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diagrams/data4.xml" ContentType="application/vnd.openxmlformats-officedocument.drawingml.diagramData+xml"/>
  <Override PartName="/xl/diagrams/data1.xml" ContentType="application/vnd.openxmlformats-officedocument.drawingml.diagramData+xml"/>
  <Override PartName="/xl/diagrams/data2.xml" ContentType="application/vnd.openxmlformats-officedocument.drawingml.diagramData+xml"/>
  <Override PartName="/xl/diagrams/data3.xml" ContentType="application/vnd.openxmlformats-officedocument.drawingml.diagramData+xml"/>
  <Override PartName="/xl/diagrams/layout3.xml" ContentType="application/vnd.openxmlformats-officedocument.drawingml.diagramLayout+xml"/>
  <Override PartName="/xl/diagrams/layout4.xml" ContentType="application/vnd.openxmlformats-officedocument.drawingml.diagramLayout+xml"/>
  <Override PartName="/xl/diagrams/layout1.xml" ContentType="application/vnd.openxmlformats-officedocument.drawingml.diagramLayout+xml"/>
  <Override PartName="/xl/diagrams/layout2.xml" ContentType="application/vnd.openxmlformats-officedocument.drawingml.diagramLayout+xml"/>
  <Override PartName="/xl/diagrams/quickStyle2.xml" ContentType="application/vnd.openxmlformats-officedocument.drawingml.diagramStyle+xml"/>
  <Override PartName="/xl/diagrams/quickStyle3.xml" ContentType="application/vnd.openxmlformats-officedocument.drawingml.diagramStyle+xml"/>
  <Override PartName="/xl/diagrams/quickStyle4.xml" ContentType="application/vnd.openxmlformats-officedocument.drawingml.diagramStyle+xml"/>
  <Override PartName="/xl/diagrams/quickStyle1.xml" ContentType="application/vnd.openxmlformats-officedocument.drawingml.diagramStyle+xml"/>
  <Override PartName="/xl/diagrams/colors4.xml" ContentType="application/vnd.openxmlformats-officedocument.drawingml.diagramColors+xml"/>
  <Override PartName="/xl/diagrams/colors1.xml" ContentType="application/vnd.openxmlformats-officedocument.drawingml.diagramColors+xml"/>
  <Override PartName="/xl/diagrams/colors2.xml" ContentType="application/vnd.openxmlformats-officedocument.drawingml.diagramColors+xml"/>
  <Override PartName="/xl/diagrams/colors3.xml" ContentType="application/vnd.openxmlformats-officedocument.drawingml.diagramColors+xml"/>
  <Override PartName="/xl/diagrams/drawing1.xml" ContentType="application/vnd.ms-office.drawingml.diagramDrawing+xml"/>
  <Override PartName="/xl/diagrams/drawing3.xml" ContentType="application/vnd.ms-office.drawingml.diagramDrawing+xml"/>
  <Override PartName="/xl/diagrams/drawing2.xml" ContentType="application/vnd.ms-office.drawingml.diagramDrawing+xml"/>
  <Override PartName="/xl/diagrams/drawing4.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11"/>
  <workbookPr codeName="ThisWorkbook" defaultThemeVersion="124226"/>
  <mc:AlternateContent xmlns:mc="http://schemas.openxmlformats.org/markup-compatibility/2006">
    <mc:Choice Requires="x15">
      <x15ac:absPath xmlns:x15ac="http://schemas.microsoft.com/office/spreadsheetml/2010/11/ac" url="C:\Users\rajeesh.kartha\Downloads\"/>
    </mc:Choice>
  </mc:AlternateContent>
  <xr:revisionPtr revIDLastSave="0" documentId="8_{37DFB098-CB0E-49F2-A17E-16283CB34C5C}" xr6:coauthVersionLast="47" xr6:coauthVersionMax="47" xr10:uidLastSave="{00000000-0000-0000-0000-000000000000}"/>
  <bookViews>
    <workbookView xWindow="0" yWindow="0" windowWidth="20490" windowHeight="6855" tabRatio="777" firstSheet="6" activeTab="6" xr2:uid="{00000000-000D-0000-FFFF-FFFF00000000}"/>
  </bookViews>
  <sheets>
    <sheet name="Cover Page" sheetId="1" r:id="rId1"/>
    <sheet name="Guidelines" sheetId="2" r:id="rId2"/>
    <sheet name="SMC Defination" sheetId="7" r:id="rId3"/>
    <sheet name="WBS" sheetId="3" r:id="rId4"/>
    <sheet name="Complexity Definition" sheetId="10" r:id="rId5"/>
    <sheet name="Assumption" sheetId="6" r:id="rId6"/>
    <sheet name="Estimation Sheet" sheetId="4" r:id="rId7"/>
    <sheet name="Project Cost" sheetId="17" r:id="rId8"/>
    <sheet name="Gantt Chart" sheetId="18" r:id="rId9"/>
    <sheet name="User Stories" sheetId="19" r:id="rId10"/>
    <sheet name="Project Plan" sheetId="11" state="hidden" r:id="rId11"/>
    <sheet name="High Level plan" sheetId="13" state="hidden" r:id="rId12"/>
    <sheet name="Resource Loading" sheetId="15" state="hidden" r:id="rId13"/>
    <sheet name="Schedule" sheetId="14" state="hidden" r:id="rId14"/>
    <sheet name="Template log" sheetId="16" state="hidden"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4" i="1"/>
  <c r="D3" i="18"/>
  <c r="D4" i="18"/>
  <c r="D5" i="18"/>
  <c r="D6" i="18"/>
  <c r="D2" i="18"/>
  <c r="G3" i="17" l="1"/>
  <c r="G4" i="17"/>
  <c r="G5" i="17"/>
  <c r="G2" i="17"/>
  <c r="G6" i="17" l="1"/>
  <c r="F5" i="16"/>
  <c r="F4" i="16"/>
  <c r="D37" i="14"/>
  <c r="D36" i="14"/>
  <c r="D35" i="14"/>
  <c r="D33" i="14"/>
  <c r="D31" i="14"/>
  <c r="D30" i="14"/>
  <c r="T29" i="14"/>
  <c r="D29" i="14"/>
  <c r="T28" i="14"/>
  <c r="D28" i="14"/>
  <c r="D26" i="14"/>
  <c r="D24" i="14"/>
  <c r="D23" i="14"/>
  <c r="D22" i="14"/>
  <c r="D21" i="14"/>
  <c r="T20" i="14"/>
  <c r="D20" i="14"/>
  <c r="T19" i="14"/>
  <c r="T18" i="14"/>
  <c r="D18" i="14"/>
  <c r="T17" i="14"/>
  <c r="D17" i="14"/>
  <c r="T16" i="14"/>
  <c r="D16" i="14"/>
  <c r="T15" i="14"/>
  <c r="D15" i="14"/>
  <c r="D13" i="14"/>
  <c r="D12" i="14"/>
  <c r="D11" i="14" s="1"/>
  <c r="S10" i="14"/>
  <c r="T10" i="14" s="1"/>
  <c r="S9" i="14"/>
  <c r="T9" i="14" s="1"/>
  <c r="S8" i="14"/>
  <c r="T8" i="14" s="1"/>
  <c r="S7" i="14"/>
  <c r="T7" i="14" s="1"/>
  <c r="S6" i="14"/>
  <c r="T6" i="14" s="1"/>
  <c r="S5" i="14"/>
  <c r="T5" i="14" s="1"/>
  <c r="D4" i="14"/>
  <c r="Y105" i="4"/>
  <c r="X105" i="4"/>
  <c r="W105" i="4"/>
  <c r="V105" i="4"/>
  <c r="U105" i="4"/>
  <c r="T105" i="4"/>
  <c r="S105" i="4"/>
  <c r="R105" i="4"/>
  <c r="Q105" i="4"/>
  <c r="P105" i="4"/>
  <c r="O105" i="4"/>
  <c r="N105" i="4"/>
  <c r="M105" i="4"/>
  <c r="L105" i="4"/>
  <c r="K105" i="4"/>
  <c r="J105" i="4"/>
  <c r="I105" i="4"/>
  <c r="H105" i="4"/>
  <c r="G105" i="4"/>
  <c r="F105" i="4"/>
  <c r="E105" i="4"/>
  <c r="D105" i="4"/>
  <c r="Y104" i="4"/>
  <c r="X104" i="4"/>
  <c r="W104" i="4"/>
  <c r="V104" i="4"/>
  <c r="U104" i="4"/>
  <c r="T104" i="4"/>
  <c r="S104" i="4"/>
  <c r="R104" i="4"/>
  <c r="Q104" i="4"/>
  <c r="P104" i="4"/>
  <c r="O104" i="4"/>
  <c r="N104" i="4"/>
  <c r="M104" i="4"/>
  <c r="L104" i="4"/>
  <c r="K104" i="4"/>
  <c r="J104" i="4"/>
  <c r="I104" i="4"/>
  <c r="H104" i="4"/>
  <c r="G104" i="4"/>
  <c r="F104" i="4"/>
  <c r="E104" i="4"/>
  <c r="D104" i="4"/>
  <c r="Y103" i="4"/>
  <c r="X103" i="4"/>
  <c r="W103" i="4"/>
  <c r="V103" i="4"/>
  <c r="U103" i="4"/>
  <c r="T103" i="4"/>
  <c r="S103" i="4"/>
  <c r="R103" i="4"/>
  <c r="Q103" i="4"/>
  <c r="P103" i="4"/>
  <c r="O103" i="4"/>
  <c r="N103" i="4"/>
  <c r="M103" i="4"/>
  <c r="L103" i="4"/>
  <c r="K103" i="4"/>
  <c r="J103" i="4"/>
  <c r="I103" i="4"/>
  <c r="H103" i="4"/>
  <c r="G103" i="4"/>
  <c r="F103" i="4"/>
  <c r="E103" i="4"/>
  <c r="D103" i="4"/>
  <c r="Y102" i="4"/>
  <c r="X102" i="4"/>
  <c r="W102" i="4"/>
  <c r="V102" i="4"/>
  <c r="U102" i="4"/>
  <c r="T102" i="4"/>
  <c r="S102" i="4"/>
  <c r="R102" i="4"/>
  <c r="Q102" i="4"/>
  <c r="P102" i="4"/>
  <c r="O102" i="4"/>
  <c r="N102" i="4"/>
  <c r="M102" i="4"/>
  <c r="L102" i="4"/>
  <c r="K102" i="4"/>
  <c r="J102" i="4"/>
  <c r="I102" i="4"/>
  <c r="H102" i="4"/>
  <c r="G102" i="4"/>
  <c r="F102" i="4"/>
  <c r="E102" i="4"/>
  <c r="D102" i="4"/>
  <c r="Y101" i="4"/>
  <c r="X101" i="4"/>
  <c r="W101" i="4"/>
  <c r="V101" i="4"/>
  <c r="U101" i="4"/>
  <c r="T101" i="4"/>
  <c r="S101" i="4"/>
  <c r="R101" i="4"/>
  <c r="Q101" i="4"/>
  <c r="P101" i="4"/>
  <c r="O101" i="4"/>
  <c r="N101" i="4"/>
  <c r="M101" i="4"/>
  <c r="L101" i="4"/>
  <c r="K101" i="4"/>
  <c r="J101" i="4"/>
  <c r="I101" i="4"/>
  <c r="H101" i="4"/>
  <c r="G101" i="4"/>
  <c r="F101" i="4"/>
  <c r="E101" i="4"/>
  <c r="D101" i="4"/>
  <c r="Y100" i="4"/>
  <c r="X100" i="4"/>
  <c r="W100" i="4"/>
  <c r="V100" i="4"/>
  <c r="U100" i="4"/>
  <c r="T100" i="4"/>
  <c r="S100" i="4"/>
  <c r="R100" i="4"/>
  <c r="Q100" i="4"/>
  <c r="P100" i="4"/>
  <c r="O100" i="4"/>
  <c r="N100" i="4"/>
  <c r="M100" i="4"/>
  <c r="L100" i="4"/>
  <c r="K100" i="4"/>
  <c r="J100" i="4"/>
  <c r="I100" i="4"/>
  <c r="H100" i="4"/>
  <c r="G100" i="4"/>
  <c r="F100" i="4"/>
  <c r="E100" i="4"/>
  <c r="D100" i="4"/>
  <c r="Y99" i="4"/>
  <c r="X99" i="4"/>
  <c r="W99" i="4"/>
  <c r="V99" i="4"/>
  <c r="U99" i="4"/>
  <c r="T99" i="4"/>
  <c r="S99" i="4"/>
  <c r="R99" i="4"/>
  <c r="Q99" i="4"/>
  <c r="P99" i="4"/>
  <c r="O99" i="4"/>
  <c r="N99" i="4"/>
  <c r="M99" i="4"/>
  <c r="L99" i="4"/>
  <c r="K99" i="4"/>
  <c r="J99" i="4"/>
  <c r="I99" i="4"/>
  <c r="H99" i="4"/>
  <c r="G99" i="4"/>
  <c r="F99" i="4"/>
  <c r="E99" i="4"/>
  <c r="D99" i="4"/>
  <c r="Y98" i="4"/>
  <c r="X98" i="4"/>
  <c r="W98" i="4"/>
  <c r="V98" i="4"/>
  <c r="U98" i="4"/>
  <c r="T98" i="4"/>
  <c r="S98" i="4"/>
  <c r="R98" i="4"/>
  <c r="Q98" i="4"/>
  <c r="P98" i="4"/>
  <c r="O98" i="4"/>
  <c r="N98" i="4"/>
  <c r="M98" i="4"/>
  <c r="L98" i="4"/>
  <c r="K98" i="4"/>
  <c r="J98" i="4"/>
  <c r="I98" i="4"/>
  <c r="H98" i="4"/>
  <c r="G98" i="4"/>
  <c r="F98" i="4"/>
  <c r="E98" i="4"/>
  <c r="D98" i="4"/>
  <c r="Y97" i="4"/>
  <c r="X97" i="4"/>
  <c r="W97" i="4"/>
  <c r="V97" i="4"/>
  <c r="U97" i="4"/>
  <c r="T97" i="4"/>
  <c r="S97" i="4"/>
  <c r="R97" i="4"/>
  <c r="Q97" i="4"/>
  <c r="P97" i="4"/>
  <c r="O97" i="4"/>
  <c r="N97" i="4"/>
  <c r="M97" i="4"/>
  <c r="L97" i="4"/>
  <c r="K97" i="4"/>
  <c r="J97" i="4"/>
  <c r="I97" i="4"/>
  <c r="H97" i="4"/>
  <c r="G97" i="4"/>
  <c r="F97" i="4"/>
  <c r="E97" i="4"/>
  <c r="D97" i="4"/>
  <c r="Y96" i="4"/>
  <c r="X96" i="4"/>
  <c r="W96" i="4"/>
  <c r="V96" i="4"/>
  <c r="U96" i="4"/>
  <c r="T96" i="4"/>
  <c r="S96" i="4"/>
  <c r="R96" i="4"/>
  <c r="Q96" i="4"/>
  <c r="P96" i="4"/>
  <c r="O96" i="4"/>
  <c r="N96" i="4"/>
  <c r="M96" i="4"/>
  <c r="L96" i="4"/>
  <c r="K96" i="4"/>
  <c r="J96" i="4"/>
  <c r="I96" i="4"/>
  <c r="H96" i="4"/>
  <c r="G96" i="4"/>
  <c r="F96" i="4"/>
  <c r="E96" i="4"/>
  <c r="D96" i="4"/>
  <c r="Y95" i="4"/>
  <c r="X95" i="4"/>
  <c r="W95" i="4"/>
  <c r="V95" i="4"/>
  <c r="U95" i="4"/>
  <c r="T95" i="4"/>
  <c r="S95" i="4"/>
  <c r="R95" i="4"/>
  <c r="Q95" i="4"/>
  <c r="P95" i="4"/>
  <c r="O95" i="4"/>
  <c r="N95" i="4"/>
  <c r="M95" i="4"/>
  <c r="L95" i="4"/>
  <c r="K95" i="4"/>
  <c r="J95" i="4"/>
  <c r="I95" i="4"/>
  <c r="H95" i="4"/>
  <c r="G95" i="4"/>
  <c r="F95" i="4"/>
  <c r="E95" i="4"/>
  <c r="D95" i="4"/>
  <c r="Y94" i="4"/>
  <c r="X94" i="4"/>
  <c r="W94" i="4"/>
  <c r="V94" i="4"/>
  <c r="U94" i="4"/>
  <c r="T94" i="4"/>
  <c r="S94" i="4"/>
  <c r="R94" i="4"/>
  <c r="Q94" i="4"/>
  <c r="P94" i="4"/>
  <c r="O94" i="4"/>
  <c r="N94" i="4"/>
  <c r="M94" i="4"/>
  <c r="L94" i="4"/>
  <c r="K94" i="4"/>
  <c r="J94" i="4"/>
  <c r="I94" i="4"/>
  <c r="H94" i="4"/>
  <c r="G94" i="4"/>
  <c r="F94" i="4"/>
  <c r="E94" i="4"/>
  <c r="D94" i="4"/>
  <c r="Y93" i="4"/>
  <c r="X93" i="4"/>
  <c r="W93" i="4"/>
  <c r="V93" i="4"/>
  <c r="U93" i="4"/>
  <c r="T93" i="4"/>
  <c r="S93" i="4"/>
  <c r="R93" i="4"/>
  <c r="Q93" i="4"/>
  <c r="P93" i="4"/>
  <c r="O93" i="4"/>
  <c r="N93" i="4"/>
  <c r="M93" i="4"/>
  <c r="L93" i="4"/>
  <c r="K93" i="4"/>
  <c r="J93" i="4"/>
  <c r="I93" i="4"/>
  <c r="H93" i="4"/>
  <c r="G93" i="4"/>
  <c r="F93" i="4"/>
  <c r="E93" i="4"/>
  <c r="D93" i="4"/>
  <c r="Y92" i="4"/>
  <c r="X92" i="4"/>
  <c r="W92" i="4"/>
  <c r="V92" i="4"/>
  <c r="U92" i="4"/>
  <c r="T92" i="4"/>
  <c r="S92" i="4"/>
  <c r="R92" i="4"/>
  <c r="Q92" i="4"/>
  <c r="P92" i="4"/>
  <c r="O92" i="4"/>
  <c r="N92" i="4"/>
  <c r="M92" i="4"/>
  <c r="L92" i="4"/>
  <c r="K92" i="4"/>
  <c r="J92" i="4"/>
  <c r="I92" i="4"/>
  <c r="H92" i="4"/>
  <c r="G92" i="4"/>
  <c r="F92" i="4"/>
  <c r="E92" i="4"/>
  <c r="D92" i="4"/>
  <c r="Y91" i="4"/>
  <c r="X91" i="4"/>
  <c r="W91" i="4"/>
  <c r="V91" i="4"/>
  <c r="U91" i="4"/>
  <c r="T91" i="4"/>
  <c r="S91" i="4"/>
  <c r="R91" i="4"/>
  <c r="Q91" i="4"/>
  <c r="P91" i="4"/>
  <c r="O91" i="4"/>
  <c r="N91" i="4"/>
  <c r="M91" i="4"/>
  <c r="L91" i="4"/>
  <c r="K91" i="4"/>
  <c r="J91" i="4"/>
  <c r="I91" i="4"/>
  <c r="H91" i="4"/>
  <c r="G91" i="4"/>
  <c r="F91" i="4"/>
  <c r="E91" i="4"/>
  <c r="D91" i="4"/>
  <c r="Y90" i="4"/>
  <c r="X90" i="4"/>
  <c r="W90" i="4"/>
  <c r="V90" i="4"/>
  <c r="U90" i="4"/>
  <c r="T90" i="4"/>
  <c r="S90" i="4"/>
  <c r="R90" i="4"/>
  <c r="Q90" i="4"/>
  <c r="P90" i="4"/>
  <c r="O90" i="4"/>
  <c r="N90" i="4"/>
  <c r="M90" i="4"/>
  <c r="L90" i="4"/>
  <c r="K90" i="4"/>
  <c r="J90" i="4"/>
  <c r="I90" i="4"/>
  <c r="H90" i="4"/>
  <c r="G90" i="4"/>
  <c r="F90" i="4"/>
  <c r="E90" i="4"/>
  <c r="D90" i="4"/>
  <c r="Y89" i="4"/>
  <c r="X89" i="4"/>
  <c r="W89" i="4"/>
  <c r="V89" i="4"/>
  <c r="U89" i="4"/>
  <c r="T89" i="4"/>
  <c r="S89" i="4"/>
  <c r="R89" i="4"/>
  <c r="Q89" i="4"/>
  <c r="P89" i="4"/>
  <c r="O89" i="4"/>
  <c r="N89" i="4"/>
  <c r="M89" i="4"/>
  <c r="L89" i="4"/>
  <c r="K89" i="4"/>
  <c r="J89" i="4"/>
  <c r="I89" i="4"/>
  <c r="H89" i="4"/>
  <c r="G89" i="4"/>
  <c r="F89" i="4"/>
  <c r="E89" i="4"/>
  <c r="D89" i="4"/>
  <c r="Y88" i="4"/>
  <c r="X88" i="4"/>
  <c r="W88" i="4"/>
  <c r="V88" i="4"/>
  <c r="U88" i="4"/>
  <c r="T88" i="4"/>
  <c r="S88" i="4"/>
  <c r="R88" i="4"/>
  <c r="Q88" i="4"/>
  <c r="P88" i="4"/>
  <c r="O88" i="4"/>
  <c r="N88" i="4"/>
  <c r="M88" i="4"/>
  <c r="L88" i="4"/>
  <c r="K88" i="4"/>
  <c r="J88" i="4"/>
  <c r="I88" i="4"/>
  <c r="H88" i="4"/>
  <c r="G88" i="4"/>
  <c r="F88" i="4"/>
  <c r="E88" i="4"/>
  <c r="D88" i="4"/>
  <c r="Y87" i="4"/>
  <c r="X87" i="4"/>
  <c r="W87" i="4"/>
  <c r="V87" i="4"/>
  <c r="U87" i="4"/>
  <c r="T87" i="4"/>
  <c r="S87" i="4"/>
  <c r="R87" i="4"/>
  <c r="Q87" i="4"/>
  <c r="P87" i="4"/>
  <c r="O87" i="4"/>
  <c r="N87" i="4"/>
  <c r="M87" i="4"/>
  <c r="L87" i="4"/>
  <c r="K87" i="4"/>
  <c r="J87" i="4"/>
  <c r="I87" i="4"/>
  <c r="H87" i="4"/>
  <c r="G87" i="4"/>
  <c r="F87" i="4"/>
  <c r="E87" i="4"/>
  <c r="D87" i="4"/>
  <c r="Y86" i="4"/>
  <c r="X86" i="4"/>
  <c r="W86" i="4"/>
  <c r="V86" i="4"/>
  <c r="U86" i="4"/>
  <c r="T86" i="4"/>
  <c r="S86" i="4"/>
  <c r="R86" i="4"/>
  <c r="Q86" i="4"/>
  <c r="P86" i="4"/>
  <c r="O86" i="4"/>
  <c r="N86" i="4"/>
  <c r="M86" i="4"/>
  <c r="L86" i="4"/>
  <c r="K86" i="4"/>
  <c r="J86" i="4"/>
  <c r="I86" i="4"/>
  <c r="H86" i="4"/>
  <c r="G86" i="4"/>
  <c r="F86" i="4"/>
  <c r="E86" i="4"/>
  <c r="D86" i="4"/>
  <c r="Y85" i="4"/>
  <c r="X85" i="4"/>
  <c r="W85" i="4"/>
  <c r="V85" i="4"/>
  <c r="U85" i="4"/>
  <c r="T85" i="4"/>
  <c r="S85" i="4"/>
  <c r="R85" i="4"/>
  <c r="Q85" i="4"/>
  <c r="P85" i="4"/>
  <c r="O85" i="4"/>
  <c r="N85" i="4"/>
  <c r="M85" i="4"/>
  <c r="L85" i="4"/>
  <c r="K85" i="4"/>
  <c r="J85" i="4"/>
  <c r="I85" i="4"/>
  <c r="H85" i="4"/>
  <c r="G85" i="4"/>
  <c r="F85" i="4"/>
  <c r="E85" i="4"/>
  <c r="D85" i="4"/>
  <c r="Y84" i="4"/>
  <c r="X84" i="4"/>
  <c r="W84" i="4"/>
  <c r="V84" i="4"/>
  <c r="U84" i="4"/>
  <c r="T84" i="4"/>
  <c r="S84" i="4"/>
  <c r="R84" i="4"/>
  <c r="Q84" i="4"/>
  <c r="P84" i="4"/>
  <c r="O84" i="4"/>
  <c r="N84" i="4"/>
  <c r="M84" i="4"/>
  <c r="L84" i="4"/>
  <c r="K84" i="4"/>
  <c r="J84" i="4"/>
  <c r="I84" i="4"/>
  <c r="H84" i="4"/>
  <c r="G84" i="4"/>
  <c r="F84" i="4"/>
  <c r="E84" i="4"/>
  <c r="D84" i="4"/>
  <c r="Y83" i="4"/>
  <c r="X83" i="4"/>
  <c r="W83" i="4"/>
  <c r="V83" i="4"/>
  <c r="U83" i="4"/>
  <c r="T83" i="4"/>
  <c r="S83" i="4"/>
  <c r="R83" i="4"/>
  <c r="Q83" i="4"/>
  <c r="P83" i="4"/>
  <c r="O83" i="4"/>
  <c r="N83" i="4"/>
  <c r="M83" i="4"/>
  <c r="L83" i="4"/>
  <c r="K83" i="4"/>
  <c r="J83" i="4"/>
  <c r="I83" i="4"/>
  <c r="H83" i="4"/>
  <c r="G83" i="4"/>
  <c r="F83" i="4"/>
  <c r="E83" i="4"/>
  <c r="D83" i="4"/>
  <c r="Y82" i="4"/>
  <c r="X82" i="4"/>
  <c r="W82" i="4"/>
  <c r="V82" i="4"/>
  <c r="U82" i="4"/>
  <c r="T82" i="4"/>
  <c r="S82" i="4"/>
  <c r="R82" i="4"/>
  <c r="Q82" i="4"/>
  <c r="P82" i="4"/>
  <c r="O82" i="4"/>
  <c r="N82" i="4"/>
  <c r="M82" i="4"/>
  <c r="L82" i="4"/>
  <c r="K82" i="4"/>
  <c r="J82" i="4"/>
  <c r="I82" i="4"/>
  <c r="H82" i="4"/>
  <c r="G82" i="4"/>
  <c r="F82" i="4"/>
  <c r="E82" i="4"/>
  <c r="D82" i="4"/>
  <c r="Y81" i="4"/>
  <c r="X81" i="4"/>
  <c r="W81" i="4"/>
  <c r="V81" i="4"/>
  <c r="U81" i="4"/>
  <c r="T81" i="4"/>
  <c r="S81" i="4"/>
  <c r="R81" i="4"/>
  <c r="Q81" i="4"/>
  <c r="P81" i="4"/>
  <c r="O81" i="4"/>
  <c r="N81" i="4"/>
  <c r="M81" i="4"/>
  <c r="L81" i="4"/>
  <c r="K81" i="4"/>
  <c r="J81" i="4"/>
  <c r="I81" i="4"/>
  <c r="H81" i="4"/>
  <c r="G81" i="4"/>
  <c r="F81" i="4"/>
  <c r="E81" i="4"/>
  <c r="D81" i="4"/>
  <c r="Y80" i="4"/>
  <c r="X80" i="4"/>
  <c r="W80" i="4"/>
  <c r="V80" i="4"/>
  <c r="U80" i="4"/>
  <c r="T80" i="4"/>
  <c r="S80" i="4"/>
  <c r="R80" i="4"/>
  <c r="Q80" i="4"/>
  <c r="P80" i="4"/>
  <c r="O80" i="4"/>
  <c r="N80" i="4"/>
  <c r="M80" i="4"/>
  <c r="L80" i="4"/>
  <c r="K80" i="4"/>
  <c r="J80" i="4"/>
  <c r="I80" i="4"/>
  <c r="H80" i="4"/>
  <c r="G80" i="4"/>
  <c r="F80" i="4"/>
  <c r="E80" i="4"/>
  <c r="D80" i="4"/>
  <c r="Y79" i="4"/>
  <c r="X79" i="4"/>
  <c r="W79" i="4"/>
  <c r="V79" i="4"/>
  <c r="U79" i="4"/>
  <c r="T79" i="4"/>
  <c r="S79" i="4"/>
  <c r="R79" i="4"/>
  <c r="Q79" i="4"/>
  <c r="P79" i="4"/>
  <c r="O79" i="4"/>
  <c r="N79" i="4"/>
  <c r="M79" i="4"/>
  <c r="L79" i="4"/>
  <c r="K79" i="4"/>
  <c r="J79" i="4"/>
  <c r="I79" i="4"/>
  <c r="H79" i="4"/>
  <c r="G79" i="4"/>
  <c r="F79" i="4"/>
  <c r="E79" i="4"/>
  <c r="D79" i="4"/>
  <c r="Y78" i="4"/>
  <c r="X78" i="4"/>
  <c r="W78" i="4"/>
  <c r="V78" i="4"/>
  <c r="U78" i="4"/>
  <c r="T78" i="4"/>
  <c r="S78" i="4"/>
  <c r="R78" i="4"/>
  <c r="Q78" i="4"/>
  <c r="P78" i="4"/>
  <c r="O78" i="4"/>
  <c r="N78" i="4"/>
  <c r="M78" i="4"/>
  <c r="L78" i="4"/>
  <c r="K78" i="4"/>
  <c r="J78" i="4"/>
  <c r="I78" i="4"/>
  <c r="H78" i="4"/>
  <c r="G78" i="4"/>
  <c r="F78" i="4"/>
  <c r="E78" i="4"/>
  <c r="D78" i="4"/>
  <c r="Y77" i="4"/>
  <c r="X77" i="4"/>
  <c r="W77" i="4"/>
  <c r="V77" i="4"/>
  <c r="U77" i="4"/>
  <c r="T77" i="4"/>
  <c r="S77" i="4"/>
  <c r="R77" i="4"/>
  <c r="Q77" i="4"/>
  <c r="P77" i="4"/>
  <c r="O77" i="4"/>
  <c r="N77" i="4"/>
  <c r="M77" i="4"/>
  <c r="L77" i="4"/>
  <c r="K77" i="4"/>
  <c r="J77" i="4"/>
  <c r="I77" i="4"/>
  <c r="H77" i="4"/>
  <c r="G77" i="4"/>
  <c r="F77" i="4"/>
  <c r="E77" i="4"/>
  <c r="D77" i="4"/>
  <c r="Y76" i="4"/>
  <c r="X76" i="4"/>
  <c r="W76" i="4"/>
  <c r="V76" i="4"/>
  <c r="U76" i="4"/>
  <c r="T76" i="4"/>
  <c r="S76" i="4"/>
  <c r="R76" i="4"/>
  <c r="Q76" i="4"/>
  <c r="P76" i="4"/>
  <c r="O76" i="4"/>
  <c r="N76" i="4"/>
  <c r="M76" i="4"/>
  <c r="L76" i="4"/>
  <c r="K76" i="4"/>
  <c r="J76" i="4"/>
  <c r="I76" i="4"/>
  <c r="H76" i="4"/>
  <c r="G76" i="4"/>
  <c r="F76" i="4"/>
  <c r="E76" i="4"/>
  <c r="D76" i="4"/>
  <c r="Y75" i="4"/>
  <c r="X75" i="4"/>
  <c r="W75" i="4"/>
  <c r="V75" i="4"/>
  <c r="U75" i="4"/>
  <c r="T75" i="4"/>
  <c r="S75" i="4"/>
  <c r="R75" i="4"/>
  <c r="Q75" i="4"/>
  <c r="P75" i="4"/>
  <c r="O75" i="4"/>
  <c r="N75" i="4"/>
  <c r="M75" i="4"/>
  <c r="L75" i="4"/>
  <c r="K75" i="4"/>
  <c r="J75" i="4"/>
  <c r="I75" i="4"/>
  <c r="H75" i="4"/>
  <c r="G75" i="4"/>
  <c r="F75" i="4"/>
  <c r="E75" i="4"/>
  <c r="D75" i="4"/>
  <c r="Y74" i="4"/>
  <c r="X74" i="4"/>
  <c r="W74" i="4"/>
  <c r="V74" i="4"/>
  <c r="U74" i="4"/>
  <c r="T74" i="4"/>
  <c r="S74" i="4"/>
  <c r="R74" i="4"/>
  <c r="Q74" i="4"/>
  <c r="P74" i="4"/>
  <c r="O74" i="4"/>
  <c r="N74" i="4"/>
  <c r="M74" i="4"/>
  <c r="L74" i="4"/>
  <c r="K74" i="4"/>
  <c r="J74" i="4"/>
  <c r="I74" i="4"/>
  <c r="H74" i="4"/>
  <c r="G74" i="4"/>
  <c r="F74" i="4"/>
  <c r="E74" i="4"/>
  <c r="D74" i="4"/>
  <c r="Y73" i="4"/>
  <c r="X73" i="4"/>
  <c r="W73" i="4"/>
  <c r="V73" i="4"/>
  <c r="U73" i="4"/>
  <c r="T73" i="4"/>
  <c r="S73" i="4"/>
  <c r="R73" i="4"/>
  <c r="Q73" i="4"/>
  <c r="P73" i="4"/>
  <c r="O73" i="4"/>
  <c r="N73" i="4"/>
  <c r="M73" i="4"/>
  <c r="L73" i="4"/>
  <c r="K73" i="4"/>
  <c r="J73" i="4"/>
  <c r="I73" i="4"/>
  <c r="H73" i="4"/>
  <c r="G73" i="4"/>
  <c r="F73" i="4"/>
  <c r="E73" i="4"/>
  <c r="D73" i="4"/>
  <c r="Y72" i="4"/>
  <c r="X72" i="4"/>
  <c r="W72" i="4"/>
  <c r="V72" i="4"/>
  <c r="U72" i="4"/>
  <c r="T72" i="4"/>
  <c r="S72" i="4"/>
  <c r="R72" i="4"/>
  <c r="Q72" i="4"/>
  <c r="P72" i="4"/>
  <c r="O72" i="4"/>
  <c r="N72" i="4"/>
  <c r="M72" i="4"/>
  <c r="L72" i="4"/>
  <c r="K72" i="4"/>
  <c r="J72" i="4"/>
  <c r="I72" i="4"/>
  <c r="H72" i="4"/>
  <c r="G72" i="4"/>
  <c r="F72" i="4"/>
  <c r="E72" i="4"/>
  <c r="D72" i="4"/>
  <c r="Y71" i="4"/>
  <c r="X71" i="4"/>
  <c r="W71" i="4"/>
  <c r="V71" i="4"/>
  <c r="U71" i="4"/>
  <c r="T71" i="4"/>
  <c r="S71" i="4"/>
  <c r="R71" i="4"/>
  <c r="Q71" i="4"/>
  <c r="P71" i="4"/>
  <c r="O71" i="4"/>
  <c r="N71" i="4"/>
  <c r="M71" i="4"/>
  <c r="L71" i="4"/>
  <c r="K71" i="4"/>
  <c r="J71" i="4"/>
  <c r="I71" i="4"/>
  <c r="H71" i="4"/>
  <c r="G71" i="4"/>
  <c r="F71" i="4"/>
  <c r="E71" i="4"/>
  <c r="D71" i="4"/>
  <c r="Y70" i="4"/>
  <c r="X70" i="4"/>
  <c r="W70" i="4"/>
  <c r="V70" i="4"/>
  <c r="U70" i="4"/>
  <c r="T70" i="4"/>
  <c r="S70" i="4"/>
  <c r="R70" i="4"/>
  <c r="Q70" i="4"/>
  <c r="P70" i="4"/>
  <c r="O70" i="4"/>
  <c r="N70" i="4"/>
  <c r="M70" i="4"/>
  <c r="L70" i="4"/>
  <c r="K70" i="4"/>
  <c r="J70" i="4"/>
  <c r="I70" i="4"/>
  <c r="H70" i="4"/>
  <c r="G70" i="4"/>
  <c r="F70" i="4"/>
  <c r="E70" i="4"/>
  <c r="D70" i="4"/>
  <c r="Y69" i="4"/>
  <c r="X69" i="4"/>
  <c r="W69" i="4"/>
  <c r="V69" i="4"/>
  <c r="U69" i="4"/>
  <c r="T69" i="4"/>
  <c r="S69" i="4"/>
  <c r="R69" i="4"/>
  <c r="Q69" i="4"/>
  <c r="P69" i="4"/>
  <c r="O69" i="4"/>
  <c r="N69" i="4"/>
  <c r="M69" i="4"/>
  <c r="L69" i="4"/>
  <c r="K69" i="4"/>
  <c r="J69" i="4"/>
  <c r="I69" i="4"/>
  <c r="H69" i="4"/>
  <c r="G69" i="4"/>
  <c r="F69" i="4"/>
  <c r="E69" i="4"/>
  <c r="D69" i="4"/>
  <c r="Y68" i="4"/>
  <c r="X68" i="4"/>
  <c r="W68" i="4"/>
  <c r="V68" i="4"/>
  <c r="U68" i="4"/>
  <c r="T68" i="4"/>
  <c r="S68" i="4"/>
  <c r="R68" i="4"/>
  <c r="Q68" i="4"/>
  <c r="P68" i="4"/>
  <c r="O68" i="4"/>
  <c r="N68" i="4"/>
  <c r="M68" i="4"/>
  <c r="L68" i="4"/>
  <c r="K68" i="4"/>
  <c r="J68" i="4"/>
  <c r="I68" i="4"/>
  <c r="H68" i="4"/>
  <c r="G68" i="4"/>
  <c r="F68" i="4"/>
  <c r="E68" i="4"/>
  <c r="D68" i="4"/>
  <c r="Y67" i="4"/>
  <c r="X67" i="4"/>
  <c r="W67" i="4"/>
  <c r="V67" i="4"/>
  <c r="U67" i="4"/>
  <c r="T67" i="4"/>
  <c r="S67" i="4"/>
  <c r="R67" i="4"/>
  <c r="Q67" i="4"/>
  <c r="P67" i="4"/>
  <c r="O67" i="4"/>
  <c r="N67" i="4"/>
  <c r="M67" i="4"/>
  <c r="L67" i="4"/>
  <c r="K67" i="4"/>
  <c r="J67" i="4"/>
  <c r="I67" i="4"/>
  <c r="H67" i="4"/>
  <c r="G67" i="4"/>
  <c r="F67" i="4"/>
  <c r="E67" i="4"/>
  <c r="D67" i="4"/>
  <c r="Y66" i="4"/>
  <c r="X66" i="4"/>
  <c r="W66" i="4"/>
  <c r="V66" i="4"/>
  <c r="U66" i="4"/>
  <c r="T66" i="4"/>
  <c r="S66" i="4"/>
  <c r="R66" i="4"/>
  <c r="Q66" i="4"/>
  <c r="P66" i="4"/>
  <c r="O66" i="4"/>
  <c r="N66" i="4"/>
  <c r="M66" i="4"/>
  <c r="L66" i="4"/>
  <c r="K66" i="4"/>
  <c r="J66" i="4"/>
  <c r="I66" i="4"/>
  <c r="H66" i="4"/>
  <c r="G66" i="4"/>
  <c r="F66" i="4"/>
  <c r="E66" i="4"/>
  <c r="D66" i="4"/>
  <c r="Y65" i="4"/>
  <c r="X65" i="4"/>
  <c r="W65" i="4"/>
  <c r="V65" i="4"/>
  <c r="U65" i="4"/>
  <c r="T65" i="4"/>
  <c r="S65" i="4"/>
  <c r="R65" i="4"/>
  <c r="Q65" i="4"/>
  <c r="P65" i="4"/>
  <c r="O65" i="4"/>
  <c r="N65" i="4"/>
  <c r="M65" i="4"/>
  <c r="L65" i="4"/>
  <c r="K65" i="4"/>
  <c r="J65" i="4"/>
  <c r="I65" i="4"/>
  <c r="H65" i="4"/>
  <c r="G65" i="4"/>
  <c r="F65" i="4"/>
  <c r="E65" i="4"/>
  <c r="D65" i="4"/>
  <c r="Y64" i="4"/>
  <c r="X64" i="4"/>
  <c r="W64" i="4"/>
  <c r="V64" i="4"/>
  <c r="U64" i="4"/>
  <c r="T64" i="4"/>
  <c r="S64" i="4"/>
  <c r="R64" i="4"/>
  <c r="Q64" i="4"/>
  <c r="P64" i="4"/>
  <c r="O64" i="4"/>
  <c r="N64" i="4"/>
  <c r="M64" i="4"/>
  <c r="L64" i="4"/>
  <c r="K64" i="4"/>
  <c r="J64" i="4"/>
  <c r="I64" i="4"/>
  <c r="H64" i="4"/>
  <c r="G64" i="4"/>
  <c r="F64" i="4"/>
  <c r="E64" i="4"/>
  <c r="D64" i="4"/>
  <c r="Y63" i="4"/>
  <c r="X63" i="4"/>
  <c r="W63" i="4"/>
  <c r="V63" i="4"/>
  <c r="U63" i="4"/>
  <c r="T63" i="4"/>
  <c r="S63" i="4"/>
  <c r="R63" i="4"/>
  <c r="Q63" i="4"/>
  <c r="P63" i="4"/>
  <c r="O63" i="4"/>
  <c r="N63" i="4"/>
  <c r="M63" i="4"/>
  <c r="L63" i="4"/>
  <c r="K63" i="4"/>
  <c r="J63" i="4"/>
  <c r="I63" i="4"/>
  <c r="H63" i="4"/>
  <c r="G63" i="4"/>
  <c r="F63" i="4"/>
  <c r="E63" i="4"/>
  <c r="D63" i="4"/>
  <c r="Y62" i="4"/>
  <c r="X62" i="4"/>
  <c r="W62" i="4"/>
  <c r="V62" i="4"/>
  <c r="U62" i="4"/>
  <c r="T62" i="4"/>
  <c r="S62" i="4"/>
  <c r="R62" i="4"/>
  <c r="Q62" i="4"/>
  <c r="P62" i="4"/>
  <c r="O62" i="4"/>
  <c r="N62" i="4"/>
  <c r="M62" i="4"/>
  <c r="L62" i="4"/>
  <c r="K62" i="4"/>
  <c r="J62" i="4"/>
  <c r="I62" i="4"/>
  <c r="H62" i="4"/>
  <c r="G62" i="4"/>
  <c r="F62" i="4"/>
  <c r="E62" i="4"/>
  <c r="D62" i="4"/>
  <c r="Y61" i="4"/>
  <c r="X61" i="4"/>
  <c r="W61" i="4"/>
  <c r="V61" i="4"/>
  <c r="U61" i="4"/>
  <c r="T61" i="4"/>
  <c r="S61" i="4"/>
  <c r="R61" i="4"/>
  <c r="Q61" i="4"/>
  <c r="P61" i="4"/>
  <c r="O61" i="4"/>
  <c r="N61" i="4"/>
  <c r="M61" i="4"/>
  <c r="L61" i="4"/>
  <c r="K61" i="4"/>
  <c r="J61" i="4"/>
  <c r="I61" i="4"/>
  <c r="H61" i="4"/>
  <c r="G61" i="4"/>
  <c r="F61" i="4"/>
  <c r="E61" i="4"/>
  <c r="D61" i="4"/>
  <c r="Y60" i="4"/>
  <c r="X60" i="4"/>
  <c r="W60" i="4"/>
  <c r="V60" i="4"/>
  <c r="U60" i="4"/>
  <c r="T60" i="4"/>
  <c r="S60" i="4"/>
  <c r="R60" i="4"/>
  <c r="Q60" i="4"/>
  <c r="P60" i="4"/>
  <c r="O60" i="4"/>
  <c r="N60" i="4"/>
  <c r="M60" i="4"/>
  <c r="L60" i="4"/>
  <c r="K60" i="4"/>
  <c r="J60" i="4"/>
  <c r="I60" i="4"/>
  <c r="H60" i="4"/>
  <c r="G60" i="4"/>
  <c r="F60" i="4"/>
  <c r="E60" i="4"/>
  <c r="D60" i="4"/>
  <c r="Y59" i="4"/>
  <c r="X59" i="4"/>
  <c r="W59" i="4"/>
  <c r="V59" i="4"/>
  <c r="U59" i="4"/>
  <c r="T59" i="4"/>
  <c r="S59" i="4"/>
  <c r="R59" i="4"/>
  <c r="Q59" i="4"/>
  <c r="P59" i="4"/>
  <c r="O59" i="4"/>
  <c r="N59" i="4"/>
  <c r="M59" i="4"/>
  <c r="L59" i="4"/>
  <c r="K59" i="4"/>
  <c r="J59" i="4"/>
  <c r="I59" i="4"/>
  <c r="H59" i="4"/>
  <c r="G59" i="4"/>
  <c r="F59" i="4"/>
  <c r="E59" i="4"/>
  <c r="D59" i="4"/>
  <c r="Y58" i="4"/>
  <c r="X58" i="4"/>
  <c r="W58" i="4"/>
  <c r="V58" i="4"/>
  <c r="U58" i="4"/>
  <c r="T58" i="4"/>
  <c r="S58" i="4"/>
  <c r="R58" i="4"/>
  <c r="Q58" i="4"/>
  <c r="P58" i="4"/>
  <c r="O58" i="4"/>
  <c r="N58" i="4"/>
  <c r="M58" i="4"/>
  <c r="L58" i="4"/>
  <c r="K58" i="4"/>
  <c r="J58" i="4"/>
  <c r="I58" i="4"/>
  <c r="H58" i="4"/>
  <c r="G58" i="4"/>
  <c r="F58" i="4"/>
  <c r="E58" i="4"/>
  <c r="D58" i="4"/>
  <c r="Y57" i="4"/>
  <c r="X57" i="4"/>
  <c r="W57" i="4"/>
  <c r="V57" i="4"/>
  <c r="U57" i="4"/>
  <c r="T57" i="4"/>
  <c r="S57" i="4"/>
  <c r="R57" i="4"/>
  <c r="Q57" i="4"/>
  <c r="P57" i="4"/>
  <c r="O57" i="4"/>
  <c r="N57" i="4"/>
  <c r="M57" i="4"/>
  <c r="L57" i="4"/>
  <c r="K57" i="4"/>
  <c r="J57" i="4"/>
  <c r="I57" i="4"/>
  <c r="H57" i="4"/>
  <c r="G57" i="4"/>
  <c r="F57" i="4"/>
  <c r="E57" i="4"/>
  <c r="D57" i="4"/>
  <c r="Y56" i="4"/>
  <c r="X56" i="4"/>
  <c r="W56" i="4"/>
  <c r="V56" i="4"/>
  <c r="U56" i="4"/>
  <c r="T56" i="4"/>
  <c r="S56" i="4"/>
  <c r="R56" i="4"/>
  <c r="Q56" i="4"/>
  <c r="P56" i="4"/>
  <c r="O56" i="4"/>
  <c r="N56" i="4"/>
  <c r="M56" i="4"/>
  <c r="L56" i="4"/>
  <c r="K56" i="4"/>
  <c r="J56" i="4"/>
  <c r="I56" i="4"/>
  <c r="H56" i="4"/>
  <c r="G56" i="4"/>
  <c r="F56" i="4"/>
  <c r="E56" i="4"/>
  <c r="D56" i="4"/>
  <c r="Y55" i="4"/>
  <c r="X55" i="4"/>
  <c r="W55" i="4"/>
  <c r="V55" i="4"/>
  <c r="U55" i="4"/>
  <c r="T55" i="4"/>
  <c r="S55" i="4"/>
  <c r="R55" i="4"/>
  <c r="Q55" i="4"/>
  <c r="P55" i="4"/>
  <c r="O55" i="4"/>
  <c r="N55" i="4"/>
  <c r="M55" i="4"/>
  <c r="L55" i="4"/>
  <c r="K55" i="4"/>
  <c r="J55" i="4"/>
  <c r="I55" i="4"/>
  <c r="H55" i="4"/>
  <c r="G55" i="4"/>
  <c r="F55" i="4"/>
  <c r="E55" i="4"/>
  <c r="D55" i="4"/>
  <c r="Y54" i="4"/>
  <c r="X54" i="4"/>
  <c r="W54" i="4"/>
  <c r="V54" i="4"/>
  <c r="U54" i="4"/>
  <c r="T54" i="4"/>
  <c r="S54" i="4"/>
  <c r="R54" i="4"/>
  <c r="Q54" i="4"/>
  <c r="P54" i="4"/>
  <c r="O54" i="4"/>
  <c r="N54" i="4"/>
  <c r="M54" i="4"/>
  <c r="L54" i="4"/>
  <c r="K54" i="4"/>
  <c r="J54" i="4"/>
  <c r="I54" i="4"/>
  <c r="H54" i="4"/>
  <c r="G54" i="4"/>
  <c r="F54" i="4"/>
  <c r="E54" i="4"/>
  <c r="D54" i="4"/>
  <c r="Y53" i="4"/>
  <c r="X53" i="4"/>
  <c r="W53" i="4"/>
  <c r="V53" i="4"/>
  <c r="U53" i="4"/>
  <c r="T53" i="4"/>
  <c r="S53" i="4"/>
  <c r="R53" i="4"/>
  <c r="Q53" i="4"/>
  <c r="P53" i="4"/>
  <c r="O53" i="4"/>
  <c r="N53" i="4"/>
  <c r="M53" i="4"/>
  <c r="L53" i="4"/>
  <c r="K53" i="4"/>
  <c r="J53" i="4"/>
  <c r="I53" i="4"/>
  <c r="H53" i="4"/>
  <c r="G53" i="4"/>
  <c r="F53" i="4"/>
  <c r="E53" i="4"/>
  <c r="D53" i="4"/>
  <c r="Y52" i="4"/>
  <c r="X52" i="4"/>
  <c r="W52" i="4"/>
  <c r="V52" i="4"/>
  <c r="U52" i="4"/>
  <c r="T52" i="4"/>
  <c r="S52" i="4"/>
  <c r="R52" i="4"/>
  <c r="Q52" i="4"/>
  <c r="P52" i="4"/>
  <c r="O52" i="4"/>
  <c r="N52" i="4"/>
  <c r="M52" i="4"/>
  <c r="L52" i="4"/>
  <c r="K52" i="4"/>
  <c r="J52" i="4"/>
  <c r="I52" i="4"/>
  <c r="H52" i="4"/>
  <c r="G52" i="4"/>
  <c r="F52" i="4"/>
  <c r="E52" i="4"/>
  <c r="D52" i="4"/>
  <c r="Y51" i="4"/>
  <c r="X51" i="4"/>
  <c r="W51" i="4"/>
  <c r="V51" i="4"/>
  <c r="U51" i="4"/>
  <c r="T51" i="4"/>
  <c r="S51" i="4"/>
  <c r="R51" i="4"/>
  <c r="Q51" i="4"/>
  <c r="P51" i="4"/>
  <c r="O51" i="4"/>
  <c r="N51" i="4"/>
  <c r="M51" i="4"/>
  <c r="L51" i="4"/>
  <c r="K51" i="4"/>
  <c r="J51" i="4"/>
  <c r="I51" i="4"/>
  <c r="H51" i="4"/>
  <c r="G51" i="4"/>
  <c r="F51" i="4"/>
  <c r="E51" i="4"/>
  <c r="D51" i="4"/>
  <c r="Y50" i="4"/>
  <c r="X50" i="4"/>
  <c r="W50" i="4"/>
  <c r="V50" i="4"/>
  <c r="U50" i="4"/>
  <c r="T50" i="4"/>
  <c r="S50" i="4"/>
  <c r="R50" i="4"/>
  <c r="Q50" i="4"/>
  <c r="P50" i="4"/>
  <c r="O50" i="4"/>
  <c r="N50" i="4"/>
  <c r="M50" i="4"/>
  <c r="L50" i="4"/>
  <c r="K50" i="4"/>
  <c r="J50" i="4"/>
  <c r="I50" i="4"/>
  <c r="H50" i="4"/>
  <c r="G50" i="4"/>
  <c r="F50" i="4"/>
  <c r="E50" i="4"/>
  <c r="D50" i="4"/>
  <c r="Y49" i="4"/>
  <c r="X49" i="4"/>
  <c r="W49" i="4"/>
  <c r="V49" i="4"/>
  <c r="U49" i="4"/>
  <c r="T49" i="4"/>
  <c r="S49" i="4"/>
  <c r="R49" i="4"/>
  <c r="Q49" i="4"/>
  <c r="P49" i="4"/>
  <c r="O49" i="4"/>
  <c r="N49" i="4"/>
  <c r="M49" i="4"/>
  <c r="L49" i="4"/>
  <c r="K49" i="4"/>
  <c r="J49" i="4"/>
  <c r="I49" i="4"/>
  <c r="H49" i="4"/>
  <c r="G49" i="4"/>
  <c r="F49" i="4"/>
  <c r="E49" i="4"/>
  <c r="D49" i="4"/>
  <c r="Y48" i="4"/>
  <c r="X48" i="4"/>
  <c r="W48" i="4"/>
  <c r="V48" i="4"/>
  <c r="U48" i="4"/>
  <c r="T48" i="4"/>
  <c r="S48" i="4"/>
  <c r="R48" i="4"/>
  <c r="Q48" i="4"/>
  <c r="P48" i="4"/>
  <c r="O48" i="4"/>
  <c r="N48" i="4"/>
  <c r="M48" i="4"/>
  <c r="L48" i="4"/>
  <c r="K48" i="4"/>
  <c r="J48" i="4"/>
  <c r="I48" i="4"/>
  <c r="H48" i="4"/>
  <c r="G48" i="4"/>
  <c r="F48" i="4"/>
  <c r="E48" i="4"/>
  <c r="D48" i="4"/>
  <c r="Y47" i="4"/>
  <c r="X47" i="4"/>
  <c r="W47" i="4"/>
  <c r="V47" i="4"/>
  <c r="U47" i="4"/>
  <c r="T47" i="4"/>
  <c r="S47" i="4"/>
  <c r="R47" i="4"/>
  <c r="Q47" i="4"/>
  <c r="P47" i="4"/>
  <c r="O47" i="4"/>
  <c r="N47" i="4"/>
  <c r="M47" i="4"/>
  <c r="L47" i="4"/>
  <c r="K47" i="4"/>
  <c r="J47" i="4"/>
  <c r="I47" i="4"/>
  <c r="H47" i="4"/>
  <c r="G47" i="4"/>
  <c r="F47" i="4"/>
  <c r="E47" i="4"/>
  <c r="D47" i="4"/>
  <c r="Y46" i="4"/>
  <c r="X46" i="4"/>
  <c r="W46" i="4"/>
  <c r="V46" i="4"/>
  <c r="U46" i="4"/>
  <c r="T46" i="4"/>
  <c r="S46" i="4"/>
  <c r="R46" i="4"/>
  <c r="Q46" i="4"/>
  <c r="P46" i="4"/>
  <c r="O46" i="4"/>
  <c r="N46" i="4"/>
  <c r="M46" i="4"/>
  <c r="L46" i="4"/>
  <c r="K46" i="4"/>
  <c r="J46" i="4"/>
  <c r="I46" i="4"/>
  <c r="H46" i="4"/>
  <c r="G46" i="4"/>
  <c r="F46" i="4"/>
  <c r="E46" i="4"/>
  <c r="D46" i="4"/>
  <c r="Y45" i="4"/>
  <c r="X45" i="4"/>
  <c r="W45" i="4"/>
  <c r="V45" i="4"/>
  <c r="U45" i="4"/>
  <c r="T45" i="4"/>
  <c r="S45" i="4"/>
  <c r="R45" i="4"/>
  <c r="Q45" i="4"/>
  <c r="P45" i="4"/>
  <c r="O45" i="4"/>
  <c r="N45" i="4"/>
  <c r="M45" i="4"/>
  <c r="L45" i="4"/>
  <c r="K45" i="4"/>
  <c r="J45" i="4"/>
  <c r="I45" i="4"/>
  <c r="H45" i="4"/>
  <c r="G45" i="4"/>
  <c r="F45" i="4"/>
  <c r="E45" i="4"/>
  <c r="D45" i="4"/>
  <c r="Y44" i="4"/>
  <c r="X44" i="4"/>
  <c r="W44" i="4"/>
  <c r="V44" i="4"/>
  <c r="U44" i="4"/>
  <c r="T44" i="4"/>
  <c r="S44" i="4"/>
  <c r="R44" i="4"/>
  <c r="Q44" i="4"/>
  <c r="P44" i="4"/>
  <c r="O44" i="4"/>
  <c r="N44" i="4"/>
  <c r="M44" i="4"/>
  <c r="L44" i="4"/>
  <c r="K44" i="4"/>
  <c r="J44" i="4"/>
  <c r="I44" i="4"/>
  <c r="H44" i="4"/>
  <c r="G44" i="4"/>
  <c r="F44" i="4"/>
  <c r="E44" i="4"/>
  <c r="D44" i="4"/>
  <c r="Y43" i="4"/>
  <c r="X43" i="4"/>
  <c r="W43" i="4"/>
  <c r="V43" i="4"/>
  <c r="U43" i="4"/>
  <c r="T43" i="4"/>
  <c r="S43" i="4"/>
  <c r="R43" i="4"/>
  <c r="Q43" i="4"/>
  <c r="P43" i="4"/>
  <c r="O43" i="4"/>
  <c r="N43" i="4"/>
  <c r="M43" i="4"/>
  <c r="L43" i="4"/>
  <c r="K43" i="4"/>
  <c r="J43" i="4"/>
  <c r="I43" i="4"/>
  <c r="H43" i="4"/>
  <c r="G43" i="4"/>
  <c r="F43" i="4"/>
  <c r="E43" i="4"/>
  <c r="D43" i="4"/>
  <c r="Y42" i="4"/>
  <c r="X42" i="4"/>
  <c r="W42" i="4"/>
  <c r="V42" i="4"/>
  <c r="U42" i="4"/>
  <c r="T42" i="4"/>
  <c r="S42" i="4"/>
  <c r="R42" i="4"/>
  <c r="Q42" i="4"/>
  <c r="P42" i="4"/>
  <c r="O42" i="4"/>
  <c r="N42" i="4"/>
  <c r="M42" i="4"/>
  <c r="L42" i="4"/>
  <c r="K42" i="4"/>
  <c r="J42" i="4"/>
  <c r="I42" i="4"/>
  <c r="H42" i="4"/>
  <c r="G42" i="4"/>
  <c r="F42" i="4"/>
  <c r="E42" i="4"/>
  <c r="D42" i="4"/>
  <c r="Y41" i="4"/>
  <c r="X41" i="4"/>
  <c r="W41" i="4"/>
  <c r="V41" i="4"/>
  <c r="U41" i="4"/>
  <c r="T41" i="4"/>
  <c r="S41" i="4"/>
  <c r="R41" i="4"/>
  <c r="Q41" i="4"/>
  <c r="P41" i="4"/>
  <c r="O41" i="4"/>
  <c r="N41" i="4"/>
  <c r="M41" i="4"/>
  <c r="L41" i="4"/>
  <c r="K41" i="4"/>
  <c r="J41" i="4"/>
  <c r="I41" i="4"/>
  <c r="H41" i="4"/>
  <c r="G41" i="4"/>
  <c r="F41" i="4"/>
  <c r="E41" i="4"/>
  <c r="D41" i="4"/>
  <c r="Y40" i="4"/>
  <c r="X40" i="4"/>
  <c r="W40" i="4"/>
  <c r="V40" i="4"/>
  <c r="U40" i="4"/>
  <c r="T40" i="4"/>
  <c r="S40" i="4"/>
  <c r="R40" i="4"/>
  <c r="Q40" i="4"/>
  <c r="P40" i="4"/>
  <c r="O40" i="4"/>
  <c r="N40" i="4"/>
  <c r="M40" i="4"/>
  <c r="L40" i="4"/>
  <c r="K40" i="4"/>
  <c r="J40" i="4"/>
  <c r="I40" i="4"/>
  <c r="H40" i="4"/>
  <c r="G40" i="4"/>
  <c r="F40" i="4"/>
  <c r="E40" i="4"/>
  <c r="D40" i="4"/>
  <c r="Y39" i="4"/>
  <c r="X39" i="4"/>
  <c r="W39" i="4"/>
  <c r="V39" i="4"/>
  <c r="U39" i="4"/>
  <c r="T39" i="4"/>
  <c r="S39" i="4"/>
  <c r="R39" i="4"/>
  <c r="Q39" i="4"/>
  <c r="P39" i="4"/>
  <c r="O39" i="4"/>
  <c r="N39" i="4"/>
  <c r="M39" i="4"/>
  <c r="L39" i="4"/>
  <c r="K39" i="4"/>
  <c r="J39" i="4"/>
  <c r="I39" i="4"/>
  <c r="H39" i="4"/>
  <c r="G39" i="4"/>
  <c r="F39" i="4"/>
  <c r="E39" i="4"/>
  <c r="D39" i="4"/>
  <c r="Y38" i="4"/>
  <c r="X38" i="4"/>
  <c r="W38" i="4"/>
  <c r="V38" i="4"/>
  <c r="U38" i="4"/>
  <c r="T38" i="4"/>
  <c r="S38" i="4"/>
  <c r="R38" i="4"/>
  <c r="Q38" i="4"/>
  <c r="P38" i="4"/>
  <c r="O38" i="4"/>
  <c r="N38" i="4"/>
  <c r="M38" i="4"/>
  <c r="L38" i="4"/>
  <c r="K38" i="4"/>
  <c r="J38" i="4"/>
  <c r="I38" i="4"/>
  <c r="H38" i="4"/>
  <c r="G38" i="4"/>
  <c r="F38" i="4"/>
  <c r="E38" i="4"/>
  <c r="D38" i="4"/>
  <c r="Y37" i="4"/>
  <c r="X37" i="4"/>
  <c r="W37" i="4"/>
  <c r="V37" i="4"/>
  <c r="U37" i="4"/>
  <c r="T37" i="4"/>
  <c r="S37" i="4"/>
  <c r="R37" i="4"/>
  <c r="Q37" i="4"/>
  <c r="P37" i="4"/>
  <c r="O37" i="4"/>
  <c r="N37" i="4"/>
  <c r="M37" i="4"/>
  <c r="L37" i="4"/>
  <c r="K37" i="4"/>
  <c r="J37" i="4"/>
  <c r="I37" i="4"/>
  <c r="H37" i="4"/>
  <c r="G37" i="4"/>
  <c r="F37" i="4"/>
  <c r="E37" i="4"/>
  <c r="D37" i="4"/>
  <c r="Y36" i="4"/>
  <c r="X36" i="4"/>
  <c r="W36" i="4"/>
  <c r="V36" i="4"/>
  <c r="U36" i="4"/>
  <c r="T36" i="4"/>
  <c r="S36" i="4"/>
  <c r="R36" i="4"/>
  <c r="Q36" i="4"/>
  <c r="P36" i="4"/>
  <c r="O36" i="4"/>
  <c r="N36" i="4"/>
  <c r="M36" i="4"/>
  <c r="L36" i="4"/>
  <c r="K36" i="4"/>
  <c r="J36" i="4"/>
  <c r="I36" i="4"/>
  <c r="H36" i="4"/>
  <c r="G36" i="4"/>
  <c r="F36" i="4"/>
  <c r="E36" i="4"/>
  <c r="D36" i="4"/>
  <c r="Y35" i="4"/>
  <c r="X35" i="4"/>
  <c r="W35" i="4"/>
  <c r="V35" i="4"/>
  <c r="U35" i="4"/>
  <c r="T35" i="4"/>
  <c r="S35" i="4"/>
  <c r="R35" i="4"/>
  <c r="Q35" i="4"/>
  <c r="P35" i="4"/>
  <c r="O35" i="4"/>
  <c r="N35" i="4"/>
  <c r="M35" i="4"/>
  <c r="L35" i="4"/>
  <c r="K35" i="4"/>
  <c r="J35" i="4"/>
  <c r="I35" i="4"/>
  <c r="H35" i="4"/>
  <c r="G35" i="4"/>
  <c r="F35" i="4"/>
  <c r="E35" i="4"/>
  <c r="D35" i="4"/>
  <c r="Y34" i="4"/>
  <c r="X34" i="4"/>
  <c r="W34" i="4"/>
  <c r="V34" i="4"/>
  <c r="U34" i="4"/>
  <c r="T34" i="4"/>
  <c r="S34" i="4"/>
  <c r="R34" i="4"/>
  <c r="Q34" i="4"/>
  <c r="P34" i="4"/>
  <c r="O34" i="4"/>
  <c r="N34" i="4"/>
  <c r="M34" i="4"/>
  <c r="L34" i="4"/>
  <c r="K34" i="4"/>
  <c r="J34" i="4"/>
  <c r="I34" i="4"/>
  <c r="H34" i="4"/>
  <c r="G34" i="4"/>
  <c r="F34" i="4"/>
  <c r="E34" i="4"/>
  <c r="D34" i="4"/>
  <c r="Y33" i="4"/>
  <c r="X33" i="4"/>
  <c r="W33" i="4"/>
  <c r="V33" i="4"/>
  <c r="U33" i="4"/>
  <c r="T33" i="4"/>
  <c r="S33" i="4"/>
  <c r="R33" i="4"/>
  <c r="Q33" i="4"/>
  <c r="P33" i="4"/>
  <c r="O33" i="4"/>
  <c r="N33" i="4"/>
  <c r="M33" i="4"/>
  <c r="L33" i="4"/>
  <c r="K33" i="4"/>
  <c r="J33" i="4"/>
  <c r="I33" i="4"/>
  <c r="H33" i="4"/>
  <c r="G33" i="4"/>
  <c r="F33" i="4"/>
  <c r="E33" i="4"/>
  <c r="D33" i="4"/>
  <c r="Y32" i="4"/>
  <c r="X32" i="4"/>
  <c r="W32" i="4"/>
  <c r="V32" i="4"/>
  <c r="U32" i="4"/>
  <c r="T32" i="4"/>
  <c r="S32" i="4"/>
  <c r="R32" i="4"/>
  <c r="Q32" i="4"/>
  <c r="P32" i="4"/>
  <c r="O32" i="4"/>
  <c r="N32" i="4"/>
  <c r="M32" i="4"/>
  <c r="L32" i="4"/>
  <c r="K32" i="4"/>
  <c r="J32" i="4"/>
  <c r="I32" i="4"/>
  <c r="H32" i="4"/>
  <c r="G32" i="4"/>
  <c r="F32" i="4"/>
  <c r="E32" i="4"/>
  <c r="D32" i="4"/>
  <c r="Y31" i="4"/>
  <c r="X31" i="4"/>
  <c r="W31" i="4"/>
  <c r="V31" i="4"/>
  <c r="U31" i="4"/>
  <c r="T31" i="4"/>
  <c r="S31" i="4"/>
  <c r="R31" i="4"/>
  <c r="Q31" i="4"/>
  <c r="P31" i="4"/>
  <c r="O31" i="4"/>
  <c r="N31" i="4"/>
  <c r="M31" i="4"/>
  <c r="L31" i="4"/>
  <c r="K31" i="4"/>
  <c r="J31" i="4"/>
  <c r="I31" i="4"/>
  <c r="H31" i="4"/>
  <c r="G31" i="4"/>
  <c r="F31" i="4"/>
  <c r="E31" i="4"/>
  <c r="D31" i="4"/>
  <c r="E16" i="10"/>
  <c r="W6" i="10" s="1"/>
  <c r="D16" i="10"/>
  <c r="C16" i="10"/>
  <c r="E15" i="10"/>
  <c r="T6" i="10" s="1"/>
  <c r="D15" i="10"/>
  <c r="S5" i="10" s="1"/>
  <c r="C15" i="10"/>
  <c r="E14" i="10"/>
  <c r="D14" i="10"/>
  <c r="L5" i="10" s="1"/>
  <c r="C14" i="10"/>
  <c r="E13" i="10"/>
  <c r="D13" i="10"/>
  <c r="C13" i="10"/>
  <c r="H4" i="10" s="1"/>
  <c r="E12" i="10"/>
  <c r="C6" i="10" s="1"/>
  <c r="D12" i="10"/>
  <c r="C12" i="10"/>
  <c r="B4" i="10" s="1"/>
  <c r="X6" i="10"/>
  <c r="Y6" i="10" s="1"/>
  <c r="U6" i="10"/>
  <c r="O6" i="10"/>
  <c r="N6" i="10"/>
  <c r="M6" i="10"/>
  <c r="L6" i="10"/>
  <c r="K6" i="10"/>
  <c r="J6" i="10"/>
  <c r="I6" i="10"/>
  <c r="H6" i="10"/>
  <c r="G6" i="10"/>
  <c r="F6" i="10"/>
  <c r="E6" i="10"/>
  <c r="D6" i="10"/>
  <c r="X5" i="10"/>
  <c r="Y5" i="10" s="1"/>
  <c r="W5" i="10"/>
  <c r="V5" i="10"/>
  <c r="U5" i="10"/>
  <c r="T5" i="10"/>
  <c r="Q5" i="10"/>
  <c r="P5" i="10"/>
  <c r="M5" i="10"/>
  <c r="I5" i="10"/>
  <c r="H5" i="10"/>
  <c r="G5" i="10"/>
  <c r="F5" i="10"/>
  <c r="E5" i="10"/>
  <c r="D5" i="10"/>
  <c r="C5" i="10"/>
  <c r="B5" i="10"/>
  <c r="X4" i="10"/>
  <c r="Y4" i="10" s="1"/>
  <c r="W4" i="10"/>
  <c r="V4" i="10"/>
  <c r="U4" i="10"/>
  <c r="T4" i="10"/>
  <c r="S4" i="10"/>
  <c r="R4" i="10"/>
  <c r="Q4" i="10"/>
  <c r="P4" i="10"/>
  <c r="O4" i="10"/>
  <c r="N4" i="10"/>
  <c r="M4" i="10"/>
  <c r="L4" i="10"/>
  <c r="K4" i="10"/>
  <c r="J4" i="10"/>
  <c r="I4" i="10"/>
  <c r="E4" i="10"/>
  <c r="D4" i="10"/>
  <c r="C4" i="10"/>
  <c r="F4" i="10" l="1"/>
  <c r="N5" i="10"/>
  <c r="V6" i="10"/>
  <c r="G4" i="10"/>
  <c r="O5" i="10"/>
  <c r="P6" i="10"/>
  <c r="Q6" i="10"/>
  <c r="J5" i="10"/>
  <c r="R5" i="10"/>
  <c r="B6" i="10"/>
  <c r="R6" i="10"/>
  <c r="K5" i="10"/>
  <c r="S6"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Nirmal Suriya</author>
  </authors>
  <commentList>
    <comment ref="F23" authorId="0" shapeId="0" xr:uid="{00000000-0006-0000-0C00-000001000000}">
      <text>
        <r>
          <rPr>
            <sz val="9"/>
            <rFont val="Tahoma"/>
            <charset val="134"/>
          </rPr>
          <t>Training Effort is not included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Nirmal Suriya</author>
  </authors>
  <commentList>
    <comment ref="S5" authorId="0" shapeId="0" xr:uid="{00000000-0006-0000-0D00-000001000000}">
      <text>
        <r>
          <rPr>
            <sz val="9"/>
            <rFont val="Tahoma"/>
            <charset val="134"/>
          </rPr>
          <t>POC - 42
Test Server - 24
Stage DB -24</t>
        </r>
      </text>
    </comment>
    <comment ref="S6" authorId="0" shapeId="0" xr:uid="{00000000-0006-0000-0D00-000002000000}">
      <text>
        <r>
          <rPr>
            <sz val="9"/>
            <rFont val="Tahoma"/>
            <charset val="134"/>
          </rPr>
          <t xml:space="preserve">POC - 42
Dev Server - 40
</t>
        </r>
      </text>
    </comment>
    <comment ref="S7" authorId="0" shapeId="0" xr:uid="{00000000-0006-0000-0D00-000003000000}">
      <text>
        <r>
          <rPr>
            <sz val="9"/>
            <rFont val="Tahoma"/>
            <charset val="134"/>
          </rPr>
          <t xml:space="preserve">Installation - 8
SVN - 2
</t>
        </r>
      </text>
    </comment>
    <comment ref="S8" authorId="0" shapeId="0" xr:uid="{00000000-0006-0000-0D00-000004000000}">
      <text>
        <r>
          <rPr>
            <sz val="9"/>
            <rFont val="Tahoma"/>
            <charset val="134"/>
          </rPr>
          <t xml:space="preserve">Installation - 8
SVN - 2
</t>
        </r>
      </text>
    </comment>
    <comment ref="S9" authorId="0" shapeId="0" xr:uid="{00000000-0006-0000-0D00-000005000000}">
      <text>
        <r>
          <rPr>
            <sz val="9"/>
            <rFont val="Tahoma"/>
            <charset val="134"/>
          </rPr>
          <t xml:space="preserve">Installation - 8
SVN - 2
</t>
        </r>
      </text>
    </comment>
    <comment ref="S10" authorId="0" shapeId="0" xr:uid="{00000000-0006-0000-0D00-000006000000}">
      <text>
        <r>
          <rPr>
            <sz val="9"/>
            <rFont val="Tahoma"/>
            <charset val="134"/>
          </rPr>
          <t xml:space="preserve">Installation - 8
SVN - 2
</t>
        </r>
      </text>
    </comment>
  </commentList>
</comments>
</file>

<file path=xl/sharedStrings.xml><?xml version="1.0" encoding="utf-8"?>
<sst xmlns="http://schemas.openxmlformats.org/spreadsheetml/2006/main" count="595" uniqueCount="414">
  <si>
    <t>Document Name:</t>
  </si>
  <si>
    <t>Estimation-Deaglo</t>
  </si>
  <si>
    <t>Document ID:</t>
  </si>
  <si>
    <t>USA_0430-USA_0430_02-EST-001</t>
  </si>
  <si>
    <t>Version:</t>
  </si>
  <si>
    <t>Date:</t>
  </si>
  <si>
    <t>Modification History</t>
  </si>
  <si>
    <t>(Kindly remove the modification history of the Template when using this sheet)</t>
  </si>
  <si>
    <t>Purpose of the Template</t>
  </si>
  <si>
    <t>This template can be used when SMC Estimation</t>
  </si>
  <si>
    <t>Date</t>
  </si>
  <si>
    <t>Author</t>
  </si>
  <si>
    <t>Change Description</t>
  </si>
  <si>
    <t>Version</t>
  </si>
  <si>
    <t>Prasanth</t>
  </si>
  <si>
    <t>MVP 2 - Admin Functionalities</t>
  </si>
  <si>
    <t>May 22,2022</t>
  </si>
  <si>
    <t>Rajeesh Kartha</t>
  </si>
  <si>
    <t>Approved and baselined</t>
  </si>
  <si>
    <t>Instructions and Guidelines</t>
  </si>
  <si>
    <t>Define WBS -  Identify the scope (use either the activities/deliverables) for the project to define the WBS for your project.</t>
  </si>
  <si>
    <t>Split the activities/deliverable into task Level</t>
  </si>
  <si>
    <t>Define the complexity guidelines for the task based on the meaningful parameters (like No. of UI Fields, No. of Transaction, No. of Validation and etc..)</t>
  </si>
  <si>
    <t>List down the Assumption &amp; Constrains you have considered for the Estimation</t>
  </si>
  <si>
    <t>List down the technical and delivery related risk which impact on estimation</t>
  </si>
  <si>
    <t>Identify the internal and external dependencies.</t>
  </si>
  <si>
    <t>Create the resource loading sheet based on the timeline and estimation agreed with customer.</t>
  </si>
  <si>
    <t>Create the project plan with identified milestones and dependecines.</t>
  </si>
  <si>
    <t>Create the project schedule with start and end date for the list of task idenfied in the plan and assign the task to the identified resources.</t>
  </si>
  <si>
    <t>Baseline the Estimation, Planning and Schdule and get the formal approval.</t>
  </si>
  <si>
    <t>Re-Estimate the estimation and plan where there is a change in scope.</t>
  </si>
  <si>
    <t>Get approval and re-baseline the revised estimation, plan and Schedule.</t>
  </si>
  <si>
    <t>SMC Definition - General Guidelines</t>
  </si>
  <si>
    <t>Complexity Defination (Java)</t>
  </si>
  <si>
    <t>S.No</t>
  </si>
  <si>
    <t>Complexity</t>
  </si>
  <si>
    <t>Effort</t>
  </si>
  <si>
    <t>Remarks</t>
  </si>
  <si>
    <t xml:space="preserve"> /    Complexity</t>
  </si>
  <si>
    <t>Simple</t>
  </si>
  <si>
    <t>Medium</t>
  </si>
  <si>
    <t>High</t>
  </si>
  <si>
    <t>5 days</t>
  </si>
  <si>
    <t>Simple UI pages with less than 5 controls and one db operation with webservice either request or response</t>
  </si>
  <si>
    <t>JSP (View)</t>
  </si>
  <si>
    <t>Few Data entry and display elements and submit points
(&lt; 10)</t>
  </si>
  <si>
    <t>More data entry, display elements and submit points ( &lt; 20 ) Page breaks, display logic, Simple usage of DHTML</t>
  </si>
  <si>
    <t>Complex Validations, Complex Formatting, Complex page layout,
Complex display logic</t>
  </si>
  <si>
    <t>8 Days</t>
  </si>
  <si>
    <t>UI Pages with less than 10 simple controls or UI pages with 1 to 2 complex control with webservice either request or response</t>
  </si>
  <si>
    <t>Servlet
(Controller)</t>
  </si>
  <si>
    <t>1-2 operations / request.
Retrieval and passing of data elements</t>
  </si>
  <si>
    <t>More operations per request, Session information storing Operations based on servlet session information</t>
  </si>
  <si>
    <t>Keeping track of processes across pages Request routing based on intermediate operations</t>
  </si>
  <si>
    <t>Complex</t>
  </si>
  <si>
    <t>12 Days</t>
  </si>
  <si>
    <t>UI pages with greater than 10 simple control or UI pages with more than 2 complex control and webservice with request and response</t>
  </si>
  <si>
    <t>EJB (Model) Simple Interface (Few</t>
  </si>
  <si>
    <t>Simple Interface (Few methods and parameters) Simple data access, data logic (no caching)</t>
  </si>
  <si>
    <t>Multiple data sources Complex data retrieval and
up dation logic Caching</t>
  </si>
  <si>
    <t>Multiple data sources; involves tables and other sources</t>
  </si>
  <si>
    <t>Requirement- 10%</t>
  </si>
  <si>
    <t>Design - 15%</t>
  </si>
  <si>
    <t>Coding - 45%</t>
  </si>
  <si>
    <t>Testing - 25%</t>
  </si>
  <si>
    <t>Release - 5%</t>
  </si>
  <si>
    <t>Total (Hrs)</t>
  </si>
  <si>
    <t>Requirement Gathering</t>
  </si>
  <si>
    <t>SRS Preparation</t>
  </si>
  <si>
    <t>SRS Review</t>
  </si>
  <si>
    <t>SRS Rework</t>
  </si>
  <si>
    <t>Technical Design Specifications</t>
  </si>
  <si>
    <t>TDD Review</t>
  </si>
  <si>
    <t>TDD Rework</t>
  </si>
  <si>
    <t>View</t>
  </si>
  <si>
    <t>Business Layer</t>
  </si>
  <si>
    <t>DAO Layer</t>
  </si>
  <si>
    <t>Unit Testing</t>
  </si>
  <si>
    <t>Rework after Unit Testing</t>
  </si>
  <si>
    <t>Code review</t>
  </si>
  <si>
    <t>Code Rework</t>
  </si>
  <si>
    <t>STP / STD Preparation</t>
  </si>
  <si>
    <t>STD / STP Review &amp; Rework</t>
  </si>
  <si>
    <t>Functional Testing</t>
  </si>
  <si>
    <t>Automation Testing</t>
  </si>
  <si>
    <t>Rework on Testing Comments</t>
  </si>
  <si>
    <t>Deployment</t>
  </si>
  <si>
    <t>User Manual</t>
  </si>
  <si>
    <t>System testing &amp; UAT Support</t>
  </si>
  <si>
    <t>Total (Days)</t>
  </si>
  <si>
    <t>S</t>
  </si>
  <si>
    <t>M</t>
  </si>
  <si>
    <t>C</t>
  </si>
  <si>
    <t>Days</t>
  </si>
  <si>
    <t>Hrs</t>
  </si>
  <si>
    <t>Phase</t>
  </si>
  <si>
    <t>%</t>
  </si>
  <si>
    <t>Requirement</t>
  </si>
  <si>
    <t>Design</t>
  </si>
  <si>
    <t>Coding &amp; Unit Testing</t>
  </si>
  <si>
    <t>Testing</t>
  </si>
  <si>
    <t>Deployment &amp; Release</t>
  </si>
  <si>
    <t>Assumption</t>
  </si>
  <si>
    <t>Estimation will be re-visited when ever there is change in scope or technolgoy</t>
  </si>
  <si>
    <t>The baseline complexity definition is for an average skilled resource on the technology.</t>
  </si>
  <si>
    <t xml:space="preserve">Arechitecture &amp; Framewor, Workspace Environment Setup, Performance testing, Deployment, UAT &amp; Warranty support are estimated for the complete application not at individual screen
</t>
  </si>
  <si>
    <t>The technology considered for estimations are      
IDE                                                     - VS 2019, VS Code
Technology                                    - Python,React,.Net , AWS 
Framework                                    -  .Net 
Application Server                      - AWS serverless
Session Management                - React,AWS Cognito
Unit Testing                                    - Junit
Functional Testing                       - Manual
Coding Standards                         - Sonar 
Build / Deployment                    - AWS Deployment
Load / Stress Testing                   - Manual 
Version Control                            -  Github
PR Tracker                                       - NA</t>
  </si>
  <si>
    <t xml:space="preserve">Since MVP is the base for MVP2 and exposure screens are not available in MVP, need to estimate Project modification, Exposure creation and Provider adding to the directory screens part of Admin flow estimation with minimal requirement to make a meaningful Admin workflow even though it listed as different sessions in Figma prototype . Exposure screen full implementation will be taking care part of My Projects/Community module estimation/implementation </t>
  </si>
  <si>
    <t>Deaglo Admin-&gt; View Trades functionality can be implemented at later stage after the Community &amp; My Projects main flow implementation since there is a dependency</t>
  </si>
  <si>
    <t>Sl.No</t>
  </si>
  <si>
    <t>Screens</t>
  </si>
  <si>
    <t>User Entry Columns</t>
  </si>
  <si>
    <t>Formula Columns</t>
  </si>
  <si>
    <t>&lt;Function Name&gt;</t>
  </si>
  <si>
    <t>Resource</t>
  </si>
  <si>
    <t>Hrs/Month</t>
  </si>
  <si>
    <t>Months Reqd.</t>
  </si>
  <si>
    <t>Billing Rate/Hr</t>
  </si>
  <si>
    <t>Cost</t>
  </si>
  <si>
    <t>PM</t>
  </si>
  <si>
    <t>FE</t>
  </si>
  <si>
    <t>BE</t>
  </si>
  <si>
    <t>QA</t>
  </si>
  <si>
    <t>Total Cost</t>
  </si>
  <si>
    <t>Modules/Milestones</t>
  </si>
  <si>
    <t>Start Date</t>
  </si>
  <si>
    <t>End Date</t>
  </si>
  <si>
    <t>Days To Complete(Calender Days)</t>
  </si>
  <si>
    <t>Python Fun Modifications &amp; Deployment</t>
  </si>
  <si>
    <t>New Dev Environment Setup</t>
  </si>
  <si>
    <t>Create/Universal Functionalities</t>
  </si>
  <si>
    <t>Client Admin Functionalities</t>
  </si>
  <si>
    <t>Deglo Admin Functionalities</t>
  </si>
  <si>
    <t>Python Function Modifications &amp; Deployment:</t>
  </si>
  <si>
    <t>------------------------------</t>
  </si>
  <si>
    <t>1) As a developer, I would like to fetch Forward data details from Bloomberg  with minimum universe setup  &amp; write deaglo specific logic</t>
  </si>
  <si>
    <t>2) As a developer, I would like to fetch Volatility data details from Bloomberg  with minimum universe setup &amp; write deaglo specific logic</t>
  </si>
  <si>
    <t>Environment Setup:</t>
  </si>
  <si>
    <t>--------------------</t>
  </si>
  <si>
    <t>1) As a developer, I need a new AWS develop environment for backend activities by mirroring the MVP1 backend environemnt</t>
  </si>
  <si>
    <t>Create/Universal Functionalities :</t>
  </si>
  <si>
    <t>1) As a user, I would like to create the project by selecting Base currency and see a chart default to last run simulation or a spot history chart that defaults to the base currency against a standard hard coded currency,EUR.</t>
  </si>
  <si>
    <t>2) As a user, I would like to create an organization corresponding to a project and organization has one to one mapping with project</t>
  </si>
  <si>
    <t>3) As a user, I would like to create an exposure for a project by selecting Term currency and other inputs</t>
  </si>
  <si>
    <t>4) As a user, I would like to see a drop down for Exposure Category selection and it should list "Foreign share class","Foreign investment","Operational fx"</t>
  </si>
  <si>
    <t>5) As a Project owner, I would like to add new providers to Provider directory by selecting Provider name, email, person name and trigger an email invite</t>
  </si>
  <si>
    <t>6) As a Project  owner, I would like to see an option selector(:) on the right top against each providers with following options "Edit Provider Info","Remove from directory"</t>
  </si>
  <si>
    <t>7) As Project owner, I would like to remove providers from Provider directory by selecting "Remove from directory" option</t>
  </si>
  <si>
    <t>8) As a Provider,I would like to get an email alert with platform link whenever user/admin tries to add part of analysis and I should be able to redirect to platform login screen by clicking the link</t>
  </si>
  <si>
    <t>9) As a Provider,I would like to sign up/ sign in to platform by providing the details and should able to see the request in Notification</t>
  </si>
  <si>
    <t>10) As a Provider,I would like to Approve/Reject request to become part of analysis from Notification</t>
  </si>
  <si>
    <t>Client Admin Functionalities:</t>
  </si>
  <si>
    <t>-------------</t>
  </si>
  <si>
    <t>1) As a Client Admin,I would like to select providers to the team by clicking "Provider" button and select from directory</t>
  </si>
  <si>
    <t>2) As a Client Admin,I would like to remove providers from the team by selecting "Remove Provider" option</t>
  </si>
  <si>
    <t>3) As a Client Admin,I would like to add member to the team by clicking "Member" button. Provide Email,Company Name to initiate the email invite</t>
  </si>
  <si>
    <t>4) As a Client Admin, I would like to see an option selector(...) on the right side against each member with following options "Change Role","View Profile", "Remove from Organization"</t>
  </si>
  <si>
    <t>5) As a Client Admin,I would like to remove member from organization by selecting "Remove from Organization"</t>
  </si>
  <si>
    <t>6) As a Client Admin,I would like to set a specific role for member by selecting appropriate role from the drop down options. Dropdown should have these roles "Admin", "Member" and "Viewer"</t>
  </si>
  <si>
    <t>7) As a user, I would like to create a request to join an organization and this triggers a notification to the org owner and admin, who can decide to accept the requester where it generates an invite email and notification as the user is an existing user</t>
  </si>
  <si>
    <t>8) As a Project owner, I would like to get an email alert whenever an organization joning request takes place and also I should be able to see the request in notification list</t>
  </si>
  <si>
    <t>9) As a Project owner, I would like to Approve/Reject organization joning request from notification</t>
  </si>
  <si>
    <t>Deaglo Admin Functionalities:</t>
  </si>
  <si>
    <t>1) As a Deaglo Admin, I would like to see a menu called "Deaglo Admin" in the left pannel as soon as I got logged in</t>
  </si>
  <si>
    <t>2) As a Deaglo Admin, I would like to see all the platform users listed in a grid view up on "Deaglo Admin" menu click and it should display users details such as User Name,Member Type,Sub. End Date and Last Logged</t>
  </si>
  <si>
    <t>3) As a Deaglo Admin, I would like to see all the platform users listed in a grid view up on "Deaglo Admin" menu click and user details should be able to Export as csv file</t>
  </si>
  <si>
    <t>4) As a Deaglo Admin, I would like to see an option selector(...) on the right side against each user with following options "View profile","Freeze Account", "Trigger Password Reset" and "Delete User"</t>
  </si>
  <si>
    <t>5) As a Deaglo Admin, I would like to navigate to users profile up on "View Profile" click and should be able to view the project details and exposure details associated with that selected users</t>
  </si>
  <si>
    <t>6) As a Deaglo Admin, I would like to navigate to users profile and should be able to Export the selected exposure screen as pdf</t>
  </si>
  <si>
    <t>7) As a Deaglo Admin, I would like to Freeze/InActive a user account by selectng the option "Freeze Account" and disable user to log in to the platform</t>
  </si>
  <si>
    <t>8) As a Deaglo Admin, I would like to Reset Password for a user account by selectng the option "Trigger Password Reset" and should trigger an email to the user</t>
  </si>
  <si>
    <t>9) As a Deaglo Admin, I would like to  soft Delete a user account by selectng the option "Delete User" and disable user to log in to the platform</t>
  </si>
  <si>
    <t>10) As a Deaglo Admin, I would like to Invite a user by sending an email invitation up on "Invite User" button click and by providing an email address</t>
  </si>
  <si>
    <t>11) As a User, I would like to get an email alert with platform link whenever Admin tries to add a user to the platform and I should be able to redirect to platform login screen by clicking the link</t>
  </si>
  <si>
    <t>12) As a User, I would like to sign up/ sign in to platform by providing the details and should able to see the request in Notification</t>
  </si>
  <si>
    <t>13) As a Deaglo Admin, I would like to click "Organization" button and should be able to view the details</t>
  </si>
  <si>
    <t>14) As a Deaglo Admin, I would like to click "View Trades" button and should be able to view the details</t>
  </si>
  <si>
    <t>Assumptions:</t>
  </si>
  <si>
    <t>___________</t>
  </si>
  <si>
    <t>1) Community &amp; My Projects dependent functionalities which are essential to implement Admin func. only considered for now(refer the user stories listed above under Universal/Creation section) and all other left out functionalities will do later with separate estimation.</t>
  </si>
  <si>
    <t>2) Deaglo Admin-&gt; View Trades functionality can be implemented only after the Community &amp; My Projects main flow implementation since there is a dependency.</t>
  </si>
  <si>
    <t>Task</t>
  </si>
  <si>
    <t>M1</t>
  </si>
  <si>
    <t>M2</t>
  </si>
  <si>
    <t>M3</t>
  </si>
  <si>
    <t>M4</t>
  </si>
  <si>
    <t>M5</t>
  </si>
  <si>
    <t>M6</t>
  </si>
  <si>
    <t>M7</t>
  </si>
  <si>
    <t>M8</t>
  </si>
  <si>
    <t>M9</t>
  </si>
  <si>
    <t>M10</t>
  </si>
  <si>
    <t>M11</t>
  </si>
  <si>
    <t>M12</t>
  </si>
  <si>
    <t>M13</t>
  </si>
  <si>
    <t>M14</t>
  </si>
  <si>
    <t>M15</t>
  </si>
  <si>
    <t>M16</t>
  </si>
  <si>
    <t>M17</t>
  </si>
  <si>
    <t>M18</t>
  </si>
  <si>
    <t>M19</t>
  </si>
  <si>
    <t>M20</t>
  </si>
  <si>
    <t>M21</t>
  </si>
  <si>
    <t xml:space="preserve">Requirement &amp; Planning
</t>
  </si>
  <si>
    <t xml:space="preserve">Training &amp; Environment setup
</t>
  </si>
  <si>
    <t>1.1.1</t>
  </si>
  <si>
    <t>High Level Business walkthrough</t>
  </si>
  <si>
    <t>1.1.2</t>
  </si>
  <si>
    <t>Customer Application Training</t>
  </si>
  <si>
    <t>1.1.3</t>
  </si>
  <si>
    <t>Software Installation</t>
  </si>
  <si>
    <t>1.1.4</t>
  </si>
  <si>
    <t>Application and Database setup</t>
  </si>
  <si>
    <t>1.1.5</t>
  </si>
  <si>
    <t>….</t>
  </si>
  <si>
    <t>Software Licenses</t>
  </si>
  <si>
    <t>Milestone - Completion of Project Environment Setup`</t>
  </si>
  <si>
    <t xml:space="preserve">Requirement  Gathering and Analysis
</t>
  </si>
  <si>
    <t>1.2.1</t>
  </si>
  <si>
    <t>Gather and analyze the requirement</t>
  </si>
  <si>
    <t>1.2.2</t>
  </si>
  <si>
    <t>Understanding of Application Database and related environment</t>
  </si>
  <si>
    <t>1.2.3</t>
  </si>
  <si>
    <t>Dependency - NFR Requirement from Customer</t>
  </si>
  <si>
    <t>Milestone - Capture Non-functional requirements</t>
  </si>
  <si>
    <t xml:space="preserve">Scope &amp; Planning
</t>
  </si>
  <si>
    <t>1.3.1</t>
  </si>
  <si>
    <t>Scope Document</t>
  </si>
  <si>
    <t>1.3.2</t>
  </si>
  <si>
    <t>High Level Plan</t>
  </si>
  <si>
    <t>1.3.3</t>
  </si>
  <si>
    <t>Estimation</t>
  </si>
  <si>
    <t>1.3.4</t>
  </si>
  <si>
    <t>Design Approach</t>
  </si>
  <si>
    <t>1.3.5</t>
  </si>
  <si>
    <t>RACI Matrix</t>
  </si>
  <si>
    <t>1.3.6</t>
  </si>
  <si>
    <t>Dependency - Review and Approval of Scope &amp; Planning Documents</t>
  </si>
  <si>
    <t>Milestone - Delivery of Scope Document, High Level Plan, Estimation, Design Approach &amp; RACI Matrix</t>
  </si>
  <si>
    <t>Design, Build &amp; Solution Testing</t>
  </si>
  <si>
    <t xml:space="preserve">Solution Design
</t>
  </si>
  <si>
    <t>2.1.1</t>
  </si>
  <si>
    <t>Design Task</t>
  </si>
  <si>
    <t>2.1.2</t>
  </si>
  <si>
    <t>…</t>
  </si>
  <si>
    <t>2.1.3</t>
  </si>
  <si>
    <t>Solution Coding &amp; UnitTesting</t>
  </si>
  <si>
    <t>2.2.1</t>
  </si>
  <si>
    <t>Coding related task</t>
  </si>
  <si>
    <t>2.2.2</t>
  </si>
  <si>
    <t>Dependency - Sample Test Data from CPP for all entities</t>
  </si>
  <si>
    <t>2.2.3</t>
  </si>
  <si>
    <t>xxx</t>
  </si>
  <si>
    <t>2.2.4</t>
  </si>
  <si>
    <t>2.2.5</t>
  </si>
  <si>
    <t>2.2.6</t>
  </si>
  <si>
    <t>Review &amp; Rework</t>
  </si>
  <si>
    <t>Milestone - Code built and unit tested</t>
  </si>
  <si>
    <t>Dependency - Review and Approval of Code</t>
  </si>
  <si>
    <t xml:space="preserve">Functional Testing
</t>
  </si>
  <si>
    <t>Dependency -  Built and delivery of Applcation</t>
  </si>
  <si>
    <t>Dependency -  Test Data for System Testing</t>
  </si>
  <si>
    <t>3.1.1</t>
  </si>
  <si>
    <t xml:space="preserve">Setup test data </t>
  </si>
  <si>
    <t>3.1.2</t>
  </si>
  <si>
    <t xml:space="preserve">Automated Regression testing of  Application to make sure all the pages are loading properly and there are no functional issues </t>
  </si>
  <si>
    <t>3.1.3</t>
  </si>
  <si>
    <t>Fix the testing issues  &amp; Share the test results</t>
  </si>
  <si>
    <t>Milestone -  System Testing Complete</t>
  </si>
  <si>
    <t>Dependency - Review and Approval of Test Report</t>
  </si>
  <si>
    <t>System Testing</t>
  </si>
  <si>
    <t>4.1.1</t>
  </si>
  <si>
    <t>Setup system test data</t>
  </si>
  <si>
    <t>4.1.2</t>
  </si>
  <si>
    <t>4.1.3</t>
  </si>
  <si>
    <t>Re-Testing &amp; Defect Clearnace</t>
  </si>
  <si>
    <t xml:space="preserve">Milestone - Data Quality Testing Phase 1 Complete </t>
  </si>
  <si>
    <t>UAT Support</t>
  </si>
  <si>
    <t>User Acceptance Testing</t>
  </si>
  <si>
    <t>5.1.1</t>
  </si>
  <si>
    <t>Support for UAT</t>
  </si>
  <si>
    <t>5.1.2</t>
  </si>
  <si>
    <t>Defect clearance</t>
  </si>
  <si>
    <t xml:space="preserve">Milestone - Parallel Testing / Live Proving Complete </t>
  </si>
  <si>
    <t>Depedency - UAT Sign-off</t>
  </si>
  <si>
    <t>Go Live, Maintenance  &amp; Support</t>
  </si>
  <si>
    <t>Go Live</t>
  </si>
  <si>
    <t>6.1.1</t>
  </si>
  <si>
    <t>Deployment procedure</t>
  </si>
  <si>
    <t>6.1.2</t>
  </si>
  <si>
    <t>Live Environment setup</t>
  </si>
  <si>
    <t>6.1.3</t>
  </si>
  <si>
    <t>Live Deployment</t>
  </si>
  <si>
    <t xml:space="preserve">Milestone - Go Live </t>
  </si>
  <si>
    <t>Maintenance &amp; Support</t>
  </si>
  <si>
    <t>Different Phase of Project</t>
  </si>
  <si>
    <r>
      <rPr>
        <b/>
        <sz val="12"/>
        <color rgb="FF784E90"/>
        <rFont val="Calibri"/>
        <charset val="134"/>
        <scheme val="minor"/>
      </rPr>
      <t xml:space="preserve">Duration </t>
    </r>
    <r>
      <rPr>
        <b/>
        <sz val="10"/>
        <color rgb="FF784E90"/>
        <rFont val="Calibri"/>
        <charset val="134"/>
        <scheme val="minor"/>
      </rPr>
      <t>(Months)</t>
    </r>
  </si>
  <si>
    <t>Program &amp; Project Management</t>
  </si>
  <si>
    <t>Requirement &amp; Planning</t>
  </si>
  <si>
    <t>Requirment  &amp; Planning</t>
  </si>
  <si>
    <t>Design, Build and Unit Testing</t>
  </si>
  <si>
    <t xml:space="preserve">Parallel Testing / Live Proving </t>
  </si>
  <si>
    <t>Live Test</t>
  </si>
  <si>
    <t>Support and Maintenance</t>
  </si>
  <si>
    <t>Maintenance and Support</t>
  </si>
  <si>
    <t>Defect Clearance</t>
  </si>
  <si>
    <t>Duration</t>
  </si>
  <si>
    <t xml:space="preserve"> 1-19</t>
  </si>
  <si>
    <t>Project Management</t>
  </si>
  <si>
    <t xml:space="preserve"> 1-2</t>
  </si>
  <si>
    <t xml:space="preserve"> 3-6</t>
  </si>
  <si>
    <t xml:space="preserve"> 7-10</t>
  </si>
  <si>
    <t>Integration Testing</t>
  </si>
  <si>
    <t xml:space="preserve"> 10-13</t>
  </si>
  <si>
    <t xml:space="preserve"> 14-17</t>
  </si>
  <si>
    <t>Live Test Support</t>
  </si>
  <si>
    <t>Go Live Support</t>
  </si>
  <si>
    <t xml:space="preserve"> 19-21</t>
  </si>
  <si>
    <t xml:space="preserve"> 7-18</t>
  </si>
  <si>
    <t>Role / Month</t>
  </si>
  <si>
    <t>Total</t>
  </si>
  <si>
    <t>Program Manager (Onsite)</t>
  </si>
  <si>
    <t>Project Manager (Offshore)</t>
  </si>
  <si>
    <t>Business Analyst</t>
  </si>
  <si>
    <t>Migration Consultant (Tech Arch)</t>
  </si>
  <si>
    <t>Technical Lead (Onsite)</t>
  </si>
  <si>
    <t>Technical Lead (Offshore)</t>
  </si>
  <si>
    <t>Offshore Sr.Developer 1</t>
  </si>
  <si>
    <t>Offshore Sr.Developer 2</t>
  </si>
  <si>
    <t>Offshore Sr.Developer 3</t>
  </si>
  <si>
    <t>Offshore Sr.Developer 4</t>
  </si>
  <si>
    <t>Offshore Test Lead</t>
  </si>
  <si>
    <t>Offshore Sr.Test Engineer</t>
  </si>
  <si>
    <t xml:space="preserve">Total </t>
  </si>
  <si>
    <t>Effort / Month wise</t>
  </si>
  <si>
    <t>Developer Effort</t>
  </si>
  <si>
    <t>Testing Effort</t>
  </si>
  <si>
    <t>Program Mgmt + Project Mgmt</t>
  </si>
  <si>
    <t>Effort / Phase wise</t>
  </si>
  <si>
    <t>Requirment &amp; Planning</t>
  </si>
  <si>
    <t>Desing, Build and Unit/Reconcile Testing</t>
  </si>
  <si>
    <t>Project Schedule</t>
  </si>
  <si>
    <t>Task Name</t>
  </si>
  <si>
    <t>Estimated Effort (Days)</t>
  </si>
  <si>
    <t>Planned Start</t>
  </si>
  <si>
    <t>Planned Finish</t>
  </si>
  <si>
    <t>Actual Start</t>
  </si>
  <si>
    <t>Actual End</t>
  </si>
  <si>
    <t>Actual Effort</t>
  </si>
  <si>
    <t>Resource Initials</t>
  </si>
  <si>
    <t>Lead 1</t>
  </si>
  <si>
    <t>Lead 2</t>
  </si>
  <si>
    <t>Sr.Dev1</t>
  </si>
  <si>
    <t>Sr.Dev2</t>
  </si>
  <si>
    <t>Sr.Dev3</t>
  </si>
  <si>
    <t>Sr.Dev4</t>
  </si>
  <si>
    <t>Project Environment Setup</t>
  </si>
  <si>
    <t>Estimation (Hrs)</t>
  </si>
  <si>
    <t>All</t>
  </si>
  <si>
    <t>Installation of Softwares (Eclipse,  WAS, DB2)</t>
  </si>
  <si>
    <t>Onsite Lead</t>
  </si>
  <si>
    <t>Setting up Staging DB</t>
  </si>
  <si>
    <t>Lead1</t>
  </si>
  <si>
    <t>Offshore Lead</t>
  </si>
  <si>
    <t>SVN codebase setup</t>
  </si>
  <si>
    <t>Senior Developer 1</t>
  </si>
  <si>
    <t>Solution Proving - POC</t>
  </si>
  <si>
    <t>Lead1 &amp; Lead2</t>
  </si>
  <si>
    <t>Senior Developer 2</t>
  </si>
  <si>
    <t>Setting up Development Server (Continous Build and Integration)</t>
  </si>
  <si>
    <t>Lead2</t>
  </si>
  <si>
    <t>Senior Developer 3</t>
  </si>
  <si>
    <t>Setting up Testing Server (Testing Database and WAS)</t>
  </si>
  <si>
    <t>Senior Developer 4</t>
  </si>
  <si>
    <t xml:space="preserve">   Framework Creation</t>
  </si>
  <si>
    <t>Project Structure definition(Modularising)</t>
  </si>
  <si>
    <t>Lead1, Lead2</t>
  </si>
  <si>
    <t>Sr.Dev3, Sr.Dev4</t>
  </si>
  <si>
    <t>Exception Handling</t>
  </si>
  <si>
    <t>Sr.Dev1, Sr.Dev2</t>
  </si>
  <si>
    <t>Error logging</t>
  </si>
  <si>
    <t xml:space="preserve">      Milestone : Framework Development Complete</t>
  </si>
  <si>
    <t xml:space="preserve">   Develop - Contacts Module</t>
  </si>
  <si>
    <t>Arch, Lead1, Lead2, Sr.Dev1, Sr.Dev2</t>
  </si>
  <si>
    <t xml:space="preserve">      xxx</t>
  </si>
  <si>
    <t>Lead1, Lead2, Sr.Dev2</t>
  </si>
  <si>
    <t>Lead1, Lead2, Sr.Dev1</t>
  </si>
  <si>
    <t>Lead1, Lead2, Sr.Dev1, Sr.Dev2</t>
  </si>
  <si>
    <t>Error Handling</t>
  </si>
  <si>
    <t xml:space="preserve">      Milestone : Contacts Module Development Complete</t>
  </si>
  <si>
    <t xml:space="preserve">   Develop - Admin Module</t>
  </si>
  <si>
    <t>Arch, Lead1, Lead2, Sr.Dev3, Sr.Dev 4</t>
  </si>
  <si>
    <t xml:space="preserve">     xxx</t>
  </si>
  <si>
    <t>Lead1, Lead2, Sr.Dev3</t>
  </si>
  <si>
    <t>Lead1, Lead2, Sr.Dev3, Sr.Dev4</t>
  </si>
  <si>
    <t xml:space="preserve">Error Handling </t>
  </si>
  <si>
    <t xml:space="preserve">      Milestone : Admin Module Development Complete</t>
  </si>
  <si>
    <t xml:space="preserve">Aspire- SMC -Estimation -template </t>
  </si>
  <si>
    <t>April 16, 2015</t>
  </si>
  <si>
    <t>Nirmalraj Suriyakaanthan</t>
  </si>
  <si>
    <t>Ceated</t>
  </si>
  <si>
    <t>May 11, 2015</t>
  </si>
  <si>
    <t>Modified</t>
  </si>
  <si>
    <t>Updated the estimation sheet to autopopluate the values based on the complexity selection</t>
  </si>
  <si>
    <t>February 28,2019</t>
  </si>
  <si>
    <t>Anandha Duraipandi</t>
  </si>
  <si>
    <t>Reviewed and changed logo &amp; copyrights info</t>
  </si>
  <si>
    <t>February 26,2020</t>
  </si>
  <si>
    <t>SEPG</t>
  </si>
  <si>
    <t xml:space="preserve">No review comments and approved </t>
  </si>
  <si>
    <t>February 26,2021</t>
  </si>
  <si>
    <t xml:space="preserve">Reviewed and no changes </t>
  </si>
  <si>
    <t>February 15,2022</t>
  </si>
  <si>
    <t>Sahaya Joni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</si>
</sst>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d\,\ yyyy"/>
    <numFmt numFmtId="166" formatCode="dd/mmm/yy"/>
    <numFmt numFmtId="167" formatCode="mmm/yy"/>
    <numFmt numFmtId="168" formatCode="dd/mmm"/>
    <numFmt numFmtId="169" formatCode="[$-409]d\-mmm\-yy;@"/>
  </numFmts>
  <fonts count="52">
    <font>
      <sz val="11"/>
      <color theme="1"/>
      <name val="Calibri"/>
      <charset val="134"/>
      <scheme val="minor"/>
    </font>
    <font>
      <sz val="11"/>
      <color theme="1"/>
      <name val="Calibri"/>
      <family val="2"/>
      <scheme val="minor"/>
    </font>
    <font>
      <b/>
      <sz val="11"/>
      <name val="Calibri"/>
      <charset val="134"/>
      <scheme val="minor"/>
    </font>
    <font>
      <sz val="11"/>
      <name val="Calibri"/>
      <charset val="134"/>
      <scheme val="minor"/>
    </font>
    <font>
      <i/>
      <sz val="11"/>
      <name val="Calibri"/>
      <charset val="134"/>
      <scheme val="minor"/>
    </font>
    <font>
      <b/>
      <sz val="18"/>
      <color theme="1"/>
      <name val="Calibri"/>
      <charset val="134"/>
      <scheme val="minor"/>
    </font>
    <font>
      <b/>
      <sz val="12"/>
      <color rgb="FF363636"/>
      <name val="Segoe UI"/>
      <charset val="134"/>
    </font>
    <font>
      <b/>
      <sz val="10"/>
      <color rgb="FFFFFFFF"/>
      <name val="Calibri"/>
      <charset val="134"/>
      <scheme val="minor"/>
    </font>
    <font>
      <sz val="10"/>
      <color rgb="FF000000"/>
      <name val="Calibri"/>
      <charset val="134"/>
      <scheme val="minor"/>
    </font>
    <font>
      <sz val="10"/>
      <color theme="1"/>
      <name val="Calibri"/>
      <charset val="134"/>
      <scheme val="minor"/>
    </font>
    <font>
      <b/>
      <sz val="10"/>
      <color rgb="FF000000"/>
      <name val="Calibri"/>
      <charset val="134"/>
      <scheme val="minor"/>
    </font>
    <font>
      <b/>
      <sz val="10"/>
      <color rgb="FF2323B7"/>
      <name val="Calibri"/>
      <charset val="134"/>
      <scheme val="minor"/>
    </font>
    <font>
      <sz val="10"/>
      <color rgb="FFFFFFFF"/>
      <name val="Calibri"/>
      <charset val="134"/>
      <scheme val="minor"/>
    </font>
    <font>
      <b/>
      <sz val="8"/>
      <color rgb="FF363636"/>
      <name val="Segoe UI"/>
      <charset val="134"/>
    </font>
    <font>
      <b/>
      <sz val="10"/>
      <color theme="0"/>
      <name val="Calibri"/>
      <charset val="134"/>
      <scheme val="minor"/>
    </font>
    <font>
      <b/>
      <sz val="12"/>
      <color rgb="FF784E90"/>
      <name val="Calibri"/>
      <charset val="134"/>
      <scheme val="minor"/>
    </font>
    <font>
      <b/>
      <i/>
      <sz val="11"/>
      <color rgb="FF784E90"/>
      <name val="Calibri"/>
      <charset val="134"/>
      <scheme val="minor"/>
    </font>
    <font>
      <i/>
      <sz val="11"/>
      <color rgb="FF784E90"/>
      <name val="Calibri"/>
      <charset val="134"/>
      <scheme val="minor"/>
    </font>
    <font>
      <b/>
      <sz val="12"/>
      <color theme="0"/>
      <name val="Calibri"/>
      <charset val="134"/>
      <scheme val="minor"/>
    </font>
    <font>
      <b/>
      <sz val="12"/>
      <name val="Calibri"/>
      <charset val="134"/>
      <scheme val="minor"/>
    </font>
    <font>
      <i/>
      <sz val="11"/>
      <color theme="1" tint="0.499984740745262"/>
      <name val="Calibri"/>
      <charset val="134"/>
      <scheme val="minor"/>
    </font>
    <font>
      <b/>
      <i/>
      <sz val="11"/>
      <color rgb="FF7030A0"/>
      <name val="Calibri"/>
      <charset val="134"/>
      <scheme val="minor"/>
    </font>
    <font>
      <b/>
      <i/>
      <sz val="11"/>
      <color rgb="FFFF0000"/>
      <name val="Calibri"/>
      <charset val="134"/>
      <scheme val="minor"/>
    </font>
    <font>
      <b/>
      <sz val="11"/>
      <color rgb="FF7030A0"/>
      <name val="Calibri"/>
      <charset val="134"/>
      <scheme val="minor"/>
    </font>
    <font>
      <sz val="11"/>
      <color theme="0"/>
      <name val="Calibri"/>
      <charset val="134"/>
      <scheme val="minor"/>
    </font>
    <font>
      <i/>
      <sz val="11"/>
      <color rgb="FFFF0000"/>
      <name val="Calibri"/>
      <charset val="134"/>
      <scheme val="minor"/>
    </font>
    <font>
      <b/>
      <sz val="11"/>
      <color theme="0"/>
      <name val="Calibri"/>
      <charset val="134"/>
      <scheme val="minor"/>
    </font>
    <font>
      <b/>
      <sz val="14"/>
      <color rgb="FFFFFF00"/>
      <name val="Calibri"/>
      <charset val="134"/>
      <scheme val="minor"/>
    </font>
    <font>
      <b/>
      <sz val="12"/>
      <color theme="1"/>
      <name val="Calibri"/>
      <charset val="134"/>
      <scheme val="minor"/>
    </font>
    <font>
      <b/>
      <sz val="10"/>
      <color theme="1"/>
      <name val="Calibri"/>
      <charset val="134"/>
      <scheme val="minor"/>
    </font>
    <font>
      <b/>
      <sz val="16"/>
      <color rgb="FF784E90"/>
      <name val="Calibri"/>
      <charset val="134"/>
      <scheme val="minor"/>
    </font>
    <font>
      <b/>
      <sz val="18"/>
      <color rgb="FF784E90"/>
      <name val="Calibri"/>
      <charset val="134"/>
      <scheme val="minor"/>
    </font>
    <font>
      <b/>
      <sz val="12"/>
      <color rgb="FF7030A0"/>
      <name val="Calibri"/>
      <charset val="134"/>
      <scheme val="minor"/>
    </font>
    <font>
      <sz val="11"/>
      <color rgb="FF7030A0"/>
      <name val="Calibri"/>
      <charset val="134"/>
      <scheme val="minor"/>
    </font>
    <font>
      <b/>
      <sz val="11"/>
      <color theme="1"/>
      <name val="Calibri"/>
      <charset val="134"/>
      <scheme val="minor"/>
    </font>
    <font>
      <b/>
      <i/>
      <sz val="12"/>
      <color rgb="FF784E90"/>
      <name val="Arial"/>
      <charset val="134"/>
    </font>
    <font>
      <b/>
      <i/>
      <sz val="12"/>
      <color rgb="FF784E90"/>
      <name val="Calibri"/>
      <charset val="134"/>
      <scheme val="minor"/>
    </font>
    <font>
      <i/>
      <sz val="11"/>
      <color rgb="FF784E90"/>
      <name val="Arial"/>
      <charset val="134"/>
    </font>
    <font>
      <b/>
      <i/>
      <sz val="11"/>
      <color theme="9" tint="-0.249977111117893"/>
      <name val="Calibri"/>
      <charset val="134"/>
      <scheme val="minor"/>
    </font>
    <font>
      <b/>
      <i/>
      <sz val="11"/>
      <color rgb="FF00B050"/>
      <name val="Calibri"/>
      <charset val="134"/>
      <scheme val="minor"/>
    </font>
    <font>
      <b/>
      <i/>
      <sz val="11"/>
      <color rgb="FFC00000"/>
      <name val="Calibri"/>
      <charset val="134"/>
      <scheme val="minor"/>
    </font>
    <font>
      <sz val="11"/>
      <color indexed="8"/>
      <name val="Calibri"/>
      <charset val="134"/>
      <scheme val="minor"/>
    </font>
    <font>
      <sz val="10"/>
      <color indexed="8"/>
      <name val="Calibri"/>
      <charset val="134"/>
      <scheme val="minor"/>
    </font>
    <font>
      <b/>
      <sz val="16"/>
      <name val="Calibri"/>
      <charset val="134"/>
      <scheme val="minor"/>
    </font>
    <font>
      <b/>
      <sz val="10"/>
      <name val="Arial"/>
      <charset val="134"/>
    </font>
    <font>
      <sz val="10"/>
      <name val="Arial"/>
      <charset val="134"/>
    </font>
    <font>
      <b/>
      <sz val="11"/>
      <color indexed="8"/>
      <name val="Calibri"/>
      <charset val="134"/>
      <scheme val="minor"/>
    </font>
    <font>
      <sz val="11"/>
      <color theme="1"/>
      <name val="Calibri"/>
      <charset val="134"/>
      <scheme val="minor"/>
    </font>
    <font>
      <b/>
      <sz val="10"/>
      <color rgb="FF784E90"/>
      <name val="Calibri"/>
      <charset val="134"/>
      <scheme val="minor"/>
    </font>
    <font>
      <sz val="9"/>
      <name val="Tahoma"/>
      <charset val="134"/>
    </font>
    <font>
      <sz val="10"/>
      <color rgb="FF000000"/>
      <name val="Calibri"/>
    </font>
    <font>
      <b/>
      <sz val="11"/>
      <color theme="1"/>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7" tint="0.79995117038483843"/>
        <bgColor indexed="64"/>
      </patternFill>
    </fill>
    <fill>
      <patternFill patternType="solid">
        <fgColor rgb="FFDFE3E8"/>
        <bgColor indexed="64"/>
      </patternFill>
    </fill>
    <fill>
      <patternFill patternType="solid">
        <fgColor rgb="FF2E75B5"/>
        <bgColor indexed="64"/>
      </patternFill>
    </fill>
    <fill>
      <patternFill patternType="solid">
        <fgColor rgb="FFFFFFFF"/>
        <bgColor indexed="64"/>
      </patternFill>
    </fill>
    <fill>
      <patternFill patternType="solid">
        <fgColor theme="4"/>
        <bgColor indexed="64"/>
      </patternFill>
    </fill>
    <fill>
      <patternFill patternType="solid">
        <fgColor theme="0" tint="-4.9989318521683403E-2"/>
        <bgColor indexed="64"/>
      </patternFill>
    </fill>
    <fill>
      <patternFill patternType="gray125">
        <bgColor theme="4"/>
      </patternFill>
    </fill>
    <fill>
      <patternFill patternType="solid">
        <fgColor theme="4" tint="0.79995117038483843"/>
        <bgColor indexed="64"/>
      </patternFill>
    </fill>
    <fill>
      <patternFill patternType="solid">
        <fgColor theme="0" tint="-0.14996795556505021"/>
        <bgColor indexed="64"/>
      </patternFill>
    </fill>
    <fill>
      <patternFill patternType="solid">
        <fgColor theme="2"/>
        <bgColor indexed="64"/>
      </patternFill>
    </fill>
    <fill>
      <patternFill patternType="solid">
        <fgColor theme="0" tint="-0.249977111117893"/>
        <bgColor indexed="64"/>
      </patternFill>
    </fill>
    <fill>
      <patternFill patternType="solid">
        <fgColor theme="3" tint="0.79995117038483843"/>
        <bgColor indexed="64"/>
      </patternFill>
    </fill>
    <fill>
      <patternFill patternType="gray125">
        <bgColor theme="7"/>
      </patternFill>
    </fill>
    <fill>
      <patternFill patternType="solid">
        <fgColor theme="9" tint="0.79995117038483843"/>
        <bgColor indexed="64"/>
      </patternFill>
    </fill>
    <fill>
      <patternFill patternType="solid">
        <fgColor theme="6" tint="0.79995117038483843"/>
        <bgColor indexed="64"/>
      </patternFill>
    </fill>
    <fill>
      <patternFill patternType="gray125">
        <fgColor theme="0"/>
        <bgColor theme="7"/>
      </patternFill>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2F2F2"/>
        <bgColor rgb="FF000000"/>
      </patternFill>
    </fill>
    <fill>
      <patternFill patternType="solid">
        <fgColor theme="4" tint="0.39997558519241921"/>
        <bgColor indexed="64"/>
      </patternFill>
    </fill>
  </fills>
  <borders count="96">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diagonal/>
    </border>
    <border>
      <left/>
      <right style="thin">
        <color auto="1"/>
      </right>
      <top style="medium">
        <color auto="1"/>
      </top>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auto="1"/>
      </left>
      <right style="thin">
        <color theme="0" tint="-0.499984740745262"/>
      </right>
      <top style="medium">
        <color auto="1"/>
      </top>
      <bottom style="thin">
        <color theme="0" tint="-0.499984740745262"/>
      </bottom>
      <diagonal/>
    </border>
    <border>
      <left style="thin">
        <color theme="0" tint="-0.499984740745262"/>
      </left>
      <right style="thin">
        <color theme="0" tint="-0.499984740745262"/>
      </right>
      <top style="medium">
        <color auto="1"/>
      </top>
      <bottom style="thin">
        <color theme="0" tint="-0.499984740745262"/>
      </bottom>
      <diagonal/>
    </border>
    <border>
      <left style="medium">
        <color auto="1"/>
      </left>
      <right style="thin">
        <color theme="0" tint="-0.499984740745262"/>
      </right>
      <top style="thin">
        <color theme="0" tint="-0.499984740745262"/>
      </top>
      <bottom style="thin">
        <color theme="0" tint="-0.499984740745262"/>
      </bottom>
      <diagonal/>
    </border>
    <border>
      <left style="medium">
        <color auto="1"/>
      </left>
      <right style="thin">
        <color theme="0" tint="-0.499984740745262"/>
      </right>
      <top style="thin">
        <color theme="0" tint="-0.499984740745262"/>
      </top>
      <bottom/>
      <diagonal/>
    </border>
    <border>
      <left style="medium">
        <color auto="1"/>
      </left>
      <right style="thin">
        <color theme="0" tint="-0.499984740745262"/>
      </right>
      <top style="thin">
        <color theme="0" tint="-0.499984740745262"/>
      </top>
      <bottom style="medium">
        <color auto="1"/>
      </bottom>
      <diagonal/>
    </border>
    <border>
      <left style="thin">
        <color theme="0" tint="-0.499984740745262"/>
      </left>
      <right style="thin">
        <color theme="0" tint="-0.499984740745262"/>
      </right>
      <top style="thin">
        <color theme="0" tint="-0.499984740745262"/>
      </top>
      <bottom style="medium">
        <color auto="1"/>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medium">
        <color auto="1"/>
      </right>
      <top style="medium">
        <color auto="1"/>
      </top>
      <bottom style="thin">
        <color theme="0" tint="-0.499984740745262"/>
      </bottom>
      <diagonal/>
    </border>
    <border>
      <left style="thin">
        <color theme="0" tint="-0.499984740745262"/>
      </left>
      <right style="medium">
        <color auto="1"/>
      </right>
      <top style="thin">
        <color theme="0" tint="-0.499984740745262"/>
      </top>
      <bottom style="thin">
        <color theme="0" tint="-0.499984740745262"/>
      </bottom>
      <diagonal/>
    </border>
    <border>
      <left style="thin">
        <color theme="0" tint="-0.499984740745262"/>
      </left>
      <right style="medium">
        <color auto="1"/>
      </right>
      <top style="thin">
        <color theme="0" tint="-0.499984740745262"/>
      </top>
      <bottom/>
      <diagonal/>
    </border>
    <border>
      <left style="thin">
        <color theme="0" tint="-0.499984740745262"/>
      </left>
      <right style="medium">
        <color auto="1"/>
      </right>
      <top style="thin">
        <color theme="0" tint="-0.499984740745262"/>
      </top>
      <bottom style="medium">
        <color auto="1"/>
      </bottom>
      <diagonal/>
    </border>
    <border>
      <left style="medium">
        <color auto="1"/>
      </left>
      <right style="medium">
        <color auto="1"/>
      </right>
      <top style="medium">
        <color auto="1"/>
      </top>
      <bottom/>
      <diagonal/>
    </border>
    <border>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medium">
        <color auto="1"/>
      </bottom>
      <diagonal/>
    </border>
    <border>
      <left style="thin">
        <color auto="1"/>
      </left>
      <right/>
      <top style="thin">
        <color auto="1"/>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style="medium">
        <color auto="1"/>
      </left>
      <right style="thin">
        <color auto="1"/>
      </right>
      <top/>
      <bottom/>
      <diagonal/>
    </border>
    <border>
      <left/>
      <right style="medium">
        <color auto="1"/>
      </right>
      <top/>
      <bottom/>
      <diagonal/>
    </border>
    <border>
      <left style="thin">
        <color auto="1"/>
      </left>
      <right style="thin">
        <color auto="1"/>
      </right>
      <top/>
      <bottom/>
      <diagonal/>
    </border>
    <border>
      <left style="medium">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bottom/>
      <diagonal/>
    </border>
  </borders>
  <cellStyleXfs count="4">
    <xf numFmtId="0" fontId="0" fillId="0" borderId="0"/>
    <xf numFmtId="9" fontId="47" fillId="0" borderId="0" applyFont="0" applyFill="0" applyBorder="0" applyAlignment="0" applyProtection="0"/>
    <xf numFmtId="0" fontId="45" fillId="0" borderId="0"/>
    <xf numFmtId="9" fontId="45" fillId="0" borderId="0" applyFont="0" applyFill="0" applyBorder="0" applyAlignment="0" applyProtection="0"/>
  </cellStyleXfs>
  <cellXfs count="545">
    <xf numFmtId="0" fontId="0" fillId="0" borderId="0" xfId="0"/>
    <xf numFmtId="0" fontId="0" fillId="2" borderId="0" xfId="0" applyFill="1"/>
    <xf numFmtId="0" fontId="3" fillId="2" borderId="0" xfId="2" applyFont="1" applyFill="1"/>
    <xf numFmtId="165" fontId="3" fillId="2" borderId="3" xfId="2" applyNumberFormat="1" applyFont="1" applyFill="1" applyBorder="1" applyAlignment="1">
      <alignment horizontal="center" vertical="center" wrapText="1"/>
    </xf>
    <xf numFmtId="165" fontId="3" fillId="2" borderId="7" xfId="2" applyNumberFormat="1" applyFont="1" applyFill="1" applyBorder="1" applyAlignment="1">
      <alignment horizontal="center" vertical="center" wrapText="1"/>
    </xf>
    <xf numFmtId="165" fontId="3" fillId="2" borderId="11" xfId="2" applyNumberFormat="1" applyFont="1" applyFill="1" applyBorder="1" applyAlignment="1">
      <alignment horizontal="center" vertical="center" wrapText="1"/>
    </xf>
    <xf numFmtId="164" fontId="3" fillId="2" borderId="21" xfId="2" applyNumberFormat="1" applyFont="1" applyFill="1" applyBorder="1" applyAlignment="1">
      <alignment horizontal="center" vertical="center"/>
    </xf>
    <xf numFmtId="164" fontId="3" fillId="2" borderId="22" xfId="2" applyNumberFormat="1" applyFont="1" applyFill="1" applyBorder="1" applyAlignment="1">
      <alignment horizontal="center" vertical="center"/>
    </xf>
    <xf numFmtId="0" fontId="3" fillId="2" borderId="23" xfId="2" applyFont="1" applyFill="1" applyBorder="1" applyAlignment="1">
      <alignment horizontal="center" vertical="center"/>
    </xf>
    <xf numFmtId="0" fontId="0" fillId="0" borderId="26" xfId="0" applyBorder="1"/>
    <xf numFmtId="0" fontId="0" fillId="0" borderId="29" xfId="0" applyBorder="1"/>
    <xf numFmtId="0" fontId="0" fillId="0" borderId="27" xfId="0" applyBorder="1"/>
    <xf numFmtId="0" fontId="6" fillId="4" borderId="30" xfId="0" applyFont="1" applyFill="1" applyBorder="1" applyAlignment="1">
      <alignment vertical="center" wrapText="1"/>
    </xf>
    <xf numFmtId="0" fontId="6" fillId="4" borderId="31" xfId="0" applyFont="1" applyFill="1" applyBorder="1" applyAlignment="1">
      <alignment vertical="center" wrapText="1"/>
    </xf>
    <xf numFmtId="0" fontId="7" fillId="5" borderId="32" xfId="0" applyFont="1" applyFill="1" applyBorder="1" applyAlignment="1">
      <alignment vertical="center" wrapText="1"/>
    </xf>
    <xf numFmtId="0" fontId="7" fillId="5" borderId="26" xfId="0" applyFont="1" applyFill="1" applyBorder="1" applyAlignment="1">
      <alignment vertical="center" wrapText="1"/>
    </xf>
    <xf numFmtId="1" fontId="7" fillId="5" borderId="26" xfId="0" applyNumberFormat="1" applyFont="1" applyFill="1" applyBorder="1" applyAlignment="1">
      <alignment vertical="center" wrapText="1"/>
    </xf>
    <xf numFmtId="166" fontId="7" fillId="5" borderId="26" xfId="0" applyNumberFormat="1" applyFont="1" applyFill="1" applyBorder="1" applyAlignment="1">
      <alignment horizontal="center" vertical="center" wrapText="1"/>
    </xf>
    <xf numFmtId="167" fontId="7" fillId="5" borderId="26" xfId="0" applyNumberFormat="1" applyFont="1" applyFill="1" applyBorder="1" applyAlignment="1">
      <alignment horizontal="center" vertical="center" wrapText="1"/>
    </xf>
    <xf numFmtId="0" fontId="8" fillId="6" borderId="32" xfId="0" applyFont="1" applyFill="1" applyBorder="1" applyAlignment="1">
      <alignment horizontal="left" vertical="center" wrapText="1" indent="2"/>
    </xf>
    <xf numFmtId="0" fontId="8" fillId="6" borderId="26" xfId="0" applyFont="1" applyFill="1" applyBorder="1" applyAlignment="1">
      <alignment horizontal="right" vertical="center" wrapText="1"/>
    </xf>
    <xf numFmtId="1" fontId="8" fillId="6" borderId="26" xfId="0" applyNumberFormat="1" applyFont="1" applyFill="1" applyBorder="1" applyAlignment="1">
      <alignment horizontal="right" vertical="center" wrapText="1"/>
    </xf>
    <xf numFmtId="168" fontId="8" fillId="6" borderId="26" xfId="0" applyNumberFormat="1" applyFont="1" applyFill="1" applyBorder="1" applyAlignment="1">
      <alignment horizontal="center" vertical="center" wrapText="1"/>
    </xf>
    <xf numFmtId="0" fontId="7" fillId="5" borderId="26" xfId="0" applyFont="1" applyFill="1" applyBorder="1" applyAlignment="1">
      <alignment horizontal="right" vertical="center" wrapText="1"/>
    </xf>
    <xf numFmtId="1" fontId="7" fillId="5" borderId="26" xfId="0" applyNumberFormat="1" applyFont="1" applyFill="1" applyBorder="1" applyAlignment="1">
      <alignment horizontal="right" vertical="center" wrapText="1"/>
    </xf>
    <xf numFmtId="168" fontId="9" fillId="6" borderId="26" xfId="0" applyNumberFormat="1" applyFont="1" applyFill="1" applyBorder="1" applyAlignment="1">
      <alignment horizontal="center" vertical="center" wrapText="1"/>
    </xf>
    <xf numFmtId="0" fontId="10" fillId="6" borderId="32" xfId="0" applyFont="1" applyFill="1" applyBorder="1" applyAlignment="1">
      <alignment horizontal="left" vertical="center" wrapText="1" indent="2"/>
    </xf>
    <xf numFmtId="0" fontId="9" fillId="6" borderId="26" xfId="0" applyFont="1" applyFill="1" applyBorder="1" applyAlignment="1">
      <alignment horizontal="center" vertical="center" wrapText="1"/>
    </xf>
    <xf numFmtId="0" fontId="8" fillId="6" borderId="32" xfId="0" applyFont="1" applyFill="1" applyBorder="1" applyAlignment="1">
      <alignment horizontal="left" vertical="center" wrapText="1" indent="4"/>
    </xf>
    <xf numFmtId="0" fontId="11" fillId="6" borderId="32" xfId="0" applyFont="1" applyFill="1" applyBorder="1" applyAlignment="1">
      <alignment vertical="center" wrapText="1"/>
    </xf>
    <xf numFmtId="0" fontId="11" fillId="6" borderId="26" xfId="0" applyFont="1" applyFill="1" applyBorder="1" applyAlignment="1">
      <alignment horizontal="right" vertical="center" wrapText="1"/>
    </xf>
    <xf numFmtId="1" fontId="11" fillId="6" borderId="26" xfId="0" applyNumberFormat="1" applyFont="1" applyFill="1" applyBorder="1" applyAlignment="1">
      <alignment horizontal="right" vertical="center" wrapText="1"/>
    </xf>
    <xf numFmtId="168" fontId="11" fillId="6" borderId="26" xfId="0" applyNumberFormat="1" applyFont="1" applyFill="1" applyBorder="1" applyAlignment="1">
      <alignment horizontal="center" vertical="center" wrapText="1"/>
    </xf>
    <xf numFmtId="167" fontId="12" fillId="5" borderId="26" xfId="0" applyNumberFormat="1" applyFont="1" applyFill="1" applyBorder="1" applyAlignment="1">
      <alignment horizontal="center" vertical="center" wrapText="1"/>
    </xf>
    <xf numFmtId="0" fontId="8" fillId="6" borderId="32" xfId="0" applyFont="1" applyFill="1" applyBorder="1" applyAlignment="1">
      <alignment vertical="center" wrapText="1"/>
    </xf>
    <xf numFmtId="166" fontId="9" fillId="6" borderId="26" xfId="0" applyNumberFormat="1" applyFont="1" applyFill="1" applyBorder="1" applyAlignment="1">
      <alignment horizontal="center" vertical="center" wrapText="1"/>
    </xf>
    <xf numFmtId="0" fontId="11" fillId="6" borderId="33" xfId="0" applyFont="1" applyFill="1" applyBorder="1" applyAlignment="1">
      <alignment vertical="center" wrapText="1"/>
    </xf>
    <xf numFmtId="0" fontId="11" fillId="6" borderId="29" xfId="0" applyFont="1" applyFill="1" applyBorder="1" applyAlignment="1">
      <alignment horizontal="right" vertical="center" wrapText="1"/>
    </xf>
    <xf numFmtId="1" fontId="11" fillId="6" borderId="29" xfId="0" applyNumberFormat="1" applyFont="1" applyFill="1" applyBorder="1" applyAlignment="1">
      <alignment horizontal="right" vertical="center" wrapText="1"/>
    </xf>
    <xf numFmtId="168" fontId="11" fillId="6" borderId="29" xfId="0" applyNumberFormat="1" applyFont="1" applyFill="1" applyBorder="1" applyAlignment="1">
      <alignment horizontal="center" vertical="center" wrapText="1"/>
    </xf>
    <xf numFmtId="0" fontId="7" fillId="5" borderId="30" xfId="0" applyFont="1" applyFill="1" applyBorder="1" applyAlignment="1">
      <alignment vertical="center" wrapText="1"/>
    </xf>
    <xf numFmtId="0" fontId="7" fillId="5" borderId="31" xfId="0" applyFont="1" applyFill="1" applyBorder="1" applyAlignment="1">
      <alignment horizontal="right" vertical="center" wrapText="1"/>
    </xf>
    <xf numFmtId="1" fontId="7" fillId="5" borderId="31" xfId="0" applyNumberFormat="1" applyFont="1" applyFill="1" applyBorder="1" applyAlignment="1">
      <alignment horizontal="right" vertical="center" wrapText="1"/>
    </xf>
    <xf numFmtId="167" fontId="7" fillId="5" borderId="31" xfId="0" applyNumberFormat="1" applyFont="1" applyFill="1" applyBorder="1" applyAlignment="1">
      <alignment horizontal="center" vertical="center" wrapText="1"/>
    </xf>
    <xf numFmtId="0" fontId="11" fillId="6" borderId="34" xfId="0" applyFont="1" applyFill="1" applyBorder="1" applyAlignment="1">
      <alignment vertical="center" wrapText="1"/>
    </xf>
    <xf numFmtId="0" fontId="11" fillId="6" borderId="35" xfId="0" applyFont="1" applyFill="1" applyBorder="1" applyAlignment="1">
      <alignment vertical="center" wrapText="1"/>
    </xf>
    <xf numFmtId="1" fontId="11" fillId="6" borderId="35" xfId="0" applyNumberFormat="1" applyFont="1" applyFill="1" applyBorder="1" applyAlignment="1">
      <alignment vertical="center" wrapText="1"/>
    </xf>
    <xf numFmtId="168" fontId="11" fillId="6" borderId="35" xfId="0" applyNumberFormat="1" applyFont="1" applyFill="1" applyBorder="1" applyAlignment="1">
      <alignment horizontal="center" vertical="center" wrapText="1"/>
    </xf>
    <xf numFmtId="0" fontId="0" fillId="0" borderId="36" xfId="0" applyBorder="1"/>
    <xf numFmtId="0" fontId="13" fillId="4" borderId="31" xfId="0" applyFont="1" applyFill="1" applyBorder="1" applyAlignment="1">
      <alignment vertical="center" wrapText="1"/>
    </xf>
    <xf numFmtId="0" fontId="13" fillId="4" borderId="38" xfId="0" applyFont="1" applyFill="1" applyBorder="1" applyAlignment="1">
      <alignment vertical="center" wrapText="1"/>
    </xf>
    <xf numFmtId="1" fontId="14" fillId="7" borderId="26" xfId="0" applyNumberFormat="1" applyFont="1" applyFill="1" applyBorder="1" applyAlignment="1">
      <alignment horizontal="center" vertical="center" wrapText="1"/>
    </xf>
    <xf numFmtId="1" fontId="14" fillId="7" borderId="39" xfId="0" applyNumberFormat="1" applyFont="1" applyFill="1" applyBorder="1" applyAlignment="1">
      <alignment horizontal="center" vertical="center" wrapText="1"/>
    </xf>
    <xf numFmtId="1" fontId="8" fillId="6" borderId="39" xfId="0" applyNumberFormat="1" applyFont="1" applyFill="1" applyBorder="1" applyAlignment="1">
      <alignment horizontal="right" vertical="center" wrapText="1"/>
    </xf>
    <xf numFmtId="0" fontId="8" fillId="6" borderId="26" xfId="0" applyFont="1" applyFill="1" applyBorder="1" applyAlignment="1">
      <alignment horizontal="center" vertical="center" wrapText="1"/>
    </xf>
    <xf numFmtId="0" fontId="0" fillId="0" borderId="39" xfId="0" applyBorder="1"/>
    <xf numFmtId="0" fontId="9" fillId="6" borderId="29" xfId="0" applyFont="1" applyFill="1" applyBorder="1" applyAlignment="1">
      <alignment horizontal="center" vertical="center" wrapText="1"/>
    </xf>
    <xf numFmtId="1" fontId="8" fillId="6" borderId="29" xfId="0" applyNumberFormat="1" applyFont="1" applyFill="1" applyBorder="1" applyAlignment="1">
      <alignment horizontal="right" vertical="center" wrapText="1"/>
    </xf>
    <xf numFmtId="0" fontId="0" fillId="0" borderId="40" xfId="0" applyBorder="1"/>
    <xf numFmtId="167" fontId="12" fillId="5" borderId="31" xfId="0" applyNumberFormat="1" applyFont="1" applyFill="1" applyBorder="1" applyAlignment="1">
      <alignment horizontal="center" vertical="center" wrapText="1"/>
    </xf>
    <xf numFmtId="1" fontId="14" fillId="7" borderId="31" xfId="0" applyNumberFormat="1" applyFont="1" applyFill="1" applyBorder="1" applyAlignment="1">
      <alignment horizontal="center" vertical="center" wrapText="1"/>
    </xf>
    <xf numFmtId="1" fontId="14" fillId="7" borderId="38" xfId="0" applyNumberFormat="1" applyFont="1" applyFill="1" applyBorder="1" applyAlignment="1">
      <alignment horizontal="center" vertical="center" wrapText="1"/>
    </xf>
    <xf numFmtId="0" fontId="9" fillId="6" borderId="39" xfId="0" applyFont="1" applyFill="1" applyBorder="1" applyAlignment="1">
      <alignment horizontal="center" vertical="center" wrapText="1"/>
    </xf>
    <xf numFmtId="0" fontId="9" fillId="6" borderId="35" xfId="0" applyFont="1" applyFill="1" applyBorder="1" applyAlignment="1">
      <alignment horizontal="center" vertical="center" wrapText="1"/>
    </xf>
    <xf numFmtId="0" fontId="0" fillId="0" borderId="35" xfId="0" applyBorder="1"/>
    <xf numFmtId="1" fontId="8" fillId="6" borderId="35" xfId="0" applyNumberFormat="1" applyFont="1" applyFill="1" applyBorder="1" applyAlignment="1">
      <alignment horizontal="right" vertical="center" wrapText="1"/>
    </xf>
    <xf numFmtId="0" fontId="0" fillId="0" borderId="41" xfId="0" applyBorder="1"/>
    <xf numFmtId="0" fontId="0" fillId="0" borderId="37" xfId="0" applyBorder="1"/>
    <xf numFmtId="1" fontId="8" fillId="6" borderId="37" xfId="0" applyNumberFormat="1" applyFont="1" applyFill="1" applyBorder="1" applyAlignment="1">
      <alignment horizontal="right" vertical="center" wrapText="1"/>
    </xf>
    <xf numFmtId="0" fontId="9" fillId="6" borderId="26" xfId="0" applyFont="1" applyFill="1" applyBorder="1" applyAlignment="1">
      <alignment horizontal="left" vertical="center" wrapText="1"/>
    </xf>
    <xf numFmtId="0" fontId="9" fillId="6" borderId="37" xfId="0" applyFont="1" applyFill="1" applyBorder="1" applyAlignment="1">
      <alignment horizontal="center" vertical="center" wrapText="1"/>
    </xf>
    <xf numFmtId="0" fontId="15" fillId="8" borderId="42" xfId="0" applyFont="1" applyFill="1" applyBorder="1" applyAlignment="1">
      <alignment horizontal="center" vertical="center" readingOrder="1"/>
    </xf>
    <xf numFmtId="0" fontId="15" fillId="8" borderId="43" xfId="0" applyFont="1" applyFill="1" applyBorder="1" applyAlignment="1">
      <alignment horizontal="center" vertical="center" readingOrder="1"/>
    </xf>
    <xf numFmtId="167" fontId="15" fillId="8" borderId="44" xfId="0" applyNumberFormat="1" applyFont="1" applyFill="1" applyBorder="1" applyAlignment="1">
      <alignment horizontal="center" vertical="center" readingOrder="1"/>
    </xf>
    <xf numFmtId="167" fontId="15" fillId="8" borderId="45" xfId="0" applyNumberFormat="1" applyFont="1" applyFill="1" applyBorder="1" applyAlignment="1">
      <alignment horizontal="center" vertical="center" readingOrder="1"/>
    </xf>
    <xf numFmtId="168" fontId="16" fillId="2" borderId="46" xfId="0" applyNumberFormat="1" applyFont="1" applyFill="1" applyBorder="1" applyAlignment="1">
      <alignment horizontal="center" vertical="center" readingOrder="1"/>
    </xf>
    <xf numFmtId="0" fontId="16" fillId="2" borderId="15" xfId="0" applyFont="1" applyFill="1" applyBorder="1" applyAlignment="1">
      <alignment horizontal="left" vertical="center" readingOrder="1"/>
    </xf>
    <xf numFmtId="0" fontId="17" fillId="2" borderId="43" xfId="0" applyFont="1" applyFill="1" applyBorder="1" applyAlignment="1">
      <alignment horizontal="left" vertical="center" readingOrder="1"/>
    </xf>
    <xf numFmtId="168" fontId="16" fillId="2" borderId="48" xfId="0" applyNumberFormat="1" applyFont="1" applyFill="1" applyBorder="1" applyAlignment="1">
      <alignment horizontal="center" vertical="center" readingOrder="1"/>
    </xf>
    <xf numFmtId="0" fontId="16" fillId="2" borderId="49" xfId="0" applyFont="1" applyFill="1" applyBorder="1" applyAlignment="1">
      <alignment horizontal="left" vertical="center" readingOrder="1"/>
    </xf>
    <xf numFmtId="0" fontId="17" fillId="2" borderId="6" xfId="0" applyFont="1" applyFill="1" applyBorder="1" applyAlignment="1">
      <alignment horizontal="left" vertical="center" readingOrder="1"/>
    </xf>
    <xf numFmtId="0" fontId="18" fillId="9" borderId="5" xfId="0" applyFont="1" applyFill="1" applyBorder="1"/>
    <xf numFmtId="0" fontId="18" fillId="9" borderId="8" xfId="0" applyFont="1" applyFill="1" applyBorder="1"/>
    <xf numFmtId="0" fontId="9" fillId="2" borderId="0" xfId="0" applyFont="1" applyFill="1"/>
    <xf numFmtId="168" fontId="16" fillId="0" borderId="48" xfId="0" applyNumberFormat="1" applyFont="1" applyBorder="1" applyAlignment="1">
      <alignment horizontal="center" vertical="center" readingOrder="1"/>
    </xf>
    <xf numFmtId="0" fontId="17" fillId="2" borderId="0" xfId="0" applyFont="1" applyFill="1" applyAlignment="1">
      <alignment horizontal="left" vertical="center" readingOrder="1"/>
    </xf>
    <xf numFmtId="0" fontId="9" fillId="2" borderId="50" xfId="0" applyFont="1" applyFill="1" applyBorder="1"/>
    <xf numFmtId="0" fontId="9" fillId="2" borderId="51" xfId="0" applyFont="1" applyFill="1" applyBorder="1"/>
    <xf numFmtId="0" fontId="16" fillId="0" borderId="48" xfId="0" applyFont="1" applyBorder="1" applyAlignment="1">
      <alignment horizontal="center" vertical="center" readingOrder="1"/>
    </xf>
    <xf numFmtId="0" fontId="17" fillId="2" borderId="0" xfId="0" applyFont="1" applyFill="1" applyAlignment="1">
      <alignment horizontal="left" vertical="center" wrapText="1" readingOrder="1"/>
    </xf>
    <xf numFmtId="0" fontId="0" fillId="0" borderId="51" xfId="0" applyBorder="1"/>
    <xf numFmtId="0" fontId="0" fillId="2" borderId="50" xfId="0" applyFill="1" applyBorder="1"/>
    <xf numFmtId="0" fontId="0" fillId="2" borderId="51" xfId="0" applyFill="1" applyBorder="1"/>
    <xf numFmtId="0" fontId="16" fillId="2" borderId="54" xfId="0" applyFont="1" applyFill="1" applyBorder="1" applyAlignment="1">
      <alignment horizontal="left" vertical="center" readingOrder="1"/>
    </xf>
    <xf numFmtId="0" fontId="16" fillId="0" borderId="55" xfId="0" applyFont="1" applyBorder="1" applyAlignment="1">
      <alignment horizontal="center" vertical="center" readingOrder="1"/>
    </xf>
    <xf numFmtId="0" fontId="0" fillId="0" borderId="56" xfId="0" applyBorder="1"/>
    <xf numFmtId="0" fontId="0" fillId="0" borderId="57" xfId="0" applyBorder="1"/>
    <xf numFmtId="0" fontId="0" fillId="0" borderId="10" xfId="0" applyBorder="1"/>
    <xf numFmtId="0" fontId="0" fillId="2" borderId="9" xfId="0" applyFill="1" applyBorder="1"/>
    <xf numFmtId="0" fontId="0" fillId="2" borderId="58" xfId="0" applyFill="1" applyBorder="1"/>
    <xf numFmtId="0" fontId="0" fillId="2" borderId="10" xfId="0" applyFill="1" applyBorder="1"/>
    <xf numFmtId="0" fontId="20" fillId="2" borderId="13" xfId="0" applyFont="1" applyFill="1" applyBorder="1"/>
    <xf numFmtId="0" fontId="20" fillId="2" borderId="24" xfId="0" applyFont="1" applyFill="1" applyBorder="1"/>
    <xf numFmtId="0" fontId="20" fillId="2" borderId="14" xfId="0" applyFont="1" applyFill="1" applyBorder="1"/>
    <xf numFmtId="0" fontId="15" fillId="8" borderId="13" xfId="0" applyFont="1" applyFill="1" applyBorder="1" applyAlignment="1">
      <alignment horizontal="center" vertical="center" readingOrder="1"/>
    </xf>
    <xf numFmtId="0" fontId="15" fillId="8" borderId="61" xfId="0" applyFont="1" applyFill="1" applyBorder="1" applyAlignment="1">
      <alignment horizontal="center" vertical="center" readingOrder="1"/>
    </xf>
    <xf numFmtId="167" fontId="15" fillId="8" borderId="62" xfId="0" applyNumberFormat="1" applyFont="1" applyFill="1" applyBorder="1" applyAlignment="1">
      <alignment horizontal="center" vertical="center" readingOrder="1"/>
    </xf>
    <xf numFmtId="167" fontId="15" fillId="8" borderId="18" xfId="0" applyNumberFormat="1" applyFont="1" applyFill="1" applyBorder="1" applyAlignment="1">
      <alignment horizontal="center" vertical="center" readingOrder="1"/>
    </xf>
    <xf numFmtId="167" fontId="15" fillId="8" borderId="63" xfId="0" applyNumberFormat="1" applyFont="1" applyFill="1" applyBorder="1" applyAlignment="1">
      <alignment horizontal="center" vertical="center" readingOrder="1"/>
    </xf>
    <xf numFmtId="0" fontId="16" fillId="0" borderId="1" xfId="0" applyFont="1" applyBorder="1" applyAlignment="1">
      <alignment horizontal="center" vertical="center" readingOrder="1"/>
    </xf>
    <xf numFmtId="0" fontId="21" fillId="0" borderId="46" xfId="0" applyFont="1" applyBorder="1" applyAlignment="1">
      <alignment vertical="top" readingOrder="1"/>
    </xf>
    <xf numFmtId="1" fontId="21" fillId="8" borderId="1" xfId="0" applyNumberFormat="1" applyFont="1" applyFill="1" applyBorder="1" applyAlignment="1">
      <alignment readingOrder="1"/>
    </xf>
    <xf numFmtId="0" fontId="16" fillId="2" borderId="3" xfId="0" applyFont="1" applyFill="1" applyBorder="1" applyAlignment="1">
      <alignment horizontal="center" vertical="center" readingOrder="1"/>
    </xf>
    <xf numFmtId="0" fontId="16" fillId="2" borderId="21" xfId="0" applyFont="1" applyFill="1" applyBorder="1" applyAlignment="1">
      <alignment horizontal="center" vertical="center" readingOrder="1"/>
    </xf>
    <xf numFmtId="0" fontId="16" fillId="2" borderId="64" xfId="0" applyFont="1" applyFill="1" applyBorder="1" applyAlignment="1">
      <alignment horizontal="center" vertical="center" readingOrder="1"/>
    </xf>
    <xf numFmtId="0" fontId="16" fillId="2" borderId="4" xfId="0" applyFont="1" applyFill="1" applyBorder="1" applyAlignment="1">
      <alignment horizontal="center" vertical="center" readingOrder="1"/>
    </xf>
    <xf numFmtId="0" fontId="16" fillId="0" borderId="5" xfId="0" applyFont="1" applyBorder="1" applyAlignment="1">
      <alignment horizontal="center" vertical="center" readingOrder="1"/>
    </xf>
    <xf numFmtId="0" fontId="16" fillId="0" borderId="48" xfId="0" applyFont="1" applyBorder="1" applyAlignment="1">
      <alignment vertical="top" readingOrder="1"/>
    </xf>
    <xf numFmtId="1" fontId="21" fillId="8" borderId="5" xfId="0" applyNumberFormat="1" applyFont="1" applyFill="1" applyBorder="1" applyAlignment="1">
      <alignment readingOrder="1"/>
    </xf>
    <xf numFmtId="0" fontId="16" fillId="2" borderId="7" xfId="0" applyFont="1" applyFill="1" applyBorder="1" applyAlignment="1">
      <alignment horizontal="center" vertical="center" readingOrder="1"/>
    </xf>
    <xf numFmtId="0" fontId="16" fillId="2" borderId="22" xfId="0" applyFont="1" applyFill="1" applyBorder="1" applyAlignment="1">
      <alignment horizontal="center" vertical="center" readingOrder="1"/>
    </xf>
    <xf numFmtId="0" fontId="16" fillId="2" borderId="65" xfId="0" applyFont="1" applyFill="1" applyBorder="1" applyAlignment="1">
      <alignment horizontal="center" vertical="center" readingOrder="1"/>
    </xf>
    <xf numFmtId="0" fontId="16" fillId="2" borderId="8" xfId="0" applyFont="1" applyFill="1" applyBorder="1" applyAlignment="1">
      <alignment horizontal="center" vertical="center" readingOrder="1"/>
    </xf>
    <xf numFmtId="0" fontId="16" fillId="0" borderId="66" xfId="0" applyFont="1" applyBorder="1" applyAlignment="1">
      <alignment horizontal="center" vertical="center" readingOrder="1"/>
    </xf>
    <xf numFmtId="0" fontId="16" fillId="0" borderId="67" xfId="0" applyFont="1" applyBorder="1" applyAlignment="1">
      <alignment vertical="top" readingOrder="1"/>
    </xf>
    <xf numFmtId="1" fontId="21" fillId="8" borderId="66" xfId="0" applyNumberFormat="1" applyFont="1" applyFill="1" applyBorder="1" applyAlignment="1">
      <alignment readingOrder="1"/>
    </xf>
    <xf numFmtId="0" fontId="0" fillId="2" borderId="68" xfId="0" applyFill="1" applyBorder="1"/>
    <xf numFmtId="0" fontId="16" fillId="2" borderId="23" xfId="0" applyFont="1" applyFill="1" applyBorder="1" applyAlignment="1">
      <alignment horizontal="center" vertical="center" readingOrder="1"/>
    </xf>
    <xf numFmtId="0" fontId="16" fillId="2" borderId="69" xfId="0" applyFont="1" applyFill="1" applyBorder="1" applyAlignment="1">
      <alignment horizontal="center" vertical="center" readingOrder="1"/>
    </xf>
    <xf numFmtId="0" fontId="16" fillId="2" borderId="12" xfId="0" applyFont="1" applyFill="1" applyBorder="1" applyAlignment="1">
      <alignment horizontal="center" vertical="center" readingOrder="1"/>
    </xf>
    <xf numFmtId="0" fontId="16" fillId="0" borderId="46" xfId="0" applyFont="1" applyBorder="1" applyAlignment="1">
      <alignment vertical="top" readingOrder="1"/>
    </xf>
    <xf numFmtId="0" fontId="0" fillId="2" borderId="3" xfId="0" applyFill="1" applyBorder="1"/>
    <xf numFmtId="0" fontId="16" fillId="8" borderId="64" xfId="0" applyFont="1" applyFill="1" applyBorder="1" applyAlignment="1">
      <alignment horizontal="center" vertical="center" readingOrder="1"/>
    </xf>
    <xf numFmtId="0" fontId="16" fillId="8" borderId="4" xfId="0" applyFont="1" applyFill="1" applyBorder="1" applyAlignment="1">
      <alignment horizontal="center" vertical="center" readingOrder="1"/>
    </xf>
    <xf numFmtId="0" fontId="16" fillId="0" borderId="70" xfId="0" applyFont="1" applyBorder="1" applyAlignment="1">
      <alignment vertical="top" readingOrder="1"/>
    </xf>
    <xf numFmtId="0" fontId="16" fillId="2" borderId="71" xfId="0" applyFont="1" applyFill="1" applyBorder="1" applyAlignment="1">
      <alignment horizontal="center" vertical="center" readingOrder="1"/>
    </xf>
    <xf numFmtId="0" fontId="16" fillId="8" borderId="65" xfId="0" applyFont="1" applyFill="1" applyBorder="1" applyAlignment="1">
      <alignment horizontal="center" vertical="center" readingOrder="1"/>
    </xf>
    <xf numFmtId="0" fontId="16" fillId="8" borderId="8" xfId="0" applyFont="1" applyFill="1" applyBorder="1" applyAlignment="1">
      <alignment horizontal="center" vertical="center" readingOrder="1"/>
    </xf>
    <xf numFmtId="0" fontId="0" fillId="2" borderId="22" xfId="0" applyFill="1" applyBorder="1"/>
    <xf numFmtId="0" fontId="22" fillId="8" borderId="65" xfId="0" applyFont="1" applyFill="1" applyBorder="1" applyAlignment="1">
      <alignment horizontal="center" vertical="center" readingOrder="1"/>
    </xf>
    <xf numFmtId="0" fontId="0" fillId="2" borderId="7" xfId="0" applyFill="1" applyBorder="1"/>
    <xf numFmtId="0" fontId="16" fillId="0" borderId="72" xfId="0" applyFont="1" applyBorder="1" applyAlignment="1">
      <alignment horizontal="center" vertical="center" readingOrder="1"/>
    </xf>
    <xf numFmtId="1" fontId="21" fillId="8" borderId="72" xfId="0" applyNumberFormat="1" applyFont="1" applyFill="1" applyBorder="1" applyAlignment="1">
      <alignment readingOrder="1"/>
    </xf>
    <xf numFmtId="0" fontId="0" fillId="2" borderId="73" xfId="0" applyFill="1" applyBorder="1"/>
    <xf numFmtId="0" fontId="0" fillId="2" borderId="74" xfId="0" applyFill="1" applyBorder="1"/>
    <xf numFmtId="0" fontId="22" fillId="8" borderId="75" xfId="0" applyFont="1" applyFill="1" applyBorder="1" applyAlignment="1">
      <alignment horizontal="center" vertical="center" readingOrder="1"/>
    </xf>
    <xf numFmtId="0" fontId="16" fillId="8" borderId="76" xfId="0" applyFont="1" applyFill="1" applyBorder="1" applyAlignment="1">
      <alignment horizontal="center" vertical="center" readingOrder="1"/>
    </xf>
    <xf numFmtId="0" fontId="16" fillId="0" borderId="56" xfId="0" applyFont="1" applyBorder="1" applyAlignment="1">
      <alignment vertical="top" readingOrder="1"/>
    </xf>
    <xf numFmtId="0" fontId="0" fillId="2" borderId="11" xfId="0" applyFill="1" applyBorder="1"/>
    <xf numFmtId="0" fontId="0" fillId="2" borderId="23" xfId="0" applyFill="1" applyBorder="1"/>
    <xf numFmtId="0" fontId="22" fillId="8" borderId="69" xfId="0" applyFont="1" applyFill="1" applyBorder="1" applyAlignment="1">
      <alignment horizontal="center" vertical="center" readingOrder="1"/>
    </xf>
    <xf numFmtId="0" fontId="16" fillId="8" borderId="12" xfId="0" applyFont="1" applyFill="1" applyBorder="1" applyAlignment="1">
      <alignment horizontal="center" vertical="center" readingOrder="1"/>
    </xf>
    <xf numFmtId="0" fontId="16" fillId="0" borderId="77" xfId="0" applyFont="1" applyBorder="1" applyAlignment="1">
      <alignment horizontal="center" vertical="center" readingOrder="1"/>
    </xf>
    <xf numFmtId="1" fontId="21" fillId="8" borderId="77" xfId="0" applyNumberFormat="1" applyFont="1" applyFill="1" applyBorder="1" applyAlignment="1">
      <alignment readingOrder="1"/>
    </xf>
    <xf numFmtId="0" fontId="0" fillId="2" borderId="71" xfId="0" applyFill="1" applyBorder="1"/>
    <xf numFmtId="0" fontId="0" fillId="2" borderId="78" xfId="0" applyFill="1" applyBorder="1"/>
    <xf numFmtId="0" fontId="16" fillId="2" borderId="79" xfId="0" applyFont="1" applyFill="1" applyBorder="1" applyAlignment="1">
      <alignment horizontal="center" vertical="center" readingOrder="1"/>
    </xf>
    <xf numFmtId="0" fontId="16" fillId="2" borderId="80" xfId="0" applyFont="1" applyFill="1" applyBorder="1" applyAlignment="1">
      <alignment horizontal="center" vertical="center" readingOrder="1"/>
    </xf>
    <xf numFmtId="2" fontId="15" fillId="8" borderId="44" xfId="0" applyNumberFormat="1" applyFont="1" applyFill="1" applyBorder="1" applyAlignment="1">
      <alignment horizontal="center" vertical="center" readingOrder="1"/>
    </xf>
    <xf numFmtId="0" fontId="15" fillId="11" borderId="62" xfId="0" applyFont="1" applyFill="1" applyBorder="1" applyAlignment="1">
      <alignment horizontal="center" vertical="center" readingOrder="1"/>
    </xf>
    <xf numFmtId="1" fontId="15" fillId="11" borderId="14" xfId="0" applyNumberFormat="1" applyFont="1" applyFill="1" applyBorder="1" applyAlignment="1">
      <alignment horizontal="center" vertical="center" readingOrder="1"/>
    </xf>
    <xf numFmtId="2" fontId="15" fillId="8" borderId="61" xfId="0" applyNumberFormat="1" applyFont="1" applyFill="1" applyBorder="1" applyAlignment="1">
      <alignment horizontal="center" vertical="center" readingOrder="1"/>
    </xf>
    <xf numFmtId="2" fontId="15" fillId="8" borderId="58" xfId="0" applyNumberFormat="1" applyFont="1" applyFill="1" applyBorder="1" applyAlignment="1">
      <alignment horizontal="center" vertical="center" readingOrder="1"/>
    </xf>
    <xf numFmtId="2" fontId="15" fillId="8" borderId="68" xfId="0" applyNumberFormat="1" applyFont="1" applyFill="1" applyBorder="1" applyAlignment="1">
      <alignment horizontal="center" vertical="center" readingOrder="1"/>
    </xf>
    <xf numFmtId="9" fontId="16" fillId="8" borderId="46" xfId="1" applyFont="1" applyFill="1" applyBorder="1" applyAlignment="1">
      <alignment horizontal="center" vertical="center" readingOrder="1"/>
    </xf>
    <xf numFmtId="0" fontId="16" fillId="0" borderId="64" xfId="0" applyFont="1" applyBorder="1" applyAlignment="1">
      <alignment vertical="center" readingOrder="1"/>
    </xf>
    <xf numFmtId="1" fontId="21" fillId="0" borderId="1" xfId="0" applyNumberFormat="1" applyFont="1" applyBorder="1" applyAlignment="1">
      <alignment readingOrder="1"/>
    </xf>
    <xf numFmtId="0" fontId="16" fillId="0" borderId="3" xfId="0" applyFont="1" applyBorder="1" applyAlignment="1">
      <alignment horizontal="center" vertical="center" readingOrder="1"/>
    </xf>
    <xf numFmtId="0" fontId="16" fillId="0" borderId="21" xfId="0" applyFont="1" applyBorder="1" applyAlignment="1">
      <alignment horizontal="center" vertical="center" readingOrder="1"/>
    </xf>
    <xf numFmtId="0" fontId="16" fillId="0" borderId="4" xfId="0" applyFont="1" applyBorder="1" applyAlignment="1">
      <alignment horizontal="center" vertical="center" readingOrder="1"/>
    </xf>
    <xf numFmtId="9" fontId="16" fillId="8" borderId="48" xfId="1" applyFont="1" applyFill="1" applyBorder="1" applyAlignment="1">
      <alignment horizontal="center" vertical="center" readingOrder="1"/>
    </xf>
    <xf numFmtId="0" fontId="16" fillId="0" borderId="65" xfId="0" applyFont="1" applyBorder="1" applyAlignment="1">
      <alignment vertical="center" readingOrder="1"/>
    </xf>
    <xf numFmtId="1" fontId="21" fillId="0" borderId="5" xfId="0" applyNumberFormat="1" applyFont="1" applyBorder="1" applyAlignment="1">
      <alignment readingOrder="1"/>
    </xf>
    <xf numFmtId="0" fontId="16" fillId="0" borderId="7" xfId="0" applyFont="1" applyBorder="1" applyAlignment="1">
      <alignment horizontal="center" vertical="center" readingOrder="1"/>
    </xf>
    <xf numFmtId="0" fontId="16" fillId="0" borderId="22" xfId="0" applyFont="1" applyBorder="1" applyAlignment="1">
      <alignment horizontal="center" vertical="center" readingOrder="1"/>
    </xf>
    <xf numFmtId="0" fontId="16" fillId="0" borderId="8" xfId="0" applyFont="1" applyBorder="1" applyAlignment="1">
      <alignment horizontal="center" vertical="center" readingOrder="1"/>
    </xf>
    <xf numFmtId="9" fontId="16" fillId="8" borderId="56" xfId="1" applyFont="1" applyFill="1" applyBorder="1" applyAlignment="1">
      <alignment horizontal="center" vertical="center" readingOrder="1"/>
    </xf>
    <xf numFmtId="0" fontId="16" fillId="0" borderId="69" xfId="0" applyFont="1" applyBorder="1" applyAlignment="1">
      <alignment vertical="center" readingOrder="1"/>
    </xf>
    <xf numFmtId="1" fontId="21" fillId="0" borderId="66" xfId="0" applyNumberFormat="1" applyFont="1" applyBorder="1" applyAlignment="1">
      <alignment readingOrder="1"/>
    </xf>
    <xf numFmtId="0" fontId="16" fillId="0" borderId="11" xfId="0" applyFont="1" applyBorder="1" applyAlignment="1">
      <alignment horizontal="center" vertical="center" readingOrder="1"/>
    </xf>
    <xf numFmtId="0" fontId="16" fillId="0" borderId="23" xfId="0" applyFont="1" applyBorder="1" applyAlignment="1">
      <alignment horizontal="center" vertical="center" readingOrder="1"/>
    </xf>
    <xf numFmtId="0" fontId="16" fillId="0" borderId="12" xfId="0" applyFont="1" applyBorder="1" applyAlignment="1">
      <alignment horizontal="center" vertical="center" readingOrder="1"/>
    </xf>
    <xf numFmtId="9" fontId="16" fillId="12" borderId="56" xfId="1" applyFont="1" applyFill="1" applyBorder="1" applyAlignment="1">
      <alignment horizontal="center" vertical="center" readingOrder="1"/>
    </xf>
    <xf numFmtId="0" fontId="16" fillId="12" borderId="69" xfId="0" applyFont="1" applyFill="1" applyBorder="1" applyAlignment="1">
      <alignment vertical="center" readingOrder="1"/>
    </xf>
    <xf numFmtId="1" fontId="21" fillId="12" borderId="66" xfId="0" applyNumberFormat="1" applyFont="1" applyFill="1" applyBorder="1" applyAlignment="1">
      <alignment readingOrder="1"/>
    </xf>
    <xf numFmtId="0" fontId="16" fillId="12" borderId="11" xfId="0" applyFont="1" applyFill="1" applyBorder="1" applyAlignment="1">
      <alignment horizontal="center" vertical="center" readingOrder="1"/>
    </xf>
    <xf numFmtId="0" fontId="16" fillId="12" borderId="23" xfId="0" applyFont="1" applyFill="1" applyBorder="1" applyAlignment="1">
      <alignment horizontal="center" vertical="center" readingOrder="1"/>
    </xf>
    <xf numFmtId="0" fontId="16" fillId="12" borderId="12" xfId="0" applyFont="1" applyFill="1" applyBorder="1" applyAlignment="1">
      <alignment horizontal="center" vertical="center" readingOrder="1"/>
    </xf>
    <xf numFmtId="0" fontId="0" fillId="0" borderId="61" xfId="0" applyBorder="1"/>
    <xf numFmtId="0" fontId="16" fillId="0" borderId="0" xfId="0" applyFont="1" applyAlignment="1">
      <alignment horizontal="left" vertical="center" indent="7" readingOrder="1"/>
    </xf>
    <xf numFmtId="9" fontId="16" fillId="8" borderId="3" xfId="1" applyFont="1" applyFill="1" applyBorder="1" applyAlignment="1">
      <alignment horizontal="center" vertical="center" readingOrder="1"/>
    </xf>
    <xf numFmtId="0" fontId="16" fillId="0" borderId="81" xfId="0" applyFont="1" applyBorder="1" applyAlignment="1">
      <alignment vertical="center" readingOrder="1"/>
    </xf>
    <xf numFmtId="9" fontId="16" fillId="8" borderId="7" xfId="1" applyFont="1" applyFill="1" applyBorder="1" applyAlignment="1">
      <alignment horizontal="center" vertical="center" readingOrder="1"/>
    </xf>
    <xf numFmtId="0" fontId="16" fillId="0" borderId="82" xfId="0" applyFont="1" applyBorder="1" applyAlignment="1">
      <alignment vertical="center" readingOrder="1"/>
    </xf>
    <xf numFmtId="9" fontId="16" fillId="8" borderId="73" xfId="1" applyFont="1" applyFill="1" applyBorder="1" applyAlignment="1">
      <alignment horizontal="center" vertical="center" readingOrder="1"/>
    </xf>
    <xf numFmtId="0" fontId="16" fillId="0" borderId="83" xfId="0" applyFont="1" applyBorder="1" applyAlignment="1">
      <alignment vertical="center" readingOrder="1"/>
    </xf>
    <xf numFmtId="1" fontId="21" fillId="0" borderId="47" xfId="0" applyNumberFormat="1" applyFont="1" applyBorder="1" applyAlignment="1">
      <alignment readingOrder="1"/>
    </xf>
    <xf numFmtId="9" fontId="16" fillId="12" borderId="44" xfId="1" applyFont="1" applyFill="1" applyBorder="1" applyAlignment="1">
      <alignment horizontal="center" vertical="center" readingOrder="1"/>
    </xf>
    <xf numFmtId="0" fontId="16" fillId="12" borderId="19" xfId="0" applyFont="1" applyFill="1" applyBorder="1" applyAlignment="1">
      <alignment vertical="center" readingOrder="1"/>
    </xf>
    <xf numFmtId="1" fontId="21" fillId="12" borderId="13" xfId="0" applyNumberFormat="1" applyFont="1" applyFill="1" applyBorder="1" applyAlignment="1">
      <alignment readingOrder="1"/>
    </xf>
    <xf numFmtId="0" fontId="9" fillId="2" borderId="75" xfId="0" applyFont="1" applyFill="1" applyBorder="1"/>
    <xf numFmtId="0" fontId="9" fillId="2" borderId="83" xfId="0" applyFont="1" applyFill="1" applyBorder="1"/>
    <xf numFmtId="0" fontId="9" fillId="2" borderId="84" xfId="0" applyFont="1" applyFill="1" applyBorder="1"/>
    <xf numFmtId="0" fontId="24" fillId="9" borderId="75" xfId="0" applyFont="1" applyFill="1" applyBorder="1"/>
    <xf numFmtId="0" fontId="18" fillId="9" borderId="0" xfId="0" applyFont="1" applyFill="1"/>
    <xf numFmtId="0" fontId="0" fillId="9" borderId="0" xfId="0" applyFill="1"/>
    <xf numFmtId="0" fontId="9" fillId="2" borderId="85" xfId="0" applyFont="1" applyFill="1" applyBorder="1"/>
    <xf numFmtId="0" fontId="0" fillId="2" borderId="85" xfId="0" applyFill="1" applyBorder="1"/>
    <xf numFmtId="0" fontId="18" fillId="9" borderId="51" xfId="0" applyFont="1" applyFill="1" applyBorder="1" applyAlignment="1">
      <alignment horizontal="center"/>
    </xf>
    <xf numFmtId="0" fontId="18" fillId="9" borderId="85" xfId="0" applyFont="1" applyFill="1" applyBorder="1" applyAlignment="1">
      <alignment horizontal="center"/>
    </xf>
    <xf numFmtId="0" fontId="18" fillId="9" borderId="0" xfId="0" applyFont="1" applyFill="1" applyAlignment="1">
      <alignment horizontal="center"/>
    </xf>
    <xf numFmtId="0" fontId="0" fillId="2" borderId="86" xfId="0" applyFill="1" applyBorder="1"/>
    <xf numFmtId="167" fontId="15" fillId="8" borderId="25" xfId="0" applyNumberFormat="1" applyFont="1" applyFill="1" applyBorder="1" applyAlignment="1">
      <alignment horizontal="center" vertical="center" readingOrder="1"/>
    </xf>
    <xf numFmtId="167" fontId="15" fillId="8" borderId="47" xfId="0" applyNumberFormat="1" applyFont="1" applyFill="1" applyBorder="1" applyAlignment="1">
      <alignment horizontal="center" vertical="center" readingOrder="1"/>
    </xf>
    <xf numFmtId="0" fontId="16" fillId="0" borderId="81" xfId="0" applyFont="1" applyBorder="1" applyAlignment="1">
      <alignment horizontal="center" vertical="center" readingOrder="1"/>
    </xf>
    <xf numFmtId="0" fontId="16" fillId="0" borderId="82" xfId="0" applyFont="1" applyBorder="1" applyAlignment="1">
      <alignment horizontal="center" vertical="center" readingOrder="1"/>
    </xf>
    <xf numFmtId="0" fontId="16" fillId="0" borderId="87" xfId="0" applyFont="1" applyBorder="1" applyAlignment="1">
      <alignment horizontal="center" vertical="center" readingOrder="1"/>
    </xf>
    <xf numFmtId="0" fontId="16" fillId="0" borderId="68" xfId="0" applyFont="1" applyBorder="1" applyAlignment="1">
      <alignment horizontal="center" vertical="center" readingOrder="1"/>
    </xf>
    <xf numFmtId="0" fontId="16" fillId="0" borderId="58" xfId="0" applyFont="1" applyBorder="1" applyAlignment="1">
      <alignment horizontal="center" vertical="center" readingOrder="1"/>
    </xf>
    <xf numFmtId="0" fontId="16" fillId="0" borderId="60" xfId="0" applyFont="1" applyBorder="1" applyAlignment="1">
      <alignment horizontal="center" vertical="center" readingOrder="1"/>
    </xf>
    <xf numFmtId="0" fontId="16" fillId="0" borderId="88" xfId="0" applyFont="1" applyBorder="1" applyAlignment="1">
      <alignment horizontal="center" vertical="center" readingOrder="1"/>
    </xf>
    <xf numFmtId="0" fontId="16" fillId="8" borderId="81" xfId="0" applyFont="1" applyFill="1" applyBorder="1" applyAlignment="1">
      <alignment horizontal="center" vertical="center" readingOrder="1"/>
    </xf>
    <xf numFmtId="0" fontId="16" fillId="0" borderId="64" xfId="0" applyFont="1" applyBorder="1" applyAlignment="1">
      <alignment horizontal="center" vertical="center" readingOrder="1"/>
    </xf>
    <xf numFmtId="0" fontId="16" fillId="0" borderId="15" xfId="0" applyFont="1" applyBorder="1" applyAlignment="1">
      <alignment horizontal="center" vertical="center" readingOrder="1"/>
    </xf>
    <xf numFmtId="0" fontId="25" fillId="8" borderId="82" xfId="0" applyFont="1" applyFill="1" applyBorder="1" applyAlignment="1">
      <alignment horizontal="center" vertical="center" readingOrder="1"/>
    </xf>
    <xf numFmtId="0" fontId="16" fillId="0" borderId="71" xfId="0" applyFont="1" applyBorder="1" applyAlignment="1">
      <alignment horizontal="center" vertical="center" readingOrder="1"/>
    </xf>
    <xf numFmtId="0" fontId="16" fillId="0" borderId="79" xfId="0" applyFont="1" applyBorder="1" applyAlignment="1">
      <alignment horizontal="center" vertical="center" readingOrder="1"/>
    </xf>
    <xf numFmtId="0" fontId="16" fillId="0" borderId="89" xfId="0" applyFont="1" applyBorder="1" applyAlignment="1">
      <alignment horizontal="center" vertical="center" readingOrder="1"/>
    </xf>
    <xf numFmtId="0" fontId="16" fillId="0" borderId="80" xfId="0" applyFont="1" applyBorder="1" applyAlignment="1">
      <alignment horizontal="center" vertical="center" readingOrder="1"/>
    </xf>
    <xf numFmtId="0" fontId="16" fillId="0" borderId="65" xfId="0" applyFont="1" applyBorder="1" applyAlignment="1">
      <alignment horizontal="center" vertical="center" readingOrder="1"/>
    </xf>
    <xf numFmtId="0" fontId="16" fillId="0" borderId="49" xfId="0" applyFont="1" applyBorder="1" applyAlignment="1">
      <alignment horizontal="center" vertical="center" readingOrder="1"/>
    </xf>
    <xf numFmtId="0" fontId="25" fillId="8" borderId="83" xfId="0" applyFont="1" applyFill="1" applyBorder="1" applyAlignment="1">
      <alignment horizontal="center" vertical="center" readingOrder="1"/>
    </xf>
    <xf numFmtId="0" fontId="16" fillId="0" borderId="90" xfId="0" applyFont="1" applyBorder="1" applyAlignment="1">
      <alignment horizontal="center" vertical="center" readingOrder="1"/>
    </xf>
    <xf numFmtId="0" fontId="16" fillId="0" borderId="51" xfId="0" applyFont="1" applyBorder="1" applyAlignment="1">
      <alignment horizontal="center" vertical="center" readingOrder="1"/>
    </xf>
    <xf numFmtId="0" fontId="16" fillId="0" borderId="91" xfId="0" applyFont="1" applyBorder="1" applyAlignment="1">
      <alignment horizontal="center" vertical="center" readingOrder="1"/>
    </xf>
    <xf numFmtId="0" fontId="16" fillId="0" borderId="92" xfId="0" applyFont="1" applyBorder="1" applyAlignment="1">
      <alignment horizontal="center" vertical="center" readingOrder="1"/>
    </xf>
    <xf numFmtId="0" fontId="25" fillId="8" borderId="87" xfId="0" applyFont="1" applyFill="1" applyBorder="1" applyAlignment="1">
      <alignment horizontal="center" vertical="center" readingOrder="1"/>
    </xf>
    <xf numFmtId="0" fontId="16" fillId="2" borderId="52" xfId="0" applyFont="1" applyFill="1" applyBorder="1" applyAlignment="1">
      <alignment horizontal="center" vertical="center" readingOrder="1"/>
    </xf>
    <xf numFmtId="0" fontId="16" fillId="2" borderId="87" xfId="0" applyFont="1" applyFill="1" applyBorder="1" applyAlignment="1">
      <alignment horizontal="center" vertical="center" readingOrder="1"/>
    </xf>
    <xf numFmtId="2" fontId="15" fillId="8" borderId="67" xfId="0" applyNumberFormat="1" applyFont="1" applyFill="1" applyBorder="1" applyAlignment="1">
      <alignment horizontal="center" vertical="center" readingOrder="1"/>
    </xf>
    <xf numFmtId="2" fontId="15" fillId="8" borderId="10" xfId="0" applyNumberFormat="1" applyFont="1" applyFill="1" applyBorder="1" applyAlignment="1">
      <alignment horizontal="center" vertical="center" readingOrder="1"/>
    </xf>
    <xf numFmtId="167" fontId="15" fillId="8" borderId="19" xfId="0" applyNumberFormat="1" applyFont="1" applyFill="1" applyBorder="1" applyAlignment="1">
      <alignment horizontal="center" vertical="center" readingOrder="1"/>
    </xf>
    <xf numFmtId="0" fontId="9" fillId="9" borderId="51" xfId="0" applyFont="1" applyFill="1" applyBorder="1"/>
    <xf numFmtId="0" fontId="26" fillId="9" borderId="85" xfId="0" applyFont="1" applyFill="1" applyBorder="1"/>
    <xf numFmtId="0" fontId="9" fillId="9" borderId="0" xfId="0" applyFont="1" applyFill="1"/>
    <xf numFmtId="0" fontId="27" fillId="9" borderId="51" xfId="0" applyFont="1" applyFill="1" applyBorder="1" applyAlignment="1">
      <alignment horizontal="center"/>
    </xf>
    <xf numFmtId="0" fontId="26" fillId="9" borderId="51" xfId="0" applyFont="1" applyFill="1" applyBorder="1" applyAlignment="1">
      <alignment horizontal="left"/>
    </xf>
    <xf numFmtId="167" fontId="15" fillId="8" borderId="61" xfId="0" applyNumberFormat="1" applyFont="1" applyFill="1" applyBorder="1" applyAlignment="1">
      <alignment horizontal="center" vertical="center" readingOrder="1"/>
    </xf>
    <xf numFmtId="0" fontId="16" fillId="0" borderId="94" xfId="0" applyFont="1" applyBorder="1" applyAlignment="1">
      <alignment horizontal="center" vertical="center" readingOrder="1"/>
    </xf>
    <xf numFmtId="0" fontId="16" fillId="0" borderId="78" xfId="0" applyFont="1" applyBorder="1" applyAlignment="1">
      <alignment horizontal="center" vertical="center" readingOrder="1"/>
    </xf>
    <xf numFmtId="0" fontId="16" fillId="0" borderId="95" xfId="0" applyFont="1" applyBorder="1" applyAlignment="1">
      <alignment horizontal="center" vertical="center" readingOrder="1"/>
    </xf>
    <xf numFmtId="0" fontId="15" fillId="8" borderId="47" xfId="0" applyFont="1" applyFill="1" applyBorder="1" applyAlignment="1">
      <alignment horizontal="center" vertical="center" readingOrder="1"/>
    </xf>
    <xf numFmtId="0" fontId="15" fillId="8" borderId="42" xfId="0" applyFont="1" applyFill="1" applyBorder="1" applyAlignment="1">
      <alignment horizontal="center" readingOrder="1"/>
    </xf>
    <xf numFmtId="167" fontId="15" fillId="8" borderId="20" xfId="0" applyNumberFormat="1" applyFont="1" applyFill="1" applyBorder="1" applyAlignment="1">
      <alignment horizontal="center" vertical="center" readingOrder="1"/>
    </xf>
    <xf numFmtId="0" fontId="16" fillId="2" borderId="1" xfId="0" applyFont="1" applyFill="1" applyBorder="1" applyAlignment="1">
      <alignment horizontal="left" vertical="center" readingOrder="1"/>
    </xf>
    <xf numFmtId="0" fontId="16" fillId="2" borderId="48" xfId="0" applyFont="1" applyFill="1" applyBorder="1" applyAlignment="1">
      <alignment horizontal="center" readingOrder="1"/>
    </xf>
    <xf numFmtId="0" fontId="16" fillId="2" borderId="5" xfId="0" applyFont="1" applyFill="1" applyBorder="1" applyAlignment="1">
      <alignment horizontal="left" vertical="center" readingOrder="1"/>
    </xf>
    <xf numFmtId="0" fontId="18" fillId="9" borderId="6" xfId="0" applyFont="1" applyFill="1" applyBorder="1"/>
    <xf numFmtId="0" fontId="18" fillId="9" borderId="82" xfId="0" applyFont="1" applyFill="1" applyBorder="1"/>
    <xf numFmtId="0" fontId="29" fillId="9" borderId="6" xfId="0" applyFont="1" applyFill="1" applyBorder="1"/>
    <xf numFmtId="0" fontId="9" fillId="9" borderId="6" xfId="0" applyFont="1" applyFill="1" applyBorder="1"/>
    <xf numFmtId="0" fontId="9" fillId="9" borderId="65" xfId="0" applyFont="1" applyFill="1" applyBorder="1"/>
    <xf numFmtId="0" fontId="16" fillId="2" borderId="5" xfId="0" applyFont="1" applyFill="1" applyBorder="1" applyAlignment="1">
      <alignment horizontal="left" vertical="center" wrapText="1" readingOrder="1"/>
    </xf>
    <xf numFmtId="0" fontId="16" fillId="2" borderId="72" xfId="0" applyFont="1" applyFill="1" applyBorder="1" applyAlignment="1">
      <alignment horizontal="left" vertical="center" readingOrder="1"/>
    </xf>
    <xf numFmtId="0" fontId="17" fillId="2" borderId="48" xfId="0" applyFont="1" applyFill="1" applyBorder="1" applyAlignment="1">
      <alignment horizontal="center" readingOrder="1"/>
    </xf>
    <xf numFmtId="0" fontId="0" fillId="0" borderId="66" xfId="0" applyBorder="1"/>
    <xf numFmtId="0" fontId="0" fillId="0" borderId="56" xfId="0" applyBorder="1" applyAlignment="1">
      <alignment horizontal="center"/>
    </xf>
    <xf numFmtId="0" fontId="24" fillId="9" borderId="0" xfId="0" applyFont="1" applyFill="1"/>
    <xf numFmtId="0" fontId="0" fillId="2" borderId="91" xfId="0" applyFill="1" applyBorder="1"/>
    <xf numFmtId="0" fontId="26" fillId="9" borderId="0" xfId="0" applyFont="1" applyFill="1"/>
    <xf numFmtId="0" fontId="27" fillId="9" borderId="0" xfId="0" applyFont="1" applyFill="1" applyAlignment="1">
      <alignment horizontal="center"/>
    </xf>
    <xf numFmtId="0" fontId="26" fillId="9" borderId="0" xfId="0" applyFont="1" applyFill="1" applyAlignment="1">
      <alignment horizontal="left"/>
    </xf>
    <xf numFmtId="0" fontId="0" fillId="9" borderId="0" xfId="0" applyFill="1" applyAlignment="1">
      <alignment horizontal="center"/>
    </xf>
    <xf numFmtId="0" fontId="0" fillId="9" borderId="91" xfId="0" applyFill="1" applyBorder="1" applyAlignment="1">
      <alignment horizontal="center"/>
    </xf>
    <xf numFmtId="0" fontId="0" fillId="2" borderId="60" xfId="0" applyFill="1" applyBorder="1"/>
    <xf numFmtId="0" fontId="0" fillId="0" borderId="0" xfId="0" applyAlignment="1">
      <alignment horizontal="left" vertical="top"/>
    </xf>
    <xf numFmtId="0" fontId="30" fillId="8" borderId="61" xfId="0" applyFont="1" applyFill="1" applyBorder="1" applyAlignment="1">
      <alignment horizontal="left" vertical="center" readingOrder="1"/>
    </xf>
    <xf numFmtId="0" fontId="31" fillId="8" borderId="61" xfId="0" applyFont="1" applyFill="1" applyBorder="1" applyAlignment="1">
      <alignment horizontal="center" vertical="center" readingOrder="1"/>
    </xf>
    <xf numFmtId="167" fontId="32" fillId="8" borderId="61" xfId="0" applyNumberFormat="1" applyFont="1" applyFill="1" applyBorder="1" applyAlignment="1">
      <alignment vertical="center" textRotation="90"/>
    </xf>
    <xf numFmtId="0" fontId="30" fillId="11" borderId="61" xfId="0" applyFont="1" applyFill="1" applyBorder="1" applyAlignment="1">
      <alignment horizontal="left" vertical="top" readingOrder="1"/>
    </xf>
    <xf numFmtId="0" fontId="30" fillId="11" borderId="61" xfId="0" applyFont="1" applyFill="1" applyBorder="1" applyAlignment="1">
      <alignment horizontal="center" vertical="center" readingOrder="1"/>
    </xf>
    <xf numFmtId="167" fontId="33" fillId="11" borderId="13" xfId="0" applyNumberFormat="1" applyFont="1" applyFill="1" applyBorder="1" applyAlignment="1">
      <alignment textRotation="45"/>
    </xf>
    <xf numFmtId="167" fontId="33" fillId="11" borderId="14" xfId="0" applyNumberFormat="1" applyFont="1" applyFill="1" applyBorder="1" applyAlignment="1">
      <alignment textRotation="45"/>
    </xf>
    <xf numFmtId="0" fontId="30" fillId="8" borderId="61" xfId="0" applyFont="1" applyFill="1" applyBorder="1" applyAlignment="1">
      <alignment horizontal="left" vertical="top" readingOrder="1"/>
    </xf>
    <xf numFmtId="0" fontId="30" fillId="8" borderId="61" xfId="0" applyFont="1" applyFill="1" applyBorder="1" applyAlignment="1">
      <alignment horizontal="left" vertical="top" wrapText="1" readingOrder="1"/>
    </xf>
    <xf numFmtId="0" fontId="34" fillId="15" borderId="13" xfId="0" applyFont="1" applyFill="1" applyBorder="1"/>
    <xf numFmtId="0" fontId="34" fillId="15" borderId="14" xfId="0" applyFont="1" applyFill="1" applyBorder="1"/>
    <xf numFmtId="0" fontId="0" fillId="8" borderId="14" xfId="0" applyFill="1" applyBorder="1"/>
    <xf numFmtId="0" fontId="35" fillId="0" borderId="61" xfId="0" applyFont="1" applyBorder="1" applyAlignment="1">
      <alignment horizontal="left" vertical="top" wrapText="1" indent="1" readingOrder="1"/>
    </xf>
    <xf numFmtId="0" fontId="36" fillId="8" borderId="61" xfId="0" applyFont="1" applyFill="1" applyBorder="1" applyAlignment="1">
      <alignment horizontal="left" vertical="top" wrapText="1" indent="3" readingOrder="1"/>
    </xf>
    <xf numFmtId="0" fontId="0" fillId="13" borderId="0" xfId="0" applyFill="1"/>
    <xf numFmtId="0" fontId="0" fillId="8" borderId="0" xfId="0" applyFill="1"/>
    <xf numFmtId="0" fontId="37" fillId="0" borderId="93" xfId="0" applyFont="1" applyBorder="1" applyAlignment="1">
      <alignment horizontal="left" vertical="top" indent="2" readingOrder="1"/>
    </xf>
    <xf numFmtId="0" fontId="17" fillId="0" borderId="93" xfId="0" applyFont="1" applyBorder="1" applyAlignment="1">
      <alignment horizontal="left" vertical="center" wrapText="1" indent="6" readingOrder="1"/>
    </xf>
    <xf numFmtId="0" fontId="16" fillId="0" borderId="93" xfId="0" applyFont="1" applyBorder="1" applyAlignment="1">
      <alignment horizontal="left" vertical="center" wrapText="1" indent="6" readingOrder="1"/>
    </xf>
    <xf numFmtId="0" fontId="38" fillId="16" borderId="93" xfId="0" applyFont="1" applyFill="1" applyBorder="1" applyAlignment="1">
      <alignment horizontal="left" vertical="center" wrapText="1" indent="6" readingOrder="1"/>
    </xf>
    <xf numFmtId="0" fontId="39" fillId="17" borderId="93" xfId="0" applyFont="1" applyFill="1" applyBorder="1" applyAlignment="1">
      <alignment horizontal="left" vertical="center" wrapText="1" indent="6" readingOrder="1"/>
    </xf>
    <xf numFmtId="0" fontId="35" fillId="0" borderId="93" xfId="0" applyFont="1" applyBorder="1" applyAlignment="1">
      <alignment horizontal="left" vertical="top" wrapText="1" indent="1" readingOrder="1"/>
    </xf>
    <xf numFmtId="0" fontId="40" fillId="0" borderId="93" xfId="0" applyFont="1" applyBorder="1" applyAlignment="1">
      <alignment horizontal="left" vertical="center" wrapText="1" indent="6" readingOrder="1"/>
    </xf>
    <xf numFmtId="0" fontId="39" fillId="0" borderId="93" xfId="0" applyFont="1" applyBorder="1" applyAlignment="1">
      <alignment horizontal="left" vertical="center" wrapText="1" indent="6" readingOrder="1"/>
    </xf>
    <xf numFmtId="0" fontId="0" fillId="0" borderId="50" xfId="0" applyBorder="1"/>
    <xf numFmtId="0" fontId="37" fillId="0" borderId="67" xfId="0" applyFont="1" applyBorder="1" applyAlignment="1">
      <alignment horizontal="left" vertical="top" readingOrder="1"/>
    </xf>
    <xf numFmtId="0" fontId="16" fillId="0" borderId="67" xfId="0" applyFont="1" applyBorder="1" applyAlignment="1">
      <alignment horizontal="left" vertical="center" wrapText="1" readingOrder="1"/>
    </xf>
    <xf numFmtId="0" fontId="30" fillId="8" borderId="61" xfId="0" applyFont="1" applyFill="1" applyBorder="1" applyAlignment="1">
      <alignment horizontal="left" vertical="center" wrapText="1" readingOrder="1"/>
    </xf>
    <xf numFmtId="0" fontId="0" fillId="8" borderId="13" xfId="0" applyFill="1" applyBorder="1"/>
    <xf numFmtId="0" fontId="0" fillId="15" borderId="13" xfId="0" applyFill="1" applyBorder="1"/>
    <xf numFmtId="0" fontId="0" fillId="15" borderId="14" xfId="0" applyFill="1" applyBorder="1"/>
    <xf numFmtId="0" fontId="0" fillId="15" borderId="24" xfId="0" applyFill="1" applyBorder="1"/>
    <xf numFmtId="0" fontId="0" fillId="8" borderId="50" xfId="0" applyFill="1" applyBorder="1"/>
    <xf numFmtId="0" fontId="37" fillId="0" borderId="93" xfId="0" applyFont="1" applyBorder="1" applyAlignment="1">
      <alignment horizontal="left" vertical="top" readingOrder="1"/>
    </xf>
    <xf numFmtId="0" fontId="38" fillId="0" borderId="93" xfId="0" applyFont="1" applyBorder="1" applyAlignment="1">
      <alignment horizontal="left" vertical="center" wrapText="1" indent="6" readingOrder="1"/>
    </xf>
    <xf numFmtId="0" fontId="0" fillId="18" borderId="14" xfId="0" applyFill="1" applyBorder="1"/>
    <xf numFmtId="168" fontId="33" fillId="0" borderId="0" xfId="0" applyNumberFormat="1" applyFont="1" applyAlignment="1">
      <alignment textRotation="90"/>
    </xf>
    <xf numFmtId="167" fontId="33" fillId="11" borderId="24" xfId="0" applyNumberFormat="1" applyFont="1" applyFill="1" applyBorder="1" applyAlignment="1">
      <alignment textRotation="45"/>
    </xf>
    <xf numFmtId="0" fontId="0" fillId="8" borderId="24" xfId="0" applyFill="1" applyBorder="1"/>
    <xf numFmtId="0" fontId="0" fillId="8" borderId="91" xfId="0" applyFill="1" applyBorder="1"/>
    <xf numFmtId="0" fontId="0" fillId="0" borderId="91" xfId="0" applyBorder="1"/>
    <xf numFmtId="0" fontId="30" fillId="8" borderId="42" xfId="0" applyFont="1" applyFill="1" applyBorder="1" applyAlignment="1">
      <alignment horizontal="left" vertical="center" wrapText="1" readingOrder="1"/>
    </xf>
    <xf numFmtId="0" fontId="16" fillId="0" borderId="93" xfId="0" applyFont="1" applyBorder="1" applyAlignment="1">
      <alignment horizontal="left" vertical="center" wrapText="1" readingOrder="1"/>
    </xf>
    <xf numFmtId="0" fontId="0" fillId="0" borderId="67" xfId="0" applyBorder="1" applyAlignment="1">
      <alignment horizontal="left" vertical="top"/>
    </xf>
    <xf numFmtId="0" fontId="0" fillId="0" borderId="67" xfId="0" applyBorder="1" applyAlignment="1">
      <alignment wrapText="1"/>
    </xf>
    <xf numFmtId="0" fontId="0" fillId="0" borderId="9" xfId="0" applyBorder="1"/>
    <xf numFmtId="0" fontId="0" fillId="0" borderId="60" xfId="0" applyBorder="1"/>
    <xf numFmtId="0" fontId="0" fillId="3" borderId="13" xfId="0" applyFill="1" applyBorder="1" applyAlignment="1">
      <alignment horizontal="center"/>
    </xf>
    <xf numFmtId="0" fontId="34" fillId="3" borderId="61" xfId="0" applyFont="1" applyFill="1" applyBorder="1" applyAlignment="1">
      <alignment horizontal="center" vertical="center"/>
    </xf>
    <xf numFmtId="0" fontId="34" fillId="3" borderId="13" xfId="0" applyFont="1" applyFill="1" applyBorder="1" applyAlignment="1">
      <alignment horizontal="center" vertical="center"/>
    </xf>
    <xf numFmtId="0" fontId="41" fillId="3" borderId="45" xfId="0" applyFont="1" applyFill="1" applyBorder="1" applyAlignment="1">
      <alignment horizontal="center" textRotation="90" wrapText="1"/>
    </xf>
    <xf numFmtId="0" fontId="42" fillId="8" borderId="79" xfId="0" applyFont="1" applyFill="1" applyBorder="1" applyAlignment="1">
      <alignment horizontal="center" vertical="center"/>
    </xf>
    <xf numFmtId="0" fontId="41" fillId="3" borderId="45" xfId="0" applyFont="1" applyFill="1" applyBorder="1" applyAlignment="1">
      <alignment horizontal="center" textRotation="90"/>
    </xf>
    <xf numFmtId="0" fontId="41" fillId="3" borderId="62" xfId="0" applyFont="1" applyFill="1" applyBorder="1" applyAlignment="1">
      <alignment horizontal="center" textRotation="90"/>
    </xf>
    <xf numFmtId="0" fontId="41" fillId="3" borderId="44" xfId="0" applyFont="1" applyFill="1" applyBorder="1" applyAlignment="1">
      <alignment horizontal="center" textRotation="90" wrapText="1"/>
    </xf>
    <xf numFmtId="0" fontId="41" fillId="3" borderId="44" xfId="0" applyFont="1" applyFill="1" applyBorder="1" applyAlignment="1">
      <alignment horizontal="center" textRotation="90"/>
    </xf>
    <xf numFmtId="0" fontId="43" fillId="3" borderId="61" xfId="2" applyFont="1" applyFill="1" applyBorder="1" applyAlignment="1">
      <alignment horizontal="center"/>
    </xf>
    <xf numFmtId="0" fontId="34" fillId="3" borderId="46" xfId="0" applyFont="1" applyFill="1" applyBorder="1" applyAlignment="1">
      <alignment horizontal="center" vertical="center"/>
    </xf>
    <xf numFmtId="0" fontId="34" fillId="3" borderId="48" xfId="0" applyFont="1" applyFill="1" applyBorder="1" applyAlignment="1">
      <alignment horizontal="center" vertical="center"/>
    </xf>
    <xf numFmtId="0" fontId="46" fillId="3" borderId="13" xfId="0" applyFont="1" applyFill="1" applyBorder="1" applyAlignment="1">
      <alignment horizontal="center" vertical="center"/>
    </xf>
    <xf numFmtId="0" fontId="46" fillId="3" borderId="61" xfId="0" applyFont="1" applyFill="1" applyBorder="1" applyAlignment="1">
      <alignment horizontal="center" vertical="center"/>
    </xf>
    <xf numFmtId="9" fontId="41" fillId="3" borderId="44" xfId="0" applyNumberFormat="1" applyFont="1" applyFill="1" applyBorder="1" applyAlignment="1">
      <alignment horizontal="center" textRotation="90" wrapText="1"/>
    </xf>
    <xf numFmtId="9" fontId="41" fillId="3" borderId="45" xfId="0" applyNumberFormat="1" applyFont="1" applyFill="1" applyBorder="1" applyAlignment="1">
      <alignment horizontal="center" textRotation="90"/>
    </xf>
    <xf numFmtId="9" fontId="41" fillId="3" borderId="62" xfId="0" applyNumberFormat="1" applyFont="1" applyFill="1" applyBorder="1" applyAlignment="1">
      <alignment horizontal="center" textRotation="90"/>
    </xf>
    <xf numFmtId="0" fontId="34" fillId="3" borderId="1" xfId="0" applyFont="1" applyFill="1" applyBorder="1" applyAlignment="1">
      <alignment horizontal="center" vertical="center"/>
    </xf>
    <xf numFmtId="164" fontId="42" fillId="2" borderId="3" xfId="0" applyNumberFormat="1" applyFont="1" applyFill="1" applyBorder="1" applyAlignment="1">
      <alignment horizontal="center" vertical="center"/>
    </xf>
    <xf numFmtId="164" fontId="42" fillId="2" borderId="4" xfId="0" applyNumberFormat="1" applyFont="1" applyFill="1" applyBorder="1" applyAlignment="1">
      <alignment horizontal="center" vertical="center"/>
    </xf>
    <xf numFmtId="164" fontId="42" fillId="2" borderId="21" xfId="0" applyNumberFormat="1" applyFont="1" applyFill="1" applyBorder="1" applyAlignment="1">
      <alignment horizontal="center" vertical="center"/>
    </xf>
    <xf numFmtId="0" fontId="34" fillId="3" borderId="5" xfId="0" applyFont="1" applyFill="1" applyBorder="1" applyAlignment="1">
      <alignment horizontal="center" vertical="center"/>
    </xf>
    <xf numFmtId="164" fontId="42" fillId="2" borderId="71" xfId="0" applyNumberFormat="1" applyFont="1" applyFill="1" applyBorder="1" applyAlignment="1">
      <alignment horizontal="center" vertical="center"/>
    </xf>
    <xf numFmtId="164" fontId="42" fillId="2" borderId="80" xfId="0" applyNumberFormat="1" applyFont="1" applyFill="1" applyBorder="1" applyAlignment="1">
      <alignment horizontal="center" vertical="center"/>
    </xf>
    <xf numFmtId="164" fontId="42" fillId="2" borderId="78" xfId="0" applyNumberFormat="1" applyFont="1" applyFill="1" applyBorder="1" applyAlignment="1">
      <alignment horizontal="center" vertical="center"/>
    </xf>
    <xf numFmtId="164" fontId="42" fillId="0" borderId="7" xfId="0" applyNumberFormat="1" applyFont="1" applyBorder="1" applyAlignment="1">
      <alignment horizontal="center" vertical="center"/>
    </xf>
    <xf numFmtId="164" fontId="42" fillId="0" borderId="8" xfId="0" applyNumberFormat="1" applyFont="1" applyBorder="1" applyAlignment="1">
      <alignment horizontal="center" vertical="center"/>
    </xf>
    <xf numFmtId="164" fontId="42" fillId="0" borderId="22" xfId="0" applyNumberFormat="1" applyFont="1" applyBorder="1" applyAlignment="1">
      <alignment horizontal="center" vertical="center"/>
    </xf>
    <xf numFmtId="0" fontId="34" fillId="3" borderId="66" xfId="0" applyFont="1" applyFill="1" applyBorder="1" applyAlignment="1">
      <alignment horizontal="center" vertical="center"/>
    </xf>
    <xf numFmtId="164" fontId="42" fillId="2" borderId="68" xfId="0" applyNumberFormat="1" applyFont="1" applyFill="1" applyBorder="1" applyAlignment="1">
      <alignment horizontal="center" vertical="center"/>
    </xf>
    <xf numFmtId="164" fontId="42" fillId="2" borderId="88" xfId="0" applyNumberFormat="1" applyFont="1" applyFill="1" applyBorder="1" applyAlignment="1">
      <alignment horizontal="center" vertical="center"/>
    </xf>
    <xf numFmtId="164" fontId="42" fillId="2" borderId="94" xfId="0" applyNumberFormat="1" applyFont="1" applyFill="1" applyBorder="1" applyAlignment="1">
      <alignment horizontal="center" vertical="center"/>
    </xf>
    <xf numFmtId="164" fontId="42" fillId="0" borderId="11" xfId="0" applyNumberFormat="1" applyFont="1" applyBorder="1" applyAlignment="1">
      <alignment horizontal="center" vertical="center"/>
    </xf>
    <xf numFmtId="164" fontId="42" fillId="0" borderId="12" xfId="0" applyNumberFormat="1" applyFont="1" applyBorder="1" applyAlignment="1">
      <alignment horizontal="center" vertical="center"/>
    </xf>
    <xf numFmtId="164" fontId="42" fillId="0" borderId="23" xfId="0" applyNumberFormat="1" applyFont="1" applyBorder="1" applyAlignment="1">
      <alignment horizontal="center" vertical="center"/>
    </xf>
    <xf numFmtId="0" fontId="0" fillId="3" borderId="61" xfId="0" applyFill="1" applyBorder="1" applyAlignment="1">
      <alignment horizontal="center"/>
    </xf>
    <xf numFmtId="0" fontId="0" fillId="3" borderId="45" xfId="0" applyFill="1" applyBorder="1" applyAlignment="1">
      <alignment horizontal="center"/>
    </xf>
    <xf numFmtId="0" fontId="0" fillId="3" borderId="62" xfId="0" applyFill="1" applyBorder="1" applyAlignment="1">
      <alignment horizontal="center"/>
    </xf>
    <xf numFmtId="0" fontId="0" fillId="3" borderId="71" xfId="0" applyFill="1" applyBorder="1"/>
    <xf numFmtId="0" fontId="0" fillId="0" borderId="52" xfId="0" applyBorder="1" applyAlignment="1">
      <alignment horizontal="center" vertical="center"/>
    </xf>
    <xf numFmtId="0" fontId="0" fillId="0" borderId="80" xfId="0" applyBorder="1"/>
    <xf numFmtId="0" fontId="0" fillId="0" borderId="78" xfId="0" applyBorder="1"/>
    <xf numFmtId="0" fontId="0" fillId="3" borderId="7" xfId="0" applyFill="1" applyBorder="1"/>
    <xf numFmtId="9" fontId="0" fillId="0" borderId="82" xfId="0" applyNumberFormat="1" applyBorder="1" applyAlignment="1">
      <alignment horizontal="center" vertical="center"/>
    </xf>
    <xf numFmtId="164" fontId="0" fillId="0" borderId="8" xfId="0" applyNumberFormat="1" applyBorder="1" applyAlignment="1">
      <alignment horizontal="center"/>
    </xf>
    <xf numFmtId="164" fontId="0" fillId="0" borderId="22" xfId="0" applyNumberFormat="1" applyBorder="1" applyAlignment="1">
      <alignment horizontal="center"/>
    </xf>
    <xf numFmtId="0" fontId="0" fillId="3" borderId="11" xfId="0" applyFill="1" applyBorder="1"/>
    <xf numFmtId="0" fontId="0" fillId="0" borderId="87" xfId="0" applyBorder="1" applyAlignment="1">
      <alignment horizontal="center" vertical="center"/>
    </xf>
    <xf numFmtId="0" fontId="0" fillId="0" borderId="12" xfId="0" applyBorder="1"/>
    <xf numFmtId="0" fontId="0" fillId="0" borderId="23" xfId="0" applyBorder="1"/>
    <xf numFmtId="9" fontId="41" fillId="3" borderId="45" xfId="0" applyNumberFormat="1" applyFont="1" applyFill="1" applyBorder="1" applyAlignment="1">
      <alignment horizontal="center" textRotation="90" wrapText="1"/>
    </xf>
    <xf numFmtId="164" fontId="0" fillId="0" borderId="3" xfId="0" applyNumberFormat="1" applyBorder="1" applyAlignment="1">
      <alignment horizontal="center" vertical="center"/>
    </xf>
    <xf numFmtId="1" fontId="0" fillId="0" borderId="3" xfId="0" applyNumberFormat="1" applyBorder="1" applyAlignment="1">
      <alignment horizontal="center" vertical="center"/>
    </xf>
    <xf numFmtId="164" fontId="0" fillId="0" borderId="7" xfId="0" applyNumberFormat="1" applyBorder="1" applyAlignment="1">
      <alignment horizontal="center" vertical="center"/>
    </xf>
    <xf numFmtId="1" fontId="0" fillId="0" borderId="7" xfId="0" applyNumberFormat="1" applyBorder="1" applyAlignment="1">
      <alignment horizontal="center" vertical="center"/>
    </xf>
    <xf numFmtId="164" fontId="0" fillId="0" borderId="11" xfId="0" applyNumberFormat="1" applyBorder="1" applyAlignment="1">
      <alignment horizontal="center" vertical="center"/>
    </xf>
    <xf numFmtId="1" fontId="0" fillId="0" borderId="11" xfId="0" applyNumberFormat="1" applyBorder="1" applyAlignment="1">
      <alignment horizontal="center" vertical="center"/>
    </xf>
    <xf numFmtId="1" fontId="0" fillId="0" borderId="21" xfId="0" applyNumberFormat="1" applyBorder="1" applyAlignment="1">
      <alignment horizontal="center" vertical="center"/>
    </xf>
    <xf numFmtId="1" fontId="0" fillId="0" borderId="22" xfId="0" applyNumberFormat="1" applyBorder="1" applyAlignment="1">
      <alignment horizontal="center" vertical="center"/>
    </xf>
    <xf numFmtId="1" fontId="0" fillId="0" borderId="23" xfId="0" applyNumberFormat="1" applyBorder="1" applyAlignment="1">
      <alignment horizontal="center" vertical="center"/>
    </xf>
    <xf numFmtId="0" fontId="34" fillId="3" borderId="42" xfId="0" applyFont="1" applyFill="1" applyBorder="1" applyAlignment="1">
      <alignment vertical="center"/>
    </xf>
    <xf numFmtId="0" fontId="34" fillId="3" borderId="42" xfId="0" applyFont="1" applyFill="1" applyBorder="1" applyAlignment="1">
      <alignment horizontal="center" vertical="center"/>
    </xf>
    <xf numFmtId="0" fontId="34" fillId="3" borderId="59" xfId="0" applyFont="1" applyFill="1" applyBorder="1" applyAlignment="1">
      <alignment horizontal="center" vertical="center"/>
    </xf>
    <xf numFmtId="0" fontId="34" fillId="3" borderId="42" xfId="0" applyFont="1" applyFill="1" applyBorder="1" applyAlignment="1">
      <alignment horizontal="left" vertical="center"/>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21" xfId="0" applyBorder="1" applyAlignment="1">
      <alignment horizontal="left" vertical="center" wrapText="1"/>
    </xf>
    <xf numFmtId="0" fontId="0" fillId="2" borderId="8" xfId="0" applyFill="1" applyBorder="1" applyAlignment="1">
      <alignment vertical="top"/>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22" xfId="0" applyBorder="1" applyAlignment="1">
      <alignment horizontal="left" vertical="center" wrapText="1"/>
    </xf>
    <xf numFmtId="0" fontId="0" fillId="2" borderId="8" xfId="0" applyFill="1" applyBorder="1" applyAlignment="1">
      <alignment vertical="top"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23" xfId="0" applyBorder="1" applyAlignment="1">
      <alignment horizontal="left" vertical="center" wrapText="1"/>
    </xf>
    <xf numFmtId="0" fontId="0" fillId="2" borderId="8" xfId="0" applyFill="1" applyBorder="1" applyAlignment="1">
      <alignment horizontal="left" vertical="top" wrapText="1"/>
    </xf>
    <xf numFmtId="0" fontId="34" fillId="3" borderId="56" xfId="0" applyFont="1" applyFill="1" applyBorder="1" applyAlignment="1">
      <alignment horizontal="center" vertical="center"/>
    </xf>
    <xf numFmtId="0" fontId="0" fillId="21" borderId="48" xfId="0" applyFill="1" applyBorder="1" applyAlignment="1">
      <alignment horizontal="left" vertical="center"/>
    </xf>
    <xf numFmtId="0" fontId="0" fillId="21" borderId="6" xfId="0" applyFill="1" applyBorder="1" applyAlignment="1">
      <alignment horizontal="left" vertical="center"/>
    </xf>
    <xf numFmtId="0" fontId="34" fillId="21" borderId="48" xfId="0" applyFont="1" applyFill="1" applyBorder="1" applyAlignment="1">
      <alignment horizontal="center" vertical="center"/>
    </xf>
    <xf numFmtId="0" fontId="0" fillId="21" borderId="53" xfId="0" applyFill="1" applyBorder="1" applyAlignment="1">
      <alignment horizontal="left" vertical="center"/>
    </xf>
    <xf numFmtId="0" fontId="34" fillId="19" borderId="0" xfId="0" applyFont="1" applyFill="1" applyAlignment="1">
      <alignment horizontal="center" vertical="center"/>
    </xf>
    <xf numFmtId="0" fontId="50" fillId="22" borderId="79" xfId="0" applyFont="1" applyFill="1" applyBorder="1"/>
    <xf numFmtId="0" fontId="0" fillId="21" borderId="70" xfId="0" applyFill="1" applyBorder="1" applyAlignment="1">
      <alignment horizontal="center" vertical="center"/>
    </xf>
    <xf numFmtId="0" fontId="2" fillId="21" borderId="16" xfId="2" applyFont="1" applyFill="1" applyBorder="1" applyAlignment="1">
      <alignment horizontal="center"/>
    </xf>
    <xf numFmtId="0" fontId="2" fillId="21" borderId="25" xfId="2" applyFont="1" applyFill="1" applyBorder="1" applyAlignment="1">
      <alignment horizontal="center"/>
    </xf>
    <xf numFmtId="0" fontId="41" fillId="21" borderId="44" xfId="0" applyFont="1" applyFill="1" applyBorder="1" applyAlignment="1">
      <alignment horizontal="center" textRotation="90" wrapText="1"/>
    </xf>
    <xf numFmtId="0" fontId="41" fillId="21" borderId="45" xfId="0" applyFont="1" applyFill="1" applyBorder="1" applyAlignment="1">
      <alignment horizontal="center" textRotation="90" wrapText="1"/>
    </xf>
    <xf numFmtId="0" fontId="41" fillId="21" borderId="62" xfId="0" applyFont="1" applyFill="1" applyBorder="1" applyAlignment="1">
      <alignment horizontal="center" textRotation="90" wrapText="1"/>
    </xf>
    <xf numFmtId="0" fontId="41" fillId="21" borderId="44" xfId="0" applyFont="1" applyFill="1" applyBorder="1" applyAlignment="1">
      <alignment horizontal="center" textRotation="90"/>
    </xf>
    <xf numFmtId="0" fontId="41" fillId="21" borderId="45" xfId="0" applyFont="1" applyFill="1" applyBorder="1" applyAlignment="1">
      <alignment horizontal="center" textRotation="90"/>
    </xf>
    <xf numFmtId="0" fontId="41" fillId="21" borderId="62" xfId="0" applyFont="1" applyFill="1" applyBorder="1" applyAlignment="1">
      <alignment horizontal="center" textRotation="90"/>
    </xf>
    <xf numFmtId="0" fontId="41" fillId="21" borderId="19" xfId="0" applyFont="1" applyFill="1" applyBorder="1" applyAlignment="1">
      <alignment horizontal="center" textRotation="90"/>
    </xf>
    <xf numFmtId="9" fontId="41" fillId="21" borderId="44" xfId="0" applyNumberFormat="1" applyFont="1" applyFill="1" applyBorder="1" applyAlignment="1">
      <alignment horizontal="center" textRotation="90" wrapText="1"/>
    </xf>
    <xf numFmtId="9" fontId="41" fillId="21" borderId="45" xfId="0" applyNumberFormat="1" applyFont="1" applyFill="1" applyBorder="1" applyAlignment="1">
      <alignment horizontal="center" textRotation="90" wrapText="1"/>
    </xf>
    <xf numFmtId="9" fontId="41" fillId="21" borderId="62" xfId="0" applyNumberFormat="1" applyFont="1" applyFill="1" applyBorder="1" applyAlignment="1">
      <alignment horizontal="center" textRotation="90" wrapText="1"/>
    </xf>
    <xf numFmtId="9" fontId="41" fillId="21" borderId="13" xfId="0" applyNumberFormat="1" applyFont="1" applyFill="1" applyBorder="1" applyAlignment="1">
      <alignment textRotation="90"/>
    </xf>
    <xf numFmtId="9" fontId="41" fillId="21" borderId="45" xfId="0" applyNumberFormat="1" applyFont="1" applyFill="1" applyBorder="1" applyAlignment="1">
      <alignment horizontal="center" textRotation="90"/>
    </xf>
    <xf numFmtId="9" fontId="41" fillId="21" borderId="62" xfId="0" applyNumberFormat="1" applyFont="1" applyFill="1" applyBorder="1" applyAlignment="1">
      <alignment horizontal="center" textRotation="90"/>
    </xf>
    <xf numFmtId="9" fontId="41" fillId="21" borderId="44" xfId="0" applyNumberFormat="1" applyFont="1" applyFill="1" applyBorder="1" applyAlignment="1">
      <alignment horizontal="center" textRotation="90"/>
    </xf>
    <xf numFmtId="9" fontId="41" fillId="21" borderId="19" xfId="0" applyNumberFormat="1" applyFont="1" applyFill="1" applyBorder="1" applyAlignment="1">
      <alignment horizontal="center" textRotation="90"/>
    </xf>
    <xf numFmtId="0" fontId="3" fillId="21" borderId="13" xfId="0" applyFont="1" applyFill="1" applyBorder="1"/>
    <xf numFmtId="0" fontId="3" fillId="21" borderId="13" xfId="0" applyFont="1" applyFill="1" applyBorder="1" applyAlignment="1">
      <alignment horizontal="center"/>
    </xf>
    <xf numFmtId="0" fontId="0" fillId="21" borderId="45" xfId="0" applyFill="1" applyBorder="1" applyAlignment="1">
      <alignment horizontal="center"/>
    </xf>
    <xf numFmtId="0" fontId="0" fillId="21" borderId="62" xfId="0" applyFill="1" applyBorder="1" applyAlignment="1">
      <alignment horizontal="center"/>
    </xf>
    <xf numFmtId="0" fontId="3" fillId="21" borderId="46" xfId="2" applyFont="1" applyFill="1" applyBorder="1" applyAlignment="1">
      <alignment horizontal="left" vertical="top" wrapText="1"/>
    </xf>
    <xf numFmtId="0" fontId="3" fillId="21" borderId="48" xfId="2" applyFont="1" applyFill="1" applyBorder="1" applyAlignment="1">
      <alignment horizontal="left" vertical="top" wrapText="1"/>
    </xf>
    <xf numFmtId="0" fontId="45" fillId="21" borderId="48" xfId="2" applyFill="1" applyBorder="1" applyAlignment="1">
      <alignment horizontal="left" vertical="top" wrapText="1"/>
    </xf>
    <xf numFmtId="0" fontId="45" fillId="21" borderId="48" xfId="2" applyFill="1" applyBorder="1" applyAlignment="1">
      <alignment horizontal="center" vertical="top" wrapText="1"/>
    </xf>
    <xf numFmtId="0" fontId="45" fillId="21" borderId="56" xfId="2" applyFill="1" applyBorder="1" applyAlignment="1">
      <alignment horizontal="center" vertical="top" wrapText="1"/>
    </xf>
    <xf numFmtId="0" fontId="34" fillId="21" borderId="61" xfId="0" applyFont="1" applyFill="1" applyBorder="1" applyAlignment="1">
      <alignment vertical="center"/>
    </xf>
    <xf numFmtId="0" fontId="51" fillId="19" borderId="0" xfId="0" applyFont="1" applyFill="1" applyAlignment="1">
      <alignment horizontal="center" vertical="center"/>
    </xf>
    <xf numFmtId="0" fontId="0" fillId="7" borderId="0" xfId="0" applyFill="1"/>
    <xf numFmtId="169" fontId="0" fillId="0" borderId="0" xfId="0" applyNumberFormat="1"/>
    <xf numFmtId="2" fontId="0" fillId="0" borderId="0" xfId="0" applyNumberFormat="1"/>
    <xf numFmtId="0" fontId="1" fillId="7" borderId="0" xfId="0" applyFont="1" applyFill="1"/>
    <xf numFmtId="0" fontId="1" fillId="0" borderId="0" xfId="0" applyFont="1"/>
    <xf numFmtId="0" fontId="51" fillId="0" borderId="0" xfId="0" applyFont="1"/>
    <xf numFmtId="0" fontId="51" fillId="23" borderId="8" xfId="0" applyFont="1" applyFill="1" applyBorder="1"/>
    <xf numFmtId="0" fontId="0" fillId="0" borderId="8" xfId="0" applyBorder="1"/>
    <xf numFmtId="0" fontId="51" fillId="0" borderId="8" xfId="0" applyFont="1" applyBorder="1"/>
    <xf numFmtId="0" fontId="1" fillId="21" borderId="6" xfId="0" applyFont="1" applyFill="1" applyBorder="1" applyAlignment="1">
      <alignment horizontal="left" vertical="center"/>
    </xf>
    <xf numFmtId="0" fontId="3" fillId="2" borderId="12" xfId="2" applyFont="1" applyFill="1" applyBorder="1" applyAlignment="1">
      <alignment horizontal="center" vertical="center"/>
    </xf>
    <xf numFmtId="0" fontId="3" fillId="2" borderId="12" xfId="2" applyFont="1" applyFill="1" applyBorder="1" applyAlignment="1">
      <alignment horizontal="center" vertical="center" wrapText="1"/>
    </xf>
    <xf numFmtId="0" fontId="3" fillId="2" borderId="19" xfId="2" applyFont="1" applyFill="1" applyBorder="1" applyAlignment="1">
      <alignment horizontal="center" vertical="center"/>
    </xf>
    <xf numFmtId="0" fontId="3" fillId="2" borderId="20" xfId="2" applyFont="1" applyFill="1" applyBorder="1" applyAlignment="1">
      <alignment horizontal="center" vertical="center"/>
    </xf>
    <xf numFmtId="0" fontId="3" fillId="2" borderId="19" xfId="2" applyFont="1" applyFill="1" applyBorder="1" applyAlignment="1">
      <alignment horizontal="center" vertical="center" wrapText="1"/>
    </xf>
    <xf numFmtId="0" fontId="3" fillId="2" borderId="20" xfId="2" applyFont="1" applyFill="1" applyBorder="1" applyAlignment="1">
      <alignment horizontal="center" vertical="center" wrapText="1"/>
    </xf>
    <xf numFmtId="0" fontId="2" fillId="21" borderId="17" xfId="2" applyFont="1" applyFill="1" applyBorder="1" applyAlignment="1">
      <alignment horizontal="center"/>
    </xf>
    <xf numFmtId="0" fontId="2" fillId="21" borderId="18" xfId="2" applyFont="1" applyFill="1" applyBorder="1" applyAlignment="1">
      <alignment horizontal="center"/>
    </xf>
    <xf numFmtId="0" fontId="3" fillId="2" borderId="81" xfId="2" applyFont="1" applyFill="1" applyBorder="1" applyAlignment="1">
      <alignment horizontal="center" vertical="center" wrapText="1"/>
    </xf>
    <xf numFmtId="0" fontId="3" fillId="2" borderId="64" xfId="2" applyFont="1" applyFill="1" applyBorder="1" applyAlignment="1">
      <alignment horizontal="center" vertical="center" wrapText="1"/>
    </xf>
    <xf numFmtId="0" fontId="3" fillId="2" borderId="4" xfId="2" applyFont="1" applyFill="1" applyBorder="1" applyAlignment="1">
      <alignment horizontal="center" vertical="center"/>
    </xf>
    <xf numFmtId="0" fontId="3" fillId="2" borderId="8" xfId="2" applyFont="1" applyFill="1" applyBorder="1" applyAlignment="1">
      <alignment horizontal="center" vertical="center" wrapText="1"/>
    </xf>
    <xf numFmtId="0" fontId="2" fillId="21" borderId="9" xfId="2" applyFont="1" applyFill="1" applyBorder="1" applyAlignment="1">
      <alignment horizontal="left" vertical="center"/>
    </xf>
    <xf numFmtId="0" fontId="2" fillId="21" borderId="10" xfId="2" applyFont="1" applyFill="1" applyBorder="1" applyAlignment="1">
      <alignment horizontal="left" vertical="center"/>
    </xf>
    <xf numFmtId="165" fontId="3" fillId="3" borderId="11" xfId="2" applyNumberFormat="1" applyFont="1" applyFill="1" applyBorder="1" applyAlignment="1">
      <alignment horizontal="left" vertical="center"/>
    </xf>
    <xf numFmtId="0" fontId="3" fillId="3" borderId="12" xfId="2" applyFont="1" applyFill="1" applyBorder="1" applyAlignment="1">
      <alignment horizontal="left" vertical="center"/>
    </xf>
    <xf numFmtId="0" fontId="3" fillId="3" borderId="23" xfId="2" applyFont="1" applyFill="1" applyBorder="1" applyAlignment="1">
      <alignment horizontal="left" vertical="center"/>
    </xf>
    <xf numFmtId="0" fontId="2" fillId="21" borderId="13" xfId="2" applyFont="1" applyFill="1" applyBorder="1" applyAlignment="1">
      <alignment horizontal="center"/>
    </xf>
    <xf numFmtId="0" fontId="2" fillId="21" borderId="14" xfId="2" applyFont="1" applyFill="1" applyBorder="1" applyAlignment="1">
      <alignment horizontal="center"/>
    </xf>
    <xf numFmtId="0" fontId="2" fillId="21" borderId="24" xfId="2" applyFont="1" applyFill="1" applyBorder="1" applyAlignment="1">
      <alignment horizontal="center"/>
    </xf>
    <xf numFmtId="0" fontId="4" fillId="2" borderId="13" xfId="2" applyFont="1" applyFill="1" applyBorder="1" applyAlignment="1">
      <alignment horizontal="center"/>
    </xf>
    <xf numFmtId="0" fontId="4" fillId="2" borderId="14" xfId="2" applyFont="1" applyFill="1" applyBorder="1" applyAlignment="1">
      <alignment horizontal="center"/>
    </xf>
    <xf numFmtId="0" fontId="4" fillId="2" borderId="24" xfId="2" applyFont="1" applyFill="1" applyBorder="1" applyAlignment="1">
      <alignment horizontal="center"/>
    </xf>
    <xf numFmtId="0" fontId="2" fillId="21" borderId="1" xfId="2" applyFont="1" applyFill="1" applyBorder="1" applyAlignment="1">
      <alignment horizontal="left" vertical="center"/>
    </xf>
    <xf numFmtId="0" fontId="2" fillId="21" borderId="15" xfId="2" applyFont="1" applyFill="1" applyBorder="1" applyAlignment="1">
      <alignment horizontal="left" vertical="center"/>
    </xf>
    <xf numFmtId="0" fontId="3" fillId="3" borderId="13" xfId="2" applyFont="1" applyFill="1" applyBorder="1" applyAlignment="1">
      <alignment horizontal="left" vertical="center" wrapText="1"/>
    </xf>
    <xf numFmtId="0" fontId="3" fillId="3" borderId="14" xfId="2" applyFont="1" applyFill="1" applyBorder="1" applyAlignment="1">
      <alignment horizontal="left" vertical="center" wrapText="1"/>
    </xf>
    <xf numFmtId="0" fontId="3" fillId="3" borderId="24" xfId="2" applyFont="1" applyFill="1" applyBorder="1" applyAlignment="1">
      <alignment horizontal="left" vertical="center" wrapText="1"/>
    </xf>
    <xf numFmtId="0" fontId="2" fillId="21" borderId="2" xfId="2" applyFont="1" applyFill="1" applyBorder="1" applyAlignment="1">
      <alignment horizontal="left" vertical="center"/>
    </xf>
    <xf numFmtId="0" fontId="3" fillId="3" borderId="3" xfId="2" applyFont="1" applyFill="1" applyBorder="1" applyAlignment="1">
      <alignment horizontal="left" vertical="center"/>
    </xf>
    <xf numFmtId="0" fontId="3" fillId="3" borderId="4" xfId="2" applyFont="1" applyFill="1" applyBorder="1" applyAlignment="1">
      <alignment horizontal="left" vertical="center"/>
    </xf>
    <xf numFmtId="0" fontId="3" fillId="3" borderId="21" xfId="2" applyFont="1" applyFill="1" applyBorder="1" applyAlignment="1">
      <alignment horizontal="left" vertical="center"/>
    </xf>
    <xf numFmtId="0" fontId="2" fillId="21" borderId="5" xfId="2" applyFont="1" applyFill="1" applyBorder="1" applyAlignment="1">
      <alignment horizontal="left" vertical="center"/>
    </xf>
    <xf numFmtId="0" fontId="2" fillId="21" borderId="6" xfId="2" applyFont="1" applyFill="1" applyBorder="1" applyAlignment="1">
      <alignment horizontal="left" vertical="center"/>
    </xf>
    <xf numFmtId="0" fontId="3" fillId="3" borderId="7" xfId="2" applyFont="1" applyFill="1" applyBorder="1" applyAlignment="1">
      <alignment horizontal="left" vertical="center" wrapText="1"/>
    </xf>
    <xf numFmtId="0" fontId="3" fillId="3" borderId="8" xfId="2" applyFont="1" applyFill="1" applyBorder="1" applyAlignment="1">
      <alignment horizontal="left" vertical="center" wrapText="1"/>
    </xf>
    <xf numFmtId="0" fontId="3" fillId="3" borderId="22" xfId="2" applyFont="1" applyFill="1" applyBorder="1" applyAlignment="1">
      <alignment horizontal="left" vertical="center" wrapText="1"/>
    </xf>
    <xf numFmtId="164" fontId="3" fillId="3" borderId="7" xfId="2" applyNumberFormat="1" applyFont="1" applyFill="1" applyBorder="1" applyAlignment="1">
      <alignment horizontal="left" vertical="center"/>
    </xf>
    <xf numFmtId="0" fontId="3" fillId="3" borderId="8" xfId="2" applyFont="1" applyFill="1" applyBorder="1" applyAlignment="1">
      <alignment horizontal="left" vertical="center"/>
    </xf>
    <xf numFmtId="0" fontId="3" fillId="3" borderId="22" xfId="2" applyFont="1" applyFill="1" applyBorder="1" applyAlignment="1">
      <alignment horizontal="left" vertical="center"/>
    </xf>
    <xf numFmtId="0" fontId="44" fillId="21" borderId="6" xfId="2" applyFont="1" applyFill="1" applyBorder="1" applyAlignment="1">
      <alignment horizontal="left" vertical="center" wrapText="1"/>
    </xf>
    <xf numFmtId="0" fontId="44" fillId="21" borderId="49" xfId="2" applyFont="1" applyFill="1" applyBorder="1" applyAlignment="1">
      <alignment horizontal="left" vertical="center" wrapText="1"/>
    </xf>
    <xf numFmtId="0" fontId="43" fillId="3" borderId="13" xfId="2" applyFont="1" applyFill="1" applyBorder="1" applyAlignment="1">
      <alignment horizontal="center"/>
    </xf>
    <xf numFmtId="0" fontId="43" fillId="3" borderId="14" xfId="2" applyFont="1" applyFill="1" applyBorder="1" applyAlignment="1">
      <alignment horizontal="center"/>
    </xf>
    <xf numFmtId="0" fontId="43" fillId="3" borderId="24" xfId="2" applyFont="1" applyFill="1" applyBorder="1" applyAlignment="1">
      <alignment horizontal="center"/>
    </xf>
    <xf numFmtId="0" fontId="44" fillId="21" borderId="64" xfId="2" applyFont="1" applyFill="1" applyBorder="1" applyAlignment="1">
      <alignment horizontal="left" vertical="center" wrapText="1"/>
    </xf>
    <xf numFmtId="0" fontId="44" fillId="21" borderId="4" xfId="2" applyFont="1" applyFill="1" applyBorder="1" applyAlignment="1">
      <alignment horizontal="left" vertical="center" wrapText="1"/>
    </xf>
    <xf numFmtId="0" fontId="44" fillId="21" borderId="21" xfId="2" applyFont="1" applyFill="1" applyBorder="1" applyAlignment="1">
      <alignment horizontal="left" vertical="center" wrapText="1"/>
    </xf>
    <xf numFmtId="0" fontId="34" fillId="21" borderId="13" xfId="0" applyFont="1" applyFill="1" applyBorder="1" applyAlignment="1">
      <alignment horizontal="center"/>
    </xf>
    <xf numFmtId="0" fontId="34" fillId="21" borderId="14" xfId="0" applyFont="1" applyFill="1" applyBorder="1" applyAlignment="1">
      <alignment horizontal="center"/>
    </xf>
    <xf numFmtId="0" fontId="34" fillId="21" borderId="24" xfId="0" applyFont="1" applyFill="1" applyBorder="1" applyAlignment="1">
      <alignment horizontal="center"/>
    </xf>
    <xf numFmtId="0" fontId="0" fillId="21" borderId="13" xfId="0" applyFill="1" applyBorder="1" applyAlignment="1">
      <alignment horizontal="center"/>
    </xf>
    <xf numFmtId="0" fontId="0" fillId="21" borderId="24"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3" borderId="24" xfId="0" applyFill="1" applyBorder="1" applyAlignment="1">
      <alignment horizontal="center"/>
    </xf>
    <xf numFmtId="0" fontId="0" fillId="21" borderId="14" xfId="0" applyFill="1" applyBorder="1" applyAlignment="1">
      <alignment horizontal="center"/>
    </xf>
    <xf numFmtId="0" fontId="34" fillId="19" borderId="13" xfId="0" applyFont="1" applyFill="1" applyBorder="1" applyAlignment="1">
      <alignment horizontal="center" vertical="center"/>
    </xf>
    <xf numFmtId="0" fontId="34" fillId="20" borderId="13" xfId="0" applyFont="1" applyFill="1" applyBorder="1" applyAlignment="1">
      <alignment horizontal="center" vertical="center"/>
    </xf>
    <xf numFmtId="0" fontId="0" fillId="0" borderId="10" xfId="0" applyBorder="1" applyAlignment="1">
      <alignment horizontal="center"/>
    </xf>
    <xf numFmtId="0" fontId="18" fillId="9" borderId="43" xfId="0" applyFont="1" applyFill="1" applyBorder="1" applyAlignment="1">
      <alignment horizontal="center"/>
    </xf>
    <xf numFmtId="0" fontId="18" fillId="9" borderId="59" xfId="0" applyFont="1" applyFill="1" applyBorder="1" applyAlignment="1">
      <alignment horizontal="center"/>
    </xf>
    <xf numFmtId="0" fontId="18" fillId="9" borderId="82" xfId="0" applyFont="1" applyFill="1" applyBorder="1" applyAlignment="1">
      <alignment horizontal="center"/>
    </xf>
    <xf numFmtId="0" fontId="18" fillId="9" borderId="6" xfId="0" applyFont="1" applyFill="1" applyBorder="1" applyAlignment="1">
      <alignment horizontal="center"/>
    </xf>
    <xf numFmtId="0" fontId="18" fillId="9" borderId="65" xfId="0" applyFont="1" applyFill="1" applyBorder="1" applyAlignment="1">
      <alignment horizontal="center"/>
    </xf>
    <xf numFmtId="0" fontId="16" fillId="12" borderId="13" xfId="0" applyFont="1" applyFill="1" applyBorder="1" applyAlignment="1">
      <alignment horizontal="center" vertical="center" readingOrder="1"/>
    </xf>
    <xf numFmtId="0" fontId="16" fillId="12" borderId="24" xfId="0" applyFont="1" applyFill="1" applyBorder="1" applyAlignment="1">
      <alignment horizontal="center" vertical="center" readingOrder="1"/>
    </xf>
    <xf numFmtId="0" fontId="28" fillId="14" borderId="42" xfId="0" applyFont="1" applyFill="1" applyBorder="1" applyAlignment="1">
      <alignment horizontal="center" vertical="center"/>
    </xf>
    <xf numFmtId="0" fontId="28" fillId="14" borderId="93" xfId="0" applyFont="1" applyFill="1" applyBorder="1" applyAlignment="1">
      <alignment horizontal="center" vertical="center"/>
    </xf>
    <xf numFmtId="0" fontId="28" fillId="14" borderId="67" xfId="0" applyFont="1" applyFill="1" applyBorder="1" applyAlignment="1">
      <alignment horizontal="center" vertical="center"/>
    </xf>
    <xf numFmtId="0" fontId="0" fillId="0" borderId="43" xfId="0"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16" fillId="12" borderId="44" xfId="0" applyFont="1" applyFill="1" applyBorder="1" applyAlignment="1">
      <alignment horizontal="center" vertical="center" readingOrder="1"/>
    </xf>
    <xf numFmtId="0" fontId="16" fillId="12" borderId="62" xfId="0" applyFont="1" applyFill="1" applyBorder="1" applyAlignment="1">
      <alignment horizontal="center" vertical="center" readingOrder="1"/>
    </xf>
    <xf numFmtId="0" fontId="16" fillId="12" borderId="45" xfId="0" applyFont="1" applyFill="1" applyBorder="1" applyAlignment="1">
      <alignment horizontal="center" vertical="center" readingOrder="1"/>
    </xf>
    <xf numFmtId="0" fontId="16" fillId="12" borderId="14" xfId="0" applyFont="1" applyFill="1" applyBorder="1" applyAlignment="1">
      <alignment horizontal="center" vertical="center" readingOrder="1"/>
    </xf>
    <xf numFmtId="0" fontId="16" fillId="0" borderId="7" xfId="0" applyFont="1" applyBorder="1" applyAlignment="1">
      <alignment horizontal="center" vertical="center" readingOrder="1"/>
    </xf>
    <xf numFmtId="0" fontId="16" fillId="0" borderId="22" xfId="0" applyFont="1" applyBorder="1" applyAlignment="1">
      <alignment horizontal="center" vertical="center" readingOrder="1"/>
    </xf>
    <xf numFmtId="0" fontId="16" fillId="0" borderId="73" xfId="0" applyFont="1" applyBorder="1" applyAlignment="1">
      <alignment horizontal="center" vertical="center" readingOrder="1"/>
    </xf>
    <xf numFmtId="0" fontId="16" fillId="0" borderId="74" xfId="0" applyFont="1" applyBorder="1" applyAlignment="1">
      <alignment horizontal="center" vertical="center" readingOrder="1"/>
    </xf>
    <xf numFmtId="0" fontId="16" fillId="0" borderId="76" xfId="0" applyFont="1" applyBorder="1" applyAlignment="1">
      <alignment horizontal="center" vertical="center" readingOrder="1"/>
    </xf>
    <xf numFmtId="0" fontId="16" fillId="0" borderId="8" xfId="0" applyFont="1" applyBorder="1" applyAlignment="1">
      <alignment horizontal="center" vertical="center" readingOrder="1"/>
    </xf>
    <xf numFmtId="0" fontId="23" fillId="13" borderId="47" xfId="0" applyFont="1" applyFill="1" applyBorder="1" applyAlignment="1">
      <alignment horizontal="center"/>
    </xf>
    <xf numFmtId="0" fontId="23" fillId="13" borderId="59" xfId="0" applyFont="1" applyFill="1" applyBorder="1" applyAlignment="1">
      <alignment horizontal="center"/>
    </xf>
    <xf numFmtId="0" fontId="16" fillId="13" borderId="47" xfId="0" applyFont="1" applyFill="1" applyBorder="1" applyAlignment="1">
      <alignment horizontal="center" vertical="center" readingOrder="1"/>
    </xf>
    <xf numFmtId="0" fontId="16" fillId="13" borderId="59" xfId="0" applyFont="1" applyFill="1" applyBorder="1" applyAlignment="1">
      <alignment horizontal="center" vertical="center" readingOrder="1"/>
    </xf>
    <xf numFmtId="0" fontId="23" fillId="13" borderId="43" xfId="0" applyFont="1" applyFill="1" applyBorder="1" applyAlignment="1">
      <alignment horizontal="center"/>
    </xf>
    <xf numFmtId="0" fontId="18" fillId="9" borderId="47" xfId="0" applyFont="1" applyFill="1" applyBorder="1" applyAlignment="1">
      <alignment horizontal="center"/>
    </xf>
    <xf numFmtId="0" fontId="18" fillId="9" borderId="52" xfId="0" applyFont="1" applyFill="1" applyBorder="1" applyAlignment="1">
      <alignment horizontal="center"/>
    </xf>
    <xf numFmtId="0" fontId="18" fillId="9" borderId="53" xfId="0" applyFont="1" applyFill="1" applyBorder="1" applyAlignment="1">
      <alignment horizontal="center"/>
    </xf>
    <xf numFmtId="1" fontId="19" fillId="10" borderId="13" xfId="0" applyNumberFormat="1" applyFont="1" applyFill="1" applyBorder="1" applyAlignment="1">
      <alignment horizontal="center"/>
    </xf>
    <xf numFmtId="1" fontId="19" fillId="10" borderId="24" xfId="0" applyNumberFormat="1" applyFont="1" applyFill="1" applyBorder="1" applyAlignment="1">
      <alignment horizontal="center"/>
    </xf>
    <xf numFmtId="1" fontId="19" fillId="10" borderId="14" xfId="0" applyNumberFormat="1" applyFont="1" applyFill="1" applyBorder="1" applyAlignment="1">
      <alignment horizontal="center"/>
    </xf>
    <xf numFmtId="1" fontId="19" fillId="10" borderId="20" xfId="0" applyNumberFormat="1" applyFont="1" applyFill="1" applyBorder="1" applyAlignment="1">
      <alignment horizontal="center"/>
    </xf>
    <xf numFmtId="0" fontId="5" fillId="3" borderId="27" xfId="0" applyFont="1" applyFill="1" applyBorder="1" applyAlignment="1">
      <alignment horizontal="center"/>
    </xf>
    <xf numFmtId="0" fontId="5" fillId="3" borderId="28" xfId="0" applyFont="1" applyFill="1" applyBorder="1" applyAlignment="1">
      <alignment horizontal="center"/>
    </xf>
    <xf numFmtId="0" fontId="5" fillId="3" borderId="37" xfId="0" applyFont="1" applyFill="1" applyBorder="1" applyAlignment="1">
      <alignment horizontal="center"/>
    </xf>
    <xf numFmtId="0" fontId="3" fillId="2" borderId="4" xfId="2" applyFont="1" applyFill="1" applyBorder="1" applyAlignment="1">
      <alignment horizontal="center" vertical="center" wrapText="1"/>
    </xf>
    <xf numFmtId="0" fontId="0" fillId="21" borderId="18" xfId="2" applyFont="1" applyFill="1" applyBorder="1" applyAlignment="1"/>
  </cellXfs>
  <cellStyles count="4">
    <cellStyle name="Normal" xfId="0" builtinId="0"/>
    <cellStyle name="Normal 2" xfId="2" xr:uid="{00000000-0005-0000-0000-000001000000}"/>
    <cellStyle name="Percent" xfId="1" builtinId="5"/>
    <cellStyle name="Percent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Gantt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'Gantt Chart'!$B$1</c:f>
              <c:strCache>
                <c:ptCount val="1"/>
                <c:pt idx="0">
                  <c:v>Start Date</c:v>
                </c:pt>
              </c:strCache>
            </c:strRef>
          </c:tx>
          <c:spPr>
            <a:noFill/>
            <a:ln>
              <a:noFill/>
            </a:ln>
            <a:effectLst/>
            <a:sp3d/>
          </c:spPr>
          <c:invertIfNegative val="0"/>
          <c:cat>
            <c:strRef>
              <c:f>'Gantt Chart'!$A$2:$A$6</c:f>
              <c:strCache>
                <c:ptCount val="5"/>
                <c:pt idx="0">
                  <c:v>Python Fun Modifications &amp; Deployment</c:v>
                </c:pt>
                <c:pt idx="1">
                  <c:v>New Dev Environment Setup</c:v>
                </c:pt>
                <c:pt idx="2">
                  <c:v>Create/Universal Functionalities</c:v>
                </c:pt>
                <c:pt idx="3">
                  <c:v>Client Admin Functionalities</c:v>
                </c:pt>
                <c:pt idx="4">
                  <c:v>Deglo Admin Functionalities</c:v>
                </c:pt>
              </c:strCache>
            </c:strRef>
          </c:cat>
          <c:val>
            <c:numRef>
              <c:f>'Gantt Chart'!$B$2:$B$6</c:f>
              <c:numCache>
                <c:formatCode>[$-409]d\-mmm\-yy;@</c:formatCode>
                <c:ptCount val="5"/>
                <c:pt idx="0">
                  <c:v>44671</c:v>
                </c:pt>
                <c:pt idx="1">
                  <c:v>44671</c:v>
                </c:pt>
                <c:pt idx="2">
                  <c:v>44691</c:v>
                </c:pt>
                <c:pt idx="3">
                  <c:v>44719</c:v>
                </c:pt>
                <c:pt idx="4">
                  <c:v>44761</c:v>
                </c:pt>
              </c:numCache>
            </c:numRef>
          </c:val>
          <c:extLst>
            <c:ext xmlns:c16="http://schemas.microsoft.com/office/drawing/2014/chart" uri="{C3380CC4-5D6E-409C-BE32-E72D297353CC}">
              <c16:uniqueId val="{00000000-50DE-4E31-BA03-39CEE96C27BF}"/>
            </c:ext>
          </c:extLst>
        </c:ser>
        <c:ser>
          <c:idx val="1"/>
          <c:order val="1"/>
          <c:tx>
            <c:strRef>
              <c:f>'Gantt Chart'!$D$1</c:f>
              <c:strCache>
                <c:ptCount val="1"/>
                <c:pt idx="0">
                  <c:v>Days To Complete(Calender Days)</c:v>
                </c:pt>
              </c:strCache>
            </c:strRef>
          </c:tx>
          <c:spPr>
            <a:solidFill>
              <a:schemeClr val="accent2"/>
            </a:solidFill>
            <a:ln>
              <a:noFill/>
            </a:ln>
            <a:effectLst/>
            <a:sp3d/>
          </c:spPr>
          <c:invertIfNegative val="0"/>
          <c:cat>
            <c:strRef>
              <c:f>'Gantt Chart'!$A$2:$A$6</c:f>
              <c:strCache>
                <c:ptCount val="5"/>
                <c:pt idx="0">
                  <c:v>Python Fun Modifications &amp; Deployment</c:v>
                </c:pt>
                <c:pt idx="1">
                  <c:v>New Dev Environment Setup</c:v>
                </c:pt>
                <c:pt idx="2">
                  <c:v>Create/Universal Functionalities</c:v>
                </c:pt>
                <c:pt idx="3">
                  <c:v>Client Admin Functionalities</c:v>
                </c:pt>
                <c:pt idx="4">
                  <c:v>Deglo Admin Functionalities</c:v>
                </c:pt>
              </c:strCache>
            </c:strRef>
          </c:cat>
          <c:val>
            <c:numRef>
              <c:f>'Gantt Chart'!$D$2:$D$6</c:f>
              <c:numCache>
                <c:formatCode>General</c:formatCode>
                <c:ptCount val="5"/>
                <c:pt idx="0">
                  <c:v>13</c:v>
                </c:pt>
                <c:pt idx="1">
                  <c:v>20</c:v>
                </c:pt>
                <c:pt idx="2">
                  <c:v>28</c:v>
                </c:pt>
                <c:pt idx="3">
                  <c:v>42</c:v>
                </c:pt>
                <c:pt idx="4">
                  <c:v>35</c:v>
                </c:pt>
              </c:numCache>
            </c:numRef>
          </c:val>
          <c:extLst>
            <c:ext xmlns:c16="http://schemas.microsoft.com/office/drawing/2014/chart" uri="{C3380CC4-5D6E-409C-BE32-E72D297353CC}">
              <c16:uniqueId val="{00000001-50DE-4E31-BA03-39CEE96C27BF}"/>
            </c:ext>
          </c:extLst>
        </c:ser>
        <c:dLbls>
          <c:showLegendKey val="0"/>
          <c:showVal val="0"/>
          <c:showCatName val="0"/>
          <c:showSerName val="0"/>
          <c:showPercent val="0"/>
          <c:showBubbleSize val="0"/>
        </c:dLbls>
        <c:gapWidth val="95"/>
        <c:gapDepth val="95"/>
        <c:shape val="box"/>
        <c:axId val="373626768"/>
        <c:axId val="373623632"/>
        <c:axId val="0"/>
      </c:bar3DChart>
      <c:catAx>
        <c:axId val="373626768"/>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23632"/>
        <c:crosses val="autoZero"/>
        <c:auto val="1"/>
        <c:lblAlgn val="ctr"/>
        <c:lblOffset val="100"/>
        <c:noMultiLvlLbl val="0"/>
      </c:catAx>
      <c:valAx>
        <c:axId val="373623632"/>
        <c:scaling>
          <c:orientation val="minMax"/>
          <c:min val="44671"/>
        </c:scaling>
        <c:delete val="0"/>
        <c:axPos val="t"/>
        <c:majorGridlines>
          <c:spPr>
            <a:ln w="9525" cap="flat" cmpd="sng" algn="ctr">
              <a:solidFill>
                <a:schemeClr val="tx1">
                  <a:lumMod val="15000"/>
                  <a:lumOff val="85000"/>
                </a:schemeClr>
              </a:solidFill>
              <a:round/>
            </a:ln>
            <a:effectLst/>
          </c:spPr>
        </c:majorGridlines>
        <c:numFmt formatCode="[$-409]d\-mmm\-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26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4_5#1">
  <dgm:title val=""/>
  <dgm:desc val=""/>
  <dgm:catLst>
    <dgm:cat type="accent4" pri="11500"/>
  </dgm:catLst>
  <dgm:styleLbl name="alignAcc1">
    <dgm:fillClrLst meth="repeat">
      <a:schemeClr val="lt1">
        <a:alpha val="90000"/>
      </a:schemeClr>
    </dgm:fillClrLst>
    <dgm:linClrLst>
      <a:schemeClr val="accent4">
        <a:alpha val="90000"/>
      </a:schemeClr>
      <a:schemeClr val="accent4">
        <a:alpha val="50000"/>
      </a:schemeClr>
    </dgm:linClrLst>
    <dgm:effectClrLst/>
    <dgm:txLinClrLst/>
    <dgm:txFillClrLst meth="repeat">
      <a:schemeClr val="dk1"/>
    </dgm:txFillClrLst>
    <dgm:txEffectClrLst/>
  </dgm:styleLbl>
  <dgm:styleLbl name="alignAccFollowNode1">
    <dgm:fillClrLst meth="repeat">
      <a:schemeClr val="accent4">
        <a:alpha val="90000"/>
        <a:tint val="40000"/>
      </a:schemeClr>
    </dgm:fillClrLst>
    <dgm:linClrLst meth="repeat">
      <a:schemeClr val="accent4">
        <a:alpha val="90000"/>
        <a:tint val="40000"/>
      </a:schemeClr>
    </dgm:linClrLst>
    <dgm:effectClrLst/>
    <dgm:txLinClrLst/>
    <dgm:txFillClrLst meth="repeat">
      <a:schemeClr val="dk1"/>
    </dgm:txFillClrLst>
    <dgm:txEffectClrLst/>
  </dgm:styleLbl>
  <dgm:styleLbl name="alignImgPlace1">
    <dgm:fillClrLst>
      <a:schemeClr val="accent4">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alignNode1">
    <dgm:fillClrLst>
      <a:schemeClr val="accent4">
        <a:alpha val="90000"/>
      </a:schemeClr>
      <a:schemeClr val="accent4">
        <a:alpha val="50000"/>
      </a:schemeClr>
    </dgm:fillClrLst>
    <dgm:linClrLst>
      <a:schemeClr val="accent4">
        <a:alpha val="90000"/>
      </a:schemeClr>
      <a:schemeClr val="accent4">
        <a:alpha val="50000"/>
      </a:schemeClr>
    </dgm:linClrLst>
    <dgm:effectClrLst/>
    <dgm:txLinClrLst/>
    <dgm:txFillClrLst/>
    <dgm:txEffectClrLst/>
  </dgm:styleLbl>
  <dgm:styleLbl name="asst0">
    <dgm:fillClrLst meth="repeat">
      <a:schemeClr val="accent4">
        <a:alpha val="90000"/>
      </a:schemeClr>
    </dgm:fillClrLst>
    <dgm:linClrLst meth="repeat">
      <a:schemeClr val="lt1"/>
    </dgm:linClrLst>
    <dgm:effectClrLst/>
    <dgm:txLinClrLst/>
    <dgm:txFillClrLst/>
    <dgm:txEffectClrLst/>
  </dgm:styleLbl>
  <dgm:styleLbl name="asst1">
    <dgm:fillClrLst meth="repeat">
      <a:schemeClr val="accent4">
        <a:alpha val="90000"/>
      </a:schemeClr>
    </dgm:fillClrLst>
    <dgm:linClrLst meth="repeat">
      <a:schemeClr val="lt1"/>
    </dgm:linClrLst>
    <dgm:effectClrLst/>
    <dgm:txLinClrLst/>
    <dgm:txFillClrLst/>
    <dgm:txEffectClrLst/>
  </dgm:styleLbl>
  <dgm:styleLbl name="asst2">
    <dgm:fillClrLst>
      <a:schemeClr val="accent4">
        <a:alpha val="90000"/>
      </a:schemeClr>
    </dgm:fillClrLst>
    <dgm:linClrLst meth="repeat">
      <a:schemeClr val="lt1"/>
    </dgm:linClrLst>
    <dgm:effectClrLst/>
    <dgm:txLinClrLst/>
    <dgm:txFillClrLst/>
    <dgm:txEffectClrLst/>
  </dgm:styleLbl>
  <dgm:styleLbl name="asst3">
    <dgm:fillClrLst>
      <a:schemeClr val="accent4">
        <a:alpha val="70000"/>
      </a:schemeClr>
    </dgm:fillClrLst>
    <dgm:linClrLst meth="repeat">
      <a:schemeClr val="lt1"/>
    </dgm:linClrLst>
    <dgm:effectClrLst/>
    <dgm:txLinClrLst/>
    <dgm:txFillClrLst/>
    <dgm:txEffectClrLst/>
  </dgm:styleLbl>
  <dgm:styleLbl name="asst4">
    <dgm:fillClrLst>
      <a:schemeClr val="accent4">
        <a:alpha val="50000"/>
      </a:schemeClr>
    </dgm:fillClrLst>
    <dgm:linClrLst meth="repeat">
      <a:schemeClr val="lt1"/>
    </dgm:linClrLst>
    <dgm:effectClrLst/>
    <dgm:txLinClrLst/>
    <dgm:txFillClrLst/>
    <dgm:txEffectClrLst/>
  </dgm:styleLbl>
  <dgm:styleLbl name="bgAcc1">
    <dgm:fillClrLst meth="repeat">
      <a:schemeClr val="lt1">
        <a:alpha val="90000"/>
      </a:schemeClr>
    </dgm:fillClrLst>
    <dgm:linClrLst>
      <a:schemeClr val="accent4">
        <a:alpha val="90000"/>
      </a:schemeClr>
      <a:schemeClr val="accent4">
        <a:alpha val="50000"/>
      </a:schemeClr>
    </dgm:linClrLst>
    <dgm:effectClrLst/>
    <dgm:txLinClrLst/>
    <dgm:txFillClrLst meth="repeat">
      <a:schemeClr val="dk1"/>
    </dgm:txFillClrLst>
    <dgm:txEffectClrLst/>
  </dgm:styleLbl>
  <dgm:styleLbl name="bgAccFollowNode1">
    <dgm:fillClrLst meth="repeat">
      <a:schemeClr val="accent4">
        <a:alpha val="90000"/>
        <a:tint val="40000"/>
      </a:schemeClr>
    </dgm:fillClrLst>
    <dgm:linClrLst meth="repeat">
      <a:schemeClr val="lt1"/>
    </dgm:linClrLst>
    <dgm:effectClrLst/>
    <dgm:txLinClrLst/>
    <dgm:txFillClrLst meth="repeat">
      <a:schemeClr val="dk1"/>
    </dgm:txFillClrLst>
    <dgm:txEffectClrLst/>
  </dgm:styleLbl>
  <dgm:styleLbl name="bgImgPlace1">
    <dgm:fillClrLst>
      <a:schemeClr val="accent4">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bgSibTrans2D1">
    <dgm:fillClrLst>
      <a:schemeClr val="accent4">
        <a:shade val="90000"/>
      </a:schemeClr>
      <a:schemeClr val="accent4">
        <a:tint val="50000"/>
      </a:schemeClr>
    </dgm:fillClrLst>
    <dgm:linClrLst>
      <a:schemeClr val="accent4">
        <a:shade val="90000"/>
      </a:schemeClr>
      <a:schemeClr val="accent4">
        <a:tint val="50000"/>
      </a:schemeClr>
    </dgm:linClrLst>
    <dgm:effectClrLst/>
    <dgm:txLinClrLst/>
    <dgm:txFillClrLst/>
    <dgm:txEffectClrLst/>
  </dgm:styleLbl>
  <dgm:styleLbl name="callout">
    <dgm:fillClrLst meth="repeat">
      <a:schemeClr val="accent4"/>
    </dgm:fillClrLst>
    <dgm:linClrLst meth="repeat">
      <a:schemeClr val="accent4"/>
    </dgm:linClrLst>
    <dgm:effectClrLst/>
    <dgm:txLinClrLst/>
    <dgm:txFillClrLst meth="repeat">
      <a:schemeClr val="tx1"/>
    </dgm:txFillClrLst>
    <dgm:txEffectClrLst/>
  </dgm:styleLbl>
  <dgm:styleLbl name="conFgAcc1">
    <dgm:fillClrLst meth="repeat">
      <a:schemeClr val="lt1">
        <a:alpha val="90000"/>
      </a:schemeClr>
    </dgm:fillClrLst>
    <dgm:linClrLst>
      <a:schemeClr val="accent4">
        <a:alpha val="90000"/>
      </a:schemeClr>
      <a:schemeClr val="accent4">
        <a:alpha val="50000"/>
      </a:schemeClr>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4">
        <a:shade val="80000"/>
      </a:schemeClr>
    </dgm:linClrLst>
    <dgm:effectClrLst/>
    <dgm:txLinClrLst/>
    <dgm:txFillClrLst meth="repeat">
      <a:schemeClr val="dk1"/>
    </dgm:txFillClrLst>
    <dgm:txEffectClrLst/>
  </dgm:styleLbl>
  <dgm:styleLbl name="fgAcc1">
    <dgm:fillClrLst meth="repeat">
      <a:schemeClr val="lt1">
        <a:alpha val="90000"/>
      </a:schemeClr>
    </dgm:fillClrLst>
    <dgm:linClrLst>
      <a:schemeClr val="accent4">
        <a:alpha val="90000"/>
      </a:schemeClr>
      <a:schemeClr val="accent4">
        <a:alpha val="5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4">
        <a:tint val="90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4">
        <a:tint val="7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4">
        <a:tint val="50000"/>
      </a:schemeClr>
    </dgm:linClrLst>
    <dgm:effectClrLst/>
    <dgm:txLinClrLst/>
    <dgm:txFillClrLst meth="repeat">
      <a:schemeClr val="dk1"/>
    </dgm:txFillClrLst>
    <dgm:txEffectClrLst/>
  </dgm:styleLbl>
  <dgm:styleLbl name="fgAccFollowNode1">
    <dgm:fillClrLst>
      <a:schemeClr val="accent4">
        <a:alpha val="90000"/>
        <a:tint val="40000"/>
      </a:schemeClr>
      <a:schemeClr val="accent4">
        <a:alpha val="50000"/>
        <a:tint val="40000"/>
      </a:schemeClr>
    </dgm:fillClrLst>
    <dgm:linClrLst meth="repeat">
      <a:schemeClr val="accent4">
        <a:alpha val="90000"/>
        <a:tint val="40000"/>
      </a:schemeClr>
    </dgm:linClrLst>
    <dgm:effectClrLst/>
    <dgm:txLinClrLst/>
    <dgm:txFillClrLst meth="repeat">
      <a:schemeClr val="dk1"/>
    </dgm:txFillClrLst>
    <dgm:txEffectClrLst/>
  </dgm:styleLbl>
  <dgm:styleLbl name="fgImgPlace1">
    <dgm:fillClrLst>
      <a:schemeClr val="accent4">
        <a:tint val="50000"/>
        <a:alpha val="90000"/>
      </a:schemeClr>
      <a:schemeClr val="accent4">
        <a:tint val="20000"/>
        <a:alpha val="50000"/>
      </a:schemeClr>
    </dgm:fillClrLst>
    <dgm:linClrLst meth="repeat">
      <a:schemeClr val="lt1"/>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fgSibTrans2D1">
    <dgm:fillClrLst>
      <a:schemeClr val="accent4">
        <a:shade val="90000"/>
      </a:schemeClr>
      <a:schemeClr val="accent4">
        <a:tint val="50000"/>
      </a:schemeClr>
    </dgm:fillClrLst>
    <dgm:linClrLst>
      <a:schemeClr val="accent4">
        <a:shade val="90000"/>
      </a:schemeClr>
      <a:schemeClr val="accent4">
        <a:tint val="50000"/>
      </a:schemeClr>
    </dgm:linClrLst>
    <dgm:effectClrLst/>
    <dgm:txLinClrLst/>
    <dgm:txFillClrLst/>
    <dgm:txEffectClrLst/>
  </dgm:styleLbl>
  <dgm:styleLbl name="lnNode1">
    <dgm:fillClrLst>
      <a:schemeClr val="accent4">
        <a:shade val="90000"/>
      </a:schemeClr>
      <a:schemeClr val="accent4">
        <a:alpha val="50000"/>
        <a:tint val="50000"/>
      </a:schemeClr>
    </dgm:fillClrLst>
    <dgm:linClrLst meth="repeat">
      <a:schemeClr val="lt1"/>
    </dgm:linClrLst>
    <dgm:effectClrLst/>
    <dgm:txLinClrLst/>
    <dgm:txFillClrLst/>
    <dgm:txEffectClrLst/>
  </dgm:styleLbl>
  <dgm:styleLbl name="node0">
    <dgm:fillClrLst meth="cycle">
      <a:schemeClr val="accent4">
        <a:alpha val="80000"/>
      </a:schemeClr>
    </dgm:fillClrLst>
    <dgm:linClrLst meth="repeat">
      <a:schemeClr val="lt1"/>
    </dgm:linClrLst>
    <dgm:effectClrLst/>
    <dgm:txLinClrLst/>
    <dgm:txFillClrLst/>
    <dgm:txEffectClrLst/>
  </dgm:styleLbl>
  <dgm:styleLbl name="node1">
    <dgm:fillClrLst>
      <a:schemeClr val="accent4">
        <a:alpha val="90000"/>
      </a:schemeClr>
      <a:schemeClr val="accent4">
        <a:alpha val="50000"/>
      </a:schemeClr>
    </dgm:fillClrLst>
    <dgm:linClrLst meth="repeat">
      <a:schemeClr val="lt1"/>
    </dgm:linClrLst>
    <dgm:effectClrLst/>
    <dgm:txLinClrLst/>
    <dgm:txFillClrLst/>
    <dgm:txEffectClrLst/>
  </dgm:styleLbl>
  <dgm:styleLbl name="node2">
    <dgm:fillClrLst>
      <a:schemeClr val="accent4">
        <a:alpha val="70000"/>
      </a:schemeClr>
    </dgm:fillClrLst>
    <dgm:linClrLst meth="repeat">
      <a:schemeClr val="lt1"/>
    </dgm:linClrLst>
    <dgm:effectClrLst/>
    <dgm:txLinClrLst/>
    <dgm:txFillClrLst/>
    <dgm:txEffectClrLst/>
  </dgm:styleLbl>
  <dgm:styleLbl name="node3">
    <dgm:fillClrLst>
      <a:schemeClr val="accent4">
        <a:alpha val="50000"/>
      </a:schemeClr>
    </dgm:fillClrLst>
    <dgm:linClrLst meth="repeat">
      <a:schemeClr val="lt1"/>
    </dgm:linClrLst>
    <dgm:effectClrLst/>
    <dgm:txLinClrLst/>
    <dgm:txFillClrLst/>
    <dgm:txEffectClrLst/>
  </dgm:styleLbl>
  <dgm:styleLbl name="node4">
    <dgm:fillClrLst>
      <a:schemeClr val="accent4">
        <a:alpha val="30000"/>
      </a:schemeClr>
    </dgm:fillClrLst>
    <dgm:linClrLst meth="repeat">
      <a:schemeClr val="lt1"/>
    </dgm:linClrLst>
    <dgm:effectClrLst/>
    <dgm:txLinClrLst/>
    <dgm:txFillClrLst/>
    <dgm:txEffectClrLst/>
  </dgm:styleLbl>
  <dgm:styleLbl name="parChTrans1D1">
    <dgm:fillClrLst meth="repeat">
      <a:schemeClr val="accent4">
        <a:shade val="80000"/>
      </a:schemeClr>
    </dgm:fillClrLst>
    <dgm:linClrLst meth="repeat">
      <a:schemeClr val="accent4">
        <a:shade val="80000"/>
      </a:schemeClr>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4">
        <a:tint val="90000"/>
      </a:schemeClr>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4">
        <a:tint val="70000"/>
      </a:schemeClr>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4">
        <a:tint val="50000"/>
      </a:schemeClr>
    </dgm:linClrLst>
    <dgm:effectClrLst/>
    <dgm:txLinClrLst/>
    <dgm:txFillClrLst meth="repeat">
      <a:schemeClr val="tx1"/>
    </dgm:txFillClrLst>
    <dgm:txEffectClrLst/>
  </dgm:styleLbl>
  <dgm:styleLbl name="parChTrans2D1">
    <dgm:fillClrLst meth="repeat">
      <a:schemeClr val="accent4">
        <a:shade val="80000"/>
      </a:schemeClr>
    </dgm:fillClrLst>
    <dgm:linClrLst meth="repeat">
      <a:schemeClr val="accent4">
        <a:shade val="80000"/>
      </a:schemeClr>
    </dgm:linClrLst>
    <dgm:effectClrLst/>
    <dgm:txLinClrLst/>
    <dgm:txFillClrLst/>
    <dgm:txEffectClrLst/>
  </dgm:styleLbl>
  <dgm:styleLbl name="parChTrans2D2">
    <dgm:fillClrLst meth="repeat">
      <a:schemeClr val="accent4">
        <a:tint val="90000"/>
      </a:schemeClr>
    </dgm:fillClrLst>
    <dgm:linClrLst meth="repeat">
      <a:schemeClr val="accent4">
        <a:tint val="90000"/>
      </a:schemeClr>
    </dgm:linClrLst>
    <dgm:effectClrLst/>
    <dgm:txLinClrLst/>
    <dgm:txFillClrLst/>
    <dgm:txEffectClrLst/>
  </dgm:styleLbl>
  <dgm:styleLbl name="parChTrans2D3">
    <dgm:fillClrLst meth="repeat">
      <a:schemeClr val="accent4">
        <a:tint val="70000"/>
      </a:schemeClr>
    </dgm:fillClrLst>
    <dgm:linClrLst meth="repeat">
      <a:schemeClr val="accent4">
        <a:tint val="70000"/>
      </a:schemeClr>
    </dgm:linClrLst>
    <dgm:effectClrLst/>
    <dgm:txLinClrLst/>
    <dgm:txFillClrLst/>
    <dgm:txEffectClrLst/>
  </dgm:styleLbl>
  <dgm:styleLbl name="parChTrans2D4">
    <dgm:fillClrLst meth="repeat">
      <a:schemeClr val="accent4">
        <a:tint val="50000"/>
      </a:schemeClr>
    </dgm:fillClrLst>
    <dgm:linClrLst meth="repeat">
      <a:schemeClr val="accent4">
        <a:tint val="50000"/>
      </a:schemeClr>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a:schemeClr val="accent4">
        <a:shade val="90000"/>
      </a:schemeClr>
      <a:schemeClr val="accent4">
        <a:tint val="50000"/>
      </a:schemeClr>
    </dgm:fillClrLst>
    <dgm:linClrLst>
      <a:schemeClr val="accent4">
        <a:shade val="90000"/>
      </a:schemeClr>
      <a:schemeClr val="accent4">
        <a:tint val="50000"/>
      </a:schemeClr>
    </dgm:linClrLst>
    <dgm:effectClrLst/>
    <dgm:txLinClrLst/>
    <dgm:txFillClrLst meth="repeat">
      <a:schemeClr val="tx1"/>
    </dgm:txFillClrLst>
    <dgm:txEffectClrLst/>
  </dgm:styleLbl>
  <dgm:styleLbl name="sibTrans2D1">
    <dgm:fillClrLst>
      <a:schemeClr val="accent4">
        <a:shade val="90000"/>
      </a:schemeClr>
      <a:schemeClr val="accent4">
        <a:tint val="50000"/>
      </a:schemeClr>
    </dgm:fillClrLst>
    <dgm:linClrLst>
      <a:schemeClr val="accent4">
        <a:shade val="90000"/>
      </a:schemeClr>
      <a:schemeClr val="accent4">
        <a:tint val="50000"/>
      </a:schemeClr>
    </dgm:linClrLst>
    <dgm:effectClrLst/>
    <dgm:txLinClrLst/>
    <dgm:txFillClrLst/>
    <dgm:txEffectClrLst/>
  </dgm:styleLbl>
  <dgm:styleLbl name="solidAlignAcc1">
    <dgm:fillClrLst meth="repeat">
      <a:schemeClr val="lt1"/>
    </dgm:fillClrLst>
    <dgm:linClrLst meth="repeat">
      <a:schemeClr val="accent4"/>
    </dgm:linClrLst>
    <dgm:effectClrLst/>
    <dgm:txLinClrLst/>
    <dgm:txFillClrLst meth="repeat">
      <a:schemeClr val="dk1"/>
    </dgm:txFillClrLst>
    <dgm:txEffectClrLst/>
  </dgm:styleLbl>
  <dgm:styleLbl name="solidBgAcc1">
    <dgm:fillClrLst meth="repeat">
      <a:schemeClr val="lt1"/>
    </dgm:fillClrLst>
    <dgm:linClrLst meth="repeat">
      <a:schemeClr val="accent4"/>
    </dgm:linClrLst>
    <dgm:effectClrLst/>
    <dgm:txLinClrLst/>
    <dgm:txFillClrLst meth="repeat">
      <a:schemeClr val="dk1"/>
    </dgm:txFillClrLst>
    <dgm:txEffectClrLst/>
  </dgm:styleLbl>
  <dgm:styleLbl name="solidFgAcc1">
    <dgm:fillClrLst meth="repeat">
      <a:schemeClr val="lt1"/>
    </dgm:fillClrLst>
    <dgm:linClrLst>
      <a:schemeClr val="accent4">
        <a:alpha val="90000"/>
      </a:schemeClr>
      <a:schemeClr val="accent4">
        <a:alpha val="50000"/>
      </a:schemeClr>
    </dgm:linClrLst>
    <dgm:effectClrLst/>
    <dgm:txLinClrLst/>
    <dgm:txFillClrLst meth="repeat">
      <a:schemeClr val="dk1"/>
    </dgm:txFillClrLst>
    <dgm:txEffectClrLst/>
  </dgm:styleLbl>
  <dgm:styleLbl name="trAlignAcc1">
    <dgm:fillClrLst meth="repeat">
      <a:schemeClr val="lt1">
        <a:alpha val="40000"/>
      </a:schemeClr>
    </dgm:fillClrLst>
    <dgm:linClrLst>
      <a:schemeClr val="accent4">
        <a:alpha val="90000"/>
      </a:schemeClr>
      <a:schemeClr val="accent4">
        <a:alpha val="50000"/>
      </a:schemeClr>
    </dgm:linClrLst>
    <dgm:effectClrLst/>
    <dgm:txLinClrLst/>
    <dgm:txFillClrLst meth="repeat">
      <a:schemeClr val="dk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vennNode1">
    <dgm:fillClrLst>
      <a:schemeClr val="accent4">
        <a:shade val="80000"/>
        <a:alpha val="50000"/>
      </a:schemeClr>
      <a:schemeClr val="accent4">
        <a:alpha val="80000"/>
      </a:schemeClr>
    </dgm:fillClrLst>
    <dgm:linClrLst meth="repeat">
      <a:schemeClr val="lt1"/>
    </dgm:linClrLst>
    <dgm:effectClrLst/>
    <dgm:txLinClrLst/>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1">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2">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3">
  <dgm:title val=""/>
  <dgm:desc val=""/>
  <dgm:catLst>
    <dgm:cat type="accent1" pri="11200"/>
  </dgm:catLst>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colorsDef>
</file>

<file path=xl/diagrams/data1.xml><?xml version="1.0" encoding="utf-8"?>
<dgm:dataModel xmlns:dgm="http://schemas.openxmlformats.org/drawingml/2006/diagram" xmlns:a="http://schemas.openxmlformats.org/drawingml/2006/main">
  <dgm:ptLst>
    <dgm:pt modelId="{538FB1B1-B8C3-4181-8F26-A4B760F20594}" type="doc">
      <dgm:prSet loTypeId="urn:microsoft.com/office/officeart/2005/8/layout/orgChart1#1" loCatId="hierarchy" qsTypeId="urn:microsoft.com/office/officeart/2005/8/quickstyle/simple3#1" qsCatId="simple" csTypeId="urn:microsoft.com/office/officeart/2005/8/colors/accent4_5#1" csCatId="accent4" phldr="1"/>
      <dgm:spPr/>
      <dgm:t>
        <a:bodyPr/>
        <a:lstStyle/>
        <a:p>
          <a:endParaRPr lang="en-IN"/>
        </a:p>
      </dgm:t>
    </dgm:pt>
    <dgm:pt modelId="{2DB2554C-6845-495C-9B90-42846DEFF93B}">
      <dgm:prSet phldrT="[Text]" custT="1"/>
      <dgm:spPr/>
      <dgm:t>
        <a:bodyPr/>
        <a:lstStyle/>
        <a:p>
          <a:r>
            <a:rPr lang="en-IN" sz="1400" dirty="0"/>
            <a:t>Development Project</a:t>
          </a:r>
        </a:p>
      </dgm:t>
    </dgm:pt>
    <dgm:pt modelId="{7617BB11-C2B2-461F-9EFC-8D6CD0C31274}" type="parTrans" cxnId="{0EC5A289-1C6E-4313-BF19-CA9426380CDF}">
      <dgm:prSet/>
      <dgm:spPr/>
      <dgm:t>
        <a:bodyPr/>
        <a:lstStyle/>
        <a:p>
          <a:endParaRPr lang="en-IN"/>
        </a:p>
      </dgm:t>
    </dgm:pt>
    <dgm:pt modelId="{BFA7CB58-E4E5-4380-9C4E-B8CC558CCD11}" type="sibTrans" cxnId="{0EC5A289-1C6E-4313-BF19-CA9426380CDF}">
      <dgm:prSet/>
      <dgm:spPr/>
      <dgm:t>
        <a:bodyPr/>
        <a:lstStyle/>
        <a:p>
          <a:endParaRPr lang="en-IN"/>
        </a:p>
      </dgm:t>
    </dgm:pt>
    <dgm:pt modelId="{08C08545-7E9C-47A6-9A49-582C8747E2CA}">
      <dgm:prSet phldrT="[Text]"/>
      <dgm:spPr/>
      <dgm:t>
        <a:bodyPr/>
        <a:lstStyle/>
        <a:p>
          <a:r>
            <a:rPr lang="en-IN" dirty="0"/>
            <a:t>Requirement</a:t>
          </a:r>
        </a:p>
      </dgm:t>
    </dgm:pt>
    <dgm:pt modelId="{F3A9787F-9857-4FF4-8651-49FD6681859F}" type="parTrans" cxnId="{7EBE1656-CB1C-4219-92F1-5904CE20D25F}">
      <dgm:prSet/>
      <dgm:spPr/>
      <dgm:t>
        <a:bodyPr/>
        <a:lstStyle/>
        <a:p>
          <a:endParaRPr lang="en-IN"/>
        </a:p>
      </dgm:t>
    </dgm:pt>
    <dgm:pt modelId="{80F9C164-788A-463F-827E-DD3793BB6589}" type="sibTrans" cxnId="{7EBE1656-CB1C-4219-92F1-5904CE20D25F}">
      <dgm:prSet/>
      <dgm:spPr/>
      <dgm:t>
        <a:bodyPr/>
        <a:lstStyle/>
        <a:p>
          <a:endParaRPr lang="en-IN"/>
        </a:p>
      </dgm:t>
    </dgm:pt>
    <dgm:pt modelId="{5D3B0717-98D4-4AB7-82E1-9093B965CC86}">
      <dgm:prSet phldrT="[Text]"/>
      <dgm:spPr/>
      <dgm:t>
        <a:bodyPr/>
        <a:lstStyle/>
        <a:p>
          <a:r>
            <a:rPr lang="en-IN" dirty="0"/>
            <a:t>Design</a:t>
          </a:r>
        </a:p>
      </dgm:t>
    </dgm:pt>
    <dgm:pt modelId="{BE7FFE7F-3738-49E7-8407-5300B87CB9AF}" type="parTrans" cxnId="{92FEE283-C8B1-459F-8BB3-3B5F4AB60B64}">
      <dgm:prSet/>
      <dgm:spPr/>
      <dgm:t>
        <a:bodyPr/>
        <a:lstStyle/>
        <a:p>
          <a:endParaRPr lang="en-IN"/>
        </a:p>
      </dgm:t>
    </dgm:pt>
    <dgm:pt modelId="{0FE739E2-8089-42CD-968D-8DF49FFA6A21}" type="sibTrans" cxnId="{92FEE283-C8B1-459F-8BB3-3B5F4AB60B64}">
      <dgm:prSet/>
      <dgm:spPr/>
      <dgm:t>
        <a:bodyPr/>
        <a:lstStyle/>
        <a:p>
          <a:endParaRPr lang="en-IN"/>
        </a:p>
      </dgm:t>
    </dgm:pt>
    <dgm:pt modelId="{07838561-D566-4735-9FEE-6A3469CC568C}">
      <dgm:prSet phldrT="[Text]"/>
      <dgm:spPr/>
      <dgm:t>
        <a:bodyPr/>
        <a:lstStyle/>
        <a:p>
          <a:r>
            <a:rPr lang="en-IN" dirty="0"/>
            <a:t>Build</a:t>
          </a:r>
        </a:p>
      </dgm:t>
    </dgm:pt>
    <dgm:pt modelId="{78028272-E598-416F-8E90-DDAB6983EB40}" type="parTrans" cxnId="{599D6A88-2349-424E-8099-8F2A7449CD22}">
      <dgm:prSet/>
      <dgm:spPr/>
      <dgm:t>
        <a:bodyPr/>
        <a:lstStyle/>
        <a:p>
          <a:endParaRPr lang="en-IN"/>
        </a:p>
      </dgm:t>
    </dgm:pt>
    <dgm:pt modelId="{EBC29F1F-D458-4C03-B378-36812D4ACE1B}" type="sibTrans" cxnId="{599D6A88-2349-424E-8099-8F2A7449CD22}">
      <dgm:prSet/>
      <dgm:spPr/>
      <dgm:t>
        <a:bodyPr/>
        <a:lstStyle/>
        <a:p>
          <a:endParaRPr lang="en-IN"/>
        </a:p>
      </dgm:t>
    </dgm:pt>
    <dgm:pt modelId="{7AAB0C74-D1E5-4F8D-BC38-626605C9148E}">
      <dgm:prSet phldrT="[Text]"/>
      <dgm:spPr/>
      <dgm:t>
        <a:bodyPr/>
        <a:lstStyle/>
        <a:p>
          <a:r>
            <a:rPr lang="en-IN" dirty="0"/>
            <a:t>Testing</a:t>
          </a:r>
        </a:p>
      </dgm:t>
    </dgm:pt>
    <dgm:pt modelId="{518B6E58-14B1-488D-B156-8112F411BB9C}" type="parTrans" cxnId="{301A4B47-8244-4874-B907-8A39BC663C10}">
      <dgm:prSet/>
      <dgm:spPr/>
      <dgm:t>
        <a:bodyPr/>
        <a:lstStyle/>
        <a:p>
          <a:endParaRPr lang="en-IN"/>
        </a:p>
      </dgm:t>
    </dgm:pt>
    <dgm:pt modelId="{D1210FFC-7F3C-4211-82E3-794C2E9A13FD}" type="sibTrans" cxnId="{301A4B47-8244-4874-B907-8A39BC663C10}">
      <dgm:prSet/>
      <dgm:spPr/>
      <dgm:t>
        <a:bodyPr/>
        <a:lstStyle/>
        <a:p>
          <a:endParaRPr lang="en-IN"/>
        </a:p>
      </dgm:t>
    </dgm:pt>
    <dgm:pt modelId="{6CA963B6-5BFB-4099-9833-79C27D1A1D57}">
      <dgm:prSet phldrT="[Text]"/>
      <dgm:spPr/>
      <dgm:t>
        <a:bodyPr/>
        <a:lstStyle/>
        <a:p>
          <a:r>
            <a:rPr lang="en-IN" dirty="0"/>
            <a:t>Release</a:t>
          </a:r>
        </a:p>
      </dgm:t>
    </dgm:pt>
    <dgm:pt modelId="{826DE0B1-D31C-4DF9-BC9F-347C3DA6EAE9}" type="parTrans" cxnId="{FD48C67B-CA1F-4CCD-9A4D-DC781E33EA4F}">
      <dgm:prSet/>
      <dgm:spPr/>
      <dgm:t>
        <a:bodyPr/>
        <a:lstStyle/>
        <a:p>
          <a:endParaRPr lang="en-IN"/>
        </a:p>
      </dgm:t>
    </dgm:pt>
    <dgm:pt modelId="{82D24906-15C7-4495-BE8C-EB249E137E44}" type="sibTrans" cxnId="{FD48C67B-CA1F-4CCD-9A4D-DC781E33EA4F}">
      <dgm:prSet/>
      <dgm:spPr/>
      <dgm:t>
        <a:bodyPr/>
        <a:lstStyle/>
        <a:p>
          <a:endParaRPr lang="en-IN"/>
        </a:p>
      </dgm:t>
    </dgm:pt>
    <dgm:pt modelId="{05CD39CA-CE11-4DBC-9AC7-70DC09690148}">
      <dgm:prSet phldrT="[Text]"/>
      <dgm:spPr/>
      <dgm:t>
        <a:bodyPr/>
        <a:lstStyle/>
        <a:p>
          <a:r>
            <a:rPr lang="en-IN" dirty="0"/>
            <a:t>Requirement </a:t>
          </a:r>
        </a:p>
        <a:p>
          <a:r>
            <a:rPr lang="en-IN" dirty="0"/>
            <a:t>Analysis</a:t>
          </a:r>
        </a:p>
      </dgm:t>
    </dgm:pt>
    <dgm:pt modelId="{59DA1B7B-39AD-41E6-9387-AF58B1294D7D}" type="parTrans" cxnId="{5405ACDF-5187-4ED4-9D13-13A0B8D00960}">
      <dgm:prSet/>
      <dgm:spPr/>
      <dgm:t>
        <a:bodyPr/>
        <a:lstStyle/>
        <a:p>
          <a:endParaRPr lang="en-IN"/>
        </a:p>
      </dgm:t>
    </dgm:pt>
    <dgm:pt modelId="{58E810AE-C80B-46E3-8C73-E7CB04ACF8B8}" type="sibTrans" cxnId="{5405ACDF-5187-4ED4-9D13-13A0B8D00960}">
      <dgm:prSet/>
      <dgm:spPr/>
      <dgm:t>
        <a:bodyPr/>
        <a:lstStyle/>
        <a:p>
          <a:endParaRPr lang="en-IN"/>
        </a:p>
      </dgm:t>
    </dgm:pt>
    <dgm:pt modelId="{C05BFAE0-BE0B-4CE1-8F3C-97E810E40323}">
      <dgm:prSet phldrT="[Text]"/>
      <dgm:spPr/>
      <dgm:t>
        <a:bodyPr/>
        <a:lstStyle/>
        <a:p>
          <a:r>
            <a:rPr lang="en-IN" dirty="0"/>
            <a:t>System Requirement Specification</a:t>
          </a:r>
        </a:p>
      </dgm:t>
    </dgm:pt>
    <dgm:pt modelId="{9C940BD8-3CA9-43C8-B6C4-40BB959A3BF0}" type="parTrans" cxnId="{8AF7FC7C-500A-4EB7-9BC2-62649FA47C34}">
      <dgm:prSet/>
      <dgm:spPr/>
      <dgm:t>
        <a:bodyPr/>
        <a:lstStyle/>
        <a:p>
          <a:endParaRPr lang="en-IN"/>
        </a:p>
      </dgm:t>
    </dgm:pt>
    <dgm:pt modelId="{671FF4DD-9E73-4B49-A942-2F7B31824319}" type="sibTrans" cxnId="{8AF7FC7C-500A-4EB7-9BC2-62649FA47C34}">
      <dgm:prSet/>
      <dgm:spPr/>
      <dgm:t>
        <a:bodyPr/>
        <a:lstStyle/>
        <a:p>
          <a:endParaRPr lang="en-IN"/>
        </a:p>
      </dgm:t>
    </dgm:pt>
    <dgm:pt modelId="{484FA67D-95B6-4BDC-A284-5739A8942B28}">
      <dgm:prSet phldrT="[Text]"/>
      <dgm:spPr/>
      <dgm:t>
        <a:bodyPr/>
        <a:lstStyle/>
        <a:p>
          <a:r>
            <a:rPr lang="en-IN" dirty="0"/>
            <a:t>Review &amp; Rework</a:t>
          </a:r>
        </a:p>
      </dgm:t>
    </dgm:pt>
    <dgm:pt modelId="{8FDA396F-754A-4B9E-819B-F9132228E032}" type="parTrans" cxnId="{D5A9DF62-6BA5-4439-9A01-BB5D9C8FCDE7}">
      <dgm:prSet/>
      <dgm:spPr/>
      <dgm:t>
        <a:bodyPr/>
        <a:lstStyle/>
        <a:p>
          <a:endParaRPr lang="en-IN"/>
        </a:p>
      </dgm:t>
    </dgm:pt>
    <dgm:pt modelId="{EAEB6EB0-9911-4279-8451-22BF0C3B6203}" type="sibTrans" cxnId="{D5A9DF62-6BA5-4439-9A01-BB5D9C8FCDE7}">
      <dgm:prSet/>
      <dgm:spPr/>
      <dgm:t>
        <a:bodyPr/>
        <a:lstStyle/>
        <a:p>
          <a:endParaRPr lang="en-IN"/>
        </a:p>
      </dgm:t>
    </dgm:pt>
    <dgm:pt modelId="{9EF33068-D7A8-4348-A91E-95CCF1F7C6E5}">
      <dgm:prSet phldrT="[Text]"/>
      <dgm:spPr/>
      <dgm:t>
        <a:bodyPr/>
        <a:lstStyle/>
        <a:p>
          <a:r>
            <a:rPr lang="en-IN" dirty="0"/>
            <a:t>System Architecture / Framework </a:t>
          </a:r>
        </a:p>
        <a:p>
          <a:r>
            <a:rPr lang="en-IN" dirty="0"/>
            <a:t>Document</a:t>
          </a:r>
        </a:p>
      </dgm:t>
    </dgm:pt>
    <dgm:pt modelId="{556A0996-12B3-4D01-90E7-52B9390EF70A}" type="parTrans" cxnId="{14B73711-713E-494E-B829-26769129C1D8}">
      <dgm:prSet/>
      <dgm:spPr/>
      <dgm:t>
        <a:bodyPr/>
        <a:lstStyle/>
        <a:p>
          <a:endParaRPr lang="en-IN"/>
        </a:p>
      </dgm:t>
    </dgm:pt>
    <dgm:pt modelId="{08E2AC3B-C22C-4551-A857-D252F408551F}" type="sibTrans" cxnId="{14B73711-713E-494E-B829-26769129C1D8}">
      <dgm:prSet/>
      <dgm:spPr/>
      <dgm:t>
        <a:bodyPr/>
        <a:lstStyle/>
        <a:p>
          <a:endParaRPr lang="en-IN"/>
        </a:p>
      </dgm:t>
    </dgm:pt>
    <dgm:pt modelId="{A7CC1E2B-7720-42E1-9849-30AC800D1521}">
      <dgm:prSet phldrT="[Text]"/>
      <dgm:spPr/>
      <dgm:t>
        <a:bodyPr/>
        <a:lstStyle/>
        <a:p>
          <a:r>
            <a:rPr lang="en-IN" dirty="0"/>
            <a:t>Technical Design / Specification Document</a:t>
          </a:r>
        </a:p>
      </dgm:t>
    </dgm:pt>
    <dgm:pt modelId="{94AF8EC3-4F56-469A-BF08-04F854BAC74A}" type="parTrans" cxnId="{9AC8903B-6781-4355-968D-89BD59F97B3C}">
      <dgm:prSet/>
      <dgm:spPr/>
      <dgm:t>
        <a:bodyPr/>
        <a:lstStyle/>
        <a:p>
          <a:endParaRPr lang="en-IN"/>
        </a:p>
      </dgm:t>
    </dgm:pt>
    <dgm:pt modelId="{07D5A873-55DB-4B3A-85B3-F56E665F7C55}" type="sibTrans" cxnId="{9AC8903B-6781-4355-968D-89BD59F97B3C}">
      <dgm:prSet/>
      <dgm:spPr/>
      <dgm:t>
        <a:bodyPr/>
        <a:lstStyle/>
        <a:p>
          <a:endParaRPr lang="en-IN"/>
        </a:p>
      </dgm:t>
    </dgm:pt>
    <dgm:pt modelId="{B22F0F03-5F0E-4C75-AE2D-875F32346E49}">
      <dgm:prSet phldrT="[Text]"/>
      <dgm:spPr/>
      <dgm:t>
        <a:bodyPr/>
        <a:lstStyle/>
        <a:p>
          <a:endParaRPr lang="en-IN" dirty="0"/>
        </a:p>
        <a:p>
          <a:r>
            <a:rPr lang="en-IN" dirty="0"/>
            <a:t>Review / Rework</a:t>
          </a:r>
        </a:p>
        <a:p>
          <a:endParaRPr lang="en-IN" dirty="0"/>
        </a:p>
      </dgm:t>
    </dgm:pt>
    <dgm:pt modelId="{D581EC5E-B684-4D21-9DB6-C88F29708307}" type="parTrans" cxnId="{440B40F3-FA8F-4A6B-8D24-04BAB191F89F}">
      <dgm:prSet/>
      <dgm:spPr/>
      <dgm:t>
        <a:bodyPr/>
        <a:lstStyle/>
        <a:p>
          <a:endParaRPr lang="en-IN"/>
        </a:p>
      </dgm:t>
    </dgm:pt>
    <dgm:pt modelId="{2F6A1DFB-6174-4A9F-868B-88FE7745A920}" type="sibTrans" cxnId="{440B40F3-FA8F-4A6B-8D24-04BAB191F89F}">
      <dgm:prSet/>
      <dgm:spPr/>
      <dgm:t>
        <a:bodyPr/>
        <a:lstStyle/>
        <a:p>
          <a:endParaRPr lang="en-IN"/>
        </a:p>
      </dgm:t>
    </dgm:pt>
    <dgm:pt modelId="{376DF943-463A-467B-901D-4C08D3E88C66}">
      <dgm:prSet phldrT="[Text]"/>
      <dgm:spPr/>
      <dgm:t>
        <a:bodyPr/>
        <a:lstStyle/>
        <a:p>
          <a:r>
            <a:rPr lang="en-IN" dirty="0"/>
            <a:t>Coding</a:t>
          </a:r>
        </a:p>
      </dgm:t>
    </dgm:pt>
    <dgm:pt modelId="{3AB59C3B-CB23-46B2-9577-4E5C929471F3}" type="parTrans" cxnId="{5B6B197F-E52E-40FE-B591-6719B0E4DE22}">
      <dgm:prSet/>
      <dgm:spPr/>
      <dgm:t>
        <a:bodyPr/>
        <a:lstStyle/>
        <a:p>
          <a:endParaRPr lang="en-IN"/>
        </a:p>
      </dgm:t>
    </dgm:pt>
    <dgm:pt modelId="{A504DAAE-C694-4D85-8E3C-C0696E2E8F82}" type="sibTrans" cxnId="{5B6B197F-E52E-40FE-B591-6719B0E4DE22}">
      <dgm:prSet/>
      <dgm:spPr/>
      <dgm:t>
        <a:bodyPr/>
        <a:lstStyle/>
        <a:p>
          <a:endParaRPr lang="en-IN"/>
        </a:p>
      </dgm:t>
    </dgm:pt>
    <dgm:pt modelId="{06B5AA09-596C-47AE-B42C-1D824758EFDA}">
      <dgm:prSet phldrT="[Text]"/>
      <dgm:spPr/>
      <dgm:t>
        <a:bodyPr/>
        <a:lstStyle/>
        <a:p>
          <a:r>
            <a:rPr lang="en-IN" dirty="0"/>
            <a:t>Unit Testing</a:t>
          </a:r>
        </a:p>
      </dgm:t>
    </dgm:pt>
    <dgm:pt modelId="{FE9517AE-41F9-46B9-BBF5-B45130D1E0F3}" type="parTrans" cxnId="{4F502761-D611-4A7B-90C8-ECCDFC0A8A6B}">
      <dgm:prSet/>
      <dgm:spPr/>
      <dgm:t>
        <a:bodyPr/>
        <a:lstStyle/>
        <a:p>
          <a:endParaRPr lang="en-IN"/>
        </a:p>
      </dgm:t>
    </dgm:pt>
    <dgm:pt modelId="{D1FBE1A2-DF96-434F-96A5-F33641C01F90}" type="sibTrans" cxnId="{4F502761-D611-4A7B-90C8-ECCDFC0A8A6B}">
      <dgm:prSet/>
      <dgm:spPr/>
      <dgm:t>
        <a:bodyPr/>
        <a:lstStyle/>
        <a:p>
          <a:endParaRPr lang="en-IN"/>
        </a:p>
      </dgm:t>
    </dgm:pt>
    <dgm:pt modelId="{FF570306-B1D6-4CBD-B42A-B26C238DB694}">
      <dgm:prSet phldrT="[Text]"/>
      <dgm:spPr/>
      <dgm:t>
        <a:bodyPr/>
        <a:lstStyle/>
        <a:p>
          <a:r>
            <a:rPr lang="en-IN" dirty="0"/>
            <a:t>Review / Rework</a:t>
          </a:r>
        </a:p>
      </dgm:t>
    </dgm:pt>
    <dgm:pt modelId="{4BDA6F62-B6D1-4278-AF93-421059010C0D}" type="parTrans" cxnId="{E3B01CE0-CBEC-4775-9978-40501A2C4808}">
      <dgm:prSet/>
      <dgm:spPr/>
      <dgm:t>
        <a:bodyPr/>
        <a:lstStyle/>
        <a:p>
          <a:endParaRPr lang="en-IN"/>
        </a:p>
      </dgm:t>
    </dgm:pt>
    <dgm:pt modelId="{D1357DE1-F516-457E-BAC0-B225E3158ED6}" type="sibTrans" cxnId="{E3B01CE0-CBEC-4775-9978-40501A2C4808}">
      <dgm:prSet/>
      <dgm:spPr/>
      <dgm:t>
        <a:bodyPr/>
        <a:lstStyle/>
        <a:p>
          <a:endParaRPr lang="en-IN"/>
        </a:p>
      </dgm:t>
    </dgm:pt>
    <dgm:pt modelId="{754F8AA0-9153-42B4-9FBD-A7A4508B4E41}">
      <dgm:prSet phldrT="[Text]"/>
      <dgm:spPr/>
      <dgm:t>
        <a:bodyPr/>
        <a:lstStyle/>
        <a:p>
          <a:endParaRPr lang="en-IN" dirty="0"/>
        </a:p>
        <a:p>
          <a:r>
            <a:rPr lang="en-IN" dirty="0"/>
            <a:t>Review / Rework</a:t>
          </a:r>
        </a:p>
        <a:p>
          <a:endParaRPr lang="en-IN" dirty="0"/>
        </a:p>
      </dgm:t>
    </dgm:pt>
    <dgm:pt modelId="{67531A33-175F-4859-AE02-B42A2E4BE847}" type="sibTrans" cxnId="{D0E0B4C4-DBA2-447F-8730-3798233EB2CE}">
      <dgm:prSet/>
      <dgm:spPr/>
      <dgm:t>
        <a:bodyPr/>
        <a:lstStyle/>
        <a:p>
          <a:endParaRPr lang="en-IN"/>
        </a:p>
      </dgm:t>
    </dgm:pt>
    <dgm:pt modelId="{DBF4C039-3D31-4556-B51B-AE4EF1233FB7}" type="parTrans" cxnId="{D0E0B4C4-DBA2-447F-8730-3798233EB2CE}">
      <dgm:prSet/>
      <dgm:spPr/>
      <dgm:t>
        <a:bodyPr/>
        <a:lstStyle/>
        <a:p>
          <a:endParaRPr lang="en-IN"/>
        </a:p>
      </dgm:t>
    </dgm:pt>
    <dgm:pt modelId="{3EADDEA3-DA2B-4B82-A57D-4462E9BAAB77}">
      <dgm:prSet phldrT="[Text]"/>
      <dgm:spPr/>
      <dgm:t>
        <a:bodyPr/>
        <a:lstStyle/>
        <a:p>
          <a:r>
            <a:rPr lang="en-IN" dirty="0"/>
            <a:t>Integration / System  / Regression Testing</a:t>
          </a:r>
        </a:p>
      </dgm:t>
    </dgm:pt>
    <dgm:pt modelId="{A724E7B2-F27A-48E9-BC4F-2490DBC51356}" type="parTrans" cxnId="{C0C28D71-CF11-4C6B-AF55-D433A2136BC3}">
      <dgm:prSet/>
      <dgm:spPr/>
      <dgm:t>
        <a:bodyPr/>
        <a:lstStyle/>
        <a:p>
          <a:endParaRPr lang="en-IN"/>
        </a:p>
      </dgm:t>
    </dgm:pt>
    <dgm:pt modelId="{3026A4D7-D9D8-450B-892C-29AD008FE018}" type="sibTrans" cxnId="{C0C28D71-CF11-4C6B-AF55-D433A2136BC3}">
      <dgm:prSet/>
      <dgm:spPr/>
      <dgm:t>
        <a:bodyPr/>
        <a:lstStyle/>
        <a:p>
          <a:endParaRPr lang="en-IN"/>
        </a:p>
      </dgm:t>
    </dgm:pt>
    <dgm:pt modelId="{8BD5ADFE-2A82-4E79-9E34-4A12569C0B46}">
      <dgm:prSet phldrT="[Text]"/>
      <dgm:spPr/>
      <dgm:t>
        <a:bodyPr/>
        <a:lstStyle/>
        <a:p>
          <a:r>
            <a:rPr lang="en-IN" dirty="0"/>
            <a:t>Release Notes</a:t>
          </a:r>
        </a:p>
      </dgm:t>
    </dgm:pt>
    <dgm:pt modelId="{76E39207-8AC4-47BB-B51C-4AF4E0138487}" type="parTrans" cxnId="{8EB16D84-D3DD-4CDF-A660-C4282709CC4D}">
      <dgm:prSet/>
      <dgm:spPr/>
      <dgm:t>
        <a:bodyPr/>
        <a:lstStyle/>
        <a:p>
          <a:endParaRPr lang="en-IN"/>
        </a:p>
      </dgm:t>
    </dgm:pt>
    <dgm:pt modelId="{E26AA8C5-FE48-454D-B4BB-1737655DAFF1}" type="sibTrans" cxnId="{8EB16D84-D3DD-4CDF-A660-C4282709CC4D}">
      <dgm:prSet/>
      <dgm:spPr/>
      <dgm:t>
        <a:bodyPr/>
        <a:lstStyle/>
        <a:p>
          <a:endParaRPr lang="en-IN"/>
        </a:p>
      </dgm:t>
    </dgm:pt>
    <dgm:pt modelId="{E292E831-8D7F-4F29-9A52-3F38EA82ADCA}">
      <dgm:prSet phldrT="[Text]"/>
      <dgm:spPr/>
      <dgm:t>
        <a:bodyPr/>
        <a:lstStyle/>
        <a:p>
          <a:r>
            <a:rPr lang="en-IN" dirty="0"/>
            <a:t>Deployment</a:t>
          </a:r>
        </a:p>
      </dgm:t>
    </dgm:pt>
    <dgm:pt modelId="{D80E94AA-D9E4-420E-ABC9-8113090F6BE3}" type="parTrans" cxnId="{85CDD924-50DF-4D62-A1C1-F8B942CA59F1}">
      <dgm:prSet/>
      <dgm:spPr/>
      <dgm:t>
        <a:bodyPr/>
        <a:lstStyle/>
        <a:p>
          <a:endParaRPr lang="en-IN"/>
        </a:p>
      </dgm:t>
    </dgm:pt>
    <dgm:pt modelId="{4E55DEB3-4025-4D88-86CA-EE3DA1E517A5}" type="sibTrans" cxnId="{85CDD924-50DF-4D62-A1C1-F8B942CA59F1}">
      <dgm:prSet/>
      <dgm:spPr/>
      <dgm:t>
        <a:bodyPr/>
        <a:lstStyle/>
        <a:p>
          <a:endParaRPr lang="en-IN"/>
        </a:p>
      </dgm:t>
    </dgm:pt>
    <dgm:pt modelId="{6E4D01DE-0111-4155-96C4-4D5B65C33ECA}">
      <dgm:prSet phldrT="[Text]"/>
      <dgm:spPr/>
      <dgm:t>
        <a:bodyPr/>
        <a:lstStyle/>
        <a:p>
          <a:r>
            <a:rPr lang="en-IN" dirty="0"/>
            <a:t>Acceptance</a:t>
          </a:r>
        </a:p>
      </dgm:t>
    </dgm:pt>
    <dgm:pt modelId="{49C09B06-7DC8-40C0-A235-CCBFB83B69D9}" type="parTrans" cxnId="{F705C4C5-1C29-4110-A0B8-A9FBAA1FA4CF}">
      <dgm:prSet/>
      <dgm:spPr/>
      <dgm:t>
        <a:bodyPr/>
        <a:lstStyle/>
        <a:p>
          <a:endParaRPr lang="en-IN"/>
        </a:p>
      </dgm:t>
    </dgm:pt>
    <dgm:pt modelId="{46EE4588-E607-4777-B839-22ED2A3066EF}" type="sibTrans" cxnId="{F705C4C5-1C29-4110-A0B8-A9FBAA1FA4CF}">
      <dgm:prSet/>
      <dgm:spPr/>
      <dgm:t>
        <a:bodyPr/>
        <a:lstStyle/>
        <a:p>
          <a:endParaRPr lang="en-IN"/>
        </a:p>
      </dgm:t>
    </dgm:pt>
    <dgm:pt modelId="{D3A93836-133E-49B6-B5FB-99031CD65878}">
      <dgm:prSet phldrT="[Text]"/>
      <dgm:spPr/>
      <dgm:t>
        <a:bodyPr/>
        <a:lstStyle/>
        <a:p>
          <a:r>
            <a:rPr lang="en-IN" dirty="0"/>
            <a:t>UAT Support</a:t>
          </a:r>
        </a:p>
      </dgm:t>
    </dgm:pt>
    <dgm:pt modelId="{B1BD94B3-E44A-4BCC-AD8A-76F90D827671}" type="parTrans" cxnId="{EF7661DB-A8B0-476F-838E-F45829B2D1F5}">
      <dgm:prSet/>
      <dgm:spPr/>
      <dgm:t>
        <a:bodyPr/>
        <a:lstStyle/>
        <a:p>
          <a:endParaRPr lang="en-IN" b="1"/>
        </a:p>
      </dgm:t>
    </dgm:pt>
    <dgm:pt modelId="{DB4C1258-E9B6-4111-9494-854483D7A21C}" type="sibTrans" cxnId="{EF7661DB-A8B0-476F-838E-F45829B2D1F5}">
      <dgm:prSet/>
      <dgm:spPr/>
      <dgm:t>
        <a:bodyPr/>
        <a:lstStyle/>
        <a:p>
          <a:endParaRPr lang="en-IN"/>
        </a:p>
      </dgm:t>
    </dgm:pt>
    <dgm:pt modelId="{ACCBFD51-7227-415F-8559-6338DA7546FB}" type="pres">
      <dgm:prSet presAssocID="{538FB1B1-B8C3-4181-8F26-A4B760F20594}" presName="hierChild1" presStyleCnt="0">
        <dgm:presLayoutVars>
          <dgm:orgChart val="1"/>
          <dgm:chPref val="1"/>
          <dgm:dir/>
          <dgm:animOne val="branch"/>
          <dgm:animLvl val="lvl"/>
          <dgm:resizeHandles/>
        </dgm:presLayoutVars>
      </dgm:prSet>
      <dgm:spPr/>
      <dgm:t>
        <a:bodyPr/>
        <a:lstStyle/>
        <a:p>
          <a:endParaRPr lang="en-US"/>
        </a:p>
      </dgm:t>
    </dgm:pt>
    <dgm:pt modelId="{CCE4BFBF-3CEE-46B1-B740-4E3A52C7D31F}" type="pres">
      <dgm:prSet presAssocID="{2DB2554C-6845-495C-9B90-42846DEFF93B}" presName="hierRoot1" presStyleCnt="0">
        <dgm:presLayoutVars>
          <dgm:hierBranch val="init"/>
        </dgm:presLayoutVars>
      </dgm:prSet>
      <dgm:spPr/>
    </dgm:pt>
    <dgm:pt modelId="{EB4C16E0-AA84-4105-91C1-705F9C119329}" type="pres">
      <dgm:prSet presAssocID="{2DB2554C-6845-495C-9B90-42846DEFF93B}" presName="rootComposite1" presStyleCnt="0"/>
      <dgm:spPr/>
    </dgm:pt>
    <dgm:pt modelId="{9909159F-8FCF-4500-905D-B4E4DB2E826A}" type="pres">
      <dgm:prSet presAssocID="{2DB2554C-6845-495C-9B90-42846DEFF93B}" presName="rootText1" presStyleLbl="node0" presStyleIdx="0" presStyleCnt="1" custScaleX="137353">
        <dgm:presLayoutVars>
          <dgm:chPref val="3"/>
        </dgm:presLayoutVars>
      </dgm:prSet>
      <dgm:spPr/>
      <dgm:t>
        <a:bodyPr/>
        <a:lstStyle/>
        <a:p>
          <a:endParaRPr lang="en-US"/>
        </a:p>
      </dgm:t>
    </dgm:pt>
    <dgm:pt modelId="{E6618629-F05D-4903-8F10-71D085102786}" type="pres">
      <dgm:prSet presAssocID="{2DB2554C-6845-495C-9B90-42846DEFF93B}" presName="rootConnector1" presStyleLbl="node1" presStyleIdx="0" presStyleCnt="0"/>
      <dgm:spPr/>
      <dgm:t>
        <a:bodyPr/>
        <a:lstStyle/>
        <a:p>
          <a:endParaRPr lang="en-US"/>
        </a:p>
      </dgm:t>
    </dgm:pt>
    <dgm:pt modelId="{36208887-0293-447C-9550-BDB1C4A18BDA}" type="pres">
      <dgm:prSet presAssocID="{2DB2554C-6845-495C-9B90-42846DEFF93B}" presName="hierChild2" presStyleCnt="0"/>
      <dgm:spPr/>
    </dgm:pt>
    <dgm:pt modelId="{0ABAB6CD-ACAF-4FF5-9183-2EC2D3B75127}" type="pres">
      <dgm:prSet presAssocID="{F3A9787F-9857-4FF4-8651-49FD6681859F}" presName="Name37" presStyleLbl="parChTrans1D2" presStyleIdx="0" presStyleCnt="5"/>
      <dgm:spPr/>
      <dgm:t>
        <a:bodyPr/>
        <a:lstStyle/>
        <a:p>
          <a:endParaRPr lang="en-US"/>
        </a:p>
      </dgm:t>
    </dgm:pt>
    <dgm:pt modelId="{71B29E20-FC9F-458B-A91D-8D07E7BF2C38}" type="pres">
      <dgm:prSet presAssocID="{08C08545-7E9C-47A6-9A49-582C8747E2CA}" presName="hierRoot2" presStyleCnt="0">
        <dgm:presLayoutVars>
          <dgm:hierBranch val="init"/>
        </dgm:presLayoutVars>
      </dgm:prSet>
      <dgm:spPr/>
    </dgm:pt>
    <dgm:pt modelId="{C8266EDE-3780-4A41-A917-1DDCE935456F}" type="pres">
      <dgm:prSet presAssocID="{08C08545-7E9C-47A6-9A49-582C8747E2CA}" presName="rootComposite" presStyleCnt="0"/>
      <dgm:spPr/>
    </dgm:pt>
    <dgm:pt modelId="{42B1F111-5229-44FE-9A61-85ADA750D149}" type="pres">
      <dgm:prSet presAssocID="{08C08545-7E9C-47A6-9A49-582C8747E2CA}" presName="rootText" presStyleLbl="node2" presStyleIdx="0" presStyleCnt="5" custLinFactNeighborX="-5949">
        <dgm:presLayoutVars>
          <dgm:chPref val="3"/>
        </dgm:presLayoutVars>
      </dgm:prSet>
      <dgm:spPr/>
      <dgm:t>
        <a:bodyPr/>
        <a:lstStyle/>
        <a:p>
          <a:endParaRPr lang="en-US"/>
        </a:p>
      </dgm:t>
    </dgm:pt>
    <dgm:pt modelId="{450E551D-FA97-45A3-B197-1ADBEE130873}" type="pres">
      <dgm:prSet presAssocID="{08C08545-7E9C-47A6-9A49-582C8747E2CA}" presName="rootConnector" presStyleLbl="node2" presStyleIdx="0" presStyleCnt="5"/>
      <dgm:spPr/>
      <dgm:t>
        <a:bodyPr/>
        <a:lstStyle/>
        <a:p>
          <a:endParaRPr lang="en-US"/>
        </a:p>
      </dgm:t>
    </dgm:pt>
    <dgm:pt modelId="{965B9475-EA1D-450B-BD96-949EC15CBD01}" type="pres">
      <dgm:prSet presAssocID="{08C08545-7E9C-47A6-9A49-582C8747E2CA}" presName="hierChild4" presStyleCnt="0"/>
      <dgm:spPr/>
    </dgm:pt>
    <dgm:pt modelId="{39112CE6-339E-4A9F-9374-E036EC32CE24}" type="pres">
      <dgm:prSet presAssocID="{59DA1B7B-39AD-41E6-9387-AF58B1294D7D}" presName="Name37" presStyleLbl="parChTrans1D3" presStyleIdx="0" presStyleCnt="15"/>
      <dgm:spPr/>
      <dgm:t>
        <a:bodyPr/>
        <a:lstStyle/>
        <a:p>
          <a:endParaRPr lang="en-US"/>
        </a:p>
      </dgm:t>
    </dgm:pt>
    <dgm:pt modelId="{C998BA96-1876-4740-A8A1-338191D8DFD7}" type="pres">
      <dgm:prSet presAssocID="{05CD39CA-CE11-4DBC-9AC7-70DC09690148}" presName="hierRoot2" presStyleCnt="0">
        <dgm:presLayoutVars>
          <dgm:hierBranch val="init"/>
        </dgm:presLayoutVars>
      </dgm:prSet>
      <dgm:spPr/>
    </dgm:pt>
    <dgm:pt modelId="{AB50057D-3127-4A50-94D6-433316A8AD93}" type="pres">
      <dgm:prSet presAssocID="{05CD39CA-CE11-4DBC-9AC7-70DC09690148}" presName="rootComposite" presStyleCnt="0"/>
      <dgm:spPr/>
    </dgm:pt>
    <dgm:pt modelId="{5CA0D058-A5B3-47B2-844B-A10BD8FC7240}" type="pres">
      <dgm:prSet presAssocID="{05CD39CA-CE11-4DBC-9AC7-70DC09690148}" presName="rootText" presStyleLbl="node3" presStyleIdx="0" presStyleCnt="15" custLinFactNeighborX="-5949">
        <dgm:presLayoutVars>
          <dgm:chPref val="3"/>
        </dgm:presLayoutVars>
      </dgm:prSet>
      <dgm:spPr/>
      <dgm:t>
        <a:bodyPr/>
        <a:lstStyle/>
        <a:p>
          <a:endParaRPr lang="en-US"/>
        </a:p>
      </dgm:t>
    </dgm:pt>
    <dgm:pt modelId="{B29A38D2-AB63-471C-B191-31C9A6A5B7A2}" type="pres">
      <dgm:prSet presAssocID="{05CD39CA-CE11-4DBC-9AC7-70DC09690148}" presName="rootConnector" presStyleLbl="node3" presStyleIdx="0" presStyleCnt="15"/>
      <dgm:spPr/>
      <dgm:t>
        <a:bodyPr/>
        <a:lstStyle/>
        <a:p>
          <a:endParaRPr lang="en-US"/>
        </a:p>
      </dgm:t>
    </dgm:pt>
    <dgm:pt modelId="{EA7367E5-7A9A-4906-B77B-602E279B9F1F}" type="pres">
      <dgm:prSet presAssocID="{05CD39CA-CE11-4DBC-9AC7-70DC09690148}" presName="hierChild4" presStyleCnt="0"/>
      <dgm:spPr/>
    </dgm:pt>
    <dgm:pt modelId="{732781E0-C595-4668-AE13-166AE3400650}" type="pres">
      <dgm:prSet presAssocID="{05CD39CA-CE11-4DBC-9AC7-70DC09690148}" presName="hierChild5" presStyleCnt="0"/>
      <dgm:spPr/>
    </dgm:pt>
    <dgm:pt modelId="{F40FB26C-CD48-4BFF-A06D-CD1FF5E4EB4D}" type="pres">
      <dgm:prSet presAssocID="{9C940BD8-3CA9-43C8-B6C4-40BB959A3BF0}" presName="Name37" presStyleLbl="parChTrans1D3" presStyleIdx="1" presStyleCnt="15"/>
      <dgm:spPr/>
      <dgm:t>
        <a:bodyPr/>
        <a:lstStyle/>
        <a:p>
          <a:endParaRPr lang="en-US"/>
        </a:p>
      </dgm:t>
    </dgm:pt>
    <dgm:pt modelId="{21CB02D1-C3B2-42F1-9FC7-80C4A108AACF}" type="pres">
      <dgm:prSet presAssocID="{C05BFAE0-BE0B-4CE1-8F3C-97E810E40323}" presName="hierRoot2" presStyleCnt="0">
        <dgm:presLayoutVars>
          <dgm:hierBranch val="init"/>
        </dgm:presLayoutVars>
      </dgm:prSet>
      <dgm:spPr/>
    </dgm:pt>
    <dgm:pt modelId="{DBB237C6-B765-4675-8805-2866A4D59963}" type="pres">
      <dgm:prSet presAssocID="{C05BFAE0-BE0B-4CE1-8F3C-97E810E40323}" presName="rootComposite" presStyleCnt="0"/>
      <dgm:spPr/>
    </dgm:pt>
    <dgm:pt modelId="{7E146D43-436C-46FC-8B08-A3E838593972}" type="pres">
      <dgm:prSet presAssocID="{C05BFAE0-BE0B-4CE1-8F3C-97E810E40323}" presName="rootText" presStyleLbl="node3" presStyleIdx="1" presStyleCnt="15" custLinFactNeighborX="-5949">
        <dgm:presLayoutVars>
          <dgm:chPref val="3"/>
        </dgm:presLayoutVars>
      </dgm:prSet>
      <dgm:spPr/>
      <dgm:t>
        <a:bodyPr/>
        <a:lstStyle/>
        <a:p>
          <a:endParaRPr lang="en-US"/>
        </a:p>
      </dgm:t>
    </dgm:pt>
    <dgm:pt modelId="{8175A388-4372-4078-8713-0B5B5886BA43}" type="pres">
      <dgm:prSet presAssocID="{C05BFAE0-BE0B-4CE1-8F3C-97E810E40323}" presName="rootConnector" presStyleLbl="node3" presStyleIdx="1" presStyleCnt="15"/>
      <dgm:spPr/>
      <dgm:t>
        <a:bodyPr/>
        <a:lstStyle/>
        <a:p>
          <a:endParaRPr lang="en-US"/>
        </a:p>
      </dgm:t>
    </dgm:pt>
    <dgm:pt modelId="{CBF0E81B-5F8A-40B5-9DBD-088DA17C3FBA}" type="pres">
      <dgm:prSet presAssocID="{C05BFAE0-BE0B-4CE1-8F3C-97E810E40323}" presName="hierChild4" presStyleCnt="0"/>
      <dgm:spPr/>
    </dgm:pt>
    <dgm:pt modelId="{723D4F79-C221-4D2F-96A5-4ADE9E001326}" type="pres">
      <dgm:prSet presAssocID="{C05BFAE0-BE0B-4CE1-8F3C-97E810E40323}" presName="hierChild5" presStyleCnt="0"/>
      <dgm:spPr/>
    </dgm:pt>
    <dgm:pt modelId="{B0F354F3-4204-4323-81EC-A53E409199B7}" type="pres">
      <dgm:prSet presAssocID="{8FDA396F-754A-4B9E-819B-F9132228E032}" presName="Name37" presStyleLbl="parChTrans1D3" presStyleIdx="2" presStyleCnt="15"/>
      <dgm:spPr/>
      <dgm:t>
        <a:bodyPr/>
        <a:lstStyle/>
        <a:p>
          <a:endParaRPr lang="en-US"/>
        </a:p>
      </dgm:t>
    </dgm:pt>
    <dgm:pt modelId="{1A1898A5-F393-4C0A-9A27-1D12CB534AE8}" type="pres">
      <dgm:prSet presAssocID="{484FA67D-95B6-4BDC-A284-5739A8942B28}" presName="hierRoot2" presStyleCnt="0">
        <dgm:presLayoutVars>
          <dgm:hierBranch val="init"/>
        </dgm:presLayoutVars>
      </dgm:prSet>
      <dgm:spPr/>
    </dgm:pt>
    <dgm:pt modelId="{630727F5-883B-47E0-BC09-789A1AF908E0}" type="pres">
      <dgm:prSet presAssocID="{484FA67D-95B6-4BDC-A284-5739A8942B28}" presName="rootComposite" presStyleCnt="0"/>
      <dgm:spPr/>
    </dgm:pt>
    <dgm:pt modelId="{F49277CE-29D1-4D59-AC5B-92B1608985A5}" type="pres">
      <dgm:prSet presAssocID="{484FA67D-95B6-4BDC-A284-5739A8942B28}" presName="rootText" presStyleLbl="node3" presStyleIdx="2" presStyleCnt="15" custLinFactNeighborX="-5949">
        <dgm:presLayoutVars>
          <dgm:chPref val="3"/>
        </dgm:presLayoutVars>
      </dgm:prSet>
      <dgm:spPr/>
      <dgm:t>
        <a:bodyPr/>
        <a:lstStyle/>
        <a:p>
          <a:endParaRPr lang="en-US"/>
        </a:p>
      </dgm:t>
    </dgm:pt>
    <dgm:pt modelId="{0D11073F-BE42-4397-ABCC-AF01D60632EF}" type="pres">
      <dgm:prSet presAssocID="{484FA67D-95B6-4BDC-A284-5739A8942B28}" presName="rootConnector" presStyleLbl="node3" presStyleIdx="2" presStyleCnt="15"/>
      <dgm:spPr/>
      <dgm:t>
        <a:bodyPr/>
        <a:lstStyle/>
        <a:p>
          <a:endParaRPr lang="en-US"/>
        </a:p>
      </dgm:t>
    </dgm:pt>
    <dgm:pt modelId="{5E68D0AA-618B-4272-BC14-B0D7296364F8}" type="pres">
      <dgm:prSet presAssocID="{484FA67D-95B6-4BDC-A284-5739A8942B28}" presName="hierChild4" presStyleCnt="0"/>
      <dgm:spPr/>
    </dgm:pt>
    <dgm:pt modelId="{F192510D-657F-455A-841F-BB1B3521D457}" type="pres">
      <dgm:prSet presAssocID="{484FA67D-95B6-4BDC-A284-5739A8942B28}" presName="hierChild5" presStyleCnt="0"/>
      <dgm:spPr/>
    </dgm:pt>
    <dgm:pt modelId="{A75A79B5-EAE5-4CD6-95E4-4CB28BFEC6CA}" type="pres">
      <dgm:prSet presAssocID="{08C08545-7E9C-47A6-9A49-582C8747E2CA}" presName="hierChild5" presStyleCnt="0"/>
      <dgm:spPr/>
    </dgm:pt>
    <dgm:pt modelId="{C52D8F6D-DC79-470D-A694-41778E71B45F}" type="pres">
      <dgm:prSet presAssocID="{BE7FFE7F-3738-49E7-8407-5300B87CB9AF}" presName="Name37" presStyleLbl="parChTrans1D2" presStyleIdx="1" presStyleCnt="5"/>
      <dgm:spPr/>
      <dgm:t>
        <a:bodyPr/>
        <a:lstStyle/>
        <a:p>
          <a:endParaRPr lang="en-US"/>
        </a:p>
      </dgm:t>
    </dgm:pt>
    <dgm:pt modelId="{866BEE84-A350-44D5-99AC-D48D6276C370}" type="pres">
      <dgm:prSet presAssocID="{5D3B0717-98D4-4AB7-82E1-9093B965CC86}" presName="hierRoot2" presStyleCnt="0">
        <dgm:presLayoutVars>
          <dgm:hierBranch val="init"/>
        </dgm:presLayoutVars>
      </dgm:prSet>
      <dgm:spPr/>
    </dgm:pt>
    <dgm:pt modelId="{8CEFB51F-0597-4F43-8A17-F30BF5598EE8}" type="pres">
      <dgm:prSet presAssocID="{5D3B0717-98D4-4AB7-82E1-9093B965CC86}" presName="rootComposite" presStyleCnt="0"/>
      <dgm:spPr/>
    </dgm:pt>
    <dgm:pt modelId="{8C52A659-8C61-41A6-B75C-7221560B668F}" type="pres">
      <dgm:prSet presAssocID="{5D3B0717-98D4-4AB7-82E1-9093B965CC86}" presName="rootText" presStyleLbl="node2" presStyleIdx="1" presStyleCnt="5">
        <dgm:presLayoutVars>
          <dgm:chPref val="3"/>
        </dgm:presLayoutVars>
      </dgm:prSet>
      <dgm:spPr/>
      <dgm:t>
        <a:bodyPr/>
        <a:lstStyle/>
        <a:p>
          <a:endParaRPr lang="en-US"/>
        </a:p>
      </dgm:t>
    </dgm:pt>
    <dgm:pt modelId="{25AE6E8D-89E4-4EC5-A353-93E0CFD05FFE}" type="pres">
      <dgm:prSet presAssocID="{5D3B0717-98D4-4AB7-82E1-9093B965CC86}" presName="rootConnector" presStyleLbl="node2" presStyleIdx="1" presStyleCnt="5"/>
      <dgm:spPr/>
      <dgm:t>
        <a:bodyPr/>
        <a:lstStyle/>
        <a:p>
          <a:endParaRPr lang="en-US"/>
        </a:p>
      </dgm:t>
    </dgm:pt>
    <dgm:pt modelId="{C2C13E37-2012-4A60-9FB6-95FB8AC19237}" type="pres">
      <dgm:prSet presAssocID="{5D3B0717-98D4-4AB7-82E1-9093B965CC86}" presName="hierChild4" presStyleCnt="0"/>
      <dgm:spPr/>
    </dgm:pt>
    <dgm:pt modelId="{4F2F5D90-3F14-475C-BB3E-F8A8FB375531}" type="pres">
      <dgm:prSet presAssocID="{556A0996-12B3-4D01-90E7-52B9390EF70A}" presName="Name37" presStyleLbl="parChTrans1D3" presStyleIdx="3" presStyleCnt="15"/>
      <dgm:spPr/>
      <dgm:t>
        <a:bodyPr/>
        <a:lstStyle/>
        <a:p>
          <a:endParaRPr lang="en-US"/>
        </a:p>
      </dgm:t>
    </dgm:pt>
    <dgm:pt modelId="{7C8FA9B0-9C3D-479D-8909-C3B7F494D03F}" type="pres">
      <dgm:prSet presAssocID="{9EF33068-D7A8-4348-A91E-95CCF1F7C6E5}" presName="hierRoot2" presStyleCnt="0">
        <dgm:presLayoutVars>
          <dgm:hierBranch val="init"/>
        </dgm:presLayoutVars>
      </dgm:prSet>
      <dgm:spPr/>
    </dgm:pt>
    <dgm:pt modelId="{43200F8D-B59F-4C3E-A2BC-590D08417A3D}" type="pres">
      <dgm:prSet presAssocID="{9EF33068-D7A8-4348-A91E-95CCF1F7C6E5}" presName="rootComposite" presStyleCnt="0"/>
      <dgm:spPr/>
    </dgm:pt>
    <dgm:pt modelId="{2B9F96DB-1551-4B64-8B27-D7339510FF73}" type="pres">
      <dgm:prSet presAssocID="{9EF33068-D7A8-4348-A91E-95CCF1F7C6E5}" presName="rootText" presStyleLbl="node3" presStyleIdx="3" presStyleCnt="15">
        <dgm:presLayoutVars>
          <dgm:chPref val="3"/>
        </dgm:presLayoutVars>
      </dgm:prSet>
      <dgm:spPr/>
      <dgm:t>
        <a:bodyPr/>
        <a:lstStyle/>
        <a:p>
          <a:endParaRPr lang="en-US"/>
        </a:p>
      </dgm:t>
    </dgm:pt>
    <dgm:pt modelId="{22258733-E4B5-4BFF-8E32-FA84C2AC4A31}" type="pres">
      <dgm:prSet presAssocID="{9EF33068-D7A8-4348-A91E-95CCF1F7C6E5}" presName="rootConnector" presStyleLbl="node3" presStyleIdx="3" presStyleCnt="15"/>
      <dgm:spPr/>
      <dgm:t>
        <a:bodyPr/>
        <a:lstStyle/>
        <a:p>
          <a:endParaRPr lang="en-US"/>
        </a:p>
      </dgm:t>
    </dgm:pt>
    <dgm:pt modelId="{C87B6472-CD5D-4C21-9FF7-B9FD088052EA}" type="pres">
      <dgm:prSet presAssocID="{9EF33068-D7A8-4348-A91E-95CCF1F7C6E5}" presName="hierChild4" presStyleCnt="0"/>
      <dgm:spPr/>
    </dgm:pt>
    <dgm:pt modelId="{0288B093-D9A6-4A92-BD56-DC8D09BB1BFA}" type="pres">
      <dgm:prSet presAssocID="{9EF33068-D7A8-4348-A91E-95CCF1F7C6E5}" presName="hierChild5" presStyleCnt="0"/>
      <dgm:spPr/>
    </dgm:pt>
    <dgm:pt modelId="{2F4F6131-1FAA-48B2-8933-12293EF9770C}" type="pres">
      <dgm:prSet presAssocID="{94AF8EC3-4F56-469A-BF08-04F854BAC74A}" presName="Name37" presStyleLbl="parChTrans1D3" presStyleIdx="4" presStyleCnt="15"/>
      <dgm:spPr/>
      <dgm:t>
        <a:bodyPr/>
        <a:lstStyle/>
        <a:p>
          <a:endParaRPr lang="en-US"/>
        </a:p>
      </dgm:t>
    </dgm:pt>
    <dgm:pt modelId="{1862953E-0DEF-4F3C-A509-C5176FED7469}" type="pres">
      <dgm:prSet presAssocID="{A7CC1E2B-7720-42E1-9849-30AC800D1521}" presName="hierRoot2" presStyleCnt="0">
        <dgm:presLayoutVars>
          <dgm:hierBranch val="init"/>
        </dgm:presLayoutVars>
      </dgm:prSet>
      <dgm:spPr/>
    </dgm:pt>
    <dgm:pt modelId="{52BE2B7A-027B-420F-886B-70B21A02E0E5}" type="pres">
      <dgm:prSet presAssocID="{A7CC1E2B-7720-42E1-9849-30AC800D1521}" presName="rootComposite" presStyleCnt="0"/>
      <dgm:spPr/>
    </dgm:pt>
    <dgm:pt modelId="{3E54EF05-060A-477C-A6BA-7650C1C4E516}" type="pres">
      <dgm:prSet presAssocID="{A7CC1E2B-7720-42E1-9849-30AC800D1521}" presName="rootText" presStyleLbl="node3" presStyleIdx="4" presStyleCnt="15">
        <dgm:presLayoutVars>
          <dgm:chPref val="3"/>
        </dgm:presLayoutVars>
      </dgm:prSet>
      <dgm:spPr/>
      <dgm:t>
        <a:bodyPr/>
        <a:lstStyle/>
        <a:p>
          <a:endParaRPr lang="en-US"/>
        </a:p>
      </dgm:t>
    </dgm:pt>
    <dgm:pt modelId="{A3172C94-A8FA-4E18-92B7-F4F377225F86}" type="pres">
      <dgm:prSet presAssocID="{A7CC1E2B-7720-42E1-9849-30AC800D1521}" presName="rootConnector" presStyleLbl="node3" presStyleIdx="4" presStyleCnt="15"/>
      <dgm:spPr/>
      <dgm:t>
        <a:bodyPr/>
        <a:lstStyle/>
        <a:p>
          <a:endParaRPr lang="en-US"/>
        </a:p>
      </dgm:t>
    </dgm:pt>
    <dgm:pt modelId="{DD7C9496-4461-4711-A790-B3FF385C41A6}" type="pres">
      <dgm:prSet presAssocID="{A7CC1E2B-7720-42E1-9849-30AC800D1521}" presName="hierChild4" presStyleCnt="0"/>
      <dgm:spPr/>
    </dgm:pt>
    <dgm:pt modelId="{F6BC6DC3-EBB6-4EE6-B3A5-19011ACFB1CC}" type="pres">
      <dgm:prSet presAssocID="{A7CC1E2B-7720-42E1-9849-30AC800D1521}" presName="hierChild5" presStyleCnt="0"/>
      <dgm:spPr/>
    </dgm:pt>
    <dgm:pt modelId="{4D55009E-D164-4993-B810-45105DC76601}" type="pres">
      <dgm:prSet presAssocID="{D581EC5E-B684-4D21-9DB6-C88F29708307}" presName="Name37" presStyleLbl="parChTrans1D3" presStyleIdx="5" presStyleCnt="15"/>
      <dgm:spPr/>
      <dgm:t>
        <a:bodyPr/>
        <a:lstStyle/>
        <a:p>
          <a:endParaRPr lang="en-US"/>
        </a:p>
      </dgm:t>
    </dgm:pt>
    <dgm:pt modelId="{0FA42581-314F-462B-BD97-8643227E2B83}" type="pres">
      <dgm:prSet presAssocID="{B22F0F03-5F0E-4C75-AE2D-875F32346E49}" presName="hierRoot2" presStyleCnt="0">
        <dgm:presLayoutVars>
          <dgm:hierBranch val="init"/>
        </dgm:presLayoutVars>
      </dgm:prSet>
      <dgm:spPr/>
    </dgm:pt>
    <dgm:pt modelId="{F63A722D-7718-4386-A414-B3C43A98AA5E}" type="pres">
      <dgm:prSet presAssocID="{B22F0F03-5F0E-4C75-AE2D-875F32346E49}" presName="rootComposite" presStyleCnt="0"/>
      <dgm:spPr/>
    </dgm:pt>
    <dgm:pt modelId="{00BAA9B5-560F-44F7-876C-43BC802D1E5F}" type="pres">
      <dgm:prSet presAssocID="{B22F0F03-5F0E-4C75-AE2D-875F32346E49}" presName="rootText" presStyleLbl="node3" presStyleIdx="5" presStyleCnt="15">
        <dgm:presLayoutVars>
          <dgm:chPref val="3"/>
        </dgm:presLayoutVars>
      </dgm:prSet>
      <dgm:spPr/>
      <dgm:t>
        <a:bodyPr/>
        <a:lstStyle/>
        <a:p>
          <a:endParaRPr lang="en-US"/>
        </a:p>
      </dgm:t>
    </dgm:pt>
    <dgm:pt modelId="{AA60E250-61D6-4FE6-AB26-07A047392E60}" type="pres">
      <dgm:prSet presAssocID="{B22F0F03-5F0E-4C75-AE2D-875F32346E49}" presName="rootConnector" presStyleLbl="node3" presStyleIdx="5" presStyleCnt="15"/>
      <dgm:spPr/>
      <dgm:t>
        <a:bodyPr/>
        <a:lstStyle/>
        <a:p>
          <a:endParaRPr lang="en-US"/>
        </a:p>
      </dgm:t>
    </dgm:pt>
    <dgm:pt modelId="{49E62ED8-07F0-47DE-AAB1-B5F7E461D1CA}" type="pres">
      <dgm:prSet presAssocID="{B22F0F03-5F0E-4C75-AE2D-875F32346E49}" presName="hierChild4" presStyleCnt="0"/>
      <dgm:spPr/>
    </dgm:pt>
    <dgm:pt modelId="{454F5196-09E5-4AB3-96A7-F65D68FBA6AB}" type="pres">
      <dgm:prSet presAssocID="{B22F0F03-5F0E-4C75-AE2D-875F32346E49}" presName="hierChild5" presStyleCnt="0"/>
      <dgm:spPr/>
    </dgm:pt>
    <dgm:pt modelId="{54FC2D2E-155C-4767-A173-1EF072EA1D61}" type="pres">
      <dgm:prSet presAssocID="{5D3B0717-98D4-4AB7-82E1-9093B965CC86}" presName="hierChild5" presStyleCnt="0"/>
      <dgm:spPr/>
    </dgm:pt>
    <dgm:pt modelId="{FA624A3E-7BAE-4917-8939-2022B17078E6}" type="pres">
      <dgm:prSet presAssocID="{78028272-E598-416F-8E90-DDAB6983EB40}" presName="Name37" presStyleLbl="parChTrans1D2" presStyleIdx="2" presStyleCnt="5"/>
      <dgm:spPr/>
      <dgm:t>
        <a:bodyPr/>
        <a:lstStyle/>
        <a:p>
          <a:endParaRPr lang="en-US"/>
        </a:p>
      </dgm:t>
    </dgm:pt>
    <dgm:pt modelId="{42CC8CE6-EBFA-49A2-9657-880F1509FC16}" type="pres">
      <dgm:prSet presAssocID="{07838561-D566-4735-9FEE-6A3469CC568C}" presName="hierRoot2" presStyleCnt="0">
        <dgm:presLayoutVars>
          <dgm:hierBranch val="init"/>
        </dgm:presLayoutVars>
      </dgm:prSet>
      <dgm:spPr/>
    </dgm:pt>
    <dgm:pt modelId="{71BFFDB0-9F33-4FC4-BEEB-0C5846317730}" type="pres">
      <dgm:prSet presAssocID="{07838561-D566-4735-9FEE-6A3469CC568C}" presName="rootComposite" presStyleCnt="0"/>
      <dgm:spPr/>
    </dgm:pt>
    <dgm:pt modelId="{299BE8BA-B836-4B5C-8E87-C3C1539829B0}" type="pres">
      <dgm:prSet presAssocID="{07838561-D566-4735-9FEE-6A3469CC568C}" presName="rootText" presStyleLbl="node2" presStyleIdx="2" presStyleCnt="5">
        <dgm:presLayoutVars>
          <dgm:chPref val="3"/>
        </dgm:presLayoutVars>
      </dgm:prSet>
      <dgm:spPr/>
      <dgm:t>
        <a:bodyPr/>
        <a:lstStyle/>
        <a:p>
          <a:endParaRPr lang="en-US"/>
        </a:p>
      </dgm:t>
    </dgm:pt>
    <dgm:pt modelId="{F7089A50-B905-4D04-A542-1D7BD2E1C7CA}" type="pres">
      <dgm:prSet presAssocID="{07838561-D566-4735-9FEE-6A3469CC568C}" presName="rootConnector" presStyleLbl="node2" presStyleIdx="2" presStyleCnt="5"/>
      <dgm:spPr/>
      <dgm:t>
        <a:bodyPr/>
        <a:lstStyle/>
        <a:p>
          <a:endParaRPr lang="en-US"/>
        </a:p>
      </dgm:t>
    </dgm:pt>
    <dgm:pt modelId="{C660B754-5887-4AB2-82E2-322C9E467B58}" type="pres">
      <dgm:prSet presAssocID="{07838561-D566-4735-9FEE-6A3469CC568C}" presName="hierChild4" presStyleCnt="0"/>
      <dgm:spPr/>
    </dgm:pt>
    <dgm:pt modelId="{151EB6F3-6330-4989-BA19-18F8DBDDA1A0}" type="pres">
      <dgm:prSet presAssocID="{3AB59C3B-CB23-46B2-9577-4E5C929471F3}" presName="Name37" presStyleLbl="parChTrans1D3" presStyleIdx="6" presStyleCnt="15"/>
      <dgm:spPr/>
      <dgm:t>
        <a:bodyPr/>
        <a:lstStyle/>
        <a:p>
          <a:endParaRPr lang="en-US"/>
        </a:p>
      </dgm:t>
    </dgm:pt>
    <dgm:pt modelId="{8B808B1F-F3FF-4AE7-8A3E-969734068D12}" type="pres">
      <dgm:prSet presAssocID="{376DF943-463A-467B-901D-4C08D3E88C66}" presName="hierRoot2" presStyleCnt="0">
        <dgm:presLayoutVars>
          <dgm:hierBranch val="init"/>
        </dgm:presLayoutVars>
      </dgm:prSet>
      <dgm:spPr/>
    </dgm:pt>
    <dgm:pt modelId="{AF05EE72-5F21-42A5-8F3A-6E208DDB9E04}" type="pres">
      <dgm:prSet presAssocID="{376DF943-463A-467B-901D-4C08D3E88C66}" presName="rootComposite" presStyleCnt="0"/>
      <dgm:spPr/>
    </dgm:pt>
    <dgm:pt modelId="{BAE724A5-5182-4EAD-BFEA-F977C5B71DB0}" type="pres">
      <dgm:prSet presAssocID="{376DF943-463A-467B-901D-4C08D3E88C66}" presName="rootText" presStyleLbl="node3" presStyleIdx="6" presStyleCnt="15">
        <dgm:presLayoutVars>
          <dgm:chPref val="3"/>
        </dgm:presLayoutVars>
      </dgm:prSet>
      <dgm:spPr/>
      <dgm:t>
        <a:bodyPr/>
        <a:lstStyle/>
        <a:p>
          <a:endParaRPr lang="en-US"/>
        </a:p>
      </dgm:t>
    </dgm:pt>
    <dgm:pt modelId="{51298C19-4627-4BE0-BF13-25E29D7E3696}" type="pres">
      <dgm:prSet presAssocID="{376DF943-463A-467B-901D-4C08D3E88C66}" presName="rootConnector" presStyleLbl="node3" presStyleIdx="6" presStyleCnt="15"/>
      <dgm:spPr/>
      <dgm:t>
        <a:bodyPr/>
        <a:lstStyle/>
        <a:p>
          <a:endParaRPr lang="en-US"/>
        </a:p>
      </dgm:t>
    </dgm:pt>
    <dgm:pt modelId="{64E59DB7-839F-42BB-ABE1-1578C755B899}" type="pres">
      <dgm:prSet presAssocID="{376DF943-463A-467B-901D-4C08D3E88C66}" presName="hierChild4" presStyleCnt="0"/>
      <dgm:spPr/>
    </dgm:pt>
    <dgm:pt modelId="{75B2BD48-CDB9-4BB2-B2D9-43D3087CF368}" type="pres">
      <dgm:prSet presAssocID="{376DF943-463A-467B-901D-4C08D3E88C66}" presName="hierChild5" presStyleCnt="0"/>
      <dgm:spPr/>
    </dgm:pt>
    <dgm:pt modelId="{6E96997F-209E-402D-B773-C9EF80F668B7}" type="pres">
      <dgm:prSet presAssocID="{FE9517AE-41F9-46B9-BBF5-B45130D1E0F3}" presName="Name37" presStyleLbl="parChTrans1D3" presStyleIdx="7" presStyleCnt="15"/>
      <dgm:spPr/>
      <dgm:t>
        <a:bodyPr/>
        <a:lstStyle/>
        <a:p>
          <a:endParaRPr lang="en-US"/>
        </a:p>
      </dgm:t>
    </dgm:pt>
    <dgm:pt modelId="{581F4C59-5496-4EE5-A719-51329221441C}" type="pres">
      <dgm:prSet presAssocID="{06B5AA09-596C-47AE-B42C-1D824758EFDA}" presName="hierRoot2" presStyleCnt="0">
        <dgm:presLayoutVars>
          <dgm:hierBranch val="init"/>
        </dgm:presLayoutVars>
      </dgm:prSet>
      <dgm:spPr/>
    </dgm:pt>
    <dgm:pt modelId="{469395E1-09C3-4BE8-87F4-A10980689ACF}" type="pres">
      <dgm:prSet presAssocID="{06B5AA09-596C-47AE-B42C-1D824758EFDA}" presName="rootComposite" presStyleCnt="0"/>
      <dgm:spPr/>
    </dgm:pt>
    <dgm:pt modelId="{0BCD9CEB-4AF9-4274-91F8-81FB9F51F117}" type="pres">
      <dgm:prSet presAssocID="{06B5AA09-596C-47AE-B42C-1D824758EFDA}" presName="rootText" presStyleLbl="node3" presStyleIdx="7" presStyleCnt="15">
        <dgm:presLayoutVars>
          <dgm:chPref val="3"/>
        </dgm:presLayoutVars>
      </dgm:prSet>
      <dgm:spPr/>
      <dgm:t>
        <a:bodyPr/>
        <a:lstStyle/>
        <a:p>
          <a:endParaRPr lang="en-US"/>
        </a:p>
      </dgm:t>
    </dgm:pt>
    <dgm:pt modelId="{48A9D615-7295-437A-A88A-26012E6BD698}" type="pres">
      <dgm:prSet presAssocID="{06B5AA09-596C-47AE-B42C-1D824758EFDA}" presName="rootConnector" presStyleLbl="node3" presStyleIdx="7" presStyleCnt="15"/>
      <dgm:spPr/>
      <dgm:t>
        <a:bodyPr/>
        <a:lstStyle/>
        <a:p>
          <a:endParaRPr lang="en-US"/>
        </a:p>
      </dgm:t>
    </dgm:pt>
    <dgm:pt modelId="{495954B5-8DBE-47AE-A2A4-BA925741603A}" type="pres">
      <dgm:prSet presAssocID="{06B5AA09-596C-47AE-B42C-1D824758EFDA}" presName="hierChild4" presStyleCnt="0"/>
      <dgm:spPr/>
    </dgm:pt>
    <dgm:pt modelId="{F0207531-B827-40C9-8F03-A571A7EC2D64}" type="pres">
      <dgm:prSet presAssocID="{06B5AA09-596C-47AE-B42C-1D824758EFDA}" presName="hierChild5" presStyleCnt="0"/>
      <dgm:spPr/>
    </dgm:pt>
    <dgm:pt modelId="{5B07AA2B-3485-4DF0-BB1D-B5AEB3EFCBDF}" type="pres">
      <dgm:prSet presAssocID="{4BDA6F62-B6D1-4278-AF93-421059010C0D}" presName="Name37" presStyleLbl="parChTrans1D3" presStyleIdx="8" presStyleCnt="15"/>
      <dgm:spPr/>
      <dgm:t>
        <a:bodyPr/>
        <a:lstStyle/>
        <a:p>
          <a:endParaRPr lang="en-US"/>
        </a:p>
      </dgm:t>
    </dgm:pt>
    <dgm:pt modelId="{1074FF3E-04BC-4554-8B0B-6395823EF2C3}" type="pres">
      <dgm:prSet presAssocID="{FF570306-B1D6-4CBD-B42A-B26C238DB694}" presName="hierRoot2" presStyleCnt="0">
        <dgm:presLayoutVars>
          <dgm:hierBranch val="init"/>
        </dgm:presLayoutVars>
      </dgm:prSet>
      <dgm:spPr/>
    </dgm:pt>
    <dgm:pt modelId="{0DB9EEE6-21AA-4FC3-8934-5D073DF91173}" type="pres">
      <dgm:prSet presAssocID="{FF570306-B1D6-4CBD-B42A-B26C238DB694}" presName="rootComposite" presStyleCnt="0"/>
      <dgm:spPr/>
    </dgm:pt>
    <dgm:pt modelId="{E4F20CAF-286F-40C5-AAAA-5D969458038F}" type="pres">
      <dgm:prSet presAssocID="{FF570306-B1D6-4CBD-B42A-B26C238DB694}" presName="rootText" presStyleLbl="node3" presStyleIdx="8" presStyleCnt="15">
        <dgm:presLayoutVars>
          <dgm:chPref val="3"/>
        </dgm:presLayoutVars>
      </dgm:prSet>
      <dgm:spPr/>
      <dgm:t>
        <a:bodyPr/>
        <a:lstStyle/>
        <a:p>
          <a:endParaRPr lang="en-US"/>
        </a:p>
      </dgm:t>
    </dgm:pt>
    <dgm:pt modelId="{293AE66C-DEBC-4410-BDDB-9FB982659E82}" type="pres">
      <dgm:prSet presAssocID="{FF570306-B1D6-4CBD-B42A-B26C238DB694}" presName="rootConnector" presStyleLbl="node3" presStyleIdx="8" presStyleCnt="15"/>
      <dgm:spPr/>
      <dgm:t>
        <a:bodyPr/>
        <a:lstStyle/>
        <a:p>
          <a:endParaRPr lang="en-US"/>
        </a:p>
      </dgm:t>
    </dgm:pt>
    <dgm:pt modelId="{75A08CF3-B90A-42A5-AF91-86F20C9304E0}" type="pres">
      <dgm:prSet presAssocID="{FF570306-B1D6-4CBD-B42A-B26C238DB694}" presName="hierChild4" presStyleCnt="0"/>
      <dgm:spPr/>
    </dgm:pt>
    <dgm:pt modelId="{7FD91512-90D6-4525-86E7-E18ABE6E2811}" type="pres">
      <dgm:prSet presAssocID="{FF570306-B1D6-4CBD-B42A-B26C238DB694}" presName="hierChild5" presStyleCnt="0"/>
      <dgm:spPr/>
    </dgm:pt>
    <dgm:pt modelId="{65635962-AF14-45BC-87DB-319E3B5C194F}" type="pres">
      <dgm:prSet presAssocID="{07838561-D566-4735-9FEE-6A3469CC568C}" presName="hierChild5" presStyleCnt="0"/>
      <dgm:spPr/>
    </dgm:pt>
    <dgm:pt modelId="{A92B55ED-0011-4B12-B553-1CEC39812921}" type="pres">
      <dgm:prSet presAssocID="{518B6E58-14B1-488D-B156-8112F411BB9C}" presName="Name37" presStyleLbl="parChTrans1D2" presStyleIdx="3" presStyleCnt="5"/>
      <dgm:spPr/>
      <dgm:t>
        <a:bodyPr/>
        <a:lstStyle/>
        <a:p>
          <a:endParaRPr lang="en-US"/>
        </a:p>
      </dgm:t>
    </dgm:pt>
    <dgm:pt modelId="{6D75C538-0206-43FA-A7D2-5581B7BECD4E}" type="pres">
      <dgm:prSet presAssocID="{7AAB0C74-D1E5-4F8D-BC38-626605C9148E}" presName="hierRoot2" presStyleCnt="0">
        <dgm:presLayoutVars>
          <dgm:hierBranch val="init"/>
        </dgm:presLayoutVars>
      </dgm:prSet>
      <dgm:spPr/>
    </dgm:pt>
    <dgm:pt modelId="{FDBFA4DA-CA0E-4E12-B710-7072D57C4E6D}" type="pres">
      <dgm:prSet presAssocID="{7AAB0C74-D1E5-4F8D-BC38-626605C9148E}" presName="rootComposite" presStyleCnt="0"/>
      <dgm:spPr/>
    </dgm:pt>
    <dgm:pt modelId="{B0907D3D-84CA-4456-9C7C-C83D33CCE84E}" type="pres">
      <dgm:prSet presAssocID="{7AAB0C74-D1E5-4F8D-BC38-626605C9148E}" presName="rootText" presStyleLbl="node2" presStyleIdx="3" presStyleCnt="5">
        <dgm:presLayoutVars>
          <dgm:chPref val="3"/>
        </dgm:presLayoutVars>
      </dgm:prSet>
      <dgm:spPr/>
      <dgm:t>
        <a:bodyPr/>
        <a:lstStyle/>
        <a:p>
          <a:endParaRPr lang="en-US"/>
        </a:p>
      </dgm:t>
    </dgm:pt>
    <dgm:pt modelId="{9AE0BE2A-2132-42D4-90A8-BFB34E22BAAF}" type="pres">
      <dgm:prSet presAssocID="{7AAB0C74-D1E5-4F8D-BC38-626605C9148E}" presName="rootConnector" presStyleLbl="node2" presStyleIdx="3" presStyleCnt="5"/>
      <dgm:spPr/>
      <dgm:t>
        <a:bodyPr/>
        <a:lstStyle/>
        <a:p>
          <a:endParaRPr lang="en-US"/>
        </a:p>
      </dgm:t>
    </dgm:pt>
    <dgm:pt modelId="{7DD7AB04-DDE7-4A6C-BA6F-8D91FCD46698}" type="pres">
      <dgm:prSet presAssocID="{7AAB0C74-D1E5-4F8D-BC38-626605C9148E}" presName="hierChild4" presStyleCnt="0"/>
      <dgm:spPr/>
    </dgm:pt>
    <dgm:pt modelId="{4866FB77-9CBE-4EC8-9E3D-5C46F5E3B8D3}" type="pres">
      <dgm:prSet presAssocID="{A724E7B2-F27A-48E9-BC4F-2490DBC51356}" presName="Name37" presStyleLbl="parChTrans1D3" presStyleIdx="9" presStyleCnt="15"/>
      <dgm:spPr/>
      <dgm:t>
        <a:bodyPr/>
        <a:lstStyle/>
        <a:p>
          <a:endParaRPr lang="en-US"/>
        </a:p>
      </dgm:t>
    </dgm:pt>
    <dgm:pt modelId="{2BB21729-7017-4795-84F8-5E65E5655329}" type="pres">
      <dgm:prSet presAssocID="{3EADDEA3-DA2B-4B82-A57D-4462E9BAAB77}" presName="hierRoot2" presStyleCnt="0">
        <dgm:presLayoutVars>
          <dgm:hierBranch val="init"/>
        </dgm:presLayoutVars>
      </dgm:prSet>
      <dgm:spPr/>
    </dgm:pt>
    <dgm:pt modelId="{2C296E8A-B01B-4B0E-8D25-722D4C11E38D}" type="pres">
      <dgm:prSet presAssocID="{3EADDEA3-DA2B-4B82-A57D-4462E9BAAB77}" presName="rootComposite" presStyleCnt="0"/>
      <dgm:spPr/>
    </dgm:pt>
    <dgm:pt modelId="{236F1705-0F59-499C-B11A-7164611F14B8}" type="pres">
      <dgm:prSet presAssocID="{3EADDEA3-DA2B-4B82-A57D-4462E9BAAB77}" presName="rootText" presStyleLbl="node3" presStyleIdx="9" presStyleCnt="15">
        <dgm:presLayoutVars>
          <dgm:chPref val="3"/>
        </dgm:presLayoutVars>
      </dgm:prSet>
      <dgm:spPr/>
      <dgm:t>
        <a:bodyPr/>
        <a:lstStyle/>
        <a:p>
          <a:endParaRPr lang="en-US"/>
        </a:p>
      </dgm:t>
    </dgm:pt>
    <dgm:pt modelId="{E08D276A-B207-4450-988D-37AF909637A9}" type="pres">
      <dgm:prSet presAssocID="{3EADDEA3-DA2B-4B82-A57D-4462E9BAAB77}" presName="rootConnector" presStyleLbl="node3" presStyleIdx="9" presStyleCnt="15"/>
      <dgm:spPr/>
      <dgm:t>
        <a:bodyPr/>
        <a:lstStyle/>
        <a:p>
          <a:endParaRPr lang="en-US"/>
        </a:p>
      </dgm:t>
    </dgm:pt>
    <dgm:pt modelId="{EDA24D53-3837-4C17-9B4B-0EBC7BDEBB07}" type="pres">
      <dgm:prSet presAssocID="{3EADDEA3-DA2B-4B82-A57D-4462E9BAAB77}" presName="hierChild4" presStyleCnt="0"/>
      <dgm:spPr/>
    </dgm:pt>
    <dgm:pt modelId="{9178D654-76D7-43EA-B5EB-052A0C1FEA83}" type="pres">
      <dgm:prSet presAssocID="{3EADDEA3-DA2B-4B82-A57D-4462E9BAAB77}" presName="hierChild5" presStyleCnt="0"/>
      <dgm:spPr/>
    </dgm:pt>
    <dgm:pt modelId="{6AE7F743-26F6-459A-85AB-96849F28670E}" type="pres">
      <dgm:prSet presAssocID="{B1BD94B3-E44A-4BCC-AD8A-76F90D827671}" presName="Name37" presStyleLbl="parChTrans1D3" presStyleIdx="10" presStyleCnt="15"/>
      <dgm:spPr/>
      <dgm:t>
        <a:bodyPr/>
        <a:lstStyle/>
        <a:p>
          <a:endParaRPr lang="en-US"/>
        </a:p>
      </dgm:t>
    </dgm:pt>
    <dgm:pt modelId="{AE8636ED-1C83-4697-92EC-055D7635F085}" type="pres">
      <dgm:prSet presAssocID="{D3A93836-133E-49B6-B5FB-99031CD65878}" presName="hierRoot2" presStyleCnt="0">
        <dgm:presLayoutVars>
          <dgm:hierBranch val="init"/>
        </dgm:presLayoutVars>
      </dgm:prSet>
      <dgm:spPr/>
    </dgm:pt>
    <dgm:pt modelId="{2B70EC20-9CAF-4985-AEB4-48F509E52810}" type="pres">
      <dgm:prSet presAssocID="{D3A93836-133E-49B6-B5FB-99031CD65878}" presName="rootComposite" presStyleCnt="0"/>
      <dgm:spPr/>
    </dgm:pt>
    <dgm:pt modelId="{F7F37522-10C8-4154-8C02-8C015E936282}" type="pres">
      <dgm:prSet presAssocID="{D3A93836-133E-49B6-B5FB-99031CD65878}" presName="rootText" presStyleLbl="node3" presStyleIdx="10" presStyleCnt="15">
        <dgm:presLayoutVars>
          <dgm:chPref val="3"/>
        </dgm:presLayoutVars>
      </dgm:prSet>
      <dgm:spPr/>
      <dgm:t>
        <a:bodyPr/>
        <a:lstStyle/>
        <a:p>
          <a:endParaRPr lang="en-US"/>
        </a:p>
      </dgm:t>
    </dgm:pt>
    <dgm:pt modelId="{D1ACC24C-9E0B-434B-B73A-64BE716D872A}" type="pres">
      <dgm:prSet presAssocID="{D3A93836-133E-49B6-B5FB-99031CD65878}" presName="rootConnector" presStyleLbl="node3" presStyleIdx="10" presStyleCnt="15"/>
      <dgm:spPr/>
      <dgm:t>
        <a:bodyPr/>
        <a:lstStyle/>
        <a:p>
          <a:endParaRPr lang="en-US"/>
        </a:p>
      </dgm:t>
    </dgm:pt>
    <dgm:pt modelId="{42C7728C-8B26-46CE-89DC-A8FDC7342E0A}" type="pres">
      <dgm:prSet presAssocID="{D3A93836-133E-49B6-B5FB-99031CD65878}" presName="hierChild4" presStyleCnt="0"/>
      <dgm:spPr/>
    </dgm:pt>
    <dgm:pt modelId="{07A562ED-0022-424A-8B9D-8205E3DD0618}" type="pres">
      <dgm:prSet presAssocID="{D3A93836-133E-49B6-B5FB-99031CD65878}" presName="hierChild5" presStyleCnt="0"/>
      <dgm:spPr/>
    </dgm:pt>
    <dgm:pt modelId="{B0E1AE23-DEAB-422A-884F-4044E9B4C771}" type="pres">
      <dgm:prSet presAssocID="{DBF4C039-3D31-4556-B51B-AE4EF1233FB7}" presName="Name37" presStyleLbl="parChTrans1D3" presStyleIdx="11" presStyleCnt="15"/>
      <dgm:spPr/>
      <dgm:t>
        <a:bodyPr/>
        <a:lstStyle/>
        <a:p>
          <a:endParaRPr lang="en-US"/>
        </a:p>
      </dgm:t>
    </dgm:pt>
    <dgm:pt modelId="{D3452856-921E-40F9-AFB0-621543F43378}" type="pres">
      <dgm:prSet presAssocID="{754F8AA0-9153-42B4-9FBD-A7A4508B4E41}" presName="hierRoot2" presStyleCnt="0">
        <dgm:presLayoutVars>
          <dgm:hierBranch val="init"/>
        </dgm:presLayoutVars>
      </dgm:prSet>
      <dgm:spPr/>
    </dgm:pt>
    <dgm:pt modelId="{F44ABCBB-ABBE-4D24-B574-F3D111E59FD0}" type="pres">
      <dgm:prSet presAssocID="{754F8AA0-9153-42B4-9FBD-A7A4508B4E41}" presName="rootComposite" presStyleCnt="0"/>
      <dgm:spPr/>
    </dgm:pt>
    <dgm:pt modelId="{3C6E1479-50D7-4374-B4B6-41B4F3B4FA13}" type="pres">
      <dgm:prSet presAssocID="{754F8AA0-9153-42B4-9FBD-A7A4508B4E41}" presName="rootText" presStyleLbl="node3" presStyleIdx="11" presStyleCnt="15">
        <dgm:presLayoutVars>
          <dgm:chPref val="3"/>
        </dgm:presLayoutVars>
      </dgm:prSet>
      <dgm:spPr/>
      <dgm:t>
        <a:bodyPr/>
        <a:lstStyle/>
        <a:p>
          <a:endParaRPr lang="en-US"/>
        </a:p>
      </dgm:t>
    </dgm:pt>
    <dgm:pt modelId="{80DC9372-6E03-4602-9486-DBB42DD828E9}" type="pres">
      <dgm:prSet presAssocID="{754F8AA0-9153-42B4-9FBD-A7A4508B4E41}" presName="rootConnector" presStyleLbl="node3" presStyleIdx="11" presStyleCnt="15"/>
      <dgm:spPr/>
      <dgm:t>
        <a:bodyPr/>
        <a:lstStyle/>
        <a:p>
          <a:endParaRPr lang="en-US"/>
        </a:p>
      </dgm:t>
    </dgm:pt>
    <dgm:pt modelId="{C2E98EA5-2968-41DA-A879-0BBFC9A8B870}" type="pres">
      <dgm:prSet presAssocID="{754F8AA0-9153-42B4-9FBD-A7A4508B4E41}" presName="hierChild4" presStyleCnt="0"/>
      <dgm:spPr/>
    </dgm:pt>
    <dgm:pt modelId="{60915F38-46B8-4A05-B148-FCB1E5BDD03A}" type="pres">
      <dgm:prSet presAssocID="{754F8AA0-9153-42B4-9FBD-A7A4508B4E41}" presName="hierChild5" presStyleCnt="0"/>
      <dgm:spPr/>
    </dgm:pt>
    <dgm:pt modelId="{FDD9C9A5-36DA-45D9-A3C4-C9B036BE2F47}" type="pres">
      <dgm:prSet presAssocID="{7AAB0C74-D1E5-4F8D-BC38-626605C9148E}" presName="hierChild5" presStyleCnt="0"/>
      <dgm:spPr/>
    </dgm:pt>
    <dgm:pt modelId="{5F242EBE-CF47-4394-B1BD-C436B23002EE}" type="pres">
      <dgm:prSet presAssocID="{826DE0B1-D31C-4DF9-BC9F-347C3DA6EAE9}" presName="Name37" presStyleLbl="parChTrans1D2" presStyleIdx="4" presStyleCnt="5"/>
      <dgm:spPr/>
      <dgm:t>
        <a:bodyPr/>
        <a:lstStyle/>
        <a:p>
          <a:endParaRPr lang="en-US"/>
        </a:p>
      </dgm:t>
    </dgm:pt>
    <dgm:pt modelId="{418FE621-FD8F-4907-A642-9288022047AC}" type="pres">
      <dgm:prSet presAssocID="{6CA963B6-5BFB-4099-9833-79C27D1A1D57}" presName="hierRoot2" presStyleCnt="0">
        <dgm:presLayoutVars>
          <dgm:hierBranch val="init"/>
        </dgm:presLayoutVars>
      </dgm:prSet>
      <dgm:spPr/>
    </dgm:pt>
    <dgm:pt modelId="{2858E939-9784-4799-A900-80B948D665E3}" type="pres">
      <dgm:prSet presAssocID="{6CA963B6-5BFB-4099-9833-79C27D1A1D57}" presName="rootComposite" presStyleCnt="0"/>
      <dgm:spPr/>
    </dgm:pt>
    <dgm:pt modelId="{9CF9875A-FDB2-42E0-96AD-93459E705072}" type="pres">
      <dgm:prSet presAssocID="{6CA963B6-5BFB-4099-9833-79C27D1A1D57}" presName="rootText" presStyleLbl="node2" presStyleIdx="4" presStyleCnt="5" custLinFactNeighborX="5632">
        <dgm:presLayoutVars>
          <dgm:chPref val="3"/>
        </dgm:presLayoutVars>
      </dgm:prSet>
      <dgm:spPr/>
      <dgm:t>
        <a:bodyPr/>
        <a:lstStyle/>
        <a:p>
          <a:endParaRPr lang="en-US"/>
        </a:p>
      </dgm:t>
    </dgm:pt>
    <dgm:pt modelId="{F360A740-B1CE-4173-98A0-DBB4D33C3E0F}" type="pres">
      <dgm:prSet presAssocID="{6CA963B6-5BFB-4099-9833-79C27D1A1D57}" presName="rootConnector" presStyleLbl="node2" presStyleIdx="4" presStyleCnt="5"/>
      <dgm:spPr/>
      <dgm:t>
        <a:bodyPr/>
        <a:lstStyle/>
        <a:p>
          <a:endParaRPr lang="en-US"/>
        </a:p>
      </dgm:t>
    </dgm:pt>
    <dgm:pt modelId="{8A870B32-E47D-4061-ABB3-156BC396FA45}" type="pres">
      <dgm:prSet presAssocID="{6CA963B6-5BFB-4099-9833-79C27D1A1D57}" presName="hierChild4" presStyleCnt="0"/>
      <dgm:spPr/>
    </dgm:pt>
    <dgm:pt modelId="{470FE079-B886-4761-83EC-712B3B03A306}" type="pres">
      <dgm:prSet presAssocID="{76E39207-8AC4-47BB-B51C-4AF4E0138487}" presName="Name37" presStyleLbl="parChTrans1D3" presStyleIdx="12" presStyleCnt="15"/>
      <dgm:spPr/>
      <dgm:t>
        <a:bodyPr/>
        <a:lstStyle/>
        <a:p>
          <a:endParaRPr lang="en-US"/>
        </a:p>
      </dgm:t>
    </dgm:pt>
    <dgm:pt modelId="{79A1AF5D-5C8B-427E-8C28-5C81FE2402EC}" type="pres">
      <dgm:prSet presAssocID="{8BD5ADFE-2A82-4E79-9E34-4A12569C0B46}" presName="hierRoot2" presStyleCnt="0">
        <dgm:presLayoutVars>
          <dgm:hierBranch val="init"/>
        </dgm:presLayoutVars>
      </dgm:prSet>
      <dgm:spPr/>
    </dgm:pt>
    <dgm:pt modelId="{B73B18C5-4917-4557-A325-EBE5FBA8ADF0}" type="pres">
      <dgm:prSet presAssocID="{8BD5ADFE-2A82-4E79-9E34-4A12569C0B46}" presName="rootComposite" presStyleCnt="0"/>
      <dgm:spPr/>
    </dgm:pt>
    <dgm:pt modelId="{664848EC-E6DE-4306-8A34-18699B219BD0}" type="pres">
      <dgm:prSet presAssocID="{8BD5ADFE-2A82-4E79-9E34-4A12569C0B46}" presName="rootText" presStyleLbl="node3" presStyleIdx="12" presStyleCnt="15" custLinFactNeighborX="5632">
        <dgm:presLayoutVars>
          <dgm:chPref val="3"/>
        </dgm:presLayoutVars>
      </dgm:prSet>
      <dgm:spPr/>
      <dgm:t>
        <a:bodyPr/>
        <a:lstStyle/>
        <a:p>
          <a:endParaRPr lang="en-US"/>
        </a:p>
      </dgm:t>
    </dgm:pt>
    <dgm:pt modelId="{B1FCDA92-C39A-495D-8A95-81126E5EEE91}" type="pres">
      <dgm:prSet presAssocID="{8BD5ADFE-2A82-4E79-9E34-4A12569C0B46}" presName="rootConnector" presStyleLbl="node3" presStyleIdx="12" presStyleCnt="15"/>
      <dgm:spPr/>
      <dgm:t>
        <a:bodyPr/>
        <a:lstStyle/>
        <a:p>
          <a:endParaRPr lang="en-US"/>
        </a:p>
      </dgm:t>
    </dgm:pt>
    <dgm:pt modelId="{E7BD7753-3E0F-485C-8E9B-FFB82D2E0442}" type="pres">
      <dgm:prSet presAssocID="{8BD5ADFE-2A82-4E79-9E34-4A12569C0B46}" presName="hierChild4" presStyleCnt="0"/>
      <dgm:spPr/>
    </dgm:pt>
    <dgm:pt modelId="{9258FABD-303E-4F5A-BF47-E3709F118E09}" type="pres">
      <dgm:prSet presAssocID="{8BD5ADFE-2A82-4E79-9E34-4A12569C0B46}" presName="hierChild5" presStyleCnt="0"/>
      <dgm:spPr/>
    </dgm:pt>
    <dgm:pt modelId="{85C78E5B-163E-4088-A089-A59D56F4A78F}" type="pres">
      <dgm:prSet presAssocID="{D80E94AA-D9E4-420E-ABC9-8113090F6BE3}" presName="Name37" presStyleLbl="parChTrans1D3" presStyleIdx="13" presStyleCnt="15"/>
      <dgm:spPr/>
      <dgm:t>
        <a:bodyPr/>
        <a:lstStyle/>
        <a:p>
          <a:endParaRPr lang="en-US"/>
        </a:p>
      </dgm:t>
    </dgm:pt>
    <dgm:pt modelId="{39645AAF-F695-4C74-ADEC-0826187ECC0C}" type="pres">
      <dgm:prSet presAssocID="{E292E831-8D7F-4F29-9A52-3F38EA82ADCA}" presName="hierRoot2" presStyleCnt="0">
        <dgm:presLayoutVars>
          <dgm:hierBranch val="init"/>
        </dgm:presLayoutVars>
      </dgm:prSet>
      <dgm:spPr/>
    </dgm:pt>
    <dgm:pt modelId="{F0D0F46E-883F-49C2-A733-1E30C2CB8EED}" type="pres">
      <dgm:prSet presAssocID="{E292E831-8D7F-4F29-9A52-3F38EA82ADCA}" presName="rootComposite" presStyleCnt="0"/>
      <dgm:spPr/>
    </dgm:pt>
    <dgm:pt modelId="{1E0F377D-87A8-4D7D-A477-E793140DBDB9}" type="pres">
      <dgm:prSet presAssocID="{E292E831-8D7F-4F29-9A52-3F38EA82ADCA}" presName="rootText" presStyleLbl="node3" presStyleIdx="13" presStyleCnt="15" custLinFactNeighborX="5632">
        <dgm:presLayoutVars>
          <dgm:chPref val="3"/>
        </dgm:presLayoutVars>
      </dgm:prSet>
      <dgm:spPr/>
      <dgm:t>
        <a:bodyPr/>
        <a:lstStyle/>
        <a:p>
          <a:endParaRPr lang="en-US"/>
        </a:p>
      </dgm:t>
    </dgm:pt>
    <dgm:pt modelId="{C7556E06-9A42-4A06-81D4-A5BF3223BC99}" type="pres">
      <dgm:prSet presAssocID="{E292E831-8D7F-4F29-9A52-3F38EA82ADCA}" presName="rootConnector" presStyleLbl="node3" presStyleIdx="13" presStyleCnt="15"/>
      <dgm:spPr/>
      <dgm:t>
        <a:bodyPr/>
        <a:lstStyle/>
        <a:p>
          <a:endParaRPr lang="en-US"/>
        </a:p>
      </dgm:t>
    </dgm:pt>
    <dgm:pt modelId="{B2FDDBA6-8D5E-4F1C-9E2B-B2EAE4947788}" type="pres">
      <dgm:prSet presAssocID="{E292E831-8D7F-4F29-9A52-3F38EA82ADCA}" presName="hierChild4" presStyleCnt="0"/>
      <dgm:spPr/>
    </dgm:pt>
    <dgm:pt modelId="{6347C83D-831F-4D2C-BBB3-4FEA95FC03BF}" type="pres">
      <dgm:prSet presAssocID="{E292E831-8D7F-4F29-9A52-3F38EA82ADCA}" presName="hierChild5" presStyleCnt="0"/>
      <dgm:spPr/>
    </dgm:pt>
    <dgm:pt modelId="{3A4AD5FD-5BBC-480F-9449-2443F76678BE}" type="pres">
      <dgm:prSet presAssocID="{49C09B06-7DC8-40C0-A235-CCBFB83B69D9}" presName="Name37" presStyleLbl="parChTrans1D3" presStyleIdx="14" presStyleCnt="15"/>
      <dgm:spPr/>
      <dgm:t>
        <a:bodyPr/>
        <a:lstStyle/>
        <a:p>
          <a:endParaRPr lang="en-US"/>
        </a:p>
      </dgm:t>
    </dgm:pt>
    <dgm:pt modelId="{8A20D5B8-5653-46ED-974A-595CBBF065A9}" type="pres">
      <dgm:prSet presAssocID="{6E4D01DE-0111-4155-96C4-4D5B65C33ECA}" presName="hierRoot2" presStyleCnt="0">
        <dgm:presLayoutVars>
          <dgm:hierBranch val="init"/>
        </dgm:presLayoutVars>
      </dgm:prSet>
      <dgm:spPr/>
    </dgm:pt>
    <dgm:pt modelId="{C1486126-3EE0-4662-8C89-9501A8565226}" type="pres">
      <dgm:prSet presAssocID="{6E4D01DE-0111-4155-96C4-4D5B65C33ECA}" presName="rootComposite" presStyleCnt="0"/>
      <dgm:spPr/>
    </dgm:pt>
    <dgm:pt modelId="{9D4296B3-C8A1-4E17-B13B-84B52DE9068E}" type="pres">
      <dgm:prSet presAssocID="{6E4D01DE-0111-4155-96C4-4D5B65C33ECA}" presName="rootText" presStyleLbl="node3" presStyleIdx="14" presStyleCnt="15" custLinFactNeighborX="5632">
        <dgm:presLayoutVars>
          <dgm:chPref val="3"/>
        </dgm:presLayoutVars>
      </dgm:prSet>
      <dgm:spPr/>
      <dgm:t>
        <a:bodyPr/>
        <a:lstStyle/>
        <a:p>
          <a:endParaRPr lang="en-US"/>
        </a:p>
      </dgm:t>
    </dgm:pt>
    <dgm:pt modelId="{AE220163-2711-4086-B8DE-EAD426DE0C02}" type="pres">
      <dgm:prSet presAssocID="{6E4D01DE-0111-4155-96C4-4D5B65C33ECA}" presName="rootConnector" presStyleLbl="node3" presStyleIdx="14" presStyleCnt="15"/>
      <dgm:spPr/>
      <dgm:t>
        <a:bodyPr/>
        <a:lstStyle/>
        <a:p>
          <a:endParaRPr lang="en-US"/>
        </a:p>
      </dgm:t>
    </dgm:pt>
    <dgm:pt modelId="{BC0BC89E-514C-4BAC-A51A-6CF3458E9821}" type="pres">
      <dgm:prSet presAssocID="{6E4D01DE-0111-4155-96C4-4D5B65C33ECA}" presName="hierChild4" presStyleCnt="0"/>
      <dgm:spPr/>
    </dgm:pt>
    <dgm:pt modelId="{F185EEFD-8EBA-4CE6-908C-F6812CF453F5}" type="pres">
      <dgm:prSet presAssocID="{6E4D01DE-0111-4155-96C4-4D5B65C33ECA}" presName="hierChild5" presStyleCnt="0"/>
      <dgm:spPr/>
    </dgm:pt>
    <dgm:pt modelId="{292BBFF8-C12B-42DF-AFE8-AF943BFCE819}" type="pres">
      <dgm:prSet presAssocID="{6CA963B6-5BFB-4099-9833-79C27D1A1D57}" presName="hierChild5" presStyleCnt="0"/>
      <dgm:spPr/>
    </dgm:pt>
    <dgm:pt modelId="{42A52146-8376-4856-93C6-5BF2B53238AC}" type="pres">
      <dgm:prSet presAssocID="{2DB2554C-6845-495C-9B90-42846DEFF93B}" presName="hierChild3" presStyleCnt="0"/>
      <dgm:spPr/>
    </dgm:pt>
  </dgm:ptLst>
  <dgm:cxnLst>
    <dgm:cxn modelId="{209706BE-A784-4E5F-897A-38F435F13489}" type="presOf" srcId="{59DA1B7B-39AD-41E6-9387-AF58B1294D7D}" destId="{39112CE6-339E-4A9F-9374-E036EC32CE24}" srcOrd="0" destOrd="0" presId="urn:microsoft.com/office/officeart/2005/8/layout/orgChart1#1"/>
    <dgm:cxn modelId="{1A6FF770-3C66-40E1-A5A8-F9F1FDFCB4D5}" type="presOf" srcId="{D3A93836-133E-49B6-B5FB-99031CD65878}" destId="{F7F37522-10C8-4154-8C02-8C015E936282}" srcOrd="0" destOrd="0" presId="urn:microsoft.com/office/officeart/2005/8/layout/orgChart1#1"/>
    <dgm:cxn modelId="{5E876465-6577-4ECD-AB55-49D01B8D712E}" type="presOf" srcId="{B22F0F03-5F0E-4C75-AE2D-875F32346E49}" destId="{00BAA9B5-560F-44F7-876C-43BC802D1E5F}" srcOrd="0" destOrd="0" presId="urn:microsoft.com/office/officeart/2005/8/layout/orgChart1#1"/>
    <dgm:cxn modelId="{8EB16D84-D3DD-4CDF-A660-C4282709CC4D}" srcId="{6CA963B6-5BFB-4099-9833-79C27D1A1D57}" destId="{8BD5ADFE-2A82-4E79-9E34-4A12569C0B46}" srcOrd="0" destOrd="0" parTransId="{76E39207-8AC4-47BB-B51C-4AF4E0138487}" sibTransId="{E26AA8C5-FE48-454D-B4BB-1737655DAFF1}"/>
    <dgm:cxn modelId="{BF497DD0-FC79-4156-BFA8-9612A6C9F008}" type="presOf" srcId="{754F8AA0-9153-42B4-9FBD-A7A4508B4E41}" destId="{3C6E1479-50D7-4374-B4B6-41B4F3B4FA13}" srcOrd="0" destOrd="0" presId="urn:microsoft.com/office/officeart/2005/8/layout/orgChart1#1"/>
    <dgm:cxn modelId="{819CE708-E707-4FCF-991D-DE69775A96E1}" type="presOf" srcId="{49C09B06-7DC8-40C0-A235-CCBFB83B69D9}" destId="{3A4AD5FD-5BBC-480F-9449-2443F76678BE}" srcOrd="0" destOrd="0" presId="urn:microsoft.com/office/officeart/2005/8/layout/orgChart1#1"/>
    <dgm:cxn modelId="{D03B1A88-C35F-4DB3-8160-5BDA33BA0580}" type="presOf" srcId="{DBF4C039-3D31-4556-B51B-AE4EF1233FB7}" destId="{B0E1AE23-DEAB-422A-884F-4044E9B4C771}" srcOrd="0" destOrd="0" presId="urn:microsoft.com/office/officeart/2005/8/layout/orgChart1#1"/>
    <dgm:cxn modelId="{D5A9DF62-6BA5-4439-9A01-BB5D9C8FCDE7}" srcId="{08C08545-7E9C-47A6-9A49-582C8747E2CA}" destId="{484FA67D-95B6-4BDC-A284-5739A8942B28}" srcOrd="2" destOrd="0" parTransId="{8FDA396F-754A-4B9E-819B-F9132228E032}" sibTransId="{EAEB6EB0-9911-4279-8451-22BF0C3B6203}"/>
    <dgm:cxn modelId="{9DC599BC-B6D8-4DD1-B7F3-7D40EB0C8A84}" type="presOf" srcId="{B1BD94B3-E44A-4BCC-AD8A-76F90D827671}" destId="{6AE7F743-26F6-459A-85AB-96849F28670E}" srcOrd="0" destOrd="0" presId="urn:microsoft.com/office/officeart/2005/8/layout/orgChart1#1"/>
    <dgm:cxn modelId="{D28FE342-237C-49E7-AEDE-668D4D7E5DDF}" type="presOf" srcId="{05CD39CA-CE11-4DBC-9AC7-70DC09690148}" destId="{B29A38D2-AB63-471C-B191-31C9A6A5B7A2}" srcOrd="1" destOrd="0" presId="urn:microsoft.com/office/officeart/2005/8/layout/orgChart1#1"/>
    <dgm:cxn modelId="{96EA767C-3306-4B7D-ADF1-3BD42161FBC3}" type="presOf" srcId="{3EADDEA3-DA2B-4B82-A57D-4462E9BAAB77}" destId="{E08D276A-B207-4450-988D-37AF909637A9}" srcOrd="1" destOrd="0" presId="urn:microsoft.com/office/officeart/2005/8/layout/orgChart1#1"/>
    <dgm:cxn modelId="{13958561-C0BD-43DC-8591-7D9D2D7E59B5}" type="presOf" srcId="{E292E831-8D7F-4F29-9A52-3F38EA82ADCA}" destId="{1E0F377D-87A8-4D7D-A477-E793140DBDB9}" srcOrd="0" destOrd="0" presId="urn:microsoft.com/office/officeart/2005/8/layout/orgChart1#1"/>
    <dgm:cxn modelId="{FB9AF23E-8360-465B-8F3F-D4B13FCE8C8E}" type="presOf" srcId="{7AAB0C74-D1E5-4F8D-BC38-626605C9148E}" destId="{B0907D3D-84CA-4456-9C7C-C83D33CCE84E}" srcOrd="0" destOrd="0" presId="urn:microsoft.com/office/officeart/2005/8/layout/orgChart1#1"/>
    <dgm:cxn modelId="{1E22FA22-01FF-45EA-BBA3-5D336BE40529}" type="presOf" srcId="{2DB2554C-6845-495C-9B90-42846DEFF93B}" destId="{9909159F-8FCF-4500-905D-B4E4DB2E826A}" srcOrd="0" destOrd="0" presId="urn:microsoft.com/office/officeart/2005/8/layout/orgChart1#1"/>
    <dgm:cxn modelId="{CB206EB2-D3A6-42B4-8C68-E6B4FFA6BEAA}" type="presOf" srcId="{5D3B0717-98D4-4AB7-82E1-9093B965CC86}" destId="{25AE6E8D-89E4-4EC5-A353-93E0CFD05FFE}" srcOrd="1" destOrd="0" presId="urn:microsoft.com/office/officeart/2005/8/layout/orgChart1#1"/>
    <dgm:cxn modelId="{FD48C67B-CA1F-4CCD-9A4D-DC781E33EA4F}" srcId="{2DB2554C-6845-495C-9B90-42846DEFF93B}" destId="{6CA963B6-5BFB-4099-9833-79C27D1A1D57}" srcOrd="4" destOrd="0" parTransId="{826DE0B1-D31C-4DF9-BC9F-347C3DA6EAE9}" sibTransId="{82D24906-15C7-4495-BE8C-EB249E137E44}"/>
    <dgm:cxn modelId="{F508EE21-A760-446B-9B0D-5769479E5A7A}" type="presOf" srcId="{538FB1B1-B8C3-4181-8F26-A4B760F20594}" destId="{ACCBFD51-7227-415F-8559-6338DA7546FB}" srcOrd="0" destOrd="0" presId="urn:microsoft.com/office/officeart/2005/8/layout/orgChart1#1"/>
    <dgm:cxn modelId="{C5135B70-115E-43CB-9FCA-5B88239694E8}" type="presOf" srcId="{6E4D01DE-0111-4155-96C4-4D5B65C33ECA}" destId="{9D4296B3-C8A1-4E17-B13B-84B52DE9068E}" srcOrd="0" destOrd="0" presId="urn:microsoft.com/office/officeart/2005/8/layout/orgChart1#1"/>
    <dgm:cxn modelId="{92FEE283-C8B1-459F-8BB3-3B5F4AB60B64}" srcId="{2DB2554C-6845-495C-9B90-42846DEFF93B}" destId="{5D3B0717-98D4-4AB7-82E1-9093B965CC86}" srcOrd="1" destOrd="0" parTransId="{BE7FFE7F-3738-49E7-8407-5300B87CB9AF}" sibTransId="{0FE739E2-8089-42CD-968D-8DF49FFA6A21}"/>
    <dgm:cxn modelId="{C893E6DF-86E9-4E8E-9500-5DADCF10CA0E}" type="presOf" srcId="{C05BFAE0-BE0B-4CE1-8F3C-97E810E40323}" destId="{8175A388-4372-4078-8713-0B5B5886BA43}" srcOrd="1" destOrd="0" presId="urn:microsoft.com/office/officeart/2005/8/layout/orgChart1#1"/>
    <dgm:cxn modelId="{0EC5A289-1C6E-4313-BF19-CA9426380CDF}" srcId="{538FB1B1-B8C3-4181-8F26-A4B760F20594}" destId="{2DB2554C-6845-495C-9B90-42846DEFF93B}" srcOrd="0" destOrd="0" parTransId="{7617BB11-C2B2-461F-9EFC-8D6CD0C31274}" sibTransId="{BFA7CB58-E4E5-4380-9C4E-B8CC558CCD11}"/>
    <dgm:cxn modelId="{3458ED89-177E-4D1D-8722-086131E1CD47}" type="presOf" srcId="{C05BFAE0-BE0B-4CE1-8F3C-97E810E40323}" destId="{7E146D43-436C-46FC-8B08-A3E838593972}" srcOrd="0" destOrd="0" presId="urn:microsoft.com/office/officeart/2005/8/layout/orgChart1#1"/>
    <dgm:cxn modelId="{8AF7FC7C-500A-4EB7-9BC2-62649FA47C34}" srcId="{08C08545-7E9C-47A6-9A49-582C8747E2CA}" destId="{C05BFAE0-BE0B-4CE1-8F3C-97E810E40323}" srcOrd="1" destOrd="0" parTransId="{9C940BD8-3CA9-43C8-B6C4-40BB959A3BF0}" sibTransId="{671FF4DD-9E73-4B49-A942-2F7B31824319}"/>
    <dgm:cxn modelId="{D48A7EE2-C94F-400F-BE7C-791335126D98}" type="presOf" srcId="{484FA67D-95B6-4BDC-A284-5739A8942B28}" destId="{F49277CE-29D1-4D59-AC5B-92B1608985A5}" srcOrd="0" destOrd="0" presId="urn:microsoft.com/office/officeart/2005/8/layout/orgChart1#1"/>
    <dgm:cxn modelId="{36127F03-8744-4967-AB35-607C6AA6601B}" type="presOf" srcId="{754F8AA0-9153-42B4-9FBD-A7A4508B4E41}" destId="{80DC9372-6E03-4602-9486-DBB42DD828E9}" srcOrd="1" destOrd="0" presId="urn:microsoft.com/office/officeart/2005/8/layout/orgChart1#1"/>
    <dgm:cxn modelId="{F6F1DE2E-19F3-4731-8321-111E6697A97F}" type="presOf" srcId="{08C08545-7E9C-47A6-9A49-582C8747E2CA}" destId="{450E551D-FA97-45A3-B197-1ADBEE130873}" srcOrd="1" destOrd="0" presId="urn:microsoft.com/office/officeart/2005/8/layout/orgChart1#1"/>
    <dgm:cxn modelId="{EF7661DB-A8B0-476F-838E-F45829B2D1F5}" srcId="{7AAB0C74-D1E5-4F8D-BC38-626605C9148E}" destId="{D3A93836-133E-49B6-B5FB-99031CD65878}" srcOrd="1" destOrd="0" parTransId="{B1BD94B3-E44A-4BCC-AD8A-76F90D827671}" sibTransId="{DB4C1258-E9B6-4111-9494-854483D7A21C}"/>
    <dgm:cxn modelId="{298D0935-9AEA-4658-839C-689AB6C1EB95}" type="presOf" srcId="{FF570306-B1D6-4CBD-B42A-B26C238DB694}" destId="{293AE66C-DEBC-4410-BDDB-9FB982659E82}" srcOrd="1" destOrd="0" presId="urn:microsoft.com/office/officeart/2005/8/layout/orgChart1#1"/>
    <dgm:cxn modelId="{433C95CC-AF79-48A4-B26A-D7A444E71B0E}" type="presOf" srcId="{8FDA396F-754A-4B9E-819B-F9132228E032}" destId="{B0F354F3-4204-4323-81EC-A53E409199B7}" srcOrd="0" destOrd="0" presId="urn:microsoft.com/office/officeart/2005/8/layout/orgChart1#1"/>
    <dgm:cxn modelId="{F38759E8-716D-48D2-90CD-EB4E1A1E23A9}" type="presOf" srcId="{FF570306-B1D6-4CBD-B42A-B26C238DB694}" destId="{E4F20CAF-286F-40C5-AAAA-5D969458038F}" srcOrd="0" destOrd="0" presId="urn:microsoft.com/office/officeart/2005/8/layout/orgChart1#1"/>
    <dgm:cxn modelId="{3ED389ED-3702-49B5-847B-2D8453EACA68}" type="presOf" srcId="{7AAB0C74-D1E5-4F8D-BC38-626605C9148E}" destId="{9AE0BE2A-2132-42D4-90A8-BFB34E22BAAF}" srcOrd="1" destOrd="0" presId="urn:microsoft.com/office/officeart/2005/8/layout/orgChart1#1"/>
    <dgm:cxn modelId="{43AE6A4D-6F78-46C5-9D49-142DD3FC23E1}" type="presOf" srcId="{05CD39CA-CE11-4DBC-9AC7-70DC09690148}" destId="{5CA0D058-A5B3-47B2-844B-A10BD8FC7240}" srcOrd="0" destOrd="0" presId="urn:microsoft.com/office/officeart/2005/8/layout/orgChart1#1"/>
    <dgm:cxn modelId="{5D838762-8765-45E8-97A8-BE24C4B8E2E3}" type="presOf" srcId="{FE9517AE-41F9-46B9-BBF5-B45130D1E0F3}" destId="{6E96997F-209E-402D-B773-C9EF80F668B7}" srcOrd="0" destOrd="0" presId="urn:microsoft.com/office/officeart/2005/8/layout/orgChart1#1"/>
    <dgm:cxn modelId="{599D6A88-2349-424E-8099-8F2A7449CD22}" srcId="{2DB2554C-6845-495C-9B90-42846DEFF93B}" destId="{07838561-D566-4735-9FEE-6A3469CC568C}" srcOrd="2" destOrd="0" parTransId="{78028272-E598-416F-8E90-DDAB6983EB40}" sibTransId="{EBC29F1F-D458-4C03-B378-36812D4ACE1B}"/>
    <dgm:cxn modelId="{D8651644-B8A1-491F-AC3D-46B9EDC0EC5A}" type="presOf" srcId="{5D3B0717-98D4-4AB7-82E1-9093B965CC86}" destId="{8C52A659-8C61-41A6-B75C-7221560B668F}" srcOrd="0" destOrd="0" presId="urn:microsoft.com/office/officeart/2005/8/layout/orgChart1#1"/>
    <dgm:cxn modelId="{E000653F-5311-477C-9E42-D34C8E20D3CE}" type="presOf" srcId="{78028272-E598-416F-8E90-DDAB6983EB40}" destId="{FA624A3E-7BAE-4917-8939-2022B17078E6}" srcOrd="0" destOrd="0" presId="urn:microsoft.com/office/officeart/2005/8/layout/orgChart1#1"/>
    <dgm:cxn modelId="{EF39885A-D434-49CA-B802-CC9E891CE888}" type="presOf" srcId="{9EF33068-D7A8-4348-A91E-95CCF1F7C6E5}" destId="{22258733-E4B5-4BFF-8E32-FA84C2AC4A31}" srcOrd="1" destOrd="0" presId="urn:microsoft.com/office/officeart/2005/8/layout/orgChart1#1"/>
    <dgm:cxn modelId="{73103022-DC18-418B-ADEB-3EE29D1EF1AC}" type="presOf" srcId="{376DF943-463A-467B-901D-4C08D3E88C66}" destId="{BAE724A5-5182-4EAD-BFEA-F977C5B71DB0}" srcOrd="0" destOrd="0" presId="urn:microsoft.com/office/officeart/2005/8/layout/orgChart1#1"/>
    <dgm:cxn modelId="{6587DE70-FF31-4533-8FD6-0FBC581617A0}" type="presOf" srcId="{484FA67D-95B6-4BDC-A284-5739A8942B28}" destId="{0D11073F-BE42-4397-ABCC-AF01D60632EF}" srcOrd="1" destOrd="0" presId="urn:microsoft.com/office/officeart/2005/8/layout/orgChart1#1"/>
    <dgm:cxn modelId="{088F2681-600B-4BF9-942A-1E0B3197C46F}" type="presOf" srcId="{D3A93836-133E-49B6-B5FB-99031CD65878}" destId="{D1ACC24C-9E0B-434B-B73A-64BE716D872A}" srcOrd="1" destOrd="0" presId="urn:microsoft.com/office/officeart/2005/8/layout/orgChart1#1"/>
    <dgm:cxn modelId="{D0E0B4C4-DBA2-447F-8730-3798233EB2CE}" srcId="{7AAB0C74-D1E5-4F8D-BC38-626605C9148E}" destId="{754F8AA0-9153-42B4-9FBD-A7A4508B4E41}" srcOrd="2" destOrd="0" parTransId="{DBF4C039-3D31-4556-B51B-AE4EF1233FB7}" sibTransId="{67531A33-175F-4859-AE02-B42A2E4BE847}"/>
    <dgm:cxn modelId="{8CFB3F53-7EC8-49A3-A3C4-826785262C60}" type="presOf" srcId="{6CA963B6-5BFB-4099-9833-79C27D1A1D57}" destId="{F360A740-B1CE-4173-98A0-DBB4D33C3E0F}" srcOrd="1" destOrd="0" presId="urn:microsoft.com/office/officeart/2005/8/layout/orgChart1#1"/>
    <dgm:cxn modelId="{BAEDD5F4-1918-418C-B7E8-7988526988E7}" type="presOf" srcId="{D581EC5E-B684-4D21-9DB6-C88F29708307}" destId="{4D55009E-D164-4993-B810-45105DC76601}" srcOrd="0" destOrd="0" presId="urn:microsoft.com/office/officeart/2005/8/layout/orgChart1#1"/>
    <dgm:cxn modelId="{362C7DB0-86B0-4BCE-B4E5-7D3ADCC2C023}" type="presOf" srcId="{B22F0F03-5F0E-4C75-AE2D-875F32346E49}" destId="{AA60E250-61D6-4FE6-AB26-07A047392E60}" srcOrd="1" destOrd="0" presId="urn:microsoft.com/office/officeart/2005/8/layout/orgChart1#1"/>
    <dgm:cxn modelId="{286B7047-87C4-4A12-9BD4-8EDCC3EFE421}" type="presOf" srcId="{3AB59C3B-CB23-46B2-9577-4E5C929471F3}" destId="{151EB6F3-6330-4989-BA19-18F8DBDDA1A0}" srcOrd="0" destOrd="0" presId="urn:microsoft.com/office/officeart/2005/8/layout/orgChart1#1"/>
    <dgm:cxn modelId="{790BE267-85AE-4D3B-9BFA-C4841DEB1B04}" type="presOf" srcId="{9C940BD8-3CA9-43C8-B6C4-40BB959A3BF0}" destId="{F40FB26C-CD48-4BFF-A06D-CD1FF5E4EB4D}" srcOrd="0" destOrd="0" presId="urn:microsoft.com/office/officeart/2005/8/layout/orgChart1#1"/>
    <dgm:cxn modelId="{65B8B1C7-7D82-4720-9C9A-64BE0032188E}" type="presOf" srcId="{D80E94AA-D9E4-420E-ABC9-8113090F6BE3}" destId="{85C78E5B-163E-4088-A089-A59D56F4A78F}" srcOrd="0" destOrd="0" presId="urn:microsoft.com/office/officeart/2005/8/layout/orgChart1#1"/>
    <dgm:cxn modelId="{E57A4197-11D7-4425-B74F-B58B7C33F98F}" type="presOf" srcId="{07838561-D566-4735-9FEE-6A3469CC568C}" destId="{299BE8BA-B836-4B5C-8E87-C3C1539829B0}" srcOrd="0" destOrd="0" presId="urn:microsoft.com/office/officeart/2005/8/layout/orgChart1#1"/>
    <dgm:cxn modelId="{7E6D62A6-2692-43BA-B338-A307A75EE924}" type="presOf" srcId="{376DF943-463A-467B-901D-4C08D3E88C66}" destId="{51298C19-4627-4BE0-BF13-25E29D7E3696}" srcOrd="1" destOrd="0" presId="urn:microsoft.com/office/officeart/2005/8/layout/orgChart1#1"/>
    <dgm:cxn modelId="{1B256D00-950B-4D68-9836-844DED674367}" type="presOf" srcId="{518B6E58-14B1-488D-B156-8112F411BB9C}" destId="{A92B55ED-0011-4B12-B553-1CEC39812921}" srcOrd="0" destOrd="0" presId="urn:microsoft.com/office/officeart/2005/8/layout/orgChart1#1"/>
    <dgm:cxn modelId="{F705C4C5-1C29-4110-A0B8-A9FBAA1FA4CF}" srcId="{6CA963B6-5BFB-4099-9833-79C27D1A1D57}" destId="{6E4D01DE-0111-4155-96C4-4D5B65C33ECA}" srcOrd="2" destOrd="0" parTransId="{49C09B06-7DC8-40C0-A235-CCBFB83B69D9}" sibTransId="{46EE4588-E607-4777-B839-22ED2A3066EF}"/>
    <dgm:cxn modelId="{66456144-4A03-4E2F-942E-84383563D766}" type="presOf" srcId="{76E39207-8AC4-47BB-B51C-4AF4E0138487}" destId="{470FE079-B886-4761-83EC-712B3B03A306}" srcOrd="0" destOrd="0" presId="urn:microsoft.com/office/officeart/2005/8/layout/orgChart1#1"/>
    <dgm:cxn modelId="{903EA35E-B958-46C2-92DB-8CB7D0BFEE30}" type="presOf" srcId="{A7CC1E2B-7720-42E1-9849-30AC800D1521}" destId="{A3172C94-A8FA-4E18-92B7-F4F377225F86}" srcOrd="1" destOrd="0" presId="urn:microsoft.com/office/officeart/2005/8/layout/orgChart1#1"/>
    <dgm:cxn modelId="{4F502761-D611-4A7B-90C8-ECCDFC0A8A6B}" srcId="{07838561-D566-4735-9FEE-6A3469CC568C}" destId="{06B5AA09-596C-47AE-B42C-1D824758EFDA}" srcOrd="1" destOrd="0" parTransId="{FE9517AE-41F9-46B9-BBF5-B45130D1E0F3}" sibTransId="{D1FBE1A2-DF96-434F-96A5-F33641C01F90}"/>
    <dgm:cxn modelId="{D2268032-479E-460D-99B0-C829EE2A4B43}" type="presOf" srcId="{826DE0B1-D31C-4DF9-BC9F-347C3DA6EAE9}" destId="{5F242EBE-CF47-4394-B1BD-C436B23002EE}" srcOrd="0" destOrd="0" presId="urn:microsoft.com/office/officeart/2005/8/layout/orgChart1#1"/>
    <dgm:cxn modelId="{301A4B47-8244-4874-B907-8A39BC663C10}" srcId="{2DB2554C-6845-495C-9B90-42846DEFF93B}" destId="{7AAB0C74-D1E5-4F8D-BC38-626605C9148E}" srcOrd="3" destOrd="0" parTransId="{518B6E58-14B1-488D-B156-8112F411BB9C}" sibTransId="{D1210FFC-7F3C-4211-82E3-794C2E9A13FD}"/>
    <dgm:cxn modelId="{778E269D-CEBD-4592-9285-CD1B142E7309}" type="presOf" srcId="{8BD5ADFE-2A82-4E79-9E34-4A12569C0B46}" destId="{664848EC-E6DE-4306-8A34-18699B219BD0}" srcOrd="0" destOrd="0" presId="urn:microsoft.com/office/officeart/2005/8/layout/orgChart1#1"/>
    <dgm:cxn modelId="{8AE45D2E-C84B-4221-BB2E-B6FCF82F5CB7}" type="presOf" srcId="{2DB2554C-6845-495C-9B90-42846DEFF93B}" destId="{E6618629-F05D-4903-8F10-71D085102786}" srcOrd="1" destOrd="0" presId="urn:microsoft.com/office/officeart/2005/8/layout/orgChart1#1"/>
    <dgm:cxn modelId="{AB26D93F-0264-4088-9F94-74A72306D36C}" type="presOf" srcId="{3EADDEA3-DA2B-4B82-A57D-4462E9BAAB77}" destId="{236F1705-0F59-499C-B11A-7164611F14B8}" srcOrd="0" destOrd="0" presId="urn:microsoft.com/office/officeart/2005/8/layout/orgChart1#1"/>
    <dgm:cxn modelId="{3607BC3A-4BAE-46AA-A905-DBAA86B0E916}" type="presOf" srcId="{556A0996-12B3-4D01-90E7-52B9390EF70A}" destId="{4F2F5D90-3F14-475C-BB3E-F8A8FB375531}" srcOrd="0" destOrd="0" presId="urn:microsoft.com/office/officeart/2005/8/layout/orgChart1#1"/>
    <dgm:cxn modelId="{440B40F3-FA8F-4A6B-8D24-04BAB191F89F}" srcId="{5D3B0717-98D4-4AB7-82E1-9093B965CC86}" destId="{B22F0F03-5F0E-4C75-AE2D-875F32346E49}" srcOrd="2" destOrd="0" parTransId="{D581EC5E-B684-4D21-9DB6-C88F29708307}" sibTransId="{2F6A1DFB-6174-4A9F-868B-88FE7745A920}"/>
    <dgm:cxn modelId="{97C4005E-1B24-4326-B2B3-29146E85A069}" type="presOf" srcId="{9EF33068-D7A8-4348-A91E-95CCF1F7C6E5}" destId="{2B9F96DB-1551-4B64-8B27-D7339510FF73}" srcOrd="0" destOrd="0" presId="urn:microsoft.com/office/officeart/2005/8/layout/orgChart1#1"/>
    <dgm:cxn modelId="{7B07AD68-6FB9-4A39-955A-3D0C6E5D0630}" type="presOf" srcId="{BE7FFE7F-3738-49E7-8407-5300B87CB9AF}" destId="{C52D8F6D-DC79-470D-A694-41778E71B45F}" srcOrd="0" destOrd="0" presId="urn:microsoft.com/office/officeart/2005/8/layout/orgChart1#1"/>
    <dgm:cxn modelId="{7EBE1656-CB1C-4219-92F1-5904CE20D25F}" srcId="{2DB2554C-6845-495C-9B90-42846DEFF93B}" destId="{08C08545-7E9C-47A6-9A49-582C8747E2CA}" srcOrd="0" destOrd="0" parTransId="{F3A9787F-9857-4FF4-8651-49FD6681859F}" sibTransId="{80F9C164-788A-463F-827E-DD3793BB6589}"/>
    <dgm:cxn modelId="{9AC8903B-6781-4355-968D-89BD59F97B3C}" srcId="{5D3B0717-98D4-4AB7-82E1-9093B965CC86}" destId="{A7CC1E2B-7720-42E1-9849-30AC800D1521}" srcOrd="1" destOrd="0" parTransId="{94AF8EC3-4F56-469A-BF08-04F854BAC74A}" sibTransId="{07D5A873-55DB-4B3A-85B3-F56E665F7C55}"/>
    <dgm:cxn modelId="{8B28E2D4-AE8E-48C0-BF42-569E1B5C3388}" type="presOf" srcId="{A724E7B2-F27A-48E9-BC4F-2490DBC51356}" destId="{4866FB77-9CBE-4EC8-9E3D-5C46F5E3B8D3}" srcOrd="0" destOrd="0" presId="urn:microsoft.com/office/officeart/2005/8/layout/orgChart1#1"/>
    <dgm:cxn modelId="{04C6603E-2561-4FE7-94CC-CC8DE4217BBB}" type="presOf" srcId="{06B5AA09-596C-47AE-B42C-1D824758EFDA}" destId="{48A9D615-7295-437A-A88A-26012E6BD698}" srcOrd="1" destOrd="0" presId="urn:microsoft.com/office/officeart/2005/8/layout/orgChart1#1"/>
    <dgm:cxn modelId="{4192DFF1-86B1-4A65-A804-CEB0A53A532C}" type="presOf" srcId="{94AF8EC3-4F56-469A-BF08-04F854BAC74A}" destId="{2F4F6131-1FAA-48B2-8933-12293EF9770C}" srcOrd="0" destOrd="0" presId="urn:microsoft.com/office/officeart/2005/8/layout/orgChart1#1"/>
    <dgm:cxn modelId="{D5967349-7EB1-44A3-8BF4-4004688C28CB}" type="presOf" srcId="{A7CC1E2B-7720-42E1-9849-30AC800D1521}" destId="{3E54EF05-060A-477C-A6BA-7650C1C4E516}" srcOrd="0" destOrd="0" presId="urn:microsoft.com/office/officeart/2005/8/layout/orgChart1#1"/>
    <dgm:cxn modelId="{E3B01CE0-CBEC-4775-9978-40501A2C4808}" srcId="{07838561-D566-4735-9FEE-6A3469CC568C}" destId="{FF570306-B1D6-4CBD-B42A-B26C238DB694}" srcOrd="2" destOrd="0" parTransId="{4BDA6F62-B6D1-4278-AF93-421059010C0D}" sibTransId="{D1357DE1-F516-457E-BAC0-B225E3158ED6}"/>
    <dgm:cxn modelId="{48BF43EB-90ED-4359-974A-0864BC881B9D}" type="presOf" srcId="{06B5AA09-596C-47AE-B42C-1D824758EFDA}" destId="{0BCD9CEB-4AF9-4274-91F8-81FB9F51F117}" srcOrd="0" destOrd="0" presId="urn:microsoft.com/office/officeart/2005/8/layout/orgChart1#1"/>
    <dgm:cxn modelId="{2346CB50-6636-4028-92D7-B09990815B57}" type="presOf" srcId="{F3A9787F-9857-4FF4-8651-49FD6681859F}" destId="{0ABAB6CD-ACAF-4FF5-9183-2EC2D3B75127}" srcOrd="0" destOrd="0" presId="urn:microsoft.com/office/officeart/2005/8/layout/orgChart1#1"/>
    <dgm:cxn modelId="{F5F6EB93-D4E0-43E7-A73D-2D54A938EA57}" type="presOf" srcId="{6E4D01DE-0111-4155-96C4-4D5B65C33ECA}" destId="{AE220163-2711-4086-B8DE-EAD426DE0C02}" srcOrd="1" destOrd="0" presId="urn:microsoft.com/office/officeart/2005/8/layout/orgChart1#1"/>
    <dgm:cxn modelId="{CE1150BA-6C24-4183-82C7-B30A411224B3}" type="presOf" srcId="{6CA963B6-5BFB-4099-9833-79C27D1A1D57}" destId="{9CF9875A-FDB2-42E0-96AD-93459E705072}" srcOrd="0" destOrd="0" presId="urn:microsoft.com/office/officeart/2005/8/layout/orgChart1#1"/>
    <dgm:cxn modelId="{85CDD924-50DF-4D62-A1C1-F8B942CA59F1}" srcId="{6CA963B6-5BFB-4099-9833-79C27D1A1D57}" destId="{E292E831-8D7F-4F29-9A52-3F38EA82ADCA}" srcOrd="1" destOrd="0" parTransId="{D80E94AA-D9E4-420E-ABC9-8113090F6BE3}" sibTransId="{4E55DEB3-4025-4D88-86CA-EE3DA1E517A5}"/>
    <dgm:cxn modelId="{5405ACDF-5187-4ED4-9D13-13A0B8D00960}" srcId="{08C08545-7E9C-47A6-9A49-582C8747E2CA}" destId="{05CD39CA-CE11-4DBC-9AC7-70DC09690148}" srcOrd="0" destOrd="0" parTransId="{59DA1B7B-39AD-41E6-9387-AF58B1294D7D}" sibTransId="{58E810AE-C80B-46E3-8C73-E7CB04ACF8B8}"/>
    <dgm:cxn modelId="{59775EDF-EE5C-4DCC-A664-E51B600EFE95}" type="presOf" srcId="{8BD5ADFE-2A82-4E79-9E34-4A12569C0B46}" destId="{B1FCDA92-C39A-495D-8A95-81126E5EEE91}" srcOrd="1" destOrd="0" presId="urn:microsoft.com/office/officeart/2005/8/layout/orgChart1#1"/>
    <dgm:cxn modelId="{A90A2D07-F19A-4931-AFE1-B7BE0A4BD480}" type="presOf" srcId="{08C08545-7E9C-47A6-9A49-582C8747E2CA}" destId="{42B1F111-5229-44FE-9A61-85ADA750D149}" srcOrd="0" destOrd="0" presId="urn:microsoft.com/office/officeart/2005/8/layout/orgChart1#1"/>
    <dgm:cxn modelId="{F72CC6BC-2270-4EC5-B58A-B745A8C9BAE3}" type="presOf" srcId="{07838561-D566-4735-9FEE-6A3469CC568C}" destId="{F7089A50-B905-4D04-A542-1D7BD2E1C7CA}" srcOrd="1" destOrd="0" presId="urn:microsoft.com/office/officeart/2005/8/layout/orgChart1#1"/>
    <dgm:cxn modelId="{CC19DE06-D5D0-4519-ABC6-3853B871FBD3}" type="presOf" srcId="{4BDA6F62-B6D1-4278-AF93-421059010C0D}" destId="{5B07AA2B-3485-4DF0-BB1D-B5AEB3EFCBDF}" srcOrd="0" destOrd="0" presId="urn:microsoft.com/office/officeart/2005/8/layout/orgChart1#1"/>
    <dgm:cxn modelId="{5E48F97F-ECE7-4C50-A020-8A41138B57FE}" type="presOf" srcId="{E292E831-8D7F-4F29-9A52-3F38EA82ADCA}" destId="{C7556E06-9A42-4A06-81D4-A5BF3223BC99}" srcOrd="1" destOrd="0" presId="urn:microsoft.com/office/officeart/2005/8/layout/orgChart1#1"/>
    <dgm:cxn modelId="{C0C28D71-CF11-4C6B-AF55-D433A2136BC3}" srcId="{7AAB0C74-D1E5-4F8D-BC38-626605C9148E}" destId="{3EADDEA3-DA2B-4B82-A57D-4462E9BAAB77}" srcOrd="0" destOrd="0" parTransId="{A724E7B2-F27A-48E9-BC4F-2490DBC51356}" sibTransId="{3026A4D7-D9D8-450B-892C-29AD008FE018}"/>
    <dgm:cxn modelId="{14B73711-713E-494E-B829-26769129C1D8}" srcId="{5D3B0717-98D4-4AB7-82E1-9093B965CC86}" destId="{9EF33068-D7A8-4348-A91E-95CCF1F7C6E5}" srcOrd="0" destOrd="0" parTransId="{556A0996-12B3-4D01-90E7-52B9390EF70A}" sibTransId="{08E2AC3B-C22C-4551-A857-D252F408551F}"/>
    <dgm:cxn modelId="{5B6B197F-E52E-40FE-B591-6719B0E4DE22}" srcId="{07838561-D566-4735-9FEE-6A3469CC568C}" destId="{376DF943-463A-467B-901D-4C08D3E88C66}" srcOrd="0" destOrd="0" parTransId="{3AB59C3B-CB23-46B2-9577-4E5C929471F3}" sibTransId="{A504DAAE-C694-4D85-8E3C-C0696E2E8F82}"/>
    <dgm:cxn modelId="{130650AF-A5E8-4510-B3C2-1D08C38A6DF7}" type="presParOf" srcId="{ACCBFD51-7227-415F-8559-6338DA7546FB}" destId="{CCE4BFBF-3CEE-46B1-B740-4E3A52C7D31F}" srcOrd="0" destOrd="0" presId="urn:microsoft.com/office/officeart/2005/8/layout/orgChart1#1"/>
    <dgm:cxn modelId="{855CF815-5779-4B88-8F6B-8D081BFCF9DA}" type="presParOf" srcId="{CCE4BFBF-3CEE-46B1-B740-4E3A52C7D31F}" destId="{EB4C16E0-AA84-4105-91C1-705F9C119329}" srcOrd="0" destOrd="0" presId="urn:microsoft.com/office/officeart/2005/8/layout/orgChart1#1"/>
    <dgm:cxn modelId="{AA9E0389-1824-4A07-BD36-44C9DA629DEE}" type="presParOf" srcId="{EB4C16E0-AA84-4105-91C1-705F9C119329}" destId="{9909159F-8FCF-4500-905D-B4E4DB2E826A}" srcOrd="0" destOrd="0" presId="urn:microsoft.com/office/officeart/2005/8/layout/orgChart1#1"/>
    <dgm:cxn modelId="{88338DCB-F750-4304-A335-BDC1624D6B1F}" type="presParOf" srcId="{EB4C16E0-AA84-4105-91C1-705F9C119329}" destId="{E6618629-F05D-4903-8F10-71D085102786}" srcOrd="1" destOrd="0" presId="urn:microsoft.com/office/officeart/2005/8/layout/orgChart1#1"/>
    <dgm:cxn modelId="{F21DAEA4-A637-4FD4-91BB-2A63077293BC}" type="presParOf" srcId="{CCE4BFBF-3CEE-46B1-B740-4E3A52C7D31F}" destId="{36208887-0293-447C-9550-BDB1C4A18BDA}" srcOrd="1" destOrd="0" presId="urn:microsoft.com/office/officeart/2005/8/layout/orgChart1#1"/>
    <dgm:cxn modelId="{20E3C392-254D-4DC5-A9BE-533C1D74DC8A}" type="presParOf" srcId="{36208887-0293-447C-9550-BDB1C4A18BDA}" destId="{0ABAB6CD-ACAF-4FF5-9183-2EC2D3B75127}" srcOrd="0" destOrd="0" presId="urn:microsoft.com/office/officeart/2005/8/layout/orgChart1#1"/>
    <dgm:cxn modelId="{CAEBBE27-3CD2-4335-9B4F-06792A10ACED}" type="presParOf" srcId="{36208887-0293-447C-9550-BDB1C4A18BDA}" destId="{71B29E20-FC9F-458B-A91D-8D07E7BF2C38}" srcOrd="1" destOrd="0" presId="urn:microsoft.com/office/officeart/2005/8/layout/orgChart1#1"/>
    <dgm:cxn modelId="{06B25724-C207-43BA-BA28-8C657335A854}" type="presParOf" srcId="{71B29E20-FC9F-458B-A91D-8D07E7BF2C38}" destId="{C8266EDE-3780-4A41-A917-1DDCE935456F}" srcOrd="0" destOrd="0" presId="urn:microsoft.com/office/officeart/2005/8/layout/orgChart1#1"/>
    <dgm:cxn modelId="{5617A483-DBF1-4AAE-AEE0-84EEDDFFEAB9}" type="presParOf" srcId="{C8266EDE-3780-4A41-A917-1DDCE935456F}" destId="{42B1F111-5229-44FE-9A61-85ADA750D149}" srcOrd="0" destOrd="0" presId="urn:microsoft.com/office/officeart/2005/8/layout/orgChart1#1"/>
    <dgm:cxn modelId="{AE852D32-5997-463F-B778-FB1771099671}" type="presParOf" srcId="{C8266EDE-3780-4A41-A917-1DDCE935456F}" destId="{450E551D-FA97-45A3-B197-1ADBEE130873}" srcOrd="1" destOrd="0" presId="urn:microsoft.com/office/officeart/2005/8/layout/orgChart1#1"/>
    <dgm:cxn modelId="{4E3DB531-A2B5-442D-B4E6-51D806E3C812}" type="presParOf" srcId="{71B29E20-FC9F-458B-A91D-8D07E7BF2C38}" destId="{965B9475-EA1D-450B-BD96-949EC15CBD01}" srcOrd="1" destOrd="0" presId="urn:microsoft.com/office/officeart/2005/8/layout/orgChart1#1"/>
    <dgm:cxn modelId="{84FCAF77-3BF3-4227-99D9-23BCB1AAB984}" type="presParOf" srcId="{965B9475-EA1D-450B-BD96-949EC15CBD01}" destId="{39112CE6-339E-4A9F-9374-E036EC32CE24}" srcOrd="0" destOrd="0" presId="urn:microsoft.com/office/officeart/2005/8/layout/orgChart1#1"/>
    <dgm:cxn modelId="{90FE1A71-A064-45A7-A6D9-A8BE0F10A380}" type="presParOf" srcId="{965B9475-EA1D-450B-BD96-949EC15CBD01}" destId="{C998BA96-1876-4740-A8A1-338191D8DFD7}" srcOrd="1" destOrd="0" presId="urn:microsoft.com/office/officeart/2005/8/layout/orgChart1#1"/>
    <dgm:cxn modelId="{ED543C91-B7F0-43D6-9DC2-EEFD8C8434C0}" type="presParOf" srcId="{C998BA96-1876-4740-A8A1-338191D8DFD7}" destId="{AB50057D-3127-4A50-94D6-433316A8AD93}" srcOrd="0" destOrd="0" presId="urn:microsoft.com/office/officeart/2005/8/layout/orgChart1#1"/>
    <dgm:cxn modelId="{C6F6886D-45CB-4D25-B11F-B68608B23963}" type="presParOf" srcId="{AB50057D-3127-4A50-94D6-433316A8AD93}" destId="{5CA0D058-A5B3-47B2-844B-A10BD8FC7240}" srcOrd="0" destOrd="0" presId="urn:microsoft.com/office/officeart/2005/8/layout/orgChart1#1"/>
    <dgm:cxn modelId="{86D01FD9-1A2D-4794-88B2-BAF0B47CB402}" type="presParOf" srcId="{AB50057D-3127-4A50-94D6-433316A8AD93}" destId="{B29A38D2-AB63-471C-B191-31C9A6A5B7A2}" srcOrd="1" destOrd="0" presId="urn:microsoft.com/office/officeart/2005/8/layout/orgChart1#1"/>
    <dgm:cxn modelId="{722C9FDE-AD20-48F0-9794-B2F2BAC194B9}" type="presParOf" srcId="{C998BA96-1876-4740-A8A1-338191D8DFD7}" destId="{EA7367E5-7A9A-4906-B77B-602E279B9F1F}" srcOrd="1" destOrd="0" presId="urn:microsoft.com/office/officeart/2005/8/layout/orgChart1#1"/>
    <dgm:cxn modelId="{7FBAB040-63F7-464A-B0B8-48733A98F066}" type="presParOf" srcId="{C998BA96-1876-4740-A8A1-338191D8DFD7}" destId="{732781E0-C595-4668-AE13-166AE3400650}" srcOrd="2" destOrd="0" presId="urn:microsoft.com/office/officeart/2005/8/layout/orgChart1#1"/>
    <dgm:cxn modelId="{51C1072D-9FE8-4593-B61E-D7289802926B}" type="presParOf" srcId="{965B9475-EA1D-450B-BD96-949EC15CBD01}" destId="{F40FB26C-CD48-4BFF-A06D-CD1FF5E4EB4D}" srcOrd="2" destOrd="0" presId="urn:microsoft.com/office/officeart/2005/8/layout/orgChart1#1"/>
    <dgm:cxn modelId="{8D1FB4B3-644C-4CF9-9690-386E2B71F65C}" type="presParOf" srcId="{965B9475-EA1D-450B-BD96-949EC15CBD01}" destId="{21CB02D1-C3B2-42F1-9FC7-80C4A108AACF}" srcOrd="3" destOrd="0" presId="urn:microsoft.com/office/officeart/2005/8/layout/orgChart1#1"/>
    <dgm:cxn modelId="{CABC8704-F133-46DC-847C-4AA6DD255DF8}" type="presParOf" srcId="{21CB02D1-C3B2-42F1-9FC7-80C4A108AACF}" destId="{DBB237C6-B765-4675-8805-2866A4D59963}" srcOrd="0" destOrd="0" presId="urn:microsoft.com/office/officeart/2005/8/layout/orgChart1#1"/>
    <dgm:cxn modelId="{860B2993-7B77-409C-B2D5-4F4E24077DED}" type="presParOf" srcId="{DBB237C6-B765-4675-8805-2866A4D59963}" destId="{7E146D43-436C-46FC-8B08-A3E838593972}" srcOrd="0" destOrd="0" presId="urn:microsoft.com/office/officeart/2005/8/layout/orgChart1#1"/>
    <dgm:cxn modelId="{3C7126C3-8650-4B3B-8CDB-B7D3841ACAC7}" type="presParOf" srcId="{DBB237C6-B765-4675-8805-2866A4D59963}" destId="{8175A388-4372-4078-8713-0B5B5886BA43}" srcOrd="1" destOrd="0" presId="urn:microsoft.com/office/officeart/2005/8/layout/orgChart1#1"/>
    <dgm:cxn modelId="{2AB32215-6FEA-41D3-AB14-525BEE0E0FB7}" type="presParOf" srcId="{21CB02D1-C3B2-42F1-9FC7-80C4A108AACF}" destId="{CBF0E81B-5F8A-40B5-9DBD-088DA17C3FBA}" srcOrd="1" destOrd="0" presId="urn:microsoft.com/office/officeart/2005/8/layout/orgChart1#1"/>
    <dgm:cxn modelId="{F09E91E9-1C34-4B7F-ADE5-CF9D065717F6}" type="presParOf" srcId="{21CB02D1-C3B2-42F1-9FC7-80C4A108AACF}" destId="{723D4F79-C221-4D2F-96A5-4ADE9E001326}" srcOrd="2" destOrd="0" presId="urn:microsoft.com/office/officeart/2005/8/layout/orgChart1#1"/>
    <dgm:cxn modelId="{E6AF16B2-3E93-4396-BDBF-3938BE7FC44B}" type="presParOf" srcId="{965B9475-EA1D-450B-BD96-949EC15CBD01}" destId="{B0F354F3-4204-4323-81EC-A53E409199B7}" srcOrd="4" destOrd="0" presId="urn:microsoft.com/office/officeart/2005/8/layout/orgChart1#1"/>
    <dgm:cxn modelId="{EA8A4DB8-9913-45B4-AC34-C5DB980641D5}" type="presParOf" srcId="{965B9475-EA1D-450B-BD96-949EC15CBD01}" destId="{1A1898A5-F393-4C0A-9A27-1D12CB534AE8}" srcOrd="5" destOrd="0" presId="urn:microsoft.com/office/officeart/2005/8/layout/orgChart1#1"/>
    <dgm:cxn modelId="{A56E8829-2C73-4F34-A413-4D3534A8D14F}" type="presParOf" srcId="{1A1898A5-F393-4C0A-9A27-1D12CB534AE8}" destId="{630727F5-883B-47E0-BC09-789A1AF908E0}" srcOrd="0" destOrd="0" presId="urn:microsoft.com/office/officeart/2005/8/layout/orgChart1#1"/>
    <dgm:cxn modelId="{C29A04B9-CF9C-4369-B372-B8CA5A5B13FB}" type="presParOf" srcId="{630727F5-883B-47E0-BC09-789A1AF908E0}" destId="{F49277CE-29D1-4D59-AC5B-92B1608985A5}" srcOrd="0" destOrd="0" presId="urn:microsoft.com/office/officeart/2005/8/layout/orgChart1#1"/>
    <dgm:cxn modelId="{027E9673-7B13-4FB7-9CF0-96DB8BA517AB}" type="presParOf" srcId="{630727F5-883B-47E0-BC09-789A1AF908E0}" destId="{0D11073F-BE42-4397-ABCC-AF01D60632EF}" srcOrd="1" destOrd="0" presId="urn:microsoft.com/office/officeart/2005/8/layout/orgChart1#1"/>
    <dgm:cxn modelId="{A1990E1C-7B92-46F5-B9EA-135A2EB866C1}" type="presParOf" srcId="{1A1898A5-F393-4C0A-9A27-1D12CB534AE8}" destId="{5E68D0AA-618B-4272-BC14-B0D7296364F8}" srcOrd="1" destOrd="0" presId="urn:microsoft.com/office/officeart/2005/8/layout/orgChart1#1"/>
    <dgm:cxn modelId="{FBAC8EB5-2834-4EFD-8953-BA1805FEC234}" type="presParOf" srcId="{1A1898A5-F393-4C0A-9A27-1D12CB534AE8}" destId="{F192510D-657F-455A-841F-BB1B3521D457}" srcOrd="2" destOrd="0" presId="urn:microsoft.com/office/officeart/2005/8/layout/orgChart1#1"/>
    <dgm:cxn modelId="{6A0F7753-77BE-4486-B4BC-574F1201BEBE}" type="presParOf" srcId="{71B29E20-FC9F-458B-A91D-8D07E7BF2C38}" destId="{A75A79B5-EAE5-4CD6-95E4-4CB28BFEC6CA}" srcOrd="2" destOrd="0" presId="urn:microsoft.com/office/officeart/2005/8/layout/orgChart1#1"/>
    <dgm:cxn modelId="{669B60FB-9FAA-49C2-A1F7-9ED8704B1D48}" type="presParOf" srcId="{36208887-0293-447C-9550-BDB1C4A18BDA}" destId="{C52D8F6D-DC79-470D-A694-41778E71B45F}" srcOrd="2" destOrd="0" presId="urn:microsoft.com/office/officeart/2005/8/layout/orgChart1#1"/>
    <dgm:cxn modelId="{8171FEF3-BD7E-4E55-B043-9DB40BFFC1AB}" type="presParOf" srcId="{36208887-0293-447C-9550-BDB1C4A18BDA}" destId="{866BEE84-A350-44D5-99AC-D48D6276C370}" srcOrd="3" destOrd="0" presId="urn:microsoft.com/office/officeart/2005/8/layout/orgChart1#1"/>
    <dgm:cxn modelId="{03FF32AA-A085-40A4-87D8-AE425CE3FDDE}" type="presParOf" srcId="{866BEE84-A350-44D5-99AC-D48D6276C370}" destId="{8CEFB51F-0597-4F43-8A17-F30BF5598EE8}" srcOrd="0" destOrd="0" presId="urn:microsoft.com/office/officeart/2005/8/layout/orgChart1#1"/>
    <dgm:cxn modelId="{17B8A7C9-FE34-45B7-B852-BCF5327E1F27}" type="presParOf" srcId="{8CEFB51F-0597-4F43-8A17-F30BF5598EE8}" destId="{8C52A659-8C61-41A6-B75C-7221560B668F}" srcOrd="0" destOrd="0" presId="urn:microsoft.com/office/officeart/2005/8/layout/orgChart1#1"/>
    <dgm:cxn modelId="{289C8BA4-D9C9-4686-80D3-2B2CA70D55F9}" type="presParOf" srcId="{8CEFB51F-0597-4F43-8A17-F30BF5598EE8}" destId="{25AE6E8D-89E4-4EC5-A353-93E0CFD05FFE}" srcOrd="1" destOrd="0" presId="urn:microsoft.com/office/officeart/2005/8/layout/orgChart1#1"/>
    <dgm:cxn modelId="{94054C1F-92F5-4A0B-B5E0-0979CCC69EDE}" type="presParOf" srcId="{866BEE84-A350-44D5-99AC-D48D6276C370}" destId="{C2C13E37-2012-4A60-9FB6-95FB8AC19237}" srcOrd="1" destOrd="0" presId="urn:microsoft.com/office/officeart/2005/8/layout/orgChart1#1"/>
    <dgm:cxn modelId="{BBF6A4CD-BF0B-4DED-A362-EFB59049E953}" type="presParOf" srcId="{C2C13E37-2012-4A60-9FB6-95FB8AC19237}" destId="{4F2F5D90-3F14-475C-BB3E-F8A8FB375531}" srcOrd="0" destOrd="0" presId="urn:microsoft.com/office/officeart/2005/8/layout/orgChart1#1"/>
    <dgm:cxn modelId="{F00C5161-00D7-45B5-8A91-632E7ADE68E0}" type="presParOf" srcId="{C2C13E37-2012-4A60-9FB6-95FB8AC19237}" destId="{7C8FA9B0-9C3D-479D-8909-C3B7F494D03F}" srcOrd="1" destOrd="0" presId="urn:microsoft.com/office/officeart/2005/8/layout/orgChart1#1"/>
    <dgm:cxn modelId="{29AB3465-8FAA-49E4-B296-C7AA5E8B8BE7}" type="presParOf" srcId="{7C8FA9B0-9C3D-479D-8909-C3B7F494D03F}" destId="{43200F8D-B59F-4C3E-A2BC-590D08417A3D}" srcOrd="0" destOrd="0" presId="urn:microsoft.com/office/officeart/2005/8/layout/orgChart1#1"/>
    <dgm:cxn modelId="{BD6E30AC-DACC-4ABE-81C4-CBA76ACDA36A}" type="presParOf" srcId="{43200F8D-B59F-4C3E-A2BC-590D08417A3D}" destId="{2B9F96DB-1551-4B64-8B27-D7339510FF73}" srcOrd="0" destOrd="0" presId="urn:microsoft.com/office/officeart/2005/8/layout/orgChart1#1"/>
    <dgm:cxn modelId="{D10B3A0C-36E4-4E1A-87C0-949FF65965C3}" type="presParOf" srcId="{43200F8D-B59F-4C3E-A2BC-590D08417A3D}" destId="{22258733-E4B5-4BFF-8E32-FA84C2AC4A31}" srcOrd="1" destOrd="0" presId="urn:microsoft.com/office/officeart/2005/8/layout/orgChart1#1"/>
    <dgm:cxn modelId="{73F4A7AC-19A3-45FB-9472-8004F0240DF4}" type="presParOf" srcId="{7C8FA9B0-9C3D-479D-8909-C3B7F494D03F}" destId="{C87B6472-CD5D-4C21-9FF7-B9FD088052EA}" srcOrd="1" destOrd="0" presId="urn:microsoft.com/office/officeart/2005/8/layout/orgChart1#1"/>
    <dgm:cxn modelId="{98EC35AB-BEBB-4A17-9E0B-727E03006877}" type="presParOf" srcId="{7C8FA9B0-9C3D-479D-8909-C3B7F494D03F}" destId="{0288B093-D9A6-4A92-BD56-DC8D09BB1BFA}" srcOrd="2" destOrd="0" presId="urn:microsoft.com/office/officeart/2005/8/layout/orgChart1#1"/>
    <dgm:cxn modelId="{C8A05125-300E-4EE8-92A2-50974279FB43}" type="presParOf" srcId="{C2C13E37-2012-4A60-9FB6-95FB8AC19237}" destId="{2F4F6131-1FAA-48B2-8933-12293EF9770C}" srcOrd="2" destOrd="0" presId="urn:microsoft.com/office/officeart/2005/8/layout/orgChart1#1"/>
    <dgm:cxn modelId="{812E428D-425F-4E18-BBF6-EDB551F67D36}" type="presParOf" srcId="{C2C13E37-2012-4A60-9FB6-95FB8AC19237}" destId="{1862953E-0DEF-4F3C-A509-C5176FED7469}" srcOrd="3" destOrd="0" presId="urn:microsoft.com/office/officeart/2005/8/layout/orgChart1#1"/>
    <dgm:cxn modelId="{107F00F8-415A-45C1-B74C-3877876670BF}" type="presParOf" srcId="{1862953E-0DEF-4F3C-A509-C5176FED7469}" destId="{52BE2B7A-027B-420F-886B-70B21A02E0E5}" srcOrd="0" destOrd="0" presId="urn:microsoft.com/office/officeart/2005/8/layout/orgChart1#1"/>
    <dgm:cxn modelId="{DFF3DE23-3778-4366-81B2-46DA3602BBBA}" type="presParOf" srcId="{52BE2B7A-027B-420F-886B-70B21A02E0E5}" destId="{3E54EF05-060A-477C-A6BA-7650C1C4E516}" srcOrd="0" destOrd="0" presId="urn:microsoft.com/office/officeart/2005/8/layout/orgChart1#1"/>
    <dgm:cxn modelId="{8A27B1D3-1215-4D14-8CD7-C74BF4FD6B2A}" type="presParOf" srcId="{52BE2B7A-027B-420F-886B-70B21A02E0E5}" destId="{A3172C94-A8FA-4E18-92B7-F4F377225F86}" srcOrd="1" destOrd="0" presId="urn:microsoft.com/office/officeart/2005/8/layout/orgChart1#1"/>
    <dgm:cxn modelId="{B809E763-316B-4F94-9A84-56E6E56E67A7}" type="presParOf" srcId="{1862953E-0DEF-4F3C-A509-C5176FED7469}" destId="{DD7C9496-4461-4711-A790-B3FF385C41A6}" srcOrd="1" destOrd="0" presId="urn:microsoft.com/office/officeart/2005/8/layout/orgChart1#1"/>
    <dgm:cxn modelId="{E770492E-F330-41F3-A9E8-E48E797AAACE}" type="presParOf" srcId="{1862953E-0DEF-4F3C-A509-C5176FED7469}" destId="{F6BC6DC3-EBB6-4EE6-B3A5-19011ACFB1CC}" srcOrd="2" destOrd="0" presId="urn:microsoft.com/office/officeart/2005/8/layout/orgChart1#1"/>
    <dgm:cxn modelId="{566611C1-CC0F-488A-B0A5-9FC2887FDD1D}" type="presParOf" srcId="{C2C13E37-2012-4A60-9FB6-95FB8AC19237}" destId="{4D55009E-D164-4993-B810-45105DC76601}" srcOrd="4" destOrd="0" presId="urn:microsoft.com/office/officeart/2005/8/layout/orgChart1#1"/>
    <dgm:cxn modelId="{1C28E29F-BAC6-43D8-8114-F1A9597B3885}" type="presParOf" srcId="{C2C13E37-2012-4A60-9FB6-95FB8AC19237}" destId="{0FA42581-314F-462B-BD97-8643227E2B83}" srcOrd="5" destOrd="0" presId="urn:microsoft.com/office/officeart/2005/8/layout/orgChart1#1"/>
    <dgm:cxn modelId="{3E7250EC-3558-418A-BEBD-0E4560350E11}" type="presParOf" srcId="{0FA42581-314F-462B-BD97-8643227E2B83}" destId="{F63A722D-7718-4386-A414-B3C43A98AA5E}" srcOrd="0" destOrd="0" presId="urn:microsoft.com/office/officeart/2005/8/layout/orgChart1#1"/>
    <dgm:cxn modelId="{A08040C0-C639-4701-A98F-8DBCFBA87757}" type="presParOf" srcId="{F63A722D-7718-4386-A414-B3C43A98AA5E}" destId="{00BAA9B5-560F-44F7-876C-43BC802D1E5F}" srcOrd="0" destOrd="0" presId="urn:microsoft.com/office/officeart/2005/8/layout/orgChart1#1"/>
    <dgm:cxn modelId="{040C985A-A97D-4865-9DA6-1613A824E509}" type="presParOf" srcId="{F63A722D-7718-4386-A414-B3C43A98AA5E}" destId="{AA60E250-61D6-4FE6-AB26-07A047392E60}" srcOrd="1" destOrd="0" presId="urn:microsoft.com/office/officeart/2005/8/layout/orgChart1#1"/>
    <dgm:cxn modelId="{C8C7ACF3-1F81-44D7-A324-4C98488A23B0}" type="presParOf" srcId="{0FA42581-314F-462B-BD97-8643227E2B83}" destId="{49E62ED8-07F0-47DE-AAB1-B5F7E461D1CA}" srcOrd="1" destOrd="0" presId="urn:microsoft.com/office/officeart/2005/8/layout/orgChart1#1"/>
    <dgm:cxn modelId="{0BF01ADC-4A51-4B7C-A775-572D06FE69FD}" type="presParOf" srcId="{0FA42581-314F-462B-BD97-8643227E2B83}" destId="{454F5196-09E5-4AB3-96A7-F65D68FBA6AB}" srcOrd="2" destOrd="0" presId="urn:microsoft.com/office/officeart/2005/8/layout/orgChart1#1"/>
    <dgm:cxn modelId="{6E782A57-FC43-40C2-B260-F7B40AEC46C1}" type="presParOf" srcId="{866BEE84-A350-44D5-99AC-D48D6276C370}" destId="{54FC2D2E-155C-4767-A173-1EF072EA1D61}" srcOrd="2" destOrd="0" presId="urn:microsoft.com/office/officeart/2005/8/layout/orgChart1#1"/>
    <dgm:cxn modelId="{1D5C06E1-A848-48D0-9E7D-943189A95363}" type="presParOf" srcId="{36208887-0293-447C-9550-BDB1C4A18BDA}" destId="{FA624A3E-7BAE-4917-8939-2022B17078E6}" srcOrd="4" destOrd="0" presId="urn:microsoft.com/office/officeart/2005/8/layout/orgChart1#1"/>
    <dgm:cxn modelId="{7B788E9C-B303-4326-922C-75B54A32C3EC}" type="presParOf" srcId="{36208887-0293-447C-9550-BDB1C4A18BDA}" destId="{42CC8CE6-EBFA-49A2-9657-880F1509FC16}" srcOrd="5" destOrd="0" presId="urn:microsoft.com/office/officeart/2005/8/layout/orgChart1#1"/>
    <dgm:cxn modelId="{EEF76D6B-0EF6-43D8-836E-1019CD2C0CAB}" type="presParOf" srcId="{42CC8CE6-EBFA-49A2-9657-880F1509FC16}" destId="{71BFFDB0-9F33-4FC4-BEEB-0C5846317730}" srcOrd="0" destOrd="0" presId="urn:microsoft.com/office/officeart/2005/8/layout/orgChart1#1"/>
    <dgm:cxn modelId="{A5345B80-C666-485A-9294-B3EE1EC94508}" type="presParOf" srcId="{71BFFDB0-9F33-4FC4-BEEB-0C5846317730}" destId="{299BE8BA-B836-4B5C-8E87-C3C1539829B0}" srcOrd="0" destOrd="0" presId="urn:microsoft.com/office/officeart/2005/8/layout/orgChart1#1"/>
    <dgm:cxn modelId="{7046E4ED-AEDB-458F-92E5-4E27AADE627A}" type="presParOf" srcId="{71BFFDB0-9F33-4FC4-BEEB-0C5846317730}" destId="{F7089A50-B905-4D04-A542-1D7BD2E1C7CA}" srcOrd="1" destOrd="0" presId="urn:microsoft.com/office/officeart/2005/8/layout/orgChart1#1"/>
    <dgm:cxn modelId="{E5832E34-7FF2-4819-9CCE-BEE7EB4BCCE1}" type="presParOf" srcId="{42CC8CE6-EBFA-49A2-9657-880F1509FC16}" destId="{C660B754-5887-4AB2-82E2-322C9E467B58}" srcOrd="1" destOrd="0" presId="urn:microsoft.com/office/officeart/2005/8/layout/orgChart1#1"/>
    <dgm:cxn modelId="{C77A1B3C-B3F4-4A9F-BF16-F9E057E27E19}" type="presParOf" srcId="{C660B754-5887-4AB2-82E2-322C9E467B58}" destId="{151EB6F3-6330-4989-BA19-18F8DBDDA1A0}" srcOrd="0" destOrd="0" presId="urn:microsoft.com/office/officeart/2005/8/layout/orgChart1#1"/>
    <dgm:cxn modelId="{08BD6828-2F7B-4D02-88CC-A05242A7CD59}" type="presParOf" srcId="{C660B754-5887-4AB2-82E2-322C9E467B58}" destId="{8B808B1F-F3FF-4AE7-8A3E-969734068D12}" srcOrd="1" destOrd="0" presId="urn:microsoft.com/office/officeart/2005/8/layout/orgChart1#1"/>
    <dgm:cxn modelId="{B99A07D3-1FAC-427C-B0F4-12C4B080B257}" type="presParOf" srcId="{8B808B1F-F3FF-4AE7-8A3E-969734068D12}" destId="{AF05EE72-5F21-42A5-8F3A-6E208DDB9E04}" srcOrd="0" destOrd="0" presId="urn:microsoft.com/office/officeart/2005/8/layout/orgChart1#1"/>
    <dgm:cxn modelId="{5F4A366C-D825-47DE-ADDB-6EDCCECD436C}" type="presParOf" srcId="{AF05EE72-5F21-42A5-8F3A-6E208DDB9E04}" destId="{BAE724A5-5182-4EAD-BFEA-F977C5B71DB0}" srcOrd="0" destOrd="0" presId="urn:microsoft.com/office/officeart/2005/8/layout/orgChart1#1"/>
    <dgm:cxn modelId="{506ED983-7FDA-49DE-BE16-0A3BDDBFB761}" type="presParOf" srcId="{AF05EE72-5F21-42A5-8F3A-6E208DDB9E04}" destId="{51298C19-4627-4BE0-BF13-25E29D7E3696}" srcOrd="1" destOrd="0" presId="urn:microsoft.com/office/officeart/2005/8/layout/orgChart1#1"/>
    <dgm:cxn modelId="{640D9357-9A83-4D6B-8776-DD1C15C9121C}" type="presParOf" srcId="{8B808B1F-F3FF-4AE7-8A3E-969734068D12}" destId="{64E59DB7-839F-42BB-ABE1-1578C755B899}" srcOrd="1" destOrd="0" presId="urn:microsoft.com/office/officeart/2005/8/layout/orgChart1#1"/>
    <dgm:cxn modelId="{32F50A4F-EE89-4E0C-AEC8-991AE791C8B9}" type="presParOf" srcId="{8B808B1F-F3FF-4AE7-8A3E-969734068D12}" destId="{75B2BD48-CDB9-4BB2-B2D9-43D3087CF368}" srcOrd="2" destOrd="0" presId="urn:microsoft.com/office/officeart/2005/8/layout/orgChart1#1"/>
    <dgm:cxn modelId="{BEDF1985-EE4C-4A9F-A852-B331882182BE}" type="presParOf" srcId="{C660B754-5887-4AB2-82E2-322C9E467B58}" destId="{6E96997F-209E-402D-B773-C9EF80F668B7}" srcOrd="2" destOrd="0" presId="urn:microsoft.com/office/officeart/2005/8/layout/orgChart1#1"/>
    <dgm:cxn modelId="{7AC3D223-71BB-473B-A186-0B36449A8942}" type="presParOf" srcId="{C660B754-5887-4AB2-82E2-322C9E467B58}" destId="{581F4C59-5496-4EE5-A719-51329221441C}" srcOrd="3" destOrd="0" presId="urn:microsoft.com/office/officeart/2005/8/layout/orgChart1#1"/>
    <dgm:cxn modelId="{D5F44B41-5069-403A-BF2F-8FB23712EEE9}" type="presParOf" srcId="{581F4C59-5496-4EE5-A719-51329221441C}" destId="{469395E1-09C3-4BE8-87F4-A10980689ACF}" srcOrd="0" destOrd="0" presId="urn:microsoft.com/office/officeart/2005/8/layout/orgChart1#1"/>
    <dgm:cxn modelId="{2ED3D78C-9CE1-4362-A2D4-07333BCFAF4D}" type="presParOf" srcId="{469395E1-09C3-4BE8-87F4-A10980689ACF}" destId="{0BCD9CEB-4AF9-4274-91F8-81FB9F51F117}" srcOrd="0" destOrd="0" presId="urn:microsoft.com/office/officeart/2005/8/layout/orgChart1#1"/>
    <dgm:cxn modelId="{4E8C0EDB-5103-48E8-8944-E17E77F372FB}" type="presParOf" srcId="{469395E1-09C3-4BE8-87F4-A10980689ACF}" destId="{48A9D615-7295-437A-A88A-26012E6BD698}" srcOrd="1" destOrd="0" presId="urn:microsoft.com/office/officeart/2005/8/layout/orgChart1#1"/>
    <dgm:cxn modelId="{3526EC07-735C-4224-9741-B55E716DD806}" type="presParOf" srcId="{581F4C59-5496-4EE5-A719-51329221441C}" destId="{495954B5-8DBE-47AE-A2A4-BA925741603A}" srcOrd="1" destOrd="0" presId="urn:microsoft.com/office/officeart/2005/8/layout/orgChart1#1"/>
    <dgm:cxn modelId="{8A514818-ACB8-41E3-87D2-4950922FCB5B}" type="presParOf" srcId="{581F4C59-5496-4EE5-A719-51329221441C}" destId="{F0207531-B827-40C9-8F03-A571A7EC2D64}" srcOrd="2" destOrd="0" presId="urn:microsoft.com/office/officeart/2005/8/layout/orgChart1#1"/>
    <dgm:cxn modelId="{4263C3F1-B68E-47D2-AA36-E401A9D35DFD}" type="presParOf" srcId="{C660B754-5887-4AB2-82E2-322C9E467B58}" destId="{5B07AA2B-3485-4DF0-BB1D-B5AEB3EFCBDF}" srcOrd="4" destOrd="0" presId="urn:microsoft.com/office/officeart/2005/8/layout/orgChart1#1"/>
    <dgm:cxn modelId="{DD3B26F8-0E63-4282-990F-AE8317EBB8AB}" type="presParOf" srcId="{C660B754-5887-4AB2-82E2-322C9E467B58}" destId="{1074FF3E-04BC-4554-8B0B-6395823EF2C3}" srcOrd="5" destOrd="0" presId="urn:microsoft.com/office/officeart/2005/8/layout/orgChart1#1"/>
    <dgm:cxn modelId="{91B3F197-F598-488A-B3FB-2AF81F2C1AC9}" type="presParOf" srcId="{1074FF3E-04BC-4554-8B0B-6395823EF2C3}" destId="{0DB9EEE6-21AA-4FC3-8934-5D073DF91173}" srcOrd="0" destOrd="0" presId="urn:microsoft.com/office/officeart/2005/8/layout/orgChart1#1"/>
    <dgm:cxn modelId="{41BC4E27-242F-4631-B246-40AB46AE600E}" type="presParOf" srcId="{0DB9EEE6-21AA-4FC3-8934-5D073DF91173}" destId="{E4F20CAF-286F-40C5-AAAA-5D969458038F}" srcOrd="0" destOrd="0" presId="urn:microsoft.com/office/officeart/2005/8/layout/orgChart1#1"/>
    <dgm:cxn modelId="{5498EBEB-0719-48C0-9743-9B9600DCC1D3}" type="presParOf" srcId="{0DB9EEE6-21AA-4FC3-8934-5D073DF91173}" destId="{293AE66C-DEBC-4410-BDDB-9FB982659E82}" srcOrd="1" destOrd="0" presId="urn:microsoft.com/office/officeart/2005/8/layout/orgChart1#1"/>
    <dgm:cxn modelId="{0A983C03-0052-4700-A0F3-5266F0A2767C}" type="presParOf" srcId="{1074FF3E-04BC-4554-8B0B-6395823EF2C3}" destId="{75A08CF3-B90A-42A5-AF91-86F20C9304E0}" srcOrd="1" destOrd="0" presId="urn:microsoft.com/office/officeart/2005/8/layout/orgChart1#1"/>
    <dgm:cxn modelId="{CE8699CD-0019-4E60-AD98-5564D3BDAA92}" type="presParOf" srcId="{1074FF3E-04BC-4554-8B0B-6395823EF2C3}" destId="{7FD91512-90D6-4525-86E7-E18ABE6E2811}" srcOrd="2" destOrd="0" presId="urn:microsoft.com/office/officeart/2005/8/layout/orgChart1#1"/>
    <dgm:cxn modelId="{20B1C123-2272-4C8C-BD0F-312BA5F9D6A3}" type="presParOf" srcId="{42CC8CE6-EBFA-49A2-9657-880F1509FC16}" destId="{65635962-AF14-45BC-87DB-319E3B5C194F}" srcOrd="2" destOrd="0" presId="urn:microsoft.com/office/officeart/2005/8/layout/orgChart1#1"/>
    <dgm:cxn modelId="{C1A7DD1C-6EB8-4360-B1DA-E78C1B4EB087}" type="presParOf" srcId="{36208887-0293-447C-9550-BDB1C4A18BDA}" destId="{A92B55ED-0011-4B12-B553-1CEC39812921}" srcOrd="6" destOrd="0" presId="urn:microsoft.com/office/officeart/2005/8/layout/orgChart1#1"/>
    <dgm:cxn modelId="{AB30E236-F4CC-4C35-9146-5F9322E5DF0D}" type="presParOf" srcId="{36208887-0293-447C-9550-BDB1C4A18BDA}" destId="{6D75C538-0206-43FA-A7D2-5581B7BECD4E}" srcOrd="7" destOrd="0" presId="urn:microsoft.com/office/officeart/2005/8/layout/orgChart1#1"/>
    <dgm:cxn modelId="{C7C99C3F-32CC-47DA-9ED2-11F1386AEB67}" type="presParOf" srcId="{6D75C538-0206-43FA-A7D2-5581B7BECD4E}" destId="{FDBFA4DA-CA0E-4E12-B710-7072D57C4E6D}" srcOrd="0" destOrd="0" presId="urn:microsoft.com/office/officeart/2005/8/layout/orgChart1#1"/>
    <dgm:cxn modelId="{7316BFB8-203E-43BE-BB28-CAEAEDC6C49D}" type="presParOf" srcId="{FDBFA4DA-CA0E-4E12-B710-7072D57C4E6D}" destId="{B0907D3D-84CA-4456-9C7C-C83D33CCE84E}" srcOrd="0" destOrd="0" presId="urn:microsoft.com/office/officeart/2005/8/layout/orgChart1#1"/>
    <dgm:cxn modelId="{4826DD41-6DAE-4940-8428-0E923C2AC0BF}" type="presParOf" srcId="{FDBFA4DA-CA0E-4E12-B710-7072D57C4E6D}" destId="{9AE0BE2A-2132-42D4-90A8-BFB34E22BAAF}" srcOrd="1" destOrd="0" presId="urn:microsoft.com/office/officeart/2005/8/layout/orgChart1#1"/>
    <dgm:cxn modelId="{9E50E8B7-2C49-4B07-90CB-305961116CE1}" type="presParOf" srcId="{6D75C538-0206-43FA-A7D2-5581B7BECD4E}" destId="{7DD7AB04-DDE7-4A6C-BA6F-8D91FCD46698}" srcOrd="1" destOrd="0" presId="urn:microsoft.com/office/officeart/2005/8/layout/orgChart1#1"/>
    <dgm:cxn modelId="{C792FFA2-0BFE-4D90-8BE8-877708E2FB27}" type="presParOf" srcId="{7DD7AB04-DDE7-4A6C-BA6F-8D91FCD46698}" destId="{4866FB77-9CBE-4EC8-9E3D-5C46F5E3B8D3}" srcOrd="0" destOrd="0" presId="urn:microsoft.com/office/officeart/2005/8/layout/orgChart1#1"/>
    <dgm:cxn modelId="{253CC61A-4FE5-4C29-B5BD-F1A871C6B4D3}" type="presParOf" srcId="{7DD7AB04-DDE7-4A6C-BA6F-8D91FCD46698}" destId="{2BB21729-7017-4795-84F8-5E65E5655329}" srcOrd="1" destOrd="0" presId="urn:microsoft.com/office/officeart/2005/8/layout/orgChart1#1"/>
    <dgm:cxn modelId="{B76EBAC5-9841-4F93-89DB-4C04BABA4158}" type="presParOf" srcId="{2BB21729-7017-4795-84F8-5E65E5655329}" destId="{2C296E8A-B01B-4B0E-8D25-722D4C11E38D}" srcOrd="0" destOrd="0" presId="urn:microsoft.com/office/officeart/2005/8/layout/orgChart1#1"/>
    <dgm:cxn modelId="{1E5CDB36-441F-4C1A-BAF4-1DF71EBA04A8}" type="presParOf" srcId="{2C296E8A-B01B-4B0E-8D25-722D4C11E38D}" destId="{236F1705-0F59-499C-B11A-7164611F14B8}" srcOrd="0" destOrd="0" presId="urn:microsoft.com/office/officeart/2005/8/layout/orgChart1#1"/>
    <dgm:cxn modelId="{444BAE59-00A6-47EB-8BD8-A54B828CC3B2}" type="presParOf" srcId="{2C296E8A-B01B-4B0E-8D25-722D4C11E38D}" destId="{E08D276A-B207-4450-988D-37AF909637A9}" srcOrd="1" destOrd="0" presId="urn:microsoft.com/office/officeart/2005/8/layout/orgChart1#1"/>
    <dgm:cxn modelId="{5F7FB68F-F98F-4840-9F3A-688A7495C1DC}" type="presParOf" srcId="{2BB21729-7017-4795-84F8-5E65E5655329}" destId="{EDA24D53-3837-4C17-9B4B-0EBC7BDEBB07}" srcOrd="1" destOrd="0" presId="urn:microsoft.com/office/officeart/2005/8/layout/orgChart1#1"/>
    <dgm:cxn modelId="{8BF91DAD-96AB-4DBE-A7C1-D6B583C2EA08}" type="presParOf" srcId="{2BB21729-7017-4795-84F8-5E65E5655329}" destId="{9178D654-76D7-43EA-B5EB-052A0C1FEA83}" srcOrd="2" destOrd="0" presId="urn:microsoft.com/office/officeart/2005/8/layout/orgChart1#1"/>
    <dgm:cxn modelId="{E3F09036-E96A-4DB2-833C-98ECE88275B3}" type="presParOf" srcId="{7DD7AB04-DDE7-4A6C-BA6F-8D91FCD46698}" destId="{6AE7F743-26F6-459A-85AB-96849F28670E}" srcOrd="2" destOrd="0" presId="urn:microsoft.com/office/officeart/2005/8/layout/orgChart1#1"/>
    <dgm:cxn modelId="{9CEADC05-E43E-4E8A-A166-68D51A4573C3}" type="presParOf" srcId="{7DD7AB04-DDE7-4A6C-BA6F-8D91FCD46698}" destId="{AE8636ED-1C83-4697-92EC-055D7635F085}" srcOrd="3" destOrd="0" presId="urn:microsoft.com/office/officeart/2005/8/layout/orgChart1#1"/>
    <dgm:cxn modelId="{E2594B4D-15E1-4539-A5E8-F71EBF638120}" type="presParOf" srcId="{AE8636ED-1C83-4697-92EC-055D7635F085}" destId="{2B70EC20-9CAF-4985-AEB4-48F509E52810}" srcOrd="0" destOrd="0" presId="urn:microsoft.com/office/officeart/2005/8/layout/orgChart1#1"/>
    <dgm:cxn modelId="{78C041D8-5059-41CF-8C04-D8CD272F5CD4}" type="presParOf" srcId="{2B70EC20-9CAF-4985-AEB4-48F509E52810}" destId="{F7F37522-10C8-4154-8C02-8C015E936282}" srcOrd="0" destOrd="0" presId="urn:microsoft.com/office/officeart/2005/8/layout/orgChart1#1"/>
    <dgm:cxn modelId="{52194CA1-6BA1-4D01-8800-D333312DE343}" type="presParOf" srcId="{2B70EC20-9CAF-4985-AEB4-48F509E52810}" destId="{D1ACC24C-9E0B-434B-B73A-64BE716D872A}" srcOrd="1" destOrd="0" presId="urn:microsoft.com/office/officeart/2005/8/layout/orgChart1#1"/>
    <dgm:cxn modelId="{3CEE0C32-4CBC-4485-8CC9-9FF1DF96366D}" type="presParOf" srcId="{AE8636ED-1C83-4697-92EC-055D7635F085}" destId="{42C7728C-8B26-46CE-89DC-A8FDC7342E0A}" srcOrd="1" destOrd="0" presId="urn:microsoft.com/office/officeart/2005/8/layout/orgChart1#1"/>
    <dgm:cxn modelId="{67AE9DDE-F92E-440C-B78F-A33944E19F29}" type="presParOf" srcId="{AE8636ED-1C83-4697-92EC-055D7635F085}" destId="{07A562ED-0022-424A-8B9D-8205E3DD0618}" srcOrd="2" destOrd="0" presId="urn:microsoft.com/office/officeart/2005/8/layout/orgChart1#1"/>
    <dgm:cxn modelId="{20489F0B-6873-4CE9-A12E-2F4A23E2811B}" type="presParOf" srcId="{7DD7AB04-DDE7-4A6C-BA6F-8D91FCD46698}" destId="{B0E1AE23-DEAB-422A-884F-4044E9B4C771}" srcOrd="4" destOrd="0" presId="urn:microsoft.com/office/officeart/2005/8/layout/orgChart1#1"/>
    <dgm:cxn modelId="{7AA895B8-A93F-4FA9-9628-A8593C18888F}" type="presParOf" srcId="{7DD7AB04-DDE7-4A6C-BA6F-8D91FCD46698}" destId="{D3452856-921E-40F9-AFB0-621543F43378}" srcOrd="5" destOrd="0" presId="urn:microsoft.com/office/officeart/2005/8/layout/orgChart1#1"/>
    <dgm:cxn modelId="{5CDB398A-FD44-46D8-A9CA-EE49A6277052}" type="presParOf" srcId="{D3452856-921E-40F9-AFB0-621543F43378}" destId="{F44ABCBB-ABBE-4D24-B574-F3D111E59FD0}" srcOrd="0" destOrd="0" presId="urn:microsoft.com/office/officeart/2005/8/layout/orgChart1#1"/>
    <dgm:cxn modelId="{AEE3C893-051C-447E-8BC5-5D9527704370}" type="presParOf" srcId="{F44ABCBB-ABBE-4D24-B574-F3D111E59FD0}" destId="{3C6E1479-50D7-4374-B4B6-41B4F3B4FA13}" srcOrd="0" destOrd="0" presId="urn:microsoft.com/office/officeart/2005/8/layout/orgChart1#1"/>
    <dgm:cxn modelId="{AA89B52B-AA00-4D7F-B231-4C8AFA08A43D}" type="presParOf" srcId="{F44ABCBB-ABBE-4D24-B574-F3D111E59FD0}" destId="{80DC9372-6E03-4602-9486-DBB42DD828E9}" srcOrd="1" destOrd="0" presId="urn:microsoft.com/office/officeart/2005/8/layout/orgChart1#1"/>
    <dgm:cxn modelId="{EDA0B112-B002-4F6C-8351-29E649F47041}" type="presParOf" srcId="{D3452856-921E-40F9-AFB0-621543F43378}" destId="{C2E98EA5-2968-41DA-A879-0BBFC9A8B870}" srcOrd="1" destOrd="0" presId="urn:microsoft.com/office/officeart/2005/8/layout/orgChart1#1"/>
    <dgm:cxn modelId="{ADB69CF1-DC0E-4473-A8E0-8FA18B99BFD4}" type="presParOf" srcId="{D3452856-921E-40F9-AFB0-621543F43378}" destId="{60915F38-46B8-4A05-B148-FCB1E5BDD03A}" srcOrd="2" destOrd="0" presId="urn:microsoft.com/office/officeart/2005/8/layout/orgChart1#1"/>
    <dgm:cxn modelId="{1693720C-84C2-4A1D-8741-AB288A481C5B}" type="presParOf" srcId="{6D75C538-0206-43FA-A7D2-5581B7BECD4E}" destId="{FDD9C9A5-36DA-45D9-A3C4-C9B036BE2F47}" srcOrd="2" destOrd="0" presId="urn:microsoft.com/office/officeart/2005/8/layout/orgChart1#1"/>
    <dgm:cxn modelId="{DD0EF8CE-AE19-480F-9E49-073BB60E19D6}" type="presParOf" srcId="{36208887-0293-447C-9550-BDB1C4A18BDA}" destId="{5F242EBE-CF47-4394-B1BD-C436B23002EE}" srcOrd="8" destOrd="0" presId="urn:microsoft.com/office/officeart/2005/8/layout/orgChart1#1"/>
    <dgm:cxn modelId="{7A77B761-8C5B-4F8D-94BD-3255708A6AED}" type="presParOf" srcId="{36208887-0293-447C-9550-BDB1C4A18BDA}" destId="{418FE621-FD8F-4907-A642-9288022047AC}" srcOrd="9" destOrd="0" presId="urn:microsoft.com/office/officeart/2005/8/layout/orgChart1#1"/>
    <dgm:cxn modelId="{0AA5F837-06C7-4AD7-8CA5-A9DF9BC48F31}" type="presParOf" srcId="{418FE621-FD8F-4907-A642-9288022047AC}" destId="{2858E939-9784-4799-A900-80B948D665E3}" srcOrd="0" destOrd="0" presId="urn:microsoft.com/office/officeart/2005/8/layout/orgChart1#1"/>
    <dgm:cxn modelId="{8E73A5F3-70E2-492C-941E-08C2829F5BDD}" type="presParOf" srcId="{2858E939-9784-4799-A900-80B948D665E3}" destId="{9CF9875A-FDB2-42E0-96AD-93459E705072}" srcOrd="0" destOrd="0" presId="urn:microsoft.com/office/officeart/2005/8/layout/orgChart1#1"/>
    <dgm:cxn modelId="{4B64A16D-5DBE-4C5B-8A4A-3B2B878752F5}" type="presParOf" srcId="{2858E939-9784-4799-A900-80B948D665E3}" destId="{F360A740-B1CE-4173-98A0-DBB4D33C3E0F}" srcOrd="1" destOrd="0" presId="urn:microsoft.com/office/officeart/2005/8/layout/orgChart1#1"/>
    <dgm:cxn modelId="{11B5F0BC-5A97-4C48-8844-7AE24862C6FD}" type="presParOf" srcId="{418FE621-FD8F-4907-A642-9288022047AC}" destId="{8A870B32-E47D-4061-ABB3-156BC396FA45}" srcOrd="1" destOrd="0" presId="urn:microsoft.com/office/officeart/2005/8/layout/orgChart1#1"/>
    <dgm:cxn modelId="{75C210F2-0821-4757-9901-143AE13DACF4}" type="presParOf" srcId="{8A870B32-E47D-4061-ABB3-156BC396FA45}" destId="{470FE079-B886-4761-83EC-712B3B03A306}" srcOrd="0" destOrd="0" presId="urn:microsoft.com/office/officeart/2005/8/layout/orgChart1#1"/>
    <dgm:cxn modelId="{ECA230C6-9FFE-49D6-9D1A-29930FABB90C}" type="presParOf" srcId="{8A870B32-E47D-4061-ABB3-156BC396FA45}" destId="{79A1AF5D-5C8B-427E-8C28-5C81FE2402EC}" srcOrd="1" destOrd="0" presId="urn:microsoft.com/office/officeart/2005/8/layout/orgChart1#1"/>
    <dgm:cxn modelId="{D60FB2C8-09C2-411F-B756-17CE78600F21}" type="presParOf" srcId="{79A1AF5D-5C8B-427E-8C28-5C81FE2402EC}" destId="{B73B18C5-4917-4557-A325-EBE5FBA8ADF0}" srcOrd="0" destOrd="0" presId="urn:microsoft.com/office/officeart/2005/8/layout/orgChart1#1"/>
    <dgm:cxn modelId="{A8B5698E-3377-4AB7-A640-5EA9B9580774}" type="presParOf" srcId="{B73B18C5-4917-4557-A325-EBE5FBA8ADF0}" destId="{664848EC-E6DE-4306-8A34-18699B219BD0}" srcOrd="0" destOrd="0" presId="urn:microsoft.com/office/officeart/2005/8/layout/orgChart1#1"/>
    <dgm:cxn modelId="{3E122FD0-A045-415D-8FCC-6711ED41DE1A}" type="presParOf" srcId="{B73B18C5-4917-4557-A325-EBE5FBA8ADF0}" destId="{B1FCDA92-C39A-495D-8A95-81126E5EEE91}" srcOrd="1" destOrd="0" presId="urn:microsoft.com/office/officeart/2005/8/layout/orgChart1#1"/>
    <dgm:cxn modelId="{6E5834B2-33DD-4E96-812F-CD8186E42EA3}" type="presParOf" srcId="{79A1AF5D-5C8B-427E-8C28-5C81FE2402EC}" destId="{E7BD7753-3E0F-485C-8E9B-FFB82D2E0442}" srcOrd="1" destOrd="0" presId="urn:microsoft.com/office/officeart/2005/8/layout/orgChart1#1"/>
    <dgm:cxn modelId="{FC041A83-D92C-40CA-8714-430741519471}" type="presParOf" srcId="{79A1AF5D-5C8B-427E-8C28-5C81FE2402EC}" destId="{9258FABD-303E-4F5A-BF47-E3709F118E09}" srcOrd="2" destOrd="0" presId="urn:microsoft.com/office/officeart/2005/8/layout/orgChart1#1"/>
    <dgm:cxn modelId="{E73ADD9B-FABF-4964-84AA-6DB3F724ECAA}" type="presParOf" srcId="{8A870B32-E47D-4061-ABB3-156BC396FA45}" destId="{85C78E5B-163E-4088-A089-A59D56F4A78F}" srcOrd="2" destOrd="0" presId="urn:microsoft.com/office/officeart/2005/8/layout/orgChart1#1"/>
    <dgm:cxn modelId="{10F5AF80-7C6D-4091-9D91-AD57AE9C0BF9}" type="presParOf" srcId="{8A870B32-E47D-4061-ABB3-156BC396FA45}" destId="{39645AAF-F695-4C74-ADEC-0826187ECC0C}" srcOrd="3" destOrd="0" presId="urn:microsoft.com/office/officeart/2005/8/layout/orgChart1#1"/>
    <dgm:cxn modelId="{8C417278-7567-4D7E-8420-397E9F7EA34A}" type="presParOf" srcId="{39645AAF-F695-4C74-ADEC-0826187ECC0C}" destId="{F0D0F46E-883F-49C2-A733-1E30C2CB8EED}" srcOrd="0" destOrd="0" presId="urn:microsoft.com/office/officeart/2005/8/layout/orgChart1#1"/>
    <dgm:cxn modelId="{972F589E-6D2F-4DE3-A8B4-415DD924D02C}" type="presParOf" srcId="{F0D0F46E-883F-49C2-A733-1E30C2CB8EED}" destId="{1E0F377D-87A8-4D7D-A477-E793140DBDB9}" srcOrd="0" destOrd="0" presId="urn:microsoft.com/office/officeart/2005/8/layout/orgChart1#1"/>
    <dgm:cxn modelId="{A67EF66F-62B0-4839-9D18-B5EFBB457699}" type="presParOf" srcId="{F0D0F46E-883F-49C2-A733-1E30C2CB8EED}" destId="{C7556E06-9A42-4A06-81D4-A5BF3223BC99}" srcOrd="1" destOrd="0" presId="urn:microsoft.com/office/officeart/2005/8/layout/orgChart1#1"/>
    <dgm:cxn modelId="{0565181B-1BDE-4F66-9FCD-7EE2657C61E4}" type="presParOf" srcId="{39645AAF-F695-4C74-ADEC-0826187ECC0C}" destId="{B2FDDBA6-8D5E-4F1C-9E2B-B2EAE4947788}" srcOrd="1" destOrd="0" presId="urn:microsoft.com/office/officeart/2005/8/layout/orgChart1#1"/>
    <dgm:cxn modelId="{E304C71D-2A7C-422C-ACCB-60A58439773A}" type="presParOf" srcId="{39645AAF-F695-4C74-ADEC-0826187ECC0C}" destId="{6347C83D-831F-4D2C-BBB3-4FEA95FC03BF}" srcOrd="2" destOrd="0" presId="urn:microsoft.com/office/officeart/2005/8/layout/orgChart1#1"/>
    <dgm:cxn modelId="{186CCD45-0F17-40EC-A9FA-5CAC79ED3D88}" type="presParOf" srcId="{8A870B32-E47D-4061-ABB3-156BC396FA45}" destId="{3A4AD5FD-5BBC-480F-9449-2443F76678BE}" srcOrd="4" destOrd="0" presId="urn:microsoft.com/office/officeart/2005/8/layout/orgChart1#1"/>
    <dgm:cxn modelId="{8F95D38B-05B2-4F7C-B407-165774F74695}" type="presParOf" srcId="{8A870B32-E47D-4061-ABB3-156BC396FA45}" destId="{8A20D5B8-5653-46ED-974A-595CBBF065A9}" srcOrd="5" destOrd="0" presId="urn:microsoft.com/office/officeart/2005/8/layout/orgChart1#1"/>
    <dgm:cxn modelId="{EDE816D5-D912-40EB-A10C-F99F06A4EDCB}" type="presParOf" srcId="{8A20D5B8-5653-46ED-974A-595CBBF065A9}" destId="{C1486126-3EE0-4662-8C89-9501A8565226}" srcOrd="0" destOrd="0" presId="urn:microsoft.com/office/officeart/2005/8/layout/orgChart1#1"/>
    <dgm:cxn modelId="{29DBE7EB-5455-454B-BEF5-E2E1D543FF51}" type="presParOf" srcId="{C1486126-3EE0-4662-8C89-9501A8565226}" destId="{9D4296B3-C8A1-4E17-B13B-84B52DE9068E}" srcOrd="0" destOrd="0" presId="urn:microsoft.com/office/officeart/2005/8/layout/orgChart1#1"/>
    <dgm:cxn modelId="{86BC451F-B790-4184-B8F4-E64FAC4BC3E3}" type="presParOf" srcId="{C1486126-3EE0-4662-8C89-9501A8565226}" destId="{AE220163-2711-4086-B8DE-EAD426DE0C02}" srcOrd="1" destOrd="0" presId="urn:microsoft.com/office/officeart/2005/8/layout/orgChart1#1"/>
    <dgm:cxn modelId="{67CD259E-7E2C-4733-B60B-34AE532E0DA5}" type="presParOf" srcId="{8A20D5B8-5653-46ED-974A-595CBBF065A9}" destId="{BC0BC89E-514C-4BAC-A51A-6CF3458E9821}" srcOrd="1" destOrd="0" presId="urn:microsoft.com/office/officeart/2005/8/layout/orgChart1#1"/>
    <dgm:cxn modelId="{9E917E93-091D-4302-8DF9-CFEE24FF3951}" type="presParOf" srcId="{8A20D5B8-5653-46ED-974A-595CBBF065A9}" destId="{F185EEFD-8EBA-4CE6-908C-F6812CF453F5}" srcOrd="2" destOrd="0" presId="urn:microsoft.com/office/officeart/2005/8/layout/orgChart1#1"/>
    <dgm:cxn modelId="{C669FA86-955F-4E07-B04A-AC754F68AAEF}" type="presParOf" srcId="{418FE621-FD8F-4907-A642-9288022047AC}" destId="{292BBFF8-C12B-42DF-AFE8-AF943BFCE819}" srcOrd="2" destOrd="0" presId="urn:microsoft.com/office/officeart/2005/8/layout/orgChart1#1"/>
    <dgm:cxn modelId="{72991FDB-1984-4720-AFE2-1B75F3EA1670}" type="presParOf" srcId="{CCE4BFBF-3CEE-46B1-B740-4E3A52C7D31F}" destId="{42A52146-8376-4856-93C6-5BF2B53238AC}" srcOrd="2" destOrd="0" presId="urn:microsoft.com/office/officeart/2005/8/layout/orgChart1#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538FB1B1-B8C3-4181-8F26-A4B760F20594}" type="doc">
      <dgm:prSet loTypeId="urn:microsoft.com/office/officeart/2005/8/layout/orgChart1#2" loCatId="hierarchy" qsTypeId="urn:microsoft.com/office/officeart/2005/8/quickstyle/simple2#1" qsCatId="simple" csTypeId="urn:microsoft.com/office/officeart/2005/8/colors/accent1_2#1" csCatId="accent1" phldr="1"/>
      <dgm:spPr/>
      <dgm:t>
        <a:bodyPr/>
        <a:lstStyle/>
        <a:p>
          <a:endParaRPr lang="en-IN"/>
        </a:p>
      </dgm:t>
    </dgm:pt>
    <dgm:pt modelId="{2DB2554C-6845-495C-9B90-42846DEFF93B}">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400" dirty="0"/>
            <a:t>Maintenance Project</a:t>
          </a:r>
        </a:p>
      </dgm:t>
    </dgm:pt>
    <dgm:pt modelId="{7617BB11-C2B2-461F-9EFC-8D6CD0C31274}" type="parTrans" cxnId="{0EC5A289-1C6E-4313-BF19-CA9426380CDF}">
      <dgm:prSet/>
      <dgm:spPr/>
      <dgm:t>
        <a:bodyPr/>
        <a:lstStyle/>
        <a:p>
          <a:endParaRPr lang="en-IN"/>
        </a:p>
      </dgm:t>
    </dgm:pt>
    <dgm:pt modelId="{BFA7CB58-E4E5-4380-9C4E-B8CC558CCD11}" type="sibTrans" cxnId="{0EC5A289-1C6E-4313-BF19-CA9426380CDF}">
      <dgm:prSet/>
      <dgm:spPr/>
      <dgm:t>
        <a:bodyPr/>
        <a:lstStyle/>
        <a:p>
          <a:endParaRPr lang="en-IN"/>
        </a:p>
      </dgm:t>
    </dgm:pt>
    <dgm:pt modelId="{08C08545-7E9C-47A6-9A49-582C8747E2CA}">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Major Enhancement</a:t>
          </a:r>
        </a:p>
      </dgm:t>
    </dgm:pt>
    <dgm:pt modelId="{F3A9787F-9857-4FF4-8651-49FD6681859F}" type="parTrans" cxnId="{7EBE1656-CB1C-4219-92F1-5904CE20D25F}">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80F9C164-788A-463F-827E-DD3793BB6589}" type="sibTrans" cxnId="{7EBE1656-CB1C-4219-92F1-5904CE20D25F}">
      <dgm:prSet/>
      <dgm:spPr/>
      <dgm:t>
        <a:bodyPr/>
        <a:lstStyle/>
        <a:p>
          <a:endParaRPr lang="en-IN"/>
        </a:p>
      </dgm:t>
    </dgm:pt>
    <dgm:pt modelId="{5D3B0717-98D4-4AB7-82E1-9093B965CC86}">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Minor Enhancement</a:t>
          </a:r>
        </a:p>
      </dgm:t>
    </dgm:pt>
    <dgm:pt modelId="{BE7FFE7F-3738-49E7-8407-5300B87CB9AF}" type="parTrans" cxnId="{92FEE283-C8B1-459F-8BB3-3B5F4AB60B6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FE739E2-8089-42CD-968D-8DF49FFA6A21}" type="sibTrans" cxnId="{92FEE283-C8B1-459F-8BB3-3B5F4AB60B64}">
      <dgm:prSet/>
      <dgm:spPr/>
      <dgm:t>
        <a:bodyPr/>
        <a:lstStyle/>
        <a:p>
          <a:endParaRPr lang="en-IN"/>
        </a:p>
      </dgm:t>
    </dgm:pt>
    <dgm:pt modelId="{07838561-D566-4735-9FEE-6A3469CC568C}">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Bug Fix</a:t>
          </a:r>
        </a:p>
      </dgm:t>
    </dgm:pt>
    <dgm:pt modelId="{78028272-E598-416F-8E90-DDAB6983EB40}" type="parTrans" cxnId="{599D6A88-2349-424E-8099-8F2A7449CD22}">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EBC29F1F-D458-4C03-B378-36812D4ACE1B}" type="sibTrans" cxnId="{599D6A88-2349-424E-8099-8F2A7449CD22}">
      <dgm:prSet/>
      <dgm:spPr/>
      <dgm:t>
        <a:bodyPr/>
        <a:lstStyle/>
        <a:p>
          <a:endParaRPr lang="en-IN"/>
        </a:p>
      </dgm:t>
    </dgm:pt>
    <dgm:pt modelId="{C05BFAE0-BE0B-4CE1-8F3C-97E810E40323}">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Requirement –Specification Document</a:t>
          </a:r>
        </a:p>
      </dgm:t>
    </dgm:pt>
    <dgm:pt modelId="{9C940BD8-3CA9-43C8-B6C4-40BB959A3BF0}" type="parTrans" cxnId="{8AF7FC7C-500A-4EB7-9BC2-62649FA47C3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671FF4DD-9E73-4B49-A942-2F7B31824319}" type="sibTrans" cxnId="{8AF7FC7C-500A-4EB7-9BC2-62649FA47C34}">
      <dgm:prSet/>
      <dgm:spPr/>
      <dgm:t>
        <a:bodyPr/>
        <a:lstStyle/>
        <a:p>
          <a:endParaRPr lang="en-IN"/>
        </a:p>
      </dgm:t>
    </dgm:pt>
    <dgm:pt modelId="{9EF33068-D7A8-4348-A91E-95CCF1F7C6E5}">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Requirement – Impact Analysis</a:t>
          </a:r>
        </a:p>
      </dgm:t>
    </dgm:pt>
    <dgm:pt modelId="{556A0996-12B3-4D01-90E7-52B9390EF70A}" type="parTrans" cxnId="{14B73711-713E-494E-B829-26769129C1D8}">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8E2AC3B-C22C-4551-A857-D252F408551F}" type="sibTrans" cxnId="{14B73711-713E-494E-B829-26769129C1D8}">
      <dgm:prSet/>
      <dgm:spPr/>
      <dgm:t>
        <a:bodyPr/>
        <a:lstStyle/>
        <a:p>
          <a:endParaRPr lang="en-IN"/>
        </a:p>
      </dgm:t>
    </dgm:pt>
    <dgm:pt modelId="{A7CC1E2B-7720-42E1-9849-30AC800D1521}">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Technical Design  Specification</a:t>
          </a:r>
        </a:p>
      </dgm:t>
    </dgm:pt>
    <dgm:pt modelId="{94AF8EC3-4F56-469A-BF08-04F854BAC74A}" type="parTrans" cxnId="{9AC8903B-6781-4355-968D-89BD59F97B3C}">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7D5A873-55DB-4B3A-85B3-F56E665F7C55}" type="sibTrans" cxnId="{9AC8903B-6781-4355-968D-89BD59F97B3C}">
      <dgm:prSet/>
      <dgm:spPr/>
      <dgm:t>
        <a:bodyPr/>
        <a:lstStyle/>
        <a:p>
          <a:endParaRPr lang="en-IN"/>
        </a:p>
      </dgm:t>
    </dgm:pt>
    <dgm:pt modelId="{B22F0F03-5F0E-4C75-AE2D-875F32346E49}">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Build &amp; Unit Testing</a:t>
          </a:r>
        </a:p>
      </dgm:t>
    </dgm:pt>
    <dgm:pt modelId="{D581EC5E-B684-4D21-9DB6-C88F29708307}" type="parTrans" cxnId="{440B40F3-FA8F-4A6B-8D24-04BAB191F89F}">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2F6A1DFB-6174-4A9F-868B-88FE7745A920}" type="sibTrans" cxnId="{440B40F3-FA8F-4A6B-8D24-04BAB191F89F}">
      <dgm:prSet/>
      <dgm:spPr/>
      <dgm:t>
        <a:bodyPr/>
        <a:lstStyle/>
        <a:p>
          <a:endParaRPr lang="en-IN"/>
        </a:p>
      </dgm:t>
    </dgm:pt>
    <dgm:pt modelId="{376DF943-463A-467B-901D-4C08D3E88C66}">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Impact Analysis</a:t>
          </a:r>
        </a:p>
      </dgm:t>
    </dgm:pt>
    <dgm:pt modelId="{3AB59C3B-CB23-46B2-9577-4E5C929471F3}" type="parTrans" cxnId="{5B6B197F-E52E-40FE-B591-6719B0E4DE22}">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A504DAAE-C694-4D85-8E3C-C0696E2E8F82}" type="sibTrans" cxnId="{5B6B197F-E52E-40FE-B591-6719B0E4DE22}">
      <dgm:prSet/>
      <dgm:spPr/>
      <dgm:t>
        <a:bodyPr/>
        <a:lstStyle/>
        <a:p>
          <a:endParaRPr lang="en-IN"/>
        </a:p>
      </dgm:t>
    </dgm:pt>
    <dgm:pt modelId="{06B5AA09-596C-47AE-B42C-1D824758EFDA}">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Build &amp; Unit testing</a:t>
          </a:r>
        </a:p>
      </dgm:t>
    </dgm:pt>
    <dgm:pt modelId="{FE9517AE-41F9-46B9-BBF5-B45130D1E0F3}" type="parTrans" cxnId="{4F502761-D611-4A7B-90C8-ECCDFC0A8A6B}">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D1FBE1A2-DF96-434F-96A5-F33641C01F90}" type="sibTrans" cxnId="{4F502761-D611-4A7B-90C8-ECCDFC0A8A6B}">
      <dgm:prSet/>
      <dgm:spPr/>
      <dgm:t>
        <a:bodyPr/>
        <a:lstStyle/>
        <a:p>
          <a:endParaRPr lang="en-IN"/>
        </a:p>
      </dgm:t>
    </dgm:pt>
    <dgm:pt modelId="{FF570306-B1D6-4CBD-B42A-B26C238DB694}">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Review / Rework</a:t>
          </a:r>
        </a:p>
      </dgm:t>
    </dgm:pt>
    <dgm:pt modelId="{4BDA6F62-B6D1-4278-AF93-421059010C0D}" type="parTrans" cxnId="{E3B01CE0-CBEC-4775-9978-40501A2C4808}">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D1357DE1-F516-457E-BAC0-B225E3158ED6}" type="sibTrans" cxnId="{E3B01CE0-CBEC-4775-9978-40501A2C4808}">
      <dgm:prSet/>
      <dgm:spPr/>
      <dgm:t>
        <a:bodyPr/>
        <a:lstStyle/>
        <a:p>
          <a:endParaRPr lang="en-IN"/>
        </a:p>
      </dgm:t>
    </dgm:pt>
    <dgm:pt modelId="{ADA4C45B-E4F9-4700-9ED1-82CF75DBA81B}">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Release /Deployment</a:t>
          </a:r>
        </a:p>
      </dgm:t>
    </dgm:pt>
    <dgm:pt modelId="{147CF310-688A-469F-B88A-BB786A1D1BF7}" type="parTrans" cxnId="{3DD37ABE-6296-4606-BBFF-5F93113BBD2F}">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80F01266-2E21-4A18-92A4-F6C5724397C9}" type="sibTrans" cxnId="{3DD37ABE-6296-4606-BBFF-5F93113BBD2F}">
      <dgm:prSet/>
      <dgm:spPr/>
      <dgm:t>
        <a:bodyPr/>
        <a:lstStyle/>
        <a:p>
          <a:endParaRPr lang="en-IN"/>
        </a:p>
      </dgm:t>
    </dgm:pt>
    <dgm:pt modelId="{484FA67D-95B6-4BDC-A284-5739A8942B28}">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Build &amp; Unit Testing</a:t>
          </a:r>
        </a:p>
      </dgm:t>
    </dgm:pt>
    <dgm:pt modelId="{EAEB6EB0-9911-4279-8451-22BF0C3B6203}" type="sibTrans" cxnId="{D5A9DF62-6BA5-4439-9A01-BB5D9C8FCDE7}">
      <dgm:prSet/>
      <dgm:spPr/>
      <dgm:t>
        <a:bodyPr/>
        <a:lstStyle/>
        <a:p>
          <a:endParaRPr lang="en-IN"/>
        </a:p>
      </dgm:t>
    </dgm:pt>
    <dgm:pt modelId="{8FDA396F-754A-4B9E-819B-F9132228E032}" type="parTrans" cxnId="{D5A9DF62-6BA5-4439-9A01-BB5D9C8FCDE7}">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4828581-410E-4F8D-8EC9-0BE14E2BB3E2}">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Technical Specification</a:t>
          </a:r>
        </a:p>
      </dgm:t>
    </dgm:pt>
    <dgm:pt modelId="{E7632A8A-F725-43E8-87CB-2ADF619EA667}" type="parTrans" cxnId="{D67426A8-0E3F-43B6-B7DF-BF53DB254560}">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F753F98-1B67-4F98-909F-BA70B88BC3AF}" type="sibTrans" cxnId="{D67426A8-0E3F-43B6-B7DF-BF53DB254560}">
      <dgm:prSet/>
      <dgm:spPr/>
      <dgm:t>
        <a:bodyPr/>
        <a:lstStyle/>
        <a:p>
          <a:endParaRPr lang="en-IN"/>
        </a:p>
      </dgm:t>
    </dgm:pt>
    <dgm:pt modelId="{46C66F40-CE91-4746-B67A-B7A3286B5211}">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Functional Testing</a:t>
          </a:r>
        </a:p>
      </dgm:t>
    </dgm:pt>
    <dgm:pt modelId="{EA41B0B0-57F5-4CCF-A045-6ED509FAA960}" type="parTrans" cxnId="{853F6A3D-6745-4EA2-8B79-197EC9B29576}">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7755C3FE-4B5E-47F1-9464-7681E40C0278}" type="sibTrans" cxnId="{853F6A3D-6745-4EA2-8B79-197EC9B29576}">
      <dgm:prSet/>
      <dgm:spPr/>
      <dgm:t>
        <a:bodyPr/>
        <a:lstStyle/>
        <a:p>
          <a:endParaRPr lang="en-IN"/>
        </a:p>
      </dgm:t>
    </dgm:pt>
    <dgm:pt modelId="{329AC1A5-B469-433F-864E-20AED2DB1018}">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Review / Rework</a:t>
          </a:r>
        </a:p>
      </dgm:t>
    </dgm:pt>
    <dgm:pt modelId="{B5C8BE83-6E87-4627-8FC5-BCCD33A6DD4B}" type="parTrans" cxnId="{9F470999-6849-4658-9C4E-5DB1189A34D1}">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8DF04BB-B6B9-4A23-BF79-8251B78CE7DE}" type="sibTrans" cxnId="{9F470999-6849-4658-9C4E-5DB1189A34D1}">
      <dgm:prSet/>
      <dgm:spPr/>
      <dgm:t>
        <a:bodyPr/>
        <a:lstStyle/>
        <a:p>
          <a:endParaRPr lang="en-IN"/>
        </a:p>
      </dgm:t>
    </dgm:pt>
    <dgm:pt modelId="{66C0848D-74A6-4C45-9392-32C5E482A614}">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Release / Deployment</a:t>
          </a:r>
        </a:p>
      </dgm:t>
    </dgm:pt>
    <dgm:pt modelId="{ED924C82-816B-4D5C-8072-10CB1D686048}" type="parTrans" cxnId="{55C10352-56A7-4960-97C7-91719E6D6835}">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DEE0ED6D-F4AF-4DFF-B743-46EF1C900D5C}" type="sibTrans" cxnId="{55C10352-56A7-4960-97C7-91719E6D6835}">
      <dgm:prSet/>
      <dgm:spPr/>
      <dgm:t>
        <a:bodyPr/>
        <a:lstStyle/>
        <a:p>
          <a:endParaRPr lang="en-IN"/>
        </a:p>
      </dgm:t>
    </dgm:pt>
    <dgm:pt modelId="{971BBA1E-B68B-4469-BDDB-CB0A803F3CDC}">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Functional Testing</a:t>
          </a:r>
        </a:p>
      </dgm:t>
    </dgm:pt>
    <dgm:pt modelId="{26C7D02F-39FC-4FF1-A992-5C1A2DA0E678}" type="parTrans" cxnId="{A7CB0545-13CE-4D4F-ABEB-4300D28A479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D04A6418-8E28-4FC1-8996-8B8D882577D8}" type="sibTrans" cxnId="{A7CB0545-13CE-4D4F-ABEB-4300D28A4794}">
      <dgm:prSet/>
      <dgm:spPr/>
      <dgm:t>
        <a:bodyPr/>
        <a:lstStyle/>
        <a:p>
          <a:endParaRPr lang="en-IN"/>
        </a:p>
      </dgm:t>
    </dgm:pt>
    <dgm:pt modelId="{4CFCB7AA-57A0-416A-A0FD-8734808BE32D}">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Review </a:t>
          </a:r>
          <a:r>
            <a:rPr lang="en-IN" sz="1200"/>
            <a:t>/ Rework</a:t>
          </a:r>
        </a:p>
        <a:p>
          <a:endParaRPr lang="en-IN" sz="1200" dirty="0"/>
        </a:p>
      </dgm:t>
    </dgm:pt>
    <dgm:pt modelId="{48044FB1-3DC6-464A-A4BE-C7BDD5622757}" type="parTrans" cxnId="{BC8BA62F-7972-4438-9B58-6E24756BA37B}">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D53DDAB1-CAD1-44FD-A89F-0EECC808493A}" type="sibTrans" cxnId="{BC8BA62F-7972-4438-9B58-6E24756BA37B}">
      <dgm:prSet/>
      <dgm:spPr/>
      <dgm:t>
        <a:bodyPr/>
        <a:lstStyle/>
        <a:p>
          <a:endParaRPr lang="en-IN"/>
        </a:p>
      </dgm:t>
    </dgm:pt>
    <dgm:pt modelId="{E9A80FF1-DA78-4D1A-9017-38F7DAD72A4C}">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a:t>Functional Testing</a:t>
          </a:r>
          <a:endParaRPr lang="en-IN" sz="1200" dirty="0"/>
        </a:p>
      </dgm:t>
    </dgm:pt>
    <dgm:pt modelId="{F9984AE1-ECC3-4735-B324-B3C555206A24}" type="parTrans" cxnId="{F49F6089-17CF-440F-AC31-BD40F64976D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2CCA7644-46A1-4EE3-B2D6-DAECB31DA025}" type="sibTrans" cxnId="{F49F6089-17CF-440F-AC31-BD40F64976D4}">
      <dgm:prSet/>
      <dgm:spPr/>
      <dgm:t>
        <a:bodyPr/>
        <a:lstStyle/>
        <a:p>
          <a:endParaRPr lang="en-IN"/>
        </a:p>
      </dgm:t>
    </dgm:pt>
    <dgm:pt modelId="{ACCBFD51-7227-415F-8559-6338DA7546FB}" type="pres">
      <dgm:prSet presAssocID="{538FB1B1-B8C3-4181-8F26-A4B760F20594}" presName="hierChild1" presStyleCnt="0">
        <dgm:presLayoutVars>
          <dgm:orgChart val="1"/>
          <dgm:chPref val="1"/>
          <dgm:dir/>
          <dgm:animOne val="branch"/>
          <dgm:animLvl val="lvl"/>
          <dgm:resizeHandles/>
        </dgm:presLayoutVars>
      </dgm:prSet>
      <dgm:spPr/>
      <dgm:t>
        <a:bodyPr/>
        <a:lstStyle/>
        <a:p>
          <a:endParaRPr lang="en-US"/>
        </a:p>
      </dgm:t>
    </dgm:pt>
    <dgm:pt modelId="{CCE4BFBF-3CEE-46B1-B740-4E3A52C7D31F}" type="pres">
      <dgm:prSet presAssocID="{2DB2554C-6845-495C-9B90-42846DEFF93B}" presName="hierRoot1" presStyleCnt="0">
        <dgm:presLayoutVars>
          <dgm:hierBranch val="init"/>
        </dgm:presLayoutVars>
      </dgm:prSet>
      <dgm:spPr/>
    </dgm:pt>
    <dgm:pt modelId="{EB4C16E0-AA84-4105-91C1-705F9C119329}" type="pres">
      <dgm:prSet presAssocID="{2DB2554C-6845-495C-9B90-42846DEFF93B}" presName="rootComposite1" presStyleCnt="0"/>
      <dgm:spPr/>
    </dgm:pt>
    <dgm:pt modelId="{9909159F-8FCF-4500-905D-B4E4DB2E826A}" type="pres">
      <dgm:prSet presAssocID="{2DB2554C-6845-495C-9B90-42846DEFF93B}" presName="rootText1" presStyleLbl="node0" presStyleIdx="0" presStyleCnt="1" custScaleX="187968">
        <dgm:presLayoutVars>
          <dgm:chPref val="3"/>
        </dgm:presLayoutVars>
      </dgm:prSet>
      <dgm:spPr/>
      <dgm:t>
        <a:bodyPr/>
        <a:lstStyle/>
        <a:p>
          <a:endParaRPr lang="en-US"/>
        </a:p>
      </dgm:t>
    </dgm:pt>
    <dgm:pt modelId="{E6618629-F05D-4903-8F10-71D085102786}" type="pres">
      <dgm:prSet presAssocID="{2DB2554C-6845-495C-9B90-42846DEFF93B}" presName="rootConnector1" presStyleLbl="node1" presStyleIdx="0" presStyleCnt="0"/>
      <dgm:spPr/>
      <dgm:t>
        <a:bodyPr/>
        <a:lstStyle/>
        <a:p>
          <a:endParaRPr lang="en-US"/>
        </a:p>
      </dgm:t>
    </dgm:pt>
    <dgm:pt modelId="{36208887-0293-447C-9550-BDB1C4A18BDA}" type="pres">
      <dgm:prSet presAssocID="{2DB2554C-6845-495C-9B90-42846DEFF93B}" presName="hierChild2" presStyleCnt="0"/>
      <dgm:spPr/>
    </dgm:pt>
    <dgm:pt modelId="{0ABAB6CD-ACAF-4FF5-9183-2EC2D3B75127}" type="pres">
      <dgm:prSet presAssocID="{F3A9787F-9857-4FF4-8651-49FD6681859F}" presName="Name37" presStyleLbl="parChTrans1D2" presStyleIdx="0" presStyleCnt="3" custSzX="1592869"/>
      <dgm:spPr/>
      <dgm:t>
        <a:bodyPr/>
        <a:lstStyle/>
        <a:p>
          <a:endParaRPr lang="en-US"/>
        </a:p>
      </dgm:t>
    </dgm:pt>
    <dgm:pt modelId="{71B29E20-FC9F-458B-A91D-8D07E7BF2C38}" type="pres">
      <dgm:prSet presAssocID="{08C08545-7E9C-47A6-9A49-582C8747E2CA}" presName="hierRoot2" presStyleCnt="0">
        <dgm:presLayoutVars>
          <dgm:hierBranch val="init"/>
        </dgm:presLayoutVars>
      </dgm:prSet>
      <dgm:spPr/>
    </dgm:pt>
    <dgm:pt modelId="{C8266EDE-3780-4A41-A917-1DDCE935456F}" type="pres">
      <dgm:prSet presAssocID="{08C08545-7E9C-47A6-9A49-582C8747E2CA}" presName="rootComposite" presStyleCnt="0"/>
      <dgm:spPr/>
    </dgm:pt>
    <dgm:pt modelId="{42B1F111-5229-44FE-9A61-85ADA750D149}" type="pres">
      <dgm:prSet presAssocID="{08C08545-7E9C-47A6-9A49-582C8747E2CA}" presName="rootText" presStyleLbl="node2" presStyleIdx="0" presStyleCnt="3" custScaleX="145399" custLinFactX="-38616" custLinFactNeighborX="-100000">
        <dgm:presLayoutVars>
          <dgm:chPref val="3"/>
        </dgm:presLayoutVars>
      </dgm:prSet>
      <dgm:spPr/>
      <dgm:t>
        <a:bodyPr/>
        <a:lstStyle/>
        <a:p>
          <a:endParaRPr lang="en-US"/>
        </a:p>
      </dgm:t>
    </dgm:pt>
    <dgm:pt modelId="{450E551D-FA97-45A3-B197-1ADBEE130873}" type="pres">
      <dgm:prSet presAssocID="{08C08545-7E9C-47A6-9A49-582C8747E2CA}" presName="rootConnector" presStyleLbl="node2" presStyleIdx="0" presStyleCnt="3"/>
      <dgm:spPr/>
      <dgm:t>
        <a:bodyPr/>
        <a:lstStyle/>
        <a:p>
          <a:endParaRPr lang="en-US"/>
        </a:p>
      </dgm:t>
    </dgm:pt>
    <dgm:pt modelId="{965B9475-EA1D-450B-BD96-949EC15CBD01}" type="pres">
      <dgm:prSet presAssocID="{08C08545-7E9C-47A6-9A49-582C8747E2CA}" presName="hierChild4" presStyleCnt="0"/>
      <dgm:spPr/>
    </dgm:pt>
    <dgm:pt modelId="{F40FB26C-CD48-4BFF-A06D-CD1FF5E4EB4D}" type="pres">
      <dgm:prSet presAssocID="{9C940BD8-3CA9-43C8-B6C4-40BB959A3BF0}" presName="Name37" presStyleLbl="parChTrans1D3" presStyleIdx="0" presStyleCnt="16" custSzX="197463"/>
      <dgm:spPr/>
      <dgm:t>
        <a:bodyPr/>
        <a:lstStyle/>
        <a:p>
          <a:endParaRPr lang="en-US"/>
        </a:p>
      </dgm:t>
    </dgm:pt>
    <dgm:pt modelId="{21CB02D1-C3B2-42F1-9FC7-80C4A108AACF}" type="pres">
      <dgm:prSet presAssocID="{C05BFAE0-BE0B-4CE1-8F3C-97E810E40323}" presName="hierRoot2" presStyleCnt="0">
        <dgm:presLayoutVars>
          <dgm:hierBranch val="init"/>
        </dgm:presLayoutVars>
      </dgm:prSet>
      <dgm:spPr/>
    </dgm:pt>
    <dgm:pt modelId="{DBB237C6-B765-4675-8805-2866A4D59963}" type="pres">
      <dgm:prSet presAssocID="{C05BFAE0-BE0B-4CE1-8F3C-97E810E40323}" presName="rootComposite" presStyleCnt="0"/>
      <dgm:spPr/>
    </dgm:pt>
    <dgm:pt modelId="{7E146D43-436C-46FC-8B08-A3E838593972}" type="pres">
      <dgm:prSet presAssocID="{C05BFAE0-BE0B-4CE1-8F3C-97E810E40323}" presName="rootText" presStyleLbl="node3" presStyleIdx="0" presStyleCnt="16" custScaleX="145399" custLinFactX="-16051" custLinFactNeighborX="-100000" custLinFactNeighborY="2095">
        <dgm:presLayoutVars>
          <dgm:chPref val="3"/>
        </dgm:presLayoutVars>
      </dgm:prSet>
      <dgm:spPr/>
      <dgm:t>
        <a:bodyPr/>
        <a:lstStyle/>
        <a:p>
          <a:endParaRPr lang="en-US"/>
        </a:p>
      </dgm:t>
    </dgm:pt>
    <dgm:pt modelId="{8175A388-4372-4078-8713-0B5B5886BA43}" type="pres">
      <dgm:prSet presAssocID="{C05BFAE0-BE0B-4CE1-8F3C-97E810E40323}" presName="rootConnector" presStyleLbl="node3" presStyleIdx="0" presStyleCnt="16"/>
      <dgm:spPr/>
      <dgm:t>
        <a:bodyPr/>
        <a:lstStyle/>
        <a:p>
          <a:endParaRPr lang="en-US"/>
        </a:p>
      </dgm:t>
    </dgm:pt>
    <dgm:pt modelId="{CBF0E81B-5F8A-40B5-9DBD-088DA17C3FBA}" type="pres">
      <dgm:prSet presAssocID="{C05BFAE0-BE0B-4CE1-8F3C-97E810E40323}" presName="hierChild4" presStyleCnt="0"/>
      <dgm:spPr/>
    </dgm:pt>
    <dgm:pt modelId="{723D4F79-C221-4D2F-96A5-4ADE9E001326}" type="pres">
      <dgm:prSet presAssocID="{C05BFAE0-BE0B-4CE1-8F3C-97E810E40323}" presName="hierChild5" presStyleCnt="0"/>
      <dgm:spPr/>
    </dgm:pt>
    <dgm:pt modelId="{ED7100D8-57B3-495C-8B6F-E977E7E333FB}" type="pres">
      <dgm:prSet presAssocID="{E7632A8A-F725-43E8-87CB-2ADF619EA667}" presName="Name37" presStyleLbl="parChTrans1D3" presStyleIdx="1" presStyleCnt="16" custSzX="197463"/>
      <dgm:spPr/>
      <dgm:t>
        <a:bodyPr/>
        <a:lstStyle/>
        <a:p>
          <a:endParaRPr lang="en-US"/>
        </a:p>
      </dgm:t>
    </dgm:pt>
    <dgm:pt modelId="{8190E3D2-6324-4E3E-9115-0A47B230B1A4}" type="pres">
      <dgm:prSet presAssocID="{04828581-410E-4F8D-8EC9-0BE14E2BB3E2}" presName="hierRoot2" presStyleCnt="0">
        <dgm:presLayoutVars>
          <dgm:hierBranch val="init"/>
        </dgm:presLayoutVars>
      </dgm:prSet>
      <dgm:spPr/>
    </dgm:pt>
    <dgm:pt modelId="{09008B73-E567-4602-AA21-2671E92DB311}" type="pres">
      <dgm:prSet presAssocID="{04828581-410E-4F8D-8EC9-0BE14E2BB3E2}" presName="rootComposite" presStyleCnt="0"/>
      <dgm:spPr/>
    </dgm:pt>
    <dgm:pt modelId="{F741BF8E-7F40-4210-B5AF-0E8D671DE239}" type="pres">
      <dgm:prSet presAssocID="{04828581-410E-4F8D-8EC9-0BE14E2BB3E2}" presName="rootText" presStyleLbl="node3" presStyleIdx="1" presStyleCnt="16" custScaleX="145399" custLinFactX="-16051" custLinFactNeighborX="-100000" custLinFactNeighborY="2095">
        <dgm:presLayoutVars>
          <dgm:chPref val="3"/>
        </dgm:presLayoutVars>
      </dgm:prSet>
      <dgm:spPr/>
      <dgm:t>
        <a:bodyPr/>
        <a:lstStyle/>
        <a:p>
          <a:endParaRPr lang="en-US"/>
        </a:p>
      </dgm:t>
    </dgm:pt>
    <dgm:pt modelId="{3115A88D-2ED0-4E7D-BBA3-DEC5CBB90C8B}" type="pres">
      <dgm:prSet presAssocID="{04828581-410E-4F8D-8EC9-0BE14E2BB3E2}" presName="rootConnector" presStyleLbl="node3" presStyleIdx="1" presStyleCnt="16"/>
      <dgm:spPr/>
      <dgm:t>
        <a:bodyPr/>
        <a:lstStyle/>
        <a:p>
          <a:endParaRPr lang="en-US"/>
        </a:p>
      </dgm:t>
    </dgm:pt>
    <dgm:pt modelId="{19041D6E-AE9B-412D-8C1B-BAE451B4CB9F}" type="pres">
      <dgm:prSet presAssocID="{04828581-410E-4F8D-8EC9-0BE14E2BB3E2}" presName="hierChild4" presStyleCnt="0"/>
      <dgm:spPr/>
    </dgm:pt>
    <dgm:pt modelId="{691BE642-87AA-444D-81B3-443DD4B2B3CF}" type="pres">
      <dgm:prSet presAssocID="{04828581-410E-4F8D-8EC9-0BE14E2BB3E2}" presName="hierChild5" presStyleCnt="0"/>
      <dgm:spPr/>
    </dgm:pt>
    <dgm:pt modelId="{B0F354F3-4204-4323-81EC-A53E409199B7}" type="pres">
      <dgm:prSet presAssocID="{8FDA396F-754A-4B9E-819B-F9132228E032}" presName="Name37" presStyleLbl="parChTrans1D3" presStyleIdx="2" presStyleCnt="16" custSzX="197463"/>
      <dgm:spPr/>
      <dgm:t>
        <a:bodyPr/>
        <a:lstStyle/>
        <a:p>
          <a:endParaRPr lang="en-US"/>
        </a:p>
      </dgm:t>
    </dgm:pt>
    <dgm:pt modelId="{1A1898A5-F393-4C0A-9A27-1D12CB534AE8}" type="pres">
      <dgm:prSet presAssocID="{484FA67D-95B6-4BDC-A284-5739A8942B28}" presName="hierRoot2" presStyleCnt="0">
        <dgm:presLayoutVars>
          <dgm:hierBranch val="init"/>
        </dgm:presLayoutVars>
      </dgm:prSet>
      <dgm:spPr/>
    </dgm:pt>
    <dgm:pt modelId="{630727F5-883B-47E0-BC09-789A1AF908E0}" type="pres">
      <dgm:prSet presAssocID="{484FA67D-95B6-4BDC-A284-5739A8942B28}" presName="rootComposite" presStyleCnt="0"/>
      <dgm:spPr/>
    </dgm:pt>
    <dgm:pt modelId="{F49277CE-29D1-4D59-AC5B-92B1608985A5}" type="pres">
      <dgm:prSet presAssocID="{484FA67D-95B6-4BDC-A284-5739A8942B28}" presName="rootText" presStyleLbl="node3" presStyleIdx="2" presStyleCnt="16" custScaleX="145399" custLinFactX="-16051" custLinFactNeighborX="-100000" custLinFactNeighborY="2095">
        <dgm:presLayoutVars>
          <dgm:chPref val="3"/>
        </dgm:presLayoutVars>
      </dgm:prSet>
      <dgm:spPr/>
      <dgm:t>
        <a:bodyPr/>
        <a:lstStyle/>
        <a:p>
          <a:endParaRPr lang="en-US"/>
        </a:p>
      </dgm:t>
    </dgm:pt>
    <dgm:pt modelId="{0D11073F-BE42-4397-ABCC-AF01D60632EF}" type="pres">
      <dgm:prSet presAssocID="{484FA67D-95B6-4BDC-A284-5739A8942B28}" presName="rootConnector" presStyleLbl="node3" presStyleIdx="2" presStyleCnt="16"/>
      <dgm:spPr/>
      <dgm:t>
        <a:bodyPr/>
        <a:lstStyle/>
        <a:p>
          <a:endParaRPr lang="en-US"/>
        </a:p>
      </dgm:t>
    </dgm:pt>
    <dgm:pt modelId="{5E68D0AA-618B-4272-BC14-B0D7296364F8}" type="pres">
      <dgm:prSet presAssocID="{484FA67D-95B6-4BDC-A284-5739A8942B28}" presName="hierChild4" presStyleCnt="0"/>
      <dgm:spPr/>
    </dgm:pt>
    <dgm:pt modelId="{F192510D-657F-455A-841F-BB1B3521D457}" type="pres">
      <dgm:prSet presAssocID="{484FA67D-95B6-4BDC-A284-5739A8942B28}" presName="hierChild5" presStyleCnt="0"/>
      <dgm:spPr/>
    </dgm:pt>
    <dgm:pt modelId="{F7AAD7ED-C2D4-42BC-9241-0CBF86B113A4}" type="pres">
      <dgm:prSet presAssocID="{EA41B0B0-57F5-4CCF-A045-6ED509FAA960}" presName="Name37" presStyleLbl="parChTrans1D3" presStyleIdx="3" presStyleCnt="16" custSzX="197463"/>
      <dgm:spPr/>
      <dgm:t>
        <a:bodyPr/>
        <a:lstStyle/>
        <a:p>
          <a:endParaRPr lang="en-US"/>
        </a:p>
      </dgm:t>
    </dgm:pt>
    <dgm:pt modelId="{3DC6B0B1-DB18-452E-8630-55542CB4C9D2}" type="pres">
      <dgm:prSet presAssocID="{46C66F40-CE91-4746-B67A-B7A3286B5211}" presName="hierRoot2" presStyleCnt="0">
        <dgm:presLayoutVars>
          <dgm:hierBranch val="init"/>
        </dgm:presLayoutVars>
      </dgm:prSet>
      <dgm:spPr/>
    </dgm:pt>
    <dgm:pt modelId="{C1616617-6674-43B8-BA52-C18BB8B330EF}" type="pres">
      <dgm:prSet presAssocID="{46C66F40-CE91-4746-B67A-B7A3286B5211}" presName="rootComposite" presStyleCnt="0"/>
      <dgm:spPr/>
    </dgm:pt>
    <dgm:pt modelId="{D6EDB0FE-B677-4477-8613-5F9338F89BAF}" type="pres">
      <dgm:prSet presAssocID="{46C66F40-CE91-4746-B67A-B7A3286B5211}" presName="rootText" presStyleLbl="node3" presStyleIdx="3" presStyleCnt="16" custScaleX="145399" custLinFactX="-16051" custLinFactNeighborX="-100000" custLinFactNeighborY="2095">
        <dgm:presLayoutVars>
          <dgm:chPref val="3"/>
        </dgm:presLayoutVars>
      </dgm:prSet>
      <dgm:spPr/>
      <dgm:t>
        <a:bodyPr/>
        <a:lstStyle/>
        <a:p>
          <a:endParaRPr lang="en-US"/>
        </a:p>
      </dgm:t>
    </dgm:pt>
    <dgm:pt modelId="{7E5F65A1-F8C1-49FB-9B7B-74866DD28011}" type="pres">
      <dgm:prSet presAssocID="{46C66F40-CE91-4746-B67A-B7A3286B5211}" presName="rootConnector" presStyleLbl="node3" presStyleIdx="3" presStyleCnt="16"/>
      <dgm:spPr/>
      <dgm:t>
        <a:bodyPr/>
        <a:lstStyle/>
        <a:p>
          <a:endParaRPr lang="en-US"/>
        </a:p>
      </dgm:t>
    </dgm:pt>
    <dgm:pt modelId="{9EBEB924-5466-40F7-86AE-574D9739FF4D}" type="pres">
      <dgm:prSet presAssocID="{46C66F40-CE91-4746-B67A-B7A3286B5211}" presName="hierChild4" presStyleCnt="0"/>
      <dgm:spPr/>
    </dgm:pt>
    <dgm:pt modelId="{91A19153-904B-4F18-8021-03447F2A7F1B}" type="pres">
      <dgm:prSet presAssocID="{46C66F40-CE91-4746-B67A-B7A3286B5211}" presName="hierChild5" presStyleCnt="0"/>
      <dgm:spPr/>
    </dgm:pt>
    <dgm:pt modelId="{601984CC-E4B8-412E-BEDC-7DA8BC4BA89D}" type="pres">
      <dgm:prSet presAssocID="{B5C8BE83-6E87-4627-8FC5-BCCD33A6DD4B}" presName="Name37" presStyleLbl="parChTrans1D3" presStyleIdx="4" presStyleCnt="16" custSzX="197463"/>
      <dgm:spPr/>
      <dgm:t>
        <a:bodyPr/>
        <a:lstStyle/>
        <a:p>
          <a:endParaRPr lang="en-US"/>
        </a:p>
      </dgm:t>
    </dgm:pt>
    <dgm:pt modelId="{EB8FD0AB-052B-4DE4-A56E-0843E9C43259}" type="pres">
      <dgm:prSet presAssocID="{329AC1A5-B469-433F-864E-20AED2DB1018}" presName="hierRoot2" presStyleCnt="0">
        <dgm:presLayoutVars>
          <dgm:hierBranch val="init"/>
        </dgm:presLayoutVars>
      </dgm:prSet>
      <dgm:spPr/>
    </dgm:pt>
    <dgm:pt modelId="{9FE8AC79-BAFE-4090-9037-323CBF53E758}" type="pres">
      <dgm:prSet presAssocID="{329AC1A5-B469-433F-864E-20AED2DB1018}" presName="rootComposite" presStyleCnt="0"/>
      <dgm:spPr/>
    </dgm:pt>
    <dgm:pt modelId="{89D94BA1-441A-48CA-8262-2A57BF0B0512}" type="pres">
      <dgm:prSet presAssocID="{329AC1A5-B469-433F-864E-20AED2DB1018}" presName="rootText" presStyleLbl="node3" presStyleIdx="4" presStyleCnt="16" custScaleX="145399" custLinFactX="-13943" custLinFactNeighborX="-100000">
        <dgm:presLayoutVars>
          <dgm:chPref val="3"/>
        </dgm:presLayoutVars>
      </dgm:prSet>
      <dgm:spPr/>
      <dgm:t>
        <a:bodyPr/>
        <a:lstStyle/>
        <a:p>
          <a:endParaRPr lang="en-US"/>
        </a:p>
      </dgm:t>
    </dgm:pt>
    <dgm:pt modelId="{0E844A2B-5088-424E-9AA0-435D5187A8F3}" type="pres">
      <dgm:prSet presAssocID="{329AC1A5-B469-433F-864E-20AED2DB1018}" presName="rootConnector" presStyleLbl="node3" presStyleIdx="4" presStyleCnt="16"/>
      <dgm:spPr/>
      <dgm:t>
        <a:bodyPr/>
        <a:lstStyle/>
        <a:p>
          <a:endParaRPr lang="en-US"/>
        </a:p>
      </dgm:t>
    </dgm:pt>
    <dgm:pt modelId="{E9CA6C1E-91BA-4A3D-9D7A-58450D33CED5}" type="pres">
      <dgm:prSet presAssocID="{329AC1A5-B469-433F-864E-20AED2DB1018}" presName="hierChild4" presStyleCnt="0"/>
      <dgm:spPr/>
    </dgm:pt>
    <dgm:pt modelId="{BD694C95-7589-4553-9081-029B857FB03B}" type="pres">
      <dgm:prSet presAssocID="{329AC1A5-B469-433F-864E-20AED2DB1018}" presName="hierChild5" presStyleCnt="0"/>
      <dgm:spPr/>
    </dgm:pt>
    <dgm:pt modelId="{E799BAF2-4E6A-4825-B8BB-14E17D7769A5}" type="pres">
      <dgm:prSet presAssocID="{ED924C82-816B-4D5C-8072-10CB1D686048}" presName="Name37" presStyleLbl="parChTrans1D3" presStyleIdx="5" presStyleCnt="16" custSzX="197463"/>
      <dgm:spPr/>
      <dgm:t>
        <a:bodyPr/>
        <a:lstStyle/>
        <a:p>
          <a:endParaRPr lang="en-US"/>
        </a:p>
      </dgm:t>
    </dgm:pt>
    <dgm:pt modelId="{82C1FAF6-762A-4028-88CE-8CCB0ADA461C}" type="pres">
      <dgm:prSet presAssocID="{66C0848D-74A6-4C45-9392-32C5E482A614}" presName="hierRoot2" presStyleCnt="0">
        <dgm:presLayoutVars>
          <dgm:hierBranch val="init"/>
        </dgm:presLayoutVars>
      </dgm:prSet>
      <dgm:spPr/>
    </dgm:pt>
    <dgm:pt modelId="{4DC2DB92-5384-463A-A2BA-3BCE74A69920}" type="pres">
      <dgm:prSet presAssocID="{66C0848D-74A6-4C45-9392-32C5E482A614}" presName="rootComposite" presStyleCnt="0"/>
      <dgm:spPr/>
    </dgm:pt>
    <dgm:pt modelId="{4E7C5214-D93D-43D2-B914-6512B9DDF392}" type="pres">
      <dgm:prSet presAssocID="{66C0848D-74A6-4C45-9392-32C5E482A614}" presName="rootText" presStyleLbl="node3" presStyleIdx="5" presStyleCnt="16" custScaleX="145399" custLinFactX="-13943" custLinFactNeighborX="-100000">
        <dgm:presLayoutVars>
          <dgm:chPref val="3"/>
        </dgm:presLayoutVars>
      </dgm:prSet>
      <dgm:spPr/>
      <dgm:t>
        <a:bodyPr/>
        <a:lstStyle/>
        <a:p>
          <a:endParaRPr lang="en-US"/>
        </a:p>
      </dgm:t>
    </dgm:pt>
    <dgm:pt modelId="{CF8E3FE6-0B89-455C-8194-B5572C0FFE6E}" type="pres">
      <dgm:prSet presAssocID="{66C0848D-74A6-4C45-9392-32C5E482A614}" presName="rootConnector" presStyleLbl="node3" presStyleIdx="5" presStyleCnt="16"/>
      <dgm:spPr/>
      <dgm:t>
        <a:bodyPr/>
        <a:lstStyle/>
        <a:p>
          <a:endParaRPr lang="en-US"/>
        </a:p>
      </dgm:t>
    </dgm:pt>
    <dgm:pt modelId="{EB7EDD90-3EF8-4510-89A3-6FCD8F68C39D}" type="pres">
      <dgm:prSet presAssocID="{66C0848D-74A6-4C45-9392-32C5E482A614}" presName="hierChild4" presStyleCnt="0"/>
      <dgm:spPr/>
    </dgm:pt>
    <dgm:pt modelId="{44A06C9C-28BE-4FAC-9237-2910E0F92821}" type="pres">
      <dgm:prSet presAssocID="{66C0848D-74A6-4C45-9392-32C5E482A614}" presName="hierChild5" presStyleCnt="0"/>
      <dgm:spPr/>
    </dgm:pt>
    <dgm:pt modelId="{A75A79B5-EAE5-4CD6-95E4-4CB28BFEC6CA}" type="pres">
      <dgm:prSet presAssocID="{08C08545-7E9C-47A6-9A49-582C8747E2CA}" presName="hierChild5" presStyleCnt="0"/>
      <dgm:spPr/>
    </dgm:pt>
    <dgm:pt modelId="{C52D8F6D-DC79-470D-A694-41778E71B45F}" type="pres">
      <dgm:prSet presAssocID="{BE7FFE7F-3738-49E7-8407-5300B87CB9AF}" presName="Name37" presStyleLbl="parChTrans1D2" presStyleIdx="1" presStyleCnt="3" custSzX="132952"/>
      <dgm:spPr/>
      <dgm:t>
        <a:bodyPr/>
        <a:lstStyle/>
        <a:p>
          <a:endParaRPr lang="en-US"/>
        </a:p>
      </dgm:t>
    </dgm:pt>
    <dgm:pt modelId="{866BEE84-A350-44D5-99AC-D48D6276C370}" type="pres">
      <dgm:prSet presAssocID="{5D3B0717-98D4-4AB7-82E1-9093B965CC86}" presName="hierRoot2" presStyleCnt="0">
        <dgm:presLayoutVars>
          <dgm:hierBranch val="init"/>
        </dgm:presLayoutVars>
      </dgm:prSet>
      <dgm:spPr/>
    </dgm:pt>
    <dgm:pt modelId="{8CEFB51F-0597-4F43-8A17-F30BF5598EE8}" type="pres">
      <dgm:prSet presAssocID="{5D3B0717-98D4-4AB7-82E1-9093B965CC86}" presName="rootComposite" presStyleCnt="0"/>
      <dgm:spPr/>
    </dgm:pt>
    <dgm:pt modelId="{8C52A659-8C61-41A6-B75C-7221560B668F}" type="pres">
      <dgm:prSet presAssocID="{5D3B0717-98D4-4AB7-82E1-9093B965CC86}" presName="rootText" presStyleLbl="node2" presStyleIdx="1" presStyleCnt="3" custScaleX="145399">
        <dgm:presLayoutVars>
          <dgm:chPref val="3"/>
        </dgm:presLayoutVars>
      </dgm:prSet>
      <dgm:spPr/>
      <dgm:t>
        <a:bodyPr/>
        <a:lstStyle/>
        <a:p>
          <a:endParaRPr lang="en-US"/>
        </a:p>
      </dgm:t>
    </dgm:pt>
    <dgm:pt modelId="{25AE6E8D-89E4-4EC5-A353-93E0CFD05FFE}" type="pres">
      <dgm:prSet presAssocID="{5D3B0717-98D4-4AB7-82E1-9093B965CC86}" presName="rootConnector" presStyleLbl="node2" presStyleIdx="1" presStyleCnt="3"/>
      <dgm:spPr/>
      <dgm:t>
        <a:bodyPr/>
        <a:lstStyle/>
        <a:p>
          <a:endParaRPr lang="en-US"/>
        </a:p>
      </dgm:t>
    </dgm:pt>
    <dgm:pt modelId="{C2C13E37-2012-4A60-9FB6-95FB8AC19237}" type="pres">
      <dgm:prSet presAssocID="{5D3B0717-98D4-4AB7-82E1-9093B965CC86}" presName="hierChild4" presStyleCnt="0"/>
      <dgm:spPr/>
    </dgm:pt>
    <dgm:pt modelId="{4F2F5D90-3F14-475C-BB3E-F8A8FB375531}" type="pres">
      <dgm:prSet presAssocID="{556A0996-12B3-4D01-90E7-52B9390EF70A}" presName="Name37" presStyleLbl="parChTrans1D3" presStyleIdx="6" presStyleCnt="16" custSzX="197463"/>
      <dgm:spPr/>
      <dgm:t>
        <a:bodyPr/>
        <a:lstStyle/>
        <a:p>
          <a:endParaRPr lang="en-US"/>
        </a:p>
      </dgm:t>
    </dgm:pt>
    <dgm:pt modelId="{7C8FA9B0-9C3D-479D-8909-C3B7F494D03F}" type="pres">
      <dgm:prSet presAssocID="{9EF33068-D7A8-4348-A91E-95CCF1F7C6E5}" presName="hierRoot2" presStyleCnt="0">
        <dgm:presLayoutVars>
          <dgm:hierBranch val="init"/>
        </dgm:presLayoutVars>
      </dgm:prSet>
      <dgm:spPr/>
    </dgm:pt>
    <dgm:pt modelId="{43200F8D-B59F-4C3E-A2BC-590D08417A3D}" type="pres">
      <dgm:prSet presAssocID="{9EF33068-D7A8-4348-A91E-95CCF1F7C6E5}" presName="rootComposite" presStyleCnt="0"/>
      <dgm:spPr/>
    </dgm:pt>
    <dgm:pt modelId="{2B9F96DB-1551-4B64-8B27-D7339510FF73}" type="pres">
      <dgm:prSet presAssocID="{9EF33068-D7A8-4348-A91E-95CCF1F7C6E5}" presName="rootText" presStyleLbl="node3" presStyleIdx="6" presStyleCnt="16" custScaleX="145399" custLinFactNeighborX="22746">
        <dgm:presLayoutVars>
          <dgm:chPref val="3"/>
        </dgm:presLayoutVars>
      </dgm:prSet>
      <dgm:spPr/>
      <dgm:t>
        <a:bodyPr/>
        <a:lstStyle/>
        <a:p>
          <a:endParaRPr lang="en-US"/>
        </a:p>
      </dgm:t>
    </dgm:pt>
    <dgm:pt modelId="{22258733-E4B5-4BFF-8E32-FA84C2AC4A31}" type="pres">
      <dgm:prSet presAssocID="{9EF33068-D7A8-4348-A91E-95CCF1F7C6E5}" presName="rootConnector" presStyleLbl="node3" presStyleIdx="6" presStyleCnt="16"/>
      <dgm:spPr/>
      <dgm:t>
        <a:bodyPr/>
        <a:lstStyle/>
        <a:p>
          <a:endParaRPr lang="en-US"/>
        </a:p>
      </dgm:t>
    </dgm:pt>
    <dgm:pt modelId="{C87B6472-CD5D-4C21-9FF7-B9FD088052EA}" type="pres">
      <dgm:prSet presAssocID="{9EF33068-D7A8-4348-A91E-95CCF1F7C6E5}" presName="hierChild4" presStyleCnt="0"/>
      <dgm:spPr/>
    </dgm:pt>
    <dgm:pt modelId="{0288B093-D9A6-4A92-BD56-DC8D09BB1BFA}" type="pres">
      <dgm:prSet presAssocID="{9EF33068-D7A8-4348-A91E-95CCF1F7C6E5}" presName="hierChild5" presStyleCnt="0"/>
      <dgm:spPr/>
    </dgm:pt>
    <dgm:pt modelId="{2F4F6131-1FAA-48B2-8933-12293EF9770C}" type="pres">
      <dgm:prSet presAssocID="{94AF8EC3-4F56-469A-BF08-04F854BAC74A}" presName="Name37" presStyleLbl="parChTrans1D3" presStyleIdx="7" presStyleCnt="16" custSzX="197463"/>
      <dgm:spPr/>
      <dgm:t>
        <a:bodyPr/>
        <a:lstStyle/>
        <a:p>
          <a:endParaRPr lang="en-US"/>
        </a:p>
      </dgm:t>
    </dgm:pt>
    <dgm:pt modelId="{1862953E-0DEF-4F3C-A509-C5176FED7469}" type="pres">
      <dgm:prSet presAssocID="{A7CC1E2B-7720-42E1-9849-30AC800D1521}" presName="hierRoot2" presStyleCnt="0">
        <dgm:presLayoutVars>
          <dgm:hierBranch val="init"/>
        </dgm:presLayoutVars>
      </dgm:prSet>
      <dgm:spPr/>
    </dgm:pt>
    <dgm:pt modelId="{52BE2B7A-027B-420F-886B-70B21A02E0E5}" type="pres">
      <dgm:prSet presAssocID="{A7CC1E2B-7720-42E1-9849-30AC800D1521}" presName="rootComposite" presStyleCnt="0"/>
      <dgm:spPr/>
    </dgm:pt>
    <dgm:pt modelId="{3E54EF05-060A-477C-A6BA-7650C1C4E516}" type="pres">
      <dgm:prSet presAssocID="{A7CC1E2B-7720-42E1-9849-30AC800D1521}" presName="rootText" presStyleLbl="node3" presStyleIdx="7" presStyleCnt="16" custScaleX="145399" custLinFactNeighborX="22746">
        <dgm:presLayoutVars>
          <dgm:chPref val="3"/>
        </dgm:presLayoutVars>
      </dgm:prSet>
      <dgm:spPr/>
      <dgm:t>
        <a:bodyPr/>
        <a:lstStyle/>
        <a:p>
          <a:endParaRPr lang="en-US"/>
        </a:p>
      </dgm:t>
    </dgm:pt>
    <dgm:pt modelId="{A3172C94-A8FA-4E18-92B7-F4F377225F86}" type="pres">
      <dgm:prSet presAssocID="{A7CC1E2B-7720-42E1-9849-30AC800D1521}" presName="rootConnector" presStyleLbl="node3" presStyleIdx="7" presStyleCnt="16"/>
      <dgm:spPr/>
      <dgm:t>
        <a:bodyPr/>
        <a:lstStyle/>
        <a:p>
          <a:endParaRPr lang="en-US"/>
        </a:p>
      </dgm:t>
    </dgm:pt>
    <dgm:pt modelId="{DD7C9496-4461-4711-A790-B3FF385C41A6}" type="pres">
      <dgm:prSet presAssocID="{A7CC1E2B-7720-42E1-9849-30AC800D1521}" presName="hierChild4" presStyleCnt="0"/>
      <dgm:spPr/>
    </dgm:pt>
    <dgm:pt modelId="{F6BC6DC3-EBB6-4EE6-B3A5-19011ACFB1CC}" type="pres">
      <dgm:prSet presAssocID="{A7CC1E2B-7720-42E1-9849-30AC800D1521}" presName="hierChild5" presStyleCnt="0"/>
      <dgm:spPr/>
    </dgm:pt>
    <dgm:pt modelId="{4D55009E-D164-4993-B810-45105DC76601}" type="pres">
      <dgm:prSet presAssocID="{D581EC5E-B684-4D21-9DB6-C88F29708307}" presName="Name37" presStyleLbl="parChTrans1D3" presStyleIdx="8" presStyleCnt="16" custSzX="197463"/>
      <dgm:spPr/>
      <dgm:t>
        <a:bodyPr/>
        <a:lstStyle/>
        <a:p>
          <a:endParaRPr lang="en-US"/>
        </a:p>
      </dgm:t>
    </dgm:pt>
    <dgm:pt modelId="{0FA42581-314F-462B-BD97-8643227E2B83}" type="pres">
      <dgm:prSet presAssocID="{B22F0F03-5F0E-4C75-AE2D-875F32346E49}" presName="hierRoot2" presStyleCnt="0">
        <dgm:presLayoutVars>
          <dgm:hierBranch val="init"/>
        </dgm:presLayoutVars>
      </dgm:prSet>
      <dgm:spPr/>
    </dgm:pt>
    <dgm:pt modelId="{F63A722D-7718-4386-A414-B3C43A98AA5E}" type="pres">
      <dgm:prSet presAssocID="{B22F0F03-5F0E-4C75-AE2D-875F32346E49}" presName="rootComposite" presStyleCnt="0"/>
      <dgm:spPr/>
    </dgm:pt>
    <dgm:pt modelId="{00BAA9B5-560F-44F7-876C-43BC802D1E5F}" type="pres">
      <dgm:prSet presAssocID="{B22F0F03-5F0E-4C75-AE2D-875F32346E49}" presName="rootText" presStyleLbl="node3" presStyleIdx="8" presStyleCnt="16" custScaleX="145399" custLinFactNeighborX="22746">
        <dgm:presLayoutVars>
          <dgm:chPref val="3"/>
        </dgm:presLayoutVars>
      </dgm:prSet>
      <dgm:spPr/>
      <dgm:t>
        <a:bodyPr/>
        <a:lstStyle/>
        <a:p>
          <a:endParaRPr lang="en-US"/>
        </a:p>
      </dgm:t>
    </dgm:pt>
    <dgm:pt modelId="{AA60E250-61D6-4FE6-AB26-07A047392E60}" type="pres">
      <dgm:prSet presAssocID="{B22F0F03-5F0E-4C75-AE2D-875F32346E49}" presName="rootConnector" presStyleLbl="node3" presStyleIdx="8" presStyleCnt="16"/>
      <dgm:spPr/>
      <dgm:t>
        <a:bodyPr/>
        <a:lstStyle/>
        <a:p>
          <a:endParaRPr lang="en-US"/>
        </a:p>
      </dgm:t>
    </dgm:pt>
    <dgm:pt modelId="{49E62ED8-07F0-47DE-AAB1-B5F7E461D1CA}" type="pres">
      <dgm:prSet presAssocID="{B22F0F03-5F0E-4C75-AE2D-875F32346E49}" presName="hierChild4" presStyleCnt="0"/>
      <dgm:spPr/>
    </dgm:pt>
    <dgm:pt modelId="{454F5196-09E5-4AB3-96A7-F65D68FBA6AB}" type="pres">
      <dgm:prSet presAssocID="{B22F0F03-5F0E-4C75-AE2D-875F32346E49}" presName="hierChild5" presStyleCnt="0"/>
      <dgm:spPr/>
    </dgm:pt>
    <dgm:pt modelId="{F9BFB515-937C-4C03-B53D-40C8BBC555A8}" type="pres">
      <dgm:prSet presAssocID="{26C7D02F-39FC-4FF1-A992-5C1A2DA0E678}" presName="Name37" presStyleLbl="parChTrans1D3" presStyleIdx="9" presStyleCnt="16" custSzX="197463"/>
      <dgm:spPr/>
      <dgm:t>
        <a:bodyPr/>
        <a:lstStyle/>
        <a:p>
          <a:endParaRPr lang="en-US"/>
        </a:p>
      </dgm:t>
    </dgm:pt>
    <dgm:pt modelId="{32431C5C-6BBF-49C5-9025-E34E88334607}" type="pres">
      <dgm:prSet presAssocID="{971BBA1E-B68B-4469-BDDB-CB0A803F3CDC}" presName="hierRoot2" presStyleCnt="0">
        <dgm:presLayoutVars>
          <dgm:hierBranch val="init"/>
        </dgm:presLayoutVars>
      </dgm:prSet>
      <dgm:spPr/>
    </dgm:pt>
    <dgm:pt modelId="{549C5F56-618B-4637-AFEB-6B366A65AC12}" type="pres">
      <dgm:prSet presAssocID="{971BBA1E-B68B-4469-BDDB-CB0A803F3CDC}" presName="rootComposite" presStyleCnt="0"/>
      <dgm:spPr/>
    </dgm:pt>
    <dgm:pt modelId="{95A3D2E9-1920-4140-AB85-B57BC8E13F60}" type="pres">
      <dgm:prSet presAssocID="{971BBA1E-B68B-4469-BDDB-CB0A803F3CDC}" presName="rootText" presStyleLbl="node3" presStyleIdx="9" presStyleCnt="16" custScaleX="145399" custLinFactNeighborX="22746">
        <dgm:presLayoutVars>
          <dgm:chPref val="3"/>
        </dgm:presLayoutVars>
      </dgm:prSet>
      <dgm:spPr/>
      <dgm:t>
        <a:bodyPr/>
        <a:lstStyle/>
        <a:p>
          <a:endParaRPr lang="en-US"/>
        </a:p>
      </dgm:t>
    </dgm:pt>
    <dgm:pt modelId="{B9F8F25B-C92C-4B4F-AD0A-FD9AA084C16A}" type="pres">
      <dgm:prSet presAssocID="{971BBA1E-B68B-4469-BDDB-CB0A803F3CDC}" presName="rootConnector" presStyleLbl="node3" presStyleIdx="9" presStyleCnt="16"/>
      <dgm:spPr/>
      <dgm:t>
        <a:bodyPr/>
        <a:lstStyle/>
        <a:p>
          <a:endParaRPr lang="en-US"/>
        </a:p>
      </dgm:t>
    </dgm:pt>
    <dgm:pt modelId="{B26546C3-DBBE-4CCE-AF3B-93B3ADFA4312}" type="pres">
      <dgm:prSet presAssocID="{971BBA1E-B68B-4469-BDDB-CB0A803F3CDC}" presName="hierChild4" presStyleCnt="0"/>
      <dgm:spPr/>
    </dgm:pt>
    <dgm:pt modelId="{764B4963-B991-48F7-B33F-B9F3FF78849F}" type="pres">
      <dgm:prSet presAssocID="{971BBA1E-B68B-4469-BDDB-CB0A803F3CDC}" presName="hierChild5" presStyleCnt="0"/>
      <dgm:spPr/>
    </dgm:pt>
    <dgm:pt modelId="{382D3910-9D9D-43E6-B869-B8E6AA339ACD}" type="pres">
      <dgm:prSet presAssocID="{48044FB1-3DC6-464A-A4BE-C7BDD5622757}" presName="Name37" presStyleLbl="parChTrans1D3" presStyleIdx="10" presStyleCnt="16" custSzX="197463"/>
      <dgm:spPr/>
      <dgm:t>
        <a:bodyPr/>
        <a:lstStyle/>
        <a:p>
          <a:endParaRPr lang="en-US"/>
        </a:p>
      </dgm:t>
    </dgm:pt>
    <dgm:pt modelId="{4ED1D809-A696-4A1A-969C-4AD50E573263}" type="pres">
      <dgm:prSet presAssocID="{4CFCB7AA-57A0-416A-A0FD-8734808BE32D}" presName="hierRoot2" presStyleCnt="0">
        <dgm:presLayoutVars>
          <dgm:hierBranch val="init"/>
        </dgm:presLayoutVars>
      </dgm:prSet>
      <dgm:spPr/>
    </dgm:pt>
    <dgm:pt modelId="{74D130A0-CCDF-4652-9188-9BC9FE88C2A9}" type="pres">
      <dgm:prSet presAssocID="{4CFCB7AA-57A0-416A-A0FD-8734808BE32D}" presName="rootComposite" presStyleCnt="0"/>
      <dgm:spPr/>
    </dgm:pt>
    <dgm:pt modelId="{D4104111-D4C4-4189-9ED5-AE0C18D457E5}" type="pres">
      <dgm:prSet presAssocID="{4CFCB7AA-57A0-416A-A0FD-8734808BE32D}" presName="rootText" presStyleLbl="node3" presStyleIdx="10" presStyleCnt="16" custScaleX="145399" custLinFactNeighborX="22746">
        <dgm:presLayoutVars>
          <dgm:chPref val="3"/>
        </dgm:presLayoutVars>
      </dgm:prSet>
      <dgm:spPr/>
      <dgm:t>
        <a:bodyPr/>
        <a:lstStyle/>
        <a:p>
          <a:endParaRPr lang="en-US"/>
        </a:p>
      </dgm:t>
    </dgm:pt>
    <dgm:pt modelId="{E95F9389-FE47-4D1F-9EAA-15543070080B}" type="pres">
      <dgm:prSet presAssocID="{4CFCB7AA-57A0-416A-A0FD-8734808BE32D}" presName="rootConnector" presStyleLbl="node3" presStyleIdx="10" presStyleCnt="16"/>
      <dgm:spPr/>
      <dgm:t>
        <a:bodyPr/>
        <a:lstStyle/>
        <a:p>
          <a:endParaRPr lang="en-US"/>
        </a:p>
      </dgm:t>
    </dgm:pt>
    <dgm:pt modelId="{90183DA8-4A02-443E-8797-63DD1D696CBE}" type="pres">
      <dgm:prSet presAssocID="{4CFCB7AA-57A0-416A-A0FD-8734808BE32D}" presName="hierChild4" presStyleCnt="0"/>
      <dgm:spPr/>
    </dgm:pt>
    <dgm:pt modelId="{FDBC886E-DD30-47A3-A913-9C9D0B4B971B}" type="pres">
      <dgm:prSet presAssocID="{4CFCB7AA-57A0-416A-A0FD-8734808BE32D}" presName="hierChild5" presStyleCnt="0"/>
      <dgm:spPr/>
    </dgm:pt>
    <dgm:pt modelId="{54FC2D2E-155C-4767-A173-1EF072EA1D61}" type="pres">
      <dgm:prSet presAssocID="{5D3B0717-98D4-4AB7-82E1-9093B965CC86}" presName="hierChild5" presStyleCnt="0"/>
      <dgm:spPr/>
    </dgm:pt>
    <dgm:pt modelId="{FA624A3E-7BAE-4917-8939-2022B17078E6}" type="pres">
      <dgm:prSet presAssocID="{78028272-E598-416F-8E90-DDAB6983EB40}" presName="Name37" presStyleLbl="parChTrans1D2" presStyleIdx="2" presStyleCnt="3" custSzX="1592869"/>
      <dgm:spPr/>
      <dgm:t>
        <a:bodyPr/>
        <a:lstStyle/>
        <a:p>
          <a:endParaRPr lang="en-US"/>
        </a:p>
      </dgm:t>
    </dgm:pt>
    <dgm:pt modelId="{42CC8CE6-EBFA-49A2-9657-880F1509FC16}" type="pres">
      <dgm:prSet presAssocID="{07838561-D566-4735-9FEE-6A3469CC568C}" presName="hierRoot2" presStyleCnt="0">
        <dgm:presLayoutVars>
          <dgm:hierBranch val="init"/>
        </dgm:presLayoutVars>
      </dgm:prSet>
      <dgm:spPr/>
    </dgm:pt>
    <dgm:pt modelId="{71BFFDB0-9F33-4FC4-BEEB-0C5846317730}" type="pres">
      <dgm:prSet presAssocID="{07838561-D566-4735-9FEE-6A3469CC568C}" presName="rootComposite" presStyleCnt="0"/>
      <dgm:spPr/>
    </dgm:pt>
    <dgm:pt modelId="{299BE8BA-B836-4B5C-8E87-C3C1539829B0}" type="pres">
      <dgm:prSet presAssocID="{07838561-D566-4735-9FEE-6A3469CC568C}" presName="rootText" presStyleLbl="node2" presStyleIdx="2" presStyleCnt="3" custScaleX="145399" custLinFactX="32268" custLinFactNeighborX="100000">
        <dgm:presLayoutVars>
          <dgm:chPref val="3"/>
        </dgm:presLayoutVars>
      </dgm:prSet>
      <dgm:spPr/>
      <dgm:t>
        <a:bodyPr/>
        <a:lstStyle/>
        <a:p>
          <a:endParaRPr lang="en-US"/>
        </a:p>
      </dgm:t>
    </dgm:pt>
    <dgm:pt modelId="{F7089A50-B905-4D04-A542-1D7BD2E1C7CA}" type="pres">
      <dgm:prSet presAssocID="{07838561-D566-4735-9FEE-6A3469CC568C}" presName="rootConnector" presStyleLbl="node2" presStyleIdx="2" presStyleCnt="3"/>
      <dgm:spPr/>
      <dgm:t>
        <a:bodyPr/>
        <a:lstStyle/>
        <a:p>
          <a:endParaRPr lang="en-US"/>
        </a:p>
      </dgm:t>
    </dgm:pt>
    <dgm:pt modelId="{C660B754-5887-4AB2-82E2-322C9E467B58}" type="pres">
      <dgm:prSet presAssocID="{07838561-D566-4735-9FEE-6A3469CC568C}" presName="hierChild4" presStyleCnt="0"/>
      <dgm:spPr/>
    </dgm:pt>
    <dgm:pt modelId="{151EB6F3-6330-4989-BA19-18F8DBDDA1A0}" type="pres">
      <dgm:prSet presAssocID="{3AB59C3B-CB23-46B2-9577-4E5C929471F3}" presName="Name37" presStyleLbl="parChTrans1D3" presStyleIdx="11" presStyleCnt="16" custSzX="197463"/>
      <dgm:spPr/>
      <dgm:t>
        <a:bodyPr/>
        <a:lstStyle/>
        <a:p>
          <a:endParaRPr lang="en-US"/>
        </a:p>
      </dgm:t>
    </dgm:pt>
    <dgm:pt modelId="{8B808B1F-F3FF-4AE7-8A3E-969734068D12}" type="pres">
      <dgm:prSet presAssocID="{376DF943-463A-467B-901D-4C08D3E88C66}" presName="hierRoot2" presStyleCnt="0">
        <dgm:presLayoutVars>
          <dgm:hierBranch val="init"/>
        </dgm:presLayoutVars>
      </dgm:prSet>
      <dgm:spPr/>
    </dgm:pt>
    <dgm:pt modelId="{AF05EE72-5F21-42A5-8F3A-6E208DDB9E04}" type="pres">
      <dgm:prSet presAssocID="{376DF943-463A-467B-901D-4C08D3E88C66}" presName="rootComposite" presStyleCnt="0"/>
      <dgm:spPr/>
    </dgm:pt>
    <dgm:pt modelId="{BAE724A5-5182-4EAD-BFEA-F977C5B71DB0}" type="pres">
      <dgm:prSet presAssocID="{376DF943-463A-467B-901D-4C08D3E88C66}" presName="rootText" presStyleLbl="node3" presStyleIdx="11" presStyleCnt="16" custScaleX="145399" custLinFactX="53239" custLinFactNeighborX="100000">
        <dgm:presLayoutVars>
          <dgm:chPref val="3"/>
        </dgm:presLayoutVars>
      </dgm:prSet>
      <dgm:spPr/>
      <dgm:t>
        <a:bodyPr/>
        <a:lstStyle/>
        <a:p>
          <a:endParaRPr lang="en-US"/>
        </a:p>
      </dgm:t>
    </dgm:pt>
    <dgm:pt modelId="{51298C19-4627-4BE0-BF13-25E29D7E3696}" type="pres">
      <dgm:prSet presAssocID="{376DF943-463A-467B-901D-4C08D3E88C66}" presName="rootConnector" presStyleLbl="node3" presStyleIdx="11" presStyleCnt="16"/>
      <dgm:spPr/>
      <dgm:t>
        <a:bodyPr/>
        <a:lstStyle/>
        <a:p>
          <a:endParaRPr lang="en-US"/>
        </a:p>
      </dgm:t>
    </dgm:pt>
    <dgm:pt modelId="{64E59DB7-839F-42BB-ABE1-1578C755B899}" type="pres">
      <dgm:prSet presAssocID="{376DF943-463A-467B-901D-4C08D3E88C66}" presName="hierChild4" presStyleCnt="0"/>
      <dgm:spPr/>
    </dgm:pt>
    <dgm:pt modelId="{75B2BD48-CDB9-4BB2-B2D9-43D3087CF368}" type="pres">
      <dgm:prSet presAssocID="{376DF943-463A-467B-901D-4C08D3E88C66}" presName="hierChild5" presStyleCnt="0"/>
      <dgm:spPr/>
    </dgm:pt>
    <dgm:pt modelId="{6E96997F-209E-402D-B773-C9EF80F668B7}" type="pres">
      <dgm:prSet presAssocID="{FE9517AE-41F9-46B9-BBF5-B45130D1E0F3}" presName="Name37" presStyleLbl="parChTrans1D3" presStyleIdx="12" presStyleCnt="16" custSzX="197463"/>
      <dgm:spPr/>
      <dgm:t>
        <a:bodyPr/>
        <a:lstStyle/>
        <a:p>
          <a:endParaRPr lang="en-US"/>
        </a:p>
      </dgm:t>
    </dgm:pt>
    <dgm:pt modelId="{581F4C59-5496-4EE5-A719-51329221441C}" type="pres">
      <dgm:prSet presAssocID="{06B5AA09-596C-47AE-B42C-1D824758EFDA}" presName="hierRoot2" presStyleCnt="0">
        <dgm:presLayoutVars>
          <dgm:hierBranch val="init"/>
        </dgm:presLayoutVars>
      </dgm:prSet>
      <dgm:spPr/>
    </dgm:pt>
    <dgm:pt modelId="{469395E1-09C3-4BE8-87F4-A10980689ACF}" type="pres">
      <dgm:prSet presAssocID="{06B5AA09-596C-47AE-B42C-1D824758EFDA}" presName="rootComposite" presStyleCnt="0"/>
      <dgm:spPr/>
    </dgm:pt>
    <dgm:pt modelId="{0BCD9CEB-4AF9-4274-91F8-81FB9F51F117}" type="pres">
      <dgm:prSet presAssocID="{06B5AA09-596C-47AE-B42C-1D824758EFDA}" presName="rootText" presStyleLbl="node3" presStyleIdx="12" presStyleCnt="16" custScaleX="145399" custLinFactX="53239" custLinFactNeighborX="100000">
        <dgm:presLayoutVars>
          <dgm:chPref val="3"/>
        </dgm:presLayoutVars>
      </dgm:prSet>
      <dgm:spPr/>
      <dgm:t>
        <a:bodyPr/>
        <a:lstStyle/>
        <a:p>
          <a:endParaRPr lang="en-US"/>
        </a:p>
      </dgm:t>
    </dgm:pt>
    <dgm:pt modelId="{48A9D615-7295-437A-A88A-26012E6BD698}" type="pres">
      <dgm:prSet presAssocID="{06B5AA09-596C-47AE-B42C-1D824758EFDA}" presName="rootConnector" presStyleLbl="node3" presStyleIdx="12" presStyleCnt="16"/>
      <dgm:spPr/>
      <dgm:t>
        <a:bodyPr/>
        <a:lstStyle/>
        <a:p>
          <a:endParaRPr lang="en-US"/>
        </a:p>
      </dgm:t>
    </dgm:pt>
    <dgm:pt modelId="{495954B5-8DBE-47AE-A2A4-BA925741603A}" type="pres">
      <dgm:prSet presAssocID="{06B5AA09-596C-47AE-B42C-1D824758EFDA}" presName="hierChild4" presStyleCnt="0"/>
      <dgm:spPr/>
    </dgm:pt>
    <dgm:pt modelId="{F0207531-B827-40C9-8F03-A571A7EC2D64}" type="pres">
      <dgm:prSet presAssocID="{06B5AA09-596C-47AE-B42C-1D824758EFDA}" presName="hierChild5" presStyleCnt="0"/>
      <dgm:spPr/>
    </dgm:pt>
    <dgm:pt modelId="{05EAF4C3-3213-4F69-A49B-DC7AF7C93E4F}" type="pres">
      <dgm:prSet presAssocID="{F9984AE1-ECC3-4735-B324-B3C555206A24}" presName="Name37" presStyleLbl="parChTrans1D3" presStyleIdx="13" presStyleCnt="16" custSzX="197463"/>
      <dgm:spPr/>
      <dgm:t>
        <a:bodyPr/>
        <a:lstStyle/>
        <a:p>
          <a:endParaRPr lang="en-US"/>
        </a:p>
      </dgm:t>
    </dgm:pt>
    <dgm:pt modelId="{1B64101E-619D-40E8-9682-0C87C8F3F3DF}" type="pres">
      <dgm:prSet presAssocID="{E9A80FF1-DA78-4D1A-9017-38F7DAD72A4C}" presName="hierRoot2" presStyleCnt="0">
        <dgm:presLayoutVars>
          <dgm:hierBranch val="init"/>
        </dgm:presLayoutVars>
      </dgm:prSet>
      <dgm:spPr/>
    </dgm:pt>
    <dgm:pt modelId="{E18240A3-3181-4610-83A0-43EE7327B34D}" type="pres">
      <dgm:prSet presAssocID="{E9A80FF1-DA78-4D1A-9017-38F7DAD72A4C}" presName="rootComposite" presStyleCnt="0"/>
      <dgm:spPr/>
    </dgm:pt>
    <dgm:pt modelId="{04181BCE-E63B-44F1-BA6E-5CE119458178}" type="pres">
      <dgm:prSet presAssocID="{E9A80FF1-DA78-4D1A-9017-38F7DAD72A4C}" presName="rootText" presStyleLbl="node3" presStyleIdx="13" presStyleCnt="16" custScaleX="145399" custLinFactX="53239" custLinFactNeighborX="100000">
        <dgm:presLayoutVars>
          <dgm:chPref val="3"/>
        </dgm:presLayoutVars>
      </dgm:prSet>
      <dgm:spPr/>
      <dgm:t>
        <a:bodyPr/>
        <a:lstStyle/>
        <a:p>
          <a:endParaRPr lang="en-US"/>
        </a:p>
      </dgm:t>
    </dgm:pt>
    <dgm:pt modelId="{6446AE8D-C626-4F0B-9A96-51AD48C59358}" type="pres">
      <dgm:prSet presAssocID="{E9A80FF1-DA78-4D1A-9017-38F7DAD72A4C}" presName="rootConnector" presStyleLbl="node3" presStyleIdx="13" presStyleCnt="16"/>
      <dgm:spPr/>
      <dgm:t>
        <a:bodyPr/>
        <a:lstStyle/>
        <a:p>
          <a:endParaRPr lang="en-US"/>
        </a:p>
      </dgm:t>
    </dgm:pt>
    <dgm:pt modelId="{E711BE4A-DB3C-4078-9736-92DEA89628F8}" type="pres">
      <dgm:prSet presAssocID="{E9A80FF1-DA78-4D1A-9017-38F7DAD72A4C}" presName="hierChild4" presStyleCnt="0"/>
      <dgm:spPr/>
    </dgm:pt>
    <dgm:pt modelId="{620BDB69-1962-44DA-B780-0AE7BF9939E7}" type="pres">
      <dgm:prSet presAssocID="{E9A80FF1-DA78-4D1A-9017-38F7DAD72A4C}" presName="hierChild5" presStyleCnt="0"/>
      <dgm:spPr/>
    </dgm:pt>
    <dgm:pt modelId="{5B07AA2B-3485-4DF0-BB1D-B5AEB3EFCBDF}" type="pres">
      <dgm:prSet presAssocID="{4BDA6F62-B6D1-4278-AF93-421059010C0D}" presName="Name37" presStyleLbl="parChTrans1D3" presStyleIdx="14" presStyleCnt="16" custSzX="197463"/>
      <dgm:spPr/>
      <dgm:t>
        <a:bodyPr/>
        <a:lstStyle/>
        <a:p>
          <a:endParaRPr lang="en-US"/>
        </a:p>
      </dgm:t>
    </dgm:pt>
    <dgm:pt modelId="{1074FF3E-04BC-4554-8B0B-6395823EF2C3}" type="pres">
      <dgm:prSet presAssocID="{FF570306-B1D6-4CBD-B42A-B26C238DB694}" presName="hierRoot2" presStyleCnt="0">
        <dgm:presLayoutVars>
          <dgm:hierBranch val="init"/>
        </dgm:presLayoutVars>
      </dgm:prSet>
      <dgm:spPr/>
    </dgm:pt>
    <dgm:pt modelId="{0DB9EEE6-21AA-4FC3-8934-5D073DF91173}" type="pres">
      <dgm:prSet presAssocID="{FF570306-B1D6-4CBD-B42A-B26C238DB694}" presName="rootComposite" presStyleCnt="0"/>
      <dgm:spPr/>
    </dgm:pt>
    <dgm:pt modelId="{E4F20CAF-286F-40C5-AAAA-5D969458038F}" type="pres">
      <dgm:prSet presAssocID="{FF570306-B1D6-4CBD-B42A-B26C238DB694}" presName="rootText" presStyleLbl="node3" presStyleIdx="14" presStyleCnt="16" custScaleX="145399" custLinFactX="53239" custLinFactNeighborX="100000">
        <dgm:presLayoutVars>
          <dgm:chPref val="3"/>
        </dgm:presLayoutVars>
      </dgm:prSet>
      <dgm:spPr/>
      <dgm:t>
        <a:bodyPr/>
        <a:lstStyle/>
        <a:p>
          <a:endParaRPr lang="en-US"/>
        </a:p>
      </dgm:t>
    </dgm:pt>
    <dgm:pt modelId="{293AE66C-DEBC-4410-BDDB-9FB982659E82}" type="pres">
      <dgm:prSet presAssocID="{FF570306-B1D6-4CBD-B42A-B26C238DB694}" presName="rootConnector" presStyleLbl="node3" presStyleIdx="14" presStyleCnt="16"/>
      <dgm:spPr/>
      <dgm:t>
        <a:bodyPr/>
        <a:lstStyle/>
        <a:p>
          <a:endParaRPr lang="en-US"/>
        </a:p>
      </dgm:t>
    </dgm:pt>
    <dgm:pt modelId="{75A08CF3-B90A-42A5-AF91-86F20C9304E0}" type="pres">
      <dgm:prSet presAssocID="{FF570306-B1D6-4CBD-B42A-B26C238DB694}" presName="hierChild4" presStyleCnt="0"/>
      <dgm:spPr/>
    </dgm:pt>
    <dgm:pt modelId="{7FD91512-90D6-4525-86E7-E18ABE6E2811}" type="pres">
      <dgm:prSet presAssocID="{FF570306-B1D6-4CBD-B42A-B26C238DB694}" presName="hierChild5" presStyleCnt="0"/>
      <dgm:spPr/>
    </dgm:pt>
    <dgm:pt modelId="{3017D205-FD44-4A40-8775-E2086ADD1F6A}" type="pres">
      <dgm:prSet presAssocID="{147CF310-688A-469F-B88A-BB786A1D1BF7}" presName="Name37" presStyleLbl="parChTrans1D3" presStyleIdx="15" presStyleCnt="16" custSzX="197463"/>
      <dgm:spPr/>
      <dgm:t>
        <a:bodyPr/>
        <a:lstStyle/>
        <a:p>
          <a:endParaRPr lang="en-US"/>
        </a:p>
      </dgm:t>
    </dgm:pt>
    <dgm:pt modelId="{3C100AB8-BC73-4F68-8282-0EBF5A185A11}" type="pres">
      <dgm:prSet presAssocID="{ADA4C45B-E4F9-4700-9ED1-82CF75DBA81B}" presName="hierRoot2" presStyleCnt="0">
        <dgm:presLayoutVars>
          <dgm:hierBranch val="init"/>
        </dgm:presLayoutVars>
      </dgm:prSet>
      <dgm:spPr/>
    </dgm:pt>
    <dgm:pt modelId="{E1E5B72D-05BD-4AA8-AC6B-76A51E113FED}" type="pres">
      <dgm:prSet presAssocID="{ADA4C45B-E4F9-4700-9ED1-82CF75DBA81B}" presName="rootComposite" presStyleCnt="0"/>
      <dgm:spPr/>
    </dgm:pt>
    <dgm:pt modelId="{5719A961-508B-40FE-917D-238AA3D2008F}" type="pres">
      <dgm:prSet presAssocID="{ADA4C45B-E4F9-4700-9ED1-82CF75DBA81B}" presName="rootText" presStyleLbl="node3" presStyleIdx="15" presStyleCnt="16" custScaleX="145399" custLinFactX="53239" custLinFactNeighborX="100000">
        <dgm:presLayoutVars>
          <dgm:chPref val="3"/>
        </dgm:presLayoutVars>
      </dgm:prSet>
      <dgm:spPr/>
      <dgm:t>
        <a:bodyPr/>
        <a:lstStyle/>
        <a:p>
          <a:endParaRPr lang="en-US"/>
        </a:p>
      </dgm:t>
    </dgm:pt>
    <dgm:pt modelId="{5A19E4A9-C4E6-4F1F-87D8-75EC6C91C0B4}" type="pres">
      <dgm:prSet presAssocID="{ADA4C45B-E4F9-4700-9ED1-82CF75DBA81B}" presName="rootConnector" presStyleLbl="node3" presStyleIdx="15" presStyleCnt="16"/>
      <dgm:spPr/>
      <dgm:t>
        <a:bodyPr/>
        <a:lstStyle/>
        <a:p>
          <a:endParaRPr lang="en-US"/>
        </a:p>
      </dgm:t>
    </dgm:pt>
    <dgm:pt modelId="{9A928332-F532-4AF9-B97F-93B9B4009A21}" type="pres">
      <dgm:prSet presAssocID="{ADA4C45B-E4F9-4700-9ED1-82CF75DBA81B}" presName="hierChild4" presStyleCnt="0"/>
      <dgm:spPr/>
    </dgm:pt>
    <dgm:pt modelId="{A0638DFB-FDEA-42AA-AD64-A7CA26E9490E}" type="pres">
      <dgm:prSet presAssocID="{ADA4C45B-E4F9-4700-9ED1-82CF75DBA81B}" presName="hierChild5" presStyleCnt="0"/>
      <dgm:spPr/>
    </dgm:pt>
    <dgm:pt modelId="{65635962-AF14-45BC-87DB-319E3B5C194F}" type="pres">
      <dgm:prSet presAssocID="{07838561-D566-4735-9FEE-6A3469CC568C}" presName="hierChild5" presStyleCnt="0"/>
      <dgm:spPr/>
    </dgm:pt>
    <dgm:pt modelId="{42A52146-8376-4856-93C6-5BF2B53238AC}" type="pres">
      <dgm:prSet presAssocID="{2DB2554C-6845-495C-9B90-42846DEFF93B}" presName="hierChild3" presStyleCnt="0"/>
      <dgm:spPr/>
    </dgm:pt>
  </dgm:ptLst>
  <dgm:cxnLst>
    <dgm:cxn modelId="{92FEE283-C8B1-459F-8BB3-3B5F4AB60B64}" srcId="{2DB2554C-6845-495C-9B90-42846DEFF93B}" destId="{5D3B0717-98D4-4AB7-82E1-9093B965CC86}" srcOrd="1" destOrd="0" parTransId="{BE7FFE7F-3738-49E7-8407-5300B87CB9AF}" sibTransId="{0FE739E2-8089-42CD-968D-8DF49FFA6A21}"/>
    <dgm:cxn modelId="{1C907E7E-F592-47BE-B54D-F7DC02B3E0DF}" type="presOf" srcId="{66C0848D-74A6-4C45-9392-32C5E482A614}" destId="{CF8E3FE6-0B89-455C-8194-B5572C0FFE6E}" srcOrd="1" destOrd="0" presId="urn:microsoft.com/office/officeart/2005/8/layout/orgChart1#2"/>
    <dgm:cxn modelId="{CF44A5A5-3C11-4D7F-B8E4-4964D0E4FA8C}" type="presOf" srcId="{A7CC1E2B-7720-42E1-9849-30AC800D1521}" destId="{3E54EF05-060A-477C-A6BA-7650C1C4E516}" srcOrd="0" destOrd="0" presId="urn:microsoft.com/office/officeart/2005/8/layout/orgChart1#2"/>
    <dgm:cxn modelId="{6BE91014-0044-4928-AE1B-49C1EC5FA431}" type="presOf" srcId="{376DF943-463A-467B-901D-4C08D3E88C66}" destId="{BAE724A5-5182-4EAD-BFEA-F977C5B71DB0}" srcOrd="0" destOrd="0" presId="urn:microsoft.com/office/officeart/2005/8/layout/orgChart1#2"/>
    <dgm:cxn modelId="{8AF7FC7C-500A-4EB7-9BC2-62649FA47C34}" srcId="{08C08545-7E9C-47A6-9A49-582C8747E2CA}" destId="{C05BFAE0-BE0B-4CE1-8F3C-97E810E40323}" srcOrd="0" destOrd="0" parTransId="{9C940BD8-3CA9-43C8-B6C4-40BB959A3BF0}" sibTransId="{671FF4DD-9E73-4B49-A942-2F7B31824319}"/>
    <dgm:cxn modelId="{28189169-2403-4849-A250-DC2E76B4530C}" type="presOf" srcId="{B22F0F03-5F0E-4C75-AE2D-875F32346E49}" destId="{AA60E250-61D6-4FE6-AB26-07A047392E60}" srcOrd="1" destOrd="0" presId="urn:microsoft.com/office/officeart/2005/8/layout/orgChart1#2"/>
    <dgm:cxn modelId="{E5B83D8B-1DC9-4DDC-8970-EF4B4769D4FC}" type="presOf" srcId="{06B5AA09-596C-47AE-B42C-1D824758EFDA}" destId="{48A9D615-7295-437A-A88A-26012E6BD698}" srcOrd="1" destOrd="0" presId="urn:microsoft.com/office/officeart/2005/8/layout/orgChart1#2"/>
    <dgm:cxn modelId="{11ACC8B6-C9D2-4FC6-A360-8EC0E4F8BB1E}" type="presOf" srcId="{9C940BD8-3CA9-43C8-B6C4-40BB959A3BF0}" destId="{F40FB26C-CD48-4BFF-A06D-CD1FF5E4EB4D}" srcOrd="0" destOrd="0" presId="urn:microsoft.com/office/officeart/2005/8/layout/orgChart1#2"/>
    <dgm:cxn modelId="{F49F6089-17CF-440F-AC31-BD40F64976D4}" srcId="{07838561-D566-4735-9FEE-6A3469CC568C}" destId="{E9A80FF1-DA78-4D1A-9017-38F7DAD72A4C}" srcOrd="2" destOrd="0" parTransId="{F9984AE1-ECC3-4735-B324-B3C555206A24}" sibTransId="{2CCA7644-46A1-4EE3-B2D6-DAECB31DA025}"/>
    <dgm:cxn modelId="{1E82EA52-B2A4-4DE0-B82A-2E575D1E69C0}" type="presOf" srcId="{FF570306-B1D6-4CBD-B42A-B26C238DB694}" destId="{293AE66C-DEBC-4410-BDDB-9FB982659E82}" srcOrd="1" destOrd="0" presId="urn:microsoft.com/office/officeart/2005/8/layout/orgChart1#2"/>
    <dgm:cxn modelId="{8C64DBBE-1D51-479D-9B84-2941CC0A3EDB}" type="presOf" srcId="{4BDA6F62-B6D1-4278-AF93-421059010C0D}" destId="{5B07AA2B-3485-4DF0-BB1D-B5AEB3EFCBDF}" srcOrd="0" destOrd="0" presId="urn:microsoft.com/office/officeart/2005/8/layout/orgChart1#2"/>
    <dgm:cxn modelId="{00A8F336-1623-4D3D-9CEA-F50138DD4D46}" type="presOf" srcId="{971BBA1E-B68B-4469-BDDB-CB0A803F3CDC}" destId="{95A3D2E9-1920-4140-AB85-B57BC8E13F60}" srcOrd="0" destOrd="0" presId="urn:microsoft.com/office/officeart/2005/8/layout/orgChart1#2"/>
    <dgm:cxn modelId="{599D6A88-2349-424E-8099-8F2A7449CD22}" srcId="{2DB2554C-6845-495C-9B90-42846DEFF93B}" destId="{07838561-D566-4735-9FEE-6A3469CC568C}" srcOrd="2" destOrd="0" parTransId="{78028272-E598-416F-8E90-DDAB6983EB40}" sibTransId="{EBC29F1F-D458-4C03-B378-36812D4ACE1B}"/>
    <dgm:cxn modelId="{9EB0EFCA-8B1A-4814-9637-146795E67939}" type="presOf" srcId="{B5C8BE83-6E87-4627-8FC5-BCCD33A6DD4B}" destId="{601984CC-E4B8-412E-BEDC-7DA8BC4BA89D}" srcOrd="0" destOrd="0" presId="urn:microsoft.com/office/officeart/2005/8/layout/orgChart1#2"/>
    <dgm:cxn modelId="{9AC8903B-6781-4355-968D-89BD59F97B3C}" srcId="{5D3B0717-98D4-4AB7-82E1-9093B965CC86}" destId="{A7CC1E2B-7720-42E1-9849-30AC800D1521}" srcOrd="1" destOrd="0" parTransId="{94AF8EC3-4F56-469A-BF08-04F854BAC74A}" sibTransId="{07D5A873-55DB-4B3A-85B3-F56E665F7C55}"/>
    <dgm:cxn modelId="{EF4B7547-84E6-4626-8970-24DF2E05A9A9}" type="presOf" srcId="{329AC1A5-B469-433F-864E-20AED2DB1018}" destId="{0E844A2B-5088-424E-9AA0-435D5187A8F3}" srcOrd="1" destOrd="0" presId="urn:microsoft.com/office/officeart/2005/8/layout/orgChart1#2"/>
    <dgm:cxn modelId="{D67426A8-0E3F-43B6-B7DF-BF53DB254560}" srcId="{08C08545-7E9C-47A6-9A49-582C8747E2CA}" destId="{04828581-410E-4F8D-8EC9-0BE14E2BB3E2}" srcOrd="1" destOrd="0" parTransId="{E7632A8A-F725-43E8-87CB-2ADF619EA667}" sibTransId="{0F753F98-1B67-4F98-909F-BA70B88BC3AF}"/>
    <dgm:cxn modelId="{E3B01CE0-CBEC-4775-9978-40501A2C4808}" srcId="{07838561-D566-4735-9FEE-6A3469CC568C}" destId="{FF570306-B1D6-4CBD-B42A-B26C238DB694}" srcOrd="3" destOrd="0" parTransId="{4BDA6F62-B6D1-4278-AF93-421059010C0D}" sibTransId="{D1357DE1-F516-457E-BAC0-B225E3158ED6}"/>
    <dgm:cxn modelId="{4CAB495D-647D-4116-9F16-73318890D249}" type="presOf" srcId="{971BBA1E-B68B-4469-BDDB-CB0A803F3CDC}" destId="{B9F8F25B-C92C-4B4F-AD0A-FD9AA084C16A}" srcOrd="1" destOrd="0" presId="urn:microsoft.com/office/officeart/2005/8/layout/orgChart1#2"/>
    <dgm:cxn modelId="{FFD7A478-D68D-4D0F-BE20-B8C95ED96206}" type="presOf" srcId="{EA41B0B0-57F5-4CCF-A045-6ED509FAA960}" destId="{F7AAD7ED-C2D4-42BC-9241-0CBF86B113A4}" srcOrd="0" destOrd="0" presId="urn:microsoft.com/office/officeart/2005/8/layout/orgChart1#2"/>
    <dgm:cxn modelId="{C6B10D4A-81B2-41CE-B559-C4AB6EA8A6C2}" type="presOf" srcId="{48044FB1-3DC6-464A-A4BE-C7BDD5622757}" destId="{382D3910-9D9D-43E6-B869-B8E6AA339ACD}" srcOrd="0" destOrd="0" presId="urn:microsoft.com/office/officeart/2005/8/layout/orgChart1#2"/>
    <dgm:cxn modelId="{7EBE1656-CB1C-4219-92F1-5904CE20D25F}" srcId="{2DB2554C-6845-495C-9B90-42846DEFF93B}" destId="{08C08545-7E9C-47A6-9A49-582C8747E2CA}" srcOrd="0" destOrd="0" parTransId="{F3A9787F-9857-4FF4-8651-49FD6681859F}" sibTransId="{80F9C164-788A-463F-827E-DD3793BB6589}"/>
    <dgm:cxn modelId="{154041D8-9181-4CE3-AAFB-A543676EEC57}" type="presOf" srcId="{07838561-D566-4735-9FEE-6A3469CC568C}" destId="{299BE8BA-B836-4B5C-8E87-C3C1539829B0}" srcOrd="0" destOrd="0" presId="urn:microsoft.com/office/officeart/2005/8/layout/orgChart1#2"/>
    <dgm:cxn modelId="{E79CF959-5A6C-46B5-B25C-7382EBD7F0DC}" type="presOf" srcId="{329AC1A5-B469-433F-864E-20AED2DB1018}" destId="{89D94BA1-441A-48CA-8262-2A57BF0B0512}" srcOrd="0" destOrd="0" presId="urn:microsoft.com/office/officeart/2005/8/layout/orgChart1#2"/>
    <dgm:cxn modelId="{600BB488-8174-4E14-BB9F-413F04EB7924}" type="presOf" srcId="{04828581-410E-4F8D-8EC9-0BE14E2BB3E2}" destId="{3115A88D-2ED0-4E7D-BBA3-DEC5CBB90C8B}" srcOrd="1" destOrd="0" presId="urn:microsoft.com/office/officeart/2005/8/layout/orgChart1#2"/>
    <dgm:cxn modelId="{5392FC9C-6904-4718-8C77-D63A8D62D33B}" type="presOf" srcId="{04828581-410E-4F8D-8EC9-0BE14E2BB3E2}" destId="{F741BF8E-7F40-4210-B5AF-0E8D671DE239}" srcOrd="0" destOrd="0" presId="urn:microsoft.com/office/officeart/2005/8/layout/orgChart1#2"/>
    <dgm:cxn modelId="{CA22BC4D-C14C-483D-9F53-43848B33789D}" type="presOf" srcId="{26C7D02F-39FC-4FF1-A992-5C1A2DA0E678}" destId="{F9BFB515-937C-4C03-B53D-40C8BBC555A8}" srcOrd="0" destOrd="0" presId="urn:microsoft.com/office/officeart/2005/8/layout/orgChart1#2"/>
    <dgm:cxn modelId="{C840572F-6D6E-4BA3-A764-9ADE10BAC895}" type="presOf" srcId="{ED924C82-816B-4D5C-8072-10CB1D686048}" destId="{E799BAF2-4E6A-4825-B8BB-14E17D7769A5}" srcOrd="0" destOrd="0" presId="urn:microsoft.com/office/officeart/2005/8/layout/orgChart1#2"/>
    <dgm:cxn modelId="{BAC50594-9116-4E5E-BDC3-8653DEA77A5E}" type="presOf" srcId="{F9984AE1-ECC3-4735-B324-B3C555206A24}" destId="{05EAF4C3-3213-4F69-A49B-DC7AF7C93E4F}" srcOrd="0" destOrd="0" presId="urn:microsoft.com/office/officeart/2005/8/layout/orgChart1#2"/>
    <dgm:cxn modelId="{C3CA9602-F01A-42D6-B1C3-75B4746836C0}" type="presOf" srcId="{5D3B0717-98D4-4AB7-82E1-9093B965CC86}" destId="{8C52A659-8C61-41A6-B75C-7221560B668F}" srcOrd="0" destOrd="0" presId="urn:microsoft.com/office/officeart/2005/8/layout/orgChart1#2"/>
    <dgm:cxn modelId="{0EC5A289-1C6E-4313-BF19-CA9426380CDF}" srcId="{538FB1B1-B8C3-4181-8F26-A4B760F20594}" destId="{2DB2554C-6845-495C-9B90-42846DEFF93B}" srcOrd="0" destOrd="0" parTransId="{7617BB11-C2B2-461F-9EFC-8D6CD0C31274}" sibTransId="{BFA7CB58-E4E5-4380-9C4E-B8CC558CCD11}"/>
    <dgm:cxn modelId="{D5A9DF62-6BA5-4439-9A01-BB5D9C8FCDE7}" srcId="{08C08545-7E9C-47A6-9A49-582C8747E2CA}" destId="{484FA67D-95B6-4BDC-A284-5739A8942B28}" srcOrd="2" destOrd="0" parTransId="{8FDA396F-754A-4B9E-819B-F9132228E032}" sibTransId="{EAEB6EB0-9911-4279-8451-22BF0C3B6203}"/>
    <dgm:cxn modelId="{440B40F3-FA8F-4A6B-8D24-04BAB191F89F}" srcId="{5D3B0717-98D4-4AB7-82E1-9093B965CC86}" destId="{B22F0F03-5F0E-4C75-AE2D-875F32346E49}" srcOrd="2" destOrd="0" parTransId="{D581EC5E-B684-4D21-9DB6-C88F29708307}" sibTransId="{2F6A1DFB-6174-4A9F-868B-88FE7745A920}"/>
    <dgm:cxn modelId="{DE8690A4-616D-41DB-B4CA-3EB900C3DD85}" type="presOf" srcId="{06B5AA09-596C-47AE-B42C-1D824758EFDA}" destId="{0BCD9CEB-4AF9-4274-91F8-81FB9F51F117}" srcOrd="0" destOrd="0" presId="urn:microsoft.com/office/officeart/2005/8/layout/orgChart1#2"/>
    <dgm:cxn modelId="{441CACDD-D85F-4DEF-AA91-BDB2A4B20899}" type="presOf" srcId="{07838561-D566-4735-9FEE-6A3469CC568C}" destId="{F7089A50-B905-4D04-A542-1D7BD2E1C7CA}" srcOrd="1" destOrd="0" presId="urn:microsoft.com/office/officeart/2005/8/layout/orgChart1#2"/>
    <dgm:cxn modelId="{853394BC-819A-484B-83A9-220BE9B0A684}" type="presOf" srcId="{484FA67D-95B6-4BDC-A284-5739A8942B28}" destId="{F49277CE-29D1-4D59-AC5B-92B1608985A5}" srcOrd="0" destOrd="0" presId="urn:microsoft.com/office/officeart/2005/8/layout/orgChart1#2"/>
    <dgm:cxn modelId="{10F805A0-C589-45BC-80BE-E251D1812EEF}" type="presOf" srcId="{F3A9787F-9857-4FF4-8651-49FD6681859F}" destId="{0ABAB6CD-ACAF-4FF5-9183-2EC2D3B75127}" srcOrd="0" destOrd="0" presId="urn:microsoft.com/office/officeart/2005/8/layout/orgChart1#2"/>
    <dgm:cxn modelId="{69E63603-C22D-4E5C-8E2B-CC52375A86C9}" type="presOf" srcId="{2DB2554C-6845-495C-9B90-42846DEFF93B}" destId="{9909159F-8FCF-4500-905D-B4E4DB2E826A}" srcOrd="0" destOrd="0" presId="urn:microsoft.com/office/officeart/2005/8/layout/orgChart1#2"/>
    <dgm:cxn modelId="{98C54EDD-24EA-499E-97ED-894E62536A1B}" type="presOf" srcId="{C05BFAE0-BE0B-4CE1-8F3C-97E810E40323}" destId="{8175A388-4372-4078-8713-0B5B5886BA43}" srcOrd="1" destOrd="0" presId="urn:microsoft.com/office/officeart/2005/8/layout/orgChart1#2"/>
    <dgm:cxn modelId="{55C10352-56A7-4960-97C7-91719E6D6835}" srcId="{08C08545-7E9C-47A6-9A49-582C8747E2CA}" destId="{66C0848D-74A6-4C45-9392-32C5E482A614}" srcOrd="5" destOrd="0" parTransId="{ED924C82-816B-4D5C-8072-10CB1D686048}" sibTransId="{DEE0ED6D-F4AF-4DFF-B743-46EF1C900D5C}"/>
    <dgm:cxn modelId="{95E5A395-B286-4C52-BFB9-7A7AA41447B6}" type="presOf" srcId="{78028272-E598-416F-8E90-DDAB6983EB40}" destId="{FA624A3E-7BAE-4917-8939-2022B17078E6}" srcOrd="0" destOrd="0" presId="urn:microsoft.com/office/officeart/2005/8/layout/orgChart1#2"/>
    <dgm:cxn modelId="{5ABCA89E-9362-48BA-BCE9-FD31AED97E0D}" type="presOf" srcId="{8FDA396F-754A-4B9E-819B-F9132228E032}" destId="{B0F354F3-4204-4323-81EC-A53E409199B7}" srcOrd="0" destOrd="0" presId="urn:microsoft.com/office/officeart/2005/8/layout/orgChart1#2"/>
    <dgm:cxn modelId="{CF4684B5-C9E5-4794-9B50-D266F727CC07}" type="presOf" srcId="{4CFCB7AA-57A0-416A-A0FD-8734808BE32D}" destId="{E95F9389-FE47-4D1F-9EAA-15543070080B}" srcOrd="1" destOrd="0" presId="urn:microsoft.com/office/officeart/2005/8/layout/orgChart1#2"/>
    <dgm:cxn modelId="{4CC061C7-9A32-4C3D-A44D-C518E885611E}" type="presOf" srcId="{94AF8EC3-4F56-469A-BF08-04F854BAC74A}" destId="{2F4F6131-1FAA-48B2-8933-12293EF9770C}" srcOrd="0" destOrd="0" presId="urn:microsoft.com/office/officeart/2005/8/layout/orgChart1#2"/>
    <dgm:cxn modelId="{B038DD57-C9C6-4297-BB55-384BAF8375EE}" type="presOf" srcId="{46C66F40-CE91-4746-B67A-B7A3286B5211}" destId="{D6EDB0FE-B677-4477-8613-5F9338F89BAF}" srcOrd="0" destOrd="0" presId="urn:microsoft.com/office/officeart/2005/8/layout/orgChart1#2"/>
    <dgm:cxn modelId="{C0DAC8D5-2A96-49C7-9498-9C8AEF42EF0B}" type="presOf" srcId="{484FA67D-95B6-4BDC-A284-5739A8942B28}" destId="{0D11073F-BE42-4397-ABCC-AF01D60632EF}" srcOrd="1" destOrd="0" presId="urn:microsoft.com/office/officeart/2005/8/layout/orgChart1#2"/>
    <dgm:cxn modelId="{9F470999-6849-4658-9C4E-5DB1189A34D1}" srcId="{08C08545-7E9C-47A6-9A49-582C8747E2CA}" destId="{329AC1A5-B469-433F-864E-20AED2DB1018}" srcOrd="4" destOrd="0" parTransId="{B5C8BE83-6E87-4627-8FC5-BCCD33A6DD4B}" sibTransId="{08DF04BB-B6B9-4A23-BF79-8251B78CE7DE}"/>
    <dgm:cxn modelId="{3845E9BC-93DC-4A06-80A6-00B056954C75}" type="presOf" srcId="{538FB1B1-B8C3-4181-8F26-A4B760F20594}" destId="{ACCBFD51-7227-415F-8559-6338DA7546FB}" srcOrd="0" destOrd="0" presId="urn:microsoft.com/office/officeart/2005/8/layout/orgChart1#2"/>
    <dgm:cxn modelId="{140B7F4B-7BC6-4B82-AF16-2A850186AE63}" type="presOf" srcId="{66C0848D-74A6-4C45-9392-32C5E482A614}" destId="{4E7C5214-D93D-43D2-B914-6512B9DDF392}" srcOrd="0" destOrd="0" presId="urn:microsoft.com/office/officeart/2005/8/layout/orgChart1#2"/>
    <dgm:cxn modelId="{A7CB0545-13CE-4D4F-ABEB-4300D28A4794}" srcId="{5D3B0717-98D4-4AB7-82E1-9093B965CC86}" destId="{971BBA1E-B68B-4469-BDDB-CB0A803F3CDC}" srcOrd="3" destOrd="0" parTransId="{26C7D02F-39FC-4FF1-A992-5C1A2DA0E678}" sibTransId="{D04A6418-8E28-4FC1-8996-8B8D882577D8}"/>
    <dgm:cxn modelId="{14B73711-713E-494E-B829-26769129C1D8}" srcId="{5D3B0717-98D4-4AB7-82E1-9093B965CC86}" destId="{9EF33068-D7A8-4348-A91E-95CCF1F7C6E5}" srcOrd="0" destOrd="0" parTransId="{556A0996-12B3-4D01-90E7-52B9390EF70A}" sibTransId="{08E2AC3B-C22C-4551-A857-D252F408551F}"/>
    <dgm:cxn modelId="{1DD03BDE-06B2-4EA1-B9DB-20FD48C81AC0}" type="presOf" srcId="{4CFCB7AA-57A0-416A-A0FD-8734808BE32D}" destId="{D4104111-D4C4-4189-9ED5-AE0C18D457E5}" srcOrd="0" destOrd="0" presId="urn:microsoft.com/office/officeart/2005/8/layout/orgChart1#2"/>
    <dgm:cxn modelId="{6297B62F-6AFE-4EC8-92DB-13FC42BAE237}" type="presOf" srcId="{9EF33068-D7A8-4348-A91E-95CCF1F7C6E5}" destId="{2B9F96DB-1551-4B64-8B27-D7339510FF73}" srcOrd="0" destOrd="0" presId="urn:microsoft.com/office/officeart/2005/8/layout/orgChart1#2"/>
    <dgm:cxn modelId="{27D1A84D-6770-4A0D-8376-5035B4CE3C62}" type="presOf" srcId="{C05BFAE0-BE0B-4CE1-8F3C-97E810E40323}" destId="{7E146D43-436C-46FC-8B08-A3E838593972}" srcOrd="0" destOrd="0" presId="urn:microsoft.com/office/officeart/2005/8/layout/orgChart1#2"/>
    <dgm:cxn modelId="{0752129C-A757-44E5-8CCC-6E3F8A5A0671}" type="presOf" srcId="{ADA4C45B-E4F9-4700-9ED1-82CF75DBA81B}" destId="{5A19E4A9-C4E6-4F1F-87D8-75EC6C91C0B4}" srcOrd="1" destOrd="0" presId="urn:microsoft.com/office/officeart/2005/8/layout/orgChart1#2"/>
    <dgm:cxn modelId="{3DD37ABE-6296-4606-BBFF-5F93113BBD2F}" srcId="{07838561-D566-4735-9FEE-6A3469CC568C}" destId="{ADA4C45B-E4F9-4700-9ED1-82CF75DBA81B}" srcOrd="4" destOrd="0" parTransId="{147CF310-688A-469F-B88A-BB786A1D1BF7}" sibTransId="{80F01266-2E21-4A18-92A4-F6C5724397C9}"/>
    <dgm:cxn modelId="{853F6A3D-6745-4EA2-8B79-197EC9B29576}" srcId="{08C08545-7E9C-47A6-9A49-582C8747E2CA}" destId="{46C66F40-CE91-4746-B67A-B7A3286B5211}" srcOrd="3" destOrd="0" parTransId="{EA41B0B0-57F5-4CCF-A045-6ED509FAA960}" sibTransId="{7755C3FE-4B5E-47F1-9464-7681E40C0278}"/>
    <dgm:cxn modelId="{4F502761-D611-4A7B-90C8-ECCDFC0A8A6B}" srcId="{07838561-D566-4735-9FEE-6A3469CC568C}" destId="{06B5AA09-596C-47AE-B42C-1D824758EFDA}" srcOrd="1" destOrd="0" parTransId="{FE9517AE-41F9-46B9-BBF5-B45130D1E0F3}" sibTransId="{D1FBE1A2-DF96-434F-96A5-F33641C01F90}"/>
    <dgm:cxn modelId="{A7F0C4B0-522F-42AC-A5C3-5A1E01B6E9C9}" type="presOf" srcId="{08C08545-7E9C-47A6-9A49-582C8747E2CA}" destId="{450E551D-FA97-45A3-B197-1ADBEE130873}" srcOrd="1" destOrd="0" presId="urn:microsoft.com/office/officeart/2005/8/layout/orgChart1#2"/>
    <dgm:cxn modelId="{BC8BA62F-7972-4438-9B58-6E24756BA37B}" srcId="{5D3B0717-98D4-4AB7-82E1-9093B965CC86}" destId="{4CFCB7AA-57A0-416A-A0FD-8734808BE32D}" srcOrd="4" destOrd="0" parTransId="{48044FB1-3DC6-464A-A4BE-C7BDD5622757}" sibTransId="{D53DDAB1-CAD1-44FD-A89F-0EECC808493A}"/>
    <dgm:cxn modelId="{F976742B-D8D5-4A3F-8B96-A1FF5AA1295D}" type="presOf" srcId="{376DF943-463A-467B-901D-4C08D3E88C66}" destId="{51298C19-4627-4BE0-BF13-25E29D7E3696}" srcOrd="1" destOrd="0" presId="urn:microsoft.com/office/officeart/2005/8/layout/orgChart1#2"/>
    <dgm:cxn modelId="{53697E75-8F2E-40F3-8AB5-AA9A71CF8518}" type="presOf" srcId="{BE7FFE7F-3738-49E7-8407-5300B87CB9AF}" destId="{C52D8F6D-DC79-470D-A694-41778E71B45F}" srcOrd="0" destOrd="0" presId="urn:microsoft.com/office/officeart/2005/8/layout/orgChart1#2"/>
    <dgm:cxn modelId="{81938E4C-FE88-4EA2-9852-C43E6DEE6C44}" type="presOf" srcId="{08C08545-7E9C-47A6-9A49-582C8747E2CA}" destId="{42B1F111-5229-44FE-9A61-85ADA750D149}" srcOrd="0" destOrd="0" presId="urn:microsoft.com/office/officeart/2005/8/layout/orgChart1#2"/>
    <dgm:cxn modelId="{C62C50CC-2F62-426A-B4DD-A9559A315E5D}" type="presOf" srcId="{5D3B0717-98D4-4AB7-82E1-9093B965CC86}" destId="{25AE6E8D-89E4-4EC5-A353-93E0CFD05FFE}" srcOrd="1" destOrd="0" presId="urn:microsoft.com/office/officeart/2005/8/layout/orgChart1#2"/>
    <dgm:cxn modelId="{BE913389-7F57-4E04-8694-BA7D7DF0D4F9}" type="presOf" srcId="{3AB59C3B-CB23-46B2-9577-4E5C929471F3}" destId="{151EB6F3-6330-4989-BA19-18F8DBDDA1A0}" srcOrd="0" destOrd="0" presId="urn:microsoft.com/office/officeart/2005/8/layout/orgChart1#2"/>
    <dgm:cxn modelId="{DF7A2ADC-8A11-494E-B1D1-CCCC6B8A85A0}" type="presOf" srcId="{ADA4C45B-E4F9-4700-9ED1-82CF75DBA81B}" destId="{5719A961-508B-40FE-917D-238AA3D2008F}" srcOrd="0" destOrd="0" presId="urn:microsoft.com/office/officeart/2005/8/layout/orgChart1#2"/>
    <dgm:cxn modelId="{7FC74A4E-6D4E-4B89-8D67-3E7E3FA202AC}" type="presOf" srcId="{B22F0F03-5F0E-4C75-AE2D-875F32346E49}" destId="{00BAA9B5-560F-44F7-876C-43BC802D1E5F}" srcOrd="0" destOrd="0" presId="urn:microsoft.com/office/officeart/2005/8/layout/orgChart1#2"/>
    <dgm:cxn modelId="{5B6B197F-E52E-40FE-B591-6719B0E4DE22}" srcId="{07838561-D566-4735-9FEE-6A3469CC568C}" destId="{376DF943-463A-467B-901D-4C08D3E88C66}" srcOrd="0" destOrd="0" parTransId="{3AB59C3B-CB23-46B2-9577-4E5C929471F3}" sibTransId="{A504DAAE-C694-4D85-8E3C-C0696E2E8F82}"/>
    <dgm:cxn modelId="{68F9079A-3699-49A1-95BD-7E5D169881D2}" type="presOf" srcId="{D581EC5E-B684-4D21-9DB6-C88F29708307}" destId="{4D55009E-D164-4993-B810-45105DC76601}" srcOrd="0" destOrd="0" presId="urn:microsoft.com/office/officeart/2005/8/layout/orgChart1#2"/>
    <dgm:cxn modelId="{E44EE8B5-70FF-44F9-8A61-916CAF0A1FD3}" type="presOf" srcId="{9EF33068-D7A8-4348-A91E-95CCF1F7C6E5}" destId="{22258733-E4B5-4BFF-8E32-FA84C2AC4A31}" srcOrd="1" destOrd="0" presId="urn:microsoft.com/office/officeart/2005/8/layout/orgChart1#2"/>
    <dgm:cxn modelId="{48BBB752-A34B-4DF5-9F23-21D2383FB1D0}" type="presOf" srcId="{147CF310-688A-469F-B88A-BB786A1D1BF7}" destId="{3017D205-FD44-4A40-8775-E2086ADD1F6A}" srcOrd="0" destOrd="0" presId="urn:microsoft.com/office/officeart/2005/8/layout/orgChart1#2"/>
    <dgm:cxn modelId="{DD07AB7C-79AE-451E-91A1-4BC7F38285CB}" type="presOf" srcId="{2DB2554C-6845-495C-9B90-42846DEFF93B}" destId="{E6618629-F05D-4903-8F10-71D085102786}" srcOrd="1" destOrd="0" presId="urn:microsoft.com/office/officeart/2005/8/layout/orgChart1#2"/>
    <dgm:cxn modelId="{EDFD2919-412A-4999-BCD6-BB683B5881B6}" type="presOf" srcId="{E7632A8A-F725-43E8-87CB-2ADF619EA667}" destId="{ED7100D8-57B3-495C-8B6F-E977E7E333FB}" srcOrd="0" destOrd="0" presId="urn:microsoft.com/office/officeart/2005/8/layout/orgChart1#2"/>
    <dgm:cxn modelId="{792F439C-E6D3-4E71-92E2-B4EBD6B9CB59}" type="presOf" srcId="{E9A80FF1-DA78-4D1A-9017-38F7DAD72A4C}" destId="{6446AE8D-C626-4F0B-9A96-51AD48C59358}" srcOrd="1" destOrd="0" presId="urn:microsoft.com/office/officeart/2005/8/layout/orgChart1#2"/>
    <dgm:cxn modelId="{6BE80A89-ABE3-4678-9BF8-AB4AA3EEBA6D}" type="presOf" srcId="{556A0996-12B3-4D01-90E7-52B9390EF70A}" destId="{4F2F5D90-3F14-475C-BB3E-F8A8FB375531}" srcOrd="0" destOrd="0" presId="urn:microsoft.com/office/officeart/2005/8/layout/orgChart1#2"/>
    <dgm:cxn modelId="{6D42E917-9E8D-429F-AC95-A92A503FE567}" type="presOf" srcId="{FE9517AE-41F9-46B9-BBF5-B45130D1E0F3}" destId="{6E96997F-209E-402D-B773-C9EF80F668B7}" srcOrd="0" destOrd="0" presId="urn:microsoft.com/office/officeart/2005/8/layout/orgChart1#2"/>
    <dgm:cxn modelId="{A39B806C-30C6-4BC6-BCD4-17A3BDAF1FA3}" type="presOf" srcId="{46C66F40-CE91-4746-B67A-B7A3286B5211}" destId="{7E5F65A1-F8C1-49FB-9B7B-74866DD28011}" srcOrd="1" destOrd="0" presId="urn:microsoft.com/office/officeart/2005/8/layout/orgChart1#2"/>
    <dgm:cxn modelId="{A5330DA9-8EA6-49BC-BF3B-D29A5B17D5C7}" type="presOf" srcId="{A7CC1E2B-7720-42E1-9849-30AC800D1521}" destId="{A3172C94-A8FA-4E18-92B7-F4F377225F86}" srcOrd="1" destOrd="0" presId="urn:microsoft.com/office/officeart/2005/8/layout/orgChart1#2"/>
    <dgm:cxn modelId="{3E607F3E-AA48-4765-B772-FF7A2F0DBF4C}" type="presOf" srcId="{FF570306-B1D6-4CBD-B42A-B26C238DB694}" destId="{E4F20CAF-286F-40C5-AAAA-5D969458038F}" srcOrd="0" destOrd="0" presId="urn:microsoft.com/office/officeart/2005/8/layout/orgChart1#2"/>
    <dgm:cxn modelId="{0DA8F7FD-1E0A-4195-9FFF-1394C16B2CA5}" type="presOf" srcId="{E9A80FF1-DA78-4D1A-9017-38F7DAD72A4C}" destId="{04181BCE-E63B-44F1-BA6E-5CE119458178}" srcOrd="0" destOrd="0" presId="urn:microsoft.com/office/officeart/2005/8/layout/orgChart1#2"/>
    <dgm:cxn modelId="{4397BB95-CE39-4FD1-91BC-46A31CCB270B}" type="presParOf" srcId="{ACCBFD51-7227-415F-8559-6338DA7546FB}" destId="{CCE4BFBF-3CEE-46B1-B740-4E3A52C7D31F}" srcOrd="0" destOrd="0" presId="urn:microsoft.com/office/officeart/2005/8/layout/orgChart1#2"/>
    <dgm:cxn modelId="{869AD9D9-0D1D-42BB-ACB3-E23D0F67D3AE}" type="presParOf" srcId="{CCE4BFBF-3CEE-46B1-B740-4E3A52C7D31F}" destId="{EB4C16E0-AA84-4105-91C1-705F9C119329}" srcOrd="0" destOrd="0" presId="urn:microsoft.com/office/officeart/2005/8/layout/orgChart1#2"/>
    <dgm:cxn modelId="{EC706602-5577-42DD-B74A-7B64B536EF75}" type="presParOf" srcId="{EB4C16E0-AA84-4105-91C1-705F9C119329}" destId="{9909159F-8FCF-4500-905D-B4E4DB2E826A}" srcOrd="0" destOrd="0" presId="urn:microsoft.com/office/officeart/2005/8/layout/orgChart1#2"/>
    <dgm:cxn modelId="{B76D5FFA-CB6E-447D-821D-640A100B5ADD}" type="presParOf" srcId="{EB4C16E0-AA84-4105-91C1-705F9C119329}" destId="{E6618629-F05D-4903-8F10-71D085102786}" srcOrd="1" destOrd="0" presId="urn:microsoft.com/office/officeart/2005/8/layout/orgChart1#2"/>
    <dgm:cxn modelId="{60146313-45A0-4141-B36E-9D5E3DCB618A}" type="presParOf" srcId="{CCE4BFBF-3CEE-46B1-B740-4E3A52C7D31F}" destId="{36208887-0293-447C-9550-BDB1C4A18BDA}" srcOrd="1" destOrd="0" presId="urn:microsoft.com/office/officeart/2005/8/layout/orgChart1#2"/>
    <dgm:cxn modelId="{735410D4-42A8-40BB-AD1C-DAEABD7E1D9F}" type="presParOf" srcId="{36208887-0293-447C-9550-BDB1C4A18BDA}" destId="{0ABAB6CD-ACAF-4FF5-9183-2EC2D3B75127}" srcOrd="0" destOrd="0" presId="urn:microsoft.com/office/officeart/2005/8/layout/orgChart1#2"/>
    <dgm:cxn modelId="{3672B652-094D-4FC3-95A2-0461C562C949}" type="presParOf" srcId="{36208887-0293-447C-9550-BDB1C4A18BDA}" destId="{71B29E20-FC9F-458B-A91D-8D07E7BF2C38}" srcOrd="1" destOrd="0" presId="urn:microsoft.com/office/officeart/2005/8/layout/orgChart1#2"/>
    <dgm:cxn modelId="{54EC19D1-9E58-4B76-B7EB-D5F9D2AD33FD}" type="presParOf" srcId="{71B29E20-FC9F-458B-A91D-8D07E7BF2C38}" destId="{C8266EDE-3780-4A41-A917-1DDCE935456F}" srcOrd="0" destOrd="0" presId="urn:microsoft.com/office/officeart/2005/8/layout/orgChart1#2"/>
    <dgm:cxn modelId="{BDC9D92D-E25F-4C89-A109-9FB030D83BA1}" type="presParOf" srcId="{C8266EDE-3780-4A41-A917-1DDCE935456F}" destId="{42B1F111-5229-44FE-9A61-85ADA750D149}" srcOrd="0" destOrd="0" presId="urn:microsoft.com/office/officeart/2005/8/layout/orgChart1#2"/>
    <dgm:cxn modelId="{56FDFD8D-484A-45E7-8DE4-8B06BD3715C1}" type="presParOf" srcId="{C8266EDE-3780-4A41-A917-1DDCE935456F}" destId="{450E551D-FA97-45A3-B197-1ADBEE130873}" srcOrd="1" destOrd="0" presId="urn:microsoft.com/office/officeart/2005/8/layout/orgChart1#2"/>
    <dgm:cxn modelId="{B5DC3BA2-3C9E-48BD-A655-6623F644E716}" type="presParOf" srcId="{71B29E20-FC9F-458B-A91D-8D07E7BF2C38}" destId="{965B9475-EA1D-450B-BD96-949EC15CBD01}" srcOrd="1" destOrd="0" presId="urn:microsoft.com/office/officeart/2005/8/layout/orgChart1#2"/>
    <dgm:cxn modelId="{E6251C39-4026-47DE-A384-938377A1685F}" type="presParOf" srcId="{965B9475-EA1D-450B-BD96-949EC15CBD01}" destId="{F40FB26C-CD48-4BFF-A06D-CD1FF5E4EB4D}" srcOrd="0" destOrd="0" presId="urn:microsoft.com/office/officeart/2005/8/layout/orgChart1#2"/>
    <dgm:cxn modelId="{A3F769DD-C200-48D8-9107-DA8D8E18752A}" type="presParOf" srcId="{965B9475-EA1D-450B-BD96-949EC15CBD01}" destId="{21CB02D1-C3B2-42F1-9FC7-80C4A108AACF}" srcOrd="1" destOrd="0" presId="urn:microsoft.com/office/officeart/2005/8/layout/orgChart1#2"/>
    <dgm:cxn modelId="{E88B9008-B08C-48A7-A56B-4C6368F46E21}" type="presParOf" srcId="{21CB02D1-C3B2-42F1-9FC7-80C4A108AACF}" destId="{DBB237C6-B765-4675-8805-2866A4D59963}" srcOrd="0" destOrd="0" presId="urn:microsoft.com/office/officeart/2005/8/layout/orgChart1#2"/>
    <dgm:cxn modelId="{317935FE-C8EC-4030-AF9F-D62BF7458977}" type="presParOf" srcId="{DBB237C6-B765-4675-8805-2866A4D59963}" destId="{7E146D43-436C-46FC-8B08-A3E838593972}" srcOrd="0" destOrd="0" presId="urn:microsoft.com/office/officeart/2005/8/layout/orgChart1#2"/>
    <dgm:cxn modelId="{6C255485-F649-4A2A-8AF2-11A3AE949192}" type="presParOf" srcId="{DBB237C6-B765-4675-8805-2866A4D59963}" destId="{8175A388-4372-4078-8713-0B5B5886BA43}" srcOrd="1" destOrd="0" presId="urn:microsoft.com/office/officeart/2005/8/layout/orgChart1#2"/>
    <dgm:cxn modelId="{FB0CCC3A-7C7F-486E-A347-67CBC9D9FEBB}" type="presParOf" srcId="{21CB02D1-C3B2-42F1-9FC7-80C4A108AACF}" destId="{CBF0E81B-5F8A-40B5-9DBD-088DA17C3FBA}" srcOrd="1" destOrd="0" presId="urn:microsoft.com/office/officeart/2005/8/layout/orgChart1#2"/>
    <dgm:cxn modelId="{AA2DF2D8-C699-4E12-B196-76D8809E4835}" type="presParOf" srcId="{21CB02D1-C3B2-42F1-9FC7-80C4A108AACF}" destId="{723D4F79-C221-4D2F-96A5-4ADE9E001326}" srcOrd="2" destOrd="0" presId="urn:microsoft.com/office/officeart/2005/8/layout/orgChart1#2"/>
    <dgm:cxn modelId="{7BB6F74A-F6AB-4ED0-BC9A-CBE62D4CD300}" type="presParOf" srcId="{965B9475-EA1D-450B-BD96-949EC15CBD01}" destId="{ED7100D8-57B3-495C-8B6F-E977E7E333FB}" srcOrd="2" destOrd="0" presId="urn:microsoft.com/office/officeart/2005/8/layout/orgChart1#2"/>
    <dgm:cxn modelId="{F2B274F4-E395-4471-97FD-FE0000D64DA8}" type="presParOf" srcId="{965B9475-EA1D-450B-BD96-949EC15CBD01}" destId="{8190E3D2-6324-4E3E-9115-0A47B230B1A4}" srcOrd="3" destOrd="0" presId="urn:microsoft.com/office/officeart/2005/8/layout/orgChart1#2"/>
    <dgm:cxn modelId="{5F333E43-5839-4D1C-A821-16FA661429A6}" type="presParOf" srcId="{8190E3D2-6324-4E3E-9115-0A47B230B1A4}" destId="{09008B73-E567-4602-AA21-2671E92DB311}" srcOrd="0" destOrd="0" presId="urn:microsoft.com/office/officeart/2005/8/layout/orgChart1#2"/>
    <dgm:cxn modelId="{84724629-040D-409D-B54E-5ECE7A89CB00}" type="presParOf" srcId="{09008B73-E567-4602-AA21-2671E92DB311}" destId="{F741BF8E-7F40-4210-B5AF-0E8D671DE239}" srcOrd="0" destOrd="0" presId="urn:microsoft.com/office/officeart/2005/8/layout/orgChart1#2"/>
    <dgm:cxn modelId="{1AECBADE-48B1-43D6-B810-F5FCE987E599}" type="presParOf" srcId="{09008B73-E567-4602-AA21-2671E92DB311}" destId="{3115A88D-2ED0-4E7D-BBA3-DEC5CBB90C8B}" srcOrd="1" destOrd="0" presId="urn:microsoft.com/office/officeart/2005/8/layout/orgChart1#2"/>
    <dgm:cxn modelId="{A1483F44-99FF-4FB4-8A68-A48A977D0C7C}" type="presParOf" srcId="{8190E3D2-6324-4E3E-9115-0A47B230B1A4}" destId="{19041D6E-AE9B-412D-8C1B-BAE451B4CB9F}" srcOrd="1" destOrd="0" presId="urn:microsoft.com/office/officeart/2005/8/layout/orgChart1#2"/>
    <dgm:cxn modelId="{35B71730-E486-47C9-91EC-6C88354ACAC7}" type="presParOf" srcId="{8190E3D2-6324-4E3E-9115-0A47B230B1A4}" destId="{691BE642-87AA-444D-81B3-443DD4B2B3CF}" srcOrd="2" destOrd="0" presId="urn:microsoft.com/office/officeart/2005/8/layout/orgChart1#2"/>
    <dgm:cxn modelId="{27E7DB39-064D-4411-B337-6A24D0FD07D1}" type="presParOf" srcId="{965B9475-EA1D-450B-BD96-949EC15CBD01}" destId="{B0F354F3-4204-4323-81EC-A53E409199B7}" srcOrd="4" destOrd="0" presId="urn:microsoft.com/office/officeart/2005/8/layout/orgChart1#2"/>
    <dgm:cxn modelId="{B02A0144-D44E-409D-B9D0-D2EDD8497E4B}" type="presParOf" srcId="{965B9475-EA1D-450B-BD96-949EC15CBD01}" destId="{1A1898A5-F393-4C0A-9A27-1D12CB534AE8}" srcOrd="5" destOrd="0" presId="urn:microsoft.com/office/officeart/2005/8/layout/orgChart1#2"/>
    <dgm:cxn modelId="{D03D716C-FD09-46EA-8D50-5836A5C3AE92}" type="presParOf" srcId="{1A1898A5-F393-4C0A-9A27-1D12CB534AE8}" destId="{630727F5-883B-47E0-BC09-789A1AF908E0}" srcOrd="0" destOrd="0" presId="urn:microsoft.com/office/officeart/2005/8/layout/orgChart1#2"/>
    <dgm:cxn modelId="{B8FBA91F-F0B6-4012-BC38-077426BEFE8A}" type="presParOf" srcId="{630727F5-883B-47E0-BC09-789A1AF908E0}" destId="{F49277CE-29D1-4D59-AC5B-92B1608985A5}" srcOrd="0" destOrd="0" presId="urn:microsoft.com/office/officeart/2005/8/layout/orgChart1#2"/>
    <dgm:cxn modelId="{2EE74A1E-EBFD-4C91-895E-91342E07F84F}" type="presParOf" srcId="{630727F5-883B-47E0-BC09-789A1AF908E0}" destId="{0D11073F-BE42-4397-ABCC-AF01D60632EF}" srcOrd="1" destOrd="0" presId="urn:microsoft.com/office/officeart/2005/8/layout/orgChart1#2"/>
    <dgm:cxn modelId="{77C8B821-6EC3-46C8-A755-A1191CC192F1}" type="presParOf" srcId="{1A1898A5-F393-4C0A-9A27-1D12CB534AE8}" destId="{5E68D0AA-618B-4272-BC14-B0D7296364F8}" srcOrd="1" destOrd="0" presId="urn:microsoft.com/office/officeart/2005/8/layout/orgChart1#2"/>
    <dgm:cxn modelId="{0A9BF0A4-CDB1-4BC0-A901-159066E43B35}" type="presParOf" srcId="{1A1898A5-F393-4C0A-9A27-1D12CB534AE8}" destId="{F192510D-657F-455A-841F-BB1B3521D457}" srcOrd="2" destOrd="0" presId="urn:microsoft.com/office/officeart/2005/8/layout/orgChart1#2"/>
    <dgm:cxn modelId="{531BFE54-209E-4176-A820-8737FA74BEFC}" type="presParOf" srcId="{965B9475-EA1D-450B-BD96-949EC15CBD01}" destId="{F7AAD7ED-C2D4-42BC-9241-0CBF86B113A4}" srcOrd="6" destOrd="0" presId="urn:microsoft.com/office/officeart/2005/8/layout/orgChart1#2"/>
    <dgm:cxn modelId="{3F4C6D02-6757-40C5-8D87-F23CBFB41429}" type="presParOf" srcId="{965B9475-EA1D-450B-BD96-949EC15CBD01}" destId="{3DC6B0B1-DB18-452E-8630-55542CB4C9D2}" srcOrd="7" destOrd="0" presId="urn:microsoft.com/office/officeart/2005/8/layout/orgChart1#2"/>
    <dgm:cxn modelId="{B40AB112-EB0D-4ADF-AE8F-21A272293E9A}" type="presParOf" srcId="{3DC6B0B1-DB18-452E-8630-55542CB4C9D2}" destId="{C1616617-6674-43B8-BA52-C18BB8B330EF}" srcOrd="0" destOrd="0" presId="urn:microsoft.com/office/officeart/2005/8/layout/orgChart1#2"/>
    <dgm:cxn modelId="{FF67AB00-19B6-4675-8053-84D2D48700FE}" type="presParOf" srcId="{C1616617-6674-43B8-BA52-C18BB8B330EF}" destId="{D6EDB0FE-B677-4477-8613-5F9338F89BAF}" srcOrd="0" destOrd="0" presId="urn:microsoft.com/office/officeart/2005/8/layout/orgChart1#2"/>
    <dgm:cxn modelId="{66DFD01E-A131-4461-A787-7958D31A0EAB}" type="presParOf" srcId="{C1616617-6674-43B8-BA52-C18BB8B330EF}" destId="{7E5F65A1-F8C1-49FB-9B7B-74866DD28011}" srcOrd="1" destOrd="0" presId="urn:microsoft.com/office/officeart/2005/8/layout/orgChart1#2"/>
    <dgm:cxn modelId="{6DB98A24-3FC4-4DE1-A87C-7F89613CCADD}" type="presParOf" srcId="{3DC6B0B1-DB18-452E-8630-55542CB4C9D2}" destId="{9EBEB924-5466-40F7-86AE-574D9739FF4D}" srcOrd="1" destOrd="0" presId="urn:microsoft.com/office/officeart/2005/8/layout/orgChart1#2"/>
    <dgm:cxn modelId="{2A993BF0-0D29-4B2F-A323-727041E53B7E}" type="presParOf" srcId="{3DC6B0B1-DB18-452E-8630-55542CB4C9D2}" destId="{91A19153-904B-4F18-8021-03447F2A7F1B}" srcOrd="2" destOrd="0" presId="urn:microsoft.com/office/officeart/2005/8/layout/orgChart1#2"/>
    <dgm:cxn modelId="{7FA5516D-EE68-4AF4-8D2E-F0639EE45030}" type="presParOf" srcId="{965B9475-EA1D-450B-BD96-949EC15CBD01}" destId="{601984CC-E4B8-412E-BEDC-7DA8BC4BA89D}" srcOrd="8" destOrd="0" presId="urn:microsoft.com/office/officeart/2005/8/layout/orgChart1#2"/>
    <dgm:cxn modelId="{8A6129A7-19F1-4D2F-BCED-84F4722EDA8B}" type="presParOf" srcId="{965B9475-EA1D-450B-BD96-949EC15CBD01}" destId="{EB8FD0AB-052B-4DE4-A56E-0843E9C43259}" srcOrd="9" destOrd="0" presId="urn:microsoft.com/office/officeart/2005/8/layout/orgChart1#2"/>
    <dgm:cxn modelId="{12A7791D-AC26-4474-A3E0-DAF8F754BF38}" type="presParOf" srcId="{EB8FD0AB-052B-4DE4-A56E-0843E9C43259}" destId="{9FE8AC79-BAFE-4090-9037-323CBF53E758}" srcOrd="0" destOrd="0" presId="urn:microsoft.com/office/officeart/2005/8/layout/orgChart1#2"/>
    <dgm:cxn modelId="{A4A706E9-49FA-491F-AF2C-95BD9C452718}" type="presParOf" srcId="{9FE8AC79-BAFE-4090-9037-323CBF53E758}" destId="{89D94BA1-441A-48CA-8262-2A57BF0B0512}" srcOrd="0" destOrd="0" presId="urn:microsoft.com/office/officeart/2005/8/layout/orgChart1#2"/>
    <dgm:cxn modelId="{DC77F312-F1C7-4752-9A50-1906F8269BFE}" type="presParOf" srcId="{9FE8AC79-BAFE-4090-9037-323CBF53E758}" destId="{0E844A2B-5088-424E-9AA0-435D5187A8F3}" srcOrd="1" destOrd="0" presId="urn:microsoft.com/office/officeart/2005/8/layout/orgChart1#2"/>
    <dgm:cxn modelId="{C196B6F2-2F7E-43B0-A466-F77CC0E681EA}" type="presParOf" srcId="{EB8FD0AB-052B-4DE4-A56E-0843E9C43259}" destId="{E9CA6C1E-91BA-4A3D-9D7A-58450D33CED5}" srcOrd="1" destOrd="0" presId="urn:microsoft.com/office/officeart/2005/8/layout/orgChart1#2"/>
    <dgm:cxn modelId="{4D7FDA0E-C271-4BF8-BD30-798E5D7C780D}" type="presParOf" srcId="{EB8FD0AB-052B-4DE4-A56E-0843E9C43259}" destId="{BD694C95-7589-4553-9081-029B857FB03B}" srcOrd="2" destOrd="0" presId="urn:microsoft.com/office/officeart/2005/8/layout/orgChart1#2"/>
    <dgm:cxn modelId="{EBC1043C-A4EE-4030-BE3A-FE64071E7C31}" type="presParOf" srcId="{965B9475-EA1D-450B-BD96-949EC15CBD01}" destId="{E799BAF2-4E6A-4825-B8BB-14E17D7769A5}" srcOrd="10" destOrd="0" presId="urn:microsoft.com/office/officeart/2005/8/layout/orgChart1#2"/>
    <dgm:cxn modelId="{2F90DB14-274F-4979-8417-48CFBE9A8659}" type="presParOf" srcId="{965B9475-EA1D-450B-BD96-949EC15CBD01}" destId="{82C1FAF6-762A-4028-88CE-8CCB0ADA461C}" srcOrd="11" destOrd="0" presId="urn:microsoft.com/office/officeart/2005/8/layout/orgChart1#2"/>
    <dgm:cxn modelId="{02B70542-8197-4A5F-B556-D88411ED15A2}" type="presParOf" srcId="{82C1FAF6-762A-4028-88CE-8CCB0ADA461C}" destId="{4DC2DB92-5384-463A-A2BA-3BCE74A69920}" srcOrd="0" destOrd="0" presId="urn:microsoft.com/office/officeart/2005/8/layout/orgChart1#2"/>
    <dgm:cxn modelId="{78B21371-E6D5-4EDA-92EE-B5436FFFC966}" type="presParOf" srcId="{4DC2DB92-5384-463A-A2BA-3BCE74A69920}" destId="{4E7C5214-D93D-43D2-B914-6512B9DDF392}" srcOrd="0" destOrd="0" presId="urn:microsoft.com/office/officeart/2005/8/layout/orgChart1#2"/>
    <dgm:cxn modelId="{5213F23F-EBC2-4E04-B591-873EA5E33EA9}" type="presParOf" srcId="{4DC2DB92-5384-463A-A2BA-3BCE74A69920}" destId="{CF8E3FE6-0B89-455C-8194-B5572C0FFE6E}" srcOrd="1" destOrd="0" presId="urn:microsoft.com/office/officeart/2005/8/layout/orgChart1#2"/>
    <dgm:cxn modelId="{DBE37B40-A7BE-4239-9938-88254C6123D1}" type="presParOf" srcId="{82C1FAF6-762A-4028-88CE-8CCB0ADA461C}" destId="{EB7EDD90-3EF8-4510-89A3-6FCD8F68C39D}" srcOrd="1" destOrd="0" presId="urn:microsoft.com/office/officeart/2005/8/layout/orgChart1#2"/>
    <dgm:cxn modelId="{5C4F9ABB-1B78-4BA2-AE03-9B6139FABEB2}" type="presParOf" srcId="{82C1FAF6-762A-4028-88CE-8CCB0ADA461C}" destId="{44A06C9C-28BE-4FAC-9237-2910E0F92821}" srcOrd="2" destOrd="0" presId="urn:microsoft.com/office/officeart/2005/8/layout/orgChart1#2"/>
    <dgm:cxn modelId="{5C4AB552-E9FD-4ACF-B65A-D9D1FD5EDE63}" type="presParOf" srcId="{71B29E20-FC9F-458B-A91D-8D07E7BF2C38}" destId="{A75A79B5-EAE5-4CD6-95E4-4CB28BFEC6CA}" srcOrd="2" destOrd="0" presId="urn:microsoft.com/office/officeart/2005/8/layout/orgChart1#2"/>
    <dgm:cxn modelId="{51088421-CAE0-4301-B2C9-255745A37F14}" type="presParOf" srcId="{36208887-0293-447C-9550-BDB1C4A18BDA}" destId="{C52D8F6D-DC79-470D-A694-41778E71B45F}" srcOrd="2" destOrd="0" presId="urn:microsoft.com/office/officeart/2005/8/layout/orgChart1#2"/>
    <dgm:cxn modelId="{DB4528EE-0CA4-4209-B433-F7AC1E5FA798}" type="presParOf" srcId="{36208887-0293-447C-9550-BDB1C4A18BDA}" destId="{866BEE84-A350-44D5-99AC-D48D6276C370}" srcOrd="3" destOrd="0" presId="urn:microsoft.com/office/officeart/2005/8/layout/orgChart1#2"/>
    <dgm:cxn modelId="{40C78389-A1F3-412C-A7B8-F555239F478C}" type="presParOf" srcId="{866BEE84-A350-44D5-99AC-D48D6276C370}" destId="{8CEFB51F-0597-4F43-8A17-F30BF5598EE8}" srcOrd="0" destOrd="0" presId="urn:microsoft.com/office/officeart/2005/8/layout/orgChart1#2"/>
    <dgm:cxn modelId="{0346CFFD-E012-447F-82A2-E87072315030}" type="presParOf" srcId="{8CEFB51F-0597-4F43-8A17-F30BF5598EE8}" destId="{8C52A659-8C61-41A6-B75C-7221560B668F}" srcOrd="0" destOrd="0" presId="urn:microsoft.com/office/officeart/2005/8/layout/orgChart1#2"/>
    <dgm:cxn modelId="{10239109-01CC-4203-A577-3D2AE1FDC48E}" type="presParOf" srcId="{8CEFB51F-0597-4F43-8A17-F30BF5598EE8}" destId="{25AE6E8D-89E4-4EC5-A353-93E0CFD05FFE}" srcOrd="1" destOrd="0" presId="urn:microsoft.com/office/officeart/2005/8/layout/orgChart1#2"/>
    <dgm:cxn modelId="{8473CE56-63F9-4D36-971A-D7B3D68D5BA1}" type="presParOf" srcId="{866BEE84-A350-44D5-99AC-D48D6276C370}" destId="{C2C13E37-2012-4A60-9FB6-95FB8AC19237}" srcOrd="1" destOrd="0" presId="urn:microsoft.com/office/officeart/2005/8/layout/orgChart1#2"/>
    <dgm:cxn modelId="{6D264138-5C4B-4D44-B109-5B67B786B0F8}" type="presParOf" srcId="{C2C13E37-2012-4A60-9FB6-95FB8AC19237}" destId="{4F2F5D90-3F14-475C-BB3E-F8A8FB375531}" srcOrd="0" destOrd="0" presId="urn:microsoft.com/office/officeart/2005/8/layout/orgChart1#2"/>
    <dgm:cxn modelId="{BBAEB759-7FDB-48EA-AE9F-CF22ABD3AA6A}" type="presParOf" srcId="{C2C13E37-2012-4A60-9FB6-95FB8AC19237}" destId="{7C8FA9B0-9C3D-479D-8909-C3B7F494D03F}" srcOrd="1" destOrd="0" presId="urn:microsoft.com/office/officeart/2005/8/layout/orgChart1#2"/>
    <dgm:cxn modelId="{C1A02838-C48F-4364-BFDC-7EB2E25B118B}" type="presParOf" srcId="{7C8FA9B0-9C3D-479D-8909-C3B7F494D03F}" destId="{43200F8D-B59F-4C3E-A2BC-590D08417A3D}" srcOrd="0" destOrd="0" presId="urn:microsoft.com/office/officeart/2005/8/layout/orgChart1#2"/>
    <dgm:cxn modelId="{14F69C49-74BF-4F0C-AF8E-F2B478412860}" type="presParOf" srcId="{43200F8D-B59F-4C3E-A2BC-590D08417A3D}" destId="{2B9F96DB-1551-4B64-8B27-D7339510FF73}" srcOrd="0" destOrd="0" presId="urn:microsoft.com/office/officeart/2005/8/layout/orgChart1#2"/>
    <dgm:cxn modelId="{9F3B2FE6-8038-49C1-B7E2-94FB76327D24}" type="presParOf" srcId="{43200F8D-B59F-4C3E-A2BC-590D08417A3D}" destId="{22258733-E4B5-4BFF-8E32-FA84C2AC4A31}" srcOrd="1" destOrd="0" presId="urn:microsoft.com/office/officeart/2005/8/layout/orgChart1#2"/>
    <dgm:cxn modelId="{167DD8C0-3382-4E75-B01F-9DB764146026}" type="presParOf" srcId="{7C8FA9B0-9C3D-479D-8909-C3B7F494D03F}" destId="{C87B6472-CD5D-4C21-9FF7-B9FD088052EA}" srcOrd="1" destOrd="0" presId="urn:microsoft.com/office/officeart/2005/8/layout/orgChart1#2"/>
    <dgm:cxn modelId="{03712586-7459-4ED2-8DC7-673FFDDD95E6}" type="presParOf" srcId="{7C8FA9B0-9C3D-479D-8909-C3B7F494D03F}" destId="{0288B093-D9A6-4A92-BD56-DC8D09BB1BFA}" srcOrd="2" destOrd="0" presId="urn:microsoft.com/office/officeart/2005/8/layout/orgChart1#2"/>
    <dgm:cxn modelId="{619C25FC-2593-4FA8-97BD-33877509302B}" type="presParOf" srcId="{C2C13E37-2012-4A60-9FB6-95FB8AC19237}" destId="{2F4F6131-1FAA-48B2-8933-12293EF9770C}" srcOrd="2" destOrd="0" presId="urn:microsoft.com/office/officeart/2005/8/layout/orgChart1#2"/>
    <dgm:cxn modelId="{A7CD2D6B-5045-4FBB-A044-1256FA9CFDB9}" type="presParOf" srcId="{C2C13E37-2012-4A60-9FB6-95FB8AC19237}" destId="{1862953E-0DEF-4F3C-A509-C5176FED7469}" srcOrd="3" destOrd="0" presId="urn:microsoft.com/office/officeart/2005/8/layout/orgChart1#2"/>
    <dgm:cxn modelId="{1C214675-9D0F-46FB-B7BA-F13DBF0230DA}" type="presParOf" srcId="{1862953E-0DEF-4F3C-A509-C5176FED7469}" destId="{52BE2B7A-027B-420F-886B-70B21A02E0E5}" srcOrd="0" destOrd="0" presId="urn:microsoft.com/office/officeart/2005/8/layout/orgChart1#2"/>
    <dgm:cxn modelId="{CB7AF73D-16F5-4B3A-A53F-0AB0F9C9D257}" type="presParOf" srcId="{52BE2B7A-027B-420F-886B-70B21A02E0E5}" destId="{3E54EF05-060A-477C-A6BA-7650C1C4E516}" srcOrd="0" destOrd="0" presId="urn:microsoft.com/office/officeart/2005/8/layout/orgChart1#2"/>
    <dgm:cxn modelId="{BBF2E8FF-9D15-43B1-BEB4-0BD70457F46E}" type="presParOf" srcId="{52BE2B7A-027B-420F-886B-70B21A02E0E5}" destId="{A3172C94-A8FA-4E18-92B7-F4F377225F86}" srcOrd="1" destOrd="0" presId="urn:microsoft.com/office/officeart/2005/8/layout/orgChart1#2"/>
    <dgm:cxn modelId="{BBDA06C8-5D12-4F25-BB2E-F7BC0445B0F1}" type="presParOf" srcId="{1862953E-0DEF-4F3C-A509-C5176FED7469}" destId="{DD7C9496-4461-4711-A790-B3FF385C41A6}" srcOrd="1" destOrd="0" presId="urn:microsoft.com/office/officeart/2005/8/layout/orgChart1#2"/>
    <dgm:cxn modelId="{FA2A2414-D02F-4C6D-9F07-EEC488EFC98C}" type="presParOf" srcId="{1862953E-0DEF-4F3C-A509-C5176FED7469}" destId="{F6BC6DC3-EBB6-4EE6-B3A5-19011ACFB1CC}" srcOrd="2" destOrd="0" presId="urn:microsoft.com/office/officeart/2005/8/layout/orgChart1#2"/>
    <dgm:cxn modelId="{970260ED-299C-45DC-ABEC-70878BD69819}" type="presParOf" srcId="{C2C13E37-2012-4A60-9FB6-95FB8AC19237}" destId="{4D55009E-D164-4993-B810-45105DC76601}" srcOrd="4" destOrd="0" presId="urn:microsoft.com/office/officeart/2005/8/layout/orgChart1#2"/>
    <dgm:cxn modelId="{BE781138-A8A5-4193-BB7A-2D45FD45680B}" type="presParOf" srcId="{C2C13E37-2012-4A60-9FB6-95FB8AC19237}" destId="{0FA42581-314F-462B-BD97-8643227E2B83}" srcOrd="5" destOrd="0" presId="urn:microsoft.com/office/officeart/2005/8/layout/orgChart1#2"/>
    <dgm:cxn modelId="{8298F358-8583-4378-A33B-780983FFBEEC}" type="presParOf" srcId="{0FA42581-314F-462B-BD97-8643227E2B83}" destId="{F63A722D-7718-4386-A414-B3C43A98AA5E}" srcOrd="0" destOrd="0" presId="urn:microsoft.com/office/officeart/2005/8/layout/orgChart1#2"/>
    <dgm:cxn modelId="{4CE5239F-0801-44A2-800B-CE8808687EBD}" type="presParOf" srcId="{F63A722D-7718-4386-A414-B3C43A98AA5E}" destId="{00BAA9B5-560F-44F7-876C-43BC802D1E5F}" srcOrd="0" destOrd="0" presId="urn:microsoft.com/office/officeart/2005/8/layout/orgChart1#2"/>
    <dgm:cxn modelId="{A6125EBE-ABD1-4D4B-8AF0-0C7262632E99}" type="presParOf" srcId="{F63A722D-7718-4386-A414-B3C43A98AA5E}" destId="{AA60E250-61D6-4FE6-AB26-07A047392E60}" srcOrd="1" destOrd="0" presId="urn:microsoft.com/office/officeart/2005/8/layout/orgChart1#2"/>
    <dgm:cxn modelId="{DD5036F1-4808-42C2-9402-EAC12D3DFAB4}" type="presParOf" srcId="{0FA42581-314F-462B-BD97-8643227E2B83}" destId="{49E62ED8-07F0-47DE-AAB1-B5F7E461D1CA}" srcOrd="1" destOrd="0" presId="urn:microsoft.com/office/officeart/2005/8/layout/orgChart1#2"/>
    <dgm:cxn modelId="{60B39693-119F-4BFD-AC10-7DE08A0E3C72}" type="presParOf" srcId="{0FA42581-314F-462B-BD97-8643227E2B83}" destId="{454F5196-09E5-4AB3-96A7-F65D68FBA6AB}" srcOrd="2" destOrd="0" presId="urn:microsoft.com/office/officeart/2005/8/layout/orgChart1#2"/>
    <dgm:cxn modelId="{F50A581B-9F1B-4561-948E-9AD0A1A591E3}" type="presParOf" srcId="{C2C13E37-2012-4A60-9FB6-95FB8AC19237}" destId="{F9BFB515-937C-4C03-B53D-40C8BBC555A8}" srcOrd="6" destOrd="0" presId="urn:microsoft.com/office/officeart/2005/8/layout/orgChart1#2"/>
    <dgm:cxn modelId="{5C791EC3-1265-4A7E-B561-F4963A2F26F3}" type="presParOf" srcId="{C2C13E37-2012-4A60-9FB6-95FB8AC19237}" destId="{32431C5C-6BBF-49C5-9025-E34E88334607}" srcOrd="7" destOrd="0" presId="urn:microsoft.com/office/officeart/2005/8/layout/orgChart1#2"/>
    <dgm:cxn modelId="{5C4BB20F-CA1B-4F93-949A-FA5F22637185}" type="presParOf" srcId="{32431C5C-6BBF-49C5-9025-E34E88334607}" destId="{549C5F56-618B-4637-AFEB-6B366A65AC12}" srcOrd="0" destOrd="0" presId="urn:microsoft.com/office/officeart/2005/8/layout/orgChart1#2"/>
    <dgm:cxn modelId="{DAD9D65D-2DC9-4C2B-924F-D82D5CD8BBFC}" type="presParOf" srcId="{549C5F56-618B-4637-AFEB-6B366A65AC12}" destId="{95A3D2E9-1920-4140-AB85-B57BC8E13F60}" srcOrd="0" destOrd="0" presId="urn:microsoft.com/office/officeart/2005/8/layout/orgChart1#2"/>
    <dgm:cxn modelId="{2448568D-485D-4CC0-9229-E8BF495B8BC2}" type="presParOf" srcId="{549C5F56-618B-4637-AFEB-6B366A65AC12}" destId="{B9F8F25B-C92C-4B4F-AD0A-FD9AA084C16A}" srcOrd="1" destOrd="0" presId="urn:microsoft.com/office/officeart/2005/8/layout/orgChart1#2"/>
    <dgm:cxn modelId="{160AF7C6-F905-4EE4-B488-85C7F6A061A6}" type="presParOf" srcId="{32431C5C-6BBF-49C5-9025-E34E88334607}" destId="{B26546C3-DBBE-4CCE-AF3B-93B3ADFA4312}" srcOrd="1" destOrd="0" presId="urn:microsoft.com/office/officeart/2005/8/layout/orgChart1#2"/>
    <dgm:cxn modelId="{B0A676EF-D9B5-4CF7-97FB-BEC1AA1AFEFD}" type="presParOf" srcId="{32431C5C-6BBF-49C5-9025-E34E88334607}" destId="{764B4963-B991-48F7-B33F-B9F3FF78849F}" srcOrd="2" destOrd="0" presId="urn:microsoft.com/office/officeart/2005/8/layout/orgChart1#2"/>
    <dgm:cxn modelId="{5E1D81CE-5785-4567-9FB8-013656492544}" type="presParOf" srcId="{C2C13E37-2012-4A60-9FB6-95FB8AC19237}" destId="{382D3910-9D9D-43E6-B869-B8E6AA339ACD}" srcOrd="8" destOrd="0" presId="urn:microsoft.com/office/officeart/2005/8/layout/orgChart1#2"/>
    <dgm:cxn modelId="{8090BA7D-15C4-4AD6-9B13-ECEF04C09933}" type="presParOf" srcId="{C2C13E37-2012-4A60-9FB6-95FB8AC19237}" destId="{4ED1D809-A696-4A1A-969C-4AD50E573263}" srcOrd="9" destOrd="0" presId="urn:microsoft.com/office/officeart/2005/8/layout/orgChart1#2"/>
    <dgm:cxn modelId="{38DA47F1-02F8-4960-BFAE-C9F1EC2814C9}" type="presParOf" srcId="{4ED1D809-A696-4A1A-969C-4AD50E573263}" destId="{74D130A0-CCDF-4652-9188-9BC9FE88C2A9}" srcOrd="0" destOrd="0" presId="urn:microsoft.com/office/officeart/2005/8/layout/orgChart1#2"/>
    <dgm:cxn modelId="{B1994CEA-6562-4487-AEA4-2B9F15667BD7}" type="presParOf" srcId="{74D130A0-CCDF-4652-9188-9BC9FE88C2A9}" destId="{D4104111-D4C4-4189-9ED5-AE0C18D457E5}" srcOrd="0" destOrd="0" presId="urn:microsoft.com/office/officeart/2005/8/layout/orgChart1#2"/>
    <dgm:cxn modelId="{8F63C342-9184-456F-8BCB-989DE57D2A3C}" type="presParOf" srcId="{74D130A0-CCDF-4652-9188-9BC9FE88C2A9}" destId="{E95F9389-FE47-4D1F-9EAA-15543070080B}" srcOrd="1" destOrd="0" presId="urn:microsoft.com/office/officeart/2005/8/layout/orgChart1#2"/>
    <dgm:cxn modelId="{DD1D5DB5-C1B3-4644-9997-5CCFF15F8758}" type="presParOf" srcId="{4ED1D809-A696-4A1A-969C-4AD50E573263}" destId="{90183DA8-4A02-443E-8797-63DD1D696CBE}" srcOrd="1" destOrd="0" presId="urn:microsoft.com/office/officeart/2005/8/layout/orgChart1#2"/>
    <dgm:cxn modelId="{3FFB0887-93D3-4DE1-BE7F-84D31FAA07F3}" type="presParOf" srcId="{4ED1D809-A696-4A1A-969C-4AD50E573263}" destId="{FDBC886E-DD30-47A3-A913-9C9D0B4B971B}" srcOrd="2" destOrd="0" presId="urn:microsoft.com/office/officeart/2005/8/layout/orgChart1#2"/>
    <dgm:cxn modelId="{DFBDC64B-E434-4295-AAA1-3BF7DC5B0DF6}" type="presParOf" srcId="{866BEE84-A350-44D5-99AC-D48D6276C370}" destId="{54FC2D2E-155C-4767-A173-1EF072EA1D61}" srcOrd="2" destOrd="0" presId="urn:microsoft.com/office/officeart/2005/8/layout/orgChart1#2"/>
    <dgm:cxn modelId="{8D74E350-9811-4C1A-822C-48D0D2813D5D}" type="presParOf" srcId="{36208887-0293-447C-9550-BDB1C4A18BDA}" destId="{FA624A3E-7BAE-4917-8939-2022B17078E6}" srcOrd="4" destOrd="0" presId="urn:microsoft.com/office/officeart/2005/8/layout/orgChart1#2"/>
    <dgm:cxn modelId="{58E33E47-CEE6-4FF5-8158-C4226DB9582B}" type="presParOf" srcId="{36208887-0293-447C-9550-BDB1C4A18BDA}" destId="{42CC8CE6-EBFA-49A2-9657-880F1509FC16}" srcOrd="5" destOrd="0" presId="urn:microsoft.com/office/officeart/2005/8/layout/orgChart1#2"/>
    <dgm:cxn modelId="{748D304B-5A72-40FA-8B29-02A2456D420A}" type="presParOf" srcId="{42CC8CE6-EBFA-49A2-9657-880F1509FC16}" destId="{71BFFDB0-9F33-4FC4-BEEB-0C5846317730}" srcOrd="0" destOrd="0" presId="urn:microsoft.com/office/officeart/2005/8/layout/orgChart1#2"/>
    <dgm:cxn modelId="{8120C0BC-EED7-42CB-BE9D-BD88AD77EBBB}" type="presParOf" srcId="{71BFFDB0-9F33-4FC4-BEEB-0C5846317730}" destId="{299BE8BA-B836-4B5C-8E87-C3C1539829B0}" srcOrd="0" destOrd="0" presId="urn:microsoft.com/office/officeart/2005/8/layout/orgChart1#2"/>
    <dgm:cxn modelId="{8A9A3550-D6F9-476D-B715-C30A85C7C018}" type="presParOf" srcId="{71BFFDB0-9F33-4FC4-BEEB-0C5846317730}" destId="{F7089A50-B905-4D04-A542-1D7BD2E1C7CA}" srcOrd="1" destOrd="0" presId="urn:microsoft.com/office/officeart/2005/8/layout/orgChart1#2"/>
    <dgm:cxn modelId="{7916B767-F13A-4EB0-8712-A68CE6BBA2F5}" type="presParOf" srcId="{42CC8CE6-EBFA-49A2-9657-880F1509FC16}" destId="{C660B754-5887-4AB2-82E2-322C9E467B58}" srcOrd="1" destOrd="0" presId="urn:microsoft.com/office/officeart/2005/8/layout/orgChart1#2"/>
    <dgm:cxn modelId="{2B858440-8354-40A7-A348-60D4966D0B75}" type="presParOf" srcId="{C660B754-5887-4AB2-82E2-322C9E467B58}" destId="{151EB6F3-6330-4989-BA19-18F8DBDDA1A0}" srcOrd="0" destOrd="0" presId="urn:microsoft.com/office/officeart/2005/8/layout/orgChart1#2"/>
    <dgm:cxn modelId="{7E9353D8-DE05-4DDA-B1EA-E09EE7766025}" type="presParOf" srcId="{C660B754-5887-4AB2-82E2-322C9E467B58}" destId="{8B808B1F-F3FF-4AE7-8A3E-969734068D12}" srcOrd="1" destOrd="0" presId="urn:microsoft.com/office/officeart/2005/8/layout/orgChart1#2"/>
    <dgm:cxn modelId="{5833362D-8A52-4E7C-A672-DDED58D48C83}" type="presParOf" srcId="{8B808B1F-F3FF-4AE7-8A3E-969734068D12}" destId="{AF05EE72-5F21-42A5-8F3A-6E208DDB9E04}" srcOrd="0" destOrd="0" presId="urn:microsoft.com/office/officeart/2005/8/layout/orgChart1#2"/>
    <dgm:cxn modelId="{B13F715C-6534-493D-9F49-7AE1E2A336E8}" type="presParOf" srcId="{AF05EE72-5F21-42A5-8F3A-6E208DDB9E04}" destId="{BAE724A5-5182-4EAD-BFEA-F977C5B71DB0}" srcOrd="0" destOrd="0" presId="urn:microsoft.com/office/officeart/2005/8/layout/orgChart1#2"/>
    <dgm:cxn modelId="{162F6F3B-4AF2-4645-8BF6-252423895A81}" type="presParOf" srcId="{AF05EE72-5F21-42A5-8F3A-6E208DDB9E04}" destId="{51298C19-4627-4BE0-BF13-25E29D7E3696}" srcOrd="1" destOrd="0" presId="urn:microsoft.com/office/officeart/2005/8/layout/orgChart1#2"/>
    <dgm:cxn modelId="{303FACFC-19CE-40BE-AC28-39FE42DB327C}" type="presParOf" srcId="{8B808B1F-F3FF-4AE7-8A3E-969734068D12}" destId="{64E59DB7-839F-42BB-ABE1-1578C755B899}" srcOrd="1" destOrd="0" presId="urn:microsoft.com/office/officeart/2005/8/layout/orgChart1#2"/>
    <dgm:cxn modelId="{C9116A35-5BBB-4119-AA35-58A7D3B2AF9C}" type="presParOf" srcId="{8B808B1F-F3FF-4AE7-8A3E-969734068D12}" destId="{75B2BD48-CDB9-4BB2-B2D9-43D3087CF368}" srcOrd="2" destOrd="0" presId="urn:microsoft.com/office/officeart/2005/8/layout/orgChart1#2"/>
    <dgm:cxn modelId="{E97C60A1-999E-4AD7-BEA2-C2C1CCC1A2F8}" type="presParOf" srcId="{C660B754-5887-4AB2-82E2-322C9E467B58}" destId="{6E96997F-209E-402D-B773-C9EF80F668B7}" srcOrd="2" destOrd="0" presId="urn:microsoft.com/office/officeart/2005/8/layout/orgChart1#2"/>
    <dgm:cxn modelId="{AC906F52-291D-455C-9F6E-F3111DD5D960}" type="presParOf" srcId="{C660B754-5887-4AB2-82E2-322C9E467B58}" destId="{581F4C59-5496-4EE5-A719-51329221441C}" srcOrd="3" destOrd="0" presId="urn:microsoft.com/office/officeart/2005/8/layout/orgChart1#2"/>
    <dgm:cxn modelId="{358AD95B-67CB-43AC-9242-FA95CB93AD11}" type="presParOf" srcId="{581F4C59-5496-4EE5-A719-51329221441C}" destId="{469395E1-09C3-4BE8-87F4-A10980689ACF}" srcOrd="0" destOrd="0" presId="urn:microsoft.com/office/officeart/2005/8/layout/orgChart1#2"/>
    <dgm:cxn modelId="{AEAA350A-B008-4B7D-A6A4-8961183269FE}" type="presParOf" srcId="{469395E1-09C3-4BE8-87F4-A10980689ACF}" destId="{0BCD9CEB-4AF9-4274-91F8-81FB9F51F117}" srcOrd="0" destOrd="0" presId="urn:microsoft.com/office/officeart/2005/8/layout/orgChart1#2"/>
    <dgm:cxn modelId="{9763ABD7-D044-4C97-92E1-4C119ADB9981}" type="presParOf" srcId="{469395E1-09C3-4BE8-87F4-A10980689ACF}" destId="{48A9D615-7295-437A-A88A-26012E6BD698}" srcOrd="1" destOrd="0" presId="urn:microsoft.com/office/officeart/2005/8/layout/orgChart1#2"/>
    <dgm:cxn modelId="{DF85AEF3-0585-48DC-805E-158CFA6E1AAD}" type="presParOf" srcId="{581F4C59-5496-4EE5-A719-51329221441C}" destId="{495954B5-8DBE-47AE-A2A4-BA925741603A}" srcOrd="1" destOrd="0" presId="urn:microsoft.com/office/officeart/2005/8/layout/orgChart1#2"/>
    <dgm:cxn modelId="{8E2583C7-DF85-456C-9E12-532F8B1FA82D}" type="presParOf" srcId="{581F4C59-5496-4EE5-A719-51329221441C}" destId="{F0207531-B827-40C9-8F03-A571A7EC2D64}" srcOrd="2" destOrd="0" presId="urn:microsoft.com/office/officeart/2005/8/layout/orgChart1#2"/>
    <dgm:cxn modelId="{F2B6B210-5380-41C2-A6E5-57C3146E24F5}" type="presParOf" srcId="{C660B754-5887-4AB2-82E2-322C9E467B58}" destId="{05EAF4C3-3213-4F69-A49B-DC7AF7C93E4F}" srcOrd="4" destOrd="0" presId="urn:microsoft.com/office/officeart/2005/8/layout/orgChart1#2"/>
    <dgm:cxn modelId="{F1AF292D-F82A-4290-AAE5-BC5A94111F5C}" type="presParOf" srcId="{C660B754-5887-4AB2-82E2-322C9E467B58}" destId="{1B64101E-619D-40E8-9682-0C87C8F3F3DF}" srcOrd="5" destOrd="0" presId="urn:microsoft.com/office/officeart/2005/8/layout/orgChart1#2"/>
    <dgm:cxn modelId="{E94D117F-AC8E-43E1-9809-B86DE8D6C340}" type="presParOf" srcId="{1B64101E-619D-40E8-9682-0C87C8F3F3DF}" destId="{E18240A3-3181-4610-83A0-43EE7327B34D}" srcOrd="0" destOrd="0" presId="urn:microsoft.com/office/officeart/2005/8/layout/orgChart1#2"/>
    <dgm:cxn modelId="{0E72769A-1A65-4D2D-ADB4-5FEB62C72D26}" type="presParOf" srcId="{E18240A3-3181-4610-83A0-43EE7327B34D}" destId="{04181BCE-E63B-44F1-BA6E-5CE119458178}" srcOrd="0" destOrd="0" presId="urn:microsoft.com/office/officeart/2005/8/layout/orgChart1#2"/>
    <dgm:cxn modelId="{D213944B-75C9-4BC1-A698-DC54899341F9}" type="presParOf" srcId="{E18240A3-3181-4610-83A0-43EE7327B34D}" destId="{6446AE8D-C626-4F0B-9A96-51AD48C59358}" srcOrd="1" destOrd="0" presId="urn:microsoft.com/office/officeart/2005/8/layout/orgChart1#2"/>
    <dgm:cxn modelId="{31A7F7DE-B2AF-4D8F-95F5-4EB6668D6962}" type="presParOf" srcId="{1B64101E-619D-40E8-9682-0C87C8F3F3DF}" destId="{E711BE4A-DB3C-4078-9736-92DEA89628F8}" srcOrd="1" destOrd="0" presId="urn:microsoft.com/office/officeart/2005/8/layout/orgChart1#2"/>
    <dgm:cxn modelId="{EC23A6E9-F581-4C52-97E3-E4907ED69FA5}" type="presParOf" srcId="{1B64101E-619D-40E8-9682-0C87C8F3F3DF}" destId="{620BDB69-1962-44DA-B780-0AE7BF9939E7}" srcOrd="2" destOrd="0" presId="urn:microsoft.com/office/officeart/2005/8/layout/orgChart1#2"/>
    <dgm:cxn modelId="{1E03C98B-A5AC-458C-B68A-866593B4A1E1}" type="presParOf" srcId="{C660B754-5887-4AB2-82E2-322C9E467B58}" destId="{5B07AA2B-3485-4DF0-BB1D-B5AEB3EFCBDF}" srcOrd="6" destOrd="0" presId="urn:microsoft.com/office/officeart/2005/8/layout/orgChart1#2"/>
    <dgm:cxn modelId="{AC142955-1943-4FA3-AAF4-C9FD7FBDE7A2}" type="presParOf" srcId="{C660B754-5887-4AB2-82E2-322C9E467B58}" destId="{1074FF3E-04BC-4554-8B0B-6395823EF2C3}" srcOrd="7" destOrd="0" presId="urn:microsoft.com/office/officeart/2005/8/layout/orgChart1#2"/>
    <dgm:cxn modelId="{6CD1C7AC-D193-4AFB-BFFD-E647F56DB047}" type="presParOf" srcId="{1074FF3E-04BC-4554-8B0B-6395823EF2C3}" destId="{0DB9EEE6-21AA-4FC3-8934-5D073DF91173}" srcOrd="0" destOrd="0" presId="urn:microsoft.com/office/officeart/2005/8/layout/orgChart1#2"/>
    <dgm:cxn modelId="{ED161C95-580F-4D68-98D6-147851B0129D}" type="presParOf" srcId="{0DB9EEE6-21AA-4FC3-8934-5D073DF91173}" destId="{E4F20CAF-286F-40C5-AAAA-5D969458038F}" srcOrd="0" destOrd="0" presId="urn:microsoft.com/office/officeart/2005/8/layout/orgChart1#2"/>
    <dgm:cxn modelId="{395E583A-982A-42B8-BBC2-6CCB68F5F9CC}" type="presParOf" srcId="{0DB9EEE6-21AA-4FC3-8934-5D073DF91173}" destId="{293AE66C-DEBC-4410-BDDB-9FB982659E82}" srcOrd="1" destOrd="0" presId="urn:microsoft.com/office/officeart/2005/8/layout/orgChart1#2"/>
    <dgm:cxn modelId="{7C0F791D-9E09-4D1D-B633-49749E8E6125}" type="presParOf" srcId="{1074FF3E-04BC-4554-8B0B-6395823EF2C3}" destId="{75A08CF3-B90A-42A5-AF91-86F20C9304E0}" srcOrd="1" destOrd="0" presId="urn:microsoft.com/office/officeart/2005/8/layout/orgChart1#2"/>
    <dgm:cxn modelId="{85F99332-515F-4EF9-BAF2-2BA5BF57B2BE}" type="presParOf" srcId="{1074FF3E-04BC-4554-8B0B-6395823EF2C3}" destId="{7FD91512-90D6-4525-86E7-E18ABE6E2811}" srcOrd="2" destOrd="0" presId="urn:microsoft.com/office/officeart/2005/8/layout/orgChart1#2"/>
    <dgm:cxn modelId="{69C117C7-AE68-40F9-9780-2D01701EAEFE}" type="presParOf" srcId="{C660B754-5887-4AB2-82E2-322C9E467B58}" destId="{3017D205-FD44-4A40-8775-E2086ADD1F6A}" srcOrd="8" destOrd="0" presId="urn:microsoft.com/office/officeart/2005/8/layout/orgChart1#2"/>
    <dgm:cxn modelId="{EAD443AA-5D29-4DC7-8EAA-31260051240D}" type="presParOf" srcId="{C660B754-5887-4AB2-82E2-322C9E467B58}" destId="{3C100AB8-BC73-4F68-8282-0EBF5A185A11}" srcOrd="9" destOrd="0" presId="urn:microsoft.com/office/officeart/2005/8/layout/orgChart1#2"/>
    <dgm:cxn modelId="{67B266EE-8904-48CB-8321-F6318446D7AD}" type="presParOf" srcId="{3C100AB8-BC73-4F68-8282-0EBF5A185A11}" destId="{E1E5B72D-05BD-4AA8-AC6B-76A51E113FED}" srcOrd="0" destOrd="0" presId="urn:microsoft.com/office/officeart/2005/8/layout/orgChart1#2"/>
    <dgm:cxn modelId="{F4F48C62-869A-4925-8A4A-DBFDB8D83CE6}" type="presParOf" srcId="{E1E5B72D-05BD-4AA8-AC6B-76A51E113FED}" destId="{5719A961-508B-40FE-917D-238AA3D2008F}" srcOrd="0" destOrd="0" presId="urn:microsoft.com/office/officeart/2005/8/layout/orgChart1#2"/>
    <dgm:cxn modelId="{121F41DB-A323-4370-AC5A-6B2C0F56786F}" type="presParOf" srcId="{E1E5B72D-05BD-4AA8-AC6B-76A51E113FED}" destId="{5A19E4A9-C4E6-4F1F-87D8-75EC6C91C0B4}" srcOrd="1" destOrd="0" presId="urn:microsoft.com/office/officeart/2005/8/layout/orgChart1#2"/>
    <dgm:cxn modelId="{C75DD4D6-727D-45B4-9643-802BEDCDF3A2}" type="presParOf" srcId="{3C100AB8-BC73-4F68-8282-0EBF5A185A11}" destId="{9A928332-F532-4AF9-B97F-93B9B4009A21}" srcOrd="1" destOrd="0" presId="urn:microsoft.com/office/officeart/2005/8/layout/orgChart1#2"/>
    <dgm:cxn modelId="{5BE209A9-53CE-4627-BD47-E42F81ED1B02}" type="presParOf" srcId="{3C100AB8-BC73-4F68-8282-0EBF5A185A11}" destId="{A0638DFB-FDEA-42AA-AD64-A7CA26E9490E}" srcOrd="2" destOrd="0" presId="urn:microsoft.com/office/officeart/2005/8/layout/orgChart1#2"/>
    <dgm:cxn modelId="{2A4E9540-2017-4EAF-8107-73444F7E429F}" type="presParOf" srcId="{42CC8CE6-EBFA-49A2-9657-880F1509FC16}" destId="{65635962-AF14-45BC-87DB-319E3B5C194F}" srcOrd="2" destOrd="0" presId="urn:microsoft.com/office/officeart/2005/8/layout/orgChart1#2"/>
    <dgm:cxn modelId="{E39F7658-B49F-4409-B66A-976CB6919727}" type="presParOf" srcId="{CCE4BFBF-3CEE-46B1-B740-4E3A52C7D31F}" destId="{42A52146-8376-4856-93C6-5BF2B53238AC}" srcOrd="2" destOrd="0" presId="urn:microsoft.com/office/officeart/2005/8/layout/orgChart1#2"/>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538FB1B1-B8C3-4181-8F26-A4B760F20594}" type="doc">
      <dgm:prSet loTypeId="urn:microsoft.com/office/officeart/2005/8/layout/orgChart1#3" loCatId="hierarchy" qsTypeId="urn:microsoft.com/office/officeart/2005/8/quickstyle/simple2#2" qsCatId="simple" csTypeId="urn:microsoft.com/office/officeart/2005/8/colors/accent1_2#2" csCatId="accent1" phldr="1"/>
      <dgm:spPr/>
      <dgm:t>
        <a:bodyPr/>
        <a:lstStyle/>
        <a:p>
          <a:endParaRPr lang="en-IN"/>
        </a:p>
      </dgm:t>
    </dgm:pt>
    <dgm:pt modelId="{2DB2554C-6845-495C-9B90-42846DEFF93B}">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400" dirty="0"/>
            <a:t>Agile Project</a:t>
          </a:r>
        </a:p>
        <a:p>
          <a:r>
            <a:rPr lang="en-IN" sz="1400" dirty="0"/>
            <a:t>(Epic)</a:t>
          </a:r>
        </a:p>
      </dgm:t>
    </dgm:pt>
    <dgm:pt modelId="{7617BB11-C2B2-461F-9EFC-8D6CD0C31274}" type="parTrans" cxnId="{0EC5A289-1C6E-4313-BF19-CA9426380CDF}">
      <dgm:prSet/>
      <dgm:spPr/>
      <dgm:t>
        <a:bodyPr/>
        <a:lstStyle/>
        <a:p>
          <a:endParaRPr lang="en-IN"/>
        </a:p>
      </dgm:t>
    </dgm:pt>
    <dgm:pt modelId="{BFA7CB58-E4E5-4380-9C4E-B8CC558CCD11}" type="sibTrans" cxnId="{0EC5A289-1C6E-4313-BF19-CA9426380CDF}">
      <dgm:prSet/>
      <dgm:spPr/>
      <dgm:t>
        <a:bodyPr/>
        <a:lstStyle/>
        <a:p>
          <a:endParaRPr lang="en-IN"/>
        </a:p>
      </dgm:t>
    </dgm:pt>
    <dgm:pt modelId="{5D3B0717-98D4-4AB7-82E1-9093B965CC86}">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User Story 2</a:t>
          </a:r>
        </a:p>
      </dgm:t>
    </dgm:pt>
    <dgm:pt modelId="{BE7FFE7F-3738-49E7-8407-5300B87CB9AF}" type="parTrans" cxnId="{92FEE283-C8B1-459F-8BB3-3B5F4AB60B6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FE739E2-8089-42CD-968D-8DF49FFA6A21}" type="sibTrans" cxnId="{92FEE283-C8B1-459F-8BB3-3B5F4AB60B64}">
      <dgm:prSet/>
      <dgm:spPr/>
      <dgm:t>
        <a:bodyPr/>
        <a:lstStyle/>
        <a:p>
          <a:endParaRPr lang="en-IN"/>
        </a:p>
      </dgm:t>
    </dgm:pt>
    <dgm:pt modelId="{C05BFAE0-BE0B-4CE1-8F3C-97E810E40323}">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User Story 1</a:t>
          </a:r>
        </a:p>
      </dgm:t>
    </dgm:pt>
    <dgm:pt modelId="{9C940BD8-3CA9-43C8-B6C4-40BB959A3BF0}" type="parTrans" cxnId="{8AF7FC7C-500A-4EB7-9BC2-62649FA47C3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671FF4DD-9E73-4B49-A942-2F7B31824319}" type="sibTrans" cxnId="{8AF7FC7C-500A-4EB7-9BC2-62649FA47C34}">
      <dgm:prSet/>
      <dgm:spPr/>
      <dgm:t>
        <a:bodyPr/>
        <a:lstStyle/>
        <a:p>
          <a:endParaRPr lang="en-IN"/>
        </a:p>
      </dgm:t>
    </dgm:pt>
    <dgm:pt modelId="{AF11AFD9-B4D6-419F-9097-0FFC3EF3D5ED}">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Task 1.1</a:t>
          </a:r>
        </a:p>
      </dgm:t>
    </dgm:pt>
    <dgm:pt modelId="{C98CA31B-57AD-44C8-87BA-27FE90E34A03}" type="parTrans" cxnId="{B1C0E34B-DFE8-479C-8183-63395C03E4CA}">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391699FC-4DD0-49DC-B1A8-18745D6AB3C0}" type="sibTrans" cxnId="{B1C0E34B-DFE8-479C-8183-63395C03E4CA}">
      <dgm:prSet/>
      <dgm:spPr/>
      <dgm:t>
        <a:bodyPr/>
        <a:lstStyle/>
        <a:p>
          <a:endParaRPr lang="en-IN"/>
        </a:p>
      </dgm:t>
    </dgm:pt>
    <dgm:pt modelId="{3316B815-3D58-4FAE-8C49-96491611DC2F}">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Task 1.2</a:t>
          </a:r>
        </a:p>
      </dgm:t>
    </dgm:pt>
    <dgm:pt modelId="{04DE3C2D-DBF4-496E-8AA4-BE300362648F}" type="parTrans" cxnId="{F2384269-8719-4046-B971-1FE6464ED86D}">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8CB95110-8068-42E7-B63B-6230DB16F400}" type="sibTrans" cxnId="{F2384269-8719-4046-B971-1FE6464ED86D}">
      <dgm:prSet/>
      <dgm:spPr/>
      <dgm:t>
        <a:bodyPr/>
        <a:lstStyle/>
        <a:p>
          <a:endParaRPr lang="en-IN"/>
        </a:p>
      </dgm:t>
    </dgm:pt>
    <dgm:pt modelId="{D4439ED1-640E-4056-A76D-D00E45C04F53}">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Task 1.n</a:t>
          </a:r>
        </a:p>
      </dgm:t>
    </dgm:pt>
    <dgm:pt modelId="{D4483E48-7ECC-4656-88C9-B88A007E80F4}" type="parTrans" cxnId="{9758E9E8-EC8E-41F1-A9D3-78EADA460615}">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BD3A3583-7487-40D0-A5AD-84B6403DD917}" type="sibTrans" cxnId="{9758E9E8-EC8E-41F1-A9D3-78EADA460615}">
      <dgm:prSet/>
      <dgm:spPr/>
      <dgm:t>
        <a:bodyPr/>
        <a:lstStyle/>
        <a:p>
          <a:endParaRPr lang="en-IN"/>
        </a:p>
      </dgm:t>
    </dgm:pt>
    <dgm:pt modelId="{CAE84622-0CE0-4EFD-9690-9032817B69A1}">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Task 2.1</a:t>
          </a:r>
        </a:p>
      </dgm:t>
    </dgm:pt>
    <dgm:pt modelId="{FE68910B-654F-483F-96F8-730597375F24}" type="parTrans" cxnId="{6CEFC3E7-9A27-4534-BE3F-6C00AD905130}">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5D601848-9F4A-470B-8277-8DA34BC004EC}" type="sibTrans" cxnId="{6CEFC3E7-9A27-4534-BE3F-6C00AD905130}">
      <dgm:prSet/>
      <dgm:spPr/>
      <dgm:t>
        <a:bodyPr/>
        <a:lstStyle/>
        <a:p>
          <a:endParaRPr lang="en-IN"/>
        </a:p>
      </dgm:t>
    </dgm:pt>
    <dgm:pt modelId="{9E8CA785-E90E-49D0-B956-24B6A831D2F9}">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Task 2.2</a:t>
          </a:r>
        </a:p>
      </dgm:t>
    </dgm:pt>
    <dgm:pt modelId="{3D05A8FE-11C0-45B5-8085-A6FFB7EAEF2F}" type="parTrans" cxnId="{92B6D469-E02E-4F15-8618-9BCD6316FECA}">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A1A541D6-46DD-424E-8BCD-9120B2D6F745}" type="sibTrans" cxnId="{92B6D469-E02E-4F15-8618-9BCD6316FECA}">
      <dgm:prSet/>
      <dgm:spPr/>
      <dgm:t>
        <a:bodyPr/>
        <a:lstStyle/>
        <a:p>
          <a:endParaRPr lang="en-IN"/>
        </a:p>
      </dgm:t>
    </dgm:pt>
    <dgm:pt modelId="{F0E3CE74-2A31-45B8-A041-3F0125F2F279}">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Task 2.n</a:t>
          </a:r>
        </a:p>
      </dgm:t>
    </dgm:pt>
    <dgm:pt modelId="{0A812C3D-03B7-49C3-B901-229AE81F98D9}" type="parTrans" cxnId="{C52B88E9-52EE-43AF-8BE5-B20D8FFECC5C}">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FB6DEEBD-F6A4-4747-9F73-FDE7A30F7984}" type="sibTrans" cxnId="{C52B88E9-52EE-43AF-8BE5-B20D8FFECC5C}">
      <dgm:prSet/>
      <dgm:spPr/>
      <dgm:t>
        <a:bodyPr/>
        <a:lstStyle/>
        <a:p>
          <a:endParaRPr lang="en-IN"/>
        </a:p>
      </dgm:t>
    </dgm:pt>
    <dgm:pt modelId="{DB39CC47-286F-4159-82DB-9906FD345BD7}">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User Story n</a:t>
          </a:r>
        </a:p>
      </dgm:t>
    </dgm:pt>
    <dgm:pt modelId="{AC7C155F-589A-4EA8-B833-A64D46AB520B}" type="parTrans" cxnId="{A36A8F58-F751-4B91-80AC-4559F75CAAC1}">
      <dgm:prSet/>
      <dgm:spPr>
        <a:ln w="9525">
          <a:solidFill>
            <a:schemeClr val="accent4"/>
          </a:solidFill>
        </a:ln>
        <a:effectLst>
          <a:outerShdw blurRad="50800" dist="50800" dir="5400000" algn="ctr" rotWithShape="0">
            <a:schemeClr val="accent4">
              <a:lumMod val="20000"/>
              <a:lumOff val="80000"/>
            </a:schemeClr>
          </a:outerShdw>
        </a:effectLst>
      </dgm:spPr>
      <dgm:t>
        <a:bodyPr/>
        <a:lstStyle/>
        <a:p>
          <a:endParaRPr lang="en-IN"/>
        </a:p>
      </dgm:t>
    </dgm:pt>
    <dgm:pt modelId="{FC43341B-A62A-4EF2-BB48-798717BA3E0D}" type="sibTrans" cxnId="{A36A8F58-F751-4B91-80AC-4559F75CAAC1}">
      <dgm:prSet/>
      <dgm:spPr/>
      <dgm:t>
        <a:bodyPr/>
        <a:lstStyle/>
        <a:p>
          <a:endParaRPr lang="en-IN"/>
        </a:p>
      </dgm:t>
    </dgm:pt>
    <dgm:pt modelId="{26D328C6-788B-4E74-83D2-E179516AE10C}">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Task n.1</a:t>
          </a:r>
        </a:p>
      </dgm:t>
    </dgm:pt>
    <dgm:pt modelId="{CF90B63C-66D7-45EC-BF63-2446EC8110A5}" type="parTrans" cxnId="{50EC2799-4231-4BFB-A7B4-A5684E1650C4}">
      <dgm:prSet/>
      <dgm:spPr>
        <a:ln w="9525">
          <a:solidFill>
            <a:schemeClr val="accent4"/>
          </a:solidFill>
        </a:ln>
        <a:effectLst>
          <a:outerShdw blurRad="50800" dist="50800" dir="5400000" algn="ctr" rotWithShape="0">
            <a:schemeClr val="accent4">
              <a:lumMod val="20000"/>
              <a:lumOff val="80000"/>
            </a:schemeClr>
          </a:outerShdw>
        </a:effectLst>
      </dgm:spPr>
      <dgm:t>
        <a:bodyPr/>
        <a:lstStyle/>
        <a:p>
          <a:endParaRPr lang="en-IN"/>
        </a:p>
      </dgm:t>
    </dgm:pt>
    <dgm:pt modelId="{EB0836A5-3E9D-485E-BB97-0834C839ECE1}" type="sibTrans" cxnId="{50EC2799-4231-4BFB-A7B4-A5684E1650C4}">
      <dgm:prSet/>
      <dgm:spPr/>
      <dgm:t>
        <a:bodyPr/>
        <a:lstStyle/>
        <a:p>
          <a:endParaRPr lang="en-IN"/>
        </a:p>
      </dgm:t>
    </dgm:pt>
    <dgm:pt modelId="{03219182-F9AA-4363-907E-EF300CB4CA8D}">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Task n.2</a:t>
          </a:r>
        </a:p>
      </dgm:t>
    </dgm:pt>
    <dgm:pt modelId="{6F3D426C-0CF7-413B-9C28-ACB946D24940}" type="parTrans" cxnId="{5E484715-FC18-4D7B-ABCE-0F0F316F4840}">
      <dgm:prSet/>
      <dgm:spPr>
        <a:ln w="9525">
          <a:solidFill>
            <a:schemeClr val="accent4"/>
          </a:solidFill>
        </a:ln>
        <a:effectLst>
          <a:outerShdw blurRad="38100" dist="25400" dir="5400000" sx="115000" sy="115000" algn="ctr" rotWithShape="0">
            <a:schemeClr val="accent4">
              <a:alpha val="30000"/>
            </a:schemeClr>
          </a:outerShdw>
        </a:effectLst>
      </dgm:spPr>
      <dgm:t>
        <a:bodyPr/>
        <a:lstStyle/>
        <a:p>
          <a:endParaRPr lang="en-IN"/>
        </a:p>
      </dgm:t>
    </dgm:pt>
    <dgm:pt modelId="{4A2E8CAC-75C3-4C09-8A41-F125B1E821A1}" type="sibTrans" cxnId="{5E484715-FC18-4D7B-ABCE-0F0F316F4840}">
      <dgm:prSet/>
      <dgm:spPr/>
      <dgm:t>
        <a:bodyPr/>
        <a:lstStyle/>
        <a:p>
          <a:endParaRPr lang="en-IN"/>
        </a:p>
      </dgm:t>
    </dgm:pt>
    <dgm:pt modelId="{EB104EA0-DE28-4303-AAE8-FD4B0729963D}">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Task n.n</a:t>
          </a:r>
        </a:p>
      </dgm:t>
    </dgm:pt>
    <dgm:pt modelId="{B62146D8-F023-4DB5-8DB8-9E4435FA3499}" type="parTrans" cxnId="{D5BCE11B-8C89-4BC7-9148-A0E5E99E85FD}">
      <dgm:prSet/>
      <dgm:spPr>
        <a:ln w="9525">
          <a:solidFill>
            <a:schemeClr val="accent4"/>
          </a:solidFill>
        </a:ln>
        <a:effectLst>
          <a:outerShdw blurRad="38100" dist="25400" dir="5400000" sx="115000" sy="115000" algn="ctr" rotWithShape="0">
            <a:schemeClr val="accent4">
              <a:alpha val="30000"/>
            </a:schemeClr>
          </a:outerShdw>
        </a:effectLst>
      </dgm:spPr>
      <dgm:t>
        <a:bodyPr/>
        <a:lstStyle/>
        <a:p>
          <a:endParaRPr lang="en-IN"/>
        </a:p>
      </dgm:t>
    </dgm:pt>
    <dgm:pt modelId="{4CCC5F84-F473-4EE7-AAC6-96331F09C836}" type="sibTrans" cxnId="{D5BCE11B-8C89-4BC7-9148-A0E5E99E85FD}">
      <dgm:prSet/>
      <dgm:spPr/>
      <dgm:t>
        <a:bodyPr/>
        <a:lstStyle/>
        <a:p>
          <a:endParaRPr lang="en-IN"/>
        </a:p>
      </dgm:t>
    </dgm:pt>
    <dgm:pt modelId="{ACCBFD51-7227-415F-8559-6338DA7546FB}" type="pres">
      <dgm:prSet presAssocID="{538FB1B1-B8C3-4181-8F26-A4B760F20594}" presName="hierChild1" presStyleCnt="0">
        <dgm:presLayoutVars>
          <dgm:orgChart val="1"/>
          <dgm:chPref val="1"/>
          <dgm:dir/>
          <dgm:animOne val="branch"/>
          <dgm:animLvl val="lvl"/>
          <dgm:resizeHandles/>
        </dgm:presLayoutVars>
      </dgm:prSet>
      <dgm:spPr/>
      <dgm:t>
        <a:bodyPr/>
        <a:lstStyle/>
        <a:p>
          <a:endParaRPr lang="en-US"/>
        </a:p>
      </dgm:t>
    </dgm:pt>
    <dgm:pt modelId="{CCE4BFBF-3CEE-46B1-B740-4E3A52C7D31F}" type="pres">
      <dgm:prSet presAssocID="{2DB2554C-6845-495C-9B90-42846DEFF93B}" presName="hierRoot1" presStyleCnt="0">
        <dgm:presLayoutVars>
          <dgm:hierBranch val="init"/>
        </dgm:presLayoutVars>
      </dgm:prSet>
      <dgm:spPr/>
    </dgm:pt>
    <dgm:pt modelId="{EB4C16E0-AA84-4105-91C1-705F9C119329}" type="pres">
      <dgm:prSet presAssocID="{2DB2554C-6845-495C-9B90-42846DEFF93B}" presName="rootComposite1" presStyleCnt="0"/>
      <dgm:spPr/>
    </dgm:pt>
    <dgm:pt modelId="{9909159F-8FCF-4500-905D-B4E4DB2E826A}" type="pres">
      <dgm:prSet presAssocID="{2DB2554C-6845-495C-9B90-42846DEFF93B}" presName="rootText1" presStyleLbl="node0" presStyleIdx="0" presStyleCnt="1">
        <dgm:presLayoutVars>
          <dgm:chPref val="3"/>
        </dgm:presLayoutVars>
      </dgm:prSet>
      <dgm:spPr/>
      <dgm:t>
        <a:bodyPr/>
        <a:lstStyle/>
        <a:p>
          <a:endParaRPr lang="en-US"/>
        </a:p>
      </dgm:t>
    </dgm:pt>
    <dgm:pt modelId="{E6618629-F05D-4903-8F10-71D085102786}" type="pres">
      <dgm:prSet presAssocID="{2DB2554C-6845-495C-9B90-42846DEFF93B}" presName="rootConnector1" presStyleLbl="node1" presStyleIdx="0" presStyleCnt="0"/>
      <dgm:spPr/>
      <dgm:t>
        <a:bodyPr/>
        <a:lstStyle/>
        <a:p>
          <a:endParaRPr lang="en-US"/>
        </a:p>
      </dgm:t>
    </dgm:pt>
    <dgm:pt modelId="{36208887-0293-447C-9550-BDB1C4A18BDA}" type="pres">
      <dgm:prSet presAssocID="{2DB2554C-6845-495C-9B90-42846DEFF93B}" presName="hierChild2" presStyleCnt="0"/>
      <dgm:spPr/>
    </dgm:pt>
    <dgm:pt modelId="{F40FB26C-CD48-4BFF-A06D-CD1FF5E4EB4D}" type="pres">
      <dgm:prSet presAssocID="{9C940BD8-3CA9-43C8-B6C4-40BB959A3BF0}" presName="Name37" presStyleLbl="parChTrans1D2" presStyleIdx="0" presStyleCnt="3" custSzX="197463"/>
      <dgm:spPr/>
      <dgm:t>
        <a:bodyPr/>
        <a:lstStyle/>
        <a:p>
          <a:endParaRPr lang="en-US"/>
        </a:p>
      </dgm:t>
    </dgm:pt>
    <dgm:pt modelId="{21CB02D1-C3B2-42F1-9FC7-80C4A108AACF}" type="pres">
      <dgm:prSet presAssocID="{C05BFAE0-BE0B-4CE1-8F3C-97E810E40323}" presName="hierRoot2" presStyleCnt="0">
        <dgm:presLayoutVars>
          <dgm:hierBranch val="init"/>
        </dgm:presLayoutVars>
      </dgm:prSet>
      <dgm:spPr/>
    </dgm:pt>
    <dgm:pt modelId="{DBB237C6-B765-4675-8805-2866A4D59963}" type="pres">
      <dgm:prSet presAssocID="{C05BFAE0-BE0B-4CE1-8F3C-97E810E40323}" presName="rootComposite" presStyleCnt="0"/>
      <dgm:spPr/>
    </dgm:pt>
    <dgm:pt modelId="{7E146D43-436C-46FC-8B08-A3E838593972}" type="pres">
      <dgm:prSet presAssocID="{C05BFAE0-BE0B-4CE1-8F3C-97E810E40323}" presName="rootText" presStyleLbl="node2" presStyleIdx="0" presStyleCnt="3" custScaleX="145399" custLinFactNeighborX="-23421" custLinFactNeighborY="-4969">
        <dgm:presLayoutVars>
          <dgm:chPref val="3"/>
        </dgm:presLayoutVars>
      </dgm:prSet>
      <dgm:spPr/>
      <dgm:t>
        <a:bodyPr/>
        <a:lstStyle/>
        <a:p>
          <a:endParaRPr lang="en-US"/>
        </a:p>
      </dgm:t>
    </dgm:pt>
    <dgm:pt modelId="{8175A388-4372-4078-8713-0B5B5886BA43}" type="pres">
      <dgm:prSet presAssocID="{C05BFAE0-BE0B-4CE1-8F3C-97E810E40323}" presName="rootConnector" presStyleLbl="node2" presStyleIdx="0" presStyleCnt="3"/>
      <dgm:spPr/>
      <dgm:t>
        <a:bodyPr/>
        <a:lstStyle/>
        <a:p>
          <a:endParaRPr lang="en-US"/>
        </a:p>
      </dgm:t>
    </dgm:pt>
    <dgm:pt modelId="{CBF0E81B-5F8A-40B5-9DBD-088DA17C3FBA}" type="pres">
      <dgm:prSet presAssocID="{C05BFAE0-BE0B-4CE1-8F3C-97E810E40323}" presName="hierChild4" presStyleCnt="0"/>
      <dgm:spPr/>
    </dgm:pt>
    <dgm:pt modelId="{8EBB4474-A407-4765-B2BA-D5427F267991}" type="pres">
      <dgm:prSet presAssocID="{C98CA31B-57AD-44C8-87BA-27FE90E34A03}" presName="Name37" presStyleLbl="parChTrans1D3" presStyleIdx="0" presStyleCnt="9"/>
      <dgm:spPr/>
      <dgm:t>
        <a:bodyPr/>
        <a:lstStyle/>
        <a:p>
          <a:endParaRPr lang="en-US"/>
        </a:p>
      </dgm:t>
    </dgm:pt>
    <dgm:pt modelId="{1BC02808-6F90-4B1C-9758-B8CFB7EBF706}" type="pres">
      <dgm:prSet presAssocID="{AF11AFD9-B4D6-419F-9097-0FFC3EF3D5ED}" presName="hierRoot2" presStyleCnt="0">
        <dgm:presLayoutVars>
          <dgm:hierBranch val="init"/>
        </dgm:presLayoutVars>
      </dgm:prSet>
      <dgm:spPr/>
    </dgm:pt>
    <dgm:pt modelId="{14390D8E-7136-4ACC-B8D2-693D93CA30A7}" type="pres">
      <dgm:prSet presAssocID="{AF11AFD9-B4D6-419F-9097-0FFC3EF3D5ED}" presName="rootComposite" presStyleCnt="0"/>
      <dgm:spPr/>
    </dgm:pt>
    <dgm:pt modelId="{57CEF061-0087-4B50-A488-7A0B792568C8}" type="pres">
      <dgm:prSet presAssocID="{AF11AFD9-B4D6-419F-9097-0FFC3EF3D5ED}" presName="rootText" presStyleLbl="node3" presStyleIdx="0" presStyleCnt="9" custLinFactNeighborX="-33317">
        <dgm:presLayoutVars>
          <dgm:chPref val="3"/>
        </dgm:presLayoutVars>
      </dgm:prSet>
      <dgm:spPr/>
      <dgm:t>
        <a:bodyPr/>
        <a:lstStyle/>
        <a:p>
          <a:endParaRPr lang="en-US"/>
        </a:p>
      </dgm:t>
    </dgm:pt>
    <dgm:pt modelId="{31944C79-4569-4678-AB39-84AA26BBE1C1}" type="pres">
      <dgm:prSet presAssocID="{AF11AFD9-B4D6-419F-9097-0FFC3EF3D5ED}" presName="rootConnector" presStyleLbl="node3" presStyleIdx="0" presStyleCnt="9"/>
      <dgm:spPr/>
      <dgm:t>
        <a:bodyPr/>
        <a:lstStyle/>
        <a:p>
          <a:endParaRPr lang="en-US"/>
        </a:p>
      </dgm:t>
    </dgm:pt>
    <dgm:pt modelId="{58F8CAC4-464F-4175-A54B-51553441B2C7}" type="pres">
      <dgm:prSet presAssocID="{AF11AFD9-B4D6-419F-9097-0FFC3EF3D5ED}" presName="hierChild4" presStyleCnt="0"/>
      <dgm:spPr/>
    </dgm:pt>
    <dgm:pt modelId="{1D4F3702-0484-4706-BC00-7EF8E76E0C10}" type="pres">
      <dgm:prSet presAssocID="{AF11AFD9-B4D6-419F-9097-0FFC3EF3D5ED}" presName="hierChild5" presStyleCnt="0"/>
      <dgm:spPr/>
    </dgm:pt>
    <dgm:pt modelId="{E6031244-EEE7-4DC8-ACC7-6929A9C2C5F6}" type="pres">
      <dgm:prSet presAssocID="{04DE3C2D-DBF4-496E-8AA4-BE300362648F}" presName="Name37" presStyleLbl="parChTrans1D3" presStyleIdx="1" presStyleCnt="9"/>
      <dgm:spPr/>
      <dgm:t>
        <a:bodyPr/>
        <a:lstStyle/>
        <a:p>
          <a:endParaRPr lang="en-US"/>
        </a:p>
      </dgm:t>
    </dgm:pt>
    <dgm:pt modelId="{02B30B09-2094-4522-92EE-29D5E0F94769}" type="pres">
      <dgm:prSet presAssocID="{3316B815-3D58-4FAE-8C49-96491611DC2F}" presName="hierRoot2" presStyleCnt="0">
        <dgm:presLayoutVars>
          <dgm:hierBranch val="init"/>
        </dgm:presLayoutVars>
      </dgm:prSet>
      <dgm:spPr/>
    </dgm:pt>
    <dgm:pt modelId="{89F89FA3-DD5E-48F8-BD53-2C5519D00A81}" type="pres">
      <dgm:prSet presAssocID="{3316B815-3D58-4FAE-8C49-96491611DC2F}" presName="rootComposite" presStyleCnt="0"/>
      <dgm:spPr/>
    </dgm:pt>
    <dgm:pt modelId="{49ABB02F-79FB-4EBF-BCF4-634F0D8A0334}" type="pres">
      <dgm:prSet presAssocID="{3316B815-3D58-4FAE-8C49-96491611DC2F}" presName="rootText" presStyleLbl="node3" presStyleIdx="1" presStyleCnt="9" custLinFactNeighborX="-33317">
        <dgm:presLayoutVars>
          <dgm:chPref val="3"/>
        </dgm:presLayoutVars>
      </dgm:prSet>
      <dgm:spPr/>
      <dgm:t>
        <a:bodyPr/>
        <a:lstStyle/>
        <a:p>
          <a:endParaRPr lang="en-US"/>
        </a:p>
      </dgm:t>
    </dgm:pt>
    <dgm:pt modelId="{BD313ED5-A918-4FB6-AB54-AD55B0625784}" type="pres">
      <dgm:prSet presAssocID="{3316B815-3D58-4FAE-8C49-96491611DC2F}" presName="rootConnector" presStyleLbl="node3" presStyleIdx="1" presStyleCnt="9"/>
      <dgm:spPr/>
      <dgm:t>
        <a:bodyPr/>
        <a:lstStyle/>
        <a:p>
          <a:endParaRPr lang="en-US"/>
        </a:p>
      </dgm:t>
    </dgm:pt>
    <dgm:pt modelId="{4BE42465-62A8-4387-9DAC-F93040CBAEA2}" type="pres">
      <dgm:prSet presAssocID="{3316B815-3D58-4FAE-8C49-96491611DC2F}" presName="hierChild4" presStyleCnt="0"/>
      <dgm:spPr/>
    </dgm:pt>
    <dgm:pt modelId="{A74F6722-D502-4C90-897A-1131752F5F04}" type="pres">
      <dgm:prSet presAssocID="{3316B815-3D58-4FAE-8C49-96491611DC2F}" presName="hierChild5" presStyleCnt="0"/>
      <dgm:spPr/>
    </dgm:pt>
    <dgm:pt modelId="{FA32B629-27D0-4D51-9370-A536C32DF856}" type="pres">
      <dgm:prSet presAssocID="{D4483E48-7ECC-4656-88C9-B88A007E80F4}" presName="Name37" presStyleLbl="parChTrans1D3" presStyleIdx="2" presStyleCnt="9"/>
      <dgm:spPr/>
      <dgm:t>
        <a:bodyPr/>
        <a:lstStyle/>
        <a:p>
          <a:endParaRPr lang="en-US"/>
        </a:p>
      </dgm:t>
    </dgm:pt>
    <dgm:pt modelId="{A6FF5D1A-6141-4010-9873-53F439533620}" type="pres">
      <dgm:prSet presAssocID="{D4439ED1-640E-4056-A76D-D00E45C04F53}" presName="hierRoot2" presStyleCnt="0">
        <dgm:presLayoutVars>
          <dgm:hierBranch val="init"/>
        </dgm:presLayoutVars>
      </dgm:prSet>
      <dgm:spPr/>
    </dgm:pt>
    <dgm:pt modelId="{3A77E349-CF58-4FBF-9A2B-9B592D8495BF}" type="pres">
      <dgm:prSet presAssocID="{D4439ED1-640E-4056-A76D-D00E45C04F53}" presName="rootComposite" presStyleCnt="0"/>
      <dgm:spPr/>
    </dgm:pt>
    <dgm:pt modelId="{E5E2B0D6-FD2D-4406-B494-D243335B3E1F}" type="pres">
      <dgm:prSet presAssocID="{D4439ED1-640E-4056-A76D-D00E45C04F53}" presName="rootText" presStyleLbl="node3" presStyleIdx="2" presStyleCnt="9" custLinFactNeighborX="-33317">
        <dgm:presLayoutVars>
          <dgm:chPref val="3"/>
        </dgm:presLayoutVars>
      </dgm:prSet>
      <dgm:spPr/>
      <dgm:t>
        <a:bodyPr/>
        <a:lstStyle/>
        <a:p>
          <a:endParaRPr lang="en-US"/>
        </a:p>
      </dgm:t>
    </dgm:pt>
    <dgm:pt modelId="{E7152633-7D67-4ED7-837C-F71D3EB490E8}" type="pres">
      <dgm:prSet presAssocID="{D4439ED1-640E-4056-A76D-D00E45C04F53}" presName="rootConnector" presStyleLbl="node3" presStyleIdx="2" presStyleCnt="9"/>
      <dgm:spPr/>
      <dgm:t>
        <a:bodyPr/>
        <a:lstStyle/>
        <a:p>
          <a:endParaRPr lang="en-US"/>
        </a:p>
      </dgm:t>
    </dgm:pt>
    <dgm:pt modelId="{A7D469A0-CEE7-47FB-A61C-0BA3E969F1F6}" type="pres">
      <dgm:prSet presAssocID="{D4439ED1-640E-4056-A76D-D00E45C04F53}" presName="hierChild4" presStyleCnt="0"/>
      <dgm:spPr/>
    </dgm:pt>
    <dgm:pt modelId="{E997888A-DABA-44EC-8A44-6CFE4B972259}" type="pres">
      <dgm:prSet presAssocID="{D4439ED1-640E-4056-A76D-D00E45C04F53}" presName="hierChild5" presStyleCnt="0"/>
      <dgm:spPr/>
    </dgm:pt>
    <dgm:pt modelId="{723D4F79-C221-4D2F-96A5-4ADE9E001326}" type="pres">
      <dgm:prSet presAssocID="{C05BFAE0-BE0B-4CE1-8F3C-97E810E40323}" presName="hierChild5" presStyleCnt="0"/>
      <dgm:spPr/>
    </dgm:pt>
    <dgm:pt modelId="{C52D8F6D-DC79-470D-A694-41778E71B45F}" type="pres">
      <dgm:prSet presAssocID="{BE7FFE7F-3738-49E7-8407-5300B87CB9AF}" presName="Name37" presStyleLbl="parChTrans1D2" presStyleIdx="1" presStyleCnt="3" custSzX="132952"/>
      <dgm:spPr/>
      <dgm:t>
        <a:bodyPr/>
        <a:lstStyle/>
        <a:p>
          <a:endParaRPr lang="en-US"/>
        </a:p>
      </dgm:t>
    </dgm:pt>
    <dgm:pt modelId="{866BEE84-A350-44D5-99AC-D48D6276C370}" type="pres">
      <dgm:prSet presAssocID="{5D3B0717-98D4-4AB7-82E1-9093B965CC86}" presName="hierRoot2" presStyleCnt="0">
        <dgm:presLayoutVars>
          <dgm:hierBranch val="init"/>
        </dgm:presLayoutVars>
      </dgm:prSet>
      <dgm:spPr/>
    </dgm:pt>
    <dgm:pt modelId="{8CEFB51F-0597-4F43-8A17-F30BF5598EE8}" type="pres">
      <dgm:prSet presAssocID="{5D3B0717-98D4-4AB7-82E1-9093B965CC86}" presName="rootComposite" presStyleCnt="0"/>
      <dgm:spPr/>
    </dgm:pt>
    <dgm:pt modelId="{8C52A659-8C61-41A6-B75C-7221560B668F}" type="pres">
      <dgm:prSet presAssocID="{5D3B0717-98D4-4AB7-82E1-9093B965CC86}" presName="rootText" presStyleLbl="node2" presStyleIdx="1" presStyleCnt="3" custScaleX="145399" custLinFactNeighborX="39548">
        <dgm:presLayoutVars>
          <dgm:chPref val="3"/>
        </dgm:presLayoutVars>
      </dgm:prSet>
      <dgm:spPr/>
      <dgm:t>
        <a:bodyPr/>
        <a:lstStyle/>
        <a:p>
          <a:endParaRPr lang="en-US"/>
        </a:p>
      </dgm:t>
    </dgm:pt>
    <dgm:pt modelId="{25AE6E8D-89E4-4EC5-A353-93E0CFD05FFE}" type="pres">
      <dgm:prSet presAssocID="{5D3B0717-98D4-4AB7-82E1-9093B965CC86}" presName="rootConnector" presStyleLbl="node2" presStyleIdx="1" presStyleCnt="3"/>
      <dgm:spPr/>
      <dgm:t>
        <a:bodyPr/>
        <a:lstStyle/>
        <a:p>
          <a:endParaRPr lang="en-US"/>
        </a:p>
      </dgm:t>
    </dgm:pt>
    <dgm:pt modelId="{C2C13E37-2012-4A60-9FB6-95FB8AC19237}" type="pres">
      <dgm:prSet presAssocID="{5D3B0717-98D4-4AB7-82E1-9093B965CC86}" presName="hierChild4" presStyleCnt="0"/>
      <dgm:spPr/>
    </dgm:pt>
    <dgm:pt modelId="{C8B34215-4E6B-4A59-A417-D418E7E33299}" type="pres">
      <dgm:prSet presAssocID="{FE68910B-654F-483F-96F8-730597375F24}" presName="Name37" presStyleLbl="parChTrans1D3" presStyleIdx="3" presStyleCnt="9"/>
      <dgm:spPr/>
      <dgm:t>
        <a:bodyPr/>
        <a:lstStyle/>
        <a:p>
          <a:endParaRPr lang="en-US"/>
        </a:p>
      </dgm:t>
    </dgm:pt>
    <dgm:pt modelId="{C40D7CF1-6CAC-488F-A54A-41B573433B07}" type="pres">
      <dgm:prSet presAssocID="{CAE84622-0CE0-4EFD-9690-9032817B69A1}" presName="hierRoot2" presStyleCnt="0">
        <dgm:presLayoutVars>
          <dgm:hierBranch val="init"/>
        </dgm:presLayoutVars>
      </dgm:prSet>
      <dgm:spPr/>
    </dgm:pt>
    <dgm:pt modelId="{9CF16538-82FD-4C7E-8C01-B2E3608647E2}" type="pres">
      <dgm:prSet presAssocID="{CAE84622-0CE0-4EFD-9690-9032817B69A1}" presName="rootComposite" presStyleCnt="0"/>
      <dgm:spPr/>
    </dgm:pt>
    <dgm:pt modelId="{5A966150-2959-40CB-8429-C4B1164AF8BD}" type="pres">
      <dgm:prSet presAssocID="{CAE84622-0CE0-4EFD-9690-9032817B69A1}" presName="rootText" presStyleLbl="node3" presStyleIdx="3" presStyleCnt="9" custLinFactNeighborX="52013">
        <dgm:presLayoutVars>
          <dgm:chPref val="3"/>
        </dgm:presLayoutVars>
      </dgm:prSet>
      <dgm:spPr/>
      <dgm:t>
        <a:bodyPr/>
        <a:lstStyle/>
        <a:p>
          <a:endParaRPr lang="en-US"/>
        </a:p>
      </dgm:t>
    </dgm:pt>
    <dgm:pt modelId="{747A4DE0-781B-470A-B6F4-DFC4FE4C44DA}" type="pres">
      <dgm:prSet presAssocID="{CAE84622-0CE0-4EFD-9690-9032817B69A1}" presName="rootConnector" presStyleLbl="node3" presStyleIdx="3" presStyleCnt="9"/>
      <dgm:spPr/>
      <dgm:t>
        <a:bodyPr/>
        <a:lstStyle/>
        <a:p>
          <a:endParaRPr lang="en-US"/>
        </a:p>
      </dgm:t>
    </dgm:pt>
    <dgm:pt modelId="{AB3B165A-A8F0-456B-A8CC-E0F4E58B7D64}" type="pres">
      <dgm:prSet presAssocID="{CAE84622-0CE0-4EFD-9690-9032817B69A1}" presName="hierChild4" presStyleCnt="0"/>
      <dgm:spPr/>
    </dgm:pt>
    <dgm:pt modelId="{9916D15E-2BE9-4122-A3EB-A12CA513A891}" type="pres">
      <dgm:prSet presAssocID="{CAE84622-0CE0-4EFD-9690-9032817B69A1}" presName="hierChild5" presStyleCnt="0"/>
      <dgm:spPr/>
    </dgm:pt>
    <dgm:pt modelId="{3554BB62-B860-409D-B71F-4510BD208E3C}" type="pres">
      <dgm:prSet presAssocID="{3D05A8FE-11C0-45B5-8085-A6FFB7EAEF2F}" presName="Name37" presStyleLbl="parChTrans1D3" presStyleIdx="4" presStyleCnt="9"/>
      <dgm:spPr/>
      <dgm:t>
        <a:bodyPr/>
        <a:lstStyle/>
        <a:p>
          <a:endParaRPr lang="en-US"/>
        </a:p>
      </dgm:t>
    </dgm:pt>
    <dgm:pt modelId="{0516858D-8897-45ED-86E4-3FF06A819E41}" type="pres">
      <dgm:prSet presAssocID="{9E8CA785-E90E-49D0-B956-24B6A831D2F9}" presName="hierRoot2" presStyleCnt="0">
        <dgm:presLayoutVars>
          <dgm:hierBranch val="init"/>
        </dgm:presLayoutVars>
      </dgm:prSet>
      <dgm:spPr/>
    </dgm:pt>
    <dgm:pt modelId="{09077069-7A1F-4C1E-AAC6-6CC3FF8A515E}" type="pres">
      <dgm:prSet presAssocID="{9E8CA785-E90E-49D0-B956-24B6A831D2F9}" presName="rootComposite" presStyleCnt="0"/>
      <dgm:spPr/>
    </dgm:pt>
    <dgm:pt modelId="{05603540-31C1-4F24-971E-EAD987371962}" type="pres">
      <dgm:prSet presAssocID="{9E8CA785-E90E-49D0-B956-24B6A831D2F9}" presName="rootText" presStyleLbl="node3" presStyleIdx="4" presStyleCnt="9" custLinFactNeighborX="52013">
        <dgm:presLayoutVars>
          <dgm:chPref val="3"/>
        </dgm:presLayoutVars>
      </dgm:prSet>
      <dgm:spPr/>
      <dgm:t>
        <a:bodyPr/>
        <a:lstStyle/>
        <a:p>
          <a:endParaRPr lang="en-US"/>
        </a:p>
      </dgm:t>
    </dgm:pt>
    <dgm:pt modelId="{2C98B0BE-9782-4DD2-8940-F6AB1344E4DE}" type="pres">
      <dgm:prSet presAssocID="{9E8CA785-E90E-49D0-B956-24B6A831D2F9}" presName="rootConnector" presStyleLbl="node3" presStyleIdx="4" presStyleCnt="9"/>
      <dgm:spPr/>
      <dgm:t>
        <a:bodyPr/>
        <a:lstStyle/>
        <a:p>
          <a:endParaRPr lang="en-US"/>
        </a:p>
      </dgm:t>
    </dgm:pt>
    <dgm:pt modelId="{A30BD548-F899-458E-A6F4-30C8C395505E}" type="pres">
      <dgm:prSet presAssocID="{9E8CA785-E90E-49D0-B956-24B6A831D2F9}" presName="hierChild4" presStyleCnt="0"/>
      <dgm:spPr/>
    </dgm:pt>
    <dgm:pt modelId="{354669F8-279A-4042-8DFD-6207C2224BCD}" type="pres">
      <dgm:prSet presAssocID="{9E8CA785-E90E-49D0-B956-24B6A831D2F9}" presName="hierChild5" presStyleCnt="0"/>
      <dgm:spPr/>
    </dgm:pt>
    <dgm:pt modelId="{8BC81CB2-714D-42BC-9A30-B391A8726FF9}" type="pres">
      <dgm:prSet presAssocID="{0A812C3D-03B7-49C3-B901-229AE81F98D9}" presName="Name37" presStyleLbl="parChTrans1D3" presStyleIdx="5" presStyleCnt="9"/>
      <dgm:spPr/>
      <dgm:t>
        <a:bodyPr/>
        <a:lstStyle/>
        <a:p>
          <a:endParaRPr lang="en-US"/>
        </a:p>
      </dgm:t>
    </dgm:pt>
    <dgm:pt modelId="{C0EDAA67-A1BE-465C-B15E-34C905575219}" type="pres">
      <dgm:prSet presAssocID="{F0E3CE74-2A31-45B8-A041-3F0125F2F279}" presName="hierRoot2" presStyleCnt="0">
        <dgm:presLayoutVars>
          <dgm:hierBranch val="init"/>
        </dgm:presLayoutVars>
      </dgm:prSet>
      <dgm:spPr/>
    </dgm:pt>
    <dgm:pt modelId="{B54C1D16-8E8B-46F6-9063-696710ED4DEC}" type="pres">
      <dgm:prSet presAssocID="{F0E3CE74-2A31-45B8-A041-3F0125F2F279}" presName="rootComposite" presStyleCnt="0"/>
      <dgm:spPr/>
    </dgm:pt>
    <dgm:pt modelId="{4C603368-8E4C-4205-8064-EAE21C942D9D}" type="pres">
      <dgm:prSet presAssocID="{F0E3CE74-2A31-45B8-A041-3F0125F2F279}" presName="rootText" presStyleLbl="node3" presStyleIdx="5" presStyleCnt="9" custLinFactNeighborX="52013">
        <dgm:presLayoutVars>
          <dgm:chPref val="3"/>
        </dgm:presLayoutVars>
      </dgm:prSet>
      <dgm:spPr/>
      <dgm:t>
        <a:bodyPr/>
        <a:lstStyle/>
        <a:p>
          <a:endParaRPr lang="en-US"/>
        </a:p>
      </dgm:t>
    </dgm:pt>
    <dgm:pt modelId="{8B5F68F6-B853-4EE7-B07F-1E7FF490D4FA}" type="pres">
      <dgm:prSet presAssocID="{F0E3CE74-2A31-45B8-A041-3F0125F2F279}" presName="rootConnector" presStyleLbl="node3" presStyleIdx="5" presStyleCnt="9"/>
      <dgm:spPr/>
      <dgm:t>
        <a:bodyPr/>
        <a:lstStyle/>
        <a:p>
          <a:endParaRPr lang="en-US"/>
        </a:p>
      </dgm:t>
    </dgm:pt>
    <dgm:pt modelId="{D4D0F62A-F4FC-4C57-BF8B-DF7BE10E3B1D}" type="pres">
      <dgm:prSet presAssocID="{F0E3CE74-2A31-45B8-A041-3F0125F2F279}" presName="hierChild4" presStyleCnt="0"/>
      <dgm:spPr/>
    </dgm:pt>
    <dgm:pt modelId="{789ABE38-8910-4530-A65A-F3BAE0E3AA50}" type="pres">
      <dgm:prSet presAssocID="{F0E3CE74-2A31-45B8-A041-3F0125F2F279}" presName="hierChild5" presStyleCnt="0"/>
      <dgm:spPr/>
    </dgm:pt>
    <dgm:pt modelId="{54FC2D2E-155C-4767-A173-1EF072EA1D61}" type="pres">
      <dgm:prSet presAssocID="{5D3B0717-98D4-4AB7-82E1-9093B965CC86}" presName="hierChild5" presStyleCnt="0"/>
      <dgm:spPr/>
    </dgm:pt>
    <dgm:pt modelId="{24FA61FC-EADF-4F3A-96A0-5DF67D6C8DDC}" type="pres">
      <dgm:prSet presAssocID="{AC7C155F-589A-4EA8-B833-A64D46AB520B}" presName="Name37" presStyleLbl="parChTrans1D2" presStyleIdx="2" presStyleCnt="3"/>
      <dgm:spPr/>
      <dgm:t>
        <a:bodyPr/>
        <a:lstStyle/>
        <a:p>
          <a:endParaRPr lang="en-US"/>
        </a:p>
      </dgm:t>
    </dgm:pt>
    <dgm:pt modelId="{1AA26B97-DC5B-4AC6-A628-EEF5E72B1795}" type="pres">
      <dgm:prSet presAssocID="{DB39CC47-286F-4159-82DB-9906FD345BD7}" presName="hierRoot2" presStyleCnt="0">
        <dgm:presLayoutVars>
          <dgm:hierBranch val="init"/>
        </dgm:presLayoutVars>
      </dgm:prSet>
      <dgm:spPr/>
    </dgm:pt>
    <dgm:pt modelId="{3EF41BE1-0FEF-42F3-B1E9-7D66637D5FC1}" type="pres">
      <dgm:prSet presAssocID="{DB39CC47-286F-4159-82DB-9906FD345BD7}" presName="rootComposite" presStyleCnt="0"/>
      <dgm:spPr/>
    </dgm:pt>
    <dgm:pt modelId="{93520D7A-BA94-432D-A754-EB2E64083836}" type="pres">
      <dgm:prSet presAssocID="{DB39CC47-286F-4159-82DB-9906FD345BD7}" presName="rootText" presStyleLbl="node2" presStyleIdx="2" presStyleCnt="3" custScaleX="145399" custLinFactNeighborX="39548">
        <dgm:presLayoutVars>
          <dgm:chPref val="3"/>
        </dgm:presLayoutVars>
      </dgm:prSet>
      <dgm:spPr/>
      <dgm:t>
        <a:bodyPr/>
        <a:lstStyle/>
        <a:p>
          <a:endParaRPr lang="en-US"/>
        </a:p>
      </dgm:t>
    </dgm:pt>
    <dgm:pt modelId="{AFAB5013-4313-42AA-91FF-5C0FE5496C1A}" type="pres">
      <dgm:prSet presAssocID="{DB39CC47-286F-4159-82DB-9906FD345BD7}" presName="rootConnector" presStyleLbl="node2" presStyleIdx="2" presStyleCnt="3"/>
      <dgm:spPr/>
      <dgm:t>
        <a:bodyPr/>
        <a:lstStyle/>
        <a:p>
          <a:endParaRPr lang="en-US"/>
        </a:p>
      </dgm:t>
    </dgm:pt>
    <dgm:pt modelId="{FABAC0BA-31BA-4DD4-A6A5-4F9A555FA263}" type="pres">
      <dgm:prSet presAssocID="{DB39CC47-286F-4159-82DB-9906FD345BD7}" presName="hierChild4" presStyleCnt="0"/>
      <dgm:spPr/>
    </dgm:pt>
    <dgm:pt modelId="{3B8B5A12-39D3-489A-854A-C2B5B8C4A028}" type="pres">
      <dgm:prSet presAssocID="{CF90B63C-66D7-45EC-BF63-2446EC8110A5}" presName="Name37" presStyleLbl="parChTrans1D3" presStyleIdx="6" presStyleCnt="9"/>
      <dgm:spPr/>
      <dgm:t>
        <a:bodyPr/>
        <a:lstStyle/>
        <a:p>
          <a:endParaRPr lang="en-US"/>
        </a:p>
      </dgm:t>
    </dgm:pt>
    <dgm:pt modelId="{B0D2E746-AA01-4E7B-A2C3-6664D30C813D}" type="pres">
      <dgm:prSet presAssocID="{26D328C6-788B-4E74-83D2-E179516AE10C}" presName="hierRoot2" presStyleCnt="0">
        <dgm:presLayoutVars>
          <dgm:hierBranch val="init"/>
        </dgm:presLayoutVars>
      </dgm:prSet>
      <dgm:spPr/>
    </dgm:pt>
    <dgm:pt modelId="{8D3C0921-D11C-476B-BCCB-82B12C0C67A9}" type="pres">
      <dgm:prSet presAssocID="{26D328C6-788B-4E74-83D2-E179516AE10C}" presName="rootComposite" presStyleCnt="0"/>
      <dgm:spPr/>
    </dgm:pt>
    <dgm:pt modelId="{E342B49F-4B7F-4858-B293-6DBFA5A0AD6E}" type="pres">
      <dgm:prSet presAssocID="{26D328C6-788B-4E74-83D2-E179516AE10C}" presName="rootText" presStyleLbl="node3" presStyleIdx="6" presStyleCnt="9" custLinFactNeighborX="52013">
        <dgm:presLayoutVars>
          <dgm:chPref val="3"/>
        </dgm:presLayoutVars>
      </dgm:prSet>
      <dgm:spPr/>
      <dgm:t>
        <a:bodyPr/>
        <a:lstStyle/>
        <a:p>
          <a:endParaRPr lang="en-US"/>
        </a:p>
      </dgm:t>
    </dgm:pt>
    <dgm:pt modelId="{0E0D54DC-EF8F-4ABD-A09C-82BB7C0C4F4B}" type="pres">
      <dgm:prSet presAssocID="{26D328C6-788B-4E74-83D2-E179516AE10C}" presName="rootConnector" presStyleLbl="node3" presStyleIdx="6" presStyleCnt="9"/>
      <dgm:spPr/>
      <dgm:t>
        <a:bodyPr/>
        <a:lstStyle/>
        <a:p>
          <a:endParaRPr lang="en-US"/>
        </a:p>
      </dgm:t>
    </dgm:pt>
    <dgm:pt modelId="{B91191C9-995F-4923-BC9E-2F08799A29A5}" type="pres">
      <dgm:prSet presAssocID="{26D328C6-788B-4E74-83D2-E179516AE10C}" presName="hierChild4" presStyleCnt="0"/>
      <dgm:spPr/>
    </dgm:pt>
    <dgm:pt modelId="{08BDE46A-163D-4F84-8FD9-2183AC30C4A4}" type="pres">
      <dgm:prSet presAssocID="{26D328C6-788B-4E74-83D2-E179516AE10C}" presName="hierChild5" presStyleCnt="0"/>
      <dgm:spPr/>
    </dgm:pt>
    <dgm:pt modelId="{E8354242-F127-4E52-A18E-47CF742BB767}" type="pres">
      <dgm:prSet presAssocID="{6F3D426C-0CF7-413B-9C28-ACB946D24940}" presName="Name37" presStyleLbl="parChTrans1D3" presStyleIdx="7" presStyleCnt="9"/>
      <dgm:spPr/>
      <dgm:t>
        <a:bodyPr/>
        <a:lstStyle/>
        <a:p>
          <a:endParaRPr lang="en-US"/>
        </a:p>
      </dgm:t>
    </dgm:pt>
    <dgm:pt modelId="{94E08EFB-3CD8-4D3D-B5F1-3FBC9C9EF9B1}" type="pres">
      <dgm:prSet presAssocID="{03219182-F9AA-4363-907E-EF300CB4CA8D}" presName="hierRoot2" presStyleCnt="0">
        <dgm:presLayoutVars>
          <dgm:hierBranch val="init"/>
        </dgm:presLayoutVars>
      </dgm:prSet>
      <dgm:spPr/>
    </dgm:pt>
    <dgm:pt modelId="{70F9D5CE-5A1C-4C50-BB49-79019E93A493}" type="pres">
      <dgm:prSet presAssocID="{03219182-F9AA-4363-907E-EF300CB4CA8D}" presName="rootComposite" presStyleCnt="0"/>
      <dgm:spPr/>
    </dgm:pt>
    <dgm:pt modelId="{FB35E8C1-C1B9-4F54-B144-38FDC5979B17}" type="pres">
      <dgm:prSet presAssocID="{03219182-F9AA-4363-907E-EF300CB4CA8D}" presName="rootText" presStyleLbl="node3" presStyleIdx="7" presStyleCnt="9" custLinFactNeighborX="52013">
        <dgm:presLayoutVars>
          <dgm:chPref val="3"/>
        </dgm:presLayoutVars>
      </dgm:prSet>
      <dgm:spPr/>
      <dgm:t>
        <a:bodyPr/>
        <a:lstStyle/>
        <a:p>
          <a:endParaRPr lang="en-US"/>
        </a:p>
      </dgm:t>
    </dgm:pt>
    <dgm:pt modelId="{4272AAA6-A735-4C7C-979B-B5535D51F884}" type="pres">
      <dgm:prSet presAssocID="{03219182-F9AA-4363-907E-EF300CB4CA8D}" presName="rootConnector" presStyleLbl="node3" presStyleIdx="7" presStyleCnt="9"/>
      <dgm:spPr/>
      <dgm:t>
        <a:bodyPr/>
        <a:lstStyle/>
        <a:p>
          <a:endParaRPr lang="en-US"/>
        </a:p>
      </dgm:t>
    </dgm:pt>
    <dgm:pt modelId="{C9F4B0EC-64E1-4B8F-98B9-98015E07A640}" type="pres">
      <dgm:prSet presAssocID="{03219182-F9AA-4363-907E-EF300CB4CA8D}" presName="hierChild4" presStyleCnt="0"/>
      <dgm:spPr/>
    </dgm:pt>
    <dgm:pt modelId="{E6BA69A8-D3F5-41D4-8872-4A42EF403D4E}" type="pres">
      <dgm:prSet presAssocID="{03219182-F9AA-4363-907E-EF300CB4CA8D}" presName="hierChild5" presStyleCnt="0"/>
      <dgm:spPr/>
    </dgm:pt>
    <dgm:pt modelId="{C8BFF512-3DAE-4D91-979E-7FB2DD946C8D}" type="pres">
      <dgm:prSet presAssocID="{B62146D8-F023-4DB5-8DB8-9E4435FA3499}" presName="Name37" presStyleLbl="parChTrans1D3" presStyleIdx="8" presStyleCnt="9"/>
      <dgm:spPr/>
      <dgm:t>
        <a:bodyPr/>
        <a:lstStyle/>
        <a:p>
          <a:endParaRPr lang="en-US"/>
        </a:p>
      </dgm:t>
    </dgm:pt>
    <dgm:pt modelId="{16C1BDB7-4157-410F-ADDF-65858530A070}" type="pres">
      <dgm:prSet presAssocID="{EB104EA0-DE28-4303-AAE8-FD4B0729963D}" presName="hierRoot2" presStyleCnt="0">
        <dgm:presLayoutVars>
          <dgm:hierBranch val="init"/>
        </dgm:presLayoutVars>
      </dgm:prSet>
      <dgm:spPr/>
    </dgm:pt>
    <dgm:pt modelId="{F1DAC776-0DA5-4586-AD61-F1ACF4F0DAEB}" type="pres">
      <dgm:prSet presAssocID="{EB104EA0-DE28-4303-AAE8-FD4B0729963D}" presName="rootComposite" presStyleCnt="0"/>
      <dgm:spPr/>
    </dgm:pt>
    <dgm:pt modelId="{48AF3BC5-3087-45BD-8580-C42E1A46DB8D}" type="pres">
      <dgm:prSet presAssocID="{EB104EA0-DE28-4303-AAE8-FD4B0729963D}" presName="rootText" presStyleLbl="node3" presStyleIdx="8" presStyleCnt="9" custLinFactNeighborX="52013">
        <dgm:presLayoutVars>
          <dgm:chPref val="3"/>
        </dgm:presLayoutVars>
      </dgm:prSet>
      <dgm:spPr/>
      <dgm:t>
        <a:bodyPr/>
        <a:lstStyle/>
        <a:p>
          <a:endParaRPr lang="en-US"/>
        </a:p>
      </dgm:t>
    </dgm:pt>
    <dgm:pt modelId="{B03D9293-2F7E-4EA6-A467-317F2F1D77EA}" type="pres">
      <dgm:prSet presAssocID="{EB104EA0-DE28-4303-AAE8-FD4B0729963D}" presName="rootConnector" presStyleLbl="node3" presStyleIdx="8" presStyleCnt="9"/>
      <dgm:spPr/>
      <dgm:t>
        <a:bodyPr/>
        <a:lstStyle/>
        <a:p>
          <a:endParaRPr lang="en-US"/>
        </a:p>
      </dgm:t>
    </dgm:pt>
    <dgm:pt modelId="{D1E4382B-F3CD-499B-B5E2-6FC2ED4F233A}" type="pres">
      <dgm:prSet presAssocID="{EB104EA0-DE28-4303-AAE8-FD4B0729963D}" presName="hierChild4" presStyleCnt="0"/>
      <dgm:spPr/>
    </dgm:pt>
    <dgm:pt modelId="{71D20760-C183-40B8-A1D3-E161607F9EC6}" type="pres">
      <dgm:prSet presAssocID="{EB104EA0-DE28-4303-AAE8-FD4B0729963D}" presName="hierChild5" presStyleCnt="0"/>
      <dgm:spPr/>
    </dgm:pt>
    <dgm:pt modelId="{FB5CED9B-BF39-4359-B4D2-1BB59382366A}" type="pres">
      <dgm:prSet presAssocID="{DB39CC47-286F-4159-82DB-9906FD345BD7}" presName="hierChild5" presStyleCnt="0"/>
      <dgm:spPr/>
    </dgm:pt>
    <dgm:pt modelId="{42A52146-8376-4856-93C6-5BF2B53238AC}" type="pres">
      <dgm:prSet presAssocID="{2DB2554C-6845-495C-9B90-42846DEFF93B}" presName="hierChild3" presStyleCnt="0"/>
      <dgm:spPr/>
    </dgm:pt>
  </dgm:ptLst>
  <dgm:cxnLst>
    <dgm:cxn modelId="{D01650E2-43AF-4578-B042-AA95703A8464}" type="presOf" srcId="{EB104EA0-DE28-4303-AAE8-FD4B0729963D}" destId="{B03D9293-2F7E-4EA6-A467-317F2F1D77EA}" srcOrd="1" destOrd="0" presId="urn:microsoft.com/office/officeart/2005/8/layout/orgChart1#3"/>
    <dgm:cxn modelId="{3F52BF9F-A7B9-4FE3-8F4A-844A4495053D}" type="presOf" srcId="{03219182-F9AA-4363-907E-EF300CB4CA8D}" destId="{FB35E8C1-C1B9-4F54-B144-38FDC5979B17}" srcOrd="0" destOrd="0" presId="urn:microsoft.com/office/officeart/2005/8/layout/orgChart1#3"/>
    <dgm:cxn modelId="{8A2402C8-F76A-4E21-9D7A-6DE3463C4925}" type="presOf" srcId="{9E8CA785-E90E-49D0-B956-24B6A831D2F9}" destId="{2C98B0BE-9782-4DD2-8940-F6AB1344E4DE}" srcOrd="1" destOrd="0" presId="urn:microsoft.com/office/officeart/2005/8/layout/orgChart1#3"/>
    <dgm:cxn modelId="{4FC6117E-FE6A-4F09-BB9E-2937750715A3}" type="presOf" srcId="{FE68910B-654F-483F-96F8-730597375F24}" destId="{C8B34215-4E6B-4A59-A417-D418E7E33299}" srcOrd="0" destOrd="0" presId="urn:microsoft.com/office/officeart/2005/8/layout/orgChart1#3"/>
    <dgm:cxn modelId="{A36A8F58-F751-4B91-80AC-4559F75CAAC1}" srcId="{2DB2554C-6845-495C-9B90-42846DEFF93B}" destId="{DB39CC47-286F-4159-82DB-9906FD345BD7}" srcOrd="2" destOrd="0" parTransId="{AC7C155F-589A-4EA8-B833-A64D46AB520B}" sibTransId="{FC43341B-A62A-4EF2-BB48-798717BA3E0D}"/>
    <dgm:cxn modelId="{A8030353-070B-4414-9A8D-6B6A9EBF3B9D}" type="presOf" srcId="{6F3D426C-0CF7-413B-9C28-ACB946D24940}" destId="{E8354242-F127-4E52-A18E-47CF742BB767}" srcOrd="0" destOrd="0" presId="urn:microsoft.com/office/officeart/2005/8/layout/orgChart1#3"/>
    <dgm:cxn modelId="{8AF7FC7C-500A-4EB7-9BC2-62649FA47C34}" srcId="{2DB2554C-6845-495C-9B90-42846DEFF93B}" destId="{C05BFAE0-BE0B-4CE1-8F3C-97E810E40323}" srcOrd="0" destOrd="0" parTransId="{9C940BD8-3CA9-43C8-B6C4-40BB959A3BF0}" sibTransId="{671FF4DD-9E73-4B49-A942-2F7B31824319}"/>
    <dgm:cxn modelId="{0B5893D1-922B-45DF-B819-93911DC09A49}" type="presOf" srcId="{BE7FFE7F-3738-49E7-8407-5300B87CB9AF}" destId="{C52D8F6D-DC79-470D-A694-41778E71B45F}" srcOrd="0" destOrd="0" presId="urn:microsoft.com/office/officeart/2005/8/layout/orgChart1#3"/>
    <dgm:cxn modelId="{E333A883-50CA-40B6-99F3-959B73530331}" type="presOf" srcId="{9C940BD8-3CA9-43C8-B6C4-40BB959A3BF0}" destId="{F40FB26C-CD48-4BFF-A06D-CD1FF5E4EB4D}" srcOrd="0" destOrd="0" presId="urn:microsoft.com/office/officeart/2005/8/layout/orgChart1#3"/>
    <dgm:cxn modelId="{F404883B-516E-4C3B-A583-C829CD4061D5}" type="presOf" srcId="{AF11AFD9-B4D6-419F-9097-0FFC3EF3D5ED}" destId="{31944C79-4569-4678-AB39-84AA26BBE1C1}" srcOrd="1" destOrd="0" presId="urn:microsoft.com/office/officeart/2005/8/layout/orgChart1#3"/>
    <dgm:cxn modelId="{93A07968-6903-43FE-BDB3-FD7EBCEC0AB3}" type="presOf" srcId="{AC7C155F-589A-4EA8-B833-A64D46AB520B}" destId="{24FA61FC-EADF-4F3A-96A0-5DF67D6C8DDC}" srcOrd="0" destOrd="0" presId="urn:microsoft.com/office/officeart/2005/8/layout/orgChart1#3"/>
    <dgm:cxn modelId="{50EC2799-4231-4BFB-A7B4-A5684E1650C4}" srcId="{DB39CC47-286F-4159-82DB-9906FD345BD7}" destId="{26D328C6-788B-4E74-83D2-E179516AE10C}" srcOrd="0" destOrd="0" parTransId="{CF90B63C-66D7-45EC-BF63-2446EC8110A5}" sibTransId="{EB0836A5-3E9D-485E-BB97-0834C839ECE1}"/>
    <dgm:cxn modelId="{C52B88E9-52EE-43AF-8BE5-B20D8FFECC5C}" srcId="{5D3B0717-98D4-4AB7-82E1-9093B965CC86}" destId="{F0E3CE74-2A31-45B8-A041-3F0125F2F279}" srcOrd="2" destOrd="0" parTransId="{0A812C3D-03B7-49C3-B901-229AE81F98D9}" sibTransId="{FB6DEEBD-F6A4-4747-9F73-FDE7A30F7984}"/>
    <dgm:cxn modelId="{50D97881-8FBA-4B6E-8F5B-0FE8CAD5B9B9}" type="presOf" srcId="{D4483E48-7ECC-4656-88C9-B88A007E80F4}" destId="{FA32B629-27D0-4D51-9370-A536C32DF856}" srcOrd="0" destOrd="0" presId="urn:microsoft.com/office/officeart/2005/8/layout/orgChart1#3"/>
    <dgm:cxn modelId="{B2160414-3A59-4A27-86B3-2CAB0830B2F3}" type="presOf" srcId="{3316B815-3D58-4FAE-8C49-96491611DC2F}" destId="{49ABB02F-79FB-4EBF-BCF4-634F0D8A0334}" srcOrd="0" destOrd="0" presId="urn:microsoft.com/office/officeart/2005/8/layout/orgChart1#3"/>
    <dgm:cxn modelId="{9758E9E8-EC8E-41F1-A9D3-78EADA460615}" srcId="{C05BFAE0-BE0B-4CE1-8F3C-97E810E40323}" destId="{D4439ED1-640E-4056-A76D-D00E45C04F53}" srcOrd="2" destOrd="0" parTransId="{D4483E48-7ECC-4656-88C9-B88A007E80F4}" sibTransId="{BD3A3583-7487-40D0-A5AD-84B6403DD917}"/>
    <dgm:cxn modelId="{490FD8D8-2E5E-464E-BF8C-3C5DE6FAF3F7}" type="presOf" srcId="{AF11AFD9-B4D6-419F-9097-0FFC3EF3D5ED}" destId="{57CEF061-0087-4B50-A488-7A0B792568C8}" srcOrd="0" destOrd="0" presId="urn:microsoft.com/office/officeart/2005/8/layout/orgChart1#3"/>
    <dgm:cxn modelId="{BE98F934-771A-492F-8CE5-F9DCC93DCA2C}" type="presOf" srcId="{F0E3CE74-2A31-45B8-A041-3F0125F2F279}" destId="{4C603368-8E4C-4205-8064-EAE21C942D9D}" srcOrd="0" destOrd="0" presId="urn:microsoft.com/office/officeart/2005/8/layout/orgChart1#3"/>
    <dgm:cxn modelId="{9A33325B-12CD-46DF-9D1E-0828F2F09144}" type="presOf" srcId="{C05BFAE0-BE0B-4CE1-8F3C-97E810E40323}" destId="{7E146D43-436C-46FC-8B08-A3E838593972}" srcOrd="0" destOrd="0" presId="urn:microsoft.com/office/officeart/2005/8/layout/orgChart1#3"/>
    <dgm:cxn modelId="{955DEE39-CEFC-422C-96AE-D005422E8E76}" type="presOf" srcId="{C05BFAE0-BE0B-4CE1-8F3C-97E810E40323}" destId="{8175A388-4372-4078-8713-0B5B5886BA43}" srcOrd="1" destOrd="0" presId="urn:microsoft.com/office/officeart/2005/8/layout/orgChart1#3"/>
    <dgm:cxn modelId="{37AE9DEF-04ED-4249-B498-CEA2C8192B6B}" type="presOf" srcId="{C98CA31B-57AD-44C8-87BA-27FE90E34A03}" destId="{8EBB4474-A407-4765-B2BA-D5427F267991}" srcOrd="0" destOrd="0" presId="urn:microsoft.com/office/officeart/2005/8/layout/orgChart1#3"/>
    <dgm:cxn modelId="{A1D730BA-7D30-4425-A8CE-66CF8E8E806A}" type="presOf" srcId="{EB104EA0-DE28-4303-AAE8-FD4B0729963D}" destId="{48AF3BC5-3087-45BD-8580-C42E1A46DB8D}" srcOrd="0" destOrd="0" presId="urn:microsoft.com/office/officeart/2005/8/layout/orgChart1#3"/>
    <dgm:cxn modelId="{69E14B7B-91FE-42CF-867A-A2744D3ADB26}" type="presOf" srcId="{CAE84622-0CE0-4EFD-9690-9032817B69A1}" destId="{747A4DE0-781B-470A-B6F4-DFC4FE4C44DA}" srcOrd="1" destOrd="0" presId="urn:microsoft.com/office/officeart/2005/8/layout/orgChart1#3"/>
    <dgm:cxn modelId="{A0E8863F-C20D-4CE0-83DD-AB583CC37AA6}" type="presOf" srcId="{538FB1B1-B8C3-4181-8F26-A4B760F20594}" destId="{ACCBFD51-7227-415F-8559-6338DA7546FB}" srcOrd="0" destOrd="0" presId="urn:microsoft.com/office/officeart/2005/8/layout/orgChart1#3"/>
    <dgm:cxn modelId="{B491EE9E-F2FC-4356-9F92-6DA3878FE5D5}" type="presOf" srcId="{3316B815-3D58-4FAE-8C49-96491611DC2F}" destId="{BD313ED5-A918-4FB6-AB54-AD55B0625784}" srcOrd="1" destOrd="0" presId="urn:microsoft.com/office/officeart/2005/8/layout/orgChart1#3"/>
    <dgm:cxn modelId="{8D1A6B26-2EF8-45E1-B62E-50A285A45CCE}" type="presOf" srcId="{5D3B0717-98D4-4AB7-82E1-9093B965CC86}" destId="{25AE6E8D-89E4-4EC5-A353-93E0CFD05FFE}" srcOrd="1" destOrd="0" presId="urn:microsoft.com/office/officeart/2005/8/layout/orgChart1#3"/>
    <dgm:cxn modelId="{6CEFC3E7-9A27-4534-BE3F-6C00AD905130}" srcId="{5D3B0717-98D4-4AB7-82E1-9093B965CC86}" destId="{CAE84622-0CE0-4EFD-9690-9032817B69A1}" srcOrd="0" destOrd="0" parTransId="{FE68910B-654F-483F-96F8-730597375F24}" sibTransId="{5D601848-9F4A-470B-8277-8DA34BC004EC}"/>
    <dgm:cxn modelId="{880A8DEC-F3DD-4C62-B37C-761946D7A225}" type="presOf" srcId="{9E8CA785-E90E-49D0-B956-24B6A831D2F9}" destId="{05603540-31C1-4F24-971E-EAD987371962}" srcOrd="0" destOrd="0" presId="urn:microsoft.com/office/officeart/2005/8/layout/orgChart1#3"/>
    <dgm:cxn modelId="{38082102-AFF5-4A61-9F5F-52116375E07E}" type="presOf" srcId="{26D328C6-788B-4E74-83D2-E179516AE10C}" destId="{0E0D54DC-EF8F-4ABD-A09C-82BB7C0C4F4B}" srcOrd="1" destOrd="0" presId="urn:microsoft.com/office/officeart/2005/8/layout/orgChart1#3"/>
    <dgm:cxn modelId="{5BF9F7F7-590A-424A-B41E-AC092DAB8669}" type="presOf" srcId="{0A812C3D-03B7-49C3-B901-229AE81F98D9}" destId="{8BC81CB2-714D-42BC-9A30-B391A8726FF9}" srcOrd="0" destOrd="0" presId="urn:microsoft.com/office/officeart/2005/8/layout/orgChart1#3"/>
    <dgm:cxn modelId="{8D16EBB4-5D31-40CE-8A45-2395B4FDE33F}" type="presOf" srcId="{DB39CC47-286F-4159-82DB-9906FD345BD7}" destId="{93520D7A-BA94-432D-A754-EB2E64083836}" srcOrd="0" destOrd="0" presId="urn:microsoft.com/office/officeart/2005/8/layout/orgChart1#3"/>
    <dgm:cxn modelId="{B1C0E34B-DFE8-479C-8183-63395C03E4CA}" srcId="{C05BFAE0-BE0B-4CE1-8F3C-97E810E40323}" destId="{AF11AFD9-B4D6-419F-9097-0FFC3EF3D5ED}" srcOrd="0" destOrd="0" parTransId="{C98CA31B-57AD-44C8-87BA-27FE90E34A03}" sibTransId="{391699FC-4DD0-49DC-B1A8-18745D6AB3C0}"/>
    <dgm:cxn modelId="{5E484715-FC18-4D7B-ABCE-0F0F316F4840}" srcId="{DB39CC47-286F-4159-82DB-9906FD345BD7}" destId="{03219182-F9AA-4363-907E-EF300CB4CA8D}" srcOrd="1" destOrd="0" parTransId="{6F3D426C-0CF7-413B-9C28-ACB946D24940}" sibTransId="{4A2E8CAC-75C3-4C09-8A41-F125B1E821A1}"/>
    <dgm:cxn modelId="{0878B2DA-8D84-4AF3-8303-4B9A0E752470}" type="presOf" srcId="{CAE84622-0CE0-4EFD-9690-9032817B69A1}" destId="{5A966150-2959-40CB-8429-C4B1164AF8BD}" srcOrd="0" destOrd="0" presId="urn:microsoft.com/office/officeart/2005/8/layout/orgChart1#3"/>
    <dgm:cxn modelId="{C4240EB5-B85B-445D-A0FC-07F095466B59}" type="presOf" srcId="{D4439ED1-640E-4056-A76D-D00E45C04F53}" destId="{E7152633-7D67-4ED7-837C-F71D3EB490E8}" srcOrd="1" destOrd="0" presId="urn:microsoft.com/office/officeart/2005/8/layout/orgChart1#3"/>
    <dgm:cxn modelId="{2C49F7B9-4441-40EF-A54D-3A26961F1F6B}" type="presOf" srcId="{CF90B63C-66D7-45EC-BF63-2446EC8110A5}" destId="{3B8B5A12-39D3-489A-854A-C2B5B8C4A028}" srcOrd="0" destOrd="0" presId="urn:microsoft.com/office/officeart/2005/8/layout/orgChart1#3"/>
    <dgm:cxn modelId="{03882C6E-E2C6-4FF6-B1D6-39847D6CE229}" type="presOf" srcId="{3D05A8FE-11C0-45B5-8085-A6FFB7EAEF2F}" destId="{3554BB62-B860-409D-B71F-4510BD208E3C}" srcOrd="0" destOrd="0" presId="urn:microsoft.com/office/officeart/2005/8/layout/orgChart1#3"/>
    <dgm:cxn modelId="{F2384269-8719-4046-B971-1FE6464ED86D}" srcId="{C05BFAE0-BE0B-4CE1-8F3C-97E810E40323}" destId="{3316B815-3D58-4FAE-8C49-96491611DC2F}" srcOrd="1" destOrd="0" parTransId="{04DE3C2D-DBF4-496E-8AA4-BE300362648F}" sibTransId="{8CB95110-8068-42E7-B63B-6230DB16F400}"/>
    <dgm:cxn modelId="{587D56F6-A34A-4C06-9A8C-9DFBAD234003}" type="presOf" srcId="{B62146D8-F023-4DB5-8DB8-9E4435FA3499}" destId="{C8BFF512-3DAE-4D91-979E-7FB2DD946C8D}" srcOrd="0" destOrd="0" presId="urn:microsoft.com/office/officeart/2005/8/layout/orgChart1#3"/>
    <dgm:cxn modelId="{92FEE283-C8B1-459F-8BB3-3B5F4AB60B64}" srcId="{2DB2554C-6845-495C-9B90-42846DEFF93B}" destId="{5D3B0717-98D4-4AB7-82E1-9093B965CC86}" srcOrd="1" destOrd="0" parTransId="{BE7FFE7F-3738-49E7-8407-5300B87CB9AF}" sibTransId="{0FE739E2-8089-42CD-968D-8DF49FFA6A21}"/>
    <dgm:cxn modelId="{FF255D50-C905-4154-891E-7260F0FD6A78}" type="presOf" srcId="{DB39CC47-286F-4159-82DB-9906FD345BD7}" destId="{AFAB5013-4313-42AA-91FF-5C0FE5496C1A}" srcOrd="1" destOrd="0" presId="urn:microsoft.com/office/officeart/2005/8/layout/orgChart1#3"/>
    <dgm:cxn modelId="{CE6CDA8C-6CD2-4D4C-862E-E3BA38DDE05B}" type="presOf" srcId="{D4439ED1-640E-4056-A76D-D00E45C04F53}" destId="{E5E2B0D6-FD2D-4406-B494-D243335B3E1F}" srcOrd="0" destOrd="0" presId="urn:microsoft.com/office/officeart/2005/8/layout/orgChart1#3"/>
    <dgm:cxn modelId="{0EC5A289-1C6E-4313-BF19-CA9426380CDF}" srcId="{538FB1B1-B8C3-4181-8F26-A4B760F20594}" destId="{2DB2554C-6845-495C-9B90-42846DEFF93B}" srcOrd="0" destOrd="0" parTransId="{7617BB11-C2B2-461F-9EFC-8D6CD0C31274}" sibTransId="{BFA7CB58-E4E5-4380-9C4E-B8CC558CCD11}"/>
    <dgm:cxn modelId="{AF16E5B2-75BB-4856-8E67-82E2933F4F60}" type="presOf" srcId="{2DB2554C-6845-495C-9B90-42846DEFF93B}" destId="{9909159F-8FCF-4500-905D-B4E4DB2E826A}" srcOrd="0" destOrd="0" presId="urn:microsoft.com/office/officeart/2005/8/layout/orgChart1#3"/>
    <dgm:cxn modelId="{73630CE8-383E-49DE-A705-0E0CE3B30670}" type="presOf" srcId="{04DE3C2D-DBF4-496E-8AA4-BE300362648F}" destId="{E6031244-EEE7-4DC8-ACC7-6929A9C2C5F6}" srcOrd="0" destOrd="0" presId="urn:microsoft.com/office/officeart/2005/8/layout/orgChart1#3"/>
    <dgm:cxn modelId="{92B6D469-E02E-4F15-8618-9BCD6316FECA}" srcId="{5D3B0717-98D4-4AB7-82E1-9093B965CC86}" destId="{9E8CA785-E90E-49D0-B956-24B6A831D2F9}" srcOrd="1" destOrd="0" parTransId="{3D05A8FE-11C0-45B5-8085-A6FFB7EAEF2F}" sibTransId="{A1A541D6-46DD-424E-8BCD-9120B2D6F745}"/>
    <dgm:cxn modelId="{92DB83B4-83C5-41E3-8CCE-6A49BDC2B1C7}" type="presOf" srcId="{F0E3CE74-2A31-45B8-A041-3F0125F2F279}" destId="{8B5F68F6-B853-4EE7-B07F-1E7FF490D4FA}" srcOrd="1" destOrd="0" presId="urn:microsoft.com/office/officeart/2005/8/layout/orgChart1#3"/>
    <dgm:cxn modelId="{0A9A9622-CEC2-4E9C-B2B7-FC20E72327E5}" type="presOf" srcId="{26D328C6-788B-4E74-83D2-E179516AE10C}" destId="{E342B49F-4B7F-4858-B293-6DBFA5A0AD6E}" srcOrd="0" destOrd="0" presId="urn:microsoft.com/office/officeart/2005/8/layout/orgChart1#3"/>
    <dgm:cxn modelId="{FAB660BC-2961-4922-8358-52C978C60F99}" type="presOf" srcId="{2DB2554C-6845-495C-9B90-42846DEFF93B}" destId="{E6618629-F05D-4903-8F10-71D085102786}" srcOrd="1" destOrd="0" presId="urn:microsoft.com/office/officeart/2005/8/layout/orgChart1#3"/>
    <dgm:cxn modelId="{839C283A-8957-4194-B135-BDF33CB99EB4}" type="presOf" srcId="{5D3B0717-98D4-4AB7-82E1-9093B965CC86}" destId="{8C52A659-8C61-41A6-B75C-7221560B668F}" srcOrd="0" destOrd="0" presId="urn:microsoft.com/office/officeart/2005/8/layout/orgChart1#3"/>
    <dgm:cxn modelId="{0EB3990E-5DD4-4474-A2B2-1971F48EAEB5}" type="presOf" srcId="{03219182-F9AA-4363-907E-EF300CB4CA8D}" destId="{4272AAA6-A735-4C7C-979B-B5535D51F884}" srcOrd="1" destOrd="0" presId="urn:microsoft.com/office/officeart/2005/8/layout/orgChart1#3"/>
    <dgm:cxn modelId="{D5BCE11B-8C89-4BC7-9148-A0E5E99E85FD}" srcId="{DB39CC47-286F-4159-82DB-9906FD345BD7}" destId="{EB104EA0-DE28-4303-AAE8-FD4B0729963D}" srcOrd="2" destOrd="0" parTransId="{B62146D8-F023-4DB5-8DB8-9E4435FA3499}" sibTransId="{4CCC5F84-F473-4EE7-AAC6-96331F09C836}"/>
    <dgm:cxn modelId="{26C53494-B68C-48C3-BD66-3CF01483102F}" type="presParOf" srcId="{ACCBFD51-7227-415F-8559-6338DA7546FB}" destId="{CCE4BFBF-3CEE-46B1-B740-4E3A52C7D31F}" srcOrd="0" destOrd="0" presId="urn:microsoft.com/office/officeart/2005/8/layout/orgChart1#3"/>
    <dgm:cxn modelId="{7431630F-1F7B-4DEC-91E5-2402A80D65B9}" type="presParOf" srcId="{CCE4BFBF-3CEE-46B1-B740-4E3A52C7D31F}" destId="{EB4C16E0-AA84-4105-91C1-705F9C119329}" srcOrd="0" destOrd="0" presId="urn:microsoft.com/office/officeart/2005/8/layout/orgChart1#3"/>
    <dgm:cxn modelId="{020BFF23-0564-4993-8D9B-A8D97C7EECEC}" type="presParOf" srcId="{EB4C16E0-AA84-4105-91C1-705F9C119329}" destId="{9909159F-8FCF-4500-905D-B4E4DB2E826A}" srcOrd="0" destOrd="0" presId="urn:microsoft.com/office/officeart/2005/8/layout/orgChart1#3"/>
    <dgm:cxn modelId="{177D29F4-A489-4D66-8BC3-5577844103AD}" type="presParOf" srcId="{EB4C16E0-AA84-4105-91C1-705F9C119329}" destId="{E6618629-F05D-4903-8F10-71D085102786}" srcOrd="1" destOrd="0" presId="urn:microsoft.com/office/officeart/2005/8/layout/orgChart1#3"/>
    <dgm:cxn modelId="{A4EDE3DA-EF9B-4439-AB88-9746A551AC1B}" type="presParOf" srcId="{CCE4BFBF-3CEE-46B1-B740-4E3A52C7D31F}" destId="{36208887-0293-447C-9550-BDB1C4A18BDA}" srcOrd="1" destOrd="0" presId="urn:microsoft.com/office/officeart/2005/8/layout/orgChart1#3"/>
    <dgm:cxn modelId="{C15B0245-9FF0-4D47-879C-59E02EBE9980}" type="presParOf" srcId="{36208887-0293-447C-9550-BDB1C4A18BDA}" destId="{F40FB26C-CD48-4BFF-A06D-CD1FF5E4EB4D}" srcOrd="0" destOrd="0" presId="urn:microsoft.com/office/officeart/2005/8/layout/orgChart1#3"/>
    <dgm:cxn modelId="{46C45C43-3FA3-403A-86D9-BE7AEF38A4D5}" type="presParOf" srcId="{36208887-0293-447C-9550-BDB1C4A18BDA}" destId="{21CB02D1-C3B2-42F1-9FC7-80C4A108AACF}" srcOrd="1" destOrd="0" presId="urn:microsoft.com/office/officeart/2005/8/layout/orgChart1#3"/>
    <dgm:cxn modelId="{056150E1-BDA7-4B63-83B8-D5F88C563202}" type="presParOf" srcId="{21CB02D1-C3B2-42F1-9FC7-80C4A108AACF}" destId="{DBB237C6-B765-4675-8805-2866A4D59963}" srcOrd="0" destOrd="0" presId="urn:microsoft.com/office/officeart/2005/8/layout/orgChart1#3"/>
    <dgm:cxn modelId="{486D64DF-AB36-4DE7-BBEB-F940E7450108}" type="presParOf" srcId="{DBB237C6-B765-4675-8805-2866A4D59963}" destId="{7E146D43-436C-46FC-8B08-A3E838593972}" srcOrd="0" destOrd="0" presId="urn:microsoft.com/office/officeart/2005/8/layout/orgChart1#3"/>
    <dgm:cxn modelId="{4113D1B6-CDF8-43BE-A81F-FDE2760935D5}" type="presParOf" srcId="{DBB237C6-B765-4675-8805-2866A4D59963}" destId="{8175A388-4372-4078-8713-0B5B5886BA43}" srcOrd="1" destOrd="0" presId="urn:microsoft.com/office/officeart/2005/8/layout/orgChart1#3"/>
    <dgm:cxn modelId="{82EF4204-8869-448A-95E1-EBFF15C2FE04}" type="presParOf" srcId="{21CB02D1-C3B2-42F1-9FC7-80C4A108AACF}" destId="{CBF0E81B-5F8A-40B5-9DBD-088DA17C3FBA}" srcOrd="1" destOrd="0" presId="urn:microsoft.com/office/officeart/2005/8/layout/orgChart1#3"/>
    <dgm:cxn modelId="{6F64169F-CA38-43E9-8DDF-461B461EF353}" type="presParOf" srcId="{CBF0E81B-5F8A-40B5-9DBD-088DA17C3FBA}" destId="{8EBB4474-A407-4765-B2BA-D5427F267991}" srcOrd="0" destOrd="0" presId="urn:microsoft.com/office/officeart/2005/8/layout/orgChart1#3"/>
    <dgm:cxn modelId="{282723FA-B5D6-430F-AFBD-F31AF59902B4}" type="presParOf" srcId="{CBF0E81B-5F8A-40B5-9DBD-088DA17C3FBA}" destId="{1BC02808-6F90-4B1C-9758-B8CFB7EBF706}" srcOrd="1" destOrd="0" presId="urn:microsoft.com/office/officeart/2005/8/layout/orgChart1#3"/>
    <dgm:cxn modelId="{F71BC7C0-054B-4AFD-8DEB-5D208ECBC295}" type="presParOf" srcId="{1BC02808-6F90-4B1C-9758-B8CFB7EBF706}" destId="{14390D8E-7136-4ACC-B8D2-693D93CA30A7}" srcOrd="0" destOrd="0" presId="urn:microsoft.com/office/officeart/2005/8/layout/orgChart1#3"/>
    <dgm:cxn modelId="{354ADEAF-8AF0-4A42-BD90-0330A6246FE2}" type="presParOf" srcId="{14390D8E-7136-4ACC-B8D2-693D93CA30A7}" destId="{57CEF061-0087-4B50-A488-7A0B792568C8}" srcOrd="0" destOrd="0" presId="urn:microsoft.com/office/officeart/2005/8/layout/orgChart1#3"/>
    <dgm:cxn modelId="{5AFF65B4-1DDC-45A0-8CA3-BDFF8959C780}" type="presParOf" srcId="{14390D8E-7136-4ACC-B8D2-693D93CA30A7}" destId="{31944C79-4569-4678-AB39-84AA26BBE1C1}" srcOrd="1" destOrd="0" presId="urn:microsoft.com/office/officeart/2005/8/layout/orgChart1#3"/>
    <dgm:cxn modelId="{E960B810-C660-4FE1-BCB6-E2E4C58C9A64}" type="presParOf" srcId="{1BC02808-6F90-4B1C-9758-B8CFB7EBF706}" destId="{58F8CAC4-464F-4175-A54B-51553441B2C7}" srcOrd="1" destOrd="0" presId="urn:microsoft.com/office/officeart/2005/8/layout/orgChart1#3"/>
    <dgm:cxn modelId="{375AF459-09C5-4E7E-95B2-2EE0AD463DB1}" type="presParOf" srcId="{1BC02808-6F90-4B1C-9758-B8CFB7EBF706}" destId="{1D4F3702-0484-4706-BC00-7EF8E76E0C10}" srcOrd="2" destOrd="0" presId="urn:microsoft.com/office/officeart/2005/8/layout/orgChart1#3"/>
    <dgm:cxn modelId="{A6BE4C82-3950-409F-9F68-DA18B44E02B0}" type="presParOf" srcId="{CBF0E81B-5F8A-40B5-9DBD-088DA17C3FBA}" destId="{E6031244-EEE7-4DC8-ACC7-6929A9C2C5F6}" srcOrd="2" destOrd="0" presId="urn:microsoft.com/office/officeart/2005/8/layout/orgChart1#3"/>
    <dgm:cxn modelId="{E3AEB5FC-1F89-462F-AD89-A0B457D8F5F9}" type="presParOf" srcId="{CBF0E81B-5F8A-40B5-9DBD-088DA17C3FBA}" destId="{02B30B09-2094-4522-92EE-29D5E0F94769}" srcOrd="3" destOrd="0" presId="urn:microsoft.com/office/officeart/2005/8/layout/orgChart1#3"/>
    <dgm:cxn modelId="{235D9A15-2E07-4F0C-9C0D-97362E2B637E}" type="presParOf" srcId="{02B30B09-2094-4522-92EE-29D5E0F94769}" destId="{89F89FA3-DD5E-48F8-BD53-2C5519D00A81}" srcOrd="0" destOrd="0" presId="urn:microsoft.com/office/officeart/2005/8/layout/orgChart1#3"/>
    <dgm:cxn modelId="{07BA4E9F-0DE3-4E85-B311-033CC0EEC735}" type="presParOf" srcId="{89F89FA3-DD5E-48F8-BD53-2C5519D00A81}" destId="{49ABB02F-79FB-4EBF-BCF4-634F0D8A0334}" srcOrd="0" destOrd="0" presId="urn:microsoft.com/office/officeart/2005/8/layout/orgChart1#3"/>
    <dgm:cxn modelId="{6C6EA041-06FF-4C82-BF39-72F9E11AF649}" type="presParOf" srcId="{89F89FA3-DD5E-48F8-BD53-2C5519D00A81}" destId="{BD313ED5-A918-4FB6-AB54-AD55B0625784}" srcOrd="1" destOrd="0" presId="urn:microsoft.com/office/officeart/2005/8/layout/orgChart1#3"/>
    <dgm:cxn modelId="{8349C45F-CFF6-4606-81EC-6CF5E54B685B}" type="presParOf" srcId="{02B30B09-2094-4522-92EE-29D5E0F94769}" destId="{4BE42465-62A8-4387-9DAC-F93040CBAEA2}" srcOrd="1" destOrd="0" presId="urn:microsoft.com/office/officeart/2005/8/layout/orgChart1#3"/>
    <dgm:cxn modelId="{EC5C1DF0-9B92-4570-BEDF-5EC7484AFB71}" type="presParOf" srcId="{02B30B09-2094-4522-92EE-29D5E0F94769}" destId="{A74F6722-D502-4C90-897A-1131752F5F04}" srcOrd="2" destOrd="0" presId="urn:microsoft.com/office/officeart/2005/8/layout/orgChart1#3"/>
    <dgm:cxn modelId="{D3676A7A-6B6E-47F1-A0A1-FA7523FB308C}" type="presParOf" srcId="{CBF0E81B-5F8A-40B5-9DBD-088DA17C3FBA}" destId="{FA32B629-27D0-4D51-9370-A536C32DF856}" srcOrd="4" destOrd="0" presId="urn:microsoft.com/office/officeart/2005/8/layout/orgChart1#3"/>
    <dgm:cxn modelId="{D417A4BD-325A-4677-B348-10DB9FFE12DD}" type="presParOf" srcId="{CBF0E81B-5F8A-40B5-9DBD-088DA17C3FBA}" destId="{A6FF5D1A-6141-4010-9873-53F439533620}" srcOrd="5" destOrd="0" presId="urn:microsoft.com/office/officeart/2005/8/layout/orgChart1#3"/>
    <dgm:cxn modelId="{EAA0B88B-9FA6-4D4C-AFA6-AC371DF62AE7}" type="presParOf" srcId="{A6FF5D1A-6141-4010-9873-53F439533620}" destId="{3A77E349-CF58-4FBF-9A2B-9B592D8495BF}" srcOrd="0" destOrd="0" presId="urn:microsoft.com/office/officeart/2005/8/layout/orgChart1#3"/>
    <dgm:cxn modelId="{B284BE81-63AA-465F-BC65-25E4DE8EDC1C}" type="presParOf" srcId="{3A77E349-CF58-4FBF-9A2B-9B592D8495BF}" destId="{E5E2B0D6-FD2D-4406-B494-D243335B3E1F}" srcOrd="0" destOrd="0" presId="urn:microsoft.com/office/officeart/2005/8/layout/orgChart1#3"/>
    <dgm:cxn modelId="{4EB1BEE7-49AF-4F1C-9876-68B141AB9151}" type="presParOf" srcId="{3A77E349-CF58-4FBF-9A2B-9B592D8495BF}" destId="{E7152633-7D67-4ED7-837C-F71D3EB490E8}" srcOrd="1" destOrd="0" presId="urn:microsoft.com/office/officeart/2005/8/layout/orgChart1#3"/>
    <dgm:cxn modelId="{AA179BC4-BAED-4266-9D05-68AE5412EF33}" type="presParOf" srcId="{A6FF5D1A-6141-4010-9873-53F439533620}" destId="{A7D469A0-CEE7-47FB-A61C-0BA3E969F1F6}" srcOrd="1" destOrd="0" presId="urn:microsoft.com/office/officeart/2005/8/layout/orgChart1#3"/>
    <dgm:cxn modelId="{3F49FFBE-0D09-4078-93DA-477794DFE6F5}" type="presParOf" srcId="{A6FF5D1A-6141-4010-9873-53F439533620}" destId="{E997888A-DABA-44EC-8A44-6CFE4B972259}" srcOrd="2" destOrd="0" presId="urn:microsoft.com/office/officeart/2005/8/layout/orgChart1#3"/>
    <dgm:cxn modelId="{2283B3B5-E281-49E2-B0B8-B98519CFFD5D}" type="presParOf" srcId="{21CB02D1-C3B2-42F1-9FC7-80C4A108AACF}" destId="{723D4F79-C221-4D2F-96A5-4ADE9E001326}" srcOrd="2" destOrd="0" presId="urn:microsoft.com/office/officeart/2005/8/layout/orgChart1#3"/>
    <dgm:cxn modelId="{53AB5A90-52E8-4406-801A-6B24F3E0E37C}" type="presParOf" srcId="{36208887-0293-447C-9550-BDB1C4A18BDA}" destId="{C52D8F6D-DC79-470D-A694-41778E71B45F}" srcOrd="2" destOrd="0" presId="urn:microsoft.com/office/officeart/2005/8/layout/orgChart1#3"/>
    <dgm:cxn modelId="{0E3BBC8B-033F-4FEE-A9B0-08CC6268F844}" type="presParOf" srcId="{36208887-0293-447C-9550-BDB1C4A18BDA}" destId="{866BEE84-A350-44D5-99AC-D48D6276C370}" srcOrd="3" destOrd="0" presId="urn:microsoft.com/office/officeart/2005/8/layout/orgChart1#3"/>
    <dgm:cxn modelId="{4B9B5CAD-C475-47B8-960A-5283AFD4CDDD}" type="presParOf" srcId="{866BEE84-A350-44D5-99AC-D48D6276C370}" destId="{8CEFB51F-0597-4F43-8A17-F30BF5598EE8}" srcOrd="0" destOrd="0" presId="urn:microsoft.com/office/officeart/2005/8/layout/orgChart1#3"/>
    <dgm:cxn modelId="{03BFB55F-A796-4DA8-90DE-226893C54E88}" type="presParOf" srcId="{8CEFB51F-0597-4F43-8A17-F30BF5598EE8}" destId="{8C52A659-8C61-41A6-B75C-7221560B668F}" srcOrd="0" destOrd="0" presId="urn:microsoft.com/office/officeart/2005/8/layout/orgChart1#3"/>
    <dgm:cxn modelId="{AE6480F1-6FEF-463F-8EB3-D469F9496E35}" type="presParOf" srcId="{8CEFB51F-0597-4F43-8A17-F30BF5598EE8}" destId="{25AE6E8D-89E4-4EC5-A353-93E0CFD05FFE}" srcOrd="1" destOrd="0" presId="urn:microsoft.com/office/officeart/2005/8/layout/orgChart1#3"/>
    <dgm:cxn modelId="{84F2E3B4-A7BF-43A6-923F-BEAA9100FB71}" type="presParOf" srcId="{866BEE84-A350-44D5-99AC-D48D6276C370}" destId="{C2C13E37-2012-4A60-9FB6-95FB8AC19237}" srcOrd="1" destOrd="0" presId="urn:microsoft.com/office/officeart/2005/8/layout/orgChart1#3"/>
    <dgm:cxn modelId="{A3F008D9-1196-4F12-B793-2A0A7CF02DEE}" type="presParOf" srcId="{C2C13E37-2012-4A60-9FB6-95FB8AC19237}" destId="{C8B34215-4E6B-4A59-A417-D418E7E33299}" srcOrd="0" destOrd="0" presId="urn:microsoft.com/office/officeart/2005/8/layout/orgChart1#3"/>
    <dgm:cxn modelId="{75C0FCED-8B60-4A59-B615-FA801F70F4C6}" type="presParOf" srcId="{C2C13E37-2012-4A60-9FB6-95FB8AC19237}" destId="{C40D7CF1-6CAC-488F-A54A-41B573433B07}" srcOrd="1" destOrd="0" presId="urn:microsoft.com/office/officeart/2005/8/layout/orgChart1#3"/>
    <dgm:cxn modelId="{67230CA9-487E-495C-A362-219C6ABC6ED1}" type="presParOf" srcId="{C40D7CF1-6CAC-488F-A54A-41B573433B07}" destId="{9CF16538-82FD-4C7E-8C01-B2E3608647E2}" srcOrd="0" destOrd="0" presId="urn:microsoft.com/office/officeart/2005/8/layout/orgChart1#3"/>
    <dgm:cxn modelId="{1C14BCF1-F301-427D-BFF3-908E319CEAB6}" type="presParOf" srcId="{9CF16538-82FD-4C7E-8C01-B2E3608647E2}" destId="{5A966150-2959-40CB-8429-C4B1164AF8BD}" srcOrd="0" destOrd="0" presId="urn:microsoft.com/office/officeart/2005/8/layout/orgChart1#3"/>
    <dgm:cxn modelId="{7C65CC1E-D1D6-437E-BCDE-137DD33ACCBF}" type="presParOf" srcId="{9CF16538-82FD-4C7E-8C01-B2E3608647E2}" destId="{747A4DE0-781B-470A-B6F4-DFC4FE4C44DA}" srcOrd="1" destOrd="0" presId="urn:microsoft.com/office/officeart/2005/8/layout/orgChart1#3"/>
    <dgm:cxn modelId="{80D8AB48-847B-4A6D-9D36-418DFEDB1E16}" type="presParOf" srcId="{C40D7CF1-6CAC-488F-A54A-41B573433B07}" destId="{AB3B165A-A8F0-456B-A8CC-E0F4E58B7D64}" srcOrd="1" destOrd="0" presId="urn:microsoft.com/office/officeart/2005/8/layout/orgChart1#3"/>
    <dgm:cxn modelId="{ACE8FEBE-52C1-4333-804C-5F6B44EC7AC0}" type="presParOf" srcId="{C40D7CF1-6CAC-488F-A54A-41B573433B07}" destId="{9916D15E-2BE9-4122-A3EB-A12CA513A891}" srcOrd="2" destOrd="0" presId="urn:microsoft.com/office/officeart/2005/8/layout/orgChart1#3"/>
    <dgm:cxn modelId="{2AFCEBA1-46BD-438E-B65E-775417AF7DD6}" type="presParOf" srcId="{C2C13E37-2012-4A60-9FB6-95FB8AC19237}" destId="{3554BB62-B860-409D-B71F-4510BD208E3C}" srcOrd="2" destOrd="0" presId="urn:microsoft.com/office/officeart/2005/8/layout/orgChart1#3"/>
    <dgm:cxn modelId="{DE01B25C-A926-4EDF-9CC3-45A08430E2C8}" type="presParOf" srcId="{C2C13E37-2012-4A60-9FB6-95FB8AC19237}" destId="{0516858D-8897-45ED-86E4-3FF06A819E41}" srcOrd="3" destOrd="0" presId="urn:microsoft.com/office/officeart/2005/8/layout/orgChart1#3"/>
    <dgm:cxn modelId="{9FEA0969-9EF6-404B-BED0-8B5891A6C85F}" type="presParOf" srcId="{0516858D-8897-45ED-86E4-3FF06A819E41}" destId="{09077069-7A1F-4C1E-AAC6-6CC3FF8A515E}" srcOrd="0" destOrd="0" presId="urn:microsoft.com/office/officeart/2005/8/layout/orgChart1#3"/>
    <dgm:cxn modelId="{2103D894-6BE2-45BC-A1A3-142149C33A6E}" type="presParOf" srcId="{09077069-7A1F-4C1E-AAC6-6CC3FF8A515E}" destId="{05603540-31C1-4F24-971E-EAD987371962}" srcOrd="0" destOrd="0" presId="urn:microsoft.com/office/officeart/2005/8/layout/orgChart1#3"/>
    <dgm:cxn modelId="{9C8B73EF-86FA-4B5F-93EF-C8E1715C34DE}" type="presParOf" srcId="{09077069-7A1F-4C1E-AAC6-6CC3FF8A515E}" destId="{2C98B0BE-9782-4DD2-8940-F6AB1344E4DE}" srcOrd="1" destOrd="0" presId="urn:microsoft.com/office/officeart/2005/8/layout/orgChart1#3"/>
    <dgm:cxn modelId="{3A213556-81E4-40FC-8B71-A5E2249B7D89}" type="presParOf" srcId="{0516858D-8897-45ED-86E4-3FF06A819E41}" destId="{A30BD548-F899-458E-A6F4-30C8C395505E}" srcOrd="1" destOrd="0" presId="urn:microsoft.com/office/officeart/2005/8/layout/orgChart1#3"/>
    <dgm:cxn modelId="{A90AA958-D5E2-4532-9E29-355D6F37610C}" type="presParOf" srcId="{0516858D-8897-45ED-86E4-3FF06A819E41}" destId="{354669F8-279A-4042-8DFD-6207C2224BCD}" srcOrd="2" destOrd="0" presId="urn:microsoft.com/office/officeart/2005/8/layout/orgChart1#3"/>
    <dgm:cxn modelId="{ABEB6346-3B43-4A84-AC2E-C5EE4437165C}" type="presParOf" srcId="{C2C13E37-2012-4A60-9FB6-95FB8AC19237}" destId="{8BC81CB2-714D-42BC-9A30-B391A8726FF9}" srcOrd="4" destOrd="0" presId="urn:microsoft.com/office/officeart/2005/8/layout/orgChart1#3"/>
    <dgm:cxn modelId="{13726B53-84D1-491C-891D-1E7080DD6640}" type="presParOf" srcId="{C2C13E37-2012-4A60-9FB6-95FB8AC19237}" destId="{C0EDAA67-A1BE-465C-B15E-34C905575219}" srcOrd="5" destOrd="0" presId="urn:microsoft.com/office/officeart/2005/8/layout/orgChart1#3"/>
    <dgm:cxn modelId="{AE3A0CDB-4195-44C1-ACFF-E0FE88DFA0C9}" type="presParOf" srcId="{C0EDAA67-A1BE-465C-B15E-34C905575219}" destId="{B54C1D16-8E8B-46F6-9063-696710ED4DEC}" srcOrd="0" destOrd="0" presId="urn:microsoft.com/office/officeart/2005/8/layout/orgChart1#3"/>
    <dgm:cxn modelId="{F7DC179D-0190-4091-B208-E6D171DFC564}" type="presParOf" srcId="{B54C1D16-8E8B-46F6-9063-696710ED4DEC}" destId="{4C603368-8E4C-4205-8064-EAE21C942D9D}" srcOrd="0" destOrd="0" presId="urn:microsoft.com/office/officeart/2005/8/layout/orgChart1#3"/>
    <dgm:cxn modelId="{F76C88AD-C3ED-40E9-AA38-16510C5A2DFD}" type="presParOf" srcId="{B54C1D16-8E8B-46F6-9063-696710ED4DEC}" destId="{8B5F68F6-B853-4EE7-B07F-1E7FF490D4FA}" srcOrd="1" destOrd="0" presId="urn:microsoft.com/office/officeart/2005/8/layout/orgChart1#3"/>
    <dgm:cxn modelId="{4099D1F8-179E-49F0-849F-A56DC64810E2}" type="presParOf" srcId="{C0EDAA67-A1BE-465C-B15E-34C905575219}" destId="{D4D0F62A-F4FC-4C57-BF8B-DF7BE10E3B1D}" srcOrd="1" destOrd="0" presId="urn:microsoft.com/office/officeart/2005/8/layout/orgChart1#3"/>
    <dgm:cxn modelId="{F7ACF874-F7C0-47B7-BF70-4584A6732A47}" type="presParOf" srcId="{C0EDAA67-A1BE-465C-B15E-34C905575219}" destId="{789ABE38-8910-4530-A65A-F3BAE0E3AA50}" srcOrd="2" destOrd="0" presId="urn:microsoft.com/office/officeart/2005/8/layout/orgChart1#3"/>
    <dgm:cxn modelId="{BD41802D-9ACA-459E-A7D6-8B87DC729EE8}" type="presParOf" srcId="{866BEE84-A350-44D5-99AC-D48D6276C370}" destId="{54FC2D2E-155C-4767-A173-1EF072EA1D61}" srcOrd="2" destOrd="0" presId="urn:microsoft.com/office/officeart/2005/8/layout/orgChart1#3"/>
    <dgm:cxn modelId="{6EF85782-0D0B-4DF9-9597-BDFD28719454}" type="presParOf" srcId="{36208887-0293-447C-9550-BDB1C4A18BDA}" destId="{24FA61FC-EADF-4F3A-96A0-5DF67D6C8DDC}" srcOrd="4" destOrd="0" presId="urn:microsoft.com/office/officeart/2005/8/layout/orgChart1#3"/>
    <dgm:cxn modelId="{A8F8A635-1B17-4469-AC40-8DC415F59910}" type="presParOf" srcId="{36208887-0293-447C-9550-BDB1C4A18BDA}" destId="{1AA26B97-DC5B-4AC6-A628-EEF5E72B1795}" srcOrd="5" destOrd="0" presId="urn:microsoft.com/office/officeart/2005/8/layout/orgChart1#3"/>
    <dgm:cxn modelId="{C41EEA18-5126-4250-BE8A-73DDF8F590DD}" type="presParOf" srcId="{1AA26B97-DC5B-4AC6-A628-EEF5E72B1795}" destId="{3EF41BE1-0FEF-42F3-B1E9-7D66637D5FC1}" srcOrd="0" destOrd="0" presId="urn:microsoft.com/office/officeart/2005/8/layout/orgChart1#3"/>
    <dgm:cxn modelId="{D391CC79-B02E-49AE-A2A1-2B16B3C0EA11}" type="presParOf" srcId="{3EF41BE1-0FEF-42F3-B1E9-7D66637D5FC1}" destId="{93520D7A-BA94-432D-A754-EB2E64083836}" srcOrd="0" destOrd="0" presId="urn:microsoft.com/office/officeart/2005/8/layout/orgChart1#3"/>
    <dgm:cxn modelId="{2C03F420-2C46-48C3-8C9C-B55F3157F2DD}" type="presParOf" srcId="{3EF41BE1-0FEF-42F3-B1E9-7D66637D5FC1}" destId="{AFAB5013-4313-42AA-91FF-5C0FE5496C1A}" srcOrd="1" destOrd="0" presId="urn:microsoft.com/office/officeart/2005/8/layout/orgChart1#3"/>
    <dgm:cxn modelId="{92FF952B-6E8C-4891-9E42-7C3C664E87FA}" type="presParOf" srcId="{1AA26B97-DC5B-4AC6-A628-EEF5E72B1795}" destId="{FABAC0BA-31BA-4DD4-A6A5-4F9A555FA263}" srcOrd="1" destOrd="0" presId="urn:microsoft.com/office/officeart/2005/8/layout/orgChart1#3"/>
    <dgm:cxn modelId="{2131D0F1-30AC-49DC-9A19-650EDF50E645}" type="presParOf" srcId="{FABAC0BA-31BA-4DD4-A6A5-4F9A555FA263}" destId="{3B8B5A12-39D3-489A-854A-C2B5B8C4A028}" srcOrd="0" destOrd="0" presId="urn:microsoft.com/office/officeart/2005/8/layout/orgChart1#3"/>
    <dgm:cxn modelId="{715A0677-8D3F-48A4-A42C-D75B5CF60D83}" type="presParOf" srcId="{FABAC0BA-31BA-4DD4-A6A5-4F9A555FA263}" destId="{B0D2E746-AA01-4E7B-A2C3-6664D30C813D}" srcOrd="1" destOrd="0" presId="urn:microsoft.com/office/officeart/2005/8/layout/orgChart1#3"/>
    <dgm:cxn modelId="{2BCD89B2-AC2B-4C71-A541-E62F924D9EA7}" type="presParOf" srcId="{B0D2E746-AA01-4E7B-A2C3-6664D30C813D}" destId="{8D3C0921-D11C-476B-BCCB-82B12C0C67A9}" srcOrd="0" destOrd="0" presId="urn:microsoft.com/office/officeart/2005/8/layout/orgChart1#3"/>
    <dgm:cxn modelId="{483CB714-55D5-4F5F-8D2F-486471726343}" type="presParOf" srcId="{8D3C0921-D11C-476B-BCCB-82B12C0C67A9}" destId="{E342B49F-4B7F-4858-B293-6DBFA5A0AD6E}" srcOrd="0" destOrd="0" presId="urn:microsoft.com/office/officeart/2005/8/layout/orgChart1#3"/>
    <dgm:cxn modelId="{1AECF84C-EFAA-4B10-8771-D95FE388110F}" type="presParOf" srcId="{8D3C0921-D11C-476B-BCCB-82B12C0C67A9}" destId="{0E0D54DC-EF8F-4ABD-A09C-82BB7C0C4F4B}" srcOrd="1" destOrd="0" presId="urn:microsoft.com/office/officeart/2005/8/layout/orgChart1#3"/>
    <dgm:cxn modelId="{C68DDFAB-B96D-413D-99B9-066109E2FCC2}" type="presParOf" srcId="{B0D2E746-AA01-4E7B-A2C3-6664D30C813D}" destId="{B91191C9-995F-4923-BC9E-2F08799A29A5}" srcOrd="1" destOrd="0" presId="urn:microsoft.com/office/officeart/2005/8/layout/orgChart1#3"/>
    <dgm:cxn modelId="{9D7DBAD8-89C7-469D-8ADE-C5DA726B34F4}" type="presParOf" srcId="{B0D2E746-AA01-4E7B-A2C3-6664D30C813D}" destId="{08BDE46A-163D-4F84-8FD9-2183AC30C4A4}" srcOrd="2" destOrd="0" presId="urn:microsoft.com/office/officeart/2005/8/layout/orgChart1#3"/>
    <dgm:cxn modelId="{37113351-9BFB-486A-AE08-BBFF803B6AB6}" type="presParOf" srcId="{FABAC0BA-31BA-4DD4-A6A5-4F9A555FA263}" destId="{E8354242-F127-4E52-A18E-47CF742BB767}" srcOrd="2" destOrd="0" presId="urn:microsoft.com/office/officeart/2005/8/layout/orgChart1#3"/>
    <dgm:cxn modelId="{62502D10-6061-4D5F-B639-ACEEB89926F0}" type="presParOf" srcId="{FABAC0BA-31BA-4DD4-A6A5-4F9A555FA263}" destId="{94E08EFB-3CD8-4D3D-B5F1-3FBC9C9EF9B1}" srcOrd="3" destOrd="0" presId="urn:microsoft.com/office/officeart/2005/8/layout/orgChart1#3"/>
    <dgm:cxn modelId="{755C5F22-4832-428D-88A5-5BC36308097D}" type="presParOf" srcId="{94E08EFB-3CD8-4D3D-B5F1-3FBC9C9EF9B1}" destId="{70F9D5CE-5A1C-4C50-BB49-79019E93A493}" srcOrd="0" destOrd="0" presId="urn:microsoft.com/office/officeart/2005/8/layout/orgChart1#3"/>
    <dgm:cxn modelId="{30B93A6E-4B88-40FE-859F-70A1B3D7BE39}" type="presParOf" srcId="{70F9D5CE-5A1C-4C50-BB49-79019E93A493}" destId="{FB35E8C1-C1B9-4F54-B144-38FDC5979B17}" srcOrd="0" destOrd="0" presId="urn:microsoft.com/office/officeart/2005/8/layout/orgChart1#3"/>
    <dgm:cxn modelId="{04A3B4EC-B67D-4AB2-BB7E-6B2D6DD86A61}" type="presParOf" srcId="{70F9D5CE-5A1C-4C50-BB49-79019E93A493}" destId="{4272AAA6-A735-4C7C-979B-B5535D51F884}" srcOrd="1" destOrd="0" presId="urn:microsoft.com/office/officeart/2005/8/layout/orgChart1#3"/>
    <dgm:cxn modelId="{01F7E8BE-69FA-4033-AF97-09FC2BCF13B2}" type="presParOf" srcId="{94E08EFB-3CD8-4D3D-B5F1-3FBC9C9EF9B1}" destId="{C9F4B0EC-64E1-4B8F-98B9-98015E07A640}" srcOrd="1" destOrd="0" presId="urn:microsoft.com/office/officeart/2005/8/layout/orgChart1#3"/>
    <dgm:cxn modelId="{24D36391-0949-4CC8-8052-2C9AFAA00914}" type="presParOf" srcId="{94E08EFB-3CD8-4D3D-B5F1-3FBC9C9EF9B1}" destId="{E6BA69A8-D3F5-41D4-8872-4A42EF403D4E}" srcOrd="2" destOrd="0" presId="urn:microsoft.com/office/officeart/2005/8/layout/orgChart1#3"/>
    <dgm:cxn modelId="{32F794D9-0036-401C-A756-EB21EDD297E7}" type="presParOf" srcId="{FABAC0BA-31BA-4DD4-A6A5-4F9A555FA263}" destId="{C8BFF512-3DAE-4D91-979E-7FB2DD946C8D}" srcOrd="4" destOrd="0" presId="urn:microsoft.com/office/officeart/2005/8/layout/orgChart1#3"/>
    <dgm:cxn modelId="{FB8D0DE0-911A-480B-BE8E-5211E0734815}" type="presParOf" srcId="{FABAC0BA-31BA-4DD4-A6A5-4F9A555FA263}" destId="{16C1BDB7-4157-410F-ADDF-65858530A070}" srcOrd="5" destOrd="0" presId="urn:microsoft.com/office/officeart/2005/8/layout/orgChart1#3"/>
    <dgm:cxn modelId="{4F8C5B93-5422-4EE3-ACE5-8039267C60A4}" type="presParOf" srcId="{16C1BDB7-4157-410F-ADDF-65858530A070}" destId="{F1DAC776-0DA5-4586-AD61-F1ACF4F0DAEB}" srcOrd="0" destOrd="0" presId="urn:microsoft.com/office/officeart/2005/8/layout/orgChart1#3"/>
    <dgm:cxn modelId="{AEBFC1B6-B224-4CFA-A62A-F0B278230050}" type="presParOf" srcId="{F1DAC776-0DA5-4586-AD61-F1ACF4F0DAEB}" destId="{48AF3BC5-3087-45BD-8580-C42E1A46DB8D}" srcOrd="0" destOrd="0" presId="urn:microsoft.com/office/officeart/2005/8/layout/orgChart1#3"/>
    <dgm:cxn modelId="{5F92D608-8C44-41BF-9153-4BE2130D00A3}" type="presParOf" srcId="{F1DAC776-0DA5-4586-AD61-F1ACF4F0DAEB}" destId="{B03D9293-2F7E-4EA6-A467-317F2F1D77EA}" srcOrd="1" destOrd="0" presId="urn:microsoft.com/office/officeart/2005/8/layout/orgChart1#3"/>
    <dgm:cxn modelId="{DC59F9DD-9187-42D2-8305-C30602C02F74}" type="presParOf" srcId="{16C1BDB7-4157-410F-ADDF-65858530A070}" destId="{D1E4382B-F3CD-499B-B5E2-6FC2ED4F233A}" srcOrd="1" destOrd="0" presId="urn:microsoft.com/office/officeart/2005/8/layout/orgChart1#3"/>
    <dgm:cxn modelId="{46E89FC4-8EC8-4814-BC2A-3A8FBE57E340}" type="presParOf" srcId="{16C1BDB7-4157-410F-ADDF-65858530A070}" destId="{71D20760-C183-40B8-A1D3-E161607F9EC6}" srcOrd="2" destOrd="0" presId="urn:microsoft.com/office/officeart/2005/8/layout/orgChart1#3"/>
    <dgm:cxn modelId="{493D07A5-828B-408B-8110-0AC3CC75129B}" type="presParOf" srcId="{1AA26B97-DC5B-4AC6-A628-EEF5E72B1795}" destId="{FB5CED9B-BF39-4359-B4D2-1BB59382366A}" srcOrd="2" destOrd="0" presId="urn:microsoft.com/office/officeart/2005/8/layout/orgChart1#3"/>
    <dgm:cxn modelId="{DE40A766-0A6B-4143-B3B7-C390CC077FF4}" type="presParOf" srcId="{CCE4BFBF-3CEE-46B1-B740-4E3A52C7D31F}" destId="{42A52146-8376-4856-93C6-5BF2B53238AC}" srcOrd="2" destOrd="0" presId="urn:microsoft.com/office/officeart/2005/8/layout/orgChart1#3"/>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538FB1B1-B8C3-4181-8F26-A4B760F20594}" type="doc">
      <dgm:prSet loTypeId="urn:microsoft.com/office/officeart/2005/8/layout/orgChart1#4" loCatId="hierarchy" qsTypeId="urn:microsoft.com/office/officeart/2005/8/quickstyle/simple2#3" qsCatId="simple" csTypeId="urn:microsoft.com/office/officeart/2005/8/colors/accent1_2#3" csCatId="accent1" phldr="1"/>
      <dgm:spPr/>
      <dgm:t>
        <a:bodyPr/>
        <a:lstStyle/>
        <a:p>
          <a:endParaRPr lang="en-IN"/>
        </a:p>
      </dgm:t>
    </dgm:pt>
    <dgm:pt modelId="{2DB2554C-6845-495C-9B90-42846DEFF93B}">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400" dirty="0"/>
            <a:t>Testing Project</a:t>
          </a:r>
        </a:p>
      </dgm:t>
    </dgm:pt>
    <dgm:pt modelId="{7617BB11-C2B2-461F-9EFC-8D6CD0C31274}" type="parTrans" cxnId="{0EC5A289-1C6E-4313-BF19-CA9426380CDF}">
      <dgm:prSet/>
      <dgm:spPr/>
      <dgm:t>
        <a:bodyPr/>
        <a:lstStyle/>
        <a:p>
          <a:endParaRPr lang="en-IN"/>
        </a:p>
      </dgm:t>
    </dgm:pt>
    <dgm:pt modelId="{BFA7CB58-E4E5-4380-9C4E-B8CC558CCD11}" type="sibTrans" cxnId="{0EC5A289-1C6E-4313-BF19-CA9426380CDF}">
      <dgm:prSet/>
      <dgm:spPr/>
      <dgm:t>
        <a:bodyPr/>
        <a:lstStyle/>
        <a:p>
          <a:endParaRPr lang="en-IN"/>
        </a:p>
      </dgm:t>
    </dgm:pt>
    <dgm:pt modelId="{08C08545-7E9C-47A6-9A49-582C8747E2CA}">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Test Planning	</a:t>
          </a:r>
        </a:p>
      </dgm:t>
    </dgm:pt>
    <dgm:pt modelId="{F3A9787F-9857-4FF4-8651-49FD6681859F}" type="parTrans" cxnId="{7EBE1656-CB1C-4219-92F1-5904CE20D25F}">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80F9C164-788A-463F-827E-DD3793BB6589}" type="sibTrans" cxnId="{7EBE1656-CB1C-4219-92F1-5904CE20D25F}">
      <dgm:prSet/>
      <dgm:spPr/>
      <dgm:t>
        <a:bodyPr/>
        <a:lstStyle/>
        <a:p>
          <a:endParaRPr lang="en-IN"/>
        </a:p>
      </dgm:t>
    </dgm:pt>
    <dgm:pt modelId="{5D3B0717-98D4-4AB7-82E1-9093B965CC86}">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Functional Testing</a:t>
          </a:r>
        </a:p>
      </dgm:t>
    </dgm:pt>
    <dgm:pt modelId="{BE7FFE7F-3738-49E7-8407-5300B87CB9AF}" type="parTrans" cxnId="{92FEE283-C8B1-459F-8BB3-3B5F4AB60B6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FE739E2-8089-42CD-968D-8DF49FFA6A21}" type="sibTrans" cxnId="{92FEE283-C8B1-459F-8BB3-3B5F4AB60B64}">
      <dgm:prSet/>
      <dgm:spPr/>
      <dgm:t>
        <a:bodyPr/>
        <a:lstStyle/>
        <a:p>
          <a:endParaRPr lang="en-IN"/>
        </a:p>
      </dgm:t>
    </dgm:pt>
    <dgm:pt modelId="{07838561-D566-4735-9FEE-6A3469CC568C}">
      <dgm:prSet phldrT="[Text]" custT="1">
        <dgm:style>
          <a:lnRef idx="1">
            <a:schemeClr val="accent4"/>
          </a:lnRef>
          <a:fillRef idx="2">
            <a:schemeClr val="accent4"/>
          </a:fillRef>
          <a:effectRef idx="1">
            <a:schemeClr val="accent4"/>
          </a:effectRef>
          <a:fontRef idx="minor">
            <a:schemeClr val="dk1"/>
          </a:fontRef>
        </dgm:style>
      </dgm:prSet>
      <dgm:spPr/>
      <dgm:t>
        <a:bodyPr/>
        <a:lstStyle/>
        <a:p>
          <a:r>
            <a:rPr lang="en-IN" sz="1200" dirty="0"/>
            <a:t>Test Automation	</a:t>
          </a:r>
        </a:p>
      </dgm:t>
    </dgm:pt>
    <dgm:pt modelId="{78028272-E598-416F-8E90-DDAB6983EB40}" type="parTrans" cxnId="{599D6A88-2349-424E-8099-8F2A7449CD22}">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EBC29F1F-D458-4C03-B378-36812D4ACE1B}" type="sibTrans" cxnId="{599D6A88-2349-424E-8099-8F2A7449CD22}">
      <dgm:prSet/>
      <dgm:spPr/>
      <dgm:t>
        <a:bodyPr/>
        <a:lstStyle/>
        <a:p>
          <a:endParaRPr lang="en-IN"/>
        </a:p>
      </dgm:t>
    </dgm:pt>
    <dgm:pt modelId="{C05BFAE0-BE0B-4CE1-8F3C-97E810E40323}">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Define Test Strategy</a:t>
          </a:r>
        </a:p>
      </dgm:t>
    </dgm:pt>
    <dgm:pt modelId="{9C940BD8-3CA9-43C8-B6C4-40BB959A3BF0}" type="parTrans" cxnId="{8AF7FC7C-500A-4EB7-9BC2-62649FA47C3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671FF4DD-9E73-4B49-A942-2F7B31824319}" type="sibTrans" cxnId="{8AF7FC7C-500A-4EB7-9BC2-62649FA47C34}">
      <dgm:prSet/>
      <dgm:spPr/>
      <dgm:t>
        <a:bodyPr/>
        <a:lstStyle/>
        <a:p>
          <a:endParaRPr lang="en-IN"/>
        </a:p>
      </dgm:t>
    </dgm:pt>
    <dgm:pt modelId="{9EF33068-D7A8-4348-A91E-95CCF1F7C6E5}">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Integration / System  Testing</a:t>
          </a:r>
        </a:p>
      </dgm:t>
    </dgm:pt>
    <dgm:pt modelId="{556A0996-12B3-4D01-90E7-52B9390EF70A}" type="parTrans" cxnId="{14B73711-713E-494E-B829-26769129C1D8}">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8E2AC3B-C22C-4551-A857-D252F408551F}" type="sibTrans" cxnId="{14B73711-713E-494E-B829-26769129C1D8}">
      <dgm:prSet/>
      <dgm:spPr/>
      <dgm:t>
        <a:bodyPr/>
        <a:lstStyle/>
        <a:p>
          <a:endParaRPr lang="en-IN"/>
        </a:p>
      </dgm:t>
    </dgm:pt>
    <dgm:pt modelId="{A7CC1E2B-7720-42E1-9849-30AC800D1521}">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Performance &amp; Regression Testing</a:t>
          </a:r>
        </a:p>
      </dgm:t>
    </dgm:pt>
    <dgm:pt modelId="{94AF8EC3-4F56-469A-BF08-04F854BAC74A}" type="parTrans" cxnId="{9AC8903B-6781-4355-968D-89BD59F97B3C}">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7D5A873-55DB-4B3A-85B3-F56E665F7C55}" type="sibTrans" cxnId="{9AC8903B-6781-4355-968D-89BD59F97B3C}">
      <dgm:prSet/>
      <dgm:spPr/>
      <dgm:t>
        <a:bodyPr/>
        <a:lstStyle/>
        <a:p>
          <a:endParaRPr lang="en-IN"/>
        </a:p>
      </dgm:t>
    </dgm:pt>
    <dgm:pt modelId="{B22F0F03-5F0E-4C75-AE2D-875F32346E49}">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Test Report (Bugs)</a:t>
          </a:r>
        </a:p>
      </dgm:t>
    </dgm:pt>
    <dgm:pt modelId="{D581EC5E-B684-4D21-9DB6-C88F29708307}" type="parTrans" cxnId="{440B40F3-FA8F-4A6B-8D24-04BAB191F89F}">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2F6A1DFB-6174-4A9F-868B-88FE7745A920}" type="sibTrans" cxnId="{440B40F3-FA8F-4A6B-8D24-04BAB191F89F}">
      <dgm:prSet/>
      <dgm:spPr/>
      <dgm:t>
        <a:bodyPr/>
        <a:lstStyle/>
        <a:p>
          <a:endParaRPr lang="en-IN"/>
        </a:p>
      </dgm:t>
    </dgm:pt>
    <dgm:pt modelId="{376DF943-463A-467B-901D-4C08D3E88C66}">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Creation of Test Script</a:t>
          </a:r>
        </a:p>
      </dgm:t>
    </dgm:pt>
    <dgm:pt modelId="{3AB59C3B-CB23-46B2-9577-4E5C929471F3}" type="parTrans" cxnId="{5B6B197F-E52E-40FE-B591-6719B0E4DE22}">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A504DAAE-C694-4D85-8E3C-C0696E2E8F82}" type="sibTrans" cxnId="{5B6B197F-E52E-40FE-B591-6719B0E4DE22}">
      <dgm:prSet/>
      <dgm:spPr/>
      <dgm:t>
        <a:bodyPr/>
        <a:lstStyle/>
        <a:p>
          <a:endParaRPr lang="en-IN"/>
        </a:p>
      </dgm:t>
    </dgm:pt>
    <dgm:pt modelId="{06B5AA09-596C-47AE-B42C-1D824758EFDA}">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Execution of </a:t>
          </a:r>
        </a:p>
        <a:p>
          <a:pPr algn="ctr"/>
          <a:r>
            <a:rPr lang="en-IN" sz="1200" dirty="0"/>
            <a:t>Test Scripts</a:t>
          </a:r>
        </a:p>
      </dgm:t>
    </dgm:pt>
    <dgm:pt modelId="{FE9517AE-41F9-46B9-BBF5-B45130D1E0F3}" type="parTrans" cxnId="{4F502761-D611-4A7B-90C8-ECCDFC0A8A6B}">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D1FBE1A2-DF96-434F-96A5-F33641C01F90}" type="sibTrans" cxnId="{4F502761-D611-4A7B-90C8-ECCDFC0A8A6B}">
      <dgm:prSet/>
      <dgm:spPr/>
      <dgm:t>
        <a:bodyPr/>
        <a:lstStyle/>
        <a:p>
          <a:endParaRPr lang="en-IN"/>
        </a:p>
      </dgm:t>
    </dgm:pt>
    <dgm:pt modelId="{04828581-410E-4F8D-8EC9-0BE14E2BB3E2}">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Test Plan Creation</a:t>
          </a:r>
        </a:p>
      </dgm:t>
    </dgm:pt>
    <dgm:pt modelId="{E7632A8A-F725-43E8-87CB-2ADF619EA667}" type="parTrans" cxnId="{D67426A8-0E3F-43B6-B7DF-BF53DB254560}">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0F753F98-1B67-4F98-909F-BA70B88BC3AF}" type="sibTrans" cxnId="{D67426A8-0E3F-43B6-B7DF-BF53DB254560}">
      <dgm:prSet/>
      <dgm:spPr/>
      <dgm:t>
        <a:bodyPr/>
        <a:lstStyle/>
        <a:p>
          <a:endParaRPr lang="en-IN"/>
        </a:p>
      </dgm:t>
    </dgm:pt>
    <dgm:pt modelId="{4CFCB7AA-57A0-416A-A0FD-8734808BE32D}">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Re-Test Bugs</a:t>
          </a:r>
        </a:p>
      </dgm:t>
    </dgm:pt>
    <dgm:pt modelId="{48044FB1-3DC6-464A-A4BE-C7BDD5622757}" type="parTrans" cxnId="{BC8BA62F-7972-4438-9B58-6E24756BA37B}">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D53DDAB1-CAD1-44FD-A89F-0EECC808493A}" type="sibTrans" cxnId="{BC8BA62F-7972-4438-9B58-6E24756BA37B}">
      <dgm:prSet/>
      <dgm:spPr/>
      <dgm:t>
        <a:bodyPr/>
        <a:lstStyle/>
        <a:p>
          <a:endParaRPr lang="en-IN"/>
        </a:p>
      </dgm:t>
    </dgm:pt>
    <dgm:pt modelId="{E9A80FF1-DA78-4D1A-9017-38F7DAD72A4C}">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Test Report (Busgs)</a:t>
          </a:r>
        </a:p>
      </dgm:t>
    </dgm:pt>
    <dgm:pt modelId="{F9984AE1-ECC3-4735-B324-B3C555206A24}" type="parTrans" cxnId="{F49F6089-17CF-440F-AC31-BD40F64976D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2CCA7644-46A1-4EE3-B2D6-DAECB31DA025}" type="sibTrans" cxnId="{F49F6089-17CF-440F-AC31-BD40F64976D4}">
      <dgm:prSet/>
      <dgm:spPr/>
      <dgm:t>
        <a:bodyPr/>
        <a:lstStyle/>
        <a:p>
          <a:endParaRPr lang="en-IN"/>
        </a:p>
      </dgm:t>
    </dgm:pt>
    <dgm:pt modelId="{5F03138B-6E91-4B06-93DA-07A9DB2D84A6}">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Test Data &amp; Test Environment Setup</a:t>
          </a:r>
        </a:p>
      </dgm:t>
    </dgm:pt>
    <dgm:pt modelId="{D9143F23-3E1C-4A00-AA58-6F61EB34FCB1}" type="parTrans" cxnId="{3795FF31-C0F7-4632-9A12-8F63FA07E5BB}">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BDAB4723-59D1-4ABA-94EB-87F58274806A}" type="sibTrans" cxnId="{3795FF31-C0F7-4632-9A12-8F63FA07E5BB}">
      <dgm:prSet/>
      <dgm:spPr/>
      <dgm:t>
        <a:bodyPr/>
        <a:lstStyle/>
        <a:p>
          <a:endParaRPr lang="en-IN"/>
        </a:p>
      </dgm:t>
    </dgm:pt>
    <dgm:pt modelId="{5727712D-2008-4815-A4C0-A08EF6AB6F86}">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Creation of Test cases</a:t>
          </a:r>
        </a:p>
      </dgm:t>
    </dgm:pt>
    <dgm:pt modelId="{6573B47F-DFC1-4DD5-8694-C5E795BD34E4}" type="parTrans" cxnId="{C4B1D723-60F4-4A2C-8235-4D60D8483C0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8C87A761-3CCE-4E92-89BE-AA8EA5E35763}" type="sibTrans" cxnId="{C4B1D723-60F4-4A2C-8235-4D60D8483C04}">
      <dgm:prSet/>
      <dgm:spPr/>
      <dgm:t>
        <a:bodyPr/>
        <a:lstStyle/>
        <a:p>
          <a:endParaRPr lang="en-IN"/>
        </a:p>
      </dgm:t>
    </dgm:pt>
    <dgm:pt modelId="{480C8F8F-A0AC-479D-A4DC-A70DD0BBB2DA}">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Review / Rework of Test Artefacts</a:t>
          </a:r>
        </a:p>
      </dgm:t>
    </dgm:pt>
    <dgm:pt modelId="{8F1E258E-44CE-44C7-9044-77676DF3141F}" type="parTrans" cxnId="{16AC91CE-6DE3-4773-B902-AF31665AFF47}">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6759D2CD-2C8C-4DDA-9F94-3DC7EF5950EE}" type="sibTrans" cxnId="{16AC91CE-6DE3-4773-B902-AF31665AFF47}">
      <dgm:prSet/>
      <dgm:spPr/>
      <dgm:t>
        <a:bodyPr/>
        <a:lstStyle/>
        <a:p>
          <a:endParaRPr lang="en-IN"/>
        </a:p>
      </dgm:t>
    </dgm:pt>
    <dgm:pt modelId="{57F6AD67-BD4C-471A-8942-F00FBF368651}">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Final Approval</a:t>
          </a:r>
        </a:p>
      </dgm:t>
    </dgm:pt>
    <dgm:pt modelId="{BDD44626-E8C5-4F43-9596-32E3FD09DF95}" type="parTrans" cxnId="{0D808DAA-9A0E-4E25-9F81-5E3336E9F4E6}">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C7B6C9A4-B59F-4759-BB63-C951B49744DF}" type="sibTrans" cxnId="{0D808DAA-9A0E-4E25-9F81-5E3336E9F4E6}">
      <dgm:prSet/>
      <dgm:spPr/>
      <dgm:t>
        <a:bodyPr/>
        <a:lstStyle/>
        <a:p>
          <a:endParaRPr lang="en-IN"/>
        </a:p>
      </dgm:t>
    </dgm:pt>
    <dgm:pt modelId="{E1D37882-ADA7-4910-9397-5390FC914899}">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Re-Test Bugs</a:t>
          </a:r>
        </a:p>
      </dgm:t>
    </dgm:pt>
    <dgm:pt modelId="{7C86CFA5-44E6-4D28-8AFF-5EF3D4B89621}" type="parTrans" cxnId="{FE98AD0C-46E0-43EE-BC98-6B665D5CC8C4}">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CCD02114-FE76-470E-8B5E-D9970A55C12F}" type="sibTrans" cxnId="{FE98AD0C-46E0-43EE-BC98-6B665D5CC8C4}">
      <dgm:prSet/>
      <dgm:spPr/>
      <dgm:t>
        <a:bodyPr/>
        <a:lstStyle/>
        <a:p>
          <a:endParaRPr lang="en-IN"/>
        </a:p>
      </dgm:t>
    </dgm:pt>
    <dgm:pt modelId="{68B30599-4000-48E9-AAED-42ECDB4DB01A}">
      <dgm:prSet phldrT="[Text]" custT="1">
        <dgm:style>
          <a:lnRef idx="1">
            <a:schemeClr val="accent4"/>
          </a:lnRef>
          <a:fillRef idx="2">
            <a:schemeClr val="accent4"/>
          </a:fillRef>
          <a:effectRef idx="1">
            <a:schemeClr val="accent4"/>
          </a:effectRef>
          <a:fontRef idx="minor">
            <a:schemeClr val="dk1"/>
          </a:fontRef>
        </dgm:style>
      </dgm:prSet>
      <dgm:spPr/>
      <dgm:t>
        <a:bodyPr/>
        <a:lstStyle/>
        <a:p>
          <a:pPr algn="ctr"/>
          <a:r>
            <a:rPr lang="en-IN" sz="1200" dirty="0"/>
            <a:t>Final Approval</a:t>
          </a:r>
        </a:p>
      </dgm:t>
    </dgm:pt>
    <dgm:pt modelId="{C689CEF0-D3BD-4CFD-ADB0-9EB2B36698ED}" type="parTrans" cxnId="{830869B6-EBD0-4651-9939-C3912EB2F60B}">
      <dgm:prSet>
        <dgm:style>
          <a:lnRef idx="1">
            <a:schemeClr val="accent4"/>
          </a:lnRef>
          <a:fillRef idx="2">
            <a:schemeClr val="accent4"/>
          </a:fillRef>
          <a:effectRef idx="1">
            <a:schemeClr val="accent4"/>
          </a:effectRef>
          <a:fontRef idx="minor">
            <a:schemeClr val="dk1"/>
          </a:fontRef>
        </dgm:style>
      </dgm:prSet>
      <dgm:spPr/>
      <dgm:t>
        <a:bodyPr/>
        <a:lstStyle/>
        <a:p>
          <a:endParaRPr lang="en-IN" sz="1200"/>
        </a:p>
      </dgm:t>
    </dgm:pt>
    <dgm:pt modelId="{63C0E423-1F7E-4BB1-92DE-D0C9C1E514BD}" type="sibTrans" cxnId="{830869B6-EBD0-4651-9939-C3912EB2F60B}">
      <dgm:prSet/>
      <dgm:spPr/>
      <dgm:t>
        <a:bodyPr/>
        <a:lstStyle/>
        <a:p>
          <a:endParaRPr lang="en-IN"/>
        </a:p>
      </dgm:t>
    </dgm:pt>
    <dgm:pt modelId="{ACCBFD51-7227-415F-8559-6338DA7546FB}" type="pres">
      <dgm:prSet presAssocID="{538FB1B1-B8C3-4181-8F26-A4B760F20594}" presName="hierChild1" presStyleCnt="0">
        <dgm:presLayoutVars>
          <dgm:orgChart val="1"/>
          <dgm:chPref val="1"/>
          <dgm:dir/>
          <dgm:animOne val="branch"/>
          <dgm:animLvl val="lvl"/>
          <dgm:resizeHandles/>
        </dgm:presLayoutVars>
      </dgm:prSet>
      <dgm:spPr/>
      <dgm:t>
        <a:bodyPr/>
        <a:lstStyle/>
        <a:p>
          <a:endParaRPr lang="en-US"/>
        </a:p>
      </dgm:t>
    </dgm:pt>
    <dgm:pt modelId="{CCE4BFBF-3CEE-46B1-B740-4E3A52C7D31F}" type="pres">
      <dgm:prSet presAssocID="{2DB2554C-6845-495C-9B90-42846DEFF93B}" presName="hierRoot1" presStyleCnt="0">
        <dgm:presLayoutVars>
          <dgm:hierBranch val="init"/>
        </dgm:presLayoutVars>
      </dgm:prSet>
      <dgm:spPr/>
    </dgm:pt>
    <dgm:pt modelId="{EB4C16E0-AA84-4105-91C1-705F9C119329}" type="pres">
      <dgm:prSet presAssocID="{2DB2554C-6845-495C-9B90-42846DEFF93B}" presName="rootComposite1" presStyleCnt="0"/>
      <dgm:spPr/>
    </dgm:pt>
    <dgm:pt modelId="{9909159F-8FCF-4500-905D-B4E4DB2E826A}" type="pres">
      <dgm:prSet presAssocID="{2DB2554C-6845-495C-9B90-42846DEFF93B}" presName="rootText1" presStyleLbl="node0" presStyleIdx="0" presStyleCnt="1" custScaleX="145723" custScaleY="100377">
        <dgm:presLayoutVars>
          <dgm:chPref val="3"/>
        </dgm:presLayoutVars>
      </dgm:prSet>
      <dgm:spPr/>
      <dgm:t>
        <a:bodyPr/>
        <a:lstStyle/>
        <a:p>
          <a:endParaRPr lang="en-US"/>
        </a:p>
      </dgm:t>
    </dgm:pt>
    <dgm:pt modelId="{E6618629-F05D-4903-8F10-71D085102786}" type="pres">
      <dgm:prSet presAssocID="{2DB2554C-6845-495C-9B90-42846DEFF93B}" presName="rootConnector1" presStyleLbl="node1" presStyleIdx="0" presStyleCnt="0"/>
      <dgm:spPr/>
      <dgm:t>
        <a:bodyPr/>
        <a:lstStyle/>
        <a:p>
          <a:endParaRPr lang="en-US"/>
        </a:p>
      </dgm:t>
    </dgm:pt>
    <dgm:pt modelId="{36208887-0293-447C-9550-BDB1C4A18BDA}" type="pres">
      <dgm:prSet presAssocID="{2DB2554C-6845-495C-9B90-42846DEFF93B}" presName="hierChild2" presStyleCnt="0"/>
      <dgm:spPr/>
    </dgm:pt>
    <dgm:pt modelId="{0ABAB6CD-ACAF-4FF5-9183-2EC2D3B75127}" type="pres">
      <dgm:prSet presAssocID="{F3A9787F-9857-4FF4-8651-49FD6681859F}" presName="Name37" presStyleLbl="parChTrans1D2" presStyleIdx="0" presStyleCnt="3" custSzX="1512000" custSzY="522002"/>
      <dgm:spPr/>
      <dgm:t>
        <a:bodyPr/>
        <a:lstStyle/>
        <a:p>
          <a:endParaRPr lang="en-US"/>
        </a:p>
      </dgm:t>
    </dgm:pt>
    <dgm:pt modelId="{71B29E20-FC9F-458B-A91D-8D07E7BF2C38}" type="pres">
      <dgm:prSet presAssocID="{08C08545-7E9C-47A6-9A49-582C8747E2CA}" presName="hierRoot2" presStyleCnt="0">
        <dgm:presLayoutVars>
          <dgm:hierBranch val="init"/>
        </dgm:presLayoutVars>
      </dgm:prSet>
      <dgm:spPr/>
    </dgm:pt>
    <dgm:pt modelId="{C8266EDE-3780-4A41-A917-1DDCE935456F}" type="pres">
      <dgm:prSet presAssocID="{08C08545-7E9C-47A6-9A49-582C8747E2CA}" presName="rootComposite" presStyleCnt="0"/>
      <dgm:spPr/>
    </dgm:pt>
    <dgm:pt modelId="{42B1F111-5229-44FE-9A61-85ADA750D149}" type="pres">
      <dgm:prSet presAssocID="{08C08545-7E9C-47A6-9A49-582C8747E2CA}" presName="rootText" presStyleLbl="node2" presStyleIdx="0" presStyleCnt="3" custScaleX="145723" custScaleY="100377" custLinFactNeighborX="-68751">
        <dgm:presLayoutVars>
          <dgm:chPref val="3"/>
        </dgm:presLayoutVars>
      </dgm:prSet>
      <dgm:spPr/>
      <dgm:t>
        <a:bodyPr/>
        <a:lstStyle/>
        <a:p>
          <a:endParaRPr lang="en-US"/>
        </a:p>
      </dgm:t>
    </dgm:pt>
    <dgm:pt modelId="{450E551D-FA97-45A3-B197-1ADBEE130873}" type="pres">
      <dgm:prSet presAssocID="{08C08545-7E9C-47A6-9A49-582C8747E2CA}" presName="rootConnector" presStyleLbl="node2" presStyleIdx="0" presStyleCnt="3"/>
      <dgm:spPr/>
      <dgm:t>
        <a:bodyPr/>
        <a:lstStyle/>
        <a:p>
          <a:endParaRPr lang="en-US"/>
        </a:p>
      </dgm:t>
    </dgm:pt>
    <dgm:pt modelId="{965B9475-EA1D-450B-BD96-949EC15CBD01}" type="pres">
      <dgm:prSet presAssocID="{08C08545-7E9C-47A6-9A49-582C8747E2CA}" presName="hierChild4" presStyleCnt="0"/>
      <dgm:spPr/>
    </dgm:pt>
    <dgm:pt modelId="{F40FB26C-CD48-4BFF-A06D-CD1FF5E4EB4D}" type="pres">
      <dgm:prSet presAssocID="{9C940BD8-3CA9-43C8-B6C4-40BB959A3BF0}" presName="Name37" presStyleLbl="parChTrans1D3" presStyleIdx="0" presStyleCnt="15" custSzX="1512002" custSzY="522001"/>
      <dgm:spPr/>
      <dgm:t>
        <a:bodyPr/>
        <a:lstStyle/>
        <a:p>
          <a:endParaRPr lang="en-US"/>
        </a:p>
      </dgm:t>
    </dgm:pt>
    <dgm:pt modelId="{21CB02D1-C3B2-42F1-9FC7-80C4A108AACF}" type="pres">
      <dgm:prSet presAssocID="{C05BFAE0-BE0B-4CE1-8F3C-97E810E40323}" presName="hierRoot2" presStyleCnt="0">
        <dgm:presLayoutVars>
          <dgm:hierBranch val="init"/>
        </dgm:presLayoutVars>
      </dgm:prSet>
      <dgm:spPr/>
    </dgm:pt>
    <dgm:pt modelId="{DBB237C6-B765-4675-8805-2866A4D59963}" type="pres">
      <dgm:prSet presAssocID="{C05BFAE0-BE0B-4CE1-8F3C-97E810E40323}" presName="rootComposite" presStyleCnt="0"/>
      <dgm:spPr/>
    </dgm:pt>
    <dgm:pt modelId="{7E146D43-436C-46FC-8B08-A3E838593972}" type="pres">
      <dgm:prSet presAssocID="{C05BFAE0-BE0B-4CE1-8F3C-97E810E40323}" presName="rootText" presStyleLbl="node3" presStyleIdx="0" presStyleCnt="15" custScaleX="145723" custScaleY="100377" custLinFactNeighborX="-68751">
        <dgm:presLayoutVars>
          <dgm:chPref val="3"/>
        </dgm:presLayoutVars>
      </dgm:prSet>
      <dgm:spPr/>
      <dgm:t>
        <a:bodyPr/>
        <a:lstStyle/>
        <a:p>
          <a:endParaRPr lang="en-US"/>
        </a:p>
      </dgm:t>
    </dgm:pt>
    <dgm:pt modelId="{8175A388-4372-4078-8713-0B5B5886BA43}" type="pres">
      <dgm:prSet presAssocID="{C05BFAE0-BE0B-4CE1-8F3C-97E810E40323}" presName="rootConnector" presStyleLbl="node3" presStyleIdx="0" presStyleCnt="15"/>
      <dgm:spPr/>
      <dgm:t>
        <a:bodyPr/>
        <a:lstStyle/>
        <a:p>
          <a:endParaRPr lang="en-US"/>
        </a:p>
      </dgm:t>
    </dgm:pt>
    <dgm:pt modelId="{CBF0E81B-5F8A-40B5-9DBD-088DA17C3FBA}" type="pres">
      <dgm:prSet presAssocID="{C05BFAE0-BE0B-4CE1-8F3C-97E810E40323}" presName="hierChild4" presStyleCnt="0"/>
      <dgm:spPr/>
    </dgm:pt>
    <dgm:pt modelId="{723D4F79-C221-4D2F-96A5-4ADE9E001326}" type="pres">
      <dgm:prSet presAssocID="{C05BFAE0-BE0B-4CE1-8F3C-97E810E40323}" presName="hierChild5" presStyleCnt="0"/>
      <dgm:spPr/>
    </dgm:pt>
    <dgm:pt modelId="{ED7100D8-57B3-495C-8B6F-E977E7E333FB}" type="pres">
      <dgm:prSet presAssocID="{E7632A8A-F725-43E8-87CB-2ADF619EA667}" presName="Name37" presStyleLbl="parChTrans1D3" presStyleIdx="1" presStyleCnt="15" custSzX="1512002" custSzY="522000"/>
      <dgm:spPr/>
      <dgm:t>
        <a:bodyPr/>
        <a:lstStyle/>
        <a:p>
          <a:endParaRPr lang="en-US"/>
        </a:p>
      </dgm:t>
    </dgm:pt>
    <dgm:pt modelId="{8190E3D2-6324-4E3E-9115-0A47B230B1A4}" type="pres">
      <dgm:prSet presAssocID="{04828581-410E-4F8D-8EC9-0BE14E2BB3E2}" presName="hierRoot2" presStyleCnt="0">
        <dgm:presLayoutVars>
          <dgm:hierBranch val="init"/>
        </dgm:presLayoutVars>
      </dgm:prSet>
      <dgm:spPr/>
    </dgm:pt>
    <dgm:pt modelId="{09008B73-E567-4602-AA21-2671E92DB311}" type="pres">
      <dgm:prSet presAssocID="{04828581-410E-4F8D-8EC9-0BE14E2BB3E2}" presName="rootComposite" presStyleCnt="0"/>
      <dgm:spPr/>
    </dgm:pt>
    <dgm:pt modelId="{F741BF8E-7F40-4210-B5AF-0E8D671DE239}" type="pres">
      <dgm:prSet presAssocID="{04828581-410E-4F8D-8EC9-0BE14E2BB3E2}" presName="rootText" presStyleLbl="node3" presStyleIdx="1" presStyleCnt="15" custScaleX="145723" custScaleY="100377" custLinFactNeighborX="-68751">
        <dgm:presLayoutVars>
          <dgm:chPref val="3"/>
        </dgm:presLayoutVars>
      </dgm:prSet>
      <dgm:spPr/>
      <dgm:t>
        <a:bodyPr/>
        <a:lstStyle/>
        <a:p>
          <a:endParaRPr lang="en-US"/>
        </a:p>
      </dgm:t>
    </dgm:pt>
    <dgm:pt modelId="{3115A88D-2ED0-4E7D-BBA3-DEC5CBB90C8B}" type="pres">
      <dgm:prSet presAssocID="{04828581-410E-4F8D-8EC9-0BE14E2BB3E2}" presName="rootConnector" presStyleLbl="node3" presStyleIdx="1" presStyleCnt="15"/>
      <dgm:spPr/>
      <dgm:t>
        <a:bodyPr/>
        <a:lstStyle/>
        <a:p>
          <a:endParaRPr lang="en-US"/>
        </a:p>
      </dgm:t>
    </dgm:pt>
    <dgm:pt modelId="{19041D6E-AE9B-412D-8C1B-BAE451B4CB9F}" type="pres">
      <dgm:prSet presAssocID="{04828581-410E-4F8D-8EC9-0BE14E2BB3E2}" presName="hierChild4" presStyleCnt="0"/>
      <dgm:spPr/>
    </dgm:pt>
    <dgm:pt modelId="{691BE642-87AA-444D-81B3-443DD4B2B3CF}" type="pres">
      <dgm:prSet presAssocID="{04828581-410E-4F8D-8EC9-0BE14E2BB3E2}" presName="hierChild5" presStyleCnt="0"/>
      <dgm:spPr/>
    </dgm:pt>
    <dgm:pt modelId="{E333B97F-2ADF-4DE9-B29E-37103AD85C9B}" type="pres">
      <dgm:prSet presAssocID="{D9143F23-3E1C-4A00-AA58-6F61EB34FCB1}" presName="Name37" presStyleLbl="parChTrans1D3" presStyleIdx="2" presStyleCnt="15" custSzX="1512002" custSzY="522000"/>
      <dgm:spPr/>
      <dgm:t>
        <a:bodyPr/>
        <a:lstStyle/>
        <a:p>
          <a:endParaRPr lang="en-US"/>
        </a:p>
      </dgm:t>
    </dgm:pt>
    <dgm:pt modelId="{3BAA8227-4C5C-4421-9628-E7A90121C839}" type="pres">
      <dgm:prSet presAssocID="{5F03138B-6E91-4B06-93DA-07A9DB2D84A6}" presName="hierRoot2" presStyleCnt="0">
        <dgm:presLayoutVars>
          <dgm:hierBranch val="init"/>
        </dgm:presLayoutVars>
      </dgm:prSet>
      <dgm:spPr/>
    </dgm:pt>
    <dgm:pt modelId="{440678B7-F3B6-45C4-830B-37FB8F9A84F0}" type="pres">
      <dgm:prSet presAssocID="{5F03138B-6E91-4B06-93DA-07A9DB2D84A6}" presName="rootComposite" presStyleCnt="0"/>
      <dgm:spPr/>
    </dgm:pt>
    <dgm:pt modelId="{218B2DC2-442B-4507-9C68-1E52E113DEC6}" type="pres">
      <dgm:prSet presAssocID="{5F03138B-6E91-4B06-93DA-07A9DB2D84A6}" presName="rootText" presStyleLbl="node3" presStyleIdx="2" presStyleCnt="15" custScaleX="145723" custScaleY="100377" custLinFactNeighborX="-68751">
        <dgm:presLayoutVars>
          <dgm:chPref val="3"/>
        </dgm:presLayoutVars>
      </dgm:prSet>
      <dgm:spPr/>
      <dgm:t>
        <a:bodyPr/>
        <a:lstStyle/>
        <a:p>
          <a:endParaRPr lang="en-US"/>
        </a:p>
      </dgm:t>
    </dgm:pt>
    <dgm:pt modelId="{1AA56B38-C366-4BC7-BAA4-DD18BA9AB6DB}" type="pres">
      <dgm:prSet presAssocID="{5F03138B-6E91-4B06-93DA-07A9DB2D84A6}" presName="rootConnector" presStyleLbl="node3" presStyleIdx="2" presStyleCnt="15"/>
      <dgm:spPr/>
      <dgm:t>
        <a:bodyPr/>
        <a:lstStyle/>
        <a:p>
          <a:endParaRPr lang="en-US"/>
        </a:p>
      </dgm:t>
    </dgm:pt>
    <dgm:pt modelId="{63EB95A5-1C37-4906-8E6C-473BE31418DA}" type="pres">
      <dgm:prSet presAssocID="{5F03138B-6E91-4B06-93DA-07A9DB2D84A6}" presName="hierChild4" presStyleCnt="0"/>
      <dgm:spPr/>
    </dgm:pt>
    <dgm:pt modelId="{A9DD4E41-57C3-4B8D-BD98-407245A0589F}" type="pres">
      <dgm:prSet presAssocID="{5F03138B-6E91-4B06-93DA-07A9DB2D84A6}" presName="hierChild5" presStyleCnt="0"/>
      <dgm:spPr/>
    </dgm:pt>
    <dgm:pt modelId="{84162F2F-E1F2-4224-B325-9DCDD280D431}" type="pres">
      <dgm:prSet presAssocID="{6573B47F-DFC1-4DD5-8694-C5E795BD34E4}" presName="Name37" presStyleLbl="parChTrans1D3" presStyleIdx="3" presStyleCnt="15" custSzX="1512002" custSzY="522000"/>
      <dgm:spPr/>
      <dgm:t>
        <a:bodyPr/>
        <a:lstStyle/>
        <a:p>
          <a:endParaRPr lang="en-US"/>
        </a:p>
      </dgm:t>
    </dgm:pt>
    <dgm:pt modelId="{FF10059A-F10A-4FA7-A73C-B9C84B455247}" type="pres">
      <dgm:prSet presAssocID="{5727712D-2008-4815-A4C0-A08EF6AB6F86}" presName="hierRoot2" presStyleCnt="0">
        <dgm:presLayoutVars>
          <dgm:hierBranch val="init"/>
        </dgm:presLayoutVars>
      </dgm:prSet>
      <dgm:spPr/>
    </dgm:pt>
    <dgm:pt modelId="{6EE4FB3B-A100-4F69-9DFE-1AFA9D9D7C25}" type="pres">
      <dgm:prSet presAssocID="{5727712D-2008-4815-A4C0-A08EF6AB6F86}" presName="rootComposite" presStyleCnt="0"/>
      <dgm:spPr/>
    </dgm:pt>
    <dgm:pt modelId="{2B67D2EC-D2FE-477E-B385-53E38472DFA4}" type="pres">
      <dgm:prSet presAssocID="{5727712D-2008-4815-A4C0-A08EF6AB6F86}" presName="rootText" presStyleLbl="node3" presStyleIdx="3" presStyleCnt="15" custScaleX="145723" custScaleY="100377" custLinFactNeighborX="-68751">
        <dgm:presLayoutVars>
          <dgm:chPref val="3"/>
        </dgm:presLayoutVars>
      </dgm:prSet>
      <dgm:spPr/>
      <dgm:t>
        <a:bodyPr/>
        <a:lstStyle/>
        <a:p>
          <a:endParaRPr lang="en-US"/>
        </a:p>
      </dgm:t>
    </dgm:pt>
    <dgm:pt modelId="{D131703A-EFA7-4F89-8016-1D53FB07D168}" type="pres">
      <dgm:prSet presAssocID="{5727712D-2008-4815-A4C0-A08EF6AB6F86}" presName="rootConnector" presStyleLbl="node3" presStyleIdx="3" presStyleCnt="15"/>
      <dgm:spPr/>
      <dgm:t>
        <a:bodyPr/>
        <a:lstStyle/>
        <a:p>
          <a:endParaRPr lang="en-US"/>
        </a:p>
      </dgm:t>
    </dgm:pt>
    <dgm:pt modelId="{60DB3629-6EE6-4AF3-98F2-5460CC7E190B}" type="pres">
      <dgm:prSet presAssocID="{5727712D-2008-4815-A4C0-A08EF6AB6F86}" presName="hierChild4" presStyleCnt="0"/>
      <dgm:spPr/>
    </dgm:pt>
    <dgm:pt modelId="{F521B0E8-31EB-473C-A6A7-9A9E8081C452}" type="pres">
      <dgm:prSet presAssocID="{5727712D-2008-4815-A4C0-A08EF6AB6F86}" presName="hierChild5" presStyleCnt="0"/>
      <dgm:spPr/>
    </dgm:pt>
    <dgm:pt modelId="{88BABC98-2D47-4E3F-8F80-3F9BAD252D1C}" type="pres">
      <dgm:prSet presAssocID="{8F1E258E-44CE-44C7-9044-77676DF3141F}" presName="Name37" presStyleLbl="parChTrans1D3" presStyleIdx="4" presStyleCnt="15" custSzX="1512002" custSzY="522000"/>
      <dgm:spPr/>
      <dgm:t>
        <a:bodyPr/>
        <a:lstStyle/>
        <a:p>
          <a:endParaRPr lang="en-US"/>
        </a:p>
      </dgm:t>
    </dgm:pt>
    <dgm:pt modelId="{5905ABA9-F439-42DD-92A5-30DC0B610627}" type="pres">
      <dgm:prSet presAssocID="{480C8F8F-A0AC-479D-A4DC-A70DD0BBB2DA}" presName="hierRoot2" presStyleCnt="0">
        <dgm:presLayoutVars>
          <dgm:hierBranch val="init"/>
        </dgm:presLayoutVars>
      </dgm:prSet>
      <dgm:spPr/>
    </dgm:pt>
    <dgm:pt modelId="{B06B9254-4DD9-4C73-86F9-30390C835BF6}" type="pres">
      <dgm:prSet presAssocID="{480C8F8F-A0AC-479D-A4DC-A70DD0BBB2DA}" presName="rootComposite" presStyleCnt="0"/>
      <dgm:spPr/>
    </dgm:pt>
    <dgm:pt modelId="{A8F9145B-2825-4D4D-8B70-B5BFCE291CFF}" type="pres">
      <dgm:prSet presAssocID="{480C8F8F-A0AC-479D-A4DC-A70DD0BBB2DA}" presName="rootText" presStyleLbl="node3" presStyleIdx="4" presStyleCnt="15" custScaleX="145723" custScaleY="100377" custLinFactNeighborX="-68751">
        <dgm:presLayoutVars>
          <dgm:chPref val="3"/>
        </dgm:presLayoutVars>
      </dgm:prSet>
      <dgm:spPr/>
      <dgm:t>
        <a:bodyPr/>
        <a:lstStyle/>
        <a:p>
          <a:endParaRPr lang="en-US"/>
        </a:p>
      </dgm:t>
    </dgm:pt>
    <dgm:pt modelId="{AC293269-D5D8-436C-804E-F4F8D4DDF3F0}" type="pres">
      <dgm:prSet presAssocID="{480C8F8F-A0AC-479D-A4DC-A70DD0BBB2DA}" presName="rootConnector" presStyleLbl="node3" presStyleIdx="4" presStyleCnt="15"/>
      <dgm:spPr/>
      <dgm:t>
        <a:bodyPr/>
        <a:lstStyle/>
        <a:p>
          <a:endParaRPr lang="en-US"/>
        </a:p>
      </dgm:t>
    </dgm:pt>
    <dgm:pt modelId="{87C2BD84-90FA-4749-951E-326BE9AE7BD7}" type="pres">
      <dgm:prSet presAssocID="{480C8F8F-A0AC-479D-A4DC-A70DD0BBB2DA}" presName="hierChild4" presStyleCnt="0"/>
      <dgm:spPr/>
    </dgm:pt>
    <dgm:pt modelId="{6A5DBD4B-709F-4DFD-A959-F72B59F92C63}" type="pres">
      <dgm:prSet presAssocID="{480C8F8F-A0AC-479D-A4DC-A70DD0BBB2DA}" presName="hierChild5" presStyleCnt="0"/>
      <dgm:spPr/>
    </dgm:pt>
    <dgm:pt modelId="{A75A79B5-EAE5-4CD6-95E4-4CB28BFEC6CA}" type="pres">
      <dgm:prSet presAssocID="{08C08545-7E9C-47A6-9A49-582C8747E2CA}" presName="hierChild5" presStyleCnt="0"/>
      <dgm:spPr/>
    </dgm:pt>
    <dgm:pt modelId="{C52D8F6D-DC79-470D-A694-41778E71B45F}" type="pres">
      <dgm:prSet presAssocID="{BE7FFE7F-3738-49E7-8407-5300B87CB9AF}" presName="Name37" presStyleLbl="parChTrans1D2" presStyleIdx="1" presStyleCnt="3" custSzX="1512000" custSzY="522002"/>
      <dgm:spPr/>
      <dgm:t>
        <a:bodyPr/>
        <a:lstStyle/>
        <a:p>
          <a:endParaRPr lang="en-US"/>
        </a:p>
      </dgm:t>
    </dgm:pt>
    <dgm:pt modelId="{866BEE84-A350-44D5-99AC-D48D6276C370}" type="pres">
      <dgm:prSet presAssocID="{5D3B0717-98D4-4AB7-82E1-9093B965CC86}" presName="hierRoot2" presStyleCnt="0">
        <dgm:presLayoutVars>
          <dgm:hierBranch val="init"/>
        </dgm:presLayoutVars>
      </dgm:prSet>
      <dgm:spPr/>
    </dgm:pt>
    <dgm:pt modelId="{8CEFB51F-0597-4F43-8A17-F30BF5598EE8}" type="pres">
      <dgm:prSet presAssocID="{5D3B0717-98D4-4AB7-82E1-9093B965CC86}" presName="rootComposite" presStyleCnt="0"/>
      <dgm:spPr/>
    </dgm:pt>
    <dgm:pt modelId="{8C52A659-8C61-41A6-B75C-7221560B668F}" type="pres">
      <dgm:prSet presAssocID="{5D3B0717-98D4-4AB7-82E1-9093B965CC86}" presName="rootText" presStyleLbl="node2" presStyleIdx="1" presStyleCnt="3" custScaleX="145723" custScaleY="100377">
        <dgm:presLayoutVars>
          <dgm:chPref val="3"/>
        </dgm:presLayoutVars>
      </dgm:prSet>
      <dgm:spPr/>
      <dgm:t>
        <a:bodyPr/>
        <a:lstStyle/>
        <a:p>
          <a:endParaRPr lang="en-US"/>
        </a:p>
      </dgm:t>
    </dgm:pt>
    <dgm:pt modelId="{25AE6E8D-89E4-4EC5-A353-93E0CFD05FFE}" type="pres">
      <dgm:prSet presAssocID="{5D3B0717-98D4-4AB7-82E1-9093B965CC86}" presName="rootConnector" presStyleLbl="node2" presStyleIdx="1" presStyleCnt="3"/>
      <dgm:spPr/>
      <dgm:t>
        <a:bodyPr/>
        <a:lstStyle/>
        <a:p>
          <a:endParaRPr lang="en-US"/>
        </a:p>
      </dgm:t>
    </dgm:pt>
    <dgm:pt modelId="{C2C13E37-2012-4A60-9FB6-95FB8AC19237}" type="pres">
      <dgm:prSet presAssocID="{5D3B0717-98D4-4AB7-82E1-9093B965CC86}" presName="hierChild4" presStyleCnt="0"/>
      <dgm:spPr/>
    </dgm:pt>
    <dgm:pt modelId="{4F2F5D90-3F14-475C-BB3E-F8A8FB375531}" type="pres">
      <dgm:prSet presAssocID="{556A0996-12B3-4D01-90E7-52B9390EF70A}" presName="Name37" presStyleLbl="parChTrans1D3" presStyleIdx="5" presStyleCnt="15" custSzX="1512002" custSzY="522001"/>
      <dgm:spPr/>
      <dgm:t>
        <a:bodyPr/>
        <a:lstStyle/>
        <a:p>
          <a:endParaRPr lang="en-US"/>
        </a:p>
      </dgm:t>
    </dgm:pt>
    <dgm:pt modelId="{7C8FA9B0-9C3D-479D-8909-C3B7F494D03F}" type="pres">
      <dgm:prSet presAssocID="{9EF33068-D7A8-4348-A91E-95CCF1F7C6E5}" presName="hierRoot2" presStyleCnt="0">
        <dgm:presLayoutVars>
          <dgm:hierBranch val="init"/>
        </dgm:presLayoutVars>
      </dgm:prSet>
      <dgm:spPr/>
    </dgm:pt>
    <dgm:pt modelId="{43200F8D-B59F-4C3E-A2BC-590D08417A3D}" type="pres">
      <dgm:prSet presAssocID="{9EF33068-D7A8-4348-A91E-95CCF1F7C6E5}" presName="rootComposite" presStyleCnt="0"/>
      <dgm:spPr/>
    </dgm:pt>
    <dgm:pt modelId="{2B9F96DB-1551-4B64-8B27-D7339510FF73}" type="pres">
      <dgm:prSet presAssocID="{9EF33068-D7A8-4348-A91E-95CCF1F7C6E5}" presName="rootText" presStyleLbl="node3" presStyleIdx="5" presStyleCnt="15" custScaleX="145723" custScaleY="100377">
        <dgm:presLayoutVars>
          <dgm:chPref val="3"/>
        </dgm:presLayoutVars>
      </dgm:prSet>
      <dgm:spPr/>
      <dgm:t>
        <a:bodyPr/>
        <a:lstStyle/>
        <a:p>
          <a:endParaRPr lang="en-US"/>
        </a:p>
      </dgm:t>
    </dgm:pt>
    <dgm:pt modelId="{22258733-E4B5-4BFF-8E32-FA84C2AC4A31}" type="pres">
      <dgm:prSet presAssocID="{9EF33068-D7A8-4348-A91E-95CCF1F7C6E5}" presName="rootConnector" presStyleLbl="node3" presStyleIdx="5" presStyleCnt="15"/>
      <dgm:spPr/>
      <dgm:t>
        <a:bodyPr/>
        <a:lstStyle/>
        <a:p>
          <a:endParaRPr lang="en-US"/>
        </a:p>
      </dgm:t>
    </dgm:pt>
    <dgm:pt modelId="{C87B6472-CD5D-4C21-9FF7-B9FD088052EA}" type="pres">
      <dgm:prSet presAssocID="{9EF33068-D7A8-4348-A91E-95CCF1F7C6E5}" presName="hierChild4" presStyleCnt="0"/>
      <dgm:spPr/>
    </dgm:pt>
    <dgm:pt modelId="{0288B093-D9A6-4A92-BD56-DC8D09BB1BFA}" type="pres">
      <dgm:prSet presAssocID="{9EF33068-D7A8-4348-A91E-95CCF1F7C6E5}" presName="hierChild5" presStyleCnt="0"/>
      <dgm:spPr/>
    </dgm:pt>
    <dgm:pt modelId="{2F4F6131-1FAA-48B2-8933-12293EF9770C}" type="pres">
      <dgm:prSet presAssocID="{94AF8EC3-4F56-469A-BF08-04F854BAC74A}" presName="Name37" presStyleLbl="parChTrans1D3" presStyleIdx="6" presStyleCnt="15" custSzX="1512002" custSzY="522000"/>
      <dgm:spPr/>
      <dgm:t>
        <a:bodyPr/>
        <a:lstStyle/>
        <a:p>
          <a:endParaRPr lang="en-US"/>
        </a:p>
      </dgm:t>
    </dgm:pt>
    <dgm:pt modelId="{1862953E-0DEF-4F3C-A509-C5176FED7469}" type="pres">
      <dgm:prSet presAssocID="{A7CC1E2B-7720-42E1-9849-30AC800D1521}" presName="hierRoot2" presStyleCnt="0">
        <dgm:presLayoutVars>
          <dgm:hierBranch val="init"/>
        </dgm:presLayoutVars>
      </dgm:prSet>
      <dgm:spPr/>
    </dgm:pt>
    <dgm:pt modelId="{52BE2B7A-027B-420F-886B-70B21A02E0E5}" type="pres">
      <dgm:prSet presAssocID="{A7CC1E2B-7720-42E1-9849-30AC800D1521}" presName="rootComposite" presStyleCnt="0"/>
      <dgm:spPr/>
    </dgm:pt>
    <dgm:pt modelId="{3E54EF05-060A-477C-A6BA-7650C1C4E516}" type="pres">
      <dgm:prSet presAssocID="{A7CC1E2B-7720-42E1-9849-30AC800D1521}" presName="rootText" presStyleLbl="node3" presStyleIdx="6" presStyleCnt="15" custScaleX="145723" custScaleY="100377">
        <dgm:presLayoutVars>
          <dgm:chPref val="3"/>
        </dgm:presLayoutVars>
      </dgm:prSet>
      <dgm:spPr/>
      <dgm:t>
        <a:bodyPr/>
        <a:lstStyle/>
        <a:p>
          <a:endParaRPr lang="en-US"/>
        </a:p>
      </dgm:t>
    </dgm:pt>
    <dgm:pt modelId="{A3172C94-A8FA-4E18-92B7-F4F377225F86}" type="pres">
      <dgm:prSet presAssocID="{A7CC1E2B-7720-42E1-9849-30AC800D1521}" presName="rootConnector" presStyleLbl="node3" presStyleIdx="6" presStyleCnt="15"/>
      <dgm:spPr/>
      <dgm:t>
        <a:bodyPr/>
        <a:lstStyle/>
        <a:p>
          <a:endParaRPr lang="en-US"/>
        </a:p>
      </dgm:t>
    </dgm:pt>
    <dgm:pt modelId="{DD7C9496-4461-4711-A790-B3FF385C41A6}" type="pres">
      <dgm:prSet presAssocID="{A7CC1E2B-7720-42E1-9849-30AC800D1521}" presName="hierChild4" presStyleCnt="0"/>
      <dgm:spPr/>
    </dgm:pt>
    <dgm:pt modelId="{F6BC6DC3-EBB6-4EE6-B3A5-19011ACFB1CC}" type="pres">
      <dgm:prSet presAssocID="{A7CC1E2B-7720-42E1-9849-30AC800D1521}" presName="hierChild5" presStyleCnt="0"/>
      <dgm:spPr/>
    </dgm:pt>
    <dgm:pt modelId="{4D55009E-D164-4993-B810-45105DC76601}" type="pres">
      <dgm:prSet presAssocID="{D581EC5E-B684-4D21-9DB6-C88F29708307}" presName="Name37" presStyleLbl="parChTrans1D3" presStyleIdx="7" presStyleCnt="15" custSzX="1512002" custSzY="522000"/>
      <dgm:spPr/>
      <dgm:t>
        <a:bodyPr/>
        <a:lstStyle/>
        <a:p>
          <a:endParaRPr lang="en-US"/>
        </a:p>
      </dgm:t>
    </dgm:pt>
    <dgm:pt modelId="{0FA42581-314F-462B-BD97-8643227E2B83}" type="pres">
      <dgm:prSet presAssocID="{B22F0F03-5F0E-4C75-AE2D-875F32346E49}" presName="hierRoot2" presStyleCnt="0">
        <dgm:presLayoutVars>
          <dgm:hierBranch val="init"/>
        </dgm:presLayoutVars>
      </dgm:prSet>
      <dgm:spPr/>
    </dgm:pt>
    <dgm:pt modelId="{F63A722D-7718-4386-A414-B3C43A98AA5E}" type="pres">
      <dgm:prSet presAssocID="{B22F0F03-5F0E-4C75-AE2D-875F32346E49}" presName="rootComposite" presStyleCnt="0"/>
      <dgm:spPr/>
    </dgm:pt>
    <dgm:pt modelId="{00BAA9B5-560F-44F7-876C-43BC802D1E5F}" type="pres">
      <dgm:prSet presAssocID="{B22F0F03-5F0E-4C75-AE2D-875F32346E49}" presName="rootText" presStyleLbl="node3" presStyleIdx="7" presStyleCnt="15" custScaleX="145723" custScaleY="100377">
        <dgm:presLayoutVars>
          <dgm:chPref val="3"/>
        </dgm:presLayoutVars>
      </dgm:prSet>
      <dgm:spPr/>
      <dgm:t>
        <a:bodyPr/>
        <a:lstStyle/>
        <a:p>
          <a:endParaRPr lang="en-US"/>
        </a:p>
      </dgm:t>
    </dgm:pt>
    <dgm:pt modelId="{AA60E250-61D6-4FE6-AB26-07A047392E60}" type="pres">
      <dgm:prSet presAssocID="{B22F0F03-5F0E-4C75-AE2D-875F32346E49}" presName="rootConnector" presStyleLbl="node3" presStyleIdx="7" presStyleCnt="15"/>
      <dgm:spPr/>
      <dgm:t>
        <a:bodyPr/>
        <a:lstStyle/>
        <a:p>
          <a:endParaRPr lang="en-US"/>
        </a:p>
      </dgm:t>
    </dgm:pt>
    <dgm:pt modelId="{49E62ED8-07F0-47DE-AAB1-B5F7E461D1CA}" type="pres">
      <dgm:prSet presAssocID="{B22F0F03-5F0E-4C75-AE2D-875F32346E49}" presName="hierChild4" presStyleCnt="0"/>
      <dgm:spPr/>
    </dgm:pt>
    <dgm:pt modelId="{454F5196-09E5-4AB3-96A7-F65D68FBA6AB}" type="pres">
      <dgm:prSet presAssocID="{B22F0F03-5F0E-4C75-AE2D-875F32346E49}" presName="hierChild5" presStyleCnt="0"/>
      <dgm:spPr/>
    </dgm:pt>
    <dgm:pt modelId="{382D3910-9D9D-43E6-B869-B8E6AA339ACD}" type="pres">
      <dgm:prSet presAssocID="{48044FB1-3DC6-464A-A4BE-C7BDD5622757}" presName="Name37" presStyleLbl="parChTrans1D3" presStyleIdx="8" presStyleCnt="15" custSzX="1512002" custSzY="522000"/>
      <dgm:spPr/>
      <dgm:t>
        <a:bodyPr/>
        <a:lstStyle/>
        <a:p>
          <a:endParaRPr lang="en-US"/>
        </a:p>
      </dgm:t>
    </dgm:pt>
    <dgm:pt modelId="{4ED1D809-A696-4A1A-969C-4AD50E573263}" type="pres">
      <dgm:prSet presAssocID="{4CFCB7AA-57A0-416A-A0FD-8734808BE32D}" presName="hierRoot2" presStyleCnt="0">
        <dgm:presLayoutVars>
          <dgm:hierBranch val="init"/>
        </dgm:presLayoutVars>
      </dgm:prSet>
      <dgm:spPr/>
    </dgm:pt>
    <dgm:pt modelId="{74D130A0-CCDF-4652-9188-9BC9FE88C2A9}" type="pres">
      <dgm:prSet presAssocID="{4CFCB7AA-57A0-416A-A0FD-8734808BE32D}" presName="rootComposite" presStyleCnt="0"/>
      <dgm:spPr/>
    </dgm:pt>
    <dgm:pt modelId="{D4104111-D4C4-4189-9ED5-AE0C18D457E5}" type="pres">
      <dgm:prSet presAssocID="{4CFCB7AA-57A0-416A-A0FD-8734808BE32D}" presName="rootText" presStyleLbl="node3" presStyleIdx="8" presStyleCnt="15" custScaleX="145723" custScaleY="100377">
        <dgm:presLayoutVars>
          <dgm:chPref val="3"/>
        </dgm:presLayoutVars>
      </dgm:prSet>
      <dgm:spPr/>
      <dgm:t>
        <a:bodyPr/>
        <a:lstStyle/>
        <a:p>
          <a:endParaRPr lang="en-US"/>
        </a:p>
      </dgm:t>
    </dgm:pt>
    <dgm:pt modelId="{E95F9389-FE47-4D1F-9EAA-15543070080B}" type="pres">
      <dgm:prSet presAssocID="{4CFCB7AA-57A0-416A-A0FD-8734808BE32D}" presName="rootConnector" presStyleLbl="node3" presStyleIdx="8" presStyleCnt="15"/>
      <dgm:spPr/>
      <dgm:t>
        <a:bodyPr/>
        <a:lstStyle/>
        <a:p>
          <a:endParaRPr lang="en-US"/>
        </a:p>
      </dgm:t>
    </dgm:pt>
    <dgm:pt modelId="{90183DA8-4A02-443E-8797-63DD1D696CBE}" type="pres">
      <dgm:prSet presAssocID="{4CFCB7AA-57A0-416A-A0FD-8734808BE32D}" presName="hierChild4" presStyleCnt="0"/>
      <dgm:spPr/>
    </dgm:pt>
    <dgm:pt modelId="{FDBC886E-DD30-47A3-A913-9C9D0B4B971B}" type="pres">
      <dgm:prSet presAssocID="{4CFCB7AA-57A0-416A-A0FD-8734808BE32D}" presName="hierChild5" presStyleCnt="0"/>
      <dgm:spPr/>
    </dgm:pt>
    <dgm:pt modelId="{2D9A8C65-2030-4FB9-81F2-857793E702DC}" type="pres">
      <dgm:prSet presAssocID="{BDD44626-E8C5-4F43-9596-32E3FD09DF95}" presName="Name37" presStyleLbl="parChTrans1D3" presStyleIdx="9" presStyleCnt="15" custSzX="1512002" custSzY="522000"/>
      <dgm:spPr/>
      <dgm:t>
        <a:bodyPr/>
        <a:lstStyle/>
        <a:p>
          <a:endParaRPr lang="en-US"/>
        </a:p>
      </dgm:t>
    </dgm:pt>
    <dgm:pt modelId="{0E43220B-5FB9-4075-B962-7088FB5F02D0}" type="pres">
      <dgm:prSet presAssocID="{57F6AD67-BD4C-471A-8942-F00FBF368651}" presName="hierRoot2" presStyleCnt="0">
        <dgm:presLayoutVars>
          <dgm:hierBranch val="init"/>
        </dgm:presLayoutVars>
      </dgm:prSet>
      <dgm:spPr/>
    </dgm:pt>
    <dgm:pt modelId="{BFA7A561-BE0F-452C-BE78-091C5BDB03A1}" type="pres">
      <dgm:prSet presAssocID="{57F6AD67-BD4C-471A-8942-F00FBF368651}" presName="rootComposite" presStyleCnt="0"/>
      <dgm:spPr/>
    </dgm:pt>
    <dgm:pt modelId="{D58C643E-4BDB-4042-B1D1-4D35E191865B}" type="pres">
      <dgm:prSet presAssocID="{57F6AD67-BD4C-471A-8942-F00FBF368651}" presName="rootText" presStyleLbl="node3" presStyleIdx="9" presStyleCnt="15" custScaleX="145723" custScaleY="100377">
        <dgm:presLayoutVars>
          <dgm:chPref val="3"/>
        </dgm:presLayoutVars>
      </dgm:prSet>
      <dgm:spPr/>
      <dgm:t>
        <a:bodyPr/>
        <a:lstStyle/>
        <a:p>
          <a:endParaRPr lang="en-US"/>
        </a:p>
      </dgm:t>
    </dgm:pt>
    <dgm:pt modelId="{B55982F5-AF95-40D6-8307-72449D6B5112}" type="pres">
      <dgm:prSet presAssocID="{57F6AD67-BD4C-471A-8942-F00FBF368651}" presName="rootConnector" presStyleLbl="node3" presStyleIdx="9" presStyleCnt="15"/>
      <dgm:spPr/>
      <dgm:t>
        <a:bodyPr/>
        <a:lstStyle/>
        <a:p>
          <a:endParaRPr lang="en-US"/>
        </a:p>
      </dgm:t>
    </dgm:pt>
    <dgm:pt modelId="{1DB32053-3114-4BCB-A752-3FF310716F22}" type="pres">
      <dgm:prSet presAssocID="{57F6AD67-BD4C-471A-8942-F00FBF368651}" presName="hierChild4" presStyleCnt="0"/>
      <dgm:spPr/>
    </dgm:pt>
    <dgm:pt modelId="{1AC8AEE9-4EFC-4EAB-B934-1F243DF76E56}" type="pres">
      <dgm:prSet presAssocID="{57F6AD67-BD4C-471A-8942-F00FBF368651}" presName="hierChild5" presStyleCnt="0"/>
      <dgm:spPr/>
    </dgm:pt>
    <dgm:pt modelId="{54FC2D2E-155C-4767-A173-1EF072EA1D61}" type="pres">
      <dgm:prSet presAssocID="{5D3B0717-98D4-4AB7-82E1-9093B965CC86}" presName="hierChild5" presStyleCnt="0"/>
      <dgm:spPr/>
    </dgm:pt>
    <dgm:pt modelId="{FA624A3E-7BAE-4917-8939-2022B17078E6}" type="pres">
      <dgm:prSet presAssocID="{78028272-E598-416F-8E90-DDAB6983EB40}" presName="Name37" presStyleLbl="parChTrans1D2" presStyleIdx="2" presStyleCnt="3" custSzX="1512000" custSzY="522002"/>
      <dgm:spPr/>
      <dgm:t>
        <a:bodyPr/>
        <a:lstStyle/>
        <a:p>
          <a:endParaRPr lang="en-US"/>
        </a:p>
      </dgm:t>
    </dgm:pt>
    <dgm:pt modelId="{42CC8CE6-EBFA-49A2-9657-880F1509FC16}" type="pres">
      <dgm:prSet presAssocID="{07838561-D566-4735-9FEE-6A3469CC568C}" presName="hierRoot2" presStyleCnt="0">
        <dgm:presLayoutVars>
          <dgm:hierBranch val="init"/>
        </dgm:presLayoutVars>
      </dgm:prSet>
      <dgm:spPr/>
    </dgm:pt>
    <dgm:pt modelId="{71BFFDB0-9F33-4FC4-BEEB-0C5846317730}" type="pres">
      <dgm:prSet presAssocID="{07838561-D566-4735-9FEE-6A3469CC568C}" presName="rootComposite" presStyleCnt="0"/>
      <dgm:spPr/>
    </dgm:pt>
    <dgm:pt modelId="{299BE8BA-B836-4B5C-8E87-C3C1539829B0}" type="pres">
      <dgm:prSet presAssocID="{07838561-D566-4735-9FEE-6A3469CC568C}" presName="rootText" presStyleLbl="node2" presStyleIdx="2" presStyleCnt="3" custScaleX="145723" custScaleY="100377" custLinFactNeighborX="68751">
        <dgm:presLayoutVars>
          <dgm:chPref val="3"/>
        </dgm:presLayoutVars>
      </dgm:prSet>
      <dgm:spPr/>
      <dgm:t>
        <a:bodyPr/>
        <a:lstStyle/>
        <a:p>
          <a:endParaRPr lang="en-US"/>
        </a:p>
      </dgm:t>
    </dgm:pt>
    <dgm:pt modelId="{F7089A50-B905-4D04-A542-1D7BD2E1C7CA}" type="pres">
      <dgm:prSet presAssocID="{07838561-D566-4735-9FEE-6A3469CC568C}" presName="rootConnector" presStyleLbl="node2" presStyleIdx="2" presStyleCnt="3"/>
      <dgm:spPr/>
      <dgm:t>
        <a:bodyPr/>
        <a:lstStyle/>
        <a:p>
          <a:endParaRPr lang="en-US"/>
        </a:p>
      </dgm:t>
    </dgm:pt>
    <dgm:pt modelId="{C660B754-5887-4AB2-82E2-322C9E467B58}" type="pres">
      <dgm:prSet presAssocID="{07838561-D566-4735-9FEE-6A3469CC568C}" presName="hierChild4" presStyleCnt="0"/>
      <dgm:spPr/>
    </dgm:pt>
    <dgm:pt modelId="{151EB6F3-6330-4989-BA19-18F8DBDDA1A0}" type="pres">
      <dgm:prSet presAssocID="{3AB59C3B-CB23-46B2-9577-4E5C929471F3}" presName="Name37" presStyleLbl="parChTrans1D3" presStyleIdx="10" presStyleCnt="15" custSzX="1512002" custSzY="522001"/>
      <dgm:spPr/>
      <dgm:t>
        <a:bodyPr/>
        <a:lstStyle/>
        <a:p>
          <a:endParaRPr lang="en-US"/>
        </a:p>
      </dgm:t>
    </dgm:pt>
    <dgm:pt modelId="{8B808B1F-F3FF-4AE7-8A3E-969734068D12}" type="pres">
      <dgm:prSet presAssocID="{376DF943-463A-467B-901D-4C08D3E88C66}" presName="hierRoot2" presStyleCnt="0">
        <dgm:presLayoutVars>
          <dgm:hierBranch val="init"/>
        </dgm:presLayoutVars>
      </dgm:prSet>
      <dgm:spPr/>
    </dgm:pt>
    <dgm:pt modelId="{AF05EE72-5F21-42A5-8F3A-6E208DDB9E04}" type="pres">
      <dgm:prSet presAssocID="{376DF943-463A-467B-901D-4C08D3E88C66}" presName="rootComposite" presStyleCnt="0"/>
      <dgm:spPr/>
    </dgm:pt>
    <dgm:pt modelId="{BAE724A5-5182-4EAD-BFEA-F977C5B71DB0}" type="pres">
      <dgm:prSet presAssocID="{376DF943-463A-467B-901D-4C08D3E88C66}" presName="rootText" presStyleLbl="node3" presStyleIdx="10" presStyleCnt="15" custScaleX="145723" custScaleY="100377" custLinFactNeighborX="68751">
        <dgm:presLayoutVars>
          <dgm:chPref val="3"/>
        </dgm:presLayoutVars>
      </dgm:prSet>
      <dgm:spPr/>
      <dgm:t>
        <a:bodyPr/>
        <a:lstStyle/>
        <a:p>
          <a:endParaRPr lang="en-US"/>
        </a:p>
      </dgm:t>
    </dgm:pt>
    <dgm:pt modelId="{51298C19-4627-4BE0-BF13-25E29D7E3696}" type="pres">
      <dgm:prSet presAssocID="{376DF943-463A-467B-901D-4C08D3E88C66}" presName="rootConnector" presStyleLbl="node3" presStyleIdx="10" presStyleCnt="15"/>
      <dgm:spPr/>
      <dgm:t>
        <a:bodyPr/>
        <a:lstStyle/>
        <a:p>
          <a:endParaRPr lang="en-US"/>
        </a:p>
      </dgm:t>
    </dgm:pt>
    <dgm:pt modelId="{64E59DB7-839F-42BB-ABE1-1578C755B899}" type="pres">
      <dgm:prSet presAssocID="{376DF943-463A-467B-901D-4C08D3E88C66}" presName="hierChild4" presStyleCnt="0"/>
      <dgm:spPr/>
    </dgm:pt>
    <dgm:pt modelId="{75B2BD48-CDB9-4BB2-B2D9-43D3087CF368}" type="pres">
      <dgm:prSet presAssocID="{376DF943-463A-467B-901D-4C08D3E88C66}" presName="hierChild5" presStyleCnt="0"/>
      <dgm:spPr/>
    </dgm:pt>
    <dgm:pt modelId="{6E96997F-209E-402D-B773-C9EF80F668B7}" type="pres">
      <dgm:prSet presAssocID="{FE9517AE-41F9-46B9-BBF5-B45130D1E0F3}" presName="Name37" presStyleLbl="parChTrans1D3" presStyleIdx="11" presStyleCnt="15" custSzX="1512002" custSzY="522000"/>
      <dgm:spPr/>
      <dgm:t>
        <a:bodyPr/>
        <a:lstStyle/>
        <a:p>
          <a:endParaRPr lang="en-US"/>
        </a:p>
      </dgm:t>
    </dgm:pt>
    <dgm:pt modelId="{581F4C59-5496-4EE5-A719-51329221441C}" type="pres">
      <dgm:prSet presAssocID="{06B5AA09-596C-47AE-B42C-1D824758EFDA}" presName="hierRoot2" presStyleCnt="0">
        <dgm:presLayoutVars>
          <dgm:hierBranch val="init"/>
        </dgm:presLayoutVars>
      </dgm:prSet>
      <dgm:spPr/>
    </dgm:pt>
    <dgm:pt modelId="{469395E1-09C3-4BE8-87F4-A10980689ACF}" type="pres">
      <dgm:prSet presAssocID="{06B5AA09-596C-47AE-B42C-1D824758EFDA}" presName="rootComposite" presStyleCnt="0"/>
      <dgm:spPr/>
    </dgm:pt>
    <dgm:pt modelId="{0BCD9CEB-4AF9-4274-91F8-81FB9F51F117}" type="pres">
      <dgm:prSet presAssocID="{06B5AA09-596C-47AE-B42C-1D824758EFDA}" presName="rootText" presStyleLbl="node3" presStyleIdx="11" presStyleCnt="15" custScaleX="145723" custScaleY="100377" custLinFactNeighborX="68751">
        <dgm:presLayoutVars>
          <dgm:chPref val="3"/>
        </dgm:presLayoutVars>
      </dgm:prSet>
      <dgm:spPr/>
      <dgm:t>
        <a:bodyPr/>
        <a:lstStyle/>
        <a:p>
          <a:endParaRPr lang="en-US"/>
        </a:p>
      </dgm:t>
    </dgm:pt>
    <dgm:pt modelId="{48A9D615-7295-437A-A88A-26012E6BD698}" type="pres">
      <dgm:prSet presAssocID="{06B5AA09-596C-47AE-B42C-1D824758EFDA}" presName="rootConnector" presStyleLbl="node3" presStyleIdx="11" presStyleCnt="15"/>
      <dgm:spPr/>
      <dgm:t>
        <a:bodyPr/>
        <a:lstStyle/>
        <a:p>
          <a:endParaRPr lang="en-US"/>
        </a:p>
      </dgm:t>
    </dgm:pt>
    <dgm:pt modelId="{495954B5-8DBE-47AE-A2A4-BA925741603A}" type="pres">
      <dgm:prSet presAssocID="{06B5AA09-596C-47AE-B42C-1D824758EFDA}" presName="hierChild4" presStyleCnt="0"/>
      <dgm:spPr/>
    </dgm:pt>
    <dgm:pt modelId="{F0207531-B827-40C9-8F03-A571A7EC2D64}" type="pres">
      <dgm:prSet presAssocID="{06B5AA09-596C-47AE-B42C-1D824758EFDA}" presName="hierChild5" presStyleCnt="0"/>
      <dgm:spPr/>
    </dgm:pt>
    <dgm:pt modelId="{05EAF4C3-3213-4F69-A49B-DC7AF7C93E4F}" type="pres">
      <dgm:prSet presAssocID="{F9984AE1-ECC3-4735-B324-B3C555206A24}" presName="Name37" presStyleLbl="parChTrans1D3" presStyleIdx="12" presStyleCnt="15" custSzX="1512002" custSzY="522000"/>
      <dgm:spPr/>
      <dgm:t>
        <a:bodyPr/>
        <a:lstStyle/>
        <a:p>
          <a:endParaRPr lang="en-US"/>
        </a:p>
      </dgm:t>
    </dgm:pt>
    <dgm:pt modelId="{1B64101E-619D-40E8-9682-0C87C8F3F3DF}" type="pres">
      <dgm:prSet presAssocID="{E9A80FF1-DA78-4D1A-9017-38F7DAD72A4C}" presName="hierRoot2" presStyleCnt="0">
        <dgm:presLayoutVars>
          <dgm:hierBranch val="init"/>
        </dgm:presLayoutVars>
      </dgm:prSet>
      <dgm:spPr/>
    </dgm:pt>
    <dgm:pt modelId="{E18240A3-3181-4610-83A0-43EE7327B34D}" type="pres">
      <dgm:prSet presAssocID="{E9A80FF1-DA78-4D1A-9017-38F7DAD72A4C}" presName="rootComposite" presStyleCnt="0"/>
      <dgm:spPr/>
    </dgm:pt>
    <dgm:pt modelId="{04181BCE-E63B-44F1-BA6E-5CE119458178}" type="pres">
      <dgm:prSet presAssocID="{E9A80FF1-DA78-4D1A-9017-38F7DAD72A4C}" presName="rootText" presStyleLbl="node3" presStyleIdx="12" presStyleCnt="15" custScaleX="144398" custScaleY="100377" custLinFactNeighborX="68751">
        <dgm:presLayoutVars>
          <dgm:chPref val="3"/>
        </dgm:presLayoutVars>
      </dgm:prSet>
      <dgm:spPr/>
      <dgm:t>
        <a:bodyPr/>
        <a:lstStyle/>
        <a:p>
          <a:endParaRPr lang="en-US"/>
        </a:p>
      </dgm:t>
    </dgm:pt>
    <dgm:pt modelId="{6446AE8D-C626-4F0B-9A96-51AD48C59358}" type="pres">
      <dgm:prSet presAssocID="{E9A80FF1-DA78-4D1A-9017-38F7DAD72A4C}" presName="rootConnector" presStyleLbl="node3" presStyleIdx="12" presStyleCnt="15"/>
      <dgm:spPr/>
      <dgm:t>
        <a:bodyPr/>
        <a:lstStyle/>
        <a:p>
          <a:endParaRPr lang="en-US"/>
        </a:p>
      </dgm:t>
    </dgm:pt>
    <dgm:pt modelId="{E711BE4A-DB3C-4078-9736-92DEA89628F8}" type="pres">
      <dgm:prSet presAssocID="{E9A80FF1-DA78-4D1A-9017-38F7DAD72A4C}" presName="hierChild4" presStyleCnt="0"/>
      <dgm:spPr/>
    </dgm:pt>
    <dgm:pt modelId="{620BDB69-1962-44DA-B780-0AE7BF9939E7}" type="pres">
      <dgm:prSet presAssocID="{E9A80FF1-DA78-4D1A-9017-38F7DAD72A4C}" presName="hierChild5" presStyleCnt="0"/>
      <dgm:spPr/>
    </dgm:pt>
    <dgm:pt modelId="{627B7B0F-FD78-4C48-8F67-CE41E7CE59B0}" type="pres">
      <dgm:prSet presAssocID="{7C86CFA5-44E6-4D28-8AFF-5EF3D4B89621}" presName="Name37" presStyleLbl="parChTrans1D3" presStyleIdx="13" presStyleCnt="15" custSzX="1512002" custSzY="522000"/>
      <dgm:spPr/>
      <dgm:t>
        <a:bodyPr/>
        <a:lstStyle/>
        <a:p>
          <a:endParaRPr lang="en-US"/>
        </a:p>
      </dgm:t>
    </dgm:pt>
    <dgm:pt modelId="{D1459462-2ADD-4161-85A6-4FAF72B8FEBE}" type="pres">
      <dgm:prSet presAssocID="{E1D37882-ADA7-4910-9397-5390FC914899}" presName="hierRoot2" presStyleCnt="0">
        <dgm:presLayoutVars>
          <dgm:hierBranch val="init"/>
        </dgm:presLayoutVars>
      </dgm:prSet>
      <dgm:spPr/>
    </dgm:pt>
    <dgm:pt modelId="{6F2F2084-E7D6-43D7-B913-F8CBECC37105}" type="pres">
      <dgm:prSet presAssocID="{E1D37882-ADA7-4910-9397-5390FC914899}" presName="rootComposite" presStyleCnt="0"/>
      <dgm:spPr/>
    </dgm:pt>
    <dgm:pt modelId="{67058143-F710-4E58-B04A-8138AF35308F}" type="pres">
      <dgm:prSet presAssocID="{E1D37882-ADA7-4910-9397-5390FC914899}" presName="rootText" presStyleLbl="node3" presStyleIdx="13" presStyleCnt="15" custScaleX="145723" custScaleY="100377" custLinFactNeighborX="68751">
        <dgm:presLayoutVars>
          <dgm:chPref val="3"/>
        </dgm:presLayoutVars>
      </dgm:prSet>
      <dgm:spPr/>
      <dgm:t>
        <a:bodyPr/>
        <a:lstStyle/>
        <a:p>
          <a:endParaRPr lang="en-US"/>
        </a:p>
      </dgm:t>
    </dgm:pt>
    <dgm:pt modelId="{D6C6C690-AE8A-414A-8242-E1C20D500C13}" type="pres">
      <dgm:prSet presAssocID="{E1D37882-ADA7-4910-9397-5390FC914899}" presName="rootConnector" presStyleLbl="node3" presStyleIdx="13" presStyleCnt="15"/>
      <dgm:spPr/>
      <dgm:t>
        <a:bodyPr/>
        <a:lstStyle/>
        <a:p>
          <a:endParaRPr lang="en-US"/>
        </a:p>
      </dgm:t>
    </dgm:pt>
    <dgm:pt modelId="{7ADB2FFF-96D6-4BDE-8A05-D5596CD05428}" type="pres">
      <dgm:prSet presAssocID="{E1D37882-ADA7-4910-9397-5390FC914899}" presName="hierChild4" presStyleCnt="0"/>
      <dgm:spPr/>
    </dgm:pt>
    <dgm:pt modelId="{D5C0B276-206F-495A-9DDC-02EF6BC6787C}" type="pres">
      <dgm:prSet presAssocID="{E1D37882-ADA7-4910-9397-5390FC914899}" presName="hierChild5" presStyleCnt="0"/>
      <dgm:spPr/>
    </dgm:pt>
    <dgm:pt modelId="{583EED3F-4851-4AF9-BAAF-86EEFA8E287B}" type="pres">
      <dgm:prSet presAssocID="{C689CEF0-D3BD-4CFD-ADB0-9EB2B36698ED}" presName="Name37" presStyleLbl="parChTrans1D3" presStyleIdx="14" presStyleCnt="15" custSzX="1512002" custSzY="522000"/>
      <dgm:spPr/>
      <dgm:t>
        <a:bodyPr/>
        <a:lstStyle/>
        <a:p>
          <a:endParaRPr lang="en-US"/>
        </a:p>
      </dgm:t>
    </dgm:pt>
    <dgm:pt modelId="{49F4DA33-E632-4A71-928C-DD6C68C88666}" type="pres">
      <dgm:prSet presAssocID="{68B30599-4000-48E9-AAED-42ECDB4DB01A}" presName="hierRoot2" presStyleCnt="0">
        <dgm:presLayoutVars>
          <dgm:hierBranch val="init"/>
        </dgm:presLayoutVars>
      </dgm:prSet>
      <dgm:spPr/>
    </dgm:pt>
    <dgm:pt modelId="{9EF75677-F54D-4C93-84F9-6B067B775672}" type="pres">
      <dgm:prSet presAssocID="{68B30599-4000-48E9-AAED-42ECDB4DB01A}" presName="rootComposite" presStyleCnt="0"/>
      <dgm:spPr/>
    </dgm:pt>
    <dgm:pt modelId="{CA484F4D-B113-4C49-9C09-9EA6EB31C337}" type="pres">
      <dgm:prSet presAssocID="{68B30599-4000-48E9-AAED-42ECDB4DB01A}" presName="rootText" presStyleLbl="node3" presStyleIdx="14" presStyleCnt="15" custScaleX="145723" custScaleY="100377" custLinFactNeighborX="68751">
        <dgm:presLayoutVars>
          <dgm:chPref val="3"/>
        </dgm:presLayoutVars>
      </dgm:prSet>
      <dgm:spPr/>
      <dgm:t>
        <a:bodyPr/>
        <a:lstStyle/>
        <a:p>
          <a:endParaRPr lang="en-US"/>
        </a:p>
      </dgm:t>
    </dgm:pt>
    <dgm:pt modelId="{C11F7613-5AC5-4F9C-9F80-C0CB3C5FA9E6}" type="pres">
      <dgm:prSet presAssocID="{68B30599-4000-48E9-AAED-42ECDB4DB01A}" presName="rootConnector" presStyleLbl="node3" presStyleIdx="14" presStyleCnt="15"/>
      <dgm:spPr/>
      <dgm:t>
        <a:bodyPr/>
        <a:lstStyle/>
        <a:p>
          <a:endParaRPr lang="en-US"/>
        </a:p>
      </dgm:t>
    </dgm:pt>
    <dgm:pt modelId="{C35EC042-CDE7-48AE-96E6-67FD156253A4}" type="pres">
      <dgm:prSet presAssocID="{68B30599-4000-48E9-AAED-42ECDB4DB01A}" presName="hierChild4" presStyleCnt="0"/>
      <dgm:spPr/>
    </dgm:pt>
    <dgm:pt modelId="{B7A7FD02-89B2-4B27-9D48-2B27B3505BE0}" type="pres">
      <dgm:prSet presAssocID="{68B30599-4000-48E9-AAED-42ECDB4DB01A}" presName="hierChild5" presStyleCnt="0"/>
      <dgm:spPr/>
    </dgm:pt>
    <dgm:pt modelId="{65635962-AF14-45BC-87DB-319E3B5C194F}" type="pres">
      <dgm:prSet presAssocID="{07838561-D566-4735-9FEE-6A3469CC568C}" presName="hierChild5" presStyleCnt="0"/>
      <dgm:spPr/>
    </dgm:pt>
    <dgm:pt modelId="{42A52146-8376-4856-93C6-5BF2B53238AC}" type="pres">
      <dgm:prSet presAssocID="{2DB2554C-6845-495C-9B90-42846DEFF93B}" presName="hierChild3" presStyleCnt="0"/>
      <dgm:spPr/>
    </dgm:pt>
  </dgm:ptLst>
  <dgm:cxnLst>
    <dgm:cxn modelId="{A44A49B9-12A7-4F75-A78E-3068E5DC9A28}" type="presOf" srcId="{5F03138B-6E91-4B06-93DA-07A9DB2D84A6}" destId="{218B2DC2-442B-4507-9C68-1E52E113DEC6}" srcOrd="0" destOrd="0" presId="urn:microsoft.com/office/officeart/2005/8/layout/orgChart1#4"/>
    <dgm:cxn modelId="{92FEE283-C8B1-459F-8BB3-3B5F4AB60B64}" srcId="{2DB2554C-6845-495C-9B90-42846DEFF93B}" destId="{5D3B0717-98D4-4AB7-82E1-9093B965CC86}" srcOrd="1" destOrd="0" parTransId="{BE7FFE7F-3738-49E7-8407-5300B87CB9AF}" sibTransId="{0FE739E2-8089-42CD-968D-8DF49FFA6A21}"/>
    <dgm:cxn modelId="{3B6E87D0-D02D-40F3-AC6C-18C8929FDCC3}" type="presOf" srcId="{8F1E258E-44CE-44C7-9044-77676DF3141F}" destId="{88BABC98-2D47-4E3F-8F80-3F9BAD252D1C}" srcOrd="0" destOrd="0" presId="urn:microsoft.com/office/officeart/2005/8/layout/orgChart1#4"/>
    <dgm:cxn modelId="{7C567D15-D392-4F2F-AD38-BF30D2D3EE22}" type="presOf" srcId="{08C08545-7E9C-47A6-9A49-582C8747E2CA}" destId="{42B1F111-5229-44FE-9A61-85ADA750D149}" srcOrd="0" destOrd="0" presId="urn:microsoft.com/office/officeart/2005/8/layout/orgChart1#4"/>
    <dgm:cxn modelId="{0E97F49B-8814-4514-A8D3-2066AB059542}" type="presOf" srcId="{5F03138B-6E91-4B06-93DA-07A9DB2D84A6}" destId="{1AA56B38-C366-4BC7-BAA4-DD18BA9AB6DB}" srcOrd="1" destOrd="0" presId="urn:microsoft.com/office/officeart/2005/8/layout/orgChart1#4"/>
    <dgm:cxn modelId="{48D6D23F-635B-4302-AD89-F558988FF285}" type="presOf" srcId="{F9984AE1-ECC3-4735-B324-B3C555206A24}" destId="{05EAF4C3-3213-4F69-A49B-DC7AF7C93E4F}" srcOrd="0" destOrd="0" presId="urn:microsoft.com/office/officeart/2005/8/layout/orgChart1#4"/>
    <dgm:cxn modelId="{8AF7FC7C-500A-4EB7-9BC2-62649FA47C34}" srcId="{08C08545-7E9C-47A6-9A49-582C8747E2CA}" destId="{C05BFAE0-BE0B-4CE1-8F3C-97E810E40323}" srcOrd="0" destOrd="0" parTransId="{9C940BD8-3CA9-43C8-B6C4-40BB959A3BF0}" sibTransId="{671FF4DD-9E73-4B49-A942-2F7B31824319}"/>
    <dgm:cxn modelId="{70F7E2FC-E452-43A0-954C-CDC447A622D8}" type="presOf" srcId="{48044FB1-3DC6-464A-A4BE-C7BDD5622757}" destId="{382D3910-9D9D-43E6-B869-B8E6AA339ACD}" srcOrd="0" destOrd="0" presId="urn:microsoft.com/office/officeart/2005/8/layout/orgChart1#4"/>
    <dgm:cxn modelId="{CFCBAF9A-6F79-4E61-BE1D-F2AC66BFA029}" type="presOf" srcId="{E9A80FF1-DA78-4D1A-9017-38F7DAD72A4C}" destId="{04181BCE-E63B-44F1-BA6E-5CE119458178}" srcOrd="0" destOrd="0" presId="urn:microsoft.com/office/officeart/2005/8/layout/orgChart1#4"/>
    <dgm:cxn modelId="{A6CDF5B7-EAD9-4D30-A29B-E0467FA3D2D9}" type="presOf" srcId="{538FB1B1-B8C3-4181-8F26-A4B760F20594}" destId="{ACCBFD51-7227-415F-8559-6338DA7546FB}" srcOrd="0" destOrd="0" presId="urn:microsoft.com/office/officeart/2005/8/layout/orgChart1#4"/>
    <dgm:cxn modelId="{4896CB67-E149-471E-9484-F9ED6BAFAEE3}" type="presOf" srcId="{57F6AD67-BD4C-471A-8942-F00FBF368651}" destId="{B55982F5-AF95-40D6-8307-72449D6B5112}" srcOrd="1" destOrd="0" presId="urn:microsoft.com/office/officeart/2005/8/layout/orgChart1#4"/>
    <dgm:cxn modelId="{F49F6089-17CF-440F-AC31-BD40F64976D4}" srcId="{07838561-D566-4735-9FEE-6A3469CC568C}" destId="{E9A80FF1-DA78-4D1A-9017-38F7DAD72A4C}" srcOrd="2" destOrd="0" parTransId="{F9984AE1-ECC3-4735-B324-B3C555206A24}" sibTransId="{2CCA7644-46A1-4EE3-B2D6-DAECB31DA025}"/>
    <dgm:cxn modelId="{B4A5060D-CBBD-4BBD-B938-1CE24A5828C4}" type="presOf" srcId="{4CFCB7AA-57A0-416A-A0FD-8734808BE32D}" destId="{E95F9389-FE47-4D1F-9EAA-15543070080B}" srcOrd="1" destOrd="0" presId="urn:microsoft.com/office/officeart/2005/8/layout/orgChart1#4"/>
    <dgm:cxn modelId="{98D5490F-466A-4347-BB38-813824F5AAA8}" type="presOf" srcId="{07838561-D566-4735-9FEE-6A3469CC568C}" destId="{F7089A50-B905-4D04-A542-1D7BD2E1C7CA}" srcOrd="1" destOrd="0" presId="urn:microsoft.com/office/officeart/2005/8/layout/orgChart1#4"/>
    <dgm:cxn modelId="{599D6A88-2349-424E-8099-8F2A7449CD22}" srcId="{2DB2554C-6845-495C-9B90-42846DEFF93B}" destId="{07838561-D566-4735-9FEE-6A3469CC568C}" srcOrd="2" destOrd="0" parTransId="{78028272-E598-416F-8E90-DDAB6983EB40}" sibTransId="{EBC29F1F-D458-4C03-B378-36812D4ACE1B}"/>
    <dgm:cxn modelId="{C72013DC-2E93-4488-B92D-08134A5D3518}" type="presOf" srcId="{04828581-410E-4F8D-8EC9-0BE14E2BB3E2}" destId="{3115A88D-2ED0-4E7D-BBA3-DEC5CBB90C8B}" srcOrd="1" destOrd="0" presId="urn:microsoft.com/office/officeart/2005/8/layout/orgChart1#4"/>
    <dgm:cxn modelId="{18ACB059-9727-47FD-8D8C-F8237CEA85AC}" type="presOf" srcId="{5D3B0717-98D4-4AB7-82E1-9093B965CC86}" destId="{25AE6E8D-89E4-4EC5-A353-93E0CFD05FFE}" srcOrd="1" destOrd="0" presId="urn:microsoft.com/office/officeart/2005/8/layout/orgChart1#4"/>
    <dgm:cxn modelId="{9AC8903B-6781-4355-968D-89BD59F97B3C}" srcId="{5D3B0717-98D4-4AB7-82E1-9093B965CC86}" destId="{A7CC1E2B-7720-42E1-9849-30AC800D1521}" srcOrd="1" destOrd="0" parTransId="{94AF8EC3-4F56-469A-BF08-04F854BAC74A}" sibTransId="{07D5A873-55DB-4B3A-85B3-F56E665F7C55}"/>
    <dgm:cxn modelId="{67BAD5F1-6827-42C9-BD31-3D51240F7103}" type="presOf" srcId="{D581EC5E-B684-4D21-9DB6-C88F29708307}" destId="{4D55009E-D164-4993-B810-45105DC76601}" srcOrd="0" destOrd="0" presId="urn:microsoft.com/office/officeart/2005/8/layout/orgChart1#4"/>
    <dgm:cxn modelId="{D67426A8-0E3F-43B6-B7DF-BF53DB254560}" srcId="{08C08545-7E9C-47A6-9A49-582C8747E2CA}" destId="{04828581-410E-4F8D-8EC9-0BE14E2BB3E2}" srcOrd="1" destOrd="0" parTransId="{E7632A8A-F725-43E8-87CB-2ADF619EA667}" sibTransId="{0F753F98-1B67-4F98-909F-BA70B88BC3AF}"/>
    <dgm:cxn modelId="{E5805D69-B925-45F3-B764-72484EF8DC95}" type="presOf" srcId="{480C8F8F-A0AC-479D-A4DC-A70DD0BBB2DA}" destId="{AC293269-D5D8-436C-804E-F4F8D4DDF3F0}" srcOrd="1" destOrd="0" presId="urn:microsoft.com/office/officeart/2005/8/layout/orgChart1#4"/>
    <dgm:cxn modelId="{06EE44C2-C35D-41B0-BCFC-1D9005445888}" type="presOf" srcId="{5727712D-2008-4815-A4C0-A08EF6AB6F86}" destId="{2B67D2EC-D2FE-477E-B385-53E38472DFA4}" srcOrd="0" destOrd="0" presId="urn:microsoft.com/office/officeart/2005/8/layout/orgChart1#4"/>
    <dgm:cxn modelId="{48F8F65F-39DA-4BBC-B417-E6BC631C5150}" type="presOf" srcId="{2DB2554C-6845-495C-9B90-42846DEFF93B}" destId="{E6618629-F05D-4903-8F10-71D085102786}" srcOrd="1" destOrd="0" presId="urn:microsoft.com/office/officeart/2005/8/layout/orgChart1#4"/>
    <dgm:cxn modelId="{CF157E90-89F8-4BC3-B31A-44F18966F57A}" type="presOf" srcId="{7C86CFA5-44E6-4D28-8AFF-5EF3D4B89621}" destId="{627B7B0F-FD78-4C48-8F67-CE41E7CE59B0}" srcOrd="0" destOrd="0" presId="urn:microsoft.com/office/officeart/2005/8/layout/orgChart1#4"/>
    <dgm:cxn modelId="{49478548-85D1-4939-8347-FE4D3D24F506}" type="presOf" srcId="{68B30599-4000-48E9-AAED-42ECDB4DB01A}" destId="{CA484F4D-B113-4C49-9C09-9EA6EB31C337}" srcOrd="0" destOrd="0" presId="urn:microsoft.com/office/officeart/2005/8/layout/orgChart1#4"/>
    <dgm:cxn modelId="{5A02DF53-C8FB-486F-8EC0-31759D43929E}" type="presOf" srcId="{376DF943-463A-467B-901D-4C08D3E88C66}" destId="{51298C19-4627-4BE0-BF13-25E29D7E3696}" srcOrd="1" destOrd="0" presId="urn:microsoft.com/office/officeart/2005/8/layout/orgChart1#4"/>
    <dgm:cxn modelId="{A8A111FB-7B29-4EBF-93A6-7A2417A1D1E5}" type="presOf" srcId="{480C8F8F-A0AC-479D-A4DC-A70DD0BBB2DA}" destId="{A8F9145B-2825-4D4D-8B70-B5BFCE291CFF}" srcOrd="0" destOrd="0" presId="urn:microsoft.com/office/officeart/2005/8/layout/orgChart1#4"/>
    <dgm:cxn modelId="{7EBE1656-CB1C-4219-92F1-5904CE20D25F}" srcId="{2DB2554C-6845-495C-9B90-42846DEFF93B}" destId="{08C08545-7E9C-47A6-9A49-582C8747E2CA}" srcOrd="0" destOrd="0" parTransId="{F3A9787F-9857-4FF4-8651-49FD6681859F}" sibTransId="{80F9C164-788A-463F-827E-DD3793BB6589}"/>
    <dgm:cxn modelId="{3795FF31-C0F7-4632-9A12-8F63FA07E5BB}" srcId="{08C08545-7E9C-47A6-9A49-582C8747E2CA}" destId="{5F03138B-6E91-4B06-93DA-07A9DB2D84A6}" srcOrd="2" destOrd="0" parTransId="{D9143F23-3E1C-4A00-AA58-6F61EB34FCB1}" sibTransId="{BDAB4723-59D1-4ABA-94EB-87F58274806A}"/>
    <dgm:cxn modelId="{0EC5A289-1C6E-4313-BF19-CA9426380CDF}" srcId="{538FB1B1-B8C3-4181-8F26-A4B760F20594}" destId="{2DB2554C-6845-495C-9B90-42846DEFF93B}" srcOrd="0" destOrd="0" parTransId="{7617BB11-C2B2-461F-9EFC-8D6CD0C31274}" sibTransId="{BFA7CB58-E4E5-4380-9C4E-B8CC558CCD11}"/>
    <dgm:cxn modelId="{4817DA11-CFB9-4628-A008-7305047E86A0}" type="presOf" srcId="{D9143F23-3E1C-4A00-AA58-6F61EB34FCB1}" destId="{E333B97F-2ADF-4DE9-B29E-37103AD85C9B}" srcOrd="0" destOrd="0" presId="urn:microsoft.com/office/officeart/2005/8/layout/orgChart1#4"/>
    <dgm:cxn modelId="{1B7C9E84-7C90-4956-A00C-7FFBB4452B80}" type="presOf" srcId="{04828581-410E-4F8D-8EC9-0BE14E2BB3E2}" destId="{F741BF8E-7F40-4210-B5AF-0E8D671DE239}" srcOrd="0" destOrd="0" presId="urn:microsoft.com/office/officeart/2005/8/layout/orgChart1#4"/>
    <dgm:cxn modelId="{BF2F1CC0-6EF0-48BD-95A4-E38646E3C820}" type="presOf" srcId="{C05BFAE0-BE0B-4CE1-8F3C-97E810E40323}" destId="{8175A388-4372-4078-8713-0B5B5886BA43}" srcOrd="1" destOrd="0" presId="urn:microsoft.com/office/officeart/2005/8/layout/orgChart1#4"/>
    <dgm:cxn modelId="{440B40F3-FA8F-4A6B-8D24-04BAB191F89F}" srcId="{5D3B0717-98D4-4AB7-82E1-9093B965CC86}" destId="{B22F0F03-5F0E-4C75-AE2D-875F32346E49}" srcOrd="2" destOrd="0" parTransId="{D581EC5E-B684-4D21-9DB6-C88F29708307}" sibTransId="{2F6A1DFB-6174-4A9F-868B-88FE7745A920}"/>
    <dgm:cxn modelId="{51305D57-1A71-46D7-ABCA-16DF40637E98}" type="presOf" srcId="{57F6AD67-BD4C-471A-8942-F00FBF368651}" destId="{D58C643E-4BDB-4042-B1D1-4D35E191865B}" srcOrd="0" destOrd="0" presId="urn:microsoft.com/office/officeart/2005/8/layout/orgChart1#4"/>
    <dgm:cxn modelId="{6BBB02F7-E2A9-430F-92AB-8F9C0AB08CBB}" type="presOf" srcId="{94AF8EC3-4F56-469A-BF08-04F854BAC74A}" destId="{2F4F6131-1FAA-48B2-8933-12293EF9770C}" srcOrd="0" destOrd="0" presId="urn:microsoft.com/office/officeart/2005/8/layout/orgChart1#4"/>
    <dgm:cxn modelId="{CD497DDD-C6D3-4D22-8552-0FFF5132C698}" type="presOf" srcId="{68B30599-4000-48E9-AAED-42ECDB4DB01A}" destId="{C11F7613-5AC5-4F9C-9F80-C0CB3C5FA9E6}" srcOrd="1" destOrd="0" presId="urn:microsoft.com/office/officeart/2005/8/layout/orgChart1#4"/>
    <dgm:cxn modelId="{830869B6-EBD0-4651-9939-C3912EB2F60B}" srcId="{07838561-D566-4735-9FEE-6A3469CC568C}" destId="{68B30599-4000-48E9-AAED-42ECDB4DB01A}" srcOrd="4" destOrd="0" parTransId="{C689CEF0-D3BD-4CFD-ADB0-9EB2B36698ED}" sibTransId="{63C0E423-1F7E-4BB1-92DE-D0C9C1E514BD}"/>
    <dgm:cxn modelId="{36B917B8-8687-448F-A7A6-18D86409C2C6}" type="presOf" srcId="{C689CEF0-D3BD-4CFD-ADB0-9EB2B36698ED}" destId="{583EED3F-4851-4AF9-BAAF-86EEFA8E287B}" srcOrd="0" destOrd="0" presId="urn:microsoft.com/office/officeart/2005/8/layout/orgChart1#4"/>
    <dgm:cxn modelId="{C4EE7BCF-3180-4D00-BC45-DFB7AB103DFE}" type="presOf" srcId="{E1D37882-ADA7-4910-9397-5390FC914899}" destId="{D6C6C690-AE8A-414A-8242-E1C20D500C13}" srcOrd="1" destOrd="0" presId="urn:microsoft.com/office/officeart/2005/8/layout/orgChart1#4"/>
    <dgm:cxn modelId="{2192B0BC-9464-47F3-BCCB-B4AA668A10CE}" type="presOf" srcId="{5727712D-2008-4815-A4C0-A08EF6AB6F86}" destId="{D131703A-EFA7-4F89-8016-1D53FB07D168}" srcOrd="1" destOrd="0" presId="urn:microsoft.com/office/officeart/2005/8/layout/orgChart1#4"/>
    <dgm:cxn modelId="{0D808DAA-9A0E-4E25-9F81-5E3336E9F4E6}" srcId="{5D3B0717-98D4-4AB7-82E1-9093B965CC86}" destId="{57F6AD67-BD4C-471A-8942-F00FBF368651}" srcOrd="4" destOrd="0" parTransId="{BDD44626-E8C5-4F43-9596-32E3FD09DF95}" sibTransId="{C7B6C9A4-B59F-4759-BB63-C951B49744DF}"/>
    <dgm:cxn modelId="{0FCD2B1A-3F71-44F4-A675-F10D3E5061A3}" type="presOf" srcId="{06B5AA09-596C-47AE-B42C-1D824758EFDA}" destId="{48A9D615-7295-437A-A88A-26012E6BD698}" srcOrd="1" destOrd="0" presId="urn:microsoft.com/office/officeart/2005/8/layout/orgChart1#4"/>
    <dgm:cxn modelId="{C8BBC7F3-DB00-47C8-9B3A-446C98B997F1}" type="presOf" srcId="{06B5AA09-596C-47AE-B42C-1D824758EFDA}" destId="{0BCD9CEB-4AF9-4274-91F8-81FB9F51F117}" srcOrd="0" destOrd="0" presId="urn:microsoft.com/office/officeart/2005/8/layout/orgChart1#4"/>
    <dgm:cxn modelId="{987B3E18-82F6-4CA7-8C70-BC1E599810B8}" type="presOf" srcId="{BDD44626-E8C5-4F43-9596-32E3FD09DF95}" destId="{2D9A8C65-2030-4FB9-81F2-857793E702DC}" srcOrd="0" destOrd="0" presId="urn:microsoft.com/office/officeart/2005/8/layout/orgChart1#4"/>
    <dgm:cxn modelId="{286811E5-59CD-4EF9-969F-D556383C20DB}" type="presOf" srcId="{9EF33068-D7A8-4348-A91E-95CCF1F7C6E5}" destId="{22258733-E4B5-4BFF-8E32-FA84C2AC4A31}" srcOrd="1" destOrd="0" presId="urn:microsoft.com/office/officeart/2005/8/layout/orgChart1#4"/>
    <dgm:cxn modelId="{B972BC3D-EED8-498D-8C4F-64AEE1D27F95}" type="presOf" srcId="{08C08545-7E9C-47A6-9A49-582C8747E2CA}" destId="{450E551D-FA97-45A3-B197-1ADBEE130873}" srcOrd="1" destOrd="0" presId="urn:microsoft.com/office/officeart/2005/8/layout/orgChart1#4"/>
    <dgm:cxn modelId="{0E4B87EF-1AF4-4FF8-899E-2B52A2B01544}" type="presOf" srcId="{6573B47F-DFC1-4DD5-8694-C5E795BD34E4}" destId="{84162F2F-E1F2-4224-B325-9DCDD280D431}" srcOrd="0" destOrd="0" presId="urn:microsoft.com/office/officeart/2005/8/layout/orgChart1#4"/>
    <dgm:cxn modelId="{4AEA73C3-A1A8-4A10-92CB-C572FE430D15}" type="presOf" srcId="{2DB2554C-6845-495C-9B90-42846DEFF93B}" destId="{9909159F-8FCF-4500-905D-B4E4DB2E826A}" srcOrd="0" destOrd="0" presId="urn:microsoft.com/office/officeart/2005/8/layout/orgChart1#4"/>
    <dgm:cxn modelId="{EFFD1CDE-4EF3-4375-B803-E3FFFA0D1EAD}" type="presOf" srcId="{A7CC1E2B-7720-42E1-9849-30AC800D1521}" destId="{A3172C94-A8FA-4E18-92B7-F4F377225F86}" srcOrd="1" destOrd="0" presId="urn:microsoft.com/office/officeart/2005/8/layout/orgChart1#4"/>
    <dgm:cxn modelId="{1CB119B0-9025-43EE-8C35-A17CAF237ED8}" type="presOf" srcId="{9C940BD8-3CA9-43C8-B6C4-40BB959A3BF0}" destId="{F40FB26C-CD48-4BFF-A06D-CD1FF5E4EB4D}" srcOrd="0" destOrd="0" presId="urn:microsoft.com/office/officeart/2005/8/layout/orgChart1#4"/>
    <dgm:cxn modelId="{30B49CD3-BCA0-47CC-9991-FFCB7F8D0C87}" type="presOf" srcId="{BE7FFE7F-3738-49E7-8407-5300B87CB9AF}" destId="{C52D8F6D-DC79-470D-A694-41778E71B45F}" srcOrd="0" destOrd="0" presId="urn:microsoft.com/office/officeart/2005/8/layout/orgChart1#4"/>
    <dgm:cxn modelId="{2B6C0A00-F8C7-48CB-9819-E1FD800AFE0D}" type="presOf" srcId="{556A0996-12B3-4D01-90E7-52B9390EF70A}" destId="{4F2F5D90-3F14-475C-BB3E-F8A8FB375531}" srcOrd="0" destOrd="0" presId="urn:microsoft.com/office/officeart/2005/8/layout/orgChart1#4"/>
    <dgm:cxn modelId="{14B73711-713E-494E-B829-26769129C1D8}" srcId="{5D3B0717-98D4-4AB7-82E1-9093B965CC86}" destId="{9EF33068-D7A8-4348-A91E-95CCF1F7C6E5}" srcOrd="0" destOrd="0" parTransId="{556A0996-12B3-4D01-90E7-52B9390EF70A}" sibTransId="{08E2AC3B-C22C-4551-A857-D252F408551F}"/>
    <dgm:cxn modelId="{ADB0BD24-70E8-4F8A-9BAF-40B4C063647B}" type="presOf" srcId="{9EF33068-D7A8-4348-A91E-95CCF1F7C6E5}" destId="{2B9F96DB-1551-4B64-8B27-D7339510FF73}" srcOrd="0" destOrd="0" presId="urn:microsoft.com/office/officeart/2005/8/layout/orgChart1#4"/>
    <dgm:cxn modelId="{54A92C9D-78FA-4501-8E3D-85B9955FA31D}" type="presOf" srcId="{B22F0F03-5F0E-4C75-AE2D-875F32346E49}" destId="{00BAA9B5-560F-44F7-876C-43BC802D1E5F}" srcOrd="0" destOrd="0" presId="urn:microsoft.com/office/officeart/2005/8/layout/orgChart1#4"/>
    <dgm:cxn modelId="{60B8D47B-7BEC-411B-929C-41A91DB2DDED}" type="presOf" srcId="{78028272-E598-416F-8E90-DDAB6983EB40}" destId="{FA624A3E-7BAE-4917-8939-2022B17078E6}" srcOrd="0" destOrd="0" presId="urn:microsoft.com/office/officeart/2005/8/layout/orgChart1#4"/>
    <dgm:cxn modelId="{41FA93D8-0B91-4FAA-87D8-A2F582FC8105}" type="presOf" srcId="{07838561-D566-4735-9FEE-6A3469CC568C}" destId="{299BE8BA-B836-4B5C-8E87-C3C1539829B0}" srcOrd="0" destOrd="0" presId="urn:microsoft.com/office/officeart/2005/8/layout/orgChart1#4"/>
    <dgm:cxn modelId="{45BD07C1-54E3-4DF1-8AE3-ABFBF2D2E04A}" type="presOf" srcId="{FE9517AE-41F9-46B9-BBF5-B45130D1E0F3}" destId="{6E96997F-209E-402D-B773-C9EF80F668B7}" srcOrd="0" destOrd="0" presId="urn:microsoft.com/office/officeart/2005/8/layout/orgChart1#4"/>
    <dgm:cxn modelId="{A9CCBB4C-99D7-4844-8F3E-2A8C1C7BED3D}" type="presOf" srcId="{F3A9787F-9857-4FF4-8651-49FD6681859F}" destId="{0ABAB6CD-ACAF-4FF5-9183-2EC2D3B75127}" srcOrd="0" destOrd="0" presId="urn:microsoft.com/office/officeart/2005/8/layout/orgChart1#4"/>
    <dgm:cxn modelId="{4F502761-D611-4A7B-90C8-ECCDFC0A8A6B}" srcId="{07838561-D566-4735-9FEE-6A3469CC568C}" destId="{06B5AA09-596C-47AE-B42C-1D824758EFDA}" srcOrd="1" destOrd="0" parTransId="{FE9517AE-41F9-46B9-BBF5-B45130D1E0F3}" sibTransId="{D1FBE1A2-DF96-434F-96A5-F33641C01F90}"/>
    <dgm:cxn modelId="{BC8BA62F-7972-4438-9B58-6E24756BA37B}" srcId="{5D3B0717-98D4-4AB7-82E1-9093B965CC86}" destId="{4CFCB7AA-57A0-416A-A0FD-8734808BE32D}" srcOrd="3" destOrd="0" parTransId="{48044FB1-3DC6-464A-A4BE-C7BDD5622757}" sibTransId="{D53DDAB1-CAD1-44FD-A89F-0EECC808493A}"/>
    <dgm:cxn modelId="{2179EB96-1010-4E85-A1F6-06F08DB66969}" type="presOf" srcId="{B22F0F03-5F0E-4C75-AE2D-875F32346E49}" destId="{AA60E250-61D6-4FE6-AB26-07A047392E60}" srcOrd="1" destOrd="0" presId="urn:microsoft.com/office/officeart/2005/8/layout/orgChart1#4"/>
    <dgm:cxn modelId="{B9C982C1-4CD5-4939-BEF0-5DABDD621BA5}" type="presOf" srcId="{E7632A8A-F725-43E8-87CB-2ADF619EA667}" destId="{ED7100D8-57B3-495C-8B6F-E977E7E333FB}" srcOrd="0" destOrd="0" presId="urn:microsoft.com/office/officeart/2005/8/layout/orgChart1#4"/>
    <dgm:cxn modelId="{78C75DDA-8C19-4AE2-9D4F-775CF184F9A2}" type="presOf" srcId="{A7CC1E2B-7720-42E1-9849-30AC800D1521}" destId="{3E54EF05-060A-477C-A6BA-7650C1C4E516}" srcOrd="0" destOrd="0" presId="urn:microsoft.com/office/officeart/2005/8/layout/orgChart1#4"/>
    <dgm:cxn modelId="{C4C3F34C-6AE0-476C-BC44-856F3CB9E611}" type="presOf" srcId="{5D3B0717-98D4-4AB7-82E1-9093B965CC86}" destId="{8C52A659-8C61-41A6-B75C-7221560B668F}" srcOrd="0" destOrd="0" presId="urn:microsoft.com/office/officeart/2005/8/layout/orgChart1#4"/>
    <dgm:cxn modelId="{B4A94A0F-7972-431E-A694-A2267D055312}" type="presOf" srcId="{376DF943-463A-467B-901D-4C08D3E88C66}" destId="{BAE724A5-5182-4EAD-BFEA-F977C5B71DB0}" srcOrd="0" destOrd="0" presId="urn:microsoft.com/office/officeart/2005/8/layout/orgChart1#4"/>
    <dgm:cxn modelId="{FE98AD0C-46E0-43EE-BC98-6B665D5CC8C4}" srcId="{07838561-D566-4735-9FEE-6A3469CC568C}" destId="{E1D37882-ADA7-4910-9397-5390FC914899}" srcOrd="3" destOrd="0" parTransId="{7C86CFA5-44E6-4D28-8AFF-5EF3D4B89621}" sibTransId="{CCD02114-FE76-470E-8B5E-D9970A55C12F}"/>
    <dgm:cxn modelId="{C4B1D723-60F4-4A2C-8235-4D60D8483C04}" srcId="{08C08545-7E9C-47A6-9A49-582C8747E2CA}" destId="{5727712D-2008-4815-A4C0-A08EF6AB6F86}" srcOrd="3" destOrd="0" parTransId="{6573B47F-DFC1-4DD5-8694-C5E795BD34E4}" sibTransId="{8C87A761-3CCE-4E92-89BE-AA8EA5E35763}"/>
    <dgm:cxn modelId="{326350D9-98B6-4390-A037-E7FF044D0145}" type="presOf" srcId="{4CFCB7AA-57A0-416A-A0FD-8734808BE32D}" destId="{D4104111-D4C4-4189-9ED5-AE0C18D457E5}" srcOrd="0" destOrd="0" presId="urn:microsoft.com/office/officeart/2005/8/layout/orgChart1#4"/>
    <dgm:cxn modelId="{5B6B197F-E52E-40FE-B591-6719B0E4DE22}" srcId="{07838561-D566-4735-9FEE-6A3469CC568C}" destId="{376DF943-463A-467B-901D-4C08D3E88C66}" srcOrd="0" destOrd="0" parTransId="{3AB59C3B-CB23-46B2-9577-4E5C929471F3}" sibTransId="{A504DAAE-C694-4D85-8E3C-C0696E2E8F82}"/>
    <dgm:cxn modelId="{16AC91CE-6DE3-4773-B902-AF31665AFF47}" srcId="{08C08545-7E9C-47A6-9A49-582C8747E2CA}" destId="{480C8F8F-A0AC-479D-A4DC-A70DD0BBB2DA}" srcOrd="4" destOrd="0" parTransId="{8F1E258E-44CE-44C7-9044-77676DF3141F}" sibTransId="{6759D2CD-2C8C-4DDA-9F94-3DC7EF5950EE}"/>
    <dgm:cxn modelId="{24A2429F-1EE0-4C36-83F9-F90EBC78AC22}" type="presOf" srcId="{E9A80FF1-DA78-4D1A-9017-38F7DAD72A4C}" destId="{6446AE8D-C626-4F0B-9A96-51AD48C59358}" srcOrd="1" destOrd="0" presId="urn:microsoft.com/office/officeart/2005/8/layout/orgChart1#4"/>
    <dgm:cxn modelId="{0A7DAA03-8FF8-40FD-89EE-D96AAED1CFC1}" type="presOf" srcId="{E1D37882-ADA7-4910-9397-5390FC914899}" destId="{67058143-F710-4E58-B04A-8138AF35308F}" srcOrd="0" destOrd="0" presId="urn:microsoft.com/office/officeart/2005/8/layout/orgChart1#4"/>
    <dgm:cxn modelId="{71F49583-A361-40AC-BEB8-68F6CA5DF181}" type="presOf" srcId="{3AB59C3B-CB23-46B2-9577-4E5C929471F3}" destId="{151EB6F3-6330-4989-BA19-18F8DBDDA1A0}" srcOrd="0" destOrd="0" presId="urn:microsoft.com/office/officeart/2005/8/layout/orgChart1#4"/>
    <dgm:cxn modelId="{C45D3784-08D3-41CE-B51C-CC4E8EF600E4}" type="presOf" srcId="{C05BFAE0-BE0B-4CE1-8F3C-97E810E40323}" destId="{7E146D43-436C-46FC-8B08-A3E838593972}" srcOrd="0" destOrd="0" presId="urn:microsoft.com/office/officeart/2005/8/layout/orgChart1#4"/>
    <dgm:cxn modelId="{13B657F1-6EFB-43B1-88A1-C7C97EDD572B}" type="presParOf" srcId="{ACCBFD51-7227-415F-8559-6338DA7546FB}" destId="{CCE4BFBF-3CEE-46B1-B740-4E3A52C7D31F}" srcOrd="0" destOrd="0" presId="urn:microsoft.com/office/officeart/2005/8/layout/orgChart1#4"/>
    <dgm:cxn modelId="{05DDD38E-216F-45FB-BB8E-CC49BC574CFE}" type="presParOf" srcId="{CCE4BFBF-3CEE-46B1-B740-4E3A52C7D31F}" destId="{EB4C16E0-AA84-4105-91C1-705F9C119329}" srcOrd="0" destOrd="0" presId="urn:microsoft.com/office/officeart/2005/8/layout/orgChart1#4"/>
    <dgm:cxn modelId="{8D86E1AE-2900-4343-AB84-77E9600DE10E}" type="presParOf" srcId="{EB4C16E0-AA84-4105-91C1-705F9C119329}" destId="{9909159F-8FCF-4500-905D-B4E4DB2E826A}" srcOrd="0" destOrd="0" presId="urn:microsoft.com/office/officeart/2005/8/layout/orgChart1#4"/>
    <dgm:cxn modelId="{5CE5A7BC-3B2B-4811-9907-B9B691B52C41}" type="presParOf" srcId="{EB4C16E0-AA84-4105-91C1-705F9C119329}" destId="{E6618629-F05D-4903-8F10-71D085102786}" srcOrd="1" destOrd="0" presId="urn:microsoft.com/office/officeart/2005/8/layout/orgChart1#4"/>
    <dgm:cxn modelId="{EDB244ED-B017-4940-BAB9-AC7FFB25F244}" type="presParOf" srcId="{CCE4BFBF-3CEE-46B1-B740-4E3A52C7D31F}" destId="{36208887-0293-447C-9550-BDB1C4A18BDA}" srcOrd="1" destOrd="0" presId="urn:microsoft.com/office/officeart/2005/8/layout/orgChart1#4"/>
    <dgm:cxn modelId="{5AFC163E-0337-4676-A8A3-9185B0AAE294}" type="presParOf" srcId="{36208887-0293-447C-9550-BDB1C4A18BDA}" destId="{0ABAB6CD-ACAF-4FF5-9183-2EC2D3B75127}" srcOrd="0" destOrd="0" presId="urn:microsoft.com/office/officeart/2005/8/layout/orgChart1#4"/>
    <dgm:cxn modelId="{00F22383-4273-4049-8119-5F2EC95CD4EF}" type="presParOf" srcId="{36208887-0293-447C-9550-BDB1C4A18BDA}" destId="{71B29E20-FC9F-458B-A91D-8D07E7BF2C38}" srcOrd="1" destOrd="0" presId="urn:microsoft.com/office/officeart/2005/8/layout/orgChart1#4"/>
    <dgm:cxn modelId="{E99292E6-B0F1-434E-AB12-01C343A05E41}" type="presParOf" srcId="{71B29E20-FC9F-458B-A91D-8D07E7BF2C38}" destId="{C8266EDE-3780-4A41-A917-1DDCE935456F}" srcOrd="0" destOrd="0" presId="urn:microsoft.com/office/officeart/2005/8/layout/orgChart1#4"/>
    <dgm:cxn modelId="{3E2FE166-8F01-4E12-9F54-A776A8B69BCA}" type="presParOf" srcId="{C8266EDE-3780-4A41-A917-1DDCE935456F}" destId="{42B1F111-5229-44FE-9A61-85ADA750D149}" srcOrd="0" destOrd="0" presId="urn:microsoft.com/office/officeart/2005/8/layout/orgChart1#4"/>
    <dgm:cxn modelId="{22CBAC69-3886-4375-8F6D-D4EB904517CE}" type="presParOf" srcId="{C8266EDE-3780-4A41-A917-1DDCE935456F}" destId="{450E551D-FA97-45A3-B197-1ADBEE130873}" srcOrd="1" destOrd="0" presId="urn:microsoft.com/office/officeart/2005/8/layout/orgChart1#4"/>
    <dgm:cxn modelId="{C253BB5A-4032-4D8D-8F2F-EFFB05415E49}" type="presParOf" srcId="{71B29E20-FC9F-458B-A91D-8D07E7BF2C38}" destId="{965B9475-EA1D-450B-BD96-949EC15CBD01}" srcOrd="1" destOrd="0" presId="urn:microsoft.com/office/officeart/2005/8/layout/orgChart1#4"/>
    <dgm:cxn modelId="{44EBF8EC-1610-426C-BC5F-47AA19393C63}" type="presParOf" srcId="{965B9475-EA1D-450B-BD96-949EC15CBD01}" destId="{F40FB26C-CD48-4BFF-A06D-CD1FF5E4EB4D}" srcOrd="0" destOrd="0" presId="urn:microsoft.com/office/officeart/2005/8/layout/orgChart1#4"/>
    <dgm:cxn modelId="{B51D07E0-2321-4C35-982A-14A2A65E264E}" type="presParOf" srcId="{965B9475-EA1D-450B-BD96-949EC15CBD01}" destId="{21CB02D1-C3B2-42F1-9FC7-80C4A108AACF}" srcOrd="1" destOrd="0" presId="urn:microsoft.com/office/officeart/2005/8/layout/orgChart1#4"/>
    <dgm:cxn modelId="{8F8BD604-7C0E-4E40-9294-3D4CE5ACF027}" type="presParOf" srcId="{21CB02D1-C3B2-42F1-9FC7-80C4A108AACF}" destId="{DBB237C6-B765-4675-8805-2866A4D59963}" srcOrd="0" destOrd="0" presId="urn:microsoft.com/office/officeart/2005/8/layout/orgChart1#4"/>
    <dgm:cxn modelId="{7EACEAF4-6643-425E-9BC3-13107B6F72B3}" type="presParOf" srcId="{DBB237C6-B765-4675-8805-2866A4D59963}" destId="{7E146D43-436C-46FC-8B08-A3E838593972}" srcOrd="0" destOrd="0" presId="urn:microsoft.com/office/officeart/2005/8/layout/orgChart1#4"/>
    <dgm:cxn modelId="{10A075A0-8C01-478E-A047-73E97A7FEC9E}" type="presParOf" srcId="{DBB237C6-B765-4675-8805-2866A4D59963}" destId="{8175A388-4372-4078-8713-0B5B5886BA43}" srcOrd="1" destOrd="0" presId="urn:microsoft.com/office/officeart/2005/8/layout/orgChart1#4"/>
    <dgm:cxn modelId="{F934BB36-7B26-48F2-BFBD-F94179E78B04}" type="presParOf" srcId="{21CB02D1-C3B2-42F1-9FC7-80C4A108AACF}" destId="{CBF0E81B-5F8A-40B5-9DBD-088DA17C3FBA}" srcOrd="1" destOrd="0" presId="urn:microsoft.com/office/officeart/2005/8/layout/orgChart1#4"/>
    <dgm:cxn modelId="{ABB5EB56-23AA-4E8C-B862-D88BA3B3BD8B}" type="presParOf" srcId="{21CB02D1-C3B2-42F1-9FC7-80C4A108AACF}" destId="{723D4F79-C221-4D2F-96A5-4ADE9E001326}" srcOrd="2" destOrd="0" presId="urn:microsoft.com/office/officeart/2005/8/layout/orgChart1#4"/>
    <dgm:cxn modelId="{F250F57B-A185-4519-9E15-455C2D6C82A3}" type="presParOf" srcId="{965B9475-EA1D-450B-BD96-949EC15CBD01}" destId="{ED7100D8-57B3-495C-8B6F-E977E7E333FB}" srcOrd="2" destOrd="0" presId="urn:microsoft.com/office/officeart/2005/8/layout/orgChart1#4"/>
    <dgm:cxn modelId="{14AED176-F9E7-4FB6-AEE6-AEF64476EFC5}" type="presParOf" srcId="{965B9475-EA1D-450B-BD96-949EC15CBD01}" destId="{8190E3D2-6324-4E3E-9115-0A47B230B1A4}" srcOrd="3" destOrd="0" presId="urn:microsoft.com/office/officeart/2005/8/layout/orgChart1#4"/>
    <dgm:cxn modelId="{09729234-AAB6-4E50-B042-151C59AD4BF3}" type="presParOf" srcId="{8190E3D2-6324-4E3E-9115-0A47B230B1A4}" destId="{09008B73-E567-4602-AA21-2671E92DB311}" srcOrd="0" destOrd="0" presId="urn:microsoft.com/office/officeart/2005/8/layout/orgChart1#4"/>
    <dgm:cxn modelId="{64814579-E7C2-408C-A9F0-E12E1AF5E704}" type="presParOf" srcId="{09008B73-E567-4602-AA21-2671E92DB311}" destId="{F741BF8E-7F40-4210-B5AF-0E8D671DE239}" srcOrd="0" destOrd="0" presId="urn:microsoft.com/office/officeart/2005/8/layout/orgChart1#4"/>
    <dgm:cxn modelId="{0020656A-535A-443F-9F15-0428EC00E606}" type="presParOf" srcId="{09008B73-E567-4602-AA21-2671E92DB311}" destId="{3115A88D-2ED0-4E7D-BBA3-DEC5CBB90C8B}" srcOrd="1" destOrd="0" presId="urn:microsoft.com/office/officeart/2005/8/layout/orgChart1#4"/>
    <dgm:cxn modelId="{329E6A87-34CB-4F78-80F4-F7D5C6B9141C}" type="presParOf" srcId="{8190E3D2-6324-4E3E-9115-0A47B230B1A4}" destId="{19041D6E-AE9B-412D-8C1B-BAE451B4CB9F}" srcOrd="1" destOrd="0" presId="urn:microsoft.com/office/officeart/2005/8/layout/orgChart1#4"/>
    <dgm:cxn modelId="{F4F9B588-5669-4D45-BD49-FF88A032A677}" type="presParOf" srcId="{8190E3D2-6324-4E3E-9115-0A47B230B1A4}" destId="{691BE642-87AA-444D-81B3-443DD4B2B3CF}" srcOrd="2" destOrd="0" presId="urn:microsoft.com/office/officeart/2005/8/layout/orgChart1#4"/>
    <dgm:cxn modelId="{1667BBF1-E6E7-4D0A-904C-BF83592F022D}" type="presParOf" srcId="{965B9475-EA1D-450B-BD96-949EC15CBD01}" destId="{E333B97F-2ADF-4DE9-B29E-37103AD85C9B}" srcOrd="4" destOrd="0" presId="urn:microsoft.com/office/officeart/2005/8/layout/orgChart1#4"/>
    <dgm:cxn modelId="{C3EF688C-840B-477F-96D7-4E9DC757D9FB}" type="presParOf" srcId="{965B9475-EA1D-450B-BD96-949EC15CBD01}" destId="{3BAA8227-4C5C-4421-9628-E7A90121C839}" srcOrd="5" destOrd="0" presId="urn:microsoft.com/office/officeart/2005/8/layout/orgChart1#4"/>
    <dgm:cxn modelId="{ED0224F6-0522-414A-B03E-F0FD838AF890}" type="presParOf" srcId="{3BAA8227-4C5C-4421-9628-E7A90121C839}" destId="{440678B7-F3B6-45C4-830B-37FB8F9A84F0}" srcOrd="0" destOrd="0" presId="urn:microsoft.com/office/officeart/2005/8/layout/orgChart1#4"/>
    <dgm:cxn modelId="{B807ED40-084C-4740-97C9-543F131E85FC}" type="presParOf" srcId="{440678B7-F3B6-45C4-830B-37FB8F9A84F0}" destId="{218B2DC2-442B-4507-9C68-1E52E113DEC6}" srcOrd="0" destOrd="0" presId="urn:microsoft.com/office/officeart/2005/8/layout/orgChart1#4"/>
    <dgm:cxn modelId="{796B7169-9076-47E5-982C-8E3CE1E50E2D}" type="presParOf" srcId="{440678B7-F3B6-45C4-830B-37FB8F9A84F0}" destId="{1AA56B38-C366-4BC7-BAA4-DD18BA9AB6DB}" srcOrd="1" destOrd="0" presId="urn:microsoft.com/office/officeart/2005/8/layout/orgChart1#4"/>
    <dgm:cxn modelId="{AD8C9CA9-AABE-484E-805D-1ECBD213008A}" type="presParOf" srcId="{3BAA8227-4C5C-4421-9628-E7A90121C839}" destId="{63EB95A5-1C37-4906-8E6C-473BE31418DA}" srcOrd="1" destOrd="0" presId="urn:microsoft.com/office/officeart/2005/8/layout/orgChart1#4"/>
    <dgm:cxn modelId="{4B284A68-D48E-4874-9CE7-2ED7E71AF41A}" type="presParOf" srcId="{3BAA8227-4C5C-4421-9628-E7A90121C839}" destId="{A9DD4E41-57C3-4B8D-BD98-407245A0589F}" srcOrd="2" destOrd="0" presId="urn:microsoft.com/office/officeart/2005/8/layout/orgChart1#4"/>
    <dgm:cxn modelId="{6DA051A4-929E-41C8-8ADA-4040D57568FE}" type="presParOf" srcId="{965B9475-EA1D-450B-BD96-949EC15CBD01}" destId="{84162F2F-E1F2-4224-B325-9DCDD280D431}" srcOrd="6" destOrd="0" presId="urn:microsoft.com/office/officeart/2005/8/layout/orgChart1#4"/>
    <dgm:cxn modelId="{156EDDA9-E45A-4682-9A93-11172005F54F}" type="presParOf" srcId="{965B9475-EA1D-450B-BD96-949EC15CBD01}" destId="{FF10059A-F10A-4FA7-A73C-B9C84B455247}" srcOrd="7" destOrd="0" presId="urn:microsoft.com/office/officeart/2005/8/layout/orgChart1#4"/>
    <dgm:cxn modelId="{59C2C7B2-DCB1-4DA9-8C8E-F94C8A556E11}" type="presParOf" srcId="{FF10059A-F10A-4FA7-A73C-B9C84B455247}" destId="{6EE4FB3B-A100-4F69-9DFE-1AFA9D9D7C25}" srcOrd="0" destOrd="0" presId="urn:microsoft.com/office/officeart/2005/8/layout/orgChart1#4"/>
    <dgm:cxn modelId="{9BAE1B50-C83D-4392-99A2-1046ADBD34AD}" type="presParOf" srcId="{6EE4FB3B-A100-4F69-9DFE-1AFA9D9D7C25}" destId="{2B67D2EC-D2FE-477E-B385-53E38472DFA4}" srcOrd="0" destOrd="0" presId="urn:microsoft.com/office/officeart/2005/8/layout/orgChart1#4"/>
    <dgm:cxn modelId="{D4895384-F786-4ECF-BA29-D0C191FB1C25}" type="presParOf" srcId="{6EE4FB3B-A100-4F69-9DFE-1AFA9D9D7C25}" destId="{D131703A-EFA7-4F89-8016-1D53FB07D168}" srcOrd="1" destOrd="0" presId="urn:microsoft.com/office/officeart/2005/8/layout/orgChart1#4"/>
    <dgm:cxn modelId="{A686F07E-622E-4AC3-99E6-6069C037BA78}" type="presParOf" srcId="{FF10059A-F10A-4FA7-A73C-B9C84B455247}" destId="{60DB3629-6EE6-4AF3-98F2-5460CC7E190B}" srcOrd="1" destOrd="0" presId="urn:microsoft.com/office/officeart/2005/8/layout/orgChart1#4"/>
    <dgm:cxn modelId="{B4815509-1891-44B5-A3BF-653D896FCBCC}" type="presParOf" srcId="{FF10059A-F10A-4FA7-A73C-B9C84B455247}" destId="{F521B0E8-31EB-473C-A6A7-9A9E8081C452}" srcOrd="2" destOrd="0" presId="urn:microsoft.com/office/officeart/2005/8/layout/orgChart1#4"/>
    <dgm:cxn modelId="{0F8C6779-D18E-47E6-8C91-13B47AD1AEAC}" type="presParOf" srcId="{965B9475-EA1D-450B-BD96-949EC15CBD01}" destId="{88BABC98-2D47-4E3F-8F80-3F9BAD252D1C}" srcOrd="8" destOrd="0" presId="urn:microsoft.com/office/officeart/2005/8/layout/orgChart1#4"/>
    <dgm:cxn modelId="{A0C0527F-8BC9-4F3B-9737-626A26D62BF5}" type="presParOf" srcId="{965B9475-EA1D-450B-BD96-949EC15CBD01}" destId="{5905ABA9-F439-42DD-92A5-30DC0B610627}" srcOrd="9" destOrd="0" presId="urn:microsoft.com/office/officeart/2005/8/layout/orgChart1#4"/>
    <dgm:cxn modelId="{F843B81D-0EDB-47CF-92AF-CD33B436549A}" type="presParOf" srcId="{5905ABA9-F439-42DD-92A5-30DC0B610627}" destId="{B06B9254-4DD9-4C73-86F9-30390C835BF6}" srcOrd="0" destOrd="0" presId="urn:microsoft.com/office/officeart/2005/8/layout/orgChart1#4"/>
    <dgm:cxn modelId="{1B84675C-902E-4A83-BAC9-8CCB2DCC243B}" type="presParOf" srcId="{B06B9254-4DD9-4C73-86F9-30390C835BF6}" destId="{A8F9145B-2825-4D4D-8B70-B5BFCE291CFF}" srcOrd="0" destOrd="0" presId="urn:microsoft.com/office/officeart/2005/8/layout/orgChart1#4"/>
    <dgm:cxn modelId="{3FCBF087-8462-4469-A437-504C54B50EEC}" type="presParOf" srcId="{B06B9254-4DD9-4C73-86F9-30390C835BF6}" destId="{AC293269-D5D8-436C-804E-F4F8D4DDF3F0}" srcOrd="1" destOrd="0" presId="urn:microsoft.com/office/officeart/2005/8/layout/orgChart1#4"/>
    <dgm:cxn modelId="{63044DC7-85AD-48BD-B98D-C2E6359C2F71}" type="presParOf" srcId="{5905ABA9-F439-42DD-92A5-30DC0B610627}" destId="{87C2BD84-90FA-4749-951E-326BE9AE7BD7}" srcOrd="1" destOrd="0" presId="urn:microsoft.com/office/officeart/2005/8/layout/orgChart1#4"/>
    <dgm:cxn modelId="{AC10681B-7DA2-4B41-810B-621366519628}" type="presParOf" srcId="{5905ABA9-F439-42DD-92A5-30DC0B610627}" destId="{6A5DBD4B-709F-4DFD-A959-F72B59F92C63}" srcOrd="2" destOrd="0" presId="urn:microsoft.com/office/officeart/2005/8/layout/orgChart1#4"/>
    <dgm:cxn modelId="{8CCF2FAB-DB58-47CB-8E71-CAC7F47E7797}" type="presParOf" srcId="{71B29E20-FC9F-458B-A91D-8D07E7BF2C38}" destId="{A75A79B5-EAE5-4CD6-95E4-4CB28BFEC6CA}" srcOrd="2" destOrd="0" presId="urn:microsoft.com/office/officeart/2005/8/layout/orgChart1#4"/>
    <dgm:cxn modelId="{A1918A61-CF7C-4F48-BC68-11C93683D585}" type="presParOf" srcId="{36208887-0293-447C-9550-BDB1C4A18BDA}" destId="{C52D8F6D-DC79-470D-A694-41778E71B45F}" srcOrd="2" destOrd="0" presId="urn:microsoft.com/office/officeart/2005/8/layout/orgChart1#4"/>
    <dgm:cxn modelId="{89C95B28-12AB-4C6F-BD33-355FE8476B87}" type="presParOf" srcId="{36208887-0293-447C-9550-BDB1C4A18BDA}" destId="{866BEE84-A350-44D5-99AC-D48D6276C370}" srcOrd="3" destOrd="0" presId="urn:microsoft.com/office/officeart/2005/8/layout/orgChart1#4"/>
    <dgm:cxn modelId="{4E6EE8BA-2E2D-4032-8F06-03D88A8EAB1C}" type="presParOf" srcId="{866BEE84-A350-44D5-99AC-D48D6276C370}" destId="{8CEFB51F-0597-4F43-8A17-F30BF5598EE8}" srcOrd="0" destOrd="0" presId="urn:microsoft.com/office/officeart/2005/8/layout/orgChart1#4"/>
    <dgm:cxn modelId="{38F70D07-D543-4180-9C05-B2F6ABFB18E9}" type="presParOf" srcId="{8CEFB51F-0597-4F43-8A17-F30BF5598EE8}" destId="{8C52A659-8C61-41A6-B75C-7221560B668F}" srcOrd="0" destOrd="0" presId="urn:microsoft.com/office/officeart/2005/8/layout/orgChart1#4"/>
    <dgm:cxn modelId="{95D4CB6C-A5E9-4B6D-9418-487EDD71007F}" type="presParOf" srcId="{8CEFB51F-0597-4F43-8A17-F30BF5598EE8}" destId="{25AE6E8D-89E4-4EC5-A353-93E0CFD05FFE}" srcOrd="1" destOrd="0" presId="urn:microsoft.com/office/officeart/2005/8/layout/orgChart1#4"/>
    <dgm:cxn modelId="{5585D19E-57F4-4CE1-8B20-1D315C66150F}" type="presParOf" srcId="{866BEE84-A350-44D5-99AC-D48D6276C370}" destId="{C2C13E37-2012-4A60-9FB6-95FB8AC19237}" srcOrd="1" destOrd="0" presId="urn:microsoft.com/office/officeart/2005/8/layout/orgChart1#4"/>
    <dgm:cxn modelId="{F6DA823A-D388-42DA-BCEC-206E51DE650D}" type="presParOf" srcId="{C2C13E37-2012-4A60-9FB6-95FB8AC19237}" destId="{4F2F5D90-3F14-475C-BB3E-F8A8FB375531}" srcOrd="0" destOrd="0" presId="urn:microsoft.com/office/officeart/2005/8/layout/orgChart1#4"/>
    <dgm:cxn modelId="{575CCFBD-EFA6-4504-9234-A986D9365D4D}" type="presParOf" srcId="{C2C13E37-2012-4A60-9FB6-95FB8AC19237}" destId="{7C8FA9B0-9C3D-479D-8909-C3B7F494D03F}" srcOrd="1" destOrd="0" presId="urn:microsoft.com/office/officeart/2005/8/layout/orgChart1#4"/>
    <dgm:cxn modelId="{20DF0A18-9ED0-445A-A62C-0F90B4121589}" type="presParOf" srcId="{7C8FA9B0-9C3D-479D-8909-C3B7F494D03F}" destId="{43200F8D-B59F-4C3E-A2BC-590D08417A3D}" srcOrd="0" destOrd="0" presId="urn:microsoft.com/office/officeart/2005/8/layout/orgChart1#4"/>
    <dgm:cxn modelId="{68655682-55D8-4801-9097-9AABDB0915F7}" type="presParOf" srcId="{43200F8D-B59F-4C3E-A2BC-590D08417A3D}" destId="{2B9F96DB-1551-4B64-8B27-D7339510FF73}" srcOrd="0" destOrd="0" presId="urn:microsoft.com/office/officeart/2005/8/layout/orgChart1#4"/>
    <dgm:cxn modelId="{F1150927-8BBF-46B6-8976-D4690D32C80A}" type="presParOf" srcId="{43200F8D-B59F-4C3E-A2BC-590D08417A3D}" destId="{22258733-E4B5-4BFF-8E32-FA84C2AC4A31}" srcOrd="1" destOrd="0" presId="urn:microsoft.com/office/officeart/2005/8/layout/orgChart1#4"/>
    <dgm:cxn modelId="{6CFFB252-7D6D-45D2-8CC8-FA825820D27D}" type="presParOf" srcId="{7C8FA9B0-9C3D-479D-8909-C3B7F494D03F}" destId="{C87B6472-CD5D-4C21-9FF7-B9FD088052EA}" srcOrd="1" destOrd="0" presId="urn:microsoft.com/office/officeart/2005/8/layout/orgChart1#4"/>
    <dgm:cxn modelId="{E3047463-10E9-4486-B1F0-DD7FED1E2508}" type="presParOf" srcId="{7C8FA9B0-9C3D-479D-8909-C3B7F494D03F}" destId="{0288B093-D9A6-4A92-BD56-DC8D09BB1BFA}" srcOrd="2" destOrd="0" presId="urn:microsoft.com/office/officeart/2005/8/layout/orgChart1#4"/>
    <dgm:cxn modelId="{173000C2-7F1E-4524-AF87-8523762B50E2}" type="presParOf" srcId="{C2C13E37-2012-4A60-9FB6-95FB8AC19237}" destId="{2F4F6131-1FAA-48B2-8933-12293EF9770C}" srcOrd="2" destOrd="0" presId="urn:microsoft.com/office/officeart/2005/8/layout/orgChart1#4"/>
    <dgm:cxn modelId="{004AE8FB-CCF5-4D3B-9E2C-4EBBE5CDC1DF}" type="presParOf" srcId="{C2C13E37-2012-4A60-9FB6-95FB8AC19237}" destId="{1862953E-0DEF-4F3C-A509-C5176FED7469}" srcOrd="3" destOrd="0" presId="urn:microsoft.com/office/officeart/2005/8/layout/orgChart1#4"/>
    <dgm:cxn modelId="{EACB2434-F64E-4C64-9EB6-DB894126627C}" type="presParOf" srcId="{1862953E-0DEF-4F3C-A509-C5176FED7469}" destId="{52BE2B7A-027B-420F-886B-70B21A02E0E5}" srcOrd="0" destOrd="0" presId="urn:microsoft.com/office/officeart/2005/8/layout/orgChart1#4"/>
    <dgm:cxn modelId="{11BB4797-1B35-4236-94B0-B49FF15F4C1F}" type="presParOf" srcId="{52BE2B7A-027B-420F-886B-70B21A02E0E5}" destId="{3E54EF05-060A-477C-A6BA-7650C1C4E516}" srcOrd="0" destOrd="0" presId="urn:microsoft.com/office/officeart/2005/8/layout/orgChart1#4"/>
    <dgm:cxn modelId="{57D9F913-9871-48FA-95F6-553B831BD9E2}" type="presParOf" srcId="{52BE2B7A-027B-420F-886B-70B21A02E0E5}" destId="{A3172C94-A8FA-4E18-92B7-F4F377225F86}" srcOrd="1" destOrd="0" presId="urn:microsoft.com/office/officeart/2005/8/layout/orgChart1#4"/>
    <dgm:cxn modelId="{9611ACFC-8CD4-46ED-B5E3-8013B51603EF}" type="presParOf" srcId="{1862953E-0DEF-4F3C-A509-C5176FED7469}" destId="{DD7C9496-4461-4711-A790-B3FF385C41A6}" srcOrd="1" destOrd="0" presId="urn:microsoft.com/office/officeart/2005/8/layout/orgChart1#4"/>
    <dgm:cxn modelId="{BED9FB06-5E73-442D-B24A-CE10AEEF04DE}" type="presParOf" srcId="{1862953E-0DEF-4F3C-A509-C5176FED7469}" destId="{F6BC6DC3-EBB6-4EE6-B3A5-19011ACFB1CC}" srcOrd="2" destOrd="0" presId="urn:microsoft.com/office/officeart/2005/8/layout/orgChart1#4"/>
    <dgm:cxn modelId="{825A8E68-6D9D-4094-A71A-62C2353C1294}" type="presParOf" srcId="{C2C13E37-2012-4A60-9FB6-95FB8AC19237}" destId="{4D55009E-D164-4993-B810-45105DC76601}" srcOrd="4" destOrd="0" presId="urn:microsoft.com/office/officeart/2005/8/layout/orgChart1#4"/>
    <dgm:cxn modelId="{789F848B-BBA9-4F87-848C-F85411D9B8CA}" type="presParOf" srcId="{C2C13E37-2012-4A60-9FB6-95FB8AC19237}" destId="{0FA42581-314F-462B-BD97-8643227E2B83}" srcOrd="5" destOrd="0" presId="urn:microsoft.com/office/officeart/2005/8/layout/orgChart1#4"/>
    <dgm:cxn modelId="{14301B18-611D-4926-8B42-A15EEEE289A5}" type="presParOf" srcId="{0FA42581-314F-462B-BD97-8643227E2B83}" destId="{F63A722D-7718-4386-A414-B3C43A98AA5E}" srcOrd="0" destOrd="0" presId="urn:microsoft.com/office/officeart/2005/8/layout/orgChart1#4"/>
    <dgm:cxn modelId="{AEBC5C5F-1518-43F3-B84B-B3E4E57D98DB}" type="presParOf" srcId="{F63A722D-7718-4386-A414-B3C43A98AA5E}" destId="{00BAA9B5-560F-44F7-876C-43BC802D1E5F}" srcOrd="0" destOrd="0" presId="urn:microsoft.com/office/officeart/2005/8/layout/orgChart1#4"/>
    <dgm:cxn modelId="{4A5D3156-E537-4E1C-A0F8-F12E0C110450}" type="presParOf" srcId="{F63A722D-7718-4386-A414-B3C43A98AA5E}" destId="{AA60E250-61D6-4FE6-AB26-07A047392E60}" srcOrd="1" destOrd="0" presId="urn:microsoft.com/office/officeart/2005/8/layout/orgChart1#4"/>
    <dgm:cxn modelId="{B6E9229A-0FD8-4383-9313-4744D2D8C64A}" type="presParOf" srcId="{0FA42581-314F-462B-BD97-8643227E2B83}" destId="{49E62ED8-07F0-47DE-AAB1-B5F7E461D1CA}" srcOrd="1" destOrd="0" presId="urn:microsoft.com/office/officeart/2005/8/layout/orgChart1#4"/>
    <dgm:cxn modelId="{170AAE8B-16EB-486B-8173-8111E486235C}" type="presParOf" srcId="{0FA42581-314F-462B-BD97-8643227E2B83}" destId="{454F5196-09E5-4AB3-96A7-F65D68FBA6AB}" srcOrd="2" destOrd="0" presId="urn:microsoft.com/office/officeart/2005/8/layout/orgChart1#4"/>
    <dgm:cxn modelId="{91EAAC60-43F3-4AB2-BE0D-05A01AFF288F}" type="presParOf" srcId="{C2C13E37-2012-4A60-9FB6-95FB8AC19237}" destId="{382D3910-9D9D-43E6-B869-B8E6AA339ACD}" srcOrd="6" destOrd="0" presId="urn:microsoft.com/office/officeart/2005/8/layout/orgChart1#4"/>
    <dgm:cxn modelId="{223E0B12-FF73-4182-9BE6-142342CEBE96}" type="presParOf" srcId="{C2C13E37-2012-4A60-9FB6-95FB8AC19237}" destId="{4ED1D809-A696-4A1A-969C-4AD50E573263}" srcOrd="7" destOrd="0" presId="urn:microsoft.com/office/officeart/2005/8/layout/orgChart1#4"/>
    <dgm:cxn modelId="{9F91839B-67FA-4EDD-9F7C-0DEAA0AD9639}" type="presParOf" srcId="{4ED1D809-A696-4A1A-969C-4AD50E573263}" destId="{74D130A0-CCDF-4652-9188-9BC9FE88C2A9}" srcOrd="0" destOrd="0" presId="urn:microsoft.com/office/officeart/2005/8/layout/orgChart1#4"/>
    <dgm:cxn modelId="{63C06DA7-C661-4F50-B8AB-084C2114BD17}" type="presParOf" srcId="{74D130A0-CCDF-4652-9188-9BC9FE88C2A9}" destId="{D4104111-D4C4-4189-9ED5-AE0C18D457E5}" srcOrd="0" destOrd="0" presId="urn:microsoft.com/office/officeart/2005/8/layout/orgChart1#4"/>
    <dgm:cxn modelId="{EB201F24-D264-4575-ABF9-F9AC889FEA2F}" type="presParOf" srcId="{74D130A0-CCDF-4652-9188-9BC9FE88C2A9}" destId="{E95F9389-FE47-4D1F-9EAA-15543070080B}" srcOrd="1" destOrd="0" presId="urn:microsoft.com/office/officeart/2005/8/layout/orgChart1#4"/>
    <dgm:cxn modelId="{B1120C3B-4D28-49A9-B58F-66372C38DE1F}" type="presParOf" srcId="{4ED1D809-A696-4A1A-969C-4AD50E573263}" destId="{90183DA8-4A02-443E-8797-63DD1D696CBE}" srcOrd="1" destOrd="0" presId="urn:microsoft.com/office/officeart/2005/8/layout/orgChart1#4"/>
    <dgm:cxn modelId="{C030F54D-8EA5-4651-94E8-0AE61FAB3810}" type="presParOf" srcId="{4ED1D809-A696-4A1A-969C-4AD50E573263}" destId="{FDBC886E-DD30-47A3-A913-9C9D0B4B971B}" srcOrd="2" destOrd="0" presId="urn:microsoft.com/office/officeart/2005/8/layout/orgChart1#4"/>
    <dgm:cxn modelId="{A8498EF5-971D-439D-8290-E7F70D5E4D56}" type="presParOf" srcId="{C2C13E37-2012-4A60-9FB6-95FB8AC19237}" destId="{2D9A8C65-2030-4FB9-81F2-857793E702DC}" srcOrd="8" destOrd="0" presId="urn:microsoft.com/office/officeart/2005/8/layout/orgChart1#4"/>
    <dgm:cxn modelId="{44688D49-89F8-4F15-8BE2-C8C35ADF1162}" type="presParOf" srcId="{C2C13E37-2012-4A60-9FB6-95FB8AC19237}" destId="{0E43220B-5FB9-4075-B962-7088FB5F02D0}" srcOrd="9" destOrd="0" presId="urn:microsoft.com/office/officeart/2005/8/layout/orgChart1#4"/>
    <dgm:cxn modelId="{0408A04A-925C-44D1-B656-CBA656FDBB78}" type="presParOf" srcId="{0E43220B-5FB9-4075-B962-7088FB5F02D0}" destId="{BFA7A561-BE0F-452C-BE78-091C5BDB03A1}" srcOrd="0" destOrd="0" presId="urn:microsoft.com/office/officeart/2005/8/layout/orgChart1#4"/>
    <dgm:cxn modelId="{794E73B2-15D1-46E3-9D12-4BF0A8D84E91}" type="presParOf" srcId="{BFA7A561-BE0F-452C-BE78-091C5BDB03A1}" destId="{D58C643E-4BDB-4042-B1D1-4D35E191865B}" srcOrd="0" destOrd="0" presId="urn:microsoft.com/office/officeart/2005/8/layout/orgChart1#4"/>
    <dgm:cxn modelId="{72C150BC-0CF1-4D86-BB3A-78F2A8066679}" type="presParOf" srcId="{BFA7A561-BE0F-452C-BE78-091C5BDB03A1}" destId="{B55982F5-AF95-40D6-8307-72449D6B5112}" srcOrd="1" destOrd="0" presId="urn:microsoft.com/office/officeart/2005/8/layout/orgChart1#4"/>
    <dgm:cxn modelId="{FBE3F14F-F972-444E-B4AD-C85047F1BE70}" type="presParOf" srcId="{0E43220B-5FB9-4075-B962-7088FB5F02D0}" destId="{1DB32053-3114-4BCB-A752-3FF310716F22}" srcOrd="1" destOrd="0" presId="urn:microsoft.com/office/officeart/2005/8/layout/orgChart1#4"/>
    <dgm:cxn modelId="{11B18341-F212-49B6-A6B8-C36B49B8179F}" type="presParOf" srcId="{0E43220B-5FB9-4075-B962-7088FB5F02D0}" destId="{1AC8AEE9-4EFC-4EAB-B934-1F243DF76E56}" srcOrd="2" destOrd="0" presId="urn:microsoft.com/office/officeart/2005/8/layout/orgChart1#4"/>
    <dgm:cxn modelId="{B471CDDD-C89C-473F-AC3C-B6D5802430B1}" type="presParOf" srcId="{866BEE84-A350-44D5-99AC-D48D6276C370}" destId="{54FC2D2E-155C-4767-A173-1EF072EA1D61}" srcOrd="2" destOrd="0" presId="urn:microsoft.com/office/officeart/2005/8/layout/orgChart1#4"/>
    <dgm:cxn modelId="{F16917F8-A77E-4C84-A6D1-ECF131D7899A}" type="presParOf" srcId="{36208887-0293-447C-9550-BDB1C4A18BDA}" destId="{FA624A3E-7BAE-4917-8939-2022B17078E6}" srcOrd="4" destOrd="0" presId="urn:microsoft.com/office/officeart/2005/8/layout/orgChart1#4"/>
    <dgm:cxn modelId="{C1E6FB59-238B-4022-B236-269D84063755}" type="presParOf" srcId="{36208887-0293-447C-9550-BDB1C4A18BDA}" destId="{42CC8CE6-EBFA-49A2-9657-880F1509FC16}" srcOrd="5" destOrd="0" presId="urn:microsoft.com/office/officeart/2005/8/layout/orgChart1#4"/>
    <dgm:cxn modelId="{589E6B2A-FDD9-4D9C-AD3E-37436A717439}" type="presParOf" srcId="{42CC8CE6-EBFA-49A2-9657-880F1509FC16}" destId="{71BFFDB0-9F33-4FC4-BEEB-0C5846317730}" srcOrd="0" destOrd="0" presId="urn:microsoft.com/office/officeart/2005/8/layout/orgChart1#4"/>
    <dgm:cxn modelId="{BFC9314D-FB43-4CCF-9FDD-7E7900105F5E}" type="presParOf" srcId="{71BFFDB0-9F33-4FC4-BEEB-0C5846317730}" destId="{299BE8BA-B836-4B5C-8E87-C3C1539829B0}" srcOrd="0" destOrd="0" presId="urn:microsoft.com/office/officeart/2005/8/layout/orgChart1#4"/>
    <dgm:cxn modelId="{EF8AFCB0-003C-45C1-8504-04573F112DC2}" type="presParOf" srcId="{71BFFDB0-9F33-4FC4-BEEB-0C5846317730}" destId="{F7089A50-B905-4D04-A542-1D7BD2E1C7CA}" srcOrd="1" destOrd="0" presId="urn:microsoft.com/office/officeart/2005/8/layout/orgChart1#4"/>
    <dgm:cxn modelId="{98D677A3-E121-4C80-BAD4-289E61E70F20}" type="presParOf" srcId="{42CC8CE6-EBFA-49A2-9657-880F1509FC16}" destId="{C660B754-5887-4AB2-82E2-322C9E467B58}" srcOrd="1" destOrd="0" presId="urn:microsoft.com/office/officeart/2005/8/layout/orgChart1#4"/>
    <dgm:cxn modelId="{BC05DC4C-CE47-42C8-A504-187AE7ADCD06}" type="presParOf" srcId="{C660B754-5887-4AB2-82E2-322C9E467B58}" destId="{151EB6F3-6330-4989-BA19-18F8DBDDA1A0}" srcOrd="0" destOrd="0" presId="urn:microsoft.com/office/officeart/2005/8/layout/orgChart1#4"/>
    <dgm:cxn modelId="{388E4589-FCFB-47E6-AB75-B02CE21AA41A}" type="presParOf" srcId="{C660B754-5887-4AB2-82E2-322C9E467B58}" destId="{8B808B1F-F3FF-4AE7-8A3E-969734068D12}" srcOrd="1" destOrd="0" presId="urn:microsoft.com/office/officeart/2005/8/layout/orgChart1#4"/>
    <dgm:cxn modelId="{3FD331B7-B1CE-4B17-ADEC-E7D133953936}" type="presParOf" srcId="{8B808B1F-F3FF-4AE7-8A3E-969734068D12}" destId="{AF05EE72-5F21-42A5-8F3A-6E208DDB9E04}" srcOrd="0" destOrd="0" presId="urn:microsoft.com/office/officeart/2005/8/layout/orgChart1#4"/>
    <dgm:cxn modelId="{28B23589-1DC7-4C01-9B47-921A383382AA}" type="presParOf" srcId="{AF05EE72-5F21-42A5-8F3A-6E208DDB9E04}" destId="{BAE724A5-5182-4EAD-BFEA-F977C5B71DB0}" srcOrd="0" destOrd="0" presId="urn:microsoft.com/office/officeart/2005/8/layout/orgChart1#4"/>
    <dgm:cxn modelId="{0CF8D353-7E13-4648-AAEC-314608D9C13E}" type="presParOf" srcId="{AF05EE72-5F21-42A5-8F3A-6E208DDB9E04}" destId="{51298C19-4627-4BE0-BF13-25E29D7E3696}" srcOrd="1" destOrd="0" presId="urn:microsoft.com/office/officeart/2005/8/layout/orgChart1#4"/>
    <dgm:cxn modelId="{192D415D-59F9-406B-9799-DA17DE2326FE}" type="presParOf" srcId="{8B808B1F-F3FF-4AE7-8A3E-969734068D12}" destId="{64E59DB7-839F-42BB-ABE1-1578C755B899}" srcOrd="1" destOrd="0" presId="urn:microsoft.com/office/officeart/2005/8/layout/orgChart1#4"/>
    <dgm:cxn modelId="{E508A82E-594E-47C5-A294-C8FCB7483CFE}" type="presParOf" srcId="{8B808B1F-F3FF-4AE7-8A3E-969734068D12}" destId="{75B2BD48-CDB9-4BB2-B2D9-43D3087CF368}" srcOrd="2" destOrd="0" presId="urn:microsoft.com/office/officeart/2005/8/layout/orgChart1#4"/>
    <dgm:cxn modelId="{FB7D7EA3-FB8D-4D00-B643-8EEBD785051C}" type="presParOf" srcId="{C660B754-5887-4AB2-82E2-322C9E467B58}" destId="{6E96997F-209E-402D-B773-C9EF80F668B7}" srcOrd="2" destOrd="0" presId="urn:microsoft.com/office/officeart/2005/8/layout/orgChart1#4"/>
    <dgm:cxn modelId="{6270463B-E596-4F32-8563-007663BC0CE9}" type="presParOf" srcId="{C660B754-5887-4AB2-82E2-322C9E467B58}" destId="{581F4C59-5496-4EE5-A719-51329221441C}" srcOrd="3" destOrd="0" presId="urn:microsoft.com/office/officeart/2005/8/layout/orgChart1#4"/>
    <dgm:cxn modelId="{79F36BA5-5C69-49DD-BC08-0DFF6743440A}" type="presParOf" srcId="{581F4C59-5496-4EE5-A719-51329221441C}" destId="{469395E1-09C3-4BE8-87F4-A10980689ACF}" srcOrd="0" destOrd="0" presId="urn:microsoft.com/office/officeart/2005/8/layout/orgChart1#4"/>
    <dgm:cxn modelId="{BC066947-4076-4BD4-A804-33058C54178E}" type="presParOf" srcId="{469395E1-09C3-4BE8-87F4-A10980689ACF}" destId="{0BCD9CEB-4AF9-4274-91F8-81FB9F51F117}" srcOrd="0" destOrd="0" presId="urn:microsoft.com/office/officeart/2005/8/layout/orgChart1#4"/>
    <dgm:cxn modelId="{0760EDCC-C78E-4C0A-9CB8-606F90AAB8F3}" type="presParOf" srcId="{469395E1-09C3-4BE8-87F4-A10980689ACF}" destId="{48A9D615-7295-437A-A88A-26012E6BD698}" srcOrd="1" destOrd="0" presId="urn:microsoft.com/office/officeart/2005/8/layout/orgChart1#4"/>
    <dgm:cxn modelId="{9F5846A3-7EB7-4009-8AE2-0536123338DD}" type="presParOf" srcId="{581F4C59-5496-4EE5-A719-51329221441C}" destId="{495954B5-8DBE-47AE-A2A4-BA925741603A}" srcOrd="1" destOrd="0" presId="urn:microsoft.com/office/officeart/2005/8/layout/orgChart1#4"/>
    <dgm:cxn modelId="{0B3EA6B8-3F4A-4426-B841-5E2B72B002F7}" type="presParOf" srcId="{581F4C59-5496-4EE5-A719-51329221441C}" destId="{F0207531-B827-40C9-8F03-A571A7EC2D64}" srcOrd="2" destOrd="0" presId="urn:microsoft.com/office/officeart/2005/8/layout/orgChart1#4"/>
    <dgm:cxn modelId="{0073F083-C6C9-45DF-AA0C-922AFCD4F1C2}" type="presParOf" srcId="{C660B754-5887-4AB2-82E2-322C9E467B58}" destId="{05EAF4C3-3213-4F69-A49B-DC7AF7C93E4F}" srcOrd="4" destOrd="0" presId="urn:microsoft.com/office/officeart/2005/8/layout/orgChart1#4"/>
    <dgm:cxn modelId="{D76D9338-724B-462A-8BD9-39A56ACDFCEE}" type="presParOf" srcId="{C660B754-5887-4AB2-82E2-322C9E467B58}" destId="{1B64101E-619D-40E8-9682-0C87C8F3F3DF}" srcOrd="5" destOrd="0" presId="urn:microsoft.com/office/officeart/2005/8/layout/orgChart1#4"/>
    <dgm:cxn modelId="{C497996E-B12F-497F-ADFF-F4895ADED720}" type="presParOf" srcId="{1B64101E-619D-40E8-9682-0C87C8F3F3DF}" destId="{E18240A3-3181-4610-83A0-43EE7327B34D}" srcOrd="0" destOrd="0" presId="urn:microsoft.com/office/officeart/2005/8/layout/orgChart1#4"/>
    <dgm:cxn modelId="{65E8A7ED-6154-4522-BEFC-9C0009F6752E}" type="presParOf" srcId="{E18240A3-3181-4610-83A0-43EE7327B34D}" destId="{04181BCE-E63B-44F1-BA6E-5CE119458178}" srcOrd="0" destOrd="0" presId="urn:microsoft.com/office/officeart/2005/8/layout/orgChart1#4"/>
    <dgm:cxn modelId="{E3EE4398-EBFC-48DF-A9E0-381CA6AB6FDD}" type="presParOf" srcId="{E18240A3-3181-4610-83A0-43EE7327B34D}" destId="{6446AE8D-C626-4F0B-9A96-51AD48C59358}" srcOrd="1" destOrd="0" presId="urn:microsoft.com/office/officeart/2005/8/layout/orgChart1#4"/>
    <dgm:cxn modelId="{CCC36ACF-2A15-4AB0-8BF2-5531368F36E6}" type="presParOf" srcId="{1B64101E-619D-40E8-9682-0C87C8F3F3DF}" destId="{E711BE4A-DB3C-4078-9736-92DEA89628F8}" srcOrd="1" destOrd="0" presId="urn:microsoft.com/office/officeart/2005/8/layout/orgChart1#4"/>
    <dgm:cxn modelId="{1D8D9A43-59F5-45CC-BA2F-F36385494C8F}" type="presParOf" srcId="{1B64101E-619D-40E8-9682-0C87C8F3F3DF}" destId="{620BDB69-1962-44DA-B780-0AE7BF9939E7}" srcOrd="2" destOrd="0" presId="urn:microsoft.com/office/officeart/2005/8/layout/orgChart1#4"/>
    <dgm:cxn modelId="{FDFC7B06-8896-4D69-8FC4-8A1B7C7A6517}" type="presParOf" srcId="{C660B754-5887-4AB2-82E2-322C9E467B58}" destId="{627B7B0F-FD78-4C48-8F67-CE41E7CE59B0}" srcOrd="6" destOrd="0" presId="urn:microsoft.com/office/officeart/2005/8/layout/orgChart1#4"/>
    <dgm:cxn modelId="{99D34D03-50A4-427A-ABD4-F0CB400941FA}" type="presParOf" srcId="{C660B754-5887-4AB2-82E2-322C9E467B58}" destId="{D1459462-2ADD-4161-85A6-4FAF72B8FEBE}" srcOrd="7" destOrd="0" presId="urn:microsoft.com/office/officeart/2005/8/layout/orgChart1#4"/>
    <dgm:cxn modelId="{0D7F061D-222B-410E-99B5-4C2A4C805D13}" type="presParOf" srcId="{D1459462-2ADD-4161-85A6-4FAF72B8FEBE}" destId="{6F2F2084-E7D6-43D7-B913-F8CBECC37105}" srcOrd="0" destOrd="0" presId="urn:microsoft.com/office/officeart/2005/8/layout/orgChart1#4"/>
    <dgm:cxn modelId="{F753179B-3FFF-4EBF-9922-24267292A523}" type="presParOf" srcId="{6F2F2084-E7D6-43D7-B913-F8CBECC37105}" destId="{67058143-F710-4E58-B04A-8138AF35308F}" srcOrd="0" destOrd="0" presId="urn:microsoft.com/office/officeart/2005/8/layout/orgChart1#4"/>
    <dgm:cxn modelId="{F5F92814-D01B-4D34-A335-568A0612FC8E}" type="presParOf" srcId="{6F2F2084-E7D6-43D7-B913-F8CBECC37105}" destId="{D6C6C690-AE8A-414A-8242-E1C20D500C13}" srcOrd="1" destOrd="0" presId="urn:microsoft.com/office/officeart/2005/8/layout/orgChart1#4"/>
    <dgm:cxn modelId="{441B2079-85C3-4CAF-9E9E-BE4FC9BE6CE1}" type="presParOf" srcId="{D1459462-2ADD-4161-85A6-4FAF72B8FEBE}" destId="{7ADB2FFF-96D6-4BDE-8A05-D5596CD05428}" srcOrd="1" destOrd="0" presId="urn:microsoft.com/office/officeart/2005/8/layout/orgChart1#4"/>
    <dgm:cxn modelId="{9EF605D2-DE87-4BD0-913D-9D96961FFDD7}" type="presParOf" srcId="{D1459462-2ADD-4161-85A6-4FAF72B8FEBE}" destId="{D5C0B276-206F-495A-9DDC-02EF6BC6787C}" srcOrd="2" destOrd="0" presId="urn:microsoft.com/office/officeart/2005/8/layout/orgChart1#4"/>
    <dgm:cxn modelId="{894019F5-B5CF-4EC5-BBBD-200004DB4AA8}" type="presParOf" srcId="{C660B754-5887-4AB2-82E2-322C9E467B58}" destId="{583EED3F-4851-4AF9-BAAF-86EEFA8E287B}" srcOrd="8" destOrd="0" presId="urn:microsoft.com/office/officeart/2005/8/layout/orgChart1#4"/>
    <dgm:cxn modelId="{35140AFB-28B9-401D-AEB6-99C37E6FEC30}" type="presParOf" srcId="{C660B754-5887-4AB2-82E2-322C9E467B58}" destId="{49F4DA33-E632-4A71-928C-DD6C68C88666}" srcOrd="9" destOrd="0" presId="urn:microsoft.com/office/officeart/2005/8/layout/orgChart1#4"/>
    <dgm:cxn modelId="{7F92134A-61C0-4223-B0CE-EE62BD9E95CA}" type="presParOf" srcId="{49F4DA33-E632-4A71-928C-DD6C68C88666}" destId="{9EF75677-F54D-4C93-84F9-6B067B775672}" srcOrd="0" destOrd="0" presId="urn:microsoft.com/office/officeart/2005/8/layout/orgChart1#4"/>
    <dgm:cxn modelId="{5D482185-FCF0-46FD-8A7A-E698D87C7DD9}" type="presParOf" srcId="{9EF75677-F54D-4C93-84F9-6B067B775672}" destId="{CA484F4D-B113-4C49-9C09-9EA6EB31C337}" srcOrd="0" destOrd="0" presId="urn:microsoft.com/office/officeart/2005/8/layout/orgChart1#4"/>
    <dgm:cxn modelId="{BF75C047-CC4B-4633-B5B5-604E530E388E}" type="presParOf" srcId="{9EF75677-F54D-4C93-84F9-6B067B775672}" destId="{C11F7613-5AC5-4F9C-9F80-C0CB3C5FA9E6}" srcOrd="1" destOrd="0" presId="urn:microsoft.com/office/officeart/2005/8/layout/orgChart1#4"/>
    <dgm:cxn modelId="{3C99BD57-3B90-45BA-97FF-0D58A890CB76}" type="presParOf" srcId="{49F4DA33-E632-4A71-928C-DD6C68C88666}" destId="{C35EC042-CDE7-48AE-96E6-67FD156253A4}" srcOrd="1" destOrd="0" presId="urn:microsoft.com/office/officeart/2005/8/layout/orgChart1#4"/>
    <dgm:cxn modelId="{76BC4121-115F-45AB-89D5-451803A8FEDB}" type="presParOf" srcId="{49F4DA33-E632-4A71-928C-DD6C68C88666}" destId="{B7A7FD02-89B2-4B27-9D48-2B27B3505BE0}" srcOrd="2" destOrd="0" presId="urn:microsoft.com/office/officeart/2005/8/layout/orgChart1#4"/>
    <dgm:cxn modelId="{3AD06B87-309B-48AD-A148-4A39C19DECCC}" type="presParOf" srcId="{42CC8CE6-EBFA-49A2-9657-880F1509FC16}" destId="{65635962-AF14-45BC-87DB-319E3B5C194F}" srcOrd="2" destOrd="0" presId="urn:microsoft.com/office/officeart/2005/8/layout/orgChart1#4"/>
    <dgm:cxn modelId="{5CED2675-DFB1-4C92-AFE2-2185774EF2E8}" type="presParOf" srcId="{CCE4BFBF-3CEE-46B1-B740-4E3A52C7D31F}" destId="{42A52146-8376-4856-93C6-5BF2B53238AC}" srcOrd="2" destOrd="0" presId="urn:microsoft.com/office/officeart/2005/8/layout/orgChart1#4"/>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A4AD5FD-5BBC-480F-9449-2443F76678BE}">
      <dsp:nvSpPr>
        <dsp:cNvPr id="0" name=""/>
        <dsp:cNvSpPr/>
      </dsp:nvSpPr>
      <dsp:spPr>
        <a:xfrm>
          <a:off x="8412410" y="1722643"/>
          <a:ext cx="213210" cy="2672235"/>
        </a:xfrm>
        <a:custGeom>
          <a:avLst/>
          <a:gdLst/>
          <a:ahLst/>
          <a:cxnLst/>
          <a:rect l="0" t="0" r="0" b="0"/>
          <a:pathLst>
            <a:path>
              <a:moveTo>
                <a:pt x="0" y="0"/>
              </a:moveTo>
              <a:lnTo>
                <a:pt x="0" y="2672235"/>
              </a:lnTo>
              <a:lnTo>
                <a:pt x="213210" y="2672235"/>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85C78E5B-163E-4088-A089-A59D56F4A78F}">
      <dsp:nvSpPr>
        <dsp:cNvPr id="0" name=""/>
        <dsp:cNvSpPr/>
      </dsp:nvSpPr>
      <dsp:spPr>
        <a:xfrm>
          <a:off x="8412410" y="1722643"/>
          <a:ext cx="213210" cy="1663040"/>
        </a:xfrm>
        <a:custGeom>
          <a:avLst/>
          <a:gdLst/>
          <a:ahLst/>
          <a:cxnLst/>
          <a:rect l="0" t="0" r="0" b="0"/>
          <a:pathLst>
            <a:path>
              <a:moveTo>
                <a:pt x="0" y="0"/>
              </a:moveTo>
              <a:lnTo>
                <a:pt x="0" y="1663040"/>
              </a:lnTo>
              <a:lnTo>
                <a:pt x="213210" y="1663040"/>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70FE079-B886-4761-83EC-712B3B03A306}">
      <dsp:nvSpPr>
        <dsp:cNvPr id="0" name=""/>
        <dsp:cNvSpPr/>
      </dsp:nvSpPr>
      <dsp:spPr>
        <a:xfrm>
          <a:off x="8412410" y="1722643"/>
          <a:ext cx="213210" cy="653844"/>
        </a:xfrm>
        <a:custGeom>
          <a:avLst/>
          <a:gdLst/>
          <a:ahLst/>
          <a:cxnLst/>
          <a:rect l="0" t="0" r="0" b="0"/>
          <a:pathLst>
            <a:path>
              <a:moveTo>
                <a:pt x="0" y="0"/>
              </a:moveTo>
              <a:lnTo>
                <a:pt x="0" y="653844"/>
              </a:lnTo>
              <a:lnTo>
                <a:pt x="213210" y="653844"/>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F242EBE-CF47-4394-B1BD-C436B23002EE}">
      <dsp:nvSpPr>
        <dsp:cNvPr id="0" name=""/>
        <dsp:cNvSpPr/>
      </dsp:nvSpPr>
      <dsp:spPr>
        <a:xfrm>
          <a:off x="5461125" y="713447"/>
          <a:ext cx="3519845" cy="298494"/>
        </a:xfrm>
        <a:custGeom>
          <a:avLst/>
          <a:gdLst/>
          <a:ahLst/>
          <a:cxnLst/>
          <a:rect l="0" t="0" r="0" b="0"/>
          <a:pathLst>
            <a:path>
              <a:moveTo>
                <a:pt x="0" y="0"/>
              </a:moveTo>
              <a:lnTo>
                <a:pt x="0" y="149247"/>
              </a:lnTo>
              <a:lnTo>
                <a:pt x="3519845" y="149247"/>
              </a:lnTo>
              <a:lnTo>
                <a:pt x="3519845" y="298494"/>
              </a:lnTo>
            </a:path>
          </a:pathLst>
        </a:custGeom>
        <a:noFill/>
        <a:ln w="25400" cap="flat" cmpd="sng" algn="ctr">
          <a:solidFill>
            <a:schemeClr val="accent4">
              <a:tint val="9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0E1AE23-DEAB-422A-884F-4044E9B4C771}">
      <dsp:nvSpPr>
        <dsp:cNvPr id="0" name=""/>
        <dsp:cNvSpPr/>
      </dsp:nvSpPr>
      <dsp:spPr>
        <a:xfrm>
          <a:off x="6612460" y="1722643"/>
          <a:ext cx="213210" cy="2672235"/>
        </a:xfrm>
        <a:custGeom>
          <a:avLst/>
          <a:gdLst/>
          <a:ahLst/>
          <a:cxnLst/>
          <a:rect l="0" t="0" r="0" b="0"/>
          <a:pathLst>
            <a:path>
              <a:moveTo>
                <a:pt x="0" y="0"/>
              </a:moveTo>
              <a:lnTo>
                <a:pt x="0" y="2672235"/>
              </a:lnTo>
              <a:lnTo>
                <a:pt x="213210" y="2672235"/>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AE7F743-26F6-459A-85AB-96849F28670E}">
      <dsp:nvSpPr>
        <dsp:cNvPr id="0" name=""/>
        <dsp:cNvSpPr/>
      </dsp:nvSpPr>
      <dsp:spPr>
        <a:xfrm>
          <a:off x="6612460" y="1722643"/>
          <a:ext cx="213210" cy="1663040"/>
        </a:xfrm>
        <a:custGeom>
          <a:avLst/>
          <a:gdLst/>
          <a:ahLst/>
          <a:cxnLst/>
          <a:rect l="0" t="0" r="0" b="0"/>
          <a:pathLst>
            <a:path>
              <a:moveTo>
                <a:pt x="0" y="0"/>
              </a:moveTo>
              <a:lnTo>
                <a:pt x="0" y="1663040"/>
              </a:lnTo>
              <a:lnTo>
                <a:pt x="213210" y="1663040"/>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866FB77-9CBE-4EC8-9E3D-5C46F5E3B8D3}">
      <dsp:nvSpPr>
        <dsp:cNvPr id="0" name=""/>
        <dsp:cNvSpPr/>
      </dsp:nvSpPr>
      <dsp:spPr>
        <a:xfrm>
          <a:off x="6612460" y="1722643"/>
          <a:ext cx="213210" cy="653844"/>
        </a:xfrm>
        <a:custGeom>
          <a:avLst/>
          <a:gdLst/>
          <a:ahLst/>
          <a:cxnLst/>
          <a:rect l="0" t="0" r="0" b="0"/>
          <a:pathLst>
            <a:path>
              <a:moveTo>
                <a:pt x="0" y="0"/>
              </a:moveTo>
              <a:lnTo>
                <a:pt x="0" y="653844"/>
              </a:lnTo>
              <a:lnTo>
                <a:pt x="213210" y="653844"/>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A92B55ED-0011-4B12-B553-1CEC39812921}">
      <dsp:nvSpPr>
        <dsp:cNvPr id="0" name=""/>
        <dsp:cNvSpPr/>
      </dsp:nvSpPr>
      <dsp:spPr>
        <a:xfrm>
          <a:off x="5461125" y="713447"/>
          <a:ext cx="1719896" cy="298494"/>
        </a:xfrm>
        <a:custGeom>
          <a:avLst/>
          <a:gdLst/>
          <a:ahLst/>
          <a:cxnLst/>
          <a:rect l="0" t="0" r="0" b="0"/>
          <a:pathLst>
            <a:path>
              <a:moveTo>
                <a:pt x="0" y="0"/>
              </a:moveTo>
              <a:lnTo>
                <a:pt x="0" y="149247"/>
              </a:lnTo>
              <a:lnTo>
                <a:pt x="1719896" y="149247"/>
              </a:lnTo>
              <a:lnTo>
                <a:pt x="1719896" y="298494"/>
              </a:lnTo>
            </a:path>
          </a:pathLst>
        </a:custGeom>
        <a:noFill/>
        <a:ln w="25400" cap="flat" cmpd="sng" algn="ctr">
          <a:solidFill>
            <a:schemeClr val="accent4">
              <a:tint val="9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5B07AA2B-3485-4DF0-BB1D-B5AEB3EFCBDF}">
      <dsp:nvSpPr>
        <dsp:cNvPr id="0" name=""/>
        <dsp:cNvSpPr/>
      </dsp:nvSpPr>
      <dsp:spPr>
        <a:xfrm>
          <a:off x="4892564" y="1722643"/>
          <a:ext cx="213210" cy="2672235"/>
        </a:xfrm>
        <a:custGeom>
          <a:avLst/>
          <a:gdLst/>
          <a:ahLst/>
          <a:cxnLst/>
          <a:rect l="0" t="0" r="0" b="0"/>
          <a:pathLst>
            <a:path>
              <a:moveTo>
                <a:pt x="0" y="0"/>
              </a:moveTo>
              <a:lnTo>
                <a:pt x="0" y="2672235"/>
              </a:lnTo>
              <a:lnTo>
                <a:pt x="213210" y="2672235"/>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6E96997F-209E-402D-B773-C9EF80F668B7}">
      <dsp:nvSpPr>
        <dsp:cNvPr id="0" name=""/>
        <dsp:cNvSpPr/>
      </dsp:nvSpPr>
      <dsp:spPr>
        <a:xfrm>
          <a:off x="4892564" y="1722643"/>
          <a:ext cx="213210" cy="1663040"/>
        </a:xfrm>
        <a:custGeom>
          <a:avLst/>
          <a:gdLst/>
          <a:ahLst/>
          <a:cxnLst/>
          <a:rect l="0" t="0" r="0" b="0"/>
          <a:pathLst>
            <a:path>
              <a:moveTo>
                <a:pt x="0" y="0"/>
              </a:moveTo>
              <a:lnTo>
                <a:pt x="0" y="1663040"/>
              </a:lnTo>
              <a:lnTo>
                <a:pt x="213210" y="1663040"/>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151EB6F3-6330-4989-BA19-18F8DBDDA1A0}">
      <dsp:nvSpPr>
        <dsp:cNvPr id="0" name=""/>
        <dsp:cNvSpPr/>
      </dsp:nvSpPr>
      <dsp:spPr>
        <a:xfrm>
          <a:off x="4892564" y="1722643"/>
          <a:ext cx="213210" cy="653844"/>
        </a:xfrm>
        <a:custGeom>
          <a:avLst/>
          <a:gdLst/>
          <a:ahLst/>
          <a:cxnLst/>
          <a:rect l="0" t="0" r="0" b="0"/>
          <a:pathLst>
            <a:path>
              <a:moveTo>
                <a:pt x="0" y="0"/>
              </a:moveTo>
              <a:lnTo>
                <a:pt x="0" y="653844"/>
              </a:lnTo>
              <a:lnTo>
                <a:pt x="213210" y="653844"/>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A624A3E-7BAE-4917-8939-2022B17078E6}">
      <dsp:nvSpPr>
        <dsp:cNvPr id="0" name=""/>
        <dsp:cNvSpPr/>
      </dsp:nvSpPr>
      <dsp:spPr>
        <a:xfrm>
          <a:off x="5415405" y="713447"/>
          <a:ext cx="91440" cy="298494"/>
        </a:xfrm>
        <a:custGeom>
          <a:avLst/>
          <a:gdLst/>
          <a:ahLst/>
          <a:cxnLst/>
          <a:rect l="0" t="0" r="0" b="0"/>
          <a:pathLst>
            <a:path>
              <a:moveTo>
                <a:pt x="45720" y="0"/>
              </a:moveTo>
              <a:lnTo>
                <a:pt x="45720" y="298494"/>
              </a:lnTo>
            </a:path>
          </a:pathLst>
        </a:custGeom>
        <a:noFill/>
        <a:ln w="25400" cap="flat" cmpd="sng" algn="ctr">
          <a:solidFill>
            <a:schemeClr val="accent4">
              <a:tint val="9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D55009E-D164-4993-B810-45105DC76601}">
      <dsp:nvSpPr>
        <dsp:cNvPr id="0" name=""/>
        <dsp:cNvSpPr/>
      </dsp:nvSpPr>
      <dsp:spPr>
        <a:xfrm>
          <a:off x="3172668" y="1722643"/>
          <a:ext cx="213210" cy="2672235"/>
        </a:xfrm>
        <a:custGeom>
          <a:avLst/>
          <a:gdLst/>
          <a:ahLst/>
          <a:cxnLst/>
          <a:rect l="0" t="0" r="0" b="0"/>
          <a:pathLst>
            <a:path>
              <a:moveTo>
                <a:pt x="0" y="0"/>
              </a:moveTo>
              <a:lnTo>
                <a:pt x="0" y="2672235"/>
              </a:lnTo>
              <a:lnTo>
                <a:pt x="213210" y="2672235"/>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2F4F6131-1FAA-48B2-8933-12293EF9770C}">
      <dsp:nvSpPr>
        <dsp:cNvPr id="0" name=""/>
        <dsp:cNvSpPr/>
      </dsp:nvSpPr>
      <dsp:spPr>
        <a:xfrm>
          <a:off x="3172668" y="1722643"/>
          <a:ext cx="213210" cy="1663040"/>
        </a:xfrm>
        <a:custGeom>
          <a:avLst/>
          <a:gdLst/>
          <a:ahLst/>
          <a:cxnLst/>
          <a:rect l="0" t="0" r="0" b="0"/>
          <a:pathLst>
            <a:path>
              <a:moveTo>
                <a:pt x="0" y="0"/>
              </a:moveTo>
              <a:lnTo>
                <a:pt x="0" y="1663040"/>
              </a:lnTo>
              <a:lnTo>
                <a:pt x="213210" y="1663040"/>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4F2F5D90-3F14-475C-BB3E-F8A8FB375531}">
      <dsp:nvSpPr>
        <dsp:cNvPr id="0" name=""/>
        <dsp:cNvSpPr/>
      </dsp:nvSpPr>
      <dsp:spPr>
        <a:xfrm>
          <a:off x="3172668" y="1722643"/>
          <a:ext cx="213210" cy="653844"/>
        </a:xfrm>
        <a:custGeom>
          <a:avLst/>
          <a:gdLst/>
          <a:ahLst/>
          <a:cxnLst/>
          <a:rect l="0" t="0" r="0" b="0"/>
          <a:pathLst>
            <a:path>
              <a:moveTo>
                <a:pt x="0" y="0"/>
              </a:moveTo>
              <a:lnTo>
                <a:pt x="0" y="653844"/>
              </a:lnTo>
              <a:lnTo>
                <a:pt x="213210" y="653844"/>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C52D8F6D-DC79-470D-A694-41778E71B45F}">
      <dsp:nvSpPr>
        <dsp:cNvPr id="0" name=""/>
        <dsp:cNvSpPr/>
      </dsp:nvSpPr>
      <dsp:spPr>
        <a:xfrm>
          <a:off x="3741229" y="713447"/>
          <a:ext cx="1719896" cy="298494"/>
        </a:xfrm>
        <a:custGeom>
          <a:avLst/>
          <a:gdLst/>
          <a:ahLst/>
          <a:cxnLst/>
          <a:rect l="0" t="0" r="0" b="0"/>
          <a:pathLst>
            <a:path>
              <a:moveTo>
                <a:pt x="1719896" y="0"/>
              </a:moveTo>
              <a:lnTo>
                <a:pt x="1719896" y="149247"/>
              </a:lnTo>
              <a:lnTo>
                <a:pt x="0" y="149247"/>
              </a:lnTo>
              <a:lnTo>
                <a:pt x="0" y="298494"/>
              </a:lnTo>
            </a:path>
          </a:pathLst>
        </a:custGeom>
        <a:noFill/>
        <a:ln w="25400" cap="flat" cmpd="sng" algn="ctr">
          <a:solidFill>
            <a:schemeClr val="accent4">
              <a:tint val="9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B0F354F3-4204-4323-81EC-A53E409199B7}">
      <dsp:nvSpPr>
        <dsp:cNvPr id="0" name=""/>
        <dsp:cNvSpPr/>
      </dsp:nvSpPr>
      <dsp:spPr>
        <a:xfrm>
          <a:off x="1368213" y="1722643"/>
          <a:ext cx="213210" cy="2672235"/>
        </a:xfrm>
        <a:custGeom>
          <a:avLst/>
          <a:gdLst/>
          <a:ahLst/>
          <a:cxnLst/>
          <a:rect l="0" t="0" r="0" b="0"/>
          <a:pathLst>
            <a:path>
              <a:moveTo>
                <a:pt x="0" y="0"/>
              </a:moveTo>
              <a:lnTo>
                <a:pt x="0" y="2672235"/>
              </a:lnTo>
              <a:lnTo>
                <a:pt x="213210" y="2672235"/>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F40FB26C-CD48-4BFF-A06D-CD1FF5E4EB4D}">
      <dsp:nvSpPr>
        <dsp:cNvPr id="0" name=""/>
        <dsp:cNvSpPr/>
      </dsp:nvSpPr>
      <dsp:spPr>
        <a:xfrm>
          <a:off x="1368213" y="1722643"/>
          <a:ext cx="213210" cy="1663040"/>
        </a:xfrm>
        <a:custGeom>
          <a:avLst/>
          <a:gdLst/>
          <a:ahLst/>
          <a:cxnLst/>
          <a:rect l="0" t="0" r="0" b="0"/>
          <a:pathLst>
            <a:path>
              <a:moveTo>
                <a:pt x="0" y="0"/>
              </a:moveTo>
              <a:lnTo>
                <a:pt x="0" y="1663040"/>
              </a:lnTo>
              <a:lnTo>
                <a:pt x="213210" y="1663040"/>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39112CE6-339E-4A9F-9374-E036EC32CE24}">
      <dsp:nvSpPr>
        <dsp:cNvPr id="0" name=""/>
        <dsp:cNvSpPr/>
      </dsp:nvSpPr>
      <dsp:spPr>
        <a:xfrm>
          <a:off x="1368213" y="1722643"/>
          <a:ext cx="213210" cy="653844"/>
        </a:xfrm>
        <a:custGeom>
          <a:avLst/>
          <a:gdLst/>
          <a:ahLst/>
          <a:cxnLst/>
          <a:rect l="0" t="0" r="0" b="0"/>
          <a:pathLst>
            <a:path>
              <a:moveTo>
                <a:pt x="0" y="0"/>
              </a:moveTo>
              <a:lnTo>
                <a:pt x="0" y="653844"/>
              </a:lnTo>
              <a:lnTo>
                <a:pt x="213210" y="653844"/>
              </a:lnTo>
            </a:path>
          </a:pathLst>
        </a:custGeom>
        <a:noFill/>
        <a:ln w="25400" cap="flat" cmpd="sng" algn="ctr">
          <a:solidFill>
            <a:schemeClr val="accent4">
              <a:tint val="7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0ABAB6CD-ACAF-4FF5-9183-2EC2D3B75127}">
      <dsp:nvSpPr>
        <dsp:cNvPr id="0" name=""/>
        <dsp:cNvSpPr/>
      </dsp:nvSpPr>
      <dsp:spPr>
        <a:xfrm>
          <a:off x="1936773" y="713447"/>
          <a:ext cx="3524351" cy="298494"/>
        </a:xfrm>
        <a:custGeom>
          <a:avLst/>
          <a:gdLst/>
          <a:ahLst/>
          <a:cxnLst/>
          <a:rect l="0" t="0" r="0" b="0"/>
          <a:pathLst>
            <a:path>
              <a:moveTo>
                <a:pt x="3524351" y="0"/>
              </a:moveTo>
              <a:lnTo>
                <a:pt x="3524351" y="149247"/>
              </a:lnTo>
              <a:lnTo>
                <a:pt x="0" y="149247"/>
              </a:lnTo>
              <a:lnTo>
                <a:pt x="0" y="298494"/>
              </a:lnTo>
            </a:path>
          </a:pathLst>
        </a:custGeom>
        <a:noFill/>
        <a:ln w="25400" cap="flat" cmpd="sng" algn="ctr">
          <a:solidFill>
            <a:schemeClr val="accent4">
              <a:tint val="90000"/>
              <a:hueOff val="0"/>
              <a:satOff val="0"/>
              <a:lumOff val="0"/>
              <a:alphaOff val="0"/>
            </a:schemeClr>
          </a:solidFill>
          <a:prstDash val="solid"/>
        </a:ln>
        <a:effectLst/>
      </dsp:spPr>
      <dsp:style>
        <a:lnRef idx="2">
          <a:scrgbClr r="0" g="0" b="0"/>
        </a:lnRef>
        <a:fillRef idx="0">
          <a:scrgbClr r="0" g="0" b="0"/>
        </a:fillRef>
        <a:effectRef idx="0">
          <a:scrgbClr r="0" g="0" b="0"/>
        </a:effectRef>
        <a:fontRef idx="minor"/>
      </dsp:style>
    </dsp:sp>
    <dsp:sp modelId="{9909159F-8FCF-4500-905D-B4E4DB2E826A}">
      <dsp:nvSpPr>
        <dsp:cNvPr id="0" name=""/>
        <dsp:cNvSpPr/>
      </dsp:nvSpPr>
      <dsp:spPr>
        <a:xfrm>
          <a:off x="4484956" y="2747"/>
          <a:ext cx="1952337" cy="710700"/>
        </a:xfrm>
        <a:prstGeom prst="rect">
          <a:avLst/>
        </a:prstGeom>
        <a:gradFill rotWithShape="0">
          <a:gsLst>
            <a:gs pos="0">
              <a:schemeClr val="accent4">
                <a:alpha val="80000"/>
                <a:hueOff val="0"/>
                <a:satOff val="0"/>
                <a:lumOff val="0"/>
                <a:alphaOff val="0"/>
                <a:tint val="50000"/>
                <a:satMod val="300000"/>
              </a:schemeClr>
            </a:gs>
            <a:gs pos="35000">
              <a:schemeClr val="accent4">
                <a:alpha val="80000"/>
                <a:hueOff val="0"/>
                <a:satOff val="0"/>
                <a:lumOff val="0"/>
                <a:alphaOff val="0"/>
                <a:tint val="37000"/>
                <a:satMod val="300000"/>
              </a:schemeClr>
            </a:gs>
            <a:gs pos="100000">
              <a:schemeClr val="accent4">
                <a:alpha val="8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n-IN" sz="1400" kern="1200" dirty="0"/>
            <a:t>Development Project</a:t>
          </a:r>
        </a:p>
      </dsp:txBody>
      <dsp:txXfrm>
        <a:off x="4484956" y="2747"/>
        <a:ext cx="1952337" cy="710700"/>
      </dsp:txXfrm>
    </dsp:sp>
    <dsp:sp modelId="{42B1F111-5229-44FE-9A61-85ADA750D149}">
      <dsp:nvSpPr>
        <dsp:cNvPr id="0" name=""/>
        <dsp:cNvSpPr/>
      </dsp:nvSpPr>
      <dsp:spPr>
        <a:xfrm>
          <a:off x="1226073" y="1011942"/>
          <a:ext cx="1421401" cy="710700"/>
        </a:xfrm>
        <a:prstGeom prst="rect">
          <a:avLst/>
        </a:prstGeom>
        <a:gradFill rotWithShape="0">
          <a:gsLst>
            <a:gs pos="0">
              <a:schemeClr val="accent4">
                <a:alpha val="70000"/>
                <a:hueOff val="0"/>
                <a:satOff val="0"/>
                <a:lumOff val="0"/>
                <a:alphaOff val="0"/>
                <a:tint val="50000"/>
                <a:satMod val="300000"/>
              </a:schemeClr>
            </a:gs>
            <a:gs pos="35000">
              <a:schemeClr val="accent4">
                <a:alpha val="70000"/>
                <a:hueOff val="0"/>
                <a:satOff val="0"/>
                <a:lumOff val="0"/>
                <a:alphaOff val="0"/>
                <a:tint val="37000"/>
                <a:satMod val="300000"/>
              </a:schemeClr>
            </a:gs>
            <a:gs pos="100000">
              <a:schemeClr val="accent4">
                <a:alpha val="7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Requirement</a:t>
          </a:r>
        </a:p>
      </dsp:txBody>
      <dsp:txXfrm>
        <a:off x="1226073" y="1011942"/>
        <a:ext cx="1421401" cy="710700"/>
      </dsp:txXfrm>
    </dsp:sp>
    <dsp:sp modelId="{5CA0D058-A5B3-47B2-844B-A10BD8FC7240}">
      <dsp:nvSpPr>
        <dsp:cNvPr id="0" name=""/>
        <dsp:cNvSpPr/>
      </dsp:nvSpPr>
      <dsp:spPr>
        <a:xfrm>
          <a:off x="1581423" y="2021137"/>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Requirement </a:t>
          </a:r>
        </a:p>
        <a:p>
          <a:pPr lvl="0" algn="ctr" defTabSz="577850">
            <a:lnSpc>
              <a:spcPct val="90000"/>
            </a:lnSpc>
            <a:spcBef>
              <a:spcPct val="0"/>
            </a:spcBef>
            <a:spcAft>
              <a:spcPct val="35000"/>
            </a:spcAft>
          </a:pPr>
          <a:r>
            <a:rPr lang="en-IN" sz="1300" kern="1200" dirty="0"/>
            <a:t>Analysis</a:t>
          </a:r>
        </a:p>
      </dsp:txBody>
      <dsp:txXfrm>
        <a:off x="1581423" y="2021137"/>
        <a:ext cx="1421401" cy="710700"/>
      </dsp:txXfrm>
    </dsp:sp>
    <dsp:sp modelId="{7E146D43-436C-46FC-8B08-A3E838593972}">
      <dsp:nvSpPr>
        <dsp:cNvPr id="0" name=""/>
        <dsp:cNvSpPr/>
      </dsp:nvSpPr>
      <dsp:spPr>
        <a:xfrm>
          <a:off x="1581423" y="3030332"/>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System Requirement Specification</a:t>
          </a:r>
        </a:p>
      </dsp:txBody>
      <dsp:txXfrm>
        <a:off x="1581423" y="3030332"/>
        <a:ext cx="1421401" cy="710700"/>
      </dsp:txXfrm>
    </dsp:sp>
    <dsp:sp modelId="{F49277CE-29D1-4D59-AC5B-92B1608985A5}">
      <dsp:nvSpPr>
        <dsp:cNvPr id="0" name=""/>
        <dsp:cNvSpPr/>
      </dsp:nvSpPr>
      <dsp:spPr>
        <a:xfrm>
          <a:off x="1581423" y="4039528"/>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Review &amp; Rework</a:t>
          </a:r>
        </a:p>
      </dsp:txBody>
      <dsp:txXfrm>
        <a:off x="1581423" y="4039528"/>
        <a:ext cx="1421401" cy="710700"/>
      </dsp:txXfrm>
    </dsp:sp>
    <dsp:sp modelId="{8C52A659-8C61-41A6-B75C-7221560B668F}">
      <dsp:nvSpPr>
        <dsp:cNvPr id="0" name=""/>
        <dsp:cNvSpPr/>
      </dsp:nvSpPr>
      <dsp:spPr>
        <a:xfrm>
          <a:off x="3030528" y="1011942"/>
          <a:ext cx="1421401" cy="710700"/>
        </a:xfrm>
        <a:prstGeom prst="rect">
          <a:avLst/>
        </a:prstGeom>
        <a:gradFill rotWithShape="0">
          <a:gsLst>
            <a:gs pos="0">
              <a:schemeClr val="accent4">
                <a:alpha val="70000"/>
                <a:hueOff val="0"/>
                <a:satOff val="0"/>
                <a:lumOff val="0"/>
                <a:alphaOff val="0"/>
                <a:tint val="50000"/>
                <a:satMod val="300000"/>
              </a:schemeClr>
            </a:gs>
            <a:gs pos="35000">
              <a:schemeClr val="accent4">
                <a:alpha val="70000"/>
                <a:hueOff val="0"/>
                <a:satOff val="0"/>
                <a:lumOff val="0"/>
                <a:alphaOff val="0"/>
                <a:tint val="37000"/>
                <a:satMod val="300000"/>
              </a:schemeClr>
            </a:gs>
            <a:gs pos="100000">
              <a:schemeClr val="accent4">
                <a:alpha val="7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Design</a:t>
          </a:r>
        </a:p>
      </dsp:txBody>
      <dsp:txXfrm>
        <a:off x="3030528" y="1011942"/>
        <a:ext cx="1421401" cy="710700"/>
      </dsp:txXfrm>
    </dsp:sp>
    <dsp:sp modelId="{2B9F96DB-1551-4B64-8B27-D7339510FF73}">
      <dsp:nvSpPr>
        <dsp:cNvPr id="0" name=""/>
        <dsp:cNvSpPr/>
      </dsp:nvSpPr>
      <dsp:spPr>
        <a:xfrm>
          <a:off x="3385878" y="2021137"/>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System Architecture / Framework </a:t>
          </a:r>
        </a:p>
        <a:p>
          <a:pPr lvl="0" algn="ctr" defTabSz="577850">
            <a:lnSpc>
              <a:spcPct val="90000"/>
            </a:lnSpc>
            <a:spcBef>
              <a:spcPct val="0"/>
            </a:spcBef>
            <a:spcAft>
              <a:spcPct val="35000"/>
            </a:spcAft>
          </a:pPr>
          <a:r>
            <a:rPr lang="en-IN" sz="1300" kern="1200" dirty="0"/>
            <a:t>Document</a:t>
          </a:r>
        </a:p>
      </dsp:txBody>
      <dsp:txXfrm>
        <a:off x="3385878" y="2021137"/>
        <a:ext cx="1421401" cy="710700"/>
      </dsp:txXfrm>
    </dsp:sp>
    <dsp:sp modelId="{3E54EF05-060A-477C-A6BA-7650C1C4E516}">
      <dsp:nvSpPr>
        <dsp:cNvPr id="0" name=""/>
        <dsp:cNvSpPr/>
      </dsp:nvSpPr>
      <dsp:spPr>
        <a:xfrm>
          <a:off x="3385878" y="3030332"/>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Technical Design / Specification Document</a:t>
          </a:r>
        </a:p>
      </dsp:txBody>
      <dsp:txXfrm>
        <a:off x="3385878" y="3030332"/>
        <a:ext cx="1421401" cy="710700"/>
      </dsp:txXfrm>
    </dsp:sp>
    <dsp:sp modelId="{00BAA9B5-560F-44F7-876C-43BC802D1E5F}">
      <dsp:nvSpPr>
        <dsp:cNvPr id="0" name=""/>
        <dsp:cNvSpPr/>
      </dsp:nvSpPr>
      <dsp:spPr>
        <a:xfrm>
          <a:off x="3385878" y="4039528"/>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endParaRPr lang="en-IN" sz="1300" kern="1200" dirty="0"/>
        </a:p>
        <a:p>
          <a:pPr lvl="0" algn="ctr" defTabSz="577850">
            <a:lnSpc>
              <a:spcPct val="90000"/>
            </a:lnSpc>
            <a:spcBef>
              <a:spcPct val="0"/>
            </a:spcBef>
            <a:spcAft>
              <a:spcPct val="35000"/>
            </a:spcAft>
          </a:pPr>
          <a:r>
            <a:rPr lang="en-IN" sz="1300" kern="1200" dirty="0"/>
            <a:t>Review / Rework</a:t>
          </a:r>
        </a:p>
        <a:p>
          <a:pPr lvl="0" algn="ctr" defTabSz="577850">
            <a:lnSpc>
              <a:spcPct val="90000"/>
            </a:lnSpc>
            <a:spcBef>
              <a:spcPct val="0"/>
            </a:spcBef>
            <a:spcAft>
              <a:spcPct val="35000"/>
            </a:spcAft>
          </a:pPr>
          <a:endParaRPr lang="en-IN" sz="1300" kern="1200" dirty="0"/>
        </a:p>
      </dsp:txBody>
      <dsp:txXfrm>
        <a:off x="3385878" y="4039528"/>
        <a:ext cx="1421401" cy="710700"/>
      </dsp:txXfrm>
    </dsp:sp>
    <dsp:sp modelId="{299BE8BA-B836-4B5C-8E87-C3C1539829B0}">
      <dsp:nvSpPr>
        <dsp:cNvPr id="0" name=""/>
        <dsp:cNvSpPr/>
      </dsp:nvSpPr>
      <dsp:spPr>
        <a:xfrm>
          <a:off x="4750424" y="1011942"/>
          <a:ext cx="1421401" cy="710700"/>
        </a:xfrm>
        <a:prstGeom prst="rect">
          <a:avLst/>
        </a:prstGeom>
        <a:gradFill rotWithShape="0">
          <a:gsLst>
            <a:gs pos="0">
              <a:schemeClr val="accent4">
                <a:alpha val="70000"/>
                <a:hueOff val="0"/>
                <a:satOff val="0"/>
                <a:lumOff val="0"/>
                <a:alphaOff val="0"/>
                <a:tint val="50000"/>
                <a:satMod val="300000"/>
              </a:schemeClr>
            </a:gs>
            <a:gs pos="35000">
              <a:schemeClr val="accent4">
                <a:alpha val="70000"/>
                <a:hueOff val="0"/>
                <a:satOff val="0"/>
                <a:lumOff val="0"/>
                <a:alphaOff val="0"/>
                <a:tint val="37000"/>
                <a:satMod val="300000"/>
              </a:schemeClr>
            </a:gs>
            <a:gs pos="100000">
              <a:schemeClr val="accent4">
                <a:alpha val="7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Build</a:t>
          </a:r>
        </a:p>
      </dsp:txBody>
      <dsp:txXfrm>
        <a:off x="4750424" y="1011942"/>
        <a:ext cx="1421401" cy="710700"/>
      </dsp:txXfrm>
    </dsp:sp>
    <dsp:sp modelId="{BAE724A5-5182-4EAD-BFEA-F977C5B71DB0}">
      <dsp:nvSpPr>
        <dsp:cNvPr id="0" name=""/>
        <dsp:cNvSpPr/>
      </dsp:nvSpPr>
      <dsp:spPr>
        <a:xfrm>
          <a:off x="5105774" y="2021137"/>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Coding</a:t>
          </a:r>
        </a:p>
      </dsp:txBody>
      <dsp:txXfrm>
        <a:off x="5105774" y="2021137"/>
        <a:ext cx="1421401" cy="710700"/>
      </dsp:txXfrm>
    </dsp:sp>
    <dsp:sp modelId="{0BCD9CEB-4AF9-4274-91F8-81FB9F51F117}">
      <dsp:nvSpPr>
        <dsp:cNvPr id="0" name=""/>
        <dsp:cNvSpPr/>
      </dsp:nvSpPr>
      <dsp:spPr>
        <a:xfrm>
          <a:off x="5105774" y="3030332"/>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Unit Testing</a:t>
          </a:r>
        </a:p>
      </dsp:txBody>
      <dsp:txXfrm>
        <a:off x="5105774" y="3030332"/>
        <a:ext cx="1421401" cy="710700"/>
      </dsp:txXfrm>
    </dsp:sp>
    <dsp:sp modelId="{E4F20CAF-286F-40C5-AAAA-5D969458038F}">
      <dsp:nvSpPr>
        <dsp:cNvPr id="0" name=""/>
        <dsp:cNvSpPr/>
      </dsp:nvSpPr>
      <dsp:spPr>
        <a:xfrm>
          <a:off x="5105774" y="4039528"/>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Review / Rework</a:t>
          </a:r>
        </a:p>
      </dsp:txBody>
      <dsp:txXfrm>
        <a:off x="5105774" y="4039528"/>
        <a:ext cx="1421401" cy="710700"/>
      </dsp:txXfrm>
    </dsp:sp>
    <dsp:sp modelId="{B0907D3D-84CA-4456-9C7C-C83D33CCE84E}">
      <dsp:nvSpPr>
        <dsp:cNvPr id="0" name=""/>
        <dsp:cNvSpPr/>
      </dsp:nvSpPr>
      <dsp:spPr>
        <a:xfrm>
          <a:off x="6470320" y="1011942"/>
          <a:ext cx="1421401" cy="710700"/>
        </a:xfrm>
        <a:prstGeom prst="rect">
          <a:avLst/>
        </a:prstGeom>
        <a:gradFill rotWithShape="0">
          <a:gsLst>
            <a:gs pos="0">
              <a:schemeClr val="accent4">
                <a:alpha val="70000"/>
                <a:hueOff val="0"/>
                <a:satOff val="0"/>
                <a:lumOff val="0"/>
                <a:alphaOff val="0"/>
                <a:tint val="50000"/>
                <a:satMod val="300000"/>
              </a:schemeClr>
            </a:gs>
            <a:gs pos="35000">
              <a:schemeClr val="accent4">
                <a:alpha val="70000"/>
                <a:hueOff val="0"/>
                <a:satOff val="0"/>
                <a:lumOff val="0"/>
                <a:alphaOff val="0"/>
                <a:tint val="37000"/>
                <a:satMod val="300000"/>
              </a:schemeClr>
            </a:gs>
            <a:gs pos="100000">
              <a:schemeClr val="accent4">
                <a:alpha val="7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Testing</a:t>
          </a:r>
        </a:p>
      </dsp:txBody>
      <dsp:txXfrm>
        <a:off x="6470320" y="1011942"/>
        <a:ext cx="1421401" cy="710700"/>
      </dsp:txXfrm>
    </dsp:sp>
    <dsp:sp modelId="{236F1705-0F59-499C-B11A-7164611F14B8}">
      <dsp:nvSpPr>
        <dsp:cNvPr id="0" name=""/>
        <dsp:cNvSpPr/>
      </dsp:nvSpPr>
      <dsp:spPr>
        <a:xfrm>
          <a:off x="6825670" y="2021137"/>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Integration / System  / Regression Testing</a:t>
          </a:r>
        </a:p>
      </dsp:txBody>
      <dsp:txXfrm>
        <a:off x="6825670" y="2021137"/>
        <a:ext cx="1421401" cy="710700"/>
      </dsp:txXfrm>
    </dsp:sp>
    <dsp:sp modelId="{F7F37522-10C8-4154-8C02-8C015E936282}">
      <dsp:nvSpPr>
        <dsp:cNvPr id="0" name=""/>
        <dsp:cNvSpPr/>
      </dsp:nvSpPr>
      <dsp:spPr>
        <a:xfrm>
          <a:off x="6825670" y="3030332"/>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UAT Support</a:t>
          </a:r>
        </a:p>
      </dsp:txBody>
      <dsp:txXfrm>
        <a:off x="6825670" y="3030332"/>
        <a:ext cx="1421401" cy="710700"/>
      </dsp:txXfrm>
    </dsp:sp>
    <dsp:sp modelId="{3C6E1479-50D7-4374-B4B6-41B4F3B4FA13}">
      <dsp:nvSpPr>
        <dsp:cNvPr id="0" name=""/>
        <dsp:cNvSpPr/>
      </dsp:nvSpPr>
      <dsp:spPr>
        <a:xfrm>
          <a:off x="6825670" y="4039528"/>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endParaRPr lang="en-IN" sz="1300" kern="1200" dirty="0"/>
        </a:p>
        <a:p>
          <a:pPr lvl="0" algn="ctr" defTabSz="577850">
            <a:lnSpc>
              <a:spcPct val="90000"/>
            </a:lnSpc>
            <a:spcBef>
              <a:spcPct val="0"/>
            </a:spcBef>
            <a:spcAft>
              <a:spcPct val="35000"/>
            </a:spcAft>
          </a:pPr>
          <a:r>
            <a:rPr lang="en-IN" sz="1300" kern="1200" dirty="0"/>
            <a:t>Review / Rework</a:t>
          </a:r>
        </a:p>
        <a:p>
          <a:pPr lvl="0" algn="ctr" defTabSz="577850">
            <a:lnSpc>
              <a:spcPct val="90000"/>
            </a:lnSpc>
            <a:spcBef>
              <a:spcPct val="0"/>
            </a:spcBef>
            <a:spcAft>
              <a:spcPct val="35000"/>
            </a:spcAft>
          </a:pPr>
          <a:endParaRPr lang="en-IN" sz="1300" kern="1200" dirty="0"/>
        </a:p>
      </dsp:txBody>
      <dsp:txXfrm>
        <a:off x="6825670" y="4039528"/>
        <a:ext cx="1421401" cy="710700"/>
      </dsp:txXfrm>
    </dsp:sp>
    <dsp:sp modelId="{9CF9875A-FDB2-42E0-96AD-93459E705072}">
      <dsp:nvSpPr>
        <dsp:cNvPr id="0" name=""/>
        <dsp:cNvSpPr/>
      </dsp:nvSpPr>
      <dsp:spPr>
        <a:xfrm>
          <a:off x="8270269" y="1011942"/>
          <a:ext cx="1421401" cy="710700"/>
        </a:xfrm>
        <a:prstGeom prst="rect">
          <a:avLst/>
        </a:prstGeom>
        <a:gradFill rotWithShape="0">
          <a:gsLst>
            <a:gs pos="0">
              <a:schemeClr val="accent4">
                <a:alpha val="70000"/>
                <a:hueOff val="0"/>
                <a:satOff val="0"/>
                <a:lumOff val="0"/>
                <a:alphaOff val="0"/>
                <a:tint val="50000"/>
                <a:satMod val="300000"/>
              </a:schemeClr>
            </a:gs>
            <a:gs pos="35000">
              <a:schemeClr val="accent4">
                <a:alpha val="70000"/>
                <a:hueOff val="0"/>
                <a:satOff val="0"/>
                <a:lumOff val="0"/>
                <a:alphaOff val="0"/>
                <a:tint val="37000"/>
                <a:satMod val="300000"/>
              </a:schemeClr>
            </a:gs>
            <a:gs pos="100000">
              <a:schemeClr val="accent4">
                <a:alpha val="7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Release</a:t>
          </a:r>
        </a:p>
      </dsp:txBody>
      <dsp:txXfrm>
        <a:off x="8270269" y="1011942"/>
        <a:ext cx="1421401" cy="710700"/>
      </dsp:txXfrm>
    </dsp:sp>
    <dsp:sp modelId="{664848EC-E6DE-4306-8A34-18699B219BD0}">
      <dsp:nvSpPr>
        <dsp:cNvPr id="0" name=""/>
        <dsp:cNvSpPr/>
      </dsp:nvSpPr>
      <dsp:spPr>
        <a:xfrm>
          <a:off x="8625620" y="2021137"/>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Release Notes</a:t>
          </a:r>
        </a:p>
      </dsp:txBody>
      <dsp:txXfrm>
        <a:off x="8625620" y="2021137"/>
        <a:ext cx="1421401" cy="710700"/>
      </dsp:txXfrm>
    </dsp:sp>
    <dsp:sp modelId="{1E0F377D-87A8-4D7D-A477-E793140DBDB9}">
      <dsp:nvSpPr>
        <dsp:cNvPr id="0" name=""/>
        <dsp:cNvSpPr/>
      </dsp:nvSpPr>
      <dsp:spPr>
        <a:xfrm>
          <a:off x="8625620" y="3030332"/>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Deployment</a:t>
          </a:r>
        </a:p>
      </dsp:txBody>
      <dsp:txXfrm>
        <a:off x="8625620" y="3030332"/>
        <a:ext cx="1421401" cy="710700"/>
      </dsp:txXfrm>
    </dsp:sp>
    <dsp:sp modelId="{9D4296B3-C8A1-4E17-B13B-84B52DE9068E}">
      <dsp:nvSpPr>
        <dsp:cNvPr id="0" name=""/>
        <dsp:cNvSpPr/>
      </dsp:nvSpPr>
      <dsp:spPr>
        <a:xfrm>
          <a:off x="8625620" y="4039528"/>
          <a:ext cx="1421401" cy="710700"/>
        </a:xfrm>
        <a:prstGeom prst="rect">
          <a:avLst/>
        </a:prstGeom>
        <a:gradFill rotWithShape="0">
          <a:gsLst>
            <a:gs pos="0">
              <a:schemeClr val="accent4">
                <a:alpha val="50000"/>
                <a:hueOff val="0"/>
                <a:satOff val="0"/>
                <a:lumOff val="0"/>
                <a:alphaOff val="0"/>
                <a:tint val="50000"/>
                <a:satMod val="300000"/>
              </a:schemeClr>
            </a:gs>
            <a:gs pos="35000">
              <a:schemeClr val="accent4">
                <a:alpha val="50000"/>
                <a:hueOff val="0"/>
                <a:satOff val="0"/>
                <a:lumOff val="0"/>
                <a:alphaOff val="0"/>
                <a:tint val="37000"/>
                <a:satMod val="300000"/>
              </a:schemeClr>
            </a:gs>
            <a:gs pos="100000">
              <a:schemeClr val="accent4">
                <a:alpha val="50000"/>
                <a:hueOff val="0"/>
                <a:satOff val="0"/>
                <a:lumOff val="0"/>
                <a:alphaOff val="0"/>
                <a:tint val="15000"/>
                <a:satMod val="350000"/>
              </a:schemeClr>
            </a:gs>
          </a:gsLst>
          <a:lin ang="16200000" scaled="1"/>
        </a:gradFill>
        <a:ln>
          <a:noFill/>
        </a:ln>
        <a:effectLst>
          <a:outerShdw blurRad="40000" dist="20000" dir="5400000" rotWithShape="0">
            <a:srgbClr val="000000">
              <a:alpha val="38000"/>
            </a:srgbClr>
          </a:outerShdw>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8255" tIns="8255" rIns="8255" bIns="8255" numCol="1" spcCol="1270" anchor="ctr" anchorCtr="0">
          <a:noAutofit/>
        </a:bodyPr>
        <a:lstStyle/>
        <a:p>
          <a:pPr lvl="0" algn="ctr" defTabSz="577850">
            <a:lnSpc>
              <a:spcPct val="90000"/>
            </a:lnSpc>
            <a:spcBef>
              <a:spcPct val="0"/>
            </a:spcBef>
            <a:spcAft>
              <a:spcPct val="35000"/>
            </a:spcAft>
          </a:pPr>
          <a:r>
            <a:rPr lang="en-IN" sz="1300" kern="1200" dirty="0"/>
            <a:t>Acceptance</a:t>
          </a:r>
        </a:p>
      </dsp:txBody>
      <dsp:txXfrm>
        <a:off x="8625620" y="4039528"/>
        <a:ext cx="1421401" cy="710700"/>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3017D205-FD44-4A40-8775-E2086ADD1F6A}">
      <dsp:nvSpPr>
        <dsp:cNvPr id="0" name=""/>
        <dsp:cNvSpPr/>
      </dsp:nvSpPr>
      <dsp:spPr>
        <a:xfrm>
          <a:off x="6593427" y="1128754"/>
          <a:ext cx="398123" cy="3071018"/>
        </a:xfrm>
        <a:custGeom>
          <a:avLst/>
          <a:gdLst/>
          <a:ahLst/>
          <a:cxnLst/>
          <a:rect l="0" t="0" r="0" b="0"/>
          <a:pathLst>
            <a:path>
              <a:moveTo>
                <a:pt x="0" y="0"/>
              </a:moveTo>
              <a:lnTo>
                <a:pt x="0" y="3071018"/>
              </a:lnTo>
              <a:lnTo>
                <a:pt x="398123" y="307101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5B07AA2B-3485-4DF0-BB1D-B5AEB3EFCBDF}">
      <dsp:nvSpPr>
        <dsp:cNvPr id="0" name=""/>
        <dsp:cNvSpPr/>
      </dsp:nvSpPr>
      <dsp:spPr>
        <a:xfrm>
          <a:off x="6593427" y="1128754"/>
          <a:ext cx="398123" cy="2410284"/>
        </a:xfrm>
        <a:custGeom>
          <a:avLst/>
          <a:gdLst/>
          <a:ahLst/>
          <a:cxnLst/>
          <a:rect l="0" t="0" r="0" b="0"/>
          <a:pathLst>
            <a:path>
              <a:moveTo>
                <a:pt x="0" y="0"/>
              </a:moveTo>
              <a:lnTo>
                <a:pt x="0" y="2410284"/>
              </a:lnTo>
              <a:lnTo>
                <a:pt x="398123" y="2410284"/>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05EAF4C3-3213-4F69-A49B-DC7AF7C93E4F}">
      <dsp:nvSpPr>
        <dsp:cNvPr id="0" name=""/>
        <dsp:cNvSpPr/>
      </dsp:nvSpPr>
      <dsp:spPr>
        <a:xfrm>
          <a:off x="6593427" y="1128754"/>
          <a:ext cx="398123" cy="1749550"/>
        </a:xfrm>
        <a:custGeom>
          <a:avLst/>
          <a:gdLst/>
          <a:ahLst/>
          <a:cxnLst/>
          <a:rect l="0" t="0" r="0" b="0"/>
          <a:pathLst>
            <a:path>
              <a:moveTo>
                <a:pt x="0" y="0"/>
              </a:moveTo>
              <a:lnTo>
                <a:pt x="0" y="1749550"/>
              </a:lnTo>
              <a:lnTo>
                <a:pt x="398123" y="1749550"/>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6E96997F-209E-402D-B773-C9EF80F668B7}">
      <dsp:nvSpPr>
        <dsp:cNvPr id="0" name=""/>
        <dsp:cNvSpPr/>
      </dsp:nvSpPr>
      <dsp:spPr>
        <a:xfrm>
          <a:off x="6593427" y="1128754"/>
          <a:ext cx="398123" cy="1088815"/>
        </a:xfrm>
        <a:custGeom>
          <a:avLst/>
          <a:gdLst/>
          <a:ahLst/>
          <a:cxnLst/>
          <a:rect l="0" t="0" r="0" b="0"/>
          <a:pathLst>
            <a:path>
              <a:moveTo>
                <a:pt x="0" y="0"/>
              </a:moveTo>
              <a:lnTo>
                <a:pt x="0" y="1088815"/>
              </a:lnTo>
              <a:lnTo>
                <a:pt x="398123" y="1088815"/>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151EB6F3-6330-4989-BA19-18F8DBDDA1A0}">
      <dsp:nvSpPr>
        <dsp:cNvPr id="0" name=""/>
        <dsp:cNvSpPr/>
      </dsp:nvSpPr>
      <dsp:spPr>
        <a:xfrm>
          <a:off x="6593427" y="1128754"/>
          <a:ext cx="398123" cy="428081"/>
        </a:xfrm>
        <a:custGeom>
          <a:avLst/>
          <a:gdLst/>
          <a:ahLst/>
          <a:cxnLst/>
          <a:rect l="0" t="0" r="0" b="0"/>
          <a:pathLst>
            <a:path>
              <a:moveTo>
                <a:pt x="0" y="0"/>
              </a:moveTo>
              <a:lnTo>
                <a:pt x="0" y="428081"/>
              </a:lnTo>
              <a:lnTo>
                <a:pt x="398123" y="428081"/>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FA624A3E-7BAE-4917-8939-2022B17078E6}">
      <dsp:nvSpPr>
        <dsp:cNvPr id="0" name=""/>
        <dsp:cNvSpPr/>
      </dsp:nvSpPr>
      <dsp:spPr>
        <a:xfrm>
          <a:off x="4355237" y="468020"/>
          <a:ext cx="2779430" cy="195428"/>
        </a:xfrm>
        <a:custGeom>
          <a:avLst/>
          <a:gdLst/>
          <a:ahLst/>
          <a:cxnLst/>
          <a:rect l="0" t="0" r="0" b="0"/>
          <a:pathLst>
            <a:path>
              <a:moveTo>
                <a:pt x="0" y="0"/>
              </a:moveTo>
              <a:lnTo>
                <a:pt x="0" y="97714"/>
              </a:lnTo>
              <a:lnTo>
                <a:pt x="2779430" y="97714"/>
              </a:lnTo>
              <a:lnTo>
                <a:pt x="2779430" y="19542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382D3910-9D9D-43E6-B869-B8E6AA339ACD}">
      <dsp:nvSpPr>
        <dsp:cNvPr id="0" name=""/>
        <dsp:cNvSpPr/>
      </dsp:nvSpPr>
      <dsp:spPr>
        <a:xfrm>
          <a:off x="3813997" y="1128754"/>
          <a:ext cx="414641" cy="3071018"/>
        </a:xfrm>
        <a:custGeom>
          <a:avLst/>
          <a:gdLst/>
          <a:ahLst/>
          <a:cxnLst/>
          <a:rect l="0" t="0" r="0" b="0"/>
          <a:pathLst>
            <a:path>
              <a:moveTo>
                <a:pt x="0" y="0"/>
              </a:moveTo>
              <a:lnTo>
                <a:pt x="0" y="3071018"/>
              </a:lnTo>
              <a:lnTo>
                <a:pt x="414641" y="307101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F9BFB515-937C-4C03-B53D-40C8BBC555A8}">
      <dsp:nvSpPr>
        <dsp:cNvPr id="0" name=""/>
        <dsp:cNvSpPr/>
      </dsp:nvSpPr>
      <dsp:spPr>
        <a:xfrm>
          <a:off x="3813997" y="1128754"/>
          <a:ext cx="414641" cy="2410284"/>
        </a:xfrm>
        <a:custGeom>
          <a:avLst/>
          <a:gdLst/>
          <a:ahLst/>
          <a:cxnLst/>
          <a:rect l="0" t="0" r="0" b="0"/>
          <a:pathLst>
            <a:path>
              <a:moveTo>
                <a:pt x="0" y="0"/>
              </a:moveTo>
              <a:lnTo>
                <a:pt x="0" y="2410284"/>
              </a:lnTo>
              <a:lnTo>
                <a:pt x="414641" y="2410284"/>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4D55009E-D164-4993-B810-45105DC76601}">
      <dsp:nvSpPr>
        <dsp:cNvPr id="0" name=""/>
        <dsp:cNvSpPr/>
      </dsp:nvSpPr>
      <dsp:spPr>
        <a:xfrm>
          <a:off x="3813997" y="1128754"/>
          <a:ext cx="414641" cy="1749550"/>
        </a:xfrm>
        <a:custGeom>
          <a:avLst/>
          <a:gdLst/>
          <a:ahLst/>
          <a:cxnLst/>
          <a:rect l="0" t="0" r="0" b="0"/>
          <a:pathLst>
            <a:path>
              <a:moveTo>
                <a:pt x="0" y="0"/>
              </a:moveTo>
              <a:lnTo>
                <a:pt x="0" y="1749550"/>
              </a:lnTo>
              <a:lnTo>
                <a:pt x="414641" y="1749550"/>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2F4F6131-1FAA-48B2-8933-12293EF9770C}">
      <dsp:nvSpPr>
        <dsp:cNvPr id="0" name=""/>
        <dsp:cNvSpPr/>
      </dsp:nvSpPr>
      <dsp:spPr>
        <a:xfrm>
          <a:off x="3813997" y="1128754"/>
          <a:ext cx="414641" cy="1088815"/>
        </a:xfrm>
        <a:custGeom>
          <a:avLst/>
          <a:gdLst/>
          <a:ahLst/>
          <a:cxnLst/>
          <a:rect l="0" t="0" r="0" b="0"/>
          <a:pathLst>
            <a:path>
              <a:moveTo>
                <a:pt x="0" y="0"/>
              </a:moveTo>
              <a:lnTo>
                <a:pt x="0" y="1088815"/>
              </a:lnTo>
              <a:lnTo>
                <a:pt x="414641" y="1088815"/>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4F2F5D90-3F14-475C-BB3E-F8A8FB375531}">
      <dsp:nvSpPr>
        <dsp:cNvPr id="0" name=""/>
        <dsp:cNvSpPr/>
      </dsp:nvSpPr>
      <dsp:spPr>
        <a:xfrm>
          <a:off x="3813997" y="1128754"/>
          <a:ext cx="414641" cy="428081"/>
        </a:xfrm>
        <a:custGeom>
          <a:avLst/>
          <a:gdLst/>
          <a:ahLst/>
          <a:cxnLst/>
          <a:rect l="0" t="0" r="0" b="0"/>
          <a:pathLst>
            <a:path>
              <a:moveTo>
                <a:pt x="0" y="0"/>
              </a:moveTo>
              <a:lnTo>
                <a:pt x="0" y="428081"/>
              </a:lnTo>
              <a:lnTo>
                <a:pt x="414641" y="428081"/>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C52D8F6D-DC79-470D-A694-41778E71B45F}">
      <dsp:nvSpPr>
        <dsp:cNvPr id="0" name=""/>
        <dsp:cNvSpPr/>
      </dsp:nvSpPr>
      <dsp:spPr>
        <a:xfrm>
          <a:off x="4309517" y="468020"/>
          <a:ext cx="91440" cy="195428"/>
        </a:xfrm>
        <a:custGeom>
          <a:avLst/>
          <a:gdLst/>
          <a:ahLst/>
          <a:cxnLst/>
          <a:rect l="0" t="0" r="0" b="0"/>
          <a:pathLst>
            <a:path>
              <a:moveTo>
                <a:pt x="45720" y="0"/>
              </a:moveTo>
              <a:lnTo>
                <a:pt x="45720" y="19542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E799BAF2-4E6A-4825-B8BB-14E17D7769A5}">
      <dsp:nvSpPr>
        <dsp:cNvPr id="0" name=""/>
        <dsp:cNvSpPr/>
      </dsp:nvSpPr>
      <dsp:spPr>
        <a:xfrm>
          <a:off x="975491" y="1128754"/>
          <a:ext cx="432574" cy="3731753"/>
        </a:xfrm>
        <a:custGeom>
          <a:avLst/>
          <a:gdLst/>
          <a:ahLst/>
          <a:cxnLst/>
          <a:rect l="0" t="0" r="0" b="0"/>
          <a:pathLst>
            <a:path>
              <a:moveTo>
                <a:pt x="0" y="0"/>
              </a:moveTo>
              <a:lnTo>
                <a:pt x="0" y="3731753"/>
              </a:lnTo>
              <a:lnTo>
                <a:pt x="432574" y="3731753"/>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601984CC-E4B8-412E-BEDC-7DA8BC4BA89D}">
      <dsp:nvSpPr>
        <dsp:cNvPr id="0" name=""/>
        <dsp:cNvSpPr/>
      </dsp:nvSpPr>
      <dsp:spPr>
        <a:xfrm>
          <a:off x="975491" y="1128754"/>
          <a:ext cx="432574" cy="3071018"/>
        </a:xfrm>
        <a:custGeom>
          <a:avLst/>
          <a:gdLst/>
          <a:ahLst/>
          <a:cxnLst/>
          <a:rect l="0" t="0" r="0" b="0"/>
          <a:pathLst>
            <a:path>
              <a:moveTo>
                <a:pt x="0" y="0"/>
              </a:moveTo>
              <a:lnTo>
                <a:pt x="0" y="3071018"/>
              </a:lnTo>
              <a:lnTo>
                <a:pt x="432574" y="307101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F7AAD7ED-C2D4-42BC-9241-0CBF86B113A4}">
      <dsp:nvSpPr>
        <dsp:cNvPr id="0" name=""/>
        <dsp:cNvSpPr/>
      </dsp:nvSpPr>
      <dsp:spPr>
        <a:xfrm>
          <a:off x="975491" y="1128754"/>
          <a:ext cx="412957" cy="2420032"/>
        </a:xfrm>
        <a:custGeom>
          <a:avLst/>
          <a:gdLst/>
          <a:ahLst/>
          <a:cxnLst/>
          <a:rect l="0" t="0" r="0" b="0"/>
          <a:pathLst>
            <a:path>
              <a:moveTo>
                <a:pt x="0" y="0"/>
              </a:moveTo>
              <a:lnTo>
                <a:pt x="0" y="2420032"/>
              </a:lnTo>
              <a:lnTo>
                <a:pt x="412957" y="2420032"/>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B0F354F3-4204-4323-81EC-A53E409199B7}">
      <dsp:nvSpPr>
        <dsp:cNvPr id="0" name=""/>
        <dsp:cNvSpPr/>
      </dsp:nvSpPr>
      <dsp:spPr>
        <a:xfrm>
          <a:off x="975491" y="1128754"/>
          <a:ext cx="412957" cy="1759298"/>
        </a:xfrm>
        <a:custGeom>
          <a:avLst/>
          <a:gdLst/>
          <a:ahLst/>
          <a:cxnLst/>
          <a:rect l="0" t="0" r="0" b="0"/>
          <a:pathLst>
            <a:path>
              <a:moveTo>
                <a:pt x="0" y="0"/>
              </a:moveTo>
              <a:lnTo>
                <a:pt x="0" y="1759298"/>
              </a:lnTo>
              <a:lnTo>
                <a:pt x="412957" y="175929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ED7100D8-57B3-495C-8B6F-E977E7E333FB}">
      <dsp:nvSpPr>
        <dsp:cNvPr id="0" name=""/>
        <dsp:cNvSpPr/>
      </dsp:nvSpPr>
      <dsp:spPr>
        <a:xfrm>
          <a:off x="975491" y="1128754"/>
          <a:ext cx="412957" cy="1098563"/>
        </a:xfrm>
        <a:custGeom>
          <a:avLst/>
          <a:gdLst/>
          <a:ahLst/>
          <a:cxnLst/>
          <a:rect l="0" t="0" r="0" b="0"/>
          <a:pathLst>
            <a:path>
              <a:moveTo>
                <a:pt x="0" y="0"/>
              </a:moveTo>
              <a:lnTo>
                <a:pt x="0" y="1098563"/>
              </a:lnTo>
              <a:lnTo>
                <a:pt x="412957" y="1098563"/>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F40FB26C-CD48-4BFF-A06D-CD1FF5E4EB4D}">
      <dsp:nvSpPr>
        <dsp:cNvPr id="0" name=""/>
        <dsp:cNvSpPr/>
      </dsp:nvSpPr>
      <dsp:spPr>
        <a:xfrm>
          <a:off x="975491" y="1128754"/>
          <a:ext cx="412957" cy="437829"/>
        </a:xfrm>
        <a:custGeom>
          <a:avLst/>
          <a:gdLst/>
          <a:ahLst/>
          <a:cxnLst/>
          <a:rect l="0" t="0" r="0" b="0"/>
          <a:pathLst>
            <a:path>
              <a:moveTo>
                <a:pt x="0" y="0"/>
              </a:moveTo>
              <a:lnTo>
                <a:pt x="0" y="437829"/>
              </a:lnTo>
              <a:lnTo>
                <a:pt x="412957" y="437829"/>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0ABAB6CD-ACAF-4FF5-9183-2EC2D3B75127}">
      <dsp:nvSpPr>
        <dsp:cNvPr id="0" name=""/>
        <dsp:cNvSpPr/>
      </dsp:nvSpPr>
      <dsp:spPr>
        <a:xfrm>
          <a:off x="1516731" y="468020"/>
          <a:ext cx="2838505" cy="195428"/>
        </a:xfrm>
        <a:custGeom>
          <a:avLst/>
          <a:gdLst/>
          <a:ahLst/>
          <a:cxnLst/>
          <a:rect l="0" t="0" r="0" b="0"/>
          <a:pathLst>
            <a:path>
              <a:moveTo>
                <a:pt x="2838505" y="0"/>
              </a:moveTo>
              <a:lnTo>
                <a:pt x="2838505" y="97714"/>
              </a:lnTo>
              <a:lnTo>
                <a:pt x="0" y="97714"/>
              </a:lnTo>
              <a:lnTo>
                <a:pt x="0" y="19542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9909159F-8FCF-4500-905D-B4E4DB2E826A}">
      <dsp:nvSpPr>
        <dsp:cNvPr id="0" name=""/>
        <dsp:cNvSpPr/>
      </dsp:nvSpPr>
      <dsp:spPr>
        <a:xfrm>
          <a:off x="3480611" y="2714"/>
          <a:ext cx="1749252"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n-IN" sz="1400" kern="1200" dirty="0"/>
            <a:t>Maintenance Project</a:t>
          </a:r>
        </a:p>
      </dsp:txBody>
      <dsp:txXfrm>
        <a:off x="3480611" y="2714"/>
        <a:ext cx="1749252" cy="465305"/>
      </dsp:txXfrm>
    </dsp:sp>
    <dsp:sp modelId="{42B1F111-5229-44FE-9A61-85ADA750D149}">
      <dsp:nvSpPr>
        <dsp:cNvPr id="0" name=""/>
        <dsp:cNvSpPr/>
      </dsp:nvSpPr>
      <dsp:spPr>
        <a:xfrm>
          <a:off x="840181" y="663448"/>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Major Enhancement</a:t>
          </a:r>
        </a:p>
      </dsp:txBody>
      <dsp:txXfrm>
        <a:off x="840181" y="663448"/>
        <a:ext cx="1353100" cy="465305"/>
      </dsp:txXfrm>
    </dsp:sp>
    <dsp:sp modelId="{7E146D43-436C-46FC-8B08-A3E838593972}">
      <dsp:nvSpPr>
        <dsp:cNvPr id="0" name=""/>
        <dsp:cNvSpPr/>
      </dsp:nvSpPr>
      <dsp:spPr>
        <a:xfrm>
          <a:off x="1388449" y="1333931"/>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Requirement –Specification Document</a:t>
          </a:r>
        </a:p>
      </dsp:txBody>
      <dsp:txXfrm>
        <a:off x="1388449" y="1333931"/>
        <a:ext cx="1353100" cy="465305"/>
      </dsp:txXfrm>
    </dsp:sp>
    <dsp:sp modelId="{F741BF8E-7F40-4210-B5AF-0E8D671DE239}">
      <dsp:nvSpPr>
        <dsp:cNvPr id="0" name=""/>
        <dsp:cNvSpPr/>
      </dsp:nvSpPr>
      <dsp:spPr>
        <a:xfrm>
          <a:off x="1388449" y="1994665"/>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Technical Specification</a:t>
          </a:r>
        </a:p>
      </dsp:txBody>
      <dsp:txXfrm>
        <a:off x="1388449" y="1994665"/>
        <a:ext cx="1353100" cy="465305"/>
      </dsp:txXfrm>
    </dsp:sp>
    <dsp:sp modelId="{F49277CE-29D1-4D59-AC5B-92B1608985A5}">
      <dsp:nvSpPr>
        <dsp:cNvPr id="0" name=""/>
        <dsp:cNvSpPr/>
      </dsp:nvSpPr>
      <dsp:spPr>
        <a:xfrm>
          <a:off x="1388449" y="2655399"/>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Build &amp; Unit Testing</a:t>
          </a:r>
        </a:p>
      </dsp:txBody>
      <dsp:txXfrm>
        <a:off x="1388449" y="2655399"/>
        <a:ext cx="1353100" cy="465305"/>
      </dsp:txXfrm>
    </dsp:sp>
    <dsp:sp modelId="{D6EDB0FE-B677-4477-8613-5F9338F89BAF}">
      <dsp:nvSpPr>
        <dsp:cNvPr id="0" name=""/>
        <dsp:cNvSpPr/>
      </dsp:nvSpPr>
      <dsp:spPr>
        <a:xfrm>
          <a:off x="1388449" y="3316134"/>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Functional Testing</a:t>
          </a:r>
        </a:p>
      </dsp:txBody>
      <dsp:txXfrm>
        <a:off x="1388449" y="3316134"/>
        <a:ext cx="1353100" cy="465305"/>
      </dsp:txXfrm>
    </dsp:sp>
    <dsp:sp modelId="{89D94BA1-441A-48CA-8262-2A57BF0B0512}">
      <dsp:nvSpPr>
        <dsp:cNvPr id="0" name=""/>
        <dsp:cNvSpPr/>
      </dsp:nvSpPr>
      <dsp:spPr>
        <a:xfrm>
          <a:off x="1408066" y="3967120"/>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Review / Rework</a:t>
          </a:r>
        </a:p>
      </dsp:txBody>
      <dsp:txXfrm>
        <a:off x="1408066" y="3967120"/>
        <a:ext cx="1353100" cy="465305"/>
      </dsp:txXfrm>
    </dsp:sp>
    <dsp:sp modelId="{4E7C5214-D93D-43D2-B914-6512B9DDF392}">
      <dsp:nvSpPr>
        <dsp:cNvPr id="0" name=""/>
        <dsp:cNvSpPr/>
      </dsp:nvSpPr>
      <dsp:spPr>
        <a:xfrm>
          <a:off x="1408066" y="4627854"/>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Release / Deployment</a:t>
          </a:r>
        </a:p>
      </dsp:txBody>
      <dsp:txXfrm>
        <a:off x="1408066" y="4627854"/>
        <a:ext cx="1353100" cy="465305"/>
      </dsp:txXfrm>
    </dsp:sp>
    <dsp:sp modelId="{8C52A659-8C61-41A6-B75C-7221560B668F}">
      <dsp:nvSpPr>
        <dsp:cNvPr id="0" name=""/>
        <dsp:cNvSpPr/>
      </dsp:nvSpPr>
      <dsp:spPr>
        <a:xfrm>
          <a:off x="3678687" y="663448"/>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Minor Enhancement</a:t>
          </a:r>
        </a:p>
      </dsp:txBody>
      <dsp:txXfrm>
        <a:off x="3678687" y="663448"/>
        <a:ext cx="1353100" cy="465305"/>
      </dsp:txXfrm>
    </dsp:sp>
    <dsp:sp modelId="{2B9F96DB-1551-4B64-8B27-D7339510FF73}">
      <dsp:nvSpPr>
        <dsp:cNvPr id="0" name=""/>
        <dsp:cNvSpPr/>
      </dsp:nvSpPr>
      <dsp:spPr>
        <a:xfrm>
          <a:off x="4228639" y="1324182"/>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Requirement – Impact Analysis</a:t>
          </a:r>
        </a:p>
      </dsp:txBody>
      <dsp:txXfrm>
        <a:off x="4228639" y="1324182"/>
        <a:ext cx="1353100" cy="465305"/>
      </dsp:txXfrm>
    </dsp:sp>
    <dsp:sp modelId="{3E54EF05-060A-477C-A6BA-7650C1C4E516}">
      <dsp:nvSpPr>
        <dsp:cNvPr id="0" name=""/>
        <dsp:cNvSpPr/>
      </dsp:nvSpPr>
      <dsp:spPr>
        <a:xfrm>
          <a:off x="4228639" y="1984917"/>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Technical Design  Specification</a:t>
          </a:r>
        </a:p>
      </dsp:txBody>
      <dsp:txXfrm>
        <a:off x="4228639" y="1984917"/>
        <a:ext cx="1353100" cy="465305"/>
      </dsp:txXfrm>
    </dsp:sp>
    <dsp:sp modelId="{00BAA9B5-560F-44F7-876C-43BC802D1E5F}">
      <dsp:nvSpPr>
        <dsp:cNvPr id="0" name=""/>
        <dsp:cNvSpPr/>
      </dsp:nvSpPr>
      <dsp:spPr>
        <a:xfrm>
          <a:off x="4228639" y="2645651"/>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Build &amp; Unit Testing</a:t>
          </a:r>
        </a:p>
      </dsp:txBody>
      <dsp:txXfrm>
        <a:off x="4228639" y="2645651"/>
        <a:ext cx="1353100" cy="465305"/>
      </dsp:txXfrm>
    </dsp:sp>
    <dsp:sp modelId="{95A3D2E9-1920-4140-AB85-B57BC8E13F60}">
      <dsp:nvSpPr>
        <dsp:cNvPr id="0" name=""/>
        <dsp:cNvSpPr/>
      </dsp:nvSpPr>
      <dsp:spPr>
        <a:xfrm>
          <a:off x="4228639" y="3306386"/>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Functional Testing</a:t>
          </a:r>
        </a:p>
      </dsp:txBody>
      <dsp:txXfrm>
        <a:off x="4228639" y="3306386"/>
        <a:ext cx="1353100" cy="465305"/>
      </dsp:txXfrm>
    </dsp:sp>
    <dsp:sp modelId="{D4104111-D4C4-4189-9ED5-AE0C18D457E5}">
      <dsp:nvSpPr>
        <dsp:cNvPr id="0" name=""/>
        <dsp:cNvSpPr/>
      </dsp:nvSpPr>
      <dsp:spPr>
        <a:xfrm>
          <a:off x="4228639" y="3967120"/>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Review </a:t>
          </a:r>
          <a:r>
            <a:rPr lang="en-IN" sz="1200" kern="1200"/>
            <a:t>/ Rework</a:t>
          </a:r>
        </a:p>
        <a:p>
          <a:pPr lvl="0" algn="ctr" defTabSz="533400">
            <a:lnSpc>
              <a:spcPct val="90000"/>
            </a:lnSpc>
            <a:spcBef>
              <a:spcPct val="0"/>
            </a:spcBef>
            <a:spcAft>
              <a:spcPct val="35000"/>
            </a:spcAft>
          </a:pPr>
          <a:endParaRPr lang="en-IN" sz="1200" kern="1200" dirty="0"/>
        </a:p>
      </dsp:txBody>
      <dsp:txXfrm>
        <a:off x="4228639" y="3967120"/>
        <a:ext cx="1353100" cy="465305"/>
      </dsp:txXfrm>
    </dsp:sp>
    <dsp:sp modelId="{299BE8BA-B836-4B5C-8E87-C3C1539829B0}">
      <dsp:nvSpPr>
        <dsp:cNvPr id="0" name=""/>
        <dsp:cNvSpPr/>
      </dsp:nvSpPr>
      <dsp:spPr>
        <a:xfrm>
          <a:off x="6458117" y="663448"/>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Bug Fix</a:t>
          </a:r>
        </a:p>
      </dsp:txBody>
      <dsp:txXfrm>
        <a:off x="6458117" y="663448"/>
        <a:ext cx="1353100" cy="465305"/>
      </dsp:txXfrm>
    </dsp:sp>
    <dsp:sp modelId="{BAE724A5-5182-4EAD-BFEA-F977C5B71DB0}">
      <dsp:nvSpPr>
        <dsp:cNvPr id="0" name=""/>
        <dsp:cNvSpPr/>
      </dsp:nvSpPr>
      <dsp:spPr>
        <a:xfrm>
          <a:off x="6991551" y="1324182"/>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Impact Analysis</a:t>
          </a:r>
        </a:p>
      </dsp:txBody>
      <dsp:txXfrm>
        <a:off x="6991551" y="1324182"/>
        <a:ext cx="1353100" cy="465305"/>
      </dsp:txXfrm>
    </dsp:sp>
    <dsp:sp modelId="{0BCD9CEB-4AF9-4274-91F8-81FB9F51F117}">
      <dsp:nvSpPr>
        <dsp:cNvPr id="0" name=""/>
        <dsp:cNvSpPr/>
      </dsp:nvSpPr>
      <dsp:spPr>
        <a:xfrm>
          <a:off x="6991551" y="1984917"/>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Build &amp; Unit testing</a:t>
          </a:r>
        </a:p>
      </dsp:txBody>
      <dsp:txXfrm>
        <a:off x="6991551" y="1984917"/>
        <a:ext cx="1353100" cy="465305"/>
      </dsp:txXfrm>
    </dsp:sp>
    <dsp:sp modelId="{04181BCE-E63B-44F1-BA6E-5CE119458178}">
      <dsp:nvSpPr>
        <dsp:cNvPr id="0" name=""/>
        <dsp:cNvSpPr/>
      </dsp:nvSpPr>
      <dsp:spPr>
        <a:xfrm>
          <a:off x="6991551" y="2645651"/>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a:t>Functional Testing</a:t>
          </a:r>
          <a:endParaRPr lang="en-IN" sz="1200" kern="1200" dirty="0"/>
        </a:p>
      </dsp:txBody>
      <dsp:txXfrm>
        <a:off x="6991551" y="2645651"/>
        <a:ext cx="1353100" cy="465305"/>
      </dsp:txXfrm>
    </dsp:sp>
    <dsp:sp modelId="{E4F20CAF-286F-40C5-AAAA-5D969458038F}">
      <dsp:nvSpPr>
        <dsp:cNvPr id="0" name=""/>
        <dsp:cNvSpPr/>
      </dsp:nvSpPr>
      <dsp:spPr>
        <a:xfrm>
          <a:off x="6991551" y="3306386"/>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Review / Rework</a:t>
          </a:r>
        </a:p>
      </dsp:txBody>
      <dsp:txXfrm>
        <a:off x="6991551" y="3306386"/>
        <a:ext cx="1353100" cy="465305"/>
      </dsp:txXfrm>
    </dsp:sp>
    <dsp:sp modelId="{5719A961-508B-40FE-917D-238AA3D2008F}">
      <dsp:nvSpPr>
        <dsp:cNvPr id="0" name=""/>
        <dsp:cNvSpPr/>
      </dsp:nvSpPr>
      <dsp:spPr>
        <a:xfrm>
          <a:off x="6991551" y="3967120"/>
          <a:ext cx="1353100" cy="465305"/>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Release /Deployment</a:t>
          </a:r>
        </a:p>
      </dsp:txBody>
      <dsp:txXfrm>
        <a:off x="6991551" y="3967120"/>
        <a:ext cx="1353100" cy="465305"/>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8BFF512-3DAE-4D91-979E-7FB2DD946C8D}">
      <dsp:nvSpPr>
        <dsp:cNvPr id="0" name=""/>
        <dsp:cNvSpPr/>
      </dsp:nvSpPr>
      <dsp:spPr>
        <a:xfrm>
          <a:off x="6472062" y="1840239"/>
          <a:ext cx="468369" cy="2853403"/>
        </a:xfrm>
        <a:custGeom>
          <a:avLst/>
          <a:gdLst/>
          <a:ahLst/>
          <a:cxnLst/>
          <a:rect l="0" t="0" r="0" b="0"/>
          <a:pathLst>
            <a:path>
              <a:moveTo>
                <a:pt x="0" y="0"/>
              </a:moveTo>
              <a:lnTo>
                <a:pt x="0" y="2853403"/>
              </a:lnTo>
              <a:lnTo>
                <a:pt x="468369" y="2853403"/>
              </a:lnTo>
            </a:path>
          </a:pathLst>
        </a:custGeom>
        <a:noFill/>
        <a:ln w="9525" cap="flat" cmpd="sng" algn="ctr">
          <a:solidFill>
            <a:schemeClr val="accent4"/>
          </a:solidFill>
          <a:prstDash val="solid"/>
        </a:ln>
        <a:effectLst>
          <a:outerShdw blurRad="38100" dist="25400" dir="5400000" sx="115000" sy="115000" algn="ctr" rotWithShape="0">
            <a:schemeClr val="accent4">
              <a:alpha val="30000"/>
            </a:schemeClr>
          </a:outerShdw>
        </a:effectLst>
      </dsp:spPr>
      <dsp:style>
        <a:lnRef idx="2">
          <a:scrgbClr r="0" g="0" b="0"/>
        </a:lnRef>
        <a:fillRef idx="0">
          <a:scrgbClr r="0" g="0" b="0"/>
        </a:fillRef>
        <a:effectRef idx="0">
          <a:scrgbClr r="0" g="0" b="0"/>
        </a:effectRef>
        <a:fontRef idx="minor"/>
      </dsp:style>
    </dsp:sp>
    <dsp:sp modelId="{E8354242-F127-4E52-A18E-47CF742BB767}">
      <dsp:nvSpPr>
        <dsp:cNvPr id="0" name=""/>
        <dsp:cNvSpPr/>
      </dsp:nvSpPr>
      <dsp:spPr>
        <a:xfrm>
          <a:off x="6472062" y="1840239"/>
          <a:ext cx="468369" cy="1775788"/>
        </a:xfrm>
        <a:custGeom>
          <a:avLst/>
          <a:gdLst/>
          <a:ahLst/>
          <a:cxnLst/>
          <a:rect l="0" t="0" r="0" b="0"/>
          <a:pathLst>
            <a:path>
              <a:moveTo>
                <a:pt x="0" y="0"/>
              </a:moveTo>
              <a:lnTo>
                <a:pt x="0" y="1775788"/>
              </a:lnTo>
              <a:lnTo>
                <a:pt x="468369" y="1775788"/>
              </a:lnTo>
            </a:path>
          </a:pathLst>
        </a:custGeom>
        <a:noFill/>
        <a:ln w="9525" cap="flat" cmpd="sng" algn="ctr">
          <a:solidFill>
            <a:schemeClr val="accent4"/>
          </a:solidFill>
          <a:prstDash val="solid"/>
        </a:ln>
        <a:effectLst>
          <a:outerShdw blurRad="38100" dist="25400" dir="5400000" sx="115000" sy="115000" algn="ctr" rotWithShape="0">
            <a:schemeClr val="accent4">
              <a:alpha val="30000"/>
            </a:schemeClr>
          </a:outerShdw>
        </a:effectLst>
      </dsp:spPr>
      <dsp:style>
        <a:lnRef idx="2">
          <a:scrgbClr r="0" g="0" b="0"/>
        </a:lnRef>
        <a:fillRef idx="0">
          <a:scrgbClr r="0" g="0" b="0"/>
        </a:fillRef>
        <a:effectRef idx="0">
          <a:scrgbClr r="0" g="0" b="0"/>
        </a:effectRef>
        <a:fontRef idx="minor"/>
      </dsp:style>
    </dsp:sp>
    <dsp:sp modelId="{3B8B5A12-39D3-489A-854A-C2B5B8C4A028}">
      <dsp:nvSpPr>
        <dsp:cNvPr id="0" name=""/>
        <dsp:cNvSpPr/>
      </dsp:nvSpPr>
      <dsp:spPr>
        <a:xfrm>
          <a:off x="6472062" y="1840239"/>
          <a:ext cx="468369" cy="698173"/>
        </a:xfrm>
        <a:custGeom>
          <a:avLst/>
          <a:gdLst/>
          <a:ahLst/>
          <a:cxnLst/>
          <a:rect l="0" t="0" r="0" b="0"/>
          <a:pathLst>
            <a:path>
              <a:moveTo>
                <a:pt x="0" y="0"/>
              </a:moveTo>
              <a:lnTo>
                <a:pt x="0" y="698173"/>
              </a:lnTo>
              <a:lnTo>
                <a:pt x="468369" y="698173"/>
              </a:lnTo>
            </a:path>
          </a:pathLst>
        </a:custGeom>
        <a:noFill/>
        <a:ln w="9525" cap="flat" cmpd="sng" algn="ctr">
          <a:solidFill>
            <a:schemeClr val="accent4"/>
          </a:solidFill>
          <a:prstDash val="solid"/>
        </a:ln>
        <a:effectLst>
          <a:outerShdw blurRad="50800" dist="50800" dir="5400000" algn="ctr" rotWithShape="0">
            <a:schemeClr val="accent4">
              <a:lumMod val="20000"/>
              <a:lumOff val="80000"/>
            </a:schemeClr>
          </a:outerShdw>
        </a:effectLst>
      </dsp:spPr>
      <dsp:style>
        <a:lnRef idx="2">
          <a:scrgbClr r="0" g="0" b="0"/>
        </a:lnRef>
        <a:fillRef idx="0">
          <a:scrgbClr r="0" g="0" b="0"/>
        </a:fillRef>
        <a:effectRef idx="0">
          <a:scrgbClr r="0" g="0" b="0"/>
        </a:effectRef>
        <a:fontRef idx="minor"/>
      </dsp:style>
    </dsp:sp>
    <dsp:sp modelId="{24FA61FC-EADF-4F3A-96A0-5DF67D6C8DDC}">
      <dsp:nvSpPr>
        <dsp:cNvPr id="0" name=""/>
        <dsp:cNvSpPr/>
      </dsp:nvSpPr>
      <dsp:spPr>
        <a:xfrm>
          <a:off x="4229100" y="762624"/>
          <a:ext cx="3125690" cy="318731"/>
        </a:xfrm>
        <a:custGeom>
          <a:avLst/>
          <a:gdLst/>
          <a:ahLst/>
          <a:cxnLst/>
          <a:rect l="0" t="0" r="0" b="0"/>
          <a:pathLst>
            <a:path>
              <a:moveTo>
                <a:pt x="0" y="0"/>
              </a:moveTo>
              <a:lnTo>
                <a:pt x="0" y="159365"/>
              </a:lnTo>
              <a:lnTo>
                <a:pt x="3125690" y="159365"/>
              </a:lnTo>
              <a:lnTo>
                <a:pt x="3125690" y="318731"/>
              </a:lnTo>
            </a:path>
          </a:pathLst>
        </a:custGeom>
        <a:noFill/>
        <a:ln w="9525" cap="flat" cmpd="sng" algn="ctr">
          <a:solidFill>
            <a:schemeClr val="accent4"/>
          </a:solidFill>
          <a:prstDash val="solid"/>
        </a:ln>
        <a:effectLst>
          <a:outerShdw blurRad="50800" dist="50800" dir="5400000" algn="ctr" rotWithShape="0">
            <a:schemeClr val="accent4">
              <a:lumMod val="20000"/>
              <a:lumOff val="80000"/>
            </a:schemeClr>
          </a:outerShdw>
        </a:effectLst>
      </dsp:spPr>
      <dsp:style>
        <a:lnRef idx="2">
          <a:scrgbClr r="0" g="0" b="0"/>
        </a:lnRef>
        <a:fillRef idx="0">
          <a:scrgbClr r="0" g="0" b="0"/>
        </a:fillRef>
        <a:effectRef idx="0">
          <a:scrgbClr r="0" g="0" b="0"/>
        </a:effectRef>
        <a:fontRef idx="minor"/>
      </dsp:style>
    </dsp:sp>
    <dsp:sp modelId="{8BC81CB2-714D-42BC-9A30-B391A8726FF9}">
      <dsp:nvSpPr>
        <dsp:cNvPr id="0" name=""/>
        <dsp:cNvSpPr/>
      </dsp:nvSpPr>
      <dsp:spPr>
        <a:xfrm>
          <a:off x="3946619" y="1840239"/>
          <a:ext cx="520212" cy="2853403"/>
        </a:xfrm>
        <a:custGeom>
          <a:avLst/>
          <a:gdLst/>
          <a:ahLst/>
          <a:cxnLst/>
          <a:rect l="0" t="0" r="0" b="0"/>
          <a:pathLst>
            <a:path>
              <a:moveTo>
                <a:pt x="0" y="0"/>
              </a:moveTo>
              <a:lnTo>
                <a:pt x="0" y="2853403"/>
              </a:lnTo>
              <a:lnTo>
                <a:pt x="520212" y="2853403"/>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3554BB62-B860-409D-B71F-4510BD208E3C}">
      <dsp:nvSpPr>
        <dsp:cNvPr id="0" name=""/>
        <dsp:cNvSpPr/>
      </dsp:nvSpPr>
      <dsp:spPr>
        <a:xfrm>
          <a:off x="3946619" y="1840239"/>
          <a:ext cx="520212" cy="1775788"/>
        </a:xfrm>
        <a:custGeom>
          <a:avLst/>
          <a:gdLst/>
          <a:ahLst/>
          <a:cxnLst/>
          <a:rect l="0" t="0" r="0" b="0"/>
          <a:pathLst>
            <a:path>
              <a:moveTo>
                <a:pt x="0" y="0"/>
              </a:moveTo>
              <a:lnTo>
                <a:pt x="0" y="1775788"/>
              </a:lnTo>
              <a:lnTo>
                <a:pt x="520212" y="177578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C8B34215-4E6B-4A59-A417-D418E7E33299}">
      <dsp:nvSpPr>
        <dsp:cNvPr id="0" name=""/>
        <dsp:cNvSpPr/>
      </dsp:nvSpPr>
      <dsp:spPr>
        <a:xfrm>
          <a:off x="3946619" y="1840239"/>
          <a:ext cx="520212" cy="698173"/>
        </a:xfrm>
        <a:custGeom>
          <a:avLst/>
          <a:gdLst/>
          <a:ahLst/>
          <a:cxnLst/>
          <a:rect l="0" t="0" r="0" b="0"/>
          <a:pathLst>
            <a:path>
              <a:moveTo>
                <a:pt x="0" y="0"/>
              </a:moveTo>
              <a:lnTo>
                <a:pt x="0" y="698173"/>
              </a:lnTo>
              <a:lnTo>
                <a:pt x="520212" y="698173"/>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C52D8F6D-DC79-470D-A694-41778E71B45F}">
      <dsp:nvSpPr>
        <dsp:cNvPr id="0" name=""/>
        <dsp:cNvSpPr/>
      </dsp:nvSpPr>
      <dsp:spPr>
        <a:xfrm>
          <a:off x="4229100" y="762624"/>
          <a:ext cx="600246" cy="318731"/>
        </a:xfrm>
        <a:custGeom>
          <a:avLst/>
          <a:gdLst/>
          <a:ahLst/>
          <a:cxnLst/>
          <a:rect l="0" t="0" r="0" b="0"/>
          <a:pathLst>
            <a:path>
              <a:moveTo>
                <a:pt x="0" y="0"/>
              </a:moveTo>
              <a:lnTo>
                <a:pt x="0" y="159365"/>
              </a:lnTo>
              <a:lnTo>
                <a:pt x="600246" y="159365"/>
              </a:lnTo>
              <a:lnTo>
                <a:pt x="600246" y="318731"/>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FA32B629-27D0-4D51-9370-A536C32DF856}">
      <dsp:nvSpPr>
        <dsp:cNvPr id="0" name=""/>
        <dsp:cNvSpPr/>
      </dsp:nvSpPr>
      <dsp:spPr>
        <a:xfrm>
          <a:off x="465345" y="1802530"/>
          <a:ext cx="180824" cy="2891112"/>
        </a:xfrm>
        <a:custGeom>
          <a:avLst/>
          <a:gdLst/>
          <a:ahLst/>
          <a:cxnLst/>
          <a:rect l="0" t="0" r="0" b="0"/>
          <a:pathLst>
            <a:path>
              <a:moveTo>
                <a:pt x="0" y="0"/>
              </a:moveTo>
              <a:lnTo>
                <a:pt x="0" y="2891112"/>
              </a:lnTo>
              <a:lnTo>
                <a:pt x="180824" y="2891112"/>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E6031244-EEE7-4DC8-ACC7-6929A9C2C5F6}">
      <dsp:nvSpPr>
        <dsp:cNvPr id="0" name=""/>
        <dsp:cNvSpPr/>
      </dsp:nvSpPr>
      <dsp:spPr>
        <a:xfrm>
          <a:off x="465345" y="1802530"/>
          <a:ext cx="180824" cy="1813497"/>
        </a:xfrm>
        <a:custGeom>
          <a:avLst/>
          <a:gdLst/>
          <a:ahLst/>
          <a:cxnLst/>
          <a:rect l="0" t="0" r="0" b="0"/>
          <a:pathLst>
            <a:path>
              <a:moveTo>
                <a:pt x="0" y="0"/>
              </a:moveTo>
              <a:lnTo>
                <a:pt x="0" y="1813497"/>
              </a:lnTo>
              <a:lnTo>
                <a:pt x="180824" y="1813497"/>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8EBB4474-A407-4765-B2BA-D5427F267991}">
      <dsp:nvSpPr>
        <dsp:cNvPr id="0" name=""/>
        <dsp:cNvSpPr/>
      </dsp:nvSpPr>
      <dsp:spPr>
        <a:xfrm>
          <a:off x="465345" y="1802530"/>
          <a:ext cx="180824" cy="735882"/>
        </a:xfrm>
        <a:custGeom>
          <a:avLst/>
          <a:gdLst/>
          <a:ahLst/>
          <a:cxnLst/>
          <a:rect l="0" t="0" r="0" b="0"/>
          <a:pathLst>
            <a:path>
              <a:moveTo>
                <a:pt x="0" y="0"/>
              </a:moveTo>
              <a:lnTo>
                <a:pt x="0" y="735882"/>
              </a:lnTo>
              <a:lnTo>
                <a:pt x="180824" y="735882"/>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F40FB26C-CD48-4BFF-A06D-CD1FF5E4EB4D}">
      <dsp:nvSpPr>
        <dsp:cNvPr id="0" name=""/>
        <dsp:cNvSpPr/>
      </dsp:nvSpPr>
      <dsp:spPr>
        <a:xfrm>
          <a:off x="1348073" y="762624"/>
          <a:ext cx="2881026" cy="281022"/>
        </a:xfrm>
        <a:custGeom>
          <a:avLst/>
          <a:gdLst/>
          <a:ahLst/>
          <a:cxnLst/>
          <a:rect l="0" t="0" r="0" b="0"/>
          <a:pathLst>
            <a:path>
              <a:moveTo>
                <a:pt x="2881026" y="0"/>
              </a:moveTo>
              <a:lnTo>
                <a:pt x="2881026" y="121656"/>
              </a:lnTo>
              <a:lnTo>
                <a:pt x="0" y="121656"/>
              </a:lnTo>
              <a:lnTo>
                <a:pt x="0" y="281022"/>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9909159F-8FCF-4500-905D-B4E4DB2E826A}">
      <dsp:nvSpPr>
        <dsp:cNvPr id="0" name=""/>
        <dsp:cNvSpPr/>
      </dsp:nvSpPr>
      <dsp:spPr>
        <a:xfrm>
          <a:off x="3470216" y="3740"/>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n-IN" sz="1400" kern="1200" dirty="0"/>
            <a:t>Agile Project</a:t>
          </a:r>
        </a:p>
        <a:p>
          <a:pPr lvl="0" algn="ctr" defTabSz="622300">
            <a:lnSpc>
              <a:spcPct val="90000"/>
            </a:lnSpc>
            <a:spcBef>
              <a:spcPct val="0"/>
            </a:spcBef>
            <a:spcAft>
              <a:spcPct val="35000"/>
            </a:spcAft>
          </a:pPr>
          <a:r>
            <a:rPr lang="en-IN" sz="1400" kern="1200" dirty="0"/>
            <a:t>(Epic)</a:t>
          </a:r>
        </a:p>
      </dsp:txBody>
      <dsp:txXfrm>
        <a:off x="3470216" y="3740"/>
        <a:ext cx="1517767" cy="758883"/>
      </dsp:txXfrm>
    </dsp:sp>
    <dsp:sp modelId="{7E146D43-436C-46FC-8B08-A3E838593972}">
      <dsp:nvSpPr>
        <dsp:cNvPr id="0" name=""/>
        <dsp:cNvSpPr/>
      </dsp:nvSpPr>
      <dsp:spPr>
        <a:xfrm>
          <a:off x="244663" y="1043646"/>
          <a:ext cx="2206819"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User Story 1</a:t>
          </a:r>
        </a:p>
      </dsp:txBody>
      <dsp:txXfrm>
        <a:off x="244663" y="1043646"/>
        <a:ext cx="2206819" cy="758883"/>
      </dsp:txXfrm>
    </dsp:sp>
    <dsp:sp modelId="{57CEF061-0087-4B50-A488-7A0B792568C8}">
      <dsp:nvSpPr>
        <dsp:cNvPr id="0" name=""/>
        <dsp:cNvSpPr/>
      </dsp:nvSpPr>
      <dsp:spPr>
        <a:xfrm>
          <a:off x="646170" y="2158970"/>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Task 1.1</a:t>
          </a:r>
        </a:p>
      </dsp:txBody>
      <dsp:txXfrm>
        <a:off x="646170" y="2158970"/>
        <a:ext cx="1517767" cy="758883"/>
      </dsp:txXfrm>
    </dsp:sp>
    <dsp:sp modelId="{49ABB02F-79FB-4EBF-BCF4-634F0D8A0334}">
      <dsp:nvSpPr>
        <dsp:cNvPr id="0" name=""/>
        <dsp:cNvSpPr/>
      </dsp:nvSpPr>
      <dsp:spPr>
        <a:xfrm>
          <a:off x="646170" y="3236585"/>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Task 1.2</a:t>
          </a:r>
        </a:p>
      </dsp:txBody>
      <dsp:txXfrm>
        <a:off x="646170" y="3236585"/>
        <a:ext cx="1517767" cy="758883"/>
      </dsp:txXfrm>
    </dsp:sp>
    <dsp:sp modelId="{E5E2B0D6-FD2D-4406-B494-D243335B3E1F}">
      <dsp:nvSpPr>
        <dsp:cNvPr id="0" name=""/>
        <dsp:cNvSpPr/>
      </dsp:nvSpPr>
      <dsp:spPr>
        <a:xfrm>
          <a:off x="646170" y="4314200"/>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Task 1.n</a:t>
          </a:r>
        </a:p>
      </dsp:txBody>
      <dsp:txXfrm>
        <a:off x="646170" y="4314200"/>
        <a:ext cx="1517767" cy="758883"/>
      </dsp:txXfrm>
    </dsp:sp>
    <dsp:sp modelId="{8C52A659-8C61-41A6-B75C-7221560B668F}">
      <dsp:nvSpPr>
        <dsp:cNvPr id="0" name=""/>
        <dsp:cNvSpPr/>
      </dsp:nvSpPr>
      <dsp:spPr>
        <a:xfrm>
          <a:off x="3725937" y="1081355"/>
          <a:ext cx="2206819"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User Story 2</a:t>
          </a:r>
        </a:p>
      </dsp:txBody>
      <dsp:txXfrm>
        <a:off x="3725937" y="1081355"/>
        <a:ext cx="2206819" cy="758883"/>
      </dsp:txXfrm>
    </dsp:sp>
    <dsp:sp modelId="{5A966150-2959-40CB-8429-C4B1164AF8BD}">
      <dsp:nvSpPr>
        <dsp:cNvPr id="0" name=""/>
        <dsp:cNvSpPr/>
      </dsp:nvSpPr>
      <dsp:spPr>
        <a:xfrm>
          <a:off x="4466831" y="2158970"/>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Task 2.1</a:t>
          </a:r>
        </a:p>
      </dsp:txBody>
      <dsp:txXfrm>
        <a:off x="4466831" y="2158970"/>
        <a:ext cx="1517767" cy="758883"/>
      </dsp:txXfrm>
    </dsp:sp>
    <dsp:sp modelId="{05603540-31C1-4F24-971E-EAD987371962}">
      <dsp:nvSpPr>
        <dsp:cNvPr id="0" name=""/>
        <dsp:cNvSpPr/>
      </dsp:nvSpPr>
      <dsp:spPr>
        <a:xfrm>
          <a:off x="4466831" y="3236585"/>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Task 2.2</a:t>
          </a:r>
        </a:p>
      </dsp:txBody>
      <dsp:txXfrm>
        <a:off x="4466831" y="3236585"/>
        <a:ext cx="1517767" cy="758883"/>
      </dsp:txXfrm>
    </dsp:sp>
    <dsp:sp modelId="{4C603368-8E4C-4205-8064-EAE21C942D9D}">
      <dsp:nvSpPr>
        <dsp:cNvPr id="0" name=""/>
        <dsp:cNvSpPr/>
      </dsp:nvSpPr>
      <dsp:spPr>
        <a:xfrm>
          <a:off x="4466831" y="4314200"/>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Task 2.n</a:t>
          </a:r>
        </a:p>
      </dsp:txBody>
      <dsp:txXfrm>
        <a:off x="4466831" y="4314200"/>
        <a:ext cx="1517767" cy="758883"/>
      </dsp:txXfrm>
    </dsp:sp>
    <dsp:sp modelId="{93520D7A-BA94-432D-A754-EB2E64083836}">
      <dsp:nvSpPr>
        <dsp:cNvPr id="0" name=""/>
        <dsp:cNvSpPr/>
      </dsp:nvSpPr>
      <dsp:spPr>
        <a:xfrm>
          <a:off x="6251380" y="1081355"/>
          <a:ext cx="2206819"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User Story n</a:t>
          </a:r>
        </a:p>
      </dsp:txBody>
      <dsp:txXfrm>
        <a:off x="6251380" y="1081355"/>
        <a:ext cx="2206819" cy="758883"/>
      </dsp:txXfrm>
    </dsp:sp>
    <dsp:sp modelId="{E342B49F-4B7F-4858-B293-6DBFA5A0AD6E}">
      <dsp:nvSpPr>
        <dsp:cNvPr id="0" name=""/>
        <dsp:cNvSpPr/>
      </dsp:nvSpPr>
      <dsp:spPr>
        <a:xfrm>
          <a:off x="6940432" y="2158970"/>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Task n.1</a:t>
          </a:r>
        </a:p>
      </dsp:txBody>
      <dsp:txXfrm>
        <a:off x="6940432" y="2158970"/>
        <a:ext cx="1517767" cy="758883"/>
      </dsp:txXfrm>
    </dsp:sp>
    <dsp:sp modelId="{FB35E8C1-C1B9-4F54-B144-38FDC5979B17}">
      <dsp:nvSpPr>
        <dsp:cNvPr id="0" name=""/>
        <dsp:cNvSpPr/>
      </dsp:nvSpPr>
      <dsp:spPr>
        <a:xfrm>
          <a:off x="6940432" y="3236585"/>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Task n.2</a:t>
          </a:r>
        </a:p>
      </dsp:txBody>
      <dsp:txXfrm>
        <a:off x="6940432" y="3236585"/>
        <a:ext cx="1517767" cy="758883"/>
      </dsp:txXfrm>
    </dsp:sp>
    <dsp:sp modelId="{48AF3BC5-3087-45BD-8580-C42E1A46DB8D}">
      <dsp:nvSpPr>
        <dsp:cNvPr id="0" name=""/>
        <dsp:cNvSpPr/>
      </dsp:nvSpPr>
      <dsp:spPr>
        <a:xfrm>
          <a:off x="6940432" y="4314200"/>
          <a:ext cx="1517767" cy="758883"/>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Task n.n</a:t>
          </a:r>
        </a:p>
      </dsp:txBody>
      <dsp:txXfrm>
        <a:off x="6940432" y="4314200"/>
        <a:ext cx="1517767" cy="758883"/>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83EED3F-4851-4AF9-BAAF-86EEFA8E287B}">
      <dsp:nvSpPr>
        <dsp:cNvPr id="0" name=""/>
        <dsp:cNvSpPr/>
      </dsp:nvSpPr>
      <dsp:spPr>
        <a:xfrm>
          <a:off x="5726147" y="1259588"/>
          <a:ext cx="226800" cy="3432841"/>
        </a:xfrm>
        <a:custGeom>
          <a:avLst/>
          <a:gdLst/>
          <a:ahLst/>
          <a:cxnLst/>
          <a:rect l="0" t="0" r="0" b="0"/>
          <a:pathLst>
            <a:path>
              <a:moveTo>
                <a:pt x="0" y="0"/>
              </a:moveTo>
              <a:lnTo>
                <a:pt x="0" y="3432841"/>
              </a:lnTo>
              <a:lnTo>
                <a:pt x="226800" y="3432841"/>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627B7B0F-FD78-4C48-8F67-CE41E7CE59B0}">
      <dsp:nvSpPr>
        <dsp:cNvPr id="0" name=""/>
        <dsp:cNvSpPr/>
      </dsp:nvSpPr>
      <dsp:spPr>
        <a:xfrm>
          <a:off x="5726147" y="1259588"/>
          <a:ext cx="226800" cy="2694197"/>
        </a:xfrm>
        <a:custGeom>
          <a:avLst/>
          <a:gdLst/>
          <a:ahLst/>
          <a:cxnLst/>
          <a:rect l="0" t="0" r="0" b="0"/>
          <a:pathLst>
            <a:path>
              <a:moveTo>
                <a:pt x="0" y="0"/>
              </a:moveTo>
              <a:lnTo>
                <a:pt x="0" y="2694197"/>
              </a:lnTo>
              <a:lnTo>
                <a:pt x="226800" y="2694197"/>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05EAF4C3-3213-4F69-A49B-DC7AF7C93E4F}">
      <dsp:nvSpPr>
        <dsp:cNvPr id="0" name=""/>
        <dsp:cNvSpPr/>
      </dsp:nvSpPr>
      <dsp:spPr>
        <a:xfrm>
          <a:off x="5726147" y="1259588"/>
          <a:ext cx="226800" cy="1955554"/>
        </a:xfrm>
        <a:custGeom>
          <a:avLst/>
          <a:gdLst/>
          <a:ahLst/>
          <a:cxnLst/>
          <a:rect l="0" t="0" r="0" b="0"/>
          <a:pathLst>
            <a:path>
              <a:moveTo>
                <a:pt x="0" y="0"/>
              </a:moveTo>
              <a:lnTo>
                <a:pt x="0" y="1955554"/>
              </a:lnTo>
              <a:lnTo>
                <a:pt x="226800" y="1955554"/>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6E96997F-209E-402D-B773-C9EF80F668B7}">
      <dsp:nvSpPr>
        <dsp:cNvPr id="0" name=""/>
        <dsp:cNvSpPr/>
      </dsp:nvSpPr>
      <dsp:spPr>
        <a:xfrm>
          <a:off x="5726147" y="1259588"/>
          <a:ext cx="226800" cy="1216911"/>
        </a:xfrm>
        <a:custGeom>
          <a:avLst/>
          <a:gdLst/>
          <a:ahLst/>
          <a:cxnLst/>
          <a:rect l="0" t="0" r="0" b="0"/>
          <a:pathLst>
            <a:path>
              <a:moveTo>
                <a:pt x="0" y="0"/>
              </a:moveTo>
              <a:lnTo>
                <a:pt x="0" y="1216911"/>
              </a:lnTo>
              <a:lnTo>
                <a:pt x="226800" y="1216911"/>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151EB6F3-6330-4989-BA19-18F8DBDDA1A0}">
      <dsp:nvSpPr>
        <dsp:cNvPr id="0" name=""/>
        <dsp:cNvSpPr/>
      </dsp:nvSpPr>
      <dsp:spPr>
        <a:xfrm>
          <a:off x="5726147" y="1259588"/>
          <a:ext cx="226800" cy="478268"/>
        </a:xfrm>
        <a:custGeom>
          <a:avLst/>
          <a:gdLst/>
          <a:ahLst/>
          <a:cxnLst/>
          <a:rect l="0" t="0" r="0" b="0"/>
          <a:pathLst>
            <a:path>
              <a:moveTo>
                <a:pt x="0" y="0"/>
              </a:moveTo>
              <a:lnTo>
                <a:pt x="0" y="478268"/>
              </a:lnTo>
              <a:lnTo>
                <a:pt x="226800" y="47826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FA624A3E-7BAE-4917-8939-2022B17078E6}">
      <dsp:nvSpPr>
        <dsp:cNvPr id="0" name=""/>
        <dsp:cNvSpPr/>
      </dsp:nvSpPr>
      <dsp:spPr>
        <a:xfrm>
          <a:off x="3887699" y="520945"/>
          <a:ext cx="2443249" cy="217893"/>
        </a:xfrm>
        <a:custGeom>
          <a:avLst/>
          <a:gdLst/>
          <a:ahLst/>
          <a:cxnLst/>
          <a:rect l="0" t="0" r="0" b="0"/>
          <a:pathLst>
            <a:path>
              <a:moveTo>
                <a:pt x="0" y="0"/>
              </a:moveTo>
              <a:lnTo>
                <a:pt x="0" y="108946"/>
              </a:lnTo>
              <a:lnTo>
                <a:pt x="2443249" y="108946"/>
              </a:lnTo>
              <a:lnTo>
                <a:pt x="2443249" y="217893"/>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2D9A8C65-2030-4FB9-81F2-857793E702DC}">
      <dsp:nvSpPr>
        <dsp:cNvPr id="0" name=""/>
        <dsp:cNvSpPr/>
      </dsp:nvSpPr>
      <dsp:spPr>
        <a:xfrm>
          <a:off x="3282897" y="1259588"/>
          <a:ext cx="226800" cy="3432841"/>
        </a:xfrm>
        <a:custGeom>
          <a:avLst/>
          <a:gdLst/>
          <a:ahLst/>
          <a:cxnLst/>
          <a:rect l="0" t="0" r="0" b="0"/>
          <a:pathLst>
            <a:path>
              <a:moveTo>
                <a:pt x="0" y="0"/>
              </a:moveTo>
              <a:lnTo>
                <a:pt x="0" y="3432841"/>
              </a:lnTo>
              <a:lnTo>
                <a:pt x="226800" y="3432841"/>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382D3910-9D9D-43E6-B869-B8E6AA339ACD}">
      <dsp:nvSpPr>
        <dsp:cNvPr id="0" name=""/>
        <dsp:cNvSpPr/>
      </dsp:nvSpPr>
      <dsp:spPr>
        <a:xfrm>
          <a:off x="3282897" y="1259588"/>
          <a:ext cx="226800" cy="2694197"/>
        </a:xfrm>
        <a:custGeom>
          <a:avLst/>
          <a:gdLst/>
          <a:ahLst/>
          <a:cxnLst/>
          <a:rect l="0" t="0" r="0" b="0"/>
          <a:pathLst>
            <a:path>
              <a:moveTo>
                <a:pt x="0" y="0"/>
              </a:moveTo>
              <a:lnTo>
                <a:pt x="0" y="2694197"/>
              </a:lnTo>
              <a:lnTo>
                <a:pt x="226800" y="2694197"/>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4D55009E-D164-4993-B810-45105DC76601}">
      <dsp:nvSpPr>
        <dsp:cNvPr id="0" name=""/>
        <dsp:cNvSpPr/>
      </dsp:nvSpPr>
      <dsp:spPr>
        <a:xfrm>
          <a:off x="3282897" y="1259588"/>
          <a:ext cx="226800" cy="1955554"/>
        </a:xfrm>
        <a:custGeom>
          <a:avLst/>
          <a:gdLst/>
          <a:ahLst/>
          <a:cxnLst/>
          <a:rect l="0" t="0" r="0" b="0"/>
          <a:pathLst>
            <a:path>
              <a:moveTo>
                <a:pt x="0" y="0"/>
              </a:moveTo>
              <a:lnTo>
                <a:pt x="0" y="1955554"/>
              </a:lnTo>
              <a:lnTo>
                <a:pt x="226800" y="1955554"/>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2F4F6131-1FAA-48B2-8933-12293EF9770C}">
      <dsp:nvSpPr>
        <dsp:cNvPr id="0" name=""/>
        <dsp:cNvSpPr/>
      </dsp:nvSpPr>
      <dsp:spPr>
        <a:xfrm>
          <a:off x="3282897" y="1259588"/>
          <a:ext cx="226800" cy="1216911"/>
        </a:xfrm>
        <a:custGeom>
          <a:avLst/>
          <a:gdLst/>
          <a:ahLst/>
          <a:cxnLst/>
          <a:rect l="0" t="0" r="0" b="0"/>
          <a:pathLst>
            <a:path>
              <a:moveTo>
                <a:pt x="0" y="0"/>
              </a:moveTo>
              <a:lnTo>
                <a:pt x="0" y="1216911"/>
              </a:lnTo>
              <a:lnTo>
                <a:pt x="226800" y="1216911"/>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4F2F5D90-3F14-475C-BB3E-F8A8FB375531}">
      <dsp:nvSpPr>
        <dsp:cNvPr id="0" name=""/>
        <dsp:cNvSpPr/>
      </dsp:nvSpPr>
      <dsp:spPr>
        <a:xfrm>
          <a:off x="3282897" y="1259588"/>
          <a:ext cx="226800" cy="478268"/>
        </a:xfrm>
        <a:custGeom>
          <a:avLst/>
          <a:gdLst/>
          <a:ahLst/>
          <a:cxnLst/>
          <a:rect l="0" t="0" r="0" b="0"/>
          <a:pathLst>
            <a:path>
              <a:moveTo>
                <a:pt x="0" y="0"/>
              </a:moveTo>
              <a:lnTo>
                <a:pt x="0" y="478268"/>
              </a:lnTo>
              <a:lnTo>
                <a:pt x="226800" y="47826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C52D8F6D-DC79-470D-A694-41778E71B45F}">
      <dsp:nvSpPr>
        <dsp:cNvPr id="0" name=""/>
        <dsp:cNvSpPr/>
      </dsp:nvSpPr>
      <dsp:spPr>
        <a:xfrm>
          <a:off x="3841979" y="520945"/>
          <a:ext cx="91440" cy="217893"/>
        </a:xfrm>
        <a:custGeom>
          <a:avLst/>
          <a:gdLst/>
          <a:ahLst/>
          <a:cxnLst/>
          <a:rect l="0" t="0" r="0" b="0"/>
          <a:pathLst>
            <a:path>
              <a:moveTo>
                <a:pt x="45720" y="0"/>
              </a:moveTo>
              <a:lnTo>
                <a:pt x="45720" y="217893"/>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88BABC98-2D47-4E3F-8F80-3F9BAD252D1C}">
      <dsp:nvSpPr>
        <dsp:cNvPr id="0" name=""/>
        <dsp:cNvSpPr/>
      </dsp:nvSpPr>
      <dsp:spPr>
        <a:xfrm>
          <a:off x="839648" y="1259588"/>
          <a:ext cx="226800" cy="3432841"/>
        </a:xfrm>
        <a:custGeom>
          <a:avLst/>
          <a:gdLst/>
          <a:ahLst/>
          <a:cxnLst/>
          <a:rect l="0" t="0" r="0" b="0"/>
          <a:pathLst>
            <a:path>
              <a:moveTo>
                <a:pt x="0" y="0"/>
              </a:moveTo>
              <a:lnTo>
                <a:pt x="0" y="3432841"/>
              </a:lnTo>
              <a:lnTo>
                <a:pt x="226800" y="3432841"/>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84162F2F-E1F2-4224-B325-9DCDD280D431}">
      <dsp:nvSpPr>
        <dsp:cNvPr id="0" name=""/>
        <dsp:cNvSpPr/>
      </dsp:nvSpPr>
      <dsp:spPr>
        <a:xfrm>
          <a:off x="839648" y="1259588"/>
          <a:ext cx="226800" cy="2694197"/>
        </a:xfrm>
        <a:custGeom>
          <a:avLst/>
          <a:gdLst/>
          <a:ahLst/>
          <a:cxnLst/>
          <a:rect l="0" t="0" r="0" b="0"/>
          <a:pathLst>
            <a:path>
              <a:moveTo>
                <a:pt x="0" y="0"/>
              </a:moveTo>
              <a:lnTo>
                <a:pt x="0" y="2694197"/>
              </a:lnTo>
              <a:lnTo>
                <a:pt x="226800" y="2694197"/>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E333B97F-2ADF-4DE9-B29E-37103AD85C9B}">
      <dsp:nvSpPr>
        <dsp:cNvPr id="0" name=""/>
        <dsp:cNvSpPr/>
      </dsp:nvSpPr>
      <dsp:spPr>
        <a:xfrm>
          <a:off x="839648" y="1259588"/>
          <a:ext cx="226800" cy="1955554"/>
        </a:xfrm>
        <a:custGeom>
          <a:avLst/>
          <a:gdLst/>
          <a:ahLst/>
          <a:cxnLst/>
          <a:rect l="0" t="0" r="0" b="0"/>
          <a:pathLst>
            <a:path>
              <a:moveTo>
                <a:pt x="0" y="0"/>
              </a:moveTo>
              <a:lnTo>
                <a:pt x="0" y="1955554"/>
              </a:lnTo>
              <a:lnTo>
                <a:pt x="226800" y="1955554"/>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ED7100D8-57B3-495C-8B6F-E977E7E333FB}">
      <dsp:nvSpPr>
        <dsp:cNvPr id="0" name=""/>
        <dsp:cNvSpPr/>
      </dsp:nvSpPr>
      <dsp:spPr>
        <a:xfrm>
          <a:off x="839648" y="1259588"/>
          <a:ext cx="226800" cy="1216911"/>
        </a:xfrm>
        <a:custGeom>
          <a:avLst/>
          <a:gdLst/>
          <a:ahLst/>
          <a:cxnLst/>
          <a:rect l="0" t="0" r="0" b="0"/>
          <a:pathLst>
            <a:path>
              <a:moveTo>
                <a:pt x="0" y="0"/>
              </a:moveTo>
              <a:lnTo>
                <a:pt x="0" y="1216911"/>
              </a:lnTo>
              <a:lnTo>
                <a:pt x="226800" y="1216911"/>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F40FB26C-CD48-4BFF-A06D-CD1FF5E4EB4D}">
      <dsp:nvSpPr>
        <dsp:cNvPr id="0" name=""/>
        <dsp:cNvSpPr/>
      </dsp:nvSpPr>
      <dsp:spPr>
        <a:xfrm>
          <a:off x="839648" y="1259588"/>
          <a:ext cx="226800" cy="478268"/>
        </a:xfrm>
        <a:custGeom>
          <a:avLst/>
          <a:gdLst/>
          <a:ahLst/>
          <a:cxnLst/>
          <a:rect l="0" t="0" r="0" b="0"/>
          <a:pathLst>
            <a:path>
              <a:moveTo>
                <a:pt x="0" y="0"/>
              </a:moveTo>
              <a:lnTo>
                <a:pt x="0" y="478268"/>
              </a:lnTo>
              <a:lnTo>
                <a:pt x="226800" y="478268"/>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0ABAB6CD-ACAF-4FF5-9183-2EC2D3B75127}">
      <dsp:nvSpPr>
        <dsp:cNvPr id="0" name=""/>
        <dsp:cNvSpPr/>
      </dsp:nvSpPr>
      <dsp:spPr>
        <a:xfrm>
          <a:off x="1444449" y="520945"/>
          <a:ext cx="2443249" cy="217893"/>
        </a:xfrm>
        <a:custGeom>
          <a:avLst/>
          <a:gdLst/>
          <a:ahLst/>
          <a:cxnLst/>
          <a:rect l="0" t="0" r="0" b="0"/>
          <a:pathLst>
            <a:path>
              <a:moveTo>
                <a:pt x="2443249" y="0"/>
              </a:moveTo>
              <a:lnTo>
                <a:pt x="2443249" y="108946"/>
              </a:lnTo>
              <a:lnTo>
                <a:pt x="0" y="108946"/>
              </a:lnTo>
              <a:lnTo>
                <a:pt x="0" y="217893"/>
              </a:lnTo>
            </a:path>
          </a:pathLst>
        </a:custGeom>
        <a:no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sp>
    <dsp:sp modelId="{9909159F-8FCF-4500-905D-B4E4DB2E826A}">
      <dsp:nvSpPr>
        <dsp:cNvPr id="0" name=""/>
        <dsp:cNvSpPr/>
      </dsp:nvSpPr>
      <dsp:spPr>
        <a:xfrm>
          <a:off x="3131697" y="195"/>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8890" tIns="8890" rIns="8890" bIns="8890" numCol="1" spcCol="1270" anchor="ctr" anchorCtr="0">
          <a:noAutofit/>
        </a:bodyPr>
        <a:lstStyle/>
        <a:p>
          <a:pPr lvl="0" algn="ctr" defTabSz="622300">
            <a:lnSpc>
              <a:spcPct val="90000"/>
            </a:lnSpc>
            <a:spcBef>
              <a:spcPct val="0"/>
            </a:spcBef>
            <a:spcAft>
              <a:spcPct val="35000"/>
            </a:spcAft>
          </a:pPr>
          <a:r>
            <a:rPr lang="en-IN" sz="1400" kern="1200" dirty="0"/>
            <a:t>Testing Project</a:t>
          </a:r>
        </a:p>
      </dsp:txBody>
      <dsp:txXfrm>
        <a:off x="3131697" y="195"/>
        <a:ext cx="1512004" cy="520749"/>
      </dsp:txXfrm>
    </dsp:sp>
    <dsp:sp modelId="{42B1F111-5229-44FE-9A61-85ADA750D149}">
      <dsp:nvSpPr>
        <dsp:cNvPr id="0" name=""/>
        <dsp:cNvSpPr/>
      </dsp:nvSpPr>
      <dsp:spPr>
        <a:xfrm>
          <a:off x="688447" y="738838"/>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Test Planning	</a:t>
          </a:r>
        </a:p>
      </dsp:txBody>
      <dsp:txXfrm>
        <a:off x="688447" y="738838"/>
        <a:ext cx="1512004" cy="520749"/>
      </dsp:txXfrm>
    </dsp:sp>
    <dsp:sp modelId="{7E146D43-436C-46FC-8B08-A3E838593972}">
      <dsp:nvSpPr>
        <dsp:cNvPr id="0" name=""/>
        <dsp:cNvSpPr/>
      </dsp:nvSpPr>
      <dsp:spPr>
        <a:xfrm>
          <a:off x="1066448" y="1477481"/>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Define Test Strategy</a:t>
          </a:r>
        </a:p>
      </dsp:txBody>
      <dsp:txXfrm>
        <a:off x="1066448" y="1477481"/>
        <a:ext cx="1512004" cy="520749"/>
      </dsp:txXfrm>
    </dsp:sp>
    <dsp:sp modelId="{F741BF8E-7F40-4210-B5AF-0E8D671DE239}">
      <dsp:nvSpPr>
        <dsp:cNvPr id="0" name=""/>
        <dsp:cNvSpPr/>
      </dsp:nvSpPr>
      <dsp:spPr>
        <a:xfrm>
          <a:off x="1066448" y="2216125"/>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Test Plan Creation</a:t>
          </a:r>
        </a:p>
      </dsp:txBody>
      <dsp:txXfrm>
        <a:off x="1066448" y="2216125"/>
        <a:ext cx="1512004" cy="520749"/>
      </dsp:txXfrm>
    </dsp:sp>
    <dsp:sp modelId="{218B2DC2-442B-4507-9C68-1E52E113DEC6}">
      <dsp:nvSpPr>
        <dsp:cNvPr id="0" name=""/>
        <dsp:cNvSpPr/>
      </dsp:nvSpPr>
      <dsp:spPr>
        <a:xfrm>
          <a:off x="1066448" y="2954768"/>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Test Data &amp; Test Environment Setup</a:t>
          </a:r>
        </a:p>
      </dsp:txBody>
      <dsp:txXfrm>
        <a:off x="1066448" y="2954768"/>
        <a:ext cx="1512004" cy="520749"/>
      </dsp:txXfrm>
    </dsp:sp>
    <dsp:sp modelId="{2B67D2EC-D2FE-477E-B385-53E38472DFA4}">
      <dsp:nvSpPr>
        <dsp:cNvPr id="0" name=""/>
        <dsp:cNvSpPr/>
      </dsp:nvSpPr>
      <dsp:spPr>
        <a:xfrm>
          <a:off x="1066448" y="3693411"/>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Creation of Test cases</a:t>
          </a:r>
        </a:p>
      </dsp:txBody>
      <dsp:txXfrm>
        <a:off x="1066448" y="3693411"/>
        <a:ext cx="1512004" cy="520749"/>
      </dsp:txXfrm>
    </dsp:sp>
    <dsp:sp modelId="{A8F9145B-2825-4D4D-8B70-B5BFCE291CFF}">
      <dsp:nvSpPr>
        <dsp:cNvPr id="0" name=""/>
        <dsp:cNvSpPr/>
      </dsp:nvSpPr>
      <dsp:spPr>
        <a:xfrm>
          <a:off x="1066448" y="4432054"/>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Review / Rework of Test Artefacts</a:t>
          </a:r>
        </a:p>
      </dsp:txBody>
      <dsp:txXfrm>
        <a:off x="1066448" y="4432054"/>
        <a:ext cx="1512004" cy="520749"/>
      </dsp:txXfrm>
    </dsp:sp>
    <dsp:sp modelId="{8C52A659-8C61-41A6-B75C-7221560B668F}">
      <dsp:nvSpPr>
        <dsp:cNvPr id="0" name=""/>
        <dsp:cNvSpPr/>
      </dsp:nvSpPr>
      <dsp:spPr>
        <a:xfrm>
          <a:off x="3131697" y="738838"/>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Functional Testing</a:t>
          </a:r>
        </a:p>
      </dsp:txBody>
      <dsp:txXfrm>
        <a:off x="3131697" y="738838"/>
        <a:ext cx="1512004" cy="520749"/>
      </dsp:txXfrm>
    </dsp:sp>
    <dsp:sp modelId="{2B9F96DB-1551-4B64-8B27-D7339510FF73}">
      <dsp:nvSpPr>
        <dsp:cNvPr id="0" name=""/>
        <dsp:cNvSpPr/>
      </dsp:nvSpPr>
      <dsp:spPr>
        <a:xfrm>
          <a:off x="3509698" y="1477481"/>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Integration / System  Testing</a:t>
          </a:r>
        </a:p>
      </dsp:txBody>
      <dsp:txXfrm>
        <a:off x="3509698" y="1477481"/>
        <a:ext cx="1512004" cy="520749"/>
      </dsp:txXfrm>
    </dsp:sp>
    <dsp:sp modelId="{3E54EF05-060A-477C-A6BA-7650C1C4E516}">
      <dsp:nvSpPr>
        <dsp:cNvPr id="0" name=""/>
        <dsp:cNvSpPr/>
      </dsp:nvSpPr>
      <dsp:spPr>
        <a:xfrm>
          <a:off x="3509698" y="2216125"/>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Performance &amp; Regression Testing</a:t>
          </a:r>
        </a:p>
      </dsp:txBody>
      <dsp:txXfrm>
        <a:off x="3509698" y="2216125"/>
        <a:ext cx="1512004" cy="520749"/>
      </dsp:txXfrm>
    </dsp:sp>
    <dsp:sp modelId="{00BAA9B5-560F-44F7-876C-43BC802D1E5F}">
      <dsp:nvSpPr>
        <dsp:cNvPr id="0" name=""/>
        <dsp:cNvSpPr/>
      </dsp:nvSpPr>
      <dsp:spPr>
        <a:xfrm>
          <a:off x="3509698" y="2954768"/>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Test Report (Bugs)</a:t>
          </a:r>
        </a:p>
      </dsp:txBody>
      <dsp:txXfrm>
        <a:off x="3509698" y="2954768"/>
        <a:ext cx="1512004" cy="520749"/>
      </dsp:txXfrm>
    </dsp:sp>
    <dsp:sp modelId="{D4104111-D4C4-4189-9ED5-AE0C18D457E5}">
      <dsp:nvSpPr>
        <dsp:cNvPr id="0" name=""/>
        <dsp:cNvSpPr/>
      </dsp:nvSpPr>
      <dsp:spPr>
        <a:xfrm>
          <a:off x="3509698" y="3693411"/>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Re-Test Bugs</a:t>
          </a:r>
        </a:p>
      </dsp:txBody>
      <dsp:txXfrm>
        <a:off x="3509698" y="3693411"/>
        <a:ext cx="1512004" cy="520749"/>
      </dsp:txXfrm>
    </dsp:sp>
    <dsp:sp modelId="{D58C643E-4BDB-4042-B1D1-4D35E191865B}">
      <dsp:nvSpPr>
        <dsp:cNvPr id="0" name=""/>
        <dsp:cNvSpPr/>
      </dsp:nvSpPr>
      <dsp:spPr>
        <a:xfrm>
          <a:off x="3509698" y="4432054"/>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Final Approval</a:t>
          </a:r>
        </a:p>
      </dsp:txBody>
      <dsp:txXfrm>
        <a:off x="3509698" y="4432054"/>
        <a:ext cx="1512004" cy="520749"/>
      </dsp:txXfrm>
    </dsp:sp>
    <dsp:sp modelId="{299BE8BA-B836-4B5C-8E87-C3C1539829B0}">
      <dsp:nvSpPr>
        <dsp:cNvPr id="0" name=""/>
        <dsp:cNvSpPr/>
      </dsp:nvSpPr>
      <dsp:spPr>
        <a:xfrm>
          <a:off x="5574946" y="738838"/>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Test Automation	</a:t>
          </a:r>
        </a:p>
      </dsp:txBody>
      <dsp:txXfrm>
        <a:off x="5574946" y="738838"/>
        <a:ext cx="1512004" cy="520749"/>
      </dsp:txXfrm>
    </dsp:sp>
    <dsp:sp modelId="{BAE724A5-5182-4EAD-BFEA-F977C5B71DB0}">
      <dsp:nvSpPr>
        <dsp:cNvPr id="0" name=""/>
        <dsp:cNvSpPr/>
      </dsp:nvSpPr>
      <dsp:spPr>
        <a:xfrm>
          <a:off x="5952948" y="1477481"/>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Creation of Test Script</a:t>
          </a:r>
        </a:p>
      </dsp:txBody>
      <dsp:txXfrm>
        <a:off x="5952948" y="1477481"/>
        <a:ext cx="1512004" cy="520749"/>
      </dsp:txXfrm>
    </dsp:sp>
    <dsp:sp modelId="{0BCD9CEB-4AF9-4274-91F8-81FB9F51F117}">
      <dsp:nvSpPr>
        <dsp:cNvPr id="0" name=""/>
        <dsp:cNvSpPr/>
      </dsp:nvSpPr>
      <dsp:spPr>
        <a:xfrm>
          <a:off x="5952948" y="2216125"/>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Execution of </a:t>
          </a:r>
        </a:p>
        <a:p>
          <a:pPr lvl="0" algn="ctr" defTabSz="533400">
            <a:lnSpc>
              <a:spcPct val="90000"/>
            </a:lnSpc>
            <a:spcBef>
              <a:spcPct val="0"/>
            </a:spcBef>
            <a:spcAft>
              <a:spcPct val="35000"/>
            </a:spcAft>
          </a:pPr>
          <a:r>
            <a:rPr lang="en-IN" sz="1200" kern="1200" dirty="0"/>
            <a:t>Test Scripts</a:t>
          </a:r>
        </a:p>
      </dsp:txBody>
      <dsp:txXfrm>
        <a:off x="5952948" y="2216125"/>
        <a:ext cx="1512004" cy="520749"/>
      </dsp:txXfrm>
    </dsp:sp>
    <dsp:sp modelId="{04181BCE-E63B-44F1-BA6E-5CE119458178}">
      <dsp:nvSpPr>
        <dsp:cNvPr id="0" name=""/>
        <dsp:cNvSpPr/>
      </dsp:nvSpPr>
      <dsp:spPr>
        <a:xfrm>
          <a:off x="5952948" y="2954768"/>
          <a:ext cx="1498256"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Test Report (Busgs)</a:t>
          </a:r>
        </a:p>
      </dsp:txBody>
      <dsp:txXfrm>
        <a:off x="5952948" y="2954768"/>
        <a:ext cx="1498256" cy="520749"/>
      </dsp:txXfrm>
    </dsp:sp>
    <dsp:sp modelId="{67058143-F710-4E58-B04A-8138AF35308F}">
      <dsp:nvSpPr>
        <dsp:cNvPr id="0" name=""/>
        <dsp:cNvSpPr/>
      </dsp:nvSpPr>
      <dsp:spPr>
        <a:xfrm>
          <a:off x="5952948" y="3693411"/>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Re-Test Bugs</a:t>
          </a:r>
        </a:p>
      </dsp:txBody>
      <dsp:txXfrm>
        <a:off x="5952948" y="3693411"/>
        <a:ext cx="1512004" cy="520749"/>
      </dsp:txXfrm>
    </dsp:sp>
    <dsp:sp modelId="{CA484F4D-B113-4C49-9C09-9EA6EB31C337}">
      <dsp:nvSpPr>
        <dsp:cNvPr id="0" name=""/>
        <dsp:cNvSpPr/>
      </dsp:nvSpPr>
      <dsp:spPr>
        <a:xfrm>
          <a:off x="5952948" y="4432054"/>
          <a:ext cx="1512004" cy="520749"/>
        </a:xfrm>
        <a:prstGeom prst="rect">
          <a:avLst/>
        </a:prstGeom>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atMod val="105000"/>
            </a:schemeClr>
          </a:solidFill>
          <a:prstDash val="solid"/>
        </a:ln>
        <a:effectLst>
          <a:outerShdw blurRad="40000" dist="20000" dir="5400000" rotWithShape="0">
            <a:srgbClr val="000000">
              <a:alpha val="38000"/>
            </a:srgbClr>
          </a:outerShdw>
        </a:effectLst>
      </dsp:spPr>
      <dsp:style>
        <a:lnRef idx="1">
          <a:schemeClr val="accent4"/>
        </a:lnRef>
        <a:fillRef idx="2">
          <a:schemeClr val="accent4"/>
        </a:fillRef>
        <a:effectRef idx="1">
          <a:schemeClr val="accent4"/>
        </a:effectRef>
        <a:fontRef idx="minor">
          <a:schemeClr val="dk1"/>
        </a:fontRef>
      </dsp:style>
      <dsp:txBody>
        <a:bodyPr spcFirstLastPara="0" vert="horz" wrap="square" lIns="7620" tIns="7620" rIns="7620" bIns="7620" numCol="1" spcCol="1270" anchor="ctr" anchorCtr="0">
          <a:noAutofit/>
        </a:bodyPr>
        <a:lstStyle/>
        <a:p>
          <a:pPr lvl="0" algn="ctr" defTabSz="533400">
            <a:lnSpc>
              <a:spcPct val="90000"/>
            </a:lnSpc>
            <a:spcBef>
              <a:spcPct val="0"/>
            </a:spcBef>
            <a:spcAft>
              <a:spcPct val="35000"/>
            </a:spcAft>
          </a:pPr>
          <a:r>
            <a:rPr lang="en-IN" sz="1200" kern="1200" dirty="0"/>
            <a:t>Final Approval</a:t>
          </a:r>
        </a:p>
      </dsp:txBody>
      <dsp:txXfrm>
        <a:off x="5952948" y="4432054"/>
        <a:ext cx="1512004" cy="520749"/>
      </dsp:txXfrm>
    </dsp:sp>
  </dsp:spTree>
</dsp:drawing>
</file>

<file path=xl/diagrams/layout1.xml><?xml version="1.0" encoding="utf-8"?>
<dgm:layoutDef xmlns:dgm="http://schemas.openxmlformats.org/drawingml/2006/diagram" xmlns:a="http://schemas.openxmlformats.org/drawingml/2006/main" uniqueId="urn:microsoft.com/office/officeart/2005/8/layout/orgChart1#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linDir" val="fromT"/>
                  <dgm:param type="chAlign" val="r"/>
                </dgm:alg>
              </dgm:if>
              <dgm:if name="Name23" func="var" arg="hierBranch" op="equ" val="r">
                <dgm:alg type="hierChild">
                  <dgm:param type="linDir" val="fromT"/>
                  <dgm:param type="chAlign" val="l"/>
                </dgm:alg>
              </dgm:if>
              <dgm:if name="Name24" func="var" arg="hierBranch" op="equ" val="hang">
                <dgm:choose name="Name25">
                  <dgm:if name="Name26" func="var" arg="dir" op="equ" val="norm">
                    <dgm:alg type="hierChild">
                      <dgm:param type="linDir" val="fromL"/>
                      <dgm:param type="chAlign" val="l"/>
                      <dgm:param type="secLinDir" val="fromT"/>
                      <dgm:param type="secChAlign" val="t"/>
                    </dgm:alg>
                  </dgm:if>
                  <dgm:else name="Name27">
                    <dgm:alg type="hierChild">
                      <dgm:param type="linDir" val="fromR"/>
                      <dgm:param type="chAlign" val="l"/>
                      <dgm:param type="secLinDir" val="fromT"/>
                      <dgm:param type="secChAlign" val="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dim" val="1D"/>
                        <dgm:param type="endSty" val="noArr"/>
                        <dgm:param type="connRout" val="bend"/>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dim" val="1D"/>
                            <dgm:param type="endSty" val="noArr"/>
                            <dgm:param type="connRout" val="bend"/>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dim" val="1D"/>
                                    <dgm:param type="endSty" val="noArr"/>
                                    <dgm:param type="connRout" val="bend"/>
                                    <dgm:param type="begPts" val="bCtr"/>
                                    <dgm:param type="endPts" val="midL midR"/>
                                  </dgm:alg>
                                </dgm:if>
                                <dgm:else name="Name45">
                                  <dgm:alg type="conn">
                                    <dgm:param type="srcNode" val="rootConnector"/>
                                    <dgm:param type="dim" val="1D"/>
                                    <dgm:param type="endSty" val="noArr"/>
                                    <dgm:param type="connRout" val="bend"/>
                                    <dgm:param type="begPts" val="bCtr"/>
                                    <dgm:param type="endPts" val="midL midR"/>
                                  </dgm:alg>
                                </dgm:else>
                              </dgm:choose>
                            </dgm:if>
                            <dgm:else name="Name46">
                              <dgm:alg type="conn">
                                <dgm:param type="dim" val="1D"/>
                                <dgm:param type="endSty" val="noArr"/>
                                <dgm:param type="connRout" val="bend"/>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dim" val="1D"/>
                        <dgm:param type="endSty" val="noArr"/>
                        <dgm:param type="connRout" val="bend"/>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dim" val="1D"/>
                                <dgm:param type="endSty" val="noArr"/>
                                <dgm:param type="connRout" val="bend"/>
                                <dgm:param type="begPts" val="bCtr"/>
                                <dgm:param type="endPts" val="midL midR"/>
                              </dgm:alg>
                            </dgm:if>
                            <dgm:else name="Name55">
                              <dgm:alg type="conn">
                                <dgm:param type="srcNode" val="rootConnector1"/>
                                <dgm:param type="dim" val="1D"/>
                                <dgm:param type="endSty" val="noArr"/>
                                <dgm:param type="connRout" val="bend"/>
                                <dgm:param type="begPts" val="bCtr"/>
                                <dgm:param type="endPts" val="midL midR"/>
                              </dgm:alg>
                            </dgm:else>
                          </dgm:choose>
                        </dgm:if>
                        <dgm:else name="Name56">
                          <dgm:choose name="Name57">
                            <dgm:if name="Name58" axis="par ch" ptType="node asst" func="cnt" op="gte" val="1">
                              <dgm:alg type="conn">
                                <dgm:param type="dim" val="1D"/>
                                <dgm:param type="endSty" val="noArr"/>
                                <dgm:param type="connRout" val="bend"/>
                                <dgm:param type="begPts" val="bCtr"/>
                                <dgm:param type="endPts" val="midL midR"/>
                              </dgm:alg>
                            </dgm:if>
                            <dgm:else name="Name59">
                              <dgm:alg type="conn">
                                <dgm:param type="srcNode" val="rootConnector"/>
                                <dgm:param type="dim" val="1D"/>
                                <dgm:param type="endSty" val="noArr"/>
                                <dgm:param type="connRout" val="bend"/>
                                <dgm:param type="begPts" val="bCtr"/>
                                <dgm:param type="endPts" val="midL mid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linDir" val="fromT"/>
                        <dgm:param type="chAlign" val="r"/>
                      </dgm:alg>
                    </dgm:if>
                    <dgm:if name="Name85" func="var" arg="hierBranch" op="equ" val="r">
                      <dgm:alg type="hierChild">
                        <dgm:param type="linDir" val="fromT"/>
                        <dgm:param type="chAlign" val="l"/>
                      </dgm:alg>
                    </dgm:if>
                    <dgm:if name="Name86" func="var" arg="hierBranch" op="equ" val="hang">
                      <dgm:choose name="Name87">
                        <dgm:if name="Name88" func="var" arg="dir" op="equ" val="norm">
                          <dgm:alg type="hierChild">
                            <dgm:param type="linDir" val="fromL"/>
                            <dgm:param type="chAlign" val="l"/>
                            <dgm:param type="secLinDir" val="fromT"/>
                            <dgm:param type="secChAlign" val="t"/>
                          </dgm:alg>
                        </dgm:if>
                        <dgm:else name="Name89">
                          <dgm:alg type="hierChild">
                            <dgm:param type="linDir" val="fromR"/>
                            <dgm:param type="chAlign" val="l"/>
                            <dgm:param type="secLinDir" val="fromT"/>
                            <dgm:param type="secChAlign" val="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linDir" val="fromT"/>
                            <dgm:param type="chAlign" val="l"/>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linDir" val="fromL"/>
                        <dgm:param type="chAlign" val="l"/>
                        <dgm:param type="secLinDir" val="fromT"/>
                        <dgm:param type="secChAlign" val="t"/>
                      </dgm:alg>
                    </dgm:if>
                    <dgm:else name="Name105">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linDir" val="fromL"/>
                  <dgm:param type="chAlign" val="l"/>
                  <dgm:param type="secLinDir" val="fromT"/>
                  <dgm:param type="secChAlign" val="t"/>
                </dgm:alg>
              </dgm:if>
              <dgm:else name="Name109">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dim" val="1D"/>
                    <dgm:param type="endSty" val="noArr"/>
                    <dgm:param type="connRout" val="bend"/>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linDir" val="fromT"/>
                        <dgm:param type="chAlign" val="r"/>
                      </dgm:alg>
                    </dgm:if>
                    <dgm:if name="Name129" func="var" arg="hierBranch" op="equ" val="r">
                      <dgm:alg type="hierChild">
                        <dgm:param type="linDir" val="fromT"/>
                        <dgm:param type="chAlign" val="l"/>
                      </dgm:alg>
                    </dgm:if>
                    <dgm:if name="Name130" func="var" arg="hierBranch" op="equ" val="hang">
                      <dgm:choose name="Name131">
                        <dgm:if name="Name132" func="var" arg="dir" op="equ" val="norm">
                          <dgm:alg type="hierChild">
                            <dgm:param type="linDir" val="fromL"/>
                            <dgm:param type="chAlign" val="l"/>
                            <dgm:param type="secLinDir" val="fromT"/>
                            <dgm:param type="secChAlign" val="t"/>
                          </dgm:alg>
                        </dgm:if>
                        <dgm:else name="Name133">
                          <dgm:alg type="hierChild">
                            <dgm:param type="linDir" val="fromR"/>
                            <dgm:param type="chAlign" val="l"/>
                            <dgm:param type="secLinDir" val="fromT"/>
                            <dgm:param type="secChAlign" val="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linDir" val="fromT"/>
                            <dgm:param type="chAlign" val="l"/>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linDir" val="fromL"/>
                        <dgm:param type="chAlign" val="l"/>
                        <dgm:param type="secLinDir" val="fromT"/>
                        <dgm:param type="secChAlign" val="t"/>
                      </dgm:alg>
                    </dgm:if>
                    <dgm:else name="Name146">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2">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linDir" val="fromT"/>
                  <dgm:param type="chAlign" val="r"/>
                </dgm:alg>
              </dgm:if>
              <dgm:if name="Name23" func="var" arg="hierBranch" op="equ" val="r">
                <dgm:alg type="hierChild">
                  <dgm:param type="linDir" val="fromT"/>
                  <dgm:param type="chAlign" val="l"/>
                </dgm:alg>
              </dgm:if>
              <dgm:if name="Name24" func="var" arg="hierBranch" op="equ" val="hang">
                <dgm:choose name="Name25">
                  <dgm:if name="Name26" func="var" arg="dir" op="equ" val="norm">
                    <dgm:alg type="hierChild">
                      <dgm:param type="linDir" val="fromL"/>
                      <dgm:param type="chAlign" val="l"/>
                      <dgm:param type="secLinDir" val="fromT"/>
                      <dgm:param type="secChAlign" val="t"/>
                    </dgm:alg>
                  </dgm:if>
                  <dgm:else name="Name27">
                    <dgm:alg type="hierChild">
                      <dgm:param type="linDir" val="fromR"/>
                      <dgm:param type="chAlign" val="l"/>
                      <dgm:param type="secLinDir" val="fromT"/>
                      <dgm:param type="secChAlign" val="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dim" val="1D"/>
                        <dgm:param type="endSty" val="noArr"/>
                        <dgm:param type="connRout" val="bend"/>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dim" val="1D"/>
                            <dgm:param type="endSty" val="noArr"/>
                            <dgm:param type="connRout" val="bend"/>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dim" val="1D"/>
                                    <dgm:param type="endSty" val="noArr"/>
                                    <dgm:param type="connRout" val="bend"/>
                                    <dgm:param type="begPts" val="bCtr"/>
                                    <dgm:param type="endPts" val="midL midR"/>
                                  </dgm:alg>
                                </dgm:if>
                                <dgm:else name="Name45">
                                  <dgm:alg type="conn">
                                    <dgm:param type="srcNode" val="rootConnector"/>
                                    <dgm:param type="dim" val="1D"/>
                                    <dgm:param type="endSty" val="noArr"/>
                                    <dgm:param type="connRout" val="bend"/>
                                    <dgm:param type="begPts" val="bCtr"/>
                                    <dgm:param type="endPts" val="midL midR"/>
                                  </dgm:alg>
                                </dgm:else>
                              </dgm:choose>
                            </dgm:if>
                            <dgm:else name="Name46">
                              <dgm:alg type="conn">
                                <dgm:param type="dim" val="1D"/>
                                <dgm:param type="endSty" val="noArr"/>
                                <dgm:param type="connRout" val="bend"/>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dim" val="1D"/>
                        <dgm:param type="endSty" val="noArr"/>
                        <dgm:param type="connRout" val="bend"/>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dim" val="1D"/>
                                <dgm:param type="endSty" val="noArr"/>
                                <dgm:param type="connRout" val="bend"/>
                                <dgm:param type="begPts" val="bCtr"/>
                                <dgm:param type="endPts" val="midL midR"/>
                              </dgm:alg>
                            </dgm:if>
                            <dgm:else name="Name55">
                              <dgm:alg type="conn">
                                <dgm:param type="srcNode" val="rootConnector1"/>
                                <dgm:param type="dim" val="1D"/>
                                <dgm:param type="endSty" val="noArr"/>
                                <dgm:param type="connRout" val="bend"/>
                                <dgm:param type="begPts" val="bCtr"/>
                                <dgm:param type="endPts" val="midL midR"/>
                              </dgm:alg>
                            </dgm:else>
                          </dgm:choose>
                        </dgm:if>
                        <dgm:else name="Name56">
                          <dgm:choose name="Name57">
                            <dgm:if name="Name58" axis="par ch" ptType="node asst" func="cnt" op="gte" val="1">
                              <dgm:alg type="conn">
                                <dgm:param type="dim" val="1D"/>
                                <dgm:param type="endSty" val="noArr"/>
                                <dgm:param type="connRout" val="bend"/>
                                <dgm:param type="begPts" val="bCtr"/>
                                <dgm:param type="endPts" val="midL midR"/>
                              </dgm:alg>
                            </dgm:if>
                            <dgm:else name="Name59">
                              <dgm:alg type="conn">
                                <dgm:param type="srcNode" val="rootConnector"/>
                                <dgm:param type="dim" val="1D"/>
                                <dgm:param type="endSty" val="noArr"/>
                                <dgm:param type="connRout" val="bend"/>
                                <dgm:param type="begPts" val="bCtr"/>
                                <dgm:param type="endPts" val="midL mid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linDir" val="fromT"/>
                        <dgm:param type="chAlign" val="r"/>
                      </dgm:alg>
                    </dgm:if>
                    <dgm:if name="Name85" func="var" arg="hierBranch" op="equ" val="r">
                      <dgm:alg type="hierChild">
                        <dgm:param type="linDir" val="fromT"/>
                        <dgm:param type="chAlign" val="l"/>
                      </dgm:alg>
                    </dgm:if>
                    <dgm:if name="Name86" func="var" arg="hierBranch" op="equ" val="hang">
                      <dgm:choose name="Name87">
                        <dgm:if name="Name88" func="var" arg="dir" op="equ" val="norm">
                          <dgm:alg type="hierChild">
                            <dgm:param type="linDir" val="fromL"/>
                            <dgm:param type="chAlign" val="l"/>
                            <dgm:param type="secLinDir" val="fromT"/>
                            <dgm:param type="secChAlign" val="t"/>
                          </dgm:alg>
                        </dgm:if>
                        <dgm:else name="Name89">
                          <dgm:alg type="hierChild">
                            <dgm:param type="linDir" val="fromR"/>
                            <dgm:param type="chAlign" val="l"/>
                            <dgm:param type="secLinDir" val="fromT"/>
                            <dgm:param type="secChAlign" val="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linDir" val="fromT"/>
                            <dgm:param type="chAlign" val="l"/>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linDir" val="fromL"/>
                        <dgm:param type="chAlign" val="l"/>
                        <dgm:param type="secLinDir" val="fromT"/>
                        <dgm:param type="secChAlign" val="t"/>
                      </dgm:alg>
                    </dgm:if>
                    <dgm:else name="Name105">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linDir" val="fromL"/>
                  <dgm:param type="chAlign" val="l"/>
                  <dgm:param type="secLinDir" val="fromT"/>
                  <dgm:param type="secChAlign" val="t"/>
                </dgm:alg>
              </dgm:if>
              <dgm:else name="Name109">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dim" val="1D"/>
                    <dgm:param type="endSty" val="noArr"/>
                    <dgm:param type="connRout" val="bend"/>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linDir" val="fromT"/>
                        <dgm:param type="chAlign" val="r"/>
                      </dgm:alg>
                    </dgm:if>
                    <dgm:if name="Name129" func="var" arg="hierBranch" op="equ" val="r">
                      <dgm:alg type="hierChild">
                        <dgm:param type="linDir" val="fromT"/>
                        <dgm:param type="chAlign" val="l"/>
                      </dgm:alg>
                    </dgm:if>
                    <dgm:if name="Name130" func="var" arg="hierBranch" op="equ" val="hang">
                      <dgm:choose name="Name131">
                        <dgm:if name="Name132" func="var" arg="dir" op="equ" val="norm">
                          <dgm:alg type="hierChild">
                            <dgm:param type="linDir" val="fromL"/>
                            <dgm:param type="chAlign" val="l"/>
                            <dgm:param type="secLinDir" val="fromT"/>
                            <dgm:param type="secChAlign" val="t"/>
                          </dgm:alg>
                        </dgm:if>
                        <dgm:else name="Name133">
                          <dgm:alg type="hierChild">
                            <dgm:param type="linDir" val="fromR"/>
                            <dgm:param type="chAlign" val="l"/>
                            <dgm:param type="secLinDir" val="fromT"/>
                            <dgm:param type="secChAlign" val="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linDir" val="fromT"/>
                            <dgm:param type="chAlign" val="l"/>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linDir" val="fromL"/>
                        <dgm:param type="chAlign" val="l"/>
                        <dgm:param type="secLinDir" val="fromT"/>
                        <dgm:param type="secChAlign" val="t"/>
                      </dgm:alg>
                    </dgm:if>
                    <dgm:else name="Name146">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orgChart1#3">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linDir" val="fromT"/>
                  <dgm:param type="chAlign" val="r"/>
                </dgm:alg>
              </dgm:if>
              <dgm:if name="Name23" func="var" arg="hierBranch" op="equ" val="r">
                <dgm:alg type="hierChild">
                  <dgm:param type="linDir" val="fromT"/>
                  <dgm:param type="chAlign" val="l"/>
                </dgm:alg>
              </dgm:if>
              <dgm:if name="Name24" func="var" arg="hierBranch" op="equ" val="hang">
                <dgm:choose name="Name25">
                  <dgm:if name="Name26" func="var" arg="dir" op="equ" val="norm">
                    <dgm:alg type="hierChild">
                      <dgm:param type="linDir" val="fromL"/>
                      <dgm:param type="chAlign" val="l"/>
                      <dgm:param type="secLinDir" val="fromT"/>
                      <dgm:param type="secChAlign" val="t"/>
                    </dgm:alg>
                  </dgm:if>
                  <dgm:else name="Name27">
                    <dgm:alg type="hierChild">
                      <dgm:param type="linDir" val="fromR"/>
                      <dgm:param type="chAlign" val="l"/>
                      <dgm:param type="secLinDir" val="fromT"/>
                      <dgm:param type="secChAlign" val="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dim" val="1D"/>
                        <dgm:param type="endSty" val="noArr"/>
                        <dgm:param type="connRout" val="bend"/>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dim" val="1D"/>
                            <dgm:param type="endSty" val="noArr"/>
                            <dgm:param type="connRout" val="bend"/>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dim" val="1D"/>
                                    <dgm:param type="endSty" val="noArr"/>
                                    <dgm:param type="connRout" val="bend"/>
                                    <dgm:param type="begPts" val="bCtr"/>
                                    <dgm:param type="endPts" val="midL midR"/>
                                  </dgm:alg>
                                </dgm:if>
                                <dgm:else name="Name45">
                                  <dgm:alg type="conn">
                                    <dgm:param type="srcNode" val="rootConnector"/>
                                    <dgm:param type="dim" val="1D"/>
                                    <dgm:param type="endSty" val="noArr"/>
                                    <dgm:param type="connRout" val="bend"/>
                                    <dgm:param type="begPts" val="bCtr"/>
                                    <dgm:param type="endPts" val="midL midR"/>
                                  </dgm:alg>
                                </dgm:else>
                              </dgm:choose>
                            </dgm:if>
                            <dgm:else name="Name46">
                              <dgm:alg type="conn">
                                <dgm:param type="dim" val="1D"/>
                                <dgm:param type="endSty" val="noArr"/>
                                <dgm:param type="connRout" val="bend"/>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dim" val="1D"/>
                        <dgm:param type="endSty" val="noArr"/>
                        <dgm:param type="connRout" val="bend"/>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dim" val="1D"/>
                                <dgm:param type="endSty" val="noArr"/>
                                <dgm:param type="connRout" val="bend"/>
                                <dgm:param type="begPts" val="bCtr"/>
                                <dgm:param type="endPts" val="midL midR"/>
                              </dgm:alg>
                            </dgm:if>
                            <dgm:else name="Name55">
                              <dgm:alg type="conn">
                                <dgm:param type="srcNode" val="rootConnector1"/>
                                <dgm:param type="dim" val="1D"/>
                                <dgm:param type="endSty" val="noArr"/>
                                <dgm:param type="connRout" val="bend"/>
                                <dgm:param type="begPts" val="bCtr"/>
                                <dgm:param type="endPts" val="midL midR"/>
                              </dgm:alg>
                            </dgm:else>
                          </dgm:choose>
                        </dgm:if>
                        <dgm:else name="Name56">
                          <dgm:choose name="Name57">
                            <dgm:if name="Name58" axis="par ch" ptType="node asst" func="cnt" op="gte" val="1">
                              <dgm:alg type="conn">
                                <dgm:param type="dim" val="1D"/>
                                <dgm:param type="endSty" val="noArr"/>
                                <dgm:param type="connRout" val="bend"/>
                                <dgm:param type="begPts" val="bCtr"/>
                                <dgm:param type="endPts" val="midL midR"/>
                              </dgm:alg>
                            </dgm:if>
                            <dgm:else name="Name59">
                              <dgm:alg type="conn">
                                <dgm:param type="srcNode" val="rootConnector"/>
                                <dgm:param type="dim" val="1D"/>
                                <dgm:param type="endSty" val="noArr"/>
                                <dgm:param type="connRout" val="bend"/>
                                <dgm:param type="begPts" val="bCtr"/>
                                <dgm:param type="endPts" val="midL mid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linDir" val="fromT"/>
                        <dgm:param type="chAlign" val="r"/>
                      </dgm:alg>
                    </dgm:if>
                    <dgm:if name="Name85" func="var" arg="hierBranch" op="equ" val="r">
                      <dgm:alg type="hierChild">
                        <dgm:param type="linDir" val="fromT"/>
                        <dgm:param type="chAlign" val="l"/>
                      </dgm:alg>
                    </dgm:if>
                    <dgm:if name="Name86" func="var" arg="hierBranch" op="equ" val="hang">
                      <dgm:choose name="Name87">
                        <dgm:if name="Name88" func="var" arg="dir" op="equ" val="norm">
                          <dgm:alg type="hierChild">
                            <dgm:param type="linDir" val="fromL"/>
                            <dgm:param type="chAlign" val="l"/>
                            <dgm:param type="secLinDir" val="fromT"/>
                            <dgm:param type="secChAlign" val="t"/>
                          </dgm:alg>
                        </dgm:if>
                        <dgm:else name="Name89">
                          <dgm:alg type="hierChild">
                            <dgm:param type="linDir" val="fromR"/>
                            <dgm:param type="chAlign" val="l"/>
                            <dgm:param type="secLinDir" val="fromT"/>
                            <dgm:param type="secChAlign" val="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linDir" val="fromT"/>
                            <dgm:param type="chAlign" val="l"/>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linDir" val="fromL"/>
                        <dgm:param type="chAlign" val="l"/>
                        <dgm:param type="secLinDir" val="fromT"/>
                        <dgm:param type="secChAlign" val="t"/>
                      </dgm:alg>
                    </dgm:if>
                    <dgm:else name="Name105">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linDir" val="fromL"/>
                  <dgm:param type="chAlign" val="l"/>
                  <dgm:param type="secLinDir" val="fromT"/>
                  <dgm:param type="secChAlign" val="t"/>
                </dgm:alg>
              </dgm:if>
              <dgm:else name="Name109">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dim" val="1D"/>
                    <dgm:param type="endSty" val="noArr"/>
                    <dgm:param type="connRout" val="bend"/>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linDir" val="fromT"/>
                        <dgm:param type="chAlign" val="r"/>
                      </dgm:alg>
                    </dgm:if>
                    <dgm:if name="Name129" func="var" arg="hierBranch" op="equ" val="r">
                      <dgm:alg type="hierChild">
                        <dgm:param type="linDir" val="fromT"/>
                        <dgm:param type="chAlign" val="l"/>
                      </dgm:alg>
                    </dgm:if>
                    <dgm:if name="Name130" func="var" arg="hierBranch" op="equ" val="hang">
                      <dgm:choose name="Name131">
                        <dgm:if name="Name132" func="var" arg="dir" op="equ" val="norm">
                          <dgm:alg type="hierChild">
                            <dgm:param type="linDir" val="fromL"/>
                            <dgm:param type="chAlign" val="l"/>
                            <dgm:param type="secLinDir" val="fromT"/>
                            <dgm:param type="secChAlign" val="t"/>
                          </dgm:alg>
                        </dgm:if>
                        <dgm:else name="Name133">
                          <dgm:alg type="hierChild">
                            <dgm:param type="linDir" val="fromR"/>
                            <dgm:param type="chAlign" val="l"/>
                            <dgm:param type="secLinDir" val="fromT"/>
                            <dgm:param type="secChAlign" val="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linDir" val="fromT"/>
                            <dgm:param type="chAlign" val="l"/>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linDir" val="fromL"/>
                        <dgm:param type="chAlign" val="l"/>
                        <dgm:param type="secLinDir" val="fromT"/>
                        <dgm:param type="secChAlign" val="t"/>
                      </dgm:alg>
                    </dgm:if>
                    <dgm:else name="Name146">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orgChart1#4">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linDir" val="fromT"/>
                  <dgm:param type="chAlign" val="r"/>
                </dgm:alg>
              </dgm:if>
              <dgm:if name="Name23" func="var" arg="hierBranch" op="equ" val="r">
                <dgm:alg type="hierChild">
                  <dgm:param type="linDir" val="fromT"/>
                  <dgm:param type="chAlign" val="l"/>
                </dgm:alg>
              </dgm:if>
              <dgm:if name="Name24" func="var" arg="hierBranch" op="equ" val="hang">
                <dgm:choose name="Name25">
                  <dgm:if name="Name26" func="var" arg="dir" op="equ" val="norm">
                    <dgm:alg type="hierChild">
                      <dgm:param type="linDir" val="fromL"/>
                      <dgm:param type="chAlign" val="l"/>
                      <dgm:param type="secLinDir" val="fromT"/>
                      <dgm:param type="secChAlign" val="t"/>
                    </dgm:alg>
                  </dgm:if>
                  <dgm:else name="Name27">
                    <dgm:alg type="hierChild">
                      <dgm:param type="linDir" val="fromR"/>
                      <dgm:param type="chAlign" val="l"/>
                      <dgm:param type="secLinDir" val="fromT"/>
                      <dgm:param type="secChAlign" val="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dim" val="1D"/>
                        <dgm:param type="endSty" val="noArr"/>
                        <dgm:param type="connRout" val="bend"/>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dim" val="1D"/>
                            <dgm:param type="endSty" val="noArr"/>
                            <dgm:param type="connRout" val="bend"/>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dim" val="1D"/>
                                    <dgm:param type="endSty" val="noArr"/>
                                    <dgm:param type="connRout" val="bend"/>
                                    <dgm:param type="begPts" val="bCtr"/>
                                    <dgm:param type="endPts" val="midL midR"/>
                                  </dgm:alg>
                                </dgm:if>
                                <dgm:else name="Name45">
                                  <dgm:alg type="conn">
                                    <dgm:param type="srcNode" val="rootConnector"/>
                                    <dgm:param type="dim" val="1D"/>
                                    <dgm:param type="endSty" val="noArr"/>
                                    <dgm:param type="connRout" val="bend"/>
                                    <dgm:param type="begPts" val="bCtr"/>
                                    <dgm:param type="endPts" val="midL midR"/>
                                  </dgm:alg>
                                </dgm:else>
                              </dgm:choose>
                            </dgm:if>
                            <dgm:else name="Name46">
                              <dgm:alg type="conn">
                                <dgm:param type="dim" val="1D"/>
                                <dgm:param type="endSty" val="noArr"/>
                                <dgm:param type="connRout" val="bend"/>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dim" val="1D"/>
                        <dgm:param type="endSty" val="noArr"/>
                        <dgm:param type="connRout" val="bend"/>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dim" val="1D"/>
                                <dgm:param type="endSty" val="noArr"/>
                                <dgm:param type="connRout" val="bend"/>
                                <dgm:param type="begPts" val="bCtr"/>
                                <dgm:param type="endPts" val="midL midR"/>
                              </dgm:alg>
                            </dgm:if>
                            <dgm:else name="Name55">
                              <dgm:alg type="conn">
                                <dgm:param type="srcNode" val="rootConnector1"/>
                                <dgm:param type="dim" val="1D"/>
                                <dgm:param type="endSty" val="noArr"/>
                                <dgm:param type="connRout" val="bend"/>
                                <dgm:param type="begPts" val="bCtr"/>
                                <dgm:param type="endPts" val="midL midR"/>
                              </dgm:alg>
                            </dgm:else>
                          </dgm:choose>
                        </dgm:if>
                        <dgm:else name="Name56">
                          <dgm:choose name="Name57">
                            <dgm:if name="Name58" axis="par ch" ptType="node asst" func="cnt" op="gte" val="1">
                              <dgm:alg type="conn">
                                <dgm:param type="dim" val="1D"/>
                                <dgm:param type="endSty" val="noArr"/>
                                <dgm:param type="connRout" val="bend"/>
                                <dgm:param type="begPts" val="bCtr"/>
                                <dgm:param type="endPts" val="midL midR"/>
                              </dgm:alg>
                            </dgm:if>
                            <dgm:else name="Name59">
                              <dgm:alg type="conn">
                                <dgm:param type="srcNode" val="rootConnector"/>
                                <dgm:param type="dim" val="1D"/>
                                <dgm:param type="endSty" val="noArr"/>
                                <dgm:param type="connRout" val="bend"/>
                                <dgm:param type="begPts" val="bCtr"/>
                                <dgm:param type="endPts" val="midL mid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linDir" val="fromT"/>
                        <dgm:param type="chAlign" val="r"/>
                      </dgm:alg>
                    </dgm:if>
                    <dgm:if name="Name85" func="var" arg="hierBranch" op="equ" val="r">
                      <dgm:alg type="hierChild">
                        <dgm:param type="linDir" val="fromT"/>
                        <dgm:param type="chAlign" val="l"/>
                      </dgm:alg>
                    </dgm:if>
                    <dgm:if name="Name86" func="var" arg="hierBranch" op="equ" val="hang">
                      <dgm:choose name="Name87">
                        <dgm:if name="Name88" func="var" arg="dir" op="equ" val="norm">
                          <dgm:alg type="hierChild">
                            <dgm:param type="linDir" val="fromL"/>
                            <dgm:param type="chAlign" val="l"/>
                            <dgm:param type="secLinDir" val="fromT"/>
                            <dgm:param type="secChAlign" val="t"/>
                          </dgm:alg>
                        </dgm:if>
                        <dgm:else name="Name89">
                          <dgm:alg type="hierChild">
                            <dgm:param type="linDir" val="fromR"/>
                            <dgm:param type="chAlign" val="l"/>
                            <dgm:param type="secLinDir" val="fromT"/>
                            <dgm:param type="secChAlign" val="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linDir" val="fromT"/>
                            <dgm:param type="chAlign" val="l"/>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linDir" val="fromL"/>
                        <dgm:param type="chAlign" val="l"/>
                        <dgm:param type="secLinDir" val="fromT"/>
                        <dgm:param type="secChAlign" val="t"/>
                      </dgm:alg>
                    </dgm:if>
                    <dgm:else name="Name105">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linDir" val="fromL"/>
                  <dgm:param type="chAlign" val="l"/>
                  <dgm:param type="secLinDir" val="fromT"/>
                  <dgm:param type="secChAlign" val="t"/>
                </dgm:alg>
              </dgm:if>
              <dgm:else name="Name109">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dim" val="1D"/>
                    <dgm:param type="endSty" val="noArr"/>
                    <dgm:param type="connRout" val="bend"/>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linDir" val="fromT"/>
                        <dgm:param type="chAlign" val="r"/>
                      </dgm:alg>
                    </dgm:if>
                    <dgm:if name="Name129" func="var" arg="hierBranch" op="equ" val="r">
                      <dgm:alg type="hierChild">
                        <dgm:param type="linDir" val="fromT"/>
                        <dgm:param type="chAlign" val="l"/>
                      </dgm:alg>
                    </dgm:if>
                    <dgm:if name="Name130" func="var" arg="hierBranch" op="equ" val="hang">
                      <dgm:choose name="Name131">
                        <dgm:if name="Name132" func="var" arg="dir" op="equ" val="norm">
                          <dgm:alg type="hierChild">
                            <dgm:param type="linDir" val="fromL"/>
                            <dgm:param type="chAlign" val="l"/>
                            <dgm:param type="secLinDir" val="fromT"/>
                            <dgm:param type="secChAlign" val="t"/>
                          </dgm:alg>
                        </dgm:if>
                        <dgm:else name="Name133">
                          <dgm:alg type="hierChild">
                            <dgm:param type="linDir" val="fromR"/>
                            <dgm:param type="chAlign" val="l"/>
                            <dgm:param type="secLinDir" val="fromT"/>
                            <dgm:param type="secChAlign" val="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linDir" val="fromT"/>
                            <dgm:param type="chAlign" val="l"/>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linDir" val="fromL"/>
                        <dgm:param type="chAlign" val="l"/>
                        <dgm:param type="secLinDir" val="fromT"/>
                        <dgm:param type="secChAlign" val="t"/>
                      </dgm:alg>
                    </dgm:if>
                    <dgm:else name="Name146">
                      <dgm:alg type="hierChild">
                        <dgm:param type="linDir" val="fromR"/>
                        <dgm:param type="chAlign" val="l"/>
                        <dgm:param type="secLinDir" val="fromT"/>
                        <dgm:param type="secChAlign" val="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1">
  <dgm:title val=""/>
  <dgm:desc val=""/>
  <dgm:catLst>
    <dgm:cat type="simple" pri="10300"/>
  </dgm:catLst>
  <dgm:scene3d>
    <a:camera prst="orthographicFront"/>
    <a:lightRig rig="threePt" dir="t"/>
  </dgm:scene3d>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Def>
</file>

<file path=xl/diagrams/quickStyle2.xml><?xml version="1.0" encoding="utf-8"?>
<dgm:styleDef xmlns:dgm="http://schemas.openxmlformats.org/drawingml/2006/diagram" xmlns:a="http://schemas.openxmlformats.org/drawingml/2006/main" uniqueId="urn:microsoft.com/office/officeart/2005/8/quickstyle/simple2#1">
  <dgm:title val=""/>
  <dgm:desc val=""/>
  <dgm:catLst>
    <dgm:cat type="simple" pri="102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1">
        <a:scrgbClr r="0" g="0" b="0"/>
      </a:effectRef>
      <a:fontRef idx="minor">
        <a:schemeClr val="lt1"/>
      </a:fontRef>
    </dgm:style>
  </dgm:styleLbl>
  <dgm:styleLbl name="asst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fgShp">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3">
        <a:scrgbClr r="0" g="0" b="0"/>
      </a:lnRef>
      <a:fillRef idx="1">
        <a:scrgbClr r="0" g="0" b="0"/>
      </a:fillRef>
      <a:effectRef idx="0">
        <a:scrgbClr r="0" g="0" b="0"/>
      </a:effectRef>
      <a:fontRef idx="minor">
        <a:schemeClr val="tx1"/>
      </a:fontRef>
    </dgm:style>
  </dgm:styleLbl>
</dgm:styleDef>
</file>

<file path=xl/diagrams/quickStyle3.xml><?xml version="1.0" encoding="utf-8"?>
<dgm:styleDef xmlns:dgm="http://schemas.openxmlformats.org/drawingml/2006/diagram" xmlns:a="http://schemas.openxmlformats.org/drawingml/2006/main" uniqueId="urn:microsoft.com/office/officeart/2005/8/quickstyle/simple2#2">
  <dgm:title val=""/>
  <dgm:desc val=""/>
  <dgm:catLst>
    <dgm:cat type="simple" pri="102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1">
        <a:scrgbClr r="0" g="0" b="0"/>
      </a:effectRef>
      <a:fontRef idx="minor">
        <a:schemeClr val="lt1"/>
      </a:fontRef>
    </dgm:style>
  </dgm:styleLbl>
  <dgm:styleLbl name="asst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fgShp">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3">
        <a:scrgbClr r="0" g="0" b="0"/>
      </a:lnRef>
      <a:fillRef idx="1">
        <a:scrgbClr r="0" g="0" b="0"/>
      </a:fillRef>
      <a:effectRef idx="0">
        <a:scrgbClr r="0" g="0" b="0"/>
      </a:effectRef>
      <a:fontRef idx="minor">
        <a:schemeClr val="tx1"/>
      </a:fontRef>
    </dgm:style>
  </dgm:styleLbl>
</dgm:styleDef>
</file>

<file path=xl/diagrams/quickStyle4.xml><?xml version="1.0" encoding="utf-8"?>
<dgm:styleDef xmlns:dgm="http://schemas.openxmlformats.org/drawingml/2006/diagram" xmlns:a="http://schemas.openxmlformats.org/drawingml/2006/main" uniqueId="urn:microsoft.com/office/officeart/2005/8/quickstyle/simple2#3">
  <dgm:title val=""/>
  <dgm:desc val=""/>
  <dgm:catLst>
    <dgm:cat type="simple" pri="10200"/>
  </dgm:catLst>
  <dgm:scene3d>
    <a:camera prst="orthographicFront"/>
    <a:lightRig rig="threePt" dir="t"/>
  </dgm:scene3d>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alignNode1">
    <dgm:scene3d>
      <a:camera prst="orthographicFront"/>
      <a:lightRig rig="threePt" dir="t"/>
    </dgm:scene3d>
    <dgm:sp3d/>
    <dgm:txPr/>
    <dgm:style>
      <a:lnRef idx="2">
        <a:scrgbClr r="0" g="0" b="0"/>
      </a:lnRef>
      <a:fillRef idx="1">
        <a:scrgbClr r="0" g="0" b="0"/>
      </a:fillRef>
      <a:effectRef idx="1">
        <a:scrgbClr r="0" g="0" b="0"/>
      </a:effectRef>
      <a:fontRef idx="minor">
        <a:schemeClr val="lt1"/>
      </a:fontRef>
    </dgm:style>
  </dgm:styleLbl>
  <dgm:styleLbl name="asst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b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ImgPlace1">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fgShp">
    <dgm:scene3d>
      <a:camera prst="orthographicFront"/>
      <a:lightRig rig="threePt" dir="t"/>
    </dgm:scene3d>
    <dgm:sp3d/>
    <dgm:txPr/>
    <dgm:style>
      <a:lnRef idx="3">
        <a:scrgbClr r="0" g="0" b="0"/>
      </a:lnRef>
      <a:fillRef idx="1">
        <a:scrgbClr r="0" g="0" b="0"/>
      </a:fillRef>
      <a:effectRef idx="1">
        <a:scrgbClr r="0" g="0" b="0"/>
      </a:effectRef>
      <a:fontRef idx="minor"/>
    </dgm:style>
  </dgm:styleLbl>
  <dgm:styleLbl name="fg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0">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node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2D1">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2">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3">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parChTrans2D4">
    <dgm:scene3d>
      <a:camera prst="orthographicFront"/>
      <a:lightRig rig="threePt" dir="t"/>
    </dgm:scene3d>
    <dgm:sp3d/>
    <dgm:txPr/>
    <dgm:style>
      <a:lnRef idx="3">
        <a:scrgbClr r="0" g="0" b="0"/>
      </a:lnRef>
      <a:fillRef idx="1">
        <a:scrgbClr r="0" g="0" b="0"/>
      </a:fillRef>
      <a:effectRef idx="1">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1">
        <a:scrgbClr r="0" g="0" b="0"/>
      </a:effectRef>
      <a:fontRef idx="minor">
        <a:schemeClr val="lt1"/>
      </a:fontRef>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vennNode1">
    <dgm:scene3d>
      <a:camera prst="orthographicFront"/>
      <a:lightRig rig="threePt" dir="t"/>
    </dgm:scene3d>
    <dgm:sp3d/>
    <dgm:txPr/>
    <dgm:style>
      <a:lnRef idx="3">
        <a:scrgbClr r="0" g="0" b="0"/>
      </a:lnRef>
      <a:fillRef idx="1">
        <a:scrgbClr r="0" g="0" b="0"/>
      </a:fillRef>
      <a:effectRef idx="0">
        <a:scrgbClr r="0" g="0" b="0"/>
      </a:effectRef>
      <a:fontRef idx="minor">
        <a:schemeClr val="tx1"/>
      </a:fontRef>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12" Type="http://schemas.openxmlformats.org/officeDocument/2006/relationships/diagramLayout" Target="../diagrams/layout3.xml"/><Relationship Id="rId17" Type="http://schemas.openxmlformats.org/officeDocument/2006/relationships/diagramLayout" Target="../diagrams/layout4.xml"/><Relationship Id="rId7" Type="http://schemas.openxmlformats.org/officeDocument/2006/relationships/diagramLayout" Target="../diagrams/layout2.xml"/><Relationship Id="rId16" Type="http://schemas.openxmlformats.org/officeDocument/2006/relationships/diagramData" Target="../diagrams/data4.xml"/><Relationship Id="rId2" Type="http://schemas.openxmlformats.org/officeDocument/2006/relationships/diagramLayout" Target="../diagrams/layout1.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9" Type="http://schemas.openxmlformats.org/officeDocument/2006/relationships/diagramColors" Target="../diagrams/colors4.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1257300</xdr:colOff>
      <xdr:row>0</xdr:row>
      <xdr:rowOff>581025</xdr:rowOff>
    </xdr:to>
    <xdr:pic>
      <xdr:nvPicPr>
        <xdr:cNvPr id="2" name="Picture 8">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91" t="-499" r="-391" b="-499"/>
        <a:stretch>
          <a:fillRect/>
        </a:stretch>
      </xdr:blipFill>
      <xdr:spPr>
        <a:xfrm>
          <a:off x="1914525" y="0"/>
          <a:ext cx="12573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28574</xdr:colOff>
      <xdr:row>2</xdr:row>
      <xdr:rowOff>9524</xdr:rowOff>
    </xdr:from>
    <xdr:to>
      <xdr:col>20</xdr:col>
      <xdr:colOff>333375</xdr:colOff>
      <xdr:row>27</xdr:row>
      <xdr:rowOff>0</xdr:rowOff>
    </xdr:to>
    <xdr:graphicFrame macro="">
      <xdr:nvGraphicFramePr>
        <xdr:cNvPr id="2" name="Diagram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4</xdr:col>
      <xdr:colOff>0</xdr:colOff>
      <xdr:row>31</xdr:row>
      <xdr:rowOff>47625</xdr:rowOff>
    </xdr:from>
    <xdr:to>
      <xdr:col>18</xdr:col>
      <xdr:colOff>514350</xdr:colOff>
      <xdr:row>58</xdr:row>
      <xdr:rowOff>0</xdr:rowOff>
    </xdr:to>
    <xdr:graphicFrame macro="">
      <xdr:nvGraphicFramePr>
        <xdr:cNvPr id="3" name="Diagram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0</xdr:colOff>
      <xdr:row>61</xdr:row>
      <xdr:rowOff>66675</xdr:rowOff>
    </xdr:from>
    <xdr:to>
      <xdr:col>18</xdr:col>
      <xdr:colOff>533400</xdr:colOff>
      <xdr:row>88</xdr:row>
      <xdr:rowOff>0</xdr:rowOff>
    </xdr:to>
    <xdr:graphicFrame macro="">
      <xdr:nvGraphicFramePr>
        <xdr:cNvPr id="4" name="Diagram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5</xdr:col>
      <xdr:colOff>0</xdr:colOff>
      <xdr:row>92</xdr:row>
      <xdr:rowOff>0</xdr:rowOff>
    </xdr:from>
    <xdr:to>
      <xdr:col>18</xdr:col>
      <xdr:colOff>228600</xdr:colOff>
      <xdr:row>118</xdr:row>
      <xdr:rowOff>0</xdr:rowOff>
    </xdr:to>
    <xdr:graphicFrame macro="">
      <xdr:nvGraphicFramePr>
        <xdr:cNvPr id="5" name="Diagram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6</xdr:row>
      <xdr:rowOff>185737</xdr:rowOff>
    </xdr:from>
    <xdr:to>
      <xdr:col>13</xdr:col>
      <xdr:colOff>361951</xdr:colOff>
      <xdr:row>21</xdr:row>
      <xdr:rowOff>71437</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22412</xdr:rowOff>
    </xdr:from>
    <xdr:to>
      <xdr:col>3</xdr:col>
      <xdr:colOff>11206</xdr:colOff>
      <xdr:row>12</xdr:row>
      <xdr:rowOff>11206</xdr:rowOff>
    </xdr:to>
    <xdr:cxnSp macro="">
      <xdr:nvCxnSpPr>
        <xdr:cNvPr id="2" name="Straight Arrow Connector 1">
          <a:extLst>
            <a:ext uri="{FF2B5EF4-FFF2-40B4-BE49-F238E27FC236}">
              <a16:creationId xmlns:a16="http://schemas.microsoft.com/office/drawing/2014/main" id="{00000000-0008-0000-0700-000002000000}"/>
            </a:ext>
          </a:extLst>
        </xdr:cNvPr>
        <xdr:cNvCxnSpPr/>
      </xdr:nvCxnSpPr>
      <xdr:spPr>
        <a:xfrm>
          <a:off x="7014210" y="1120140"/>
          <a:ext cx="10795" cy="1746250"/>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414618</xdr:colOff>
      <xdr:row>33</xdr:row>
      <xdr:rowOff>22412</xdr:rowOff>
    </xdr:from>
    <xdr:to>
      <xdr:col>8</xdr:col>
      <xdr:colOff>11205</xdr:colOff>
      <xdr:row>45</xdr:row>
      <xdr:rowOff>190500</xdr:rowOff>
    </xdr:to>
    <xdr:cxnSp macro="">
      <xdr:nvCxnSpPr>
        <xdr:cNvPr id="3" name="Straight Arrow Connector 2">
          <a:extLst>
            <a:ext uri="{FF2B5EF4-FFF2-40B4-BE49-F238E27FC236}">
              <a16:creationId xmlns:a16="http://schemas.microsoft.com/office/drawing/2014/main" id="{00000000-0008-0000-0700-000003000000}"/>
            </a:ext>
          </a:extLst>
        </xdr:cNvPr>
        <xdr:cNvCxnSpPr/>
      </xdr:nvCxnSpPr>
      <xdr:spPr>
        <a:xfrm>
          <a:off x="9224010" y="7446010"/>
          <a:ext cx="45720" cy="2409825"/>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5043</xdr:colOff>
      <xdr:row>46</xdr:row>
      <xdr:rowOff>268941</xdr:rowOff>
    </xdr:from>
    <xdr:to>
      <xdr:col>12</xdr:col>
      <xdr:colOff>11206</xdr:colOff>
      <xdr:row>56</xdr:row>
      <xdr:rowOff>11206</xdr:rowOff>
    </xdr:to>
    <xdr:cxnSp macro="">
      <xdr:nvCxnSpPr>
        <xdr:cNvPr id="4" name="Straight Arrow Connector 3">
          <a:extLst>
            <a:ext uri="{FF2B5EF4-FFF2-40B4-BE49-F238E27FC236}">
              <a16:creationId xmlns:a16="http://schemas.microsoft.com/office/drawing/2014/main" id="{00000000-0008-0000-0700-000004000000}"/>
            </a:ext>
          </a:extLst>
        </xdr:cNvPr>
        <xdr:cNvCxnSpPr/>
      </xdr:nvCxnSpPr>
      <xdr:spPr>
        <a:xfrm>
          <a:off x="11059160" y="10127615"/>
          <a:ext cx="6350" cy="2088515"/>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246529</xdr:colOff>
      <xdr:row>31</xdr:row>
      <xdr:rowOff>1</xdr:rowOff>
    </xdr:from>
    <xdr:to>
      <xdr:col>0</xdr:col>
      <xdr:colOff>430225</xdr:colOff>
      <xdr:row>31</xdr:row>
      <xdr:rowOff>171451</xdr:rowOff>
    </xdr:to>
    <xdr:sp macro="" textlink="">
      <xdr:nvSpPr>
        <xdr:cNvPr id="5" name="Isosceles Triangle 4">
          <a:extLst>
            <a:ext uri="{FF2B5EF4-FFF2-40B4-BE49-F238E27FC236}">
              <a16:creationId xmlns:a16="http://schemas.microsoft.com/office/drawing/2014/main" id="{00000000-0008-0000-0700-000005000000}"/>
            </a:ext>
          </a:extLst>
        </xdr:cNvPr>
        <xdr:cNvSpPr/>
      </xdr:nvSpPr>
      <xdr:spPr>
        <a:xfrm>
          <a:off x="246380" y="7055485"/>
          <a:ext cx="183515" cy="171450"/>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212915</xdr:colOff>
      <xdr:row>32</xdr:row>
      <xdr:rowOff>0</xdr:rowOff>
    </xdr:from>
    <xdr:to>
      <xdr:col>0</xdr:col>
      <xdr:colOff>437031</xdr:colOff>
      <xdr:row>32</xdr:row>
      <xdr:rowOff>168088</xdr:rowOff>
    </xdr:to>
    <xdr:sp macro="" textlink="">
      <xdr:nvSpPr>
        <xdr:cNvPr id="6" name="5-Point Star 5">
          <a:extLst>
            <a:ext uri="{FF2B5EF4-FFF2-40B4-BE49-F238E27FC236}">
              <a16:creationId xmlns:a16="http://schemas.microsoft.com/office/drawing/2014/main" id="{00000000-0008-0000-0700-000006000000}"/>
            </a:ext>
          </a:extLst>
        </xdr:cNvPr>
        <xdr:cNvSpPr/>
      </xdr:nvSpPr>
      <xdr:spPr>
        <a:xfrm>
          <a:off x="212725" y="7239635"/>
          <a:ext cx="224155" cy="167640"/>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275661</xdr:colOff>
      <xdr:row>47</xdr:row>
      <xdr:rowOff>380999</xdr:rowOff>
    </xdr:from>
    <xdr:to>
      <xdr:col>0</xdr:col>
      <xdr:colOff>511968</xdr:colOff>
      <xdr:row>48</xdr:row>
      <xdr:rowOff>154781</xdr:rowOff>
    </xdr:to>
    <xdr:sp macro="" textlink="">
      <xdr:nvSpPr>
        <xdr:cNvPr id="7" name="Isosceles Triangle 6">
          <a:extLst>
            <a:ext uri="{FF2B5EF4-FFF2-40B4-BE49-F238E27FC236}">
              <a16:creationId xmlns:a16="http://schemas.microsoft.com/office/drawing/2014/main" id="{00000000-0008-0000-0700-000007000000}"/>
            </a:ext>
          </a:extLst>
        </xdr:cNvPr>
        <xdr:cNvSpPr/>
      </xdr:nvSpPr>
      <xdr:spPr>
        <a:xfrm>
          <a:off x="275590" y="10515600"/>
          <a:ext cx="236220" cy="177165"/>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190501</xdr:colOff>
      <xdr:row>43</xdr:row>
      <xdr:rowOff>11206</xdr:rowOff>
    </xdr:from>
    <xdr:to>
      <xdr:col>0</xdr:col>
      <xdr:colOff>414617</xdr:colOff>
      <xdr:row>43</xdr:row>
      <xdr:rowOff>179294</xdr:rowOff>
    </xdr:to>
    <xdr:sp macro="" textlink="">
      <xdr:nvSpPr>
        <xdr:cNvPr id="8" name="5-Point Star 7">
          <a:extLst>
            <a:ext uri="{FF2B5EF4-FFF2-40B4-BE49-F238E27FC236}">
              <a16:creationId xmlns:a16="http://schemas.microsoft.com/office/drawing/2014/main" id="{00000000-0008-0000-0700-000008000000}"/>
            </a:ext>
          </a:extLst>
        </xdr:cNvPr>
        <xdr:cNvSpPr/>
      </xdr:nvSpPr>
      <xdr:spPr>
        <a:xfrm>
          <a:off x="190500" y="9307830"/>
          <a:ext cx="223520" cy="16827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302560</xdr:colOff>
      <xdr:row>23</xdr:row>
      <xdr:rowOff>336176</xdr:rowOff>
    </xdr:from>
    <xdr:to>
      <xdr:col>0</xdr:col>
      <xdr:colOff>470647</xdr:colOff>
      <xdr:row>24</xdr:row>
      <xdr:rowOff>171449</xdr:rowOff>
    </xdr:to>
    <xdr:sp macro="" textlink="">
      <xdr:nvSpPr>
        <xdr:cNvPr id="9" name="Isosceles Triangle 8">
          <a:extLst>
            <a:ext uri="{FF2B5EF4-FFF2-40B4-BE49-F238E27FC236}">
              <a16:creationId xmlns:a16="http://schemas.microsoft.com/office/drawing/2014/main" id="{00000000-0008-0000-0700-000009000000}"/>
            </a:ext>
          </a:extLst>
        </xdr:cNvPr>
        <xdr:cNvSpPr/>
      </xdr:nvSpPr>
      <xdr:spPr>
        <a:xfrm>
          <a:off x="302260" y="5261610"/>
          <a:ext cx="168275" cy="170815"/>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222018</xdr:colOff>
      <xdr:row>25</xdr:row>
      <xdr:rowOff>35719</xdr:rowOff>
    </xdr:from>
    <xdr:to>
      <xdr:col>0</xdr:col>
      <xdr:colOff>511969</xdr:colOff>
      <xdr:row>25</xdr:row>
      <xdr:rowOff>333936</xdr:rowOff>
    </xdr:to>
    <xdr:sp macro="" textlink="">
      <xdr:nvSpPr>
        <xdr:cNvPr id="10" name="5-Point Star 9">
          <a:extLst>
            <a:ext uri="{FF2B5EF4-FFF2-40B4-BE49-F238E27FC236}">
              <a16:creationId xmlns:a16="http://schemas.microsoft.com/office/drawing/2014/main" id="{00000000-0008-0000-0700-00000A000000}"/>
            </a:ext>
          </a:extLst>
        </xdr:cNvPr>
        <xdr:cNvSpPr/>
      </xdr:nvSpPr>
      <xdr:spPr>
        <a:xfrm>
          <a:off x="221615" y="5481320"/>
          <a:ext cx="290195" cy="29781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212912</xdr:colOff>
      <xdr:row>44</xdr:row>
      <xdr:rowOff>11205</xdr:rowOff>
    </xdr:from>
    <xdr:to>
      <xdr:col>0</xdr:col>
      <xdr:colOff>396608</xdr:colOff>
      <xdr:row>44</xdr:row>
      <xdr:rowOff>182655</xdr:rowOff>
    </xdr:to>
    <xdr:sp macro="" textlink="">
      <xdr:nvSpPr>
        <xdr:cNvPr id="11" name="Isosceles Triangle 10">
          <a:extLst>
            <a:ext uri="{FF2B5EF4-FFF2-40B4-BE49-F238E27FC236}">
              <a16:creationId xmlns:a16="http://schemas.microsoft.com/office/drawing/2014/main" id="{00000000-0008-0000-0700-00000B000000}"/>
            </a:ext>
          </a:extLst>
        </xdr:cNvPr>
        <xdr:cNvSpPr/>
      </xdr:nvSpPr>
      <xdr:spPr>
        <a:xfrm>
          <a:off x="212725" y="9491980"/>
          <a:ext cx="183515" cy="171450"/>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230842</xdr:colOff>
      <xdr:row>52</xdr:row>
      <xdr:rowOff>174813</xdr:rowOff>
    </xdr:from>
    <xdr:to>
      <xdr:col>0</xdr:col>
      <xdr:colOff>454958</xdr:colOff>
      <xdr:row>53</xdr:row>
      <xdr:rowOff>152401</xdr:rowOff>
    </xdr:to>
    <xdr:sp macro="" textlink="">
      <xdr:nvSpPr>
        <xdr:cNvPr id="12" name="5-Point Star 11">
          <a:extLst>
            <a:ext uri="{FF2B5EF4-FFF2-40B4-BE49-F238E27FC236}">
              <a16:creationId xmlns:a16="http://schemas.microsoft.com/office/drawing/2014/main" id="{00000000-0008-0000-0700-00000C000000}"/>
            </a:ext>
          </a:extLst>
        </xdr:cNvPr>
        <xdr:cNvSpPr/>
      </xdr:nvSpPr>
      <xdr:spPr>
        <a:xfrm>
          <a:off x="230505" y="11633835"/>
          <a:ext cx="224155" cy="16192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248767</xdr:colOff>
      <xdr:row>59</xdr:row>
      <xdr:rowOff>0</xdr:rowOff>
    </xdr:from>
    <xdr:to>
      <xdr:col>0</xdr:col>
      <xdr:colOff>515470</xdr:colOff>
      <xdr:row>59</xdr:row>
      <xdr:rowOff>151280</xdr:rowOff>
    </xdr:to>
    <xdr:sp macro="" textlink="">
      <xdr:nvSpPr>
        <xdr:cNvPr id="13" name="Isosceles Triangle 12">
          <a:extLst>
            <a:ext uri="{FF2B5EF4-FFF2-40B4-BE49-F238E27FC236}">
              <a16:creationId xmlns:a16="http://schemas.microsoft.com/office/drawing/2014/main" id="{00000000-0008-0000-0700-00000D000000}"/>
            </a:ext>
          </a:extLst>
        </xdr:cNvPr>
        <xdr:cNvSpPr/>
      </xdr:nvSpPr>
      <xdr:spPr>
        <a:xfrm>
          <a:off x="248285" y="12872085"/>
          <a:ext cx="266700" cy="151130"/>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226360</xdr:colOff>
      <xdr:row>64</xdr:row>
      <xdr:rowOff>24654</xdr:rowOff>
    </xdr:from>
    <xdr:to>
      <xdr:col>0</xdr:col>
      <xdr:colOff>450476</xdr:colOff>
      <xdr:row>65</xdr:row>
      <xdr:rowOff>0</xdr:rowOff>
    </xdr:to>
    <xdr:sp macro="" textlink="">
      <xdr:nvSpPr>
        <xdr:cNvPr id="14" name="5-Point Star 13">
          <a:extLst>
            <a:ext uri="{FF2B5EF4-FFF2-40B4-BE49-F238E27FC236}">
              <a16:creationId xmlns:a16="http://schemas.microsoft.com/office/drawing/2014/main" id="{00000000-0008-0000-0700-00000E000000}"/>
            </a:ext>
          </a:extLst>
        </xdr:cNvPr>
        <xdr:cNvSpPr/>
      </xdr:nvSpPr>
      <xdr:spPr>
        <a:xfrm>
          <a:off x="226060" y="13816965"/>
          <a:ext cx="224155" cy="16954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257735</xdr:colOff>
      <xdr:row>49</xdr:row>
      <xdr:rowOff>22411</xdr:rowOff>
    </xdr:from>
    <xdr:to>
      <xdr:col>0</xdr:col>
      <xdr:colOff>459441</xdr:colOff>
      <xdr:row>49</xdr:row>
      <xdr:rowOff>238685</xdr:rowOff>
    </xdr:to>
    <xdr:sp macro="" textlink="">
      <xdr:nvSpPr>
        <xdr:cNvPr id="15" name="Isosceles Triangle 14">
          <a:extLst>
            <a:ext uri="{FF2B5EF4-FFF2-40B4-BE49-F238E27FC236}">
              <a16:creationId xmlns:a16="http://schemas.microsoft.com/office/drawing/2014/main" id="{00000000-0008-0000-0700-00000F000000}"/>
            </a:ext>
          </a:extLst>
        </xdr:cNvPr>
        <xdr:cNvSpPr/>
      </xdr:nvSpPr>
      <xdr:spPr>
        <a:xfrm>
          <a:off x="257175" y="10744835"/>
          <a:ext cx="201930" cy="161925"/>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268941</xdr:colOff>
      <xdr:row>15</xdr:row>
      <xdr:rowOff>11206</xdr:rowOff>
    </xdr:from>
    <xdr:to>
      <xdr:col>0</xdr:col>
      <xdr:colOff>452637</xdr:colOff>
      <xdr:row>15</xdr:row>
      <xdr:rowOff>182656</xdr:rowOff>
    </xdr:to>
    <xdr:sp macro="" textlink="">
      <xdr:nvSpPr>
        <xdr:cNvPr id="17" name="Isosceles Triangle 16">
          <a:extLst>
            <a:ext uri="{FF2B5EF4-FFF2-40B4-BE49-F238E27FC236}">
              <a16:creationId xmlns:a16="http://schemas.microsoft.com/office/drawing/2014/main" id="{00000000-0008-0000-0700-000011000000}"/>
            </a:ext>
          </a:extLst>
        </xdr:cNvPr>
        <xdr:cNvSpPr/>
      </xdr:nvSpPr>
      <xdr:spPr>
        <a:xfrm>
          <a:off x="268605" y="3437255"/>
          <a:ext cx="183515" cy="171450"/>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268941</xdr:colOff>
      <xdr:row>16</xdr:row>
      <xdr:rowOff>11207</xdr:rowOff>
    </xdr:from>
    <xdr:to>
      <xdr:col>0</xdr:col>
      <xdr:colOff>493057</xdr:colOff>
      <xdr:row>16</xdr:row>
      <xdr:rowOff>179295</xdr:rowOff>
    </xdr:to>
    <xdr:sp macro="" textlink="">
      <xdr:nvSpPr>
        <xdr:cNvPr id="18" name="5-Point Star 17">
          <a:extLst>
            <a:ext uri="{FF2B5EF4-FFF2-40B4-BE49-F238E27FC236}">
              <a16:creationId xmlns:a16="http://schemas.microsoft.com/office/drawing/2014/main" id="{00000000-0008-0000-0700-000012000000}"/>
            </a:ext>
          </a:extLst>
        </xdr:cNvPr>
        <xdr:cNvSpPr/>
      </xdr:nvSpPr>
      <xdr:spPr>
        <a:xfrm>
          <a:off x="268605" y="3621405"/>
          <a:ext cx="224155" cy="16827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246530</xdr:colOff>
      <xdr:row>70</xdr:row>
      <xdr:rowOff>0</xdr:rowOff>
    </xdr:from>
    <xdr:to>
      <xdr:col>0</xdr:col>
      <xdr:colOff>430226</xdr:colOff>
      <xdr:row>70</xdr:row>
      <xdr:rowOff>171450</xdr:rowOff>
    </xdr:to>
    <xdr:sp macro="" textlink="">
      <xdr:nvSpPr>
        <xdr:cNvPr id="21" name="Isosceles Triangle 20">
          <a:extLst>
            <a:ext uri="{FF2B5EF4-FFF2-40B4-BE49-F238E27FC236}">
              <a16:creationId xmlns:a16="http://schemas.microsoft.com/office/drawing/2014/main" id="{00000000-0008-0000-0700-000015000000}"/>
            </a:ext>
          </a:extLst>
        </xdr:cNvPr>
        <xdr:cNvSpPr/>
      </xdr:nvSpPr>
      <xdr:spPr>
        <a:xfrm>
          <a:off x="246380" y="15021560"/>
          <a:ext cx="183515" cy="171450"/>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190500</xdr:colOff>
      <xdr:row>76</xdr:row>
      <xdr:rowOff>22412</xdr:rowOff>
    </xdr:from>
    <xdr:to>
      <xdr:col>0</xdr:col>
      <xdr:colOff>414616</xdr:colOff>
      <xdr:row>77</xdr:row>
      <xdr:rowOff>0</xdr:rowOff>
    </xdr:to>
    <xdr:sp macro="" textlink="">
      <xdr:nvSpPr>
        <xdr:cNvPr id="22" name="5-Point Star 21">
          <a:extLst>
            <a:ext uri="{FF2B5EF4-FFF2-40B4-BE49-F238E27FC236}">
              <a16:creationId xmlns:a16="http://schemas.microsoft.com/office/drawing/2014/main" id="{00000000-0008-0000-0700-000016000000}"/>
            </a:ext>
          </a:extLst>
        </xdr:cNvPr>
        <xdr:cNvSpPr/>
      </xdr:nvSpPr>
      <xdr:spPr>
        <a:xfrm>
          <a:off x="190500" y="16272510"/>
          <a:ext cx="223520" cy="171450"/>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414619</xdr:colOff>
      <xdr:row>57</xdr:row>
      <xdr:rowOff>11206</xdr:rowOff>
    </xdr:from>
    <xdr:to>
      <xdr:col>15</xdr:col>
      <xdr:colOff>0</xdr:colOff>
      <xdr:row>65</xdr:row>
      <xdr:rowOff>0</xdr:rowOff>
    </xdr:to>
    <xdr:cxnSp macro="">
      <xdr:nvCxnSpPr>
        <xdr:cNvPr id="24" name="Straight Arrow Connector 23">
          <a:extLst>
            <a:ext uri="{FF2B5EF4-FFF2-40B4-BE49-F238E27FC236}">
              <a16:creationId xmlns:a16="http://schemas.microsoft.com/office/drawing/2014/main" id="{00000000-0008-0000-0700-000018000000}"/>
            </a:ext>
          </a:extLst>
        </xdr:cNvPr>
        <xdr:cNvCxnSpPr/>
      </xdr:nvCxnSpPr>
      <xdr:spPr>
        <a:xfrm>
          <a:off x="12366625" y="12492355"/>
          <a:ext cx="34925" cy="1494155"/>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89646</xdr:colOff>
      <xdr:row>64</xdr:row>
      <xdr:rowOff>0</xdr:rowOff>
    </xdr:from>
    <xdr:to>
      <xdr:col>14</xdr:col>
      <xdr:colOff>313762</xdr:colOff>
      <xdr:row>64</xdr:row>
      <xdr:rowOff>168087</xdr:rowOff>
    </xdr:to>
    <xdr:sp macro="" textlink="">
      <xdr:nvSpPr>
        <xdr:cNvPr id="26" name="5-Point Star 25">
          <a:extLst>
            <a:ext uri="{FF2B5EF4-FFF2-40B4-BE49-F238E27FC236}">
              <a16:creationId xmlns:a16="http://schemas.microsoft.com/office/drawing/2014/main" id="{00000000-0008-0000-0700-00001A000000}"/>
            </a:ext>
          </a:extLst>
        </xdr:cNvPr>
        <xdr:cNvSpPr/>
      </xdr:nvSpPr>
      <xdr:spPr>
        <a:xfrm>
          <a:off x="12042140" y="13792835"/>
          <a:ext cx="224155" cy="167640"/>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100853</xdr:colOff>
      <xdr:row>24</xdr:row>
      <xdr:rowOff>11206</xdr:rowOff>
    </xdr:from>
    <xdr:to>
      <xdr:col>3</xdr:col>
      <xdr:colOff>324969</xdr:colOff>
      <xdr:row>24</xdr:row>
      <xdr:rowOff>179294</xdr:rowOff>
    </xdr:to>
    <xdr:sp macro="" textlink="">
      <xdr:nvSpPr>
        <xdr:cNvPr id="27" name="5-Point Star 26">
          <a:extLst>
            <a:ext uri="{FF2B5EF4-FFF2-40B4-BE49-F238E27FC236}">
              <a16:creationId xmlns:a16="http://schemas.microsoft.com/office/drawing/2014/main" id="{00000000-0008-0000-0700-00001B000000}"/>
            </a:ext>
          </a:extLst>
        </xdr:cNvPr>
        <xdr:cNvSpPr/>
      </xdr:nvSpPr>
      <xdr:spPr>
        <a:xfrm>
          <a:off x="7114540" y="5272405"/>
          <a:ext cx="224155" cy="16827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100851</xdr:colOff>
      <xdr:row>31</xdr:row>
      <xdr:rowOff>11205</xdr:rowOff>
    </xdr:from>
    <xdr:to>
      <xdr:col>4</xdr:col>
      <xdr:colOff>324967</xdr:colOff>
      <xdr:row>31</xdr:row>
      <xdr:rowOff>179293</xdr:rowOff>
    </xdr:to>
    <xdr:sp macro="" textlink="">
      <xdr:nvSpPr>
        <xdr:cNvPr id="28" name="5-Point Star 27">
          <a:extLst>
            <a:ext uri="{FF2B5EF4-FFF2-40B4-BE49-F238E27FC236}">
              <a16:creationId xmlns:a16="http://schemas.microsoft.com/office/drawing/2014/main" id="{00000000-0008-0000-0700-00001C000000}"/>
            </a:ext>
          </a:extLst>
        </xdr:cNvPr>
        <xdr:cNvSpPr/>
      </xdr:nvSpPr>
      <xdr:spPr>
        <a:xfrm>
          <a:off x="7563485" y="7066280"/>
          <a:ext cx="224155" cy="16827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73959</xdr:colOff>
      <xdr:row>44</xdr:row>
      <xdr:rowOff>17930</xdr:rowOff>
    </xdr:from>
    <xdr:to>
      <xdr:col>7</xdr:col>
      <xdr:colOff>298075</xdr:colOff>
      <xdr:row>44</xdr:row>
      <xdr:rowOff>186018</xdr:rowOff>
    </xdr:to>
    <xdr:sp macro="" textlink="">
      <xdr:nvSpPr>
        <xdr:cNvPr id="29" name="5-Point Star 28">
          <a:extLst>
            <a:ext uri="{FF2B5EF4-FFF2-40B4-BE49-F238E27FC236}">
              <a16:creationId xmlns:a16="http://schemas.microsoft.com/office/drawing/2014/main" id="{00000000-0008-0000-0700-00001D000000}"/>
            </a:ext>
          </a:extLst>
        </xdr:cNvPr>
        <xdr:cNvSpPr/>
      </xdr:nvSpPr>
      <xdr:spPr>
        <a:xfrm>
          <a:off x="8883650" y="9498965"/>
          <a:ext cx="224155" cy="166370"/>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403411</xdr:colOff>
      <xdr:row>27</xdr:row>
      <xdr:rowOff>268942</xdr:rowOff>
    </xdr:from>
    <xdr:to>
      <xdr:col>4</xdr:col>
      <xdr:colOff>414618</xdr:colOff>
      <xdr:row>33</xdr:row>
      <xdr:rowOff>11206</xdr:rowOff>
    </xdr:to>
    <xdr:cxnSp macro="">
      <xdr:nvCxnSpPr>
        <xdr:cNvPr id="30" name="Straight Arrow Connector 29">
          <a:extLst>
            <a:ext uri="{FF2B5EF4-FFF2-40B4-BE49-F238E27FC236}">
              <a16:creationId xmlns:a16="http://schemas.microsoft.com/office/drawing/2014/main" id="{00000000-0008-0000-0700-00001E000000}"/>
            </a:ext>
          </a:extLst>
        </xdr:cNvPr>
        <xdr:cNvCxnSpPr/>
      </xdr:nvCxnSpPr>
      <xdr:spPr>
        <a:xfrm>
          <a:off x="7866380" y="6276340"/>
          <a:ext cx="10795" cy="1158240"/>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11206</xdr:colOff>
      <xdr:row>32</xdr:row>
      <xdr:rowOff>179294</xdr:rowOff>
    </xdr:from>
    <xdr:to>
      <xdr:col>8</xdr:col>
      <xdr:colOff>11206</xdr:colOff>
      <xdr:row>32</xdr:row>
      <xdr:rowOff>179294</xdr:rowOff>
    </xdr:to>
    <xdr:cxnSp macro="">
      <xdr:nvCxnSpPr>
        <xdr:cNvPr id="31" name="Straight Arrow Connector 30">
          <a:extLst>
            <a:ext uri="{FF2B5EF4-FFF2-40B4-BE49-F238E27FC236}">
              <a16:creationId xmlns:a16="http://schemas.microsoft.com/office/drawing/2014/main" id="{00000000-0008-0000-0700-00001F000000}"/>
            </a:ext>
          </a:extLst>
        </xdr:cNvPr>
        <xdr:cNvCxnSpPr/>
      </xdr:nvCxnSpPr>
      <xdr:spPr>
        <a:xfrm>
          <a:off x="7922895" y="7418705"/>
          <a:ext cx="1346835" cy="0"/>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224117</xdr:colOff>
      <xdr:row>53</xdr:row>
      <xdr:rowOff>168088</xdr:rowOff>
    </xdr:from>
    <xdr:to>
      <xdr:col>0</xdr:col>
      <xdr:colOff>425823</xdr:colOff>
      <xdr:row>55</xdr:row>
      <xdr:rowOff>3362</xdr:rowOff>
    </xdr:to>
    <xdr:sp macro="" textlink="">
      <xdr:nvSpPr>
        <xdr:cNvPr id="32" name="Isosceles Triangle 31">
          <a:extLst>
            <a:ext uri="{FF2B5EF4-FFF2-40B4-BE49-F238E27FC236}">
              <a16:creationId xmlns:a16="http://schemas.microsoft.com/office/drawing/2014/main" id="{00000000-0008-0000-0700-000020000000}"/>
            </a:ext>
          </a:extLst>
        </xdr:cNvPr>
        <xdr:cNvSpPr/>
      </xdr:nvSpPr>
      <xdr:spPr>
        <a:xfrm>
          <a:off x="223520" y="11811000"/>
          <a:ext cx="201930" cy="203835"/>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11</xdr:col>
      <xdr:colOff>67235</xdr:colOff>
      <xdr:row>54</xdr:row>
      <xdr:rowOff>11206</xdr:rowOff>
    </xdr:from>
    <xdr:to>
      <xdr:col>11</xdr:col>
      <xdr:colOff>291351</xdr:colOff>
      <xdr:row>54</xdr:row>
      <xdr:rowOff>179294</xdr:rowOff>
    </xdr:to>
    <xdr:sp macro="" textlink="">
      <xdr:nvSpPr>
        <xdr:cNvPr id="33" name="5-Point Star 32">
          <a:extLst>
            <a:ext uri="{FF2B5EF4-FFF2-40B4-BE49-F238E27FC236}">
              <a16:creationId xmlns:a16="http://schemas.microsoft.com/office/drawing/2014/main" id="{00000000-0008-0000-0700-000021000000}"/>
            </a:ext>
          </a:extLst>
        </xdr:cNvPr>
        <xdr:cNvSpPr/>
      </xdr:nvSpPr>
      <xdr:spPr>
        <a:xfrm>
          <a:off x="10672445" y="11838305"/>
          <a:ext cx="224155" cy="16827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416719</xdr:colOff>
      <xdr:row>66</xdr:row>
      <xdr:rowOff>32216</xdr:rowOff>
    </xdr:from>
    <xdr:to>
      <xdr:col>19</xdr:col>
      <xdr:colOff>416719</xdr:colOff>
      <xdr:row>71</xdr:row>
      <xdr:rowOff>59531</xdr:rowOff>
    </xdr:to>
    <xdr:cxnSp macro="">
      <xdr:nvCxnSpPr>
        <xdr:cNvPr id="35" name="Straight Arrow Connector 34">
          <a:extLst>
            <a:ext uri="{FF2B5EF4-FFF2-40B4-BE49-F238E27FC236}">
              <a16:creationId xmlns:a16="http://schemas.microsoft.com/office/drawing/2014/main" id="{00000000-0008-0000-0700-000023000000}"/>
            </a:ext>
          </a:extLst>
        </xdr:cNvPr>
        <xdr:cNvCxnSpPr/>
      </xdr:nvCxnSpPr>
      <xdr:spPr>
        <a:xfrm>
          <a:off x="14613890" y="14294485"/>
          <a:ext cx="0" cy="979805"/>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414618</xdr:colOff>
      <xdr:row>72</xdr:row>
      <xdr:rowOff>0</xdr:rowOff>
    </xdr:from>
    <xdr:to>
      <xdr:col>21</xdr:col>
      <xdr:colOff>0</xdr:colOff>
      <xdr:row>77</xdr:row>
      <xdr:rowOff>0</xdr:rowOff>
    </xdr:to>
    <xdr:cxnSp macro="">
      <xdr:nvCxnSpPr>
        <xdr:cNvPr id="39" name="Straight Arrow Connector 38">
          <a:extLst>
            <a:ext uri="{FF2B5EF4-FFF2-40B4-BE49-F238E27FC236}">
              <a16:creationId xmlns:a16="http://schemas.microsoft.com/office/drawing/2014/main" id="{00000000-0008-0000-0700-000027000000}"/>
            </a:ext>
          </a:extLst>
        </xdr:cNvPr>
        <xdr:cNvCxnSpPr/>
      </xdr:nvCxnSpPr>
      <xdr:spPr>
        <a:xfrm flipH="1">
          <a:off x="15060295" y="15491460"/>
          <a:ext cx="34925" cy="952500"/>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179996</xdr:colOff>
      <xdr:row>76</xdr:row>
      <xdr:rowOff>45524</xdr:rowOff>
    </xdr:from>
    <xdr:to>
      <xdr:col>21</xdr:col>
      <xdr:colOff>276365</xdr:colOff>
      <xdr:row>78</xdr:row>
      <xdr:rowOff>4341</xdr:rowOff>
    </xdr:to>
    <xdr:sp macro="" textlink="">
      <xdr:nvSpPr>
        <xdr:cNvPr id="40" name="5-Point Star 39">
          <a:extLst>
            <a:ext uri="{FF2B5EF4-FFF2-40B4-BE49-F238E27FC236}">
              <a16:creationId xmlns:a16="http://schemas.microsoft.com/office/drawing/2014/main" id="{00000000-0008-0000-0700-000028000000}"/>
            </a:ext>
          </a:extLst>
        </xdr:cNvPr>
        <xdr:cNvSpPr/>
      </xdr:nvSpPr>
      <xdr:spPr>
        <a:xfrm>
          <a:off x="14825980" y="16295370"/>
          <a:ext cx="545465" cy="358775"/>
        </a:xfrm>
        <a:prstGeom prst="star5">
          <a:avLst/>
        </a:prstGeom>
        <a:solidFill>
          <a:srgbClr val="FFFF0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89647</xdr:colOff>
      <xdr:row>15</xdr:row>
      <xdr:rowOff>168088</xdr:rowOff>
    </xdr:from>
    <xdr:to>
      <xdr:col>3</xdr:col>
      <xdr:colOff>313763</xdr:colOff>
      <xdr:row>16</xdr:row>
      <xdr:rowOff>145676</xdr:rowOff>
    </xdr:to>
    <xdr:sp macro="" textlink="">
      <xdr:nvSpPr>
        <xdr:cNvPr id="41" name="5-Point Star 40">
          <a:extLst>
            <a:ext uri="{FF2B5EF4-FFF2-40B4-BE49-F238E27FC236}">
              <a16:creationId xmlns:a16="http://schemas.microsoft.com/office/drawing/2014/main" id="{00000000-0008-0000-0700-000029000000}"/>
            </a:ext>
          </a:extLst>
        </xdr:cNvPr>
        <xdr:cNvSpPr/>
      </xdr:nvSpPr>
      <xdr:spPr>
        <a:xfrm>
          <a:off x="7103745" y="3594100"/>
          <a:ext cx="224155" cy="16192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414618</xdr:colOff>
      <xdr:row>12</xdr:row>
      <xdr:rowOff>44824</xdr:rowOff>
    </xdr:from>
    <xdr:to>
      <xdr:col>4</xdr:col>
      <xdr:colOff>2</xdr:colOff>
      <xdr:row>26</xdr:row>
      <xdr:rowOff>168088</xdr:rowOff>
    </xdr:to>
    <xdr:cxnSp macro="">
      <xdr:nvCxnSpPr>
        <xdr:cNvPr id="42" name="Straight Arrow Connector 41">
          <a:extLst>
            <a:ext uri="{FF2B5EF4-FFF2-40B4-BE49-F238E27FC236}">
              <a16:creationId xmlns:a16="http://schemas.microsoft.com/office/drawing/2014/main" id="{00000000-0008-0000-0700-00002A000000}"/>
            </a:ext>
          </a:extLst>
        </xdr:cNvPr>
        <xdr:cNvCxnSpPr/>
      </xdr:nvCxnSpPr>
      <xdr:spPr>
        <a:xfrm>
          <a:off x="7428230" y="2900045"/>
          <a:ext cx="34925" cy="3081655"/>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11</xdr:row>
      <xdr:rowOff>212911</xdr:rowOff>
    </xdr:from>
    <xdr:to>
      <xdr:col>4</xdr:col>
      <xdr:colOff>11206</xdr:colOff>
      <xdr:row>12</xdr:row>
      <xdr:rowOff>11206</xdr:rowOff>
    </xdr:to>
    <xdr:cxnSp macro="">
      <xdr:nvCxnSpPr>
        <xdr:cNvPr id="43" name="Straight Arrow Connector 42">
          <a:extLst>
            <a:ext uri="{FF2B5EF4-FFF2-40B4-BE49-F238E27FC236}">
              <a16:creationId xmlns:a16="http://schemas.microsoft.com/office/drawing/2014/main" id="{00000000-0008-0000-0700-00002B000000}"/>
            </a:ext>
          </a:extLst>
        </xdr:cNvPr>
        <xdr:cNvCxnSpPr/>
      </xdr:nvCxnSpPr>
      <xdr:spPr>
        <a:xfrm flipV="1">
          <a:off x="7014210" y="2846705"/>
          <a:ext cx="459740" cy="19685"/>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224118</xdr:colOff>
      <xdr:row>38</xdr:row>
      <xdr:rowOff>11206</xdr:rowOff>
    </xdr:from>
    <xdr:to>
      <xdr:col>0</xdr:col>
      <xdr:colOff>407814</xdr:colOff>
      <xdr:row>38</xdr:row>
      <xdr:rowOff>182656</xdr:rowOff>
    </xdr:to>
    <xdr:sp macro="" textlink="">
      <xdr:nvSpPr>
        <xdr:cNvPr id="44" name="Isosceles Triangle 43">
          <a:extLst>
            <a:ext uri="{FF2B5EF4-FFF2-40B4-BE49-F238E27FC236}">
              <a16:creationId xmlns:a16="http://schemas.microsoft.com/office/drawing/2014/main" id="{00000000-0008-0000-0700-00002C000000}"/>
            </a:ext>
          </a:extLst>
        </xdr:cNvPr>
        <xdr:cNvSpPr/>
      </xdr:nvSpPr>
      <xdr:spPr>
        <a:xfrm>
          <a:off x="223520" y="8387080"/>
          <a:ext cx="184150" cy="171450"/>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178590</xdr:colOff>
      <xdr:row>9</xdr:row>
      <xdr:rowOff>23812</xdr:rowOff>
    </xdr:from>
    <xdr:to>
      <xdr:col>0</xdr:col>
      <xdr:colOff>362286</xdr:colOff>
      <xdr:row>9</xdr:row>
      <xdr:rowOff>195262</xdr:rowOff>
    </xdr:to>
    <xdr:sp macro="" textlink="">
      <xdr:nvSpPr>
        <xdr:cNvPr id="45" name="Isosceles Triangle 44">
          <a:extLst>
            <a:ext uri="{FF2B5EF4-FFF2-40B4-BE49-F238E27FC236}">
              <a16:creationId xmlns:a16="http://schemas.microsoft.com/office/drawing/2014/main" id="{00000000-0008-0000-0700-00002D000000}"/>
            </a:ext>
          </a:extLst>
        </xdr:cNvPr>
        <xdr:cNvSpPr/>
      </xdr:nvSpPr>
      <xdr:spPr>
        <a:xfrm>
          <a:off x="178435" y="2270760"/>
          <a:ext cx="183515" cy="160655"/>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178590</xdr:colOff>
      <xdr:row>10</xdr:row>
      <xdr:rowOff>23816</xdr:rowOff>
    </xdr:from>
    <xdr:to>
      <xdr:col>0</xdr:col>
      <xdr:colOff>402706</xdr:colOff>
      <xdr:row>10</xdr:row>
      <xdr:rowOff>191904</xdr:rowOff>
    </xdr:to>
    <xdr:sp macro="" textlink="">
      <xdr:nvSpPr>
        <xdr:cNvPr id="46" name="5-Point Star 45">
          <a:extLst>
            <a:ext uri="{FF2B5EF4-FFF2-40B4-BE49-F238E27FC236}">
              <a16:creationId xmlns:a16="http://schemas.microsoft.com/office/drawing/2014/main" id="{00000000-0008-0000-0700-00002E000000}"/>
            </a:ext>
          </a:extLst>
        </xdr:cNvPr>
        <xdr:cNvSpPr/>
      </xdr:nvSpPr>
      <xdr:spPr>
        <a:xfrm>
          <a:off x="178435" y="2454910"/>
          <a:ext cx="224155" cy="168275"/>
        </a:xfrm>
        <a:prstGeom prst="star5">
          <a:avLst/>
        </a:prstGeom>
        <a:solidFill>
          <a:srgbClr val="92D050"/>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275661</xdr:colOff>
      <xdr:row>57</xdr:row>
      <xdr:rowOff>380999</xdr:rowOff>
    </xdr:from>
    <xdr:to>
      <xdr:col>0</xdr:col>
      <xdr:colOff>511968</xdr:colOff>
      <xdr:row>58</xdr:row>
      <xdr:rowOff>154781</xdr:rowOff>
    </xdr:to>
    <xdr:sp macro="" textlink="">
      <xdr:nvSpPr>
        <xdr:cNvPr id="47" name="Isosceles Triangle 46">
          <a:extLst>
            <a:ext uri="{FF2B5EF4-FFF2-40B4-BE49-F238E27FC236}">
              <a16:creationId xmlns:a16="http://schemas.microsoft.com/office/drawing/2014/main" id="{00000000-0008-0000-0700-00002F000000}"/>
            </a:ext>
          </a:extLst>
        </xdr:cNvPr>
        <xdr:cNvSpPr/>
      </xdr:nvSpPr>
      <xdr:spPr>
        <a:xfrm>
          <a:off x="275590" y="12687935"/>
          <a:ext cx="236220" cy="154305"/>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0</xdr:col>
      <xdr:colOff>257735</xdr:colOff>
      <xdr:row>59</xdr:row>
      <xdr:rowOff>34317</xdr:rowOff>
    </xdr:from>
    <xdr:to>
      <xdr:col>0</xdr:col>
      <xdr:colOff>459441</xdr:colOff>
      <xdr:row>60</xdr:row>
      <xdr:rowOff>12466</xdr:rowOff>
    </xdr:to>
    <xdr:sp macro="" textlink="">
      <xdr:nvSpPr>
        <xdr:cNvPr id="48" name="Isosceles Triangle 47">
          <a:extLst>
            <a:ext uri="{FF2B5EF4-FFF2-40B4-BE49-F238E27FC236}">
              <a16:creationId xmlns:a16="http://schemas.microsoft.com/office/drawing/2014/main" id="{00000000-0008-0000-0700-000030000000}"/>
            </a:ext>
          </a:extLst>
        </xdr:cNvPr>
        <xdr:cNvSpPr/>
      </xdr:nvSpPr>
      <xdr:spPr>
        <a:xfrm>
          <a:off x="257175" y="12906375"/>
          <a:ext cx="201930" cy="161925"/>
        </a:xfrm>
        <a:prstGeom prst="triangle">
          <a:avLst/>
        </a:prstGeom>
        <a:solidFill>
          <a:schemeClr val="accent6">
            <a:lumMod val="50000"/>
          </a:schemeClr>
        </a:solidFill>
        <a:ln>
          <a:solidFill>
            <a:schemeClr val="accent6">
              <a:lumMod val="50000"/>
            </a:schemeClr>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GB" sz="1100"/>
        </a:p>
      </xdr:txBody>
    </xdr:sp>
    <xdr:clientData/>
  </xdr:twoCellAnchor>
  <xdr:oneCellAnchor>
    <xdr:from>
      <xdr:col>1</xdr:col>
      <xdr:colOff>5293509</xdr:colOff>
      <xdr:row>12</xdr:row>
      <xdr:rowOff>19342</xdr:rowOff>
    </xdr:from>
    <xdr:ext cx="8867812" cy="918579"/>
    <xdr:sp macro="" textlink="">
      <xdr:nvSpPr>
        <xdr:cNvPr id="52" name="Rectangle 51">
          <a:extLst>
            <a:ext uri="{FF2B5EF4-FFF2-40B4-BE49-F238E27FC236}">
              <a16:creationId xmlns:a16="http://schemas.microsoft.com/office/drawing/2014/main" id="{00000000-0008-0000-0700-000034000000}"/>
            </a:ext>
          </a:extLst>
        </xdr:cNvPr>
        <xdr:cNvSpPr/>
      </xdr:nvSpPr>
      <xdr:spPr>
        <a:xfrm>
          <a:off x="6011545" y="2874645"/>
          <a:ext cx="8867775" cy="918845"/>
        </a:xfrm>
        <a:prstGeom prst="rect">
          <a:avLst/>
        </a:prstGeom>
        <a:noFill/>
      </xdr:spPr>
      <xdr:txBody>
        <a:bodyPr wrap="none" lIns="91440" tIns="45720" rIns="91440" bIns="45720">
          <a:spAutoFit/>
        </a:bodyPr>
        <a:lstStyle/>
        <a:p>
          <a:pPr algn="ctr"/>
          <a:r>
            <a:rPr lang="en-US" sz="5400" b="1" cap="none" spc="0">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rPr>
            <a:t>Sample</a:t>
          </a:r>
          <a:r>
            <a:rPr lang="en-US" sz="5400" b="1" cap="none" spc="0" baseline="0">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rPr>
            <a:t> Project Plan - Detailed</a:t>
          </a:r>
          <a:endParaRPr lang="en-US" sz="5400" b="1" cap="none" spc="0">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1087457</xdr:colOff>
      <xdr:row>15</xdr:row>
      <xdr:rowOff>0</xdr:rowOff>
    </xdr:from>
    <xdr:ext cx="7192803" cy="912229"/>
    <xdr:sp macro="" textlink="">
      <xdr:nvSpPr>
        <xdr:cNvPr id="2" name="Rectangle 1">
          <a:extLst>
            <a:ext uri="{FF2B5EF4-FFF2-40B4-BE49-F238E27FC236}">
              <a16:creationId xmlns:a16="http://schemas.microsoft.com/office/drawing/2014/main" id="{00000000-0008-0000-0800-000002000000}"/>
            </a:ext>
          </a:extLst>
        </xdr:cNvPr>
        <xdr:cNvSpPr/>
      </xdr:nvSpPr>
      <xdr:spPr>
        <a:xfrm>
          <a:off x="3422015" y="2939415"/>
          <a:ext cx="7192645" cy="911860"/>
        </a:xfrm>
        <a:prstGeom prst="rect">
          <a:avLst/>
        </a:prstGeom>
        <a:noFill/>
      </xdr:spPr>
      <xdr:txBody>
        <a:bodyPr wrap="none" lIns="91440" tIns="45720" rIns="91440" bIns="45720">
          <a:spAutoFit/>
        </a:bodyPr>
        <a:lstStyle/>
        <a:p>
          <a:pPr algn="ctr"/>
          <a:r>
            <a:rPr lang="en-US" sz="5400" b="1" cap="none" spc="0">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rPr>
            <a:t>Sample - High</a:t>
          </a:r>
          <a:r>
            <a:rPr lang="en-US" sz="5400" b="1" cap="none" spc="0" baseline="0">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rPr>
            <a:t> Level Plan</a:t>
          </a:r>
          <a:endParaRPr lang="en-US" sz="5400" b="1" cap="none" spc="0">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1302276</xdr:colOff>
      <xdr:row>11</xdr:row>
      <xdr:rowOff>76200</xdr:rowOff>
    </xdr:from>
    <xdr:ext cx="6283707" cy="905879"/>
    <xdr:sp macro="" textlink="">
      <xdr:nvSpPr>
        <xdr:cNvPr id="2" name="Rectangle 1">
          <a:extLst>
            <a:ext uri="{FF2B5EF4-FFF2-40B4-BE49-F238E27FC236}">
              <a16:creationId xmlns:a16="http://schemas.microsoft.com/office/drawing/2014/main" id="{00000000-0008-0000-0A00-000002000000}"/>
            </a:ext>
          </a:extLst>
        </xdr:cNvPr>
        <xdr:cNvSpPr/>
      </xdr:nvSpPr>
      <xdr:spPr>
        <a:xfrm>
          <a:off x="1541145" y="2640330"/>
          <a:ext cx="6283960" cy="905510"/>
        </a:xfrm>
        <a:prstGeom prst="rect">
          <a:avLst/>
        </a:prstGeom>
        <a:noFill/>
      </xdr:spPr>
      <xdr:txBody>
        <a:bodyPr wrap="none" lIns="91440" tIns="45720" rIns="91440" bIns="45720">
          <a:spAutoFit/>
        </a:bodyPr>
        <a:lstStyle/>
        <a:p>
          <a:pPr algn="ctr"/>
          <a:r>
            <a:rPr lang="en-US" sz="5400" b="1" cap="none" spc="0">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rPr>
            <a:t>Sample - Project</a:t>
          </a:r>
          <a:r>
            <a:rPr lang="en-US" sz="5400" b="1" cap="none" spc="0" baseline="0">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rPr>
            <a:t> Plan</a:t>
          </a:r>
          <a:endParaRPr lang="en-US" sz="5400" b="1" cap="none" spc="0">
            <a:ln w="31550" cmpd="sng">
              <a:gradFill>
                <a:gsLst>
                  <a:gs pos="25000">
                    <a:schemeClr val="accent1">
                      <a:shade val="25000"/>
                      <a:satMod val="190000"/>
                    </a:schemeClr>
                  </a:gs>
                  <a:gs pos="80000">
                    <a:schemeClr val="accent1">
                      <a:tint val="75000"/>
                      <a:satMod val="190000"/>
                    </a:schemeClr>
                  </a:gs>
                </a:gsLst>
                <a:lin ang="5400000"/>
              </a:gradFill>
              <a:prstDash val="solid"/>
            </a:ln>
            <a:solidFill>
              <a:srgbClr val="FFFFFF"/>
            </a:solidFill>
            <a:effectLst>
              <a:outerShdw blurRad="41275" dist="12700" dir="12000000" algn="tl" rotWithShape="0">
                <a:srgbClr val="000000">
                  <a:alpha val="40000"/>
                </a:srgbClr>
              </a:outerShdw>
            </a:effectLst>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3</xdr:col>
      <xdr:colOff>0</xdr:colOff>
      <xdr:row>0</xdr:row>
      <xdr:rowOff>0</xdr:rowOff>
    </xdr:from>
    <xdr:to>
      <xdr:col>3</xdr:col>
      <xdr:colOff>1257300</xdr:colOff>
      <xdr:row>0</xdr:row>
      <xdr:rowOff>581025</xdr:rowOff>
    </xdr:to>
    <xdr:pic>
      <xdr:nvPicPr>
        <xdr:cNvPr id="2" name="Picture 8">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391" t="-499" r="-391" b="-499"/>
        <a:stretch>
          <a:fillRect/>
        </a:stretch>
      </xdr:blipFill>
      <xdr:spPr>
        <a:xfrm>
          <a:off x="1914525" y="0"/>
          <a:ext cx="12573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1:I16"/>
  <sheetViews>
    <sheetView workbookViewId="0">
      <selection activeCell="D14" sqref="D14"/>
    </sheetView>
  </sheetViews>
  <sheetFormatPr defaultColWidth="9.125" defaultRowHeight="15"/>
  <cols>
    <col min="1" max="3" width="9.125" style="1"/>
    <col min="4" max="4" width="21.125" style="1" customWidth="1"/>
    <col min="5" max="5" width="13" style="1" customWidth="1"/>
    <col min="6" max="6" width="14.625" style="1" customWidth="1"/>
    <col min="7" max="7" width="13.875" style="1" customWidth="1"/>
    <col min="8" max="8" width="31" style="1" customWidth="1"/>
    <col min="9" max="9" width="24.25" style="1" customWidth="1"/>
    <col min="10" max="10" width="9.25" style="1" customWidth="1"/>
    <col min="11" max="16384" width="9.125" style="1"/>
  </cols>
  <sheetData>
    <row r="1" spans="4:9" ht="60.75" customHeight="1"/>
    <row r="2" spans="4:9" ht="21.75" customHeight="1">
      <c r="D2" s="468" t="s">
        <v>0</v>
      </c>
      <c r="E2" s="473"/>
      <c r="F2" s="474" t="s">
        <v>1</v>
      </c>
      <c r="G2" s="475"/>
      <c r="H2" s="475"/>
      <c r="I2" s="476"/>
    </row>
    <row r="3" spans="4:9" ht="21.75" customHeight="1">
      <c r="D3" s="477" t="s">
        <v>2</v>
      </c>
      <c r="E3" s="478"/>
      <c r="F3" s="479" t="s">
        <v>3</v>
      </c>
      <c r="G3" s="480"/>
      <c r="H3" s="480"/>
      <c r="I3" s="481"/>
    </row>
    <row r="4" spans="4:9" ht="21.75" customHeight="1">
      <c r="D4" s="477" t="s">
        <v>4</v>
      </c>
      <c r="E4" s="478"/>
      <c r="F4" s="482">
        <f>MAX(I12:I27)</f>
        <v>1</v>
      </c>
      <c r="G4" s="483"/>
      <c r="H4" s="483"/>
      <c r="I4" s="484"/>
    </row>
    <row r="5" spans="4:9" ht="21.75" customHeight="1">
      <c r="D5" s="457" t="s">
        <v>5</v>
      </c>
      <c r="E5" s="458"/>
      <c r="F5" s="459">
        <f>MAX(D12:D27)</f>
        <v>44645</v>
      </c>
      <c r="G5" s="460"/>
      <c r="H5" s="460"/>
      <c r="I5" s="461"/>
    </row>
    <row r="6" spans="4:9">
      <c r="D6" s="2"/>
      <c r="E6" s="2"/>
      <c r="F6" s="2"/>
      <c r="G6" s="2"/>
      <c r="H6" s="2"/>
      <c r="I6" s="2"/>
    </row>
    <row r="7" spans="4:9">
      <c r="D7" s="2"/>
      <c r="E7" s="2"/>
      <c r="F7" s="2"/>
      <c r="G7" s="2"/>
      <c r="H7" s="2"/>
      <c r="I7" s="2"/>
    </row>
    <row r="8" spans="4:9">
      <c r="D8" s="462" t="s">
        <v>6</v>
      </c>
      <c r="E8" s="463"/>
      <c r="F8" s="463"/>
      <c r="G8" s="463"/>
      <c r="H8" s="463"/>
      <c r="I8" s="464"/>
    </row>
    <row r="9" spans="4:9">
      <c r="D9" s="465" t="s">
        <v>7</v>
      </c>
      <c r="E9" s="466"/>
      <c r="F9" s="466"/>
      <c r="G9" s="466"/>
      <c r="H9" s="466"/>
      <c r="I9" s="467"/>
    </row>
    <row r="10" spans="4:9" ht="28.5" customHeight="1">
      <c r="D10" s="468" t="s">
        <v>8</v>
      </c>
      <c r="E10" s="469"/>
      <c r="F10" s="470" t="s">
        <v>9</v>
      </c>
      <c r="G10" s="471"/>
      <c r="H10" s="471"/>
      <c r="I10" s="472"/>
    </row>
    <row r="11" spans="4:9">
      <c r="D11" s="407" t="s">
        <v>10</v>
      </c>
      <c r="E11" s="451" t="s">
        <v>11</v>
      </c>
      <c r="F11" s="452"/>
      <c r="G11" s="451" t="s">
        <v>12</v>
      </c>
      <c r="H11" s="544"/>
      <c r="I11" s="408" t="s">
        <v>13</v>
      </c>
    </row>
    <row r="12" spans="4:9" ht="25.7" customHeight="1">
      <c r="D12" s="3">
        <v>44645</v>
      </c>
      <c r="E12" s="453" t="s">
        <v>14</v>
      </c>
      <c r="F12" s="454"/>
      <c r="G12" s="455" t="s">
        <v>15</v>
      </c>
      <c r="H12" s="455"/>
      <c r="I12" s="6">
        <v>0.1</v>
      </c>
    </row>
    <row r="13" spans="4:9" ht="27.75" customHeight="1">
      <c r="D13" s="4" t="s">
        <v>16</v>
      </c>
      <c r="E13" s="456" t="s">
        <v>17</v>
      </c>
      <c r="F13" s="456"/>
      <c r="G13" s="456" t="s">
        <v>18</v>
      </c>
      <c r="H13" s="456"/>
      <c r="I13" s="7">
        <v>1</v>
      </c>
    </row>
    <row r="14" spans="4:9" ht="40.5" customHeight="1">
      <c r="D14" s="5"/>
      <c r="E14" s="445"/>
      <c r="F14" s="445"/>
      <c r="G14" s="446"/>
      <c r="H14" s="446"/>
      <c r="I14" s="8"/>
    </row>
    <row r="15" spans="4:9">
      <c r="D15" s="5"/>
      <c r="E15" s="447"/>
      <c r="F15" s="448"/>
      <c r="G15" s="449"/>
      <c r="H15" s="450"/>
      <c r="I15" s="8"/>
    </row>
    <row r="16" spans="4:9">
      <c r="D16" s="5"/>
      <c r="E16" s="447"/>
      <c r="F16" s="448"/>
      <c r="G16" s="449"/>
      <c r="H16" s="450"/>
      <c r="I16" s="8"/>
    </row>
  </sheetData>
  <mergeCells count="24">
    <mergeCell ref="D2:E2"/>
    <mergeCell ref="F2:I2"/>
    <mergeCell ref="D3:E3"/>
    <mergeCell ref="F3:I3"/>
    <mergeCell ref="D4:E4"/>
    <mergeCell ref="F4:I4"/>
    <mergeCell ref="D5:E5"/>
    <mergeCell ref="F5:I5"/>
    <mergeCell ref="D8:I8"/>
    <mergeCell ref="D9:I9"/>
    <mergeCell ref="D10:E10"/>
    <mergeCell ref="F10:I10"/>
    <mergeCell ref="E11:F11"/>
    <mergeCell ref="G11:H11"/>
    <mergeCell ref="E12:F12"/>
    <mergeCell ref="G12:H12"/>
    <mergeCell ref="E13:F13"/>
    <mergeCell ref="G13:H13"/>
    <mergeCell ref="E14:F14"/>
    <mergeCell ref="G14:H14"/>
    <mergeCell ref="E15:F15"/>
    <mergeCell ref="G15:H15"/>
    <mergeCell ref="E16:F16"/>
    <mergeCell ref="G16:H1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56"/>
  <sheetViews>
    <sheetView topLeftCell="A36" workbookViewId="0">
      <selection activeCell="C47" sqref="C47"/>
    </sheetView>
  </sheetViews>
  <sheetFormatPr defaultRowHeight="15"/>
  <sheetData>
    <row r="1" spans="1:1">
      <c r="A1" s="439" t="s">
        <v>133</v>
      </c>
    </row>
    <row r="2" spans="1:1">
      <c r="A2" t="s">
        <v>134</v>
      </c>
    </row>
    <row r="3" spans="1:1">
      <c r="A3" t="s">
        <v>135</v>
      </c>
    </row>
    <row r="4" spans="1:1">
      <c r="A4" t="s">
        <v>136</v>
      </c>
    </row>
    <row r="6" spans="1:1">
      <c r="A6" s="439" t="s">
        <v>137</v>
      </c>
    </row>
    <row r="7" spans="1:1">
      <c r="A7" t="s">
        <v>138</v>
      </c>
    </row>
    <row r="8" spans="1:1">
      <c r="A8" t="s">
        <v>139</v>
      </c>
    </row>
    <row r="10" spans="1:1">
      <c r="A10" s="439" t="s">
        <v>140</v>
      </c>
    </row>
    <row r="11" spans="1:1">
      <c r="A11" t="s">
        <v>134</v>
      </c>
    </row>
    <row r="12" spans="1:1">
      <c r="A12" t="s">
        <v>141</v>
      </c>
    </row>
    <row r="13" spans="1:1">
      <c r="A13" t="s">
        <v>142</v>
      </c>
    </row>
    <row r="14" spans="1:1">
      <c r="A14" t="s">
        <v>143</v>
      </c>
    </row>
    <row r="15" spans="1:1">
      <c r="A15" t="s">
        <v>144</v>
      </c>
    </row>
    <row r="16" spans="1:1">
      <c r="A16" t="s">
        <v>145</v>
      </c>
    </row>
    <row r="17" spans="1:1">
      <c r="A17" t="s">
        <v>146</v>
      </c>
    </row>
    <row r="18" spans="1:1">
      <c r="A18" t="s">
        <v>147</v>
      </c>
    </row>
    <row r="19" spans="1:1">
      <c r="A19" t="s">
        <v>148</v>
      </c>
    </row>
    <row r="20" spans="1:1">
      <c r="A20" t="s">
        <v>149</v>
      </c>
    </row>
    <row r="21" spans="1:1">
      <c r="A21" t="s">
        <v>150</v>
      </c>
    </row>
    <row r="23" spans="1:1">
      <c r="A23" s="439" t="s">
        <v>151</v>
      </c>
    </row>
    <row r="24" spans="1:1">
      <c r="A24" t="s">
        <v>152</v>
      </c>
    </row>
    <row r="25" spans="1:1">
      <c r="A25" t="s">
        <v>153</v>
      </c>
    </row>
    <row r="26" spans="1:1">
      <c r="A26" t="s">
        <v>154</v>
      </c>
    </row>
    <row r="27" spans="1:1">
      <c r="A27" t="s">
        <v>155</v>
      </c>
    </row>
    <row r="28" spans="1:1">
      <c r="A28" t="s">
        <v>156</v>
      </c>
    </row>
    <row r="29" spans="1:1">
      <c r="A29" t="s">
        <v>157</v>
      </c>
    </row>
    <row r="30" spans="1:1">
      <c r="A30" t="s">
        <v>158</v>
      </c>
    </row>
    <row r="31" spans="1:1">
      <c r="A31" t="s">
        <v>159</v>
      </c>
    </row>
    <row r="32" spans="1:1">
      <c r="A32" t="s">
        <v>160</v>
      </c>
    </row>
    <row r="33" spans="1:1">
      <c r="A33" t="s">
        <v>161</v>
      </c>
    </row>
    <row r="35" spans="1:1">
      <c r="A35" s="439" t="s">
        <v>162</v>
      </c>
    </row>
    <row r="36" spans="1:1">
      <c r="A36" t="s">
        <v>152</v>
      </c>
    </row>
    <row r="37" spans="1:1">
      <c r="A37" t="s">
        <v>163</v>
      </c>
    </row>
    <row r="38" spans="1:1">
      <c r="A38" t="s">
        <v>164</v>
      </c>
    </row>
    <row r="39" spans="1:1">
      <c r="A39" t="s">
        <v>165</v>
      </c>
    </row>
    <row r="40" spans="1:1">
      <c r="A40" t="s">
        <v>166</v>
      </c>
    </row>
    <row r="41" spans="1:1">
      <c r="A41" t="s">
        <v>167</v>
      </c>
    </row>
    <row r="42" spans="1:1">
      <c r="A42" t="s">
        <v>168</v>
      </c>
    </row>
    <row r="43" spans="1:1">
      <c r="A43" t="s">
        <v>169</v>
      </c>
    </row>
    <row r="44" spans="1:1">
      <c r="A44" t="s">
        <v>170</v>
      </c>
    </row>
    <row r="45" spans="1:1">
      <c r="A45" t="s">
        <v>171</v>
      </c>
    </row>
    <row r="46" spans="1:1">
      <c r="A46" t="s">
        <v>172</v>
      </c>
    </row>
    <row r="47" spans="1:1">
      <c r="A47" t="s">
        <v>173</v>
      </c>
    </row>
    <row r="48" spans="1:1">
      <c r="A48" t="s">
        <v>174</v>
      </c>
    </row>
    <row r="49" spans="1:1">
      <c r="A49" t="s">
        <v>175</v>
      </c>
    </row>
    <row r="50" spans="1:1">
      <c r="A50" t="s">
        <v>176</v>
      </c>
    </row>
    <row r="52" spans="1:1" s="440" customFormat="1">
      <c r="A52" s="440" t="s">
        <v>177</v>
      </c>
    </row>
    <row r="53" spans="1:1" s="440" customFormat="1">
      <c r="A53" s="440" t="s">
        <v>178</v>
      </c>
    </row>
    <row r="54" spans="1:1" s="440" customFormat="1"/>
    <row r="55" spans="1:1" s="440" customFormat="1">
      <c r="A55" s="440" t="s">
        <v>179</v>
      </c>
    </row>
    <row r="56" spans="1:1" s="440" customFormat="1">
      <c r="A56" s="440" t="s">
        <v>180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O96"/>
  <sheetViews>
    <sheetView topLeftCell="B1" zoomScale="80" zoomScaleNormal="80" workbookViewId="0">
      <selection activeCell="B66" sqref="B66"/>
    </sheetView>
  </sheetViews>
  <sheetFormatPr defaultColWidth="9.125" defaultRowHeight="15"/>
  <cols>
    <col min="1" max="1" width="10.25" style="275" customWidth="1"/>
    <col min="2" max="2" width="83.75" customWidth="1"/>
    <col min="3" max="23" width="6.375" customWidth="1"/>
    <col min="24" max="27" width="5.375" customWidth="1"/>
    <col min="28" max="65" width="3.75" customWidth="1"/>
    <col min="66" max="66" width="3.875" customWidth="1"/>
    <col min="67" max="67" width="4.25" customWidth="1"/>
  </cols>
  <sheetData>
    <row r="1" spans="1:67" ht="43.7" customHeight="1">
      <c r="A1" s="276" t="s">
        <v>109</v>
      </c>
      <c r="B1" s="277" t="s">
        <v>181</v>
      </c>
      <c r="C1" s="278" t="s">
        <v>182</v>
      </c>
      <c r="D1" s="278" t="s">
        <v>183</v>
      </c>
      <c r="E1" s="278" t="s">
        <v>184</v>
      </c>
      <c r="F1" s="278" t="s">
        <v>185</v>
      </c>
      <c r="G1" s="278" t="s">
        <v>186</v>
      </c>
      <c r="H1" s="278" t="s">
        <v>187</v>
      </c>
      <c r="I1" s="278" t="s">
        <v>188</v>
      </c>
      <c r="J1" s="278" t="s">
        <v>189</v>
      </c>
      <c r="K1" s="278" t="s">
        <v>190</v>
      </c>
      <c r="L1" s="278" t="s">
        <v>191</v>
      </c>
      <c r="M1" s="278" t="s">
        <v>192</v>
      </c>
      <c r="N1" s="278" t="s">
        <v>193</v>
      </c>
      <c r="O1" s="278" t="s">
        <v>194</v>
      </c>
      <c r="P1" s="278" t="s">
        <v>195</v>
      </c>
      <c r="Q1" s="278" t="s">
        <v>196</v>
      </c>
      <c r="R1" s="278" t="s">
        <v>197</v>
      </c>
      <c r="S1" s="278" t="s">
        <v>198</v>
      </c>
      <c r="T1" s="278" t="s">
        <v>199</v>
      </c>
      <c r="U1" s="278" t="s">
        <v>200</v>
      </c>
      <c r="V1" s="278" t="s">
        <v>201</v>
      </c>
      <c r="W1" s="278" t="s">
        <v>202</v>
      </c>
      <c r="X1" s="312"/>
      <c r="Y1" s="312"/>
      <c r="Z1" s="312"/>
      <c r="AA1" s="312"/>
      <c r="AB1" s="312"/>
      <c r="AC1" s="312"/>
      <c r="AD1" s="312"/>
      <c r="AE1" s="312"/>
      <c r="AF1" s="312"/>
      <c r="AG1" s="312"/>
      <c r="AH1" s="312"/>
      <c r="AI1" s="312"/>
      <c r="AJ1" s="312"/>
      <c r="AK1" s="312"/>
      <c r="AL1" s="312"/>
      <c r="AM1" s="312"/>
      <c r="AN1" s="312"/>
      <c r="AO1" s="312"/>
      <c r="AP1" s="312"/>
      <c r="AQ1" s="312"/>
      <c r="AR1" s="312"/>
      <c r="AS1" s="312"/>
      <c r="AT1" s="312"/>
      <c r="AU1" s="312"/>
      <c r="AV1" s="312"/>
      <c r="AW1" s="312"/>
      <c r="AX1" s="312"/>
      <c r="AY1" s="312"/>
      <c r="AZ1" s="312"/>
      <c r="BA1" s="312"/>
      <c r="BB1" s="312"/>
      <c r="BC1" s="312"/>
      <c r="BD1" s="312"/>
      <c r="BE1" s="312"/>
      <c r="BF1" s="312"/>
      <c r="BG1" s="312"/>
      <c r="BH1" s="312"/>
      <c r="BI1" s="312"/>
      <c r="BJ1" s="312"/>
      <c r="BK1" s="312"/>
      <c r="BL1" s="312"/>
      <c r="BM1" s="312"/>
      <c r="BN1" s="312"/>
      <c r="BO1" s="312"/>
    </row>
    <row r="2" spans="1:67" ht="16.5" customHeight="1">
      <c r="A2" s="279"/>
      <c r="B2" s="280"/>
      <c r="C2" s="281"/>
      <c r="D2" s="282"/>
      <c r="E2" s="282"/>
      <c r="F2" s="282"/>
      <c r="G2" s="282"/>
      <c r="H2" s="282"/>
      <c r="I2" s="282"/>
      <c r="J2" s="282"/>
      <c r="K2" s="282"/>
      <c r="L2" s="282"/>
      <c r="M2" s="282"/>
      <c r="N2" s="282"/>
      <c r="O2" s="282"/>
      <c r="P2" s="282"/>
      <c r="Q2" s="282"/>
      <c r="R2" s="282"/>
      <c r="S2" s="282"/>
      <c r="T2" s="282"/>
      <c r="U2" s="282"/>
      <c r="V2" s="282"/>
      <c r="W2" s="313"/>
      <c r="X2" s="312"/>
      <c r="Y2" s="312"/>
      <c r="Z2" s="312"/>
      <c r="AA2" s="312"/>
      <c r="AB2" s="312"/>
      <c r="AC2" s="312"/>
      <c r="AD2" s="312"/>
      <c r="AE2" s="312"/>
      <c r="AF2" s="312"/>
      <c r="AG2" s="312"/>
      <c r="AH2" s="312"/>
      <c r="AI2" s="312"/>
      <c r="AJ2" s="312"/>
      <c r="AK2" s="312"/>
      <c r="AL2" s="312"/>
      <c r="AM2" s="312"/>
      <c r="AN2" s="312"/>
      <c r="AO2" s="312"/>
      <c r="AP2" s="312"/>
      <c r="AQ2" s="312"/>
      <c r="AR2" s="312"/>
      <c r="AS2" s="312"/>
      <c r="AT2" s="312"/>
      <c r="AU2" s="312"/>
      <c r="AV2" s="312"/>
      <c r="AW2" s="312"/>
      <c r="AX2" s="312"/>
      <c r="AY2" s="312"/>
      <c r="AZ2" s="312"/>
      <c r="BA2" s="312"/>
      <c r="BB2" s="312"/>
      <c r="BC2" s="312"/>
      <c r="BD2" s="312"/>
      <c r="BE2" s="312"/>
      <c r="BF2" s="312"/>
      <c r="BG2" s="312"/>
      <c r="BH2" s="312"/>
      <c r="BI2" s="312"/>
      <c r="BJ2" s="312"/>
      <c r="BK2" s="312"/>
      <c r="BL2" s="312"/>
      <c r="BM2" s="312"/>
      <c r="BN2" s="312"/>
      <c r="BO2" s="312"/>
    </row>
    <row r="3" spans="1:67" ht="26.25" customHeight="1">
      <c r="A3" s="283">
        <v>1</v>
      </c>
      <c r="B3" s="284" t="s">
        <v>203</v>
      </c>
      <c r="C3" s="285"/>
      <c r="D3" s="286"/>
      <c r="E3" s="287"/>
      <c r="F3" s="287"/>
      <c r="G3" s="287"/>
      <c r="H3" s="287"/>
      <c r="I3" s="287"/>
      <c r="J3" s="287"/>
      <c r="K3" s="287"/>
      <c r="L3" s="287"/>
      <c r="M3" s="287"/>
      <c r="N3" s="287"/>
      <c r="O3" s="287"/>
      <c r="P3" s="287"/>
      <c r="Q3" s="287"/>
      <c r="R3" s="287"/>
      <c r="S3" s="287"/>
      <c r="T3" s="287"/>
      <c r="U3" s="287"/>
      <c r="V3" s="287"/>
      <c r="W3" s="314"/>
    </row>
    <row r="4" spans="1:67" ht="18" customHeight="1">
      <c r="A4" s="288">
        <v>1.1000000000000001</v>
      </c>
      <c r="B4" s="289" t="s">
        <v>204</v>
      </c>
      <c r="C4" s="290"/>
      <c r="D4" s="291"/>
      <c r="E4" s="291"/>
      <c r="F4" s="291"/>
      <c r="G4" s="291"/>
      <c r="H4" s="291"/>
      <c r="I4" s="291"/>
      <c r="J4" s="291"/>
      <c r="K4" s="291"/>
      <c r="L4" s="291"/>
      <c r="M4" s="291"/>
      <c r="N4" s="291"/>
      <c r="O4" s="291"/>
      <c r="P4" s="291"/>
      <c r="Q4" s="291"/>
      <c r="R4" s="291"/>
      <c r="S4" s="291"/>
      <c r="T4" s="291"/>
      <c r="U4" s="291"/>
      <c r="V4" s="291"/>
      <c r="W4" s="315"/>
    </row>
    <row r="5" spans="1:67">
      <c r="A5" s="292" t="s">
        <v>205</v>
      </c>
      <c r="B5" s="293" t="s">
        <v>206</v>
      </c>
      <c r="W5" s="316"/>
    </row>
    <row r="6" spans="1:67">
      <c r="A6" s="292" t="s">
        <v>207</v>
      </c>
      <c r="B6" s="293" t="s">
        <v>208</v>
      </c>
      <c r="W6" s="316"/>
    </row>
    <row r="7" spans="1:67">
      <c r="A7" s="292" t="s">
        <v>209</v>
      </c>
      <c r="B7" s="293" t="s">
        <v>210</v>
      </c>
      <c r="W7" s="316"/>
    </row>
    <row r="8" spans="1:67">
      <c r="A8" s="292" t="s">
        <v>211</v>
      </c>
      <c r="B8" s="293" t="s">
        <v>212</v>
      </c>
      <c r="W8" s="316"/>
    </row>
    <row r="9" spans="1:67">
      <c r="A9" s="292" t="s">
        <v>213</v>
      </c>
      <c r="B9" s="294" t="s">
        <v>214</v>
      </c>
      <c r="W9" s="316"/>
    </row>
    <row r="10" spans="1:67">
      <c r="A10" s="292"/>
      <c r="B10" s="295" t="s">
        <v>215</v>
      </c>
      <c r="W10" s="316"/>
    </row>
    <row r="11" spans="1:67" ht="15.95" customHeight="1">
      <c r="A11" s="292"/>
      <c r="B11" s="296" t="s">
        <v>216</v>
      </c>
      <c r="W11" s="316"/>
    </row>
    <row r="12" spans="1:67" ht="17.45" customHeight="1">
      <c r="A12" s="297">
        <v>1.2</v>
      </c>
      <c r="B12" s="289" t="s">
        <v>217</v>
      </c>
      <c r="C12" s="291"/>
      <c r="D12" s="290"/>
      <c r="E12" s="291"/>
      <c r="F12" s="291"/>
      <c r="G12" s="291"/>
      <c r="H12" s="291"/>
      <c r="I12" s="291"/>
      <c r="J12" s="291"/>
      <c r="K12" s="291"/>
      <c r="L12" s="291"/>
      <c r="M12" s="291"/>
      <c r="N12" s="291"/>
      <c r="O12" s="291"/>
      <c r="P12" s="291"/>
      <c r="Q12" s="291"/>
      <c r="R12" s="291"/>
      <c r="S12" s="291"/>
      <c r="T12" s="291"/>
      <c r="U12" s="291"/>
      <c r="V12" s="291"/>
      <c r="W12" s="315"/>
    </row>
    <row r="13" spans="1:67" ht="15.95" customHeight="1">
      <c r="A13" s="292" t="s">
        <v>218</v>
      </c>
      <c r="B13" s="298" t="s">
        <v>219</v>
      </c>
      <c r="W13" s="316"/>
    </row>
    <row r="14" spans="1:67">
      <c r="A14" s="292" t="s">
        <v>220</v>
      </c>
      <c r="B14" s="293" t="s">
        <v>221</v>
      </c>
      <c r="W14" s="316"/>
    </row>
    <row r="15" spans="1:67">
      <c r="A15" s="292" t="s">
        <v>222</v>
      </c>
      <c r="B15" s="294" t="s">
        <v>214</v>
      </c>
      <c r="W15" s="316"/>
    </row>
    <row r="16" spans="1:67">
      <c r="A16" s="292"/>
      <c r="B16" s="298" t="s">
        <v>223</v>
      </c>
      <c r="W16" s="316"/>
    </row>
    <row r="17" spans="1:23">
      <c r="A17" s="292"/>
      <c r="B17" s="299" t="s">
        <v>224</v>
      </c>
      <c r="W17" s="316"/>
    </row>
    <row r="18" spans="1:23" ht="27.75" customHeight="1">
      <c r="A18" s="297">
        <v>1.3</v>
      </c>
      <c r="B18" s="289" t="s">
        <v>225</v>
      </c>
      <c r="C18" s="291"/>
      <c r="D18" s="290"/>
      <c r="E18" s="291"/>
      <c r="F18" s="291"/>
      <c r="G18" s="291"/>
      <c r="H18" s="291"/>
      <c r="I18" s="291"/>
      <c r="J18" s="291"/>
      <c r="K18" s="291"/>
      <c r="L18" s="291"/>
      <c r="M18" s="291"/>
      <c r="N18" s="291"/>
      <c r="O18" s="291"/>
      <c r="P18" s="291"/>
      <c r="Q18" s="291"/>
      <c r="R18" s="291"/>
      <c r="S18" s="291"/>
      <c r="T18" s="291"/>
      <c r="U18" s="291"/>
      <c r="V18" s="291"/>
      <c r="W18" s="315"/>
    </row>
    <row r="19" spans="1:23">
      <c r="A19" s="292" t="s">
        <v>226</v>
      </c>
      <c r="B19" s="294" t="s">
        <v>227</v>
      </c>
      <c r="W19" s="316"/>
    </row>
    <row r="20" spans="1:23">
      <c r="A20" s="292" t="s">
        <v>228</v>
      </c>
      <c r="B20" s="294" t="s">
        <v>229</v>
      </c>
      <c r="W20" s="316"/>
    </row>
    <row r="21" spans="1:23">
      <c r="A21" s="292" t="s">
        <v>230</v>
      </c>
      <c r="B21" s="294" t="s">
        <v>231</v>
      </c>
      <c r="W21" s="316"/>
    </row>
    <row r="22" spans="1:23">
      <c r="A22" s="292" t="s">
        <v>232</v>
      </c>
      <c r="B22" s="294" t="s">
        <v>233</v>
      </c>
      <c r="W22" s="316"/>
    </row>
    <row r="23" spans="1:23">
      <c r="A23" s="292" t="s">
        <v>234</v>
      </c>
      <c r="B23" s="294" t="s">
        <v>235</v>
      </c>
      <c r="W23" s="316"/>
    </row>
    <row r="24" spans="1:23">
      <c r="A24" s="292" t="s">
        <v>236</v>
      </c>
      <c r="B24" s="294" t="s">
        <v>214</v>
      </c>
      <c r="W24" s="316"/>
    </row>
    <row r="25" spans="1:23">
      <c r="A25" s="292"/>
      <c r="B25" s="295" t="s">
        <v>237</v>
      </c>
      <c r="C25" s="300"/>
      <c r="W25" s="316"/>
    </row>
    <row r="26" spans="1:23" ht="30">
      <c r="A26" s="292"/>
      <c r="B26" s="296" t="s">
        <v>238</v>
      </c>
      <c r="W26" s="316"/>
    </row>
    <row r="27" spans="1:23">
      <c r="A27" s="301"/>
      <c r="B27" s="302"/>
      <c r="C27" s="300"/>
      <c r="W27" s="316"/>
    </row>
    <row r="28" spans="1:23" ht="21">
      <c r="A28" s="283">
        <v>2</v>
      </c>
      <c r="B28" s="303" t="s">
        <v>239</v>
      </c>
      <c r="C28" s="304"/>
      <c r="D28" s="287"/>
      <c r="E28" s="305"/>
      <c r="F28" s="306"/>
      <c r="G28" s="306"/>
      <c r="H28" s="307"/>
      <c r="I28" s="287"/>
      <c r="J28" s="287"/>
      <c r="K28" s="287"/>
      <c r="L28" s="287"/>
      <c r="M28" s="287"/>
      <c r="N28" s="287"/>
      <c r="O28" s="287"/>
      <c r="P28" s="287"/>
      <c r="Q28" s="287"/>
      <c r="R28" s="287"/>
      <c r="S28" s="287"/>
      <c r="T28" s="287"/>
      <c r="U28" s="287"/>
      <c r="V28" s="287"/>
      <c r="W28" s="314"/>
    </row>
    <row r="29" spans="1:23" ht="31.5">
      <c r="A29" s="297">
        <v>2.1</v>
      </c>
      <c r="B29" s="289" t="s">
        <v>240</v>
      </c>
      <c r="C29" s="308"/>
      <c r="D29" s="291"/>
      <c r="E29" s="290"/>
      <c r="F29" s="291"/>
      <c r="G29" s="291"/>
      <c r="H29" s="291"/>
      <c r="I29" s="291"/>
      <c r="J29" s="291"/>
      <c r="K29" s="291"/>
      <c r="L29" s="291"/>
      <c r="M29" s="291"/>
      <c r="N29" s="291"/>
      <c r="O29" s="291"/>
      <c r="P29" s="291"/>
      <c r="Q29" s="291"/>
      <c r="R29" s="291"/>
      <c r="S29" s="291"/>
      <c r="T29" s="291"/>
      <c r="U29" s="291"/>
      <c r="V29" s="291"/>
      <c r="W29" s="315"/>
    </row>
    <row r="30" spans="1:23">
      <c r="A30" s="292" t="s">
        <v>241</v>
      </c>
      <c r="B30" s="294" t="s">
        <v>242</v>
      </c>
      <c r="C30" s="300"/>
      <c r="W30" s="316"/>
    </row>
    <row r="31" spans="1:23">
      <c r="A31" s="292" t="s">
        <v>243</v>
      </c>
      <c r="B31" s="294" t="s">
        <v>244</v>
      </c>
      <c r="C31" s="300"/>
      <c r="W31" s="316"/>
    </row>
    <row r="32" spans="1:23">
      <c r="A32" s="292"/>
      <c r="B32" s="295"/>
      <c r="C32" s="300"/>
      <c r="W32" s="316"/>
    </row>
    <row r="33" spans="1:23">
      <c r="A33" s="292"/>
      <c r="B33" s="296"/>
      <c r="C33" s="300"/>
      <c r="W33" s="316"/>
    </row>
    <row r="34" spans="1:23">
      <c r="A34" s="292" t="s">
        <v>243</v>
      </c>
      <c r="B34" s="294"/>
      <c r="C34" s="300"/>
      <c r="W34" s="316"/>
    </row>
    <row r="35" spans="1:23">
      <c r="A35" s="292" t="s">
        <v>245</v>
      </c>
      <c r="B35" s="294"/>
      <c r="C35" s="300"/>
      <c r="W35" s="316"/>
    </row>
    <row r="36" spans="1:23" ht="15.75">
      <c r="A36" s="297">
        <v>2.2000000000000002</v>
      </c>
      <c r="B36" s="289" t="s">
        <v>246</v>
      </c>
      <c r="C36" s="308"/>
      <c r="D36" s="291"/>
      <c r="E36" s="291"/>
      <c r="F36" s="290"/>
      <c r="G36" s="290"/>
      <c r="H36" s="290"/>
      <c r="I36" s="291"/>
      <c r="J36" s="291"/>
      <c r="K36" s="291"/>
      <c r="L36" s="291"/>
      <c r="M36" s="291"/>
      <c r="N36" s="291"/>
      <c r="O36" s="291"/>
      <c r="P36" s="291"/>
      <c r="Q36" s="291"/>
      <c r="R36" s="291"/>
      <c r="S36" s="291"/>
      <c r="T36" s="291"/>
      <c r="U36" s="291"/>
      <c r="V36" s="291"/>
      <c r="W36" s="315"/>
    </row>
    <row r="37" spans="1:23">
      <c r="A37" s="292" t="s">
        <v>247</v>
      </c>
      <c r="B37" s="294" t="s">
        <v>248</v>
      </c>
      <c r="C37" s="300"/>
      <c r="W37" s="316"/>
    </row>
    <row r="38" spans="1:23">
      <c r="A38" s="292" t="s">
        <v>249</v>
      </c>
      <c r="B38" s="294" t="s">
        <v>244</v>
      </c>
      <c r="C38" s="300"/>
      <c r="W38" s="316"/>
    </row>
    <row r="39" spans="1:23">
      <c r="A39" s="292"/>
      <c r="B39" s="295" t="s">
        <v>250</v>
      </c>
      <c r="C39" s="300"/>
      <c r="W39" s="316"/>
    </row>
    <row r="40" spans="1:23">
      <c r="A40" s="292" t="s">
        <v>251</v>
      </c>
      <c r="B40" s="294" t="s">
        <v>252</v>
      </c>
      <c r="C40" s="300"/>
      <c r="W40" s="316"/>
    </row>
    <row r="41" spans="1:23">
      <c r="A41" s="292" t="s">
        <v>253</v>
      </c>
      <c r="B41" s="294" t="s">
        <v>252</v>
      </c>
      <c r="C41" s="300"/>
      <c r="W41" s="316"/>
    </row>
    <row r="42" spans="1:23">
      <c r="A42" s="292" t="s">
        <v>254</v>
      </c>
      <c r="B42" s="294" t="s">
        <v>77</v>
      </c>
      <c r="C42" s="300"/>
      <c r="W42" s="316"/>
    </row>
    <row r="43" spans="1:23">
      <c r="A43" s="292" t="s">
        <v>255</v>
      </c>
      <c r="B43" s="294" t="s">
        <v>256</v>
      </c>
      <c r="C43" s="300"/>
      <c r="W43" s="316"/>
    </row>
    <row r="44" spans="1:23">
      <c r="A44" s="292"/>
      <c r="B44" s="299" t="s">
        <v>257</v>
      </c>
      <c r="C44" s="300"/>
      <c r="W44" s="316"/>
    </row>
    <row r="45" spans="1:23">
      <c r="A45" s="292"/>
      <c r="B45" s="295" t="s">
        <v>258</v>
      </c>
      <c r="C45" s="300"/>
      <c r="W45" s="316"/>
    </row>
    <row r="46" spans="1:23">
      <c r="A46" s="309"/>
      <c r="B46" s="294"/>
      <c r="C46" s="300"/>
      <c r="W46" s="316"/>
    </row>
    <row r="47" spans="1:23" ht="21">
      <c r="A47" s="283">
        <v>3</v>
      </c>
      <c r="B47" s="303" t="s">
        <v>83</v>
      </c>
      <c r="C47" s="304"/>
      <c r="D47" s="287"/>
      <c r="E47" s="287"/>
      <c r="F47" s="287"/>
      <c r="G47" s="287"/>
      <c r="H47" s="287"/>
      <c r="I47" s="306"/>
      <c r="J47" s="306"/>
      <c r="K47" s="306"/>
      <c r="L47" s="306"/>
      <c r="M47" s="287"/>
      <c r="N47" s="287"/>
      <c r="O47" s="287"/>
      <c r="P47" s="287"/>
      <c r="Q47" s="287"/>
      <c r="R47" s="287"/>
      <c r="S47" s="287"/>
      <c r="T47" s="287"/>
      <c r="U47" s="287"/>
      <c r="V47" s="287"/>
      <c r="W47" s="314"/>
    </row>
    <row r="48" spans="1:23" ht="31.5">
      <c r="A48" s="297">
        <v>3.1</v>
      </c>
      <c r="B48" s="289" t="s">
        <v>259</v>
      </c>
      <c r="C48" s="308"/>
      <c r="D48" s="291"/>
      <c r="E48" s="291"/>
      <c r="F48" s="291"/>
      <c r="G48" s="291"/>
      <c r="H48" s="291"/>
      <c r="I48" s="290"/>
      <c r="J48" s="290"/>
      <c r="K48" s="290"/>
      <c r="L48" s="290"/>
      <c r="M48" s="291"/>
      <c r="N48" s="291"/>
      <c r="O48" s="291"/>
      <c r="P48" s="291"/>
      <c r="Q48" s="291"/>
      <c r="R48" s="291"/>
      <c r="S48" s="291"/>
      <c r="T48" s="291"/>
      <c r="U48" s="291"/>
      <c r="V48" s="291"/>
      <c r="W48" s="315"/>
    </row>
    <row r="49" spans="1:23">
      <c r="A49" s="292"/>
      <c r="B49" s="295" t="s">
        <v>260</v>
      </c>
      <c r="C49" s="300"/>
      <c r="W49" s="316"/>
    </row>
    <row r="50" spans="1:23">
      <c r="A50" s="292"/>
      <c r="B50" s="295" t="s">
        <v>261</v>
      </c>
      <c r="C50" s="300"/>
      <c r="W50" s="316"/>
    </row>
    <row r="51" spans="1:23">
      <c r="A51" s="292" t="s">
        <v>262</v>
      </c>
      <c r="B51" s="294" t="s">
        <v>263</v>
      </c>
      <c r="C51" s="300"/>
      <c r="W51" s="316"/>
    </row>
    <row r="52" spans="1:23" ht="30">
      <c r="A52" s="292" t="s">
        <v>264</v>
      </c>
      <c r="B52" s="294" t="s">
        <v>265</v>
      </c>
      <c r="C52" s="300"/>
      <c r="W52" s="316"/>
    </row>
    <row r="53" spans="1:23">
      <c r="A53" s="292" t="s">
        <v>266</v>
      </c>
      <c r="B53" s="294" t="s">
        <v>267</v>
      </c>
      <c r="C53" s="300"/>
      <c r="W53" s="316"/>
    </row>
    <row r="54" spans="1:23">
      <c r="A54" s="292"/>
      <c r="B54" s="296" t="s">
        <v>268</v>
      </c>
      <c r="C54" s="300"/>
      <c r="W54" s="316"/>
    </row>
    <row r="55" spans="1:23">
      <c r="A55" s="292"/>
      <c r="B55" s="310" t="s">
        <v>269</v>
      </c>
      <c r="C55" s="300"/>
      <c r="W55" s="316"/>
    </row>
    <row r="56" spans="1:23">
      <c r="A56" s="292"/>
      <c r="B56" s="299"/>
      <c r="C56" s="300"/>
      <c r="W56" s="316"/>
    </row>
    <row r="57" spans="1:23" ht="21">
      <c r="A57" s="283">
        <v>4</v>
      </c>
      <c r="B57" s="303" t="s">
        <v>270</v>
      </c>
      <c r="C57" s="304"/>
      <c r="D57" s="287"/>
      <c r="E57" s="287"/>
      <c r="F57" s="287"/>
      <c r="G57" s="287"/>
      <c r="H57" s="287"/>
      <c r="I57" s="287"/>
      <c r="J57" s="287"/>
      <c r="K57" s="287"/>
      <c r="L57" s="306"/>
      <c r="M57" s="306"/>
      <c r="N57" s="306"/>
      <c r="O57" s="306"/>
      <c r="P57" s="311"/>
      <c r="Q57" s="287"/>
      <c r="R57" s="287"/>
      <c r="S57" s="287"/>
      <c r="T57" s="287"/>
      <c r="U57" s="287"/>
      <c r="V57" s="287"/>
      <c r="W57" s="314"/>
    </row>
    <row r="58" spans="1:23" ht="15.75">
      <c r="A58" s="297">
        <v>4.0999999999999996</v>
      </c>
      <c r="B58" s="289" t="s">
        <v>270</v>
      </c>
      <c r="C58" s="308"/>
      <c r="D58" s="291"/>
      <c r="E58" s="291"/>
      <c r="F58" s="291"/>
      <c r="G58" s="291"/>
      <c r="H58" s="291"/>
      <c r="I58" s="291"/>
      <c r="J58" s="291"/>
      <c r="K58" s="291"/>
      <c r="L58" s="290"/>
      <c r="M58" s="290"/>
      <c r="N58" s="290"/>
      <c r="O58" s="290"/>
      <c r="P58" s="291"/>
      <c r="Q58" s="291"/>
      <c r="R58" s="291"/>
      <c r="S58" s="291"/>
      <c r="T58" s="291"/>
      <c r="U58" s="291"/>
      <c r="V58" s="291"/>
      <c r="W58" s="315"/>
    </row>
    <row r="59" spans="1:23">
      <c r="A59" s="292"/>
      <c r="B59" s="295" t="s">
        <v>260</v>
      </c>
      <c r="C59" s="300"/>
      <c r="W59" s="316"/>
    </row>
    <row r="60" spans="1:23">
      <c r="A60" s="292"/>
      <c r="B60" s="295" t="s">
        <v>261</v>
      </c>
      <c r="C60" s="300"/>
      <c r="W60" s="316"/>
    </row>
    <row r="61" spans="1:23">
      <c r="A61" s="292" t="s">
        <v>271</v>
      </c>
      <c r="B61" s="294" t="s">
        <v>272</v>
      </c>
      <c r="C61" s="300"/>
      <c r="W61" s="316"/>
    </row>
    <row r="62" spans="1:23">
      <c r="A62" s="292" t="s">
        <v>273</v>
      </c>
      <c r="B62" s="294" t="s">
        <v>252</v>
      </c>
      <c r="C62" s="300"/>
      <c r="W62" s="316"/>
    </row>
    <row r="63" spans="1:23">
      <c r="A63" s="292" t="s">
        <v>274</v>
      </c>
      <c r="B63" s="294" t="s">
        <v>214</v>
      </c>
      <c r="C63" s="300"/>
      <c r="W63" s="316"/>
    </row>
    <row r="64" spans="1:23">
      <c r="A64" s="292"/>
      <c r="B64" s="294" t="s">
        <v>275</v>
      </c>
      <c r="C64" s="300"/>
      <c r="W64" s="316"/>
    </row>
    <row r="65" spans="1:23">
      <c r="A65" s="292"/>
      <c r="B65" s="296" t="s">
        <v>276</v>
      </c>
      <c r="C65" s="300"/>
      <c r="W65" s="316"/>
    </row>
    <row r="66" spans="1:23" ht="21">
      <c r="A66" s="283">
        <v>4</v>
      </c>
      <c r="B66" s="317" t="s">
        <v>277</v>
      </c>
      <c r="C66" s="304"/>
      <c r="D66" s="287"/>
      <c r="E66" s="287"/>
      <c r="F66" s="287"/>
      <c r="G66" s="287"/>
      <c r="H66" s="287"/>
      <c r="I66" s="287"/>
      <c r="J66" s="287"/>
      <c r="K66" s="287"/>
      <c r="L66" s="287"/>
      <c r="M66" s="287"/>
      <c r="N66" s="287"/>
      <c r="O66" s="287"/>
      <c r="P66" s="306"/>
      <c r="Q66" s="306"/>
      <c r="R66" s="306"/>
      <c r="S66" s="306"/>
      <c r="T66" s="311"/>
      <c r="U66" s="287"/>
      <c r="V66" s="287"/>
      <c r="W66" s="314"/>
    </row>
    <row r="67" spans="1:23" ht="15.75">
      <c r="A67" s="297">
        <v>5.0999999999999996</v>
      </c>
      <c r="B67" s="289" t="s">
        <v>278</v>
      </c>
      <c r="C67" s="308"/>
      <c r="D67" s="291"/>
      <c r="E67" s="291"/>
      <c r="F67" s="291"/>
      <c r="G67" s="291"/>
      <c r="H67" s="291"/>
      <c r="I67" s="291"/>
      <c r="J67" s="291"/>
      <c r="K67" s="291"/>
      <c r="L67" s="291"/>
      <c r="M67" s="291"/>
      <c r="N67" s="291"/>
      <c r="O67" s="291"/>
      <c r="P67" s="290"/>
      <c r="Q67" s="290"/>
      <c r="R67" s="290"/>
      <c r="S67" s="290"/>
      <c r="T67" s="291"/>
      <c r="U67" s="291"/>
      <c r="V67" s="291"/>
      <c r="W67" s="315"/>
    </row>
    <row r="68" spans="1:23">
      <c r="A68" s="292" t="s">
        <v>279</v>
      </c>
      <c r="B68" s="294" t="s">
        <v>280</v>
      </c>
      <c r="C68" s="300"/>
      <c r="W68" s="316"/>
    </row>
    <row r="69" spans="1:23">
      <c r="A69" s="292" t="s">
        <v>281</v>
      </c>
      <c r="B69" s="294" t="s">
        <v>282</v>
      </c>
      <c r="C69" s="300"/>
      <c r="W69" s="316"/>
    </row>
    <row r="70" spans="1:23">
      <c r="A70" s="292"/>
      <c r="B70" s="296" t="s">
        <v>283</v>
      </c>
      <c r="C70" s="300"/>
      <c r="W70" s="316"/>
    </row>
    <row r="71" spans="1:23">
      <c r="A71" s="292"/>
      <c r="B71" s="295" t="s">
        <v>284</v>
      </c>
      <c r="C71" s="300"/>
      <c r="W71" s="316"/>
    </row>
    <row r="72" spans="1:23" ht="21">
      <c r="A72" s="283">
        <v>6</v>
      </c>
      <c r="B72" s="303" t="s">
        <v>285</v>
      </c>
      <c r="C72" s="304"/>
      <c r="D72" s="287"/>
      <c r="E72" s="287"/>
      <c r="F72" s="287"/>
      <c r="G72" s="287"/>
      <c r="H72" s="287"/>
      <c r="I72" s="287"/>
      <c r="J72" s="287"/>
      <c r="K72" s="287"/>
      <c r="L72" s="287"/>
      <c r="M72" s="287"/>
      <c r="N72" s="287"/>
      <c r="O72" s="287"/>
      <c r="P72" s="287"/>
      <c r="Q72" s="287"/>
      <c r="R72" s="287"/>
      <c r="S72" s="287"/>
      <c r="T72" s="287"/>
      <c r="U72" s="306"/>
      <c r="V72" s="287"/>
      <c r="W72" s="314"/>
    </row>
    <row r="73" spans="1:23" ht="15.75">
      <c r="A73" s="297">
        <v>6.1</v>
      </c>
      <c r="B73" s="289" t="s">
        <v>286</v>
      </c>
      <c r="C73" s="308"/>
      <c r="D73" s="291"/>
      <c r="E73" s="291"/>
      <c r="F73" s="291"/>
      <c r="G73" s="291"/>
      <c r="H73" s="291"/>
      <c r="I73" s="291"/>
      <c r="J73" s="291"/>
      <c r="K73" s="291"/>
      <c r="L73" s="291"/>
      <c r="M73" s="291"/>
      <c r="N73" s="291"/>
      <c r="O73" s="291"/>
      <c r="P73" s="291"/>
      <c r="Q73" s="291"/>
      <c r="R73" s="291"/>
      <c r="S73" s="291"/>
      <c r="T73" s="291"/>
      <c r="U73" s="290"/>
      <c r="V73" s="291"/>
      <c r="W73" s="315"/>
    </row>
    <row r="74" spans="1:23">
      <c r="A74" s="292" t="s">
        <v>287</v>
      </c>
      <c r="B74" s="294" t="s">
        <v>288</v>
      </c>
      <c r="C74" s="300"/>
      <c r="W74" s="316"/>
    </row>
    <row r="75" spans="1:23">
      <c r="A75" s="292" t="s">
        <v>289</v>
      </c>
      <c r="B75" s="294" t="s">
        <v>290</v>
      </c>
      <c r="C75" s="300"/>
      <c r="W75" s="316"/>
    </row>
    <row r="76" spans="1:23">
      <c r="A76" s="292" t="s">
        <v>291</v>
      </c>
      <c r="B76" s="294" t="s">
        <v>292</v>
      </c>
      <c r="C76" s="300"/>
      <c r="W76" s="316"/>
    </row>
    <row r="77" spans="1:23">
      <c r="A77" s="292"/>
      <c r="B77" s="296" t="s">
        <v>293</v>
      </c>
      <c r="C77" s="300"/>
      <c r="W77" s="316"/>
    </row>
    <row r="78" spans="1:23" ht="15.75">
      <c r="A78" s="297">
        <v>6.2</v>
      </c>
      <c r="B78" s="289" t="s">
        <v>294</v>
      </c>
      <c r="C78" s="308"/>
      <c r="D78" s="291"/>
      <c r="E78" s="291"/>
      <c r="F78" s="291"/>
      <c r="G78" s="291"/>
      <c r="H78" s="291"/>
      <c r="I78" s="291"/>
      <c r="J78" s="291"/>
      <c r="K78" s="291"/>
      <c r="L78" s="291"/>
      <c r="M78" s="291"/>
      <c r="N78" s="291"/>
      <c r="O78" s="291"/>
      <c r="P78" s="291"/>
      <c r="Q78" s="291"/>
      <c r="R78" s="291"/>
      <c r="S78" s="291"/>
      <c r="T78" s="291"/>
      <c r="U78" s="291"/>
      <c r="V78" s="291"/>
      <c r="W78" s="315"/>
    </row>
    <row r="79" spans="1:23">
      <c r="A79" s="292"/>
      <c r="B79" s="318"/>
      <c r="C79" s="300"/>
      <c r="W79" s="316"/>
    </row>
    <row r="80" spans="1:23">
      <c r="A80" s="319"/>
      <c r="B80" s="320"/>
      <c r="C80" s="321"/>
      <c r="D80" s="97"/>
      <c r="E80" s="97"/>
      <c r="F80" s="97"/>
      <c r="G80" s="97"/>
      <c r="H80" s="97"/>
      <c r="I80" s="97"/>
      <c r="J80" s="97"/>
      <c r="K80" s="97"/>
      <c r="L80" s="97"/>
      <c r="M80" s="97"/>
      <c r="N80" s="97"/>
      <c r="O80" s="97"/>
      <c r="P80" s="97"/>
      <c r="Q80" s="97"/>
      <c r="R80" s="97"/>
      <c r="S80" s="97"/>
      <c r="T80" s="97"/>
      <c r="U80" s="97"/>
      <c r="V80" s="97"/>
      <c r="W80" s="322"/>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sheetData>
  <pageMargins left="0.7" right="0.7" top="0.75" bottom="0.75" header="0.3" footer="0.3"/>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2"/>
  <sheetViews>
    <sheetView zoomScale="85" zoomScaleNormal="85" workbookViewId="0">
      <selection activeCell="D37" sqref="D37"/>
    </sheetView>
  </sheetViews>
  <sheetFormatPr defaultColWidth="9" defaultRowHeight="15"/>
  <cols>
    <col min="1" max="1" width="33.375" customWidth="1"/>
    <col min="2" max="2" width="19.25" customWidth="1"/>
    <col min="3" max="3" width="9.125" customWidth="1"/>
    <col min="4" max="4" width="15" customWidth="1"/>
    <col min="6" max="6" width="11.25" customWidth="1"/>
    <col min="7" max="7" width="10.75" customWidth="1"/>
    <col min="8" max="8" width="8.625" customWidth="1"/>
    <col min="10" max="10" width="11.125" customWidth="1"/>
    <col min="11" max="11" width="11.375" customWidth="1"/>
    <col min="13" max="13" width="10.25" customWidth="1"/>
    <col min="18" max="18" width="7.875" customWidth="1"/>
    <col min="19" max="19" width="8.25" customWidth="1"/>
    <col min="20" max="20" width="9" customWidth="1"/>
    <col min="21" max="21" width="9.75" customWidth="1"/>
    <col min="22" max="22" width="10.125" customWidth="1"/>
  </cols>
  <sheetData>
    <row r="1" spans="1:23" ht="15.75">
      <c r="A1" s="251" t="s">
        <v>295</v>
      </c>
      <c r="B1" s="252" t="s">
        <v>296</v>
      </c>
      <c r="C1" s="253" t="s">
        <v>182</v>
      </c>
      <c r="D1" s="73" t="s">
        <v>183</v>
      </c>
      <c r="E1" s="73" t="s">
        <v>184</v>
      </c>
      <c r="F1" s="73" t="s">
        <v>185</v>
      </c>
      <c r="G1" s="73" t="s">
        <v>186</v>
      </c>
      <c r="H1" s="73" t="s">
        <v>187</v>
      </c>
      <c r="I1" s="73" t="s">
        <v>188</v>
      </c>
      <c r="J1" s="73" t="s">
        <v>189</v>
      </c>
      <c r="K1" s="73" t="s">
        <v>190</v>
      </c>
      <c r="L1" s="73" t="s">
        <v>191</v>
      </c>
      <c r="M1" s="73" t="s">
        <v>192</v>
      </c>
      <c r="N1" s="73" t="s">
        <v>193</v>
      </c>
      <c r="O1" s="73" t="s">
        <v>194</v>
      </c>
      <c r="P1" s="73" t="s">
        <v>195</v>
      </c>
      <c r="Q1" s="73" t="s">
        <v>196</v>
      </c>
      <c r="R1" s="73" t="s">
        <v>197</v>
      </c>
      <c r="S1" s="73" t="s">
        <v>198</v>
      </c>
      <c r="T1" s="73" t="s">
        <v>199</v>
      </c>
      <c r="U1" s="73" t="s">
        <v>200</v>
      </c>
      <c r="V1" s="73" t="s">
        <v>201</v>
      </c>
      <c r="W1" s="73" t="s">
        <v>202</v>
      </c>
    </row>
    <row r="2" spans="1:23" ht="15.75">
      <c r="A2" s="254" t="s">
        <v>297</v>
      </c>
      <c r="B2" s="255">
        <v>3</v>
      </c>
      <c r="C2" s="505" t="s">
        <v>297</v>
      </c>
      <c r="D2" s="505"/>
      <c r="E2" s="505"/>
      <c r="F2" s="505"/>
      <c r="G2" s="505"/>
      <c r="H2" s="505"/>
      <c r="I2" s="505"/>
      <c r="J2" s="505"/>
      <c r="K2" s="505"/>
      <c r="L2" s="505"/>
      <c r="M2" s="505"/>
      <c r="N2" s="505"/>
      <c r="O2" s="505"/>
      <c r="P2" s="505"/>
      <c r="Q2" s="505"/>
      <c r="R2" s="505"/>
      <c r="S2" s="505"/>
      <c r="T2" s="505"/>
      <c r="U2" s="505"/>
      <c r="V2" s="505"/>
      <c r="W2" s="506"/>
    </row>
    <row r="3" spans="1:23" ht="15.75">
      <c r="A3" s="256" t="s">
        <v>298</v>
      </c>
      <c r="B3" s="255">
        <v>2</v>
      </c>
      <c r="C3" s="257" t="s">
        <v>299</v>
      </c>
      <c r="D3" s="258"/>
      <c r="E3" s="83"/>
      <c r="F3" s="83"/>
      <c r="G3" s="83"/>
      <c r="H3" s="83"/>
      <c r="I3" s="83"/>
      <c r="J3" s="83"/>
      <c r="K3" s="83"/>
      <c r="L3" s="83"/>
      <c r="M3" s="83"/>
      <c r="N3" s="83"/>
      <c r="O3" s="83"/>
      <c r="P3" s="83"/>
      <c r="Q3" s="1"/>
      <c r="R3" s="1"/>
      <c r="S3" s="1"/>
      <c r="T3" s="1"/>
      <c r="U3" s="1"/>
      <c r="V3" s="1"/>
      <c r="W3" s="268"/>
    </row>
    <row r="4" spans="1:23" ht="15.75">
      <c r="A4" s="256" t="s">
        <v>239</v>
      </c>
      <c r="B4" s="255">
        <v>4</v>
      </c>
      <c r="C4" s="83"/>
      <c r="D4" s="83"/>
      <c r="E4" s="258" t="s">
        <v>300</v>
      </c>
      <c r="F4" s="259"/>
      <c r="G4" s="260"/>
      <c r="H4" s="261"/>
      <c r="I4" s="83"/>
      <c r="J4" s="83"/>
      <c r="K4" s="83"/>
      <c r="L4" s="83"/>
      <c r="M4" s="83"/>
      <c r="N4" s="83"/>
      <c r="O4" s="83"/>
      <c r="P4" s="83"/>
      <c r="Q4" s="1"/>
      <c r="R4" s="1"/>
      <c r="S4" s="1"/>
      <c r="T4" s="1"/>
      <c r="U4" s="1"/>
      <c r="V4" s="1"/>
      <c r="W4" s="268"/>
    </row>
    <row r="5" spans="1:23" ht="15.75">
      <c r="A5" s="256" t="s">
        <v>83</v>
      </c>
      <c r="B5" s="255"/>
      <c r="C5" s="83"/>
      <c r="D5" s="83"/>
      <c r="E5" s="83"/>
      <c r="F5" s="83"/>
      <c r="G5" s="83"/>
      <c r="H5" s="83"/>
      <c r="I5" s="507" t="s">
        <v>83</v>
      </c>
      <c r="J5" s="508"/>
      <c r="K5" s="508"/>
      <c r="L5" s="509"/>
      <c r="M5" s="83"/>
      <c r="N5" s="83"/>
      <c r="O5" s="83"/>
      <c r="P5" s="83"/>
      <c r="Q5" s="1"/>
      <c r="R5" s="1"/>
      <c r="S5" s="1"/>
      <c r="T5" s="1"/>
      <c r="U5" s="1"/>
      <c r="V5" s="1"/>
      <c r="W5" s="268"/>
    </row>
    <row r="6" spans="1:23" ht="15.95" customHeight="1">
      <c r="A6" s="262" t="s">
        <v>270</v>
      </c>
      <c r="B6" s="255"/>
      <c r="C6" s="83"/>
      <c r="D6" s="83"/>
      <c r="E6" s="83"/>
      <c r="F6" s="83"/>
      <c r="G6" s="83"/>
      <c r="H6" s="83"/>
      <c r="I6" s="83"/>
      <c r="J6" s="83"/>
      <c r="K6" s="83"/>
      <c r="L6" s="267"/>
      <c r="M6" s="204" t="s">
        <v>270</v>
      </c>
      <c r="N6" s="205"/>
      <c r="O6" s="205"/>
      <c r="P6" s="1"/>
      <c r="Q6" s="1"/>
      <c r="R6" s="1"/>
      <c r="S6" s="1"/>
      <c r="T6" s="1"/>
      <c r="U6" s="1"/>
      <c r="V6" s="1"/>
      <c r="W6" s="268"/>
    </row>
    <row r="7" spans="1:23">
      <c r="A7" s="256" t="s">
        <v>277</v>
      </c>
      <c r="B7" s="255"/>
      <c r="C7" s="83"/>
      <c r="E7" s="83"/>
      <c r="F7" s="83"/>
      <c r="G7" s="83"/>
      <c r="H7" s="83"/>
      <c r="I7" s="83"/>
      <c r="J7" s="83"/>
      <c r="K7" s="83"/>
      <c r="L7" s="83"/>
      <c r="M7" s="83"/>
      <c r="N7" s="83"/>
      <c r="O7" s="83"/>
      <c r="P7" s="244"/>
      <c r="Q7" s="269" t="s">
        <v>277</v>
      </c>
      <c r="R7" s="244"/>
      <c r="S7" s="244"/>
      <c r="T7" s="1"/>
      <c r="U7" s="1"/>
      <c r="V7" s="1"/>
      <c r="W7" s="268"/>
    </row>
    <row r="8" spans="1:23" ht="15.75">
      <c r="A8" s="256" t="s">
        <v>301</v>
      </c>
      <c r="B8" s="255"/>
      <c r="C8" s="1"/>
      <c r="D8" s="1"/>
      <c r="E8" s="1"/>
      <c r="F8" s="1"/>
      <c r="G8" s="1"/>
      <c r="H8" s="1"/>
      <c r="I8" s="1"/>
      <c r="J8" s="1"/>
      <c r="K8" s="1"/>
      <c r="L8" s="1"/>
      <c r="M8" s="1"/>
      <c r="N8" s="1"/>
      <c r="O8" s="1"/>
      <c r="P8" s="1"/>
      <c r="Q8" s="1"/>
      <c r="R8" s="1"/>
      <c r="S8" s="1"/>
      <c r="T8" s="210" t="s">
        <v>302</v>
      </c>
      <c r="U8" s="1"/>
      <c r="V8" s="1"/>
      <c r="W8" s="268"/>
    </row>
    <row r="9" spans="1:23" ht="18.75">
      <c r="A9" s="263" t="s">
        <v>286</v>
      </c>
      <c r="B9" s="255"/>
      <c r="C9" s="1"/>
      <c r="D9" s="1"/>
      <c r="E9" s="1"/>
      <c r="F9" s="1"/>
      <c r="G9" s="1"/>
      <c r="H9" s="1"/>
      <c r="I9" s="1"/>
      <c r="J9" s="1"/>
      <c r="K9" s="1"/>
      <c r="L9" s="1"/>
      <c r="M9" s="1"/>
      <c r="N9" s="1"/>
      <c r="O9" s="1"/>
      <c r="P9" s="1"/>
      <c r="Q9" s="1"/>
      <c r="R9" s="1"/>
      <c r="S9" s="1"/>
      <c r="T9" s="1"/>
      <c r="U9" s="270" t="s">
        <v>286</v>
      </c>
      <c r="V9" s="1"/>
      <c r="W9" s="268"/>
    </row>
    <row r="10" spans="1:23">
      <c r="A10" s="263" t="s">
        <v>303</v>
      </c>
      <c r="B10" s="255"/>
      <c r="C10" s="1"/>
      <c r="D10" s="1"/>
      <c r="E10" s="1"/>
      <c r="F10" s="1"/>
      <c r="G10" s="1"/>
      <c r="H10" s="1"/>
      <c r="I10" s="1"/>
      <c r="J10" s="1"/>
      <c r="K10" s="1"/>
      <c r="L10" s="1"/>
      <c r="M10" s="1"/>
      <c r="N10" s="1"/>
      <c r="O10" s="1"/>
      <c r="P10" s="1"/>
      <c r="Q10" s="1"/>
      <c r="R10" s="1"/>
      <c r="S10" s="1"/>
      <c r="T10" s="1"/>
      <c r="U10" s="271" t="s">
        <v>304</v>
      </c>
      <c r="V10" s="272"/>
      <c r="W10" s="273"/>
    </row>
    <row r="11" spans="1:23" ht="15.75">
      <c r="A11" s="263" t="s">
        <v>305</v>
      </c>
      <c r="B11" s="264"/>
      <c r="C11" s="1"/>
      <c r="D11" s="1"/>
      <c r="E11" s="1"/>
      <c r="F11" s="1"/>
      <c r="G11" s="1"/>
      <c r="H11" s="1"/>
      <c r="I11" s="210"/>
      <c r="J11" s="210"/>
      <c r="K11" s="210"/>
      <c r="L11" s="210"/>
      <c r="M11" s="210" t="s">
        <v>305</v>
      </c>
      <c r="N11" s="210"/>
      <c r="O11" s="210"/>
      <c r="P11" s="210"/>
      <c r="Q11" s="210"/>
      <c r="R11" s="210"/>
      <c r="S11" s="210"/>
      <c r="T11" s="210"/>
      <c r="U11" s="1"/>
      <c r="V11" s="1"/>
      <c r="W11" s="268"/>
    </row>
    <row r="12" spans="1:23">
      <c r="A12" s="265"/>
      <c r="B12" s="266"/>
      <c r="C12" s="100"/>
      <c r="D12" s="100"/>
      <c r="E12" s="100"/>
      <c r="F12" s="100"/>
      <c r="G12" s="100"/>
      <c r="H12" s="100"/>
      <c r="I12" s="100"/>
      <c r="J12" s="100"/>
      <c r="K12" s="100"/>
      <c r="L12" s="100"/>
      <c r="M12" s="100"/>
      <c r="N12" s="100"/>
      <c r="O12" s="100"/>
      <c r="P12" s="100"/>
      <c r="Q12" s="100"/>
      <c r="R12" s="100"/>
      <c r="S12" s="100"/>
      <c r="T12" s="100"/>
      <c r="U12" s="100"/>
      <c r="V12" s="100"/>
      <c r="W12" s="274"/>
    </row>
  </sheetData>
  <mergeCells count="2">
    <mergeCell ref="C2:W2"/>
    <mergeCell ref="I5:L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41"/>
  <sheetViews>
    <sheetView zoomScale="90" zoomScaleNormal="90" workbookViewId="0">
      <selection activeCell="I27" sqref="I27"/>
    </sheetView>
  </sheetViews>
  <sheetFormatPr defaultColWidth="9" defaultRowHeight="15"/>
  <cols>
    <col min="1" max="1" width="9.75" customWidth="1"/>
    <col min="2" max="2" width="33.375" customWidth="1"/>
    <col min="3" max="3" width="6.75" customWidth="1"/>
    <col min="4" max="4" width="9.125" customWidth="1"/>
    <col min="5" max="5" width="10.75" customWidth="1"/>
    <col min="7" max="7" width="11.25" customWidth="1"/>
    <col min="8" max="8" width="10.75" customWidth="1"/>
    <col min="11" max="11" width="11.125" customWidth="1"/>
    <col min="12" max="12" width="11.375" customWidth="1"/>
    <col min="14" max="14" width="10.25" customWidth="1"/>
    <col min="19" max="19" width="7.875" customWidth="1"/>
    <col min="20" max="20" width="9" customWidth="1"/>
    <col min="22" max="22" width="9.75" customWidth="1"/>
    <col min="23" max="23" width="6.375" customWidth="1"/>
    <col min="24" max="24" width="5.125" customWidth="1"/>
  </cols>
  <sheetData>
    <row r="1" spans="1:22" ht="15.75">
      <c r="A1" s="71" t="s">
        <v>306</v>
      </c>
      <c r="B1" s="72" t="s">
        <v>295</v>
      </c>
      <c r="C1" s="72"/>
      <c r="D1" s="73">
        <v>41913</v>
      </c>
      <c r="E1" s="74">
        <v>41944</v>
      </c>
      <c r="F1" s="74">
        <v>41974</v>
      </c>
      <c r="G1" s="74">
        <v>42005</v>
      </c>
      <c r="H1" s="74">
        <v>42036</v>
      </c>
      <c r="I1" s="74">
        <v>42064</v>
      </c>
      <c r="J1" s="74">
        <v>42095</v>
      </c>
      <c r="K1" s="74">
        <v>42125</v>
      </c>
      <c r="L1" s="74">
        <v>42156</v>
      </c>
      <c r="M1" s="74">
        <v>42186</v>
      </c>
      <c r="N1" s="74">
        <v>42217</v>
      </c>
      <c r="O1" s="74">
        <v>42248</v>
      </c>
      <c r="P1" s="74">
        <v>42278</v>
      </c>
      <c r="Q1" s="74">
        <v>42309</v>
      </c>
      <c r="R1" s="241">
        <v>42339</v>
      </c>
      <c r="S1" s="74">
        <v>42370</v>
      </c>
      <c r="T1" s="74">
        <v>42401</v>
      </c>
      <c r="U1" s="106">
        <v>42430</v>
      </c>
      <c r="V1" s="73">
        <v>42461</v>
      </c>
    </row>
    <row r="2" spans="1:22" ht="15.75">
      <c r="A2" s="75" t="s">
        <v>307</v>
      </c>
      <c r="B2" s="76" t="s">
        <v>308</v>
      </c>
      <c r="C2" s="77"/>
      <c r="D2" s="533" t="s">
        <v>297</v>
      </c>
      <c r="E2" s="505"/>
      <c r="F2" s="505"/>
      <c r="G2" s="505"/>
      <c r="H2" s="505"/>
      <c r="I2" s="505"/>
      <c r="J2" s="505"/>
      <c r="K2" s="505"/>
      <c r="L2" s="505"/>
      <c r="M2" s="505"/>
      <c r="N2" s="505"/>
      <c r="O2" s="505"/>
      <c r="P2" s="505"/>
      <c r="Q2" s="505"/>
      <c r="R2" s="505"/>
      <c r="S2" s="505"/>
      <c r="T2" s="505"/>
      <c r="U2" s="505"/>
      <c r="V2" s="505"/>
    </row>
    <row r="3" spans="1:22" ht="15.75">
      <c r="A3" s="78" t="s">
        <v>309</v>
      </c>
      <c r="B3" s="79" t="s">
        <v>298</v>
      </c>
      <c r="C3" s="80"/>
      <c r="D3" s="81" t="s">
        <v>299</v>
      </c>
      <c r="E3" s="82"/>
      <c r="F3" s="83"/>
      <c r="G3" s="83"/>
      <c r="H3" s="83"/>
      <c r="I3" s="83"/>
      <c r="J3" s="83"/>
      <c r="K3" s="83"/>
      <c r="L3" s="83"/>
      <c r="M3" s="83"/>
      <c r="N3" s="83"/>
      <c r="O3" s="83"/>
      <c r="P3" s="83"/>
      <c r="Q3" s="83"/>
      <c r="R3" s="1"/>
      <c r="S3" s="1"/>
      <c r="T3" s="1"/>
      <c r="U3" s="1"/>
      <c r="V3" s="1"/>
    </row>
    <row r="4" spans="1:22" ht="15.75">
      <c r="A4" s="84" t="s">
        <v>310</v>
      </c>
      <c r="B4" s="79" t="s">
        <v>239</v>
      </c>
      <c r="C4" s="85"/>
      <c r="D4" s="86"/>
      <c r="E4" s="87"/>
      <c r="F4" s="534" t="s">
        <v>300</v>
      </c>
      <c r="G4" s="535"/>
      <c r="H4" s="535"/>
      <c r="I4" s="535"/>
      <c r="J4" s="535"/>
      <c r="K4" s="83"/>
      <c r="L4" s="83"/>
      <c r="M4" s="83"/>
      <c r="N4" s="83"/>
      <c r="O4" s="83"/>
      <c r="P4" s="83"/>
      <c r="Q4" s="83"/>
      <c r="R4" s="1"/>
      <c r="S4" s="1"/>
      <c r="T4" s="1"/>
      <c r="U4" s="1"/>
      <c r="V4" s="1"/>
    </row>
    <row r="5" spans="1:22" ht="15.75">
      <c r="A5" s="88" t="s">
        <v>311</v>
      </c>
      <c r="B5" s="79" t="s">
        <v>312</v>
      </c>
      <c r="C5" s="85"/>
      <c r="D5" s="86"/>
      <c r="E5" s="87"/>
      <c r="F5" s="83"/>
      <c r="G5" s="83"/>
      <c r="H5" s="83"/>
      <c r="I5" s="83"/>
      <c r="J5" s="507" t="s">
        <v>312</v>
      </c>
      <c r="K5" s="508"/>
      <c r="L5" s="508"/>
      <c r="M5" s="509"/>
      <c r="N5" s="83"/>
      <c r="O5" s="83"/>
      <c r="P5" s="83"/>
      <c r="Q5" s="83"/>
      <c r="R5" s="1"/>
      <c r="S5" s="1"/>
      <c r="T5" s="1"/>
      <c r="U5" s="1"/>
      <c r="V5" s="1"/>
    </row>
    <row r="6" spans="1:22" ht="15" customHeight="1">
      <c r="A6" s="88" t="s">
        <v>313</v>
      </c>
      <c r="B6" s="79" t="s">
        <v>270</v>
      </c>
      <c r="C6" s="89"/>
      <c r="D6" s="86"/>
      <c r="E6" s="87"/>
      <c r="F6" s="83"/>
      <c r="G6" s="83"/>
      <c r="H6" s="83"/>
      <c r="I6" s="83"/>
      <c r="J6" s="200"/>
      <c r="K6" s="201"/>
      <c r="L6" s="202"/>
      <c r="M6" s="203"/>
      <c r="N6" s="204" t="s">
        <v>270</v>
      </c>
      <c r="O6" s="205"/>
      <c r="P6" s="205"/>
      <c r="Q6" s="1"/>
      <c r="R6" s="1"/>
      <c r="S6" s="1"/>
      <c r="T6" s="1"/>
      <c r="U6" s="1"/>
      <c r="V6" s="1"/>
    </row>
    <row r="7" spans="1:22">
      <c r="A7" s="88" t="s">
        <v>314</v>
      </c>
      <c r="B7" s="79" t="s">
        <v>277</v>
      </c>
      <c r="C7" s="85"/>
      <c r="D7" s="86"/>
      <c r="E7" s="90"/>
      <c r="F7" s="83"/>
      <c r="G7" s="83"/>
      <c r="H7" s="83"/>
      <c r="I7" s="83"/>
      <c r="J7" s="87"/>
      <c r="K7" s="206"/>
      <c r="L7" s="83"/>
      <c r="M7" s="87"/>
      <c r="N7" s="83"/>
      <c r="O7" s="83"/>
      <c r="P7" s="83"/>
      <c r="Q7" s="242"/>
      <c r="R7" s="243" t="s">
        <v>277</v>
      </c>
      <c r="S7" s="244"/>
      <c r="T7" s="242"/>
      <c r="U7" s="1"/>
      <c r="V7" s="1"/>
    </row>
    <row r="8" spans="1:22" ht="15.75">
      <c r="A8" s="88">
        <v>18</v>
      </c>
      <c r="B8" s="79" t="s">
        <v>315</v>
      </c>
      <c r="C8" s="85"/>
      <c r="D8" s="91"/>
      <c r="E8" s="92"/>
      <c r="F8" s="1"/>
      <c r="G8" s="1"/>
      <c r="H8" s="1"/>
      <c r="I8" s="1"/>
      <c r="J8" s="92"/>
      <c r="K8" s="207"/>
      <c r="L8" s="1"/>
      <c r="M8" s="92"/>
      <c r="N8" s="1"/>
      <c r="O8" s="1"/>
      <c r="P8" s="1"/>
      <c r="Q8" s="92"/>
      <c r="R8" s="207"/>
      <c r="S8" s="1"/>
      <c r="T8" s="92"/>
      <c r="U8" s="210" t="s">
        <v>302</v>
      </c>
      <c r="V8" s="1"/>
    </row>
    <row r="9" spans="1:22" ht="18.75">
      <c r="A9" s="88">
        <v>19</v>
      </c>
      <c r="B9" s="93" t="s">
        <v>316</v>
      </c>
      <c r="C9" s="85"/>
      <c r="D9" s="91"/>
      <c r="E9" s="92"/>
      <c r="F9" s="1"/>
      <c r="G9" s="1"/>
      <c r="H9" s="1"/>
      <c r="I9" s="1"/>
      <c r="J9" s="92"/>
      <c r="K9" s="207"/>
      <c r="L9" s="1"/>
      <c r="M9" s="92"/>
      <c r="N9" s="1"/>
      <c r="O9" s="1"/>
      <c r="P9" s="1"/>
      <c r="Q9" s="92"/>
      <c r="R9" s="207"/>
      <c r="S9" s="1"/>
      <c r="T9" s="92"/>
      <c r="U9" s="207"/>
      <c r="V9" s="245" t="s">
        <v>286</v>
      </c>
    </row>
    <row r="10" spans="1:22">
      <c r="A10" s="88" t="s">
        <v>317</v>
      </c>
      <c r="B10" s="93" t="s">
        <v>303</v>
      </c>
      <c r="C10" s="85"/>
      <c r="D10" s="91"/>
      <c r="E10" s="92"/>
      <c r="F10" s="1"/>
      <c r="G10" s="1"/>
      <c r="H10" s="1"/>
      <c r="I10" s="1"/>
      <c r="J10" s="92"/>
      <c r="K10" s="207"/>
      <c r="L10" s="1"/>
      <c r="M10" s="92"/>
      <c r="N10" s="1"/>
      <c r="O10" s="1"/>
      <c r="P10" s="1"/>
      <c r="Q10" s="92"/>
      <c r="R10" s="207"/>
      <c r="S10" s="1"/>
      <c r="T10" s="92"/>
      <c r="U10" s="207"/>
      <c r="V10" s="246" t="s">
        <v>304</v>
      </c>
    </row>
    <row r="11" spans="1:22">
      <c r="A11" s="94"/>
      <c r="B11" s="93"/>
      <c r="C11" s="85"/>
      <c r="D11" s="91"/>
      <c r="E11" s="92"/>
      <c r="F11" s="1"/>
      <c r="G11" s="1"/>
      <c r="H11" s="1"/>
      <c r="I11" s="1"/>
      <c r="J11" s="92"/>
      <c r="K11" s="207"/>
      <c r="L11" s="1"/>
      <c r="M11" s="92"/>
      <c r="N11" s="1"/>
      <c r="O11" s="1"/>
      <c r="P11" s="1"/>
      <c r="Q11" s="92"/>
      <c r="R11" s="207"/>
      <c r="S11" s="1"/>
      <c r="T11" s="92"/>
      <c r="U11" s="207"/>
      <c r="V11" s="92"/>
    </row>
    <row r="12" spans="1:22" ht="15.75">
      <c r="A12" s="84" t="s">
        <v>318</v>
      </c>
      <c r="B12" s="93" t="s">
        <v>305</v>
      </c>
      <c r="C12" s="85"/>
      <c r="D12" s="91"/>
      <c r="E12" s="92"/>
      <c r="F12" s="1"/>
      <c r="G12" s="1"/>
      <c r="H12" s="1"/>
      <c r="I12" s="1"/>
      <c r="J12" s="208"/>
      <c r="K12" s="209"/>
      <c r="L12" s="210"/>
      <c r="M12" s="208"/>
      <c r="N12" s="210" t="s">
        <v>305</v>
      </c>
      <c r="O12" s="210"/>
      <c r="P12" s="210"/>
      <c r="Q12" s="208"/>
      <c r="R12" s="209"/>
      <c r="S12" s="210"/>
      <c r="T12" s="208"/>
      <c r="U12" s="209"/>
      <c r="V12" s="92"/>
    </row>
    <row r="13" spans="1:22">
      <c r="A13" s="95"/>
      <c r="B13" s="96"/>
      <c r="C13" s="97"/>
      <c r="D13" s="98"/>
      <c r="E13" s="99"/>
      <c r="F13" s="100"/>
      <c r="G13" s="100"/>
      <c r="H13" s="100"/>
      <c r="I13" s="100"/>
      <c r="J13" s="99"/>
      <c r="K13" s="211"/>
      <c r="L13" s="100"/>
      <c r="M13" s="99"/>
      <c r="N13" s="100"/>
      <c r="O13" s="100"/>
      <c r="P13" s="100"/>
      <c r="Q13" s="99"/>
      <c r="R13" s="211"/>
      <c r="S13" s="100"/>
      <c r="T13" s="99"/>
      <c r="U13" s="211"/>
      <c r="V13" s="99"/>
    </row>
    <row r="14" spans="1:22" ht="15.75">
      <c r="A14" s="515"/>
      <c r="B14" s="515"/>
      <c r="C14" s="516"/>
      <c r="D14" s="536">
        <v>106</v>
      </c>
      <c r="E14" s="537"/>
      <c r="F14" s="538">
        <v>680</v>
      </c>
      <c r="G14" s="538"/>
      <c r="H14" s="538"/>
      <c r="I14" s="538"/>
      <c r="J14" s="538"/>
      <c r="K14" s="536">
        <v>406</v>
      </c>
      <c r="L14" s="538"/>
      <c r="M14" s="537"/>
      <c r="N14" s="536">
        <v>415</v>
      </c>
      <c r="O14" s="538"/>
      <c r="P14" s="538"/>
      <c r="Q14" s="537"/>
      <c r="R14" s="536">
        <v>223</v>
      </c>
      <c r="S14" s="538"/>
      <c r="T14" s="537"/>
      <c r="U14" s="538">
        <v>145</v>
      </c>
      <c r="V14" s="539"/>
    </row>
    <row r="15" spans="1:22">
      <c r="A15" s="504"/>
      <c r="B15" s="504"/>
      <c r="C15" s="517"/>
      <c r="D15" s="101">
        <v>1</v>
      </c>
      <c r="E15" s="102">
        <v>2</v>
      </c>
      <c r="F15" s="103">
        <v>3</v>
      </c>
      <c r="G15" s="103">
        <v>4</v>
      </c>
      <c r="H15" s="103">
        <v>5</v>
      </c>
      <c r="I15" s="103">
        <v>6</v>
      </c>
      <c r="J15" s="103">
        <v>7</v>
      </c>
      <c r="K15" s="101">
        <v>8</v>
      </c>
      <c r="L15" s="103">
        <v>9</v>
      </c>
      <c r="M15" s="102">
        <v>10</v>
      </c>
      <c r="N15" s="101">
        <v>11</v>
      </c>
      <c r="O15" s="103">
        <v>12</v>
      </c>
      <c r="P15" s="103">
        <v>13</v>
      </c>
      <c r="Q15" s="102">
        <v>14</v>
      </c>
      <c r="R15" s="101">
        <v>15</v>
      </c>
      <c r="S15" s="103">
        <v>16</v>
      </c>
      <c r="T15" s="102">
        <v>17</v>
      </c>
      <c r="U15" s="103">
        <v>18</v>
      </c>
      <c r="V15" s="103">
        <v>19</v>
      </c>
    </row>
    <row r="16" spans="1:22" ht="15.75">
      <c r="A16" s="104" t="s">
        <v>109</v>
      </c>
      <c r="B16" s="105" t="s">
        <v>319</v>
      </c>
      <c r="C16" s="104" t="s">
        <v>320</v>
      </c>
      <c r="D16" s="73">
        <v>41913</v>
      </c>
      <c r="E16" s="106">
        <v>41944</v>
      </c>
      <c r="F16" s="107">
        <v>41974</v>
      </c>
      <c r="G16" s="108">
        <v>42005</v>
      </c>
      <c r="H16" s="108">
        <v>42036</v>
      </c>
      <c r="I16" s="212">
        <v>42064</v>
      </c>
      <c r="J16" s="213">
        <v>42095</v>
      </c>
      <c r="K16" s="73">
        <v>42125</v>
      </c>
      <c r="L16" s="74">
        <v>42156</v>
      </c>
      <c r="M16" s="106">
        <v>42186</v>
      </c>
      <c r="N16" s="73">
        <v>42217</v>
      </c>
      <c r="O16" s="106">
        <v>42248</v>
      </c>
      <c r="P16" s="73">
        <v>42278</v>
      </c>
      <c r="Q16" s="106">
        <v>42309</v>
      </c>
      <c r="R16" s="73">
        <v>42339</v>
      </c>
      <c r="S16" s="74">
        <v>42370</v>
      </c>
      <c r="T16" s="106">
        <v>42401</v>
      </c>
      <c r="U16" s="247">
        <v>42430</v>
      </c>
      <c r="V16" s="247">
        <v>42461</v>
      </c>
    </row>
    <row r="17" spans="1:23">
      <c r="A17" s="109">
        <v>1</v>
      </c>
      <c r="B17" s="110" t="s">
        <v>321</v>
      </c>
      <c r="C17" s="111">
        <v>241</v>
      </c>
      <c r="D17" s="112">
        <v>11</v>
      </c>
      <c r="E17" s="113">
        <v>20</v>
      </c>
      <c r="F17" s="114">
        <v>18</v>
      </c>
      <c r="G17" s="115">
        <v>18</v>
      </c>
      <c r="H17" s="115">
        <v>18</v>
      </c>
      <c r="I17" s="115">
        <v>18</v>
      </c>
      <c r="J17" s="214">
        <v>18</v>
      </c>
      <c r="K17" s="167">
        <v>10</v>
      </c>
      <c r="L17" s="169">
        <v>10</v>
      </c>
      <c r="M17" s="168">
        <v>10</v>
      </c>
      <c r="N17" s="167">
        <v>10</v>
      </c>
      <c r="O17" s="169">
        <v>10</v>
      </c>
      <c r="P17" s="169">
        <v>10</v>
      </c>
      <c r="Q17" s="168">
        <v>10</v>
      </c>
      <c r="R17" s="167">
        <v>10</v>
      </c>
      <c r="S17" s="222">
        <v>10</v>
      </c>
      <c r="T17" s="168">
        <v>10</v>
      </c>
      <c r="U17" s="167">
        <v>10</v>
      </c>
      <c r="V17" s="168">
        <v>10</v>
      </c>
      <c r="W17" s="512">
        <v>371</v>
      </c>
    </row>
    <row r="18" spans="1:23">
      <c r="A18" s="116">
        <v>2</v>
      </c>
      <c r="B18" s="117" t="s">
        <v>322</v>
      </c>
      <c r="C18" s="118">
        <v>125</v>
      </c>
      <c r="D18" s="119">
        <v>5</v>
      </c>
      <c r="E18" s="120">
        <v>10</v>
      </c>
      <c r="F18" s="121">
        <v>10</v>
      </c>
      <c r="G18" s="122">
        <v>10</v>
      </c>
      <c r="H18" s="122">
        <v>10</v>
      </c>
      <c r="I18" s="122">
        <v>10</v>
      </c>
      <c r="J18" s="215">
        <v>10</v>
      </c>
      <c r="K18" s="173">
        <v>5</v>
      </c>
      <c r="L18" s="175">
        <v>5</v>
      </c>
      <c r="M18" s="174">
        <v>5</v>
      </c>
      <c r="N18" s="173">
        <v>5</v>
      </c>
      <c r="O18" s="175">
        <v>5</v>
      </c>
      <c r="P18" s="175">
        <v>5</v>
      </c>
      <c r="Q18" s="174">
        <v>5</v>
      </c>
      <c r="R18" s="173">
        <v>5</v>
      </c>
      <c r="S18" s="229">
        <v>5</v>
      </c>
      <c r="T18" s="174">
        <v>5</v>
      </c>
      <c r="U18" s="173">
        <v>5</v>
      </c>
      <c r="V18" s="174">
        <v>5</v>
      </c>
      <c r="W18" s="513"/>
    </row>
    <row r="19" spans="1:23">
      <c r="A19" s="123">
        <v>3</v>
      </c>
      <c r="B19" s="124" t="s">
        <v>323</v>
      </c>
      <c r="C19" s="125">
        <v>5</v>
      </c>
      <c r="D19" s="126"/>
      <c r="E19" s="127">
        <v>5</v>
      </c>
      <c r="F19" s="128"/>
      <c r="G19" s="129"/>
      <c r="H19" s="129"/>
      <c r="I19" s="129"/>
      <c r="J19" s="216"/>
      <c r="K19" s="217"/>
      <c r="L19" s="218"/>
      <c r="M19" s="219"/>
      <c r="N19" s="217"/>
      <c r="O19" s="220"/>
      <c r="P19" s="220"/>
      <c r="Q19" s="248"/>
      <c r="R19" s="217"/>
      <c r="S19" s="218"/>
      <c r="T19" s="219"/>
      <c r="U19" s="217"/>
      <c r="V19" s="219"/>
      <c r="W19" s="514"/>
    </row>
    <row r="20" spans="1:23">
      <c r="A20" s="109">
        <v>4</v>
      </c>
      <c r="B20" s="130" t="s">
        <v>324</v>
      </c>
      <c r="C20" s="111">
        <v>63</v>
      </c>
      <c r="D20" s="131"/>
      <c r="E20" s="113">
        <v>5</v>
      </c>
      <c r="F20" s="132">
        <v>5</v>
      </c>
      <c r="G20" s="133">
        <v>5</v>
      </c>
      <c r="H20" s="133">
        <v>5</v>
      </c>
      <c r="I20" s="133">
        <v>5</v>
      </c>
      <c r="J20" s="221">
        <v>5</v>
      </c>
      <c r="K20" s="167">
        <v>2</v>
      </c>
      <c r="L20" s="222">
        <v>2</v>
      </c>
      <c r="M20" s="223">
        <v>5</v>
      </c>
      <c r="N20" s="167">
        <v>2</v>
      </c>
      <c r="O20" s="169">
        <v>2</v>
      </c>
      <c r="P20" s="169">
        <v>2</v>
      </c>
      <c r="Q20" s="168">
        <v>5</v>
      </c>
      <c r="R20" s="167">
        <v>2</v>
      </c>
      <c r="S20" s="222">
        <v>2</v>
      </c>
      <c r="T20" s="223">
        <v>2</v>
      </c>
      <c r="U20" s="167">
        <v>5</v>
      </c>
      <c r="V20" s="223">
        <v>2</v>
      </c>
      <c r="W20" s="512">
        <v>1196</v>
      </c>
    </row>
    <row r="21" spans="1:23">
      <c r="A21" s="116">
        <v>5</v>
      </c>
      <c r="B21" s="134" t="s">
        <v>325</v>
      </c>
      <c r="C21" s="118">
        <v>331</v>
      </c>
      <c r="D21" s="135">
        <v>5</v>
      </c>
      <c r="E21" s="120">
        <v>20</v>
      </c>
      <c r="F21" s="136">
        <v>18</v>
      </c>
      <c r="G21" s="137">
        <v>18</v>
      </c>
      <c r="H21" s="137">
        <v>18</v>
      </c>
      <c r="I21" s="137">
        <v>18</v>
      </c>
      <c r="J21" s="224">
        <v>18</v>
      </c>
      <c r="K21" s="225">
        <v>18</v>
      </c>
      <c r="L21" s="226">
        <v>18</v>
      </c>
      <c r="M21" s="227">
        <v>18</v>
      </c>
      <c r="N21" s="225">
        <v>18</v>
      </c>
      <c r="O21" s="228">
        <v>18</v>
      </c>
      <c r="P21" s="228">
        <v>18</v>
      </c>
      <c r="Q21" s="249">
        <v>18</v>
      </c>
      <c r="R21" s="225">
        <v>18</v>
      </c>
      <c r="S21" s="228">
        <v>18</v>
      </c>
      <c r="T21" s="249">
        <v>18</v>
      </c>
      <c r="U21" s="225">
        <v>18</v>
      </c>
      <c r="V21" s="249">
        <v>18</v>
      </c>
      <c r="W21" s="513"/>
    </row>
    <row r="22" spans="1:23">
      <c r="A22" s="116">
        <v>6</v>
      </c>
      <c r="B22" s="117" t="s">
        <v>326</v>
      </c>
      <c r="C22" s="118">
        <v>331</v>
      </c>
      <c r="D22" s="119">
        <v>5</v>
      </c>
      <c r="E22" s="120">
        <v>20</v>
      </c>
      <c r="F22" s="136">
        <v>18</v>
      </c>
      <c r="G22" s="137">
        <v>18</v>
      </c>
      <c r="H22" s="137">
        <v>18</v>
      </c>
      <c r="I22" s="137">
        <v>18</v>
      </c>
      <c r="J22" s="224">
        <v>18</v>
      </c>
      <c r="K22" s="173">
        <v>18</v>
      </c>
      <c r="L22" s="229">
        <v>18</v>
      </c>
      <c r="M22" s="230">
        <v>18</v>
      </c>
      <c r="N22" s="173">
        <v>18</v>
      </c>
      <c r="O22" s="175">
        <v>18</v>
      </c>
      <c r="P22" s="175">
        <v>18</v>
      </c>
      <c r="Q22" s="174">
        <v>18</v>
      </c>
      <c r="R22" s="225">
        <v>18</v>
      </c>
      <c r="S22" s="228">
        <v>18</v>
      </c>
      <c r="T22" s="249">
        <v>18</v>
      </c>
      <c r="U22" s="225">
        <v>18</v>
      </c>
      <c r="V22" s="249">
        <v>18</v>
      </c>
      <c r="W22" s="513"/>
    </row>
    <row r="23" spans="1:23">
      <c r="A23" s="116">
        <v>7</v>
      </c>
      <c r="B23" s="117" t="s">
        <v>327</v>
      </c>
      <c r="C23" s="118">
        <v>214</v>
      </c>
      <c r="D23" s="119"/>
      <c r="E23" s="138"/>
      <c r="F23" s="139">
        <v>6</v>
      </c>
      <c r="G23" s="137">
        <v>18</v>
      </c>
      <c r="H23" s="137">
        <v>18</v>
      </c>
      <c r="I23" s="137">
        <v>18</v>
      </c>
      <c r="J23" s="224">
        <v>18</v>
      </c>
      <c r="K23" s="173">
        <v>18</v>
      </c>
      <c r="L23" s="229">
        <v>18</v>
      </c>
      <c r="M23" s="230">
        <v>18</v>
      </c>
      <c r="N23" s="173">
        <v>18</v>
      </c>
      <c r="O23" s="175">
        <v>18</v>
      </c>
      <c r="P23" s="175">
        <v>18</v>
      </c>
      <c r="Q23" s="174">
        <v>18</v>
      </c>
      <c r="R23" s="225">
        <v>10</v>
      </c>
      <c r="S23" s="228"/>
      <c r="T23" s="249"/>
      <c r="U23" s="225"/>
      <c r="V23" s="249"/>
      <c r="W23" s="513"/>
    </row>
    <row r="24" spans="1:23">
      <c r="A24" s="116">
        <v>8</v>
      </c>
      <c r="B24" s="117" t="s">
        <v>328</v>
      </c>
      <c r="C24" s="118">
        <v>119</v>
      </c>
      <c r="D24" s="140"/>
      <c r="E24" s="138"/>
      <c r="F24" s="139"/>
      <c r="G24" s="137"/>
      <c r="H24" s="137">
        <v>18</v>
      </c>
      <c r="I24" s="137">
        <v>19</v>
      </c>
      <c r="J24" s="224">
        <v>18</v>
      </c>
      <c r="K24" s="225">
        <v>18</v>
      </c>
      <c r="L24" s="226">
        <v>18</v>
      </c>
      <c r="M24" s="227">
        <v>18</v>
      </c>
      <c r="N24" s="225">
        <v>10</v>
      </c>
      <c r="O24" s="228"/>
      <c r="P24" s="228"/>
      <c r="Q24" s="249"/>
      <c r="R24" s="225"/>
      <c r="S24" s="226"/>
      <c r="T24" s="249"/>
      <c r="U24" s="225"/>
      <c r="V24" s="249"/>
      <c r="W24" s="513"/>
    </row>
    <row r="25" spans="1:23">
      <c r="A25" s="141"/>
      <c r="B25" s="117" t="s">
        <v>329</v>
      </c>
      <c r="C25" s="142"/>
      <c r="D25" s="143"/>
      <c r="E25" s="144"/>
      <c r="F25" s="145"/>
      <c r="G25" s="146"/>
      <c r="H25" s="146">
        <v>18</v>
      </c>
      <c r="I25" s="146">
        <v>19</v>
      </c>
      <c r="J25" s="231">
        <v>18</v>
      </c>
      <c r="K25" s="232"/>
      <c r="L25" s="233"/>
      <c r="M25" s="234"/>
      <c r="N25" s="232"/>
      <c r="O25" s="235"/>
      <c r="P25" s="235"/>
      <c r="Q25" s="250"/>
      <c r="R25" s="232"/>
      <c r="S25" s="233"/>
      <c r="T25" s="250"/>
      <c r="U25" s="232"/>
      <c r="V25" s="250"/>
      <c r="W25" s="513"/>
    </row>
    <row r="26" spans="1:23">
      <c r="A26" s="123">
        <v>9</v>
      </c>
      <c r="B26" s="147" t="s">
        <v>330</v>
      </c>
      <c r="C26" s="125">
        <v>83</v>
      </c>
      <c r="D26" s="148"/>
      <c r="E26" s="149"/>
      <c r="F26" s="150"/>
      <c r="G26" s="151"/>
      <c r="H26" s="151">
        <v>18</v>
      </c>
      <c r="I26" s="151">
        <v>19</v>
      </c>
      <c r="J26" s="236">
        <v>18</v>
      </c>
      <c r="K26" s="217">
        <v>18</v>
      </c>
      <c r="L26" s="218">
        <v>10</v>
      </c>
      <c r="M26" s="219"/>
      <c r="N26" s="217"/>
      <c r="O26" s="220"/>
      <c r="P26" s="220"/>
      <c r="Q26" s="248"/>
      <c r="R26" s="217"/>
      <c r="S26" s="218"/>
      <c r="T26" s="248"/>
      <c r="U26" s="217"/>
      <c r="V26" s="248"/>
      <c r="W26" s="514"/>
    </row>
    <row r="27" spans="1:23">
      <c r="A27" s="152">
        <v>10</v>
      </c>
      <c r="B27" s="134" t="s">
        <v>331</v>
      </c>
      <c r="C27" s="153">
        <v>262</v>
      </c>
      <c r="D27" s="154"/>
      <c r="E27" s="155"/>
      <c r="F27" s="156"/>
      <c r="G27" s="157"/>
      <c r="H27" s="157">
        <v>10</v>
      </c>
      <c r="I27" s="157">
        <v>18</v>
      </c>
      <c r="J27" s="237">
        <v>18</v>
      </c>
      <c r="K27" s="225">
        <v>18</v>
      </c>
      <c r="L27" s="226">
        <v>18</v>
      </c>
      <c r="M27" s="227">
        <v>18</v>
      </c>
      <c r="N27" s="225">
        <v>18</v>
      </c>
      <c r="O27" s="228">
        <v>18</v>
      </c>
      <c r="P27" s="228">
        <v>18</v>
      </c>
      <c r="Q27" s="249">
        <v>18</v>
      </c>
      <c r="R27" s="225">
        <v>18</v>
      </c>
      <c r="S27" s="226">
        <v>18</v>
      </c>
      <c r="T27" s="249">
        <v>18</v>
      </c>
      <c r="U27" s="225">
        <v>18</v>
      </c>
      <c r="V27" s="249">
        <v>18</v>
      </c>
      <c r="W27" s="513">
        <v>408</v>
      </c>
    </row>
    <row r="28" spans="1:23">
      <c r="A28" s="116">
        <v>11</v>
      </c>
      <c r="B28" s="117" t="s">
        <v>332</v>
      </c>
      <c r="C28" s="118">
        <v>146</v>
      </c>
      <c r="D28" s="140"/>
      <c r="E28" s="138"/>
      <c r="F28" s="128"/>
      <c r="G28" s="129"/>
      <c r="H28" s="129">
        <v>10</v>
      </c>
      <c r="I28" s="129">
        <v>18</v>
      </c>
      <c r="J28" s="238">
        <v>18</v>
      </c>
      <c r="K28" s="225">
        <v>18</v>
      </c>
      <c r="L28" s="226">
        <v>18</v>
      </c>
      <c r="M28" s="227">
        <v>18</v>
      </c>
      <c r="N28" s="225">
        <v>18</v>
      </c>
      <c r="O28" s="228">
        <v>18</v>
      </c>
      <c r="P28" s="228">
        <v>10</v>
      </c>
      <c r="Q28" s="249"/>
      <c r="R28" s="225"/>
      <c r="S28" s="226"/>
      <c r="T28" s="249"/>
      <c r="U28" s="225"/>
      <c r="V28" s="249"/>
      <c r="W28" s="514"/>
    </row>
    <row r="29" spans="1:23" ht="15.75">
      <c r="A29" s="158"/>
      <c r="B29" s="159" t="s">
        <v>333</v>
      </c>
      <c r="C29" s="160">
        <v>1920</v>
      </c>
      <c r="D29" s="158">
        <v>26</v>
      </c>
      <c r="E29" s="161">
        <v>80</v>
      </c>
      <c r="F29" s="162">
        <v>75</v>
      </c>
      <c r="G29" s="163">
        <v>87</v>
      </c>
      <c r="H29" s="163">
        <v>161</v>
      </c>
      <c r="I29" s="239">
        <v>180</v>
      </c>
      <c r="J29" s="240">
        <v>177</v>
      </c>
      <c r="K29" s="158">
        <v>143</v>
      </c>
      <c r="L29" s="158">
        <v>135</v>
      </c>
      <c r="M29" s="161">
        <v>128</v>
      </c>
      <c r="N29" s="158">
        <v>117</v>
      </c>
      <c r="O29" s="158">
        <v>107</v>
      </c>
      <c r="P29" s="158">
        <v>99</v>
      </c>
      <c r="Q29" s="161">
        <v>92</v>
      </c>
      <c r="R29" s="158">
        <v>81</v>
      </c>
      <c r="S29" s="158">
        <v>71</v>
      </c>
      <c r="T29" s="161">
        <v>71</v>
      </c>
      <c r="U29" s="158">
        <v>74</v>
      </c>
      <c r="V29" s="161">
        <v>71</v>
      </c>
    </row>
    <row r="32" spans="1:23" ht="15.75">
      <c r="A32" s="104" t="s">
        <v>109</v>
      </c>
      <c r="B32" s="105" t="s">
        <v>334</v>
      </c>
      <c r="C32" s="104" t="s">
        <v>320</v>
      </c>
      <c r="D32" s="73">
        <v>41913</v>
      </c>
      <c r="E32" s="106">
        <v>41944</v>
      </c>
      <c r="F32" s="107">
        <v>41974</v>
      </c>
      <c r="G32" s="108">
        <v>42005</v>
      </c>
      <c r="H32" s="108">
        <v>42036</v>
      </c>
      <c r="I32" s="212">
        <v>42064</v>
      </c>
      <c r="J32" s="213">
        <v>42095</v>
      </c>
      <c r="K32" s="73">
        <v>42125</v>
      </c>
      <c r="L32" s="74">
        <v>42156</v>
      </c>
      <c r="M32" s="106">
        <v>42186</v>
      </c>
      <c r="N32" s="73">
        <v>42217</v>
      </c>
      <c r="O32" s="106">
        <v>42248</v>
      </c>
      <c r="P32" s="73">
        <v>42278</v>
      </c>
      <c r="Q32" s="106">
        <v>42309</v>
      </c>
      <c r="R32" s="73">
        <v>42339</v>
      </c>
      <c r="S32" s="74">
        <v>42370</v>
      </c>
      <c r="T32" s="106">
        <v>42401</v>
      </c>
      <c r="U32" s="247">
        <v>42430</v>
      </c>
      <c r="V32" s="247">
        <v>42461</v>
      </c>
    </row>
    <row r="33" spans="1:22">
      <c r="A33" s="164">
        <v>0.62291666666666701</v>
      </c>
      <c r="B33" s="165" t="s">
        <v>335</v>
      </c>
      <c r="C33" s="166">
        <v>1196</v>
      </c>
      <c r="D33" s="167">
        <v>10</v>
      </c>
      <c r="E33" s="168">
        <v>45</v>
      </c>
      <c r="F33" s="167">
        <v>47</v>
      </c>
      <c r="G33" s="169">
        <v>59</v>
      </c>
      <c r="H33" s="169">
        <v>113</v>
      </c>
      <c r="I33" s="169">
        <v>116</v>
      </c>
      <c r="J33" s="168">
        <v>113</v>
      </c>
      <c r="K33" s="167">
        <v>92</v>
      </c>
      <c r="L33" s="169">
        <v>84</v>
      </c>
      <c r="M33" s="168">
        <v>77</v>
      </c>
      <c r="N33" s="167">
        <v>66</v>
      </c>
      <c r="O33" s="169">
        <v>56</v>
      </c>
      <c r="P33" s="169">
        <v>56</v>
      </c>
      <c r="Q33" s="168">
        <v>59</v>
      </c>
      <c r="R33" s="167">
        <v>48</v>
      </c>
      <c r="S33" s="169">
        <v>38</v>
      </c>
      <c r="T33" s="168">
        <v>38</v>
      </c>
      <c r="U33" s="167">
        <v>41</v>
      </c>
      <c r="V33" s="168">
        <v>38</v>
      </c>
    </row>
    <row r="34" spans="1:22">
      <c r="A34" s="170">
        <v>0.21249999999999999</v>
      </c>
      <c r="B34" s="171" t="s">
        <v>336</v>
      </c>
      <c r="C34" s="172">
        <v>408</v>
      </c>
      <c r="D34" s="173">
        <v>0</v>
      </c>
      <c r="E34" s="174">
        <v>0</v>
      </c>
      <c r="F34" s="173">
        <v>0</v>
      </c>
      <c r="G34" s="175">
        <v>0</v>
      </c>
      <c r="H34" s="175">
        <v>20</v>
      </c>
      <c r="I34" s="175">
        <v>36</v>
      </c>
      <c r="J34" s="174">
        <v>36</v>
      </c>
      <c r="K34" s="173">
        <v>36</v>
      </c>
      <c r="L34" s="175">
        <v>36</v>
      </c>
      <c r="M34" s="174">
        <v>36</v>
      </c>
      <c r="N34" s="173">
        <v>36</v>
      </c>
      <c r="O34" s="175">
        <v>36</v>
      </c>
      <c r="P34" s="175">
        <v>28</v>
      </c>
      <c r="Q34" s="174">
        <v>18</v>
      </c>
      <c r="R34" s="173">
        <v>18</v>
      </c>
      <c r="S34" s="175">
        <v>18</v>
      </c>
      <c r="T34" s="174">
        <v>18</v>
      </c>
      <c r="U34" s="173">
        <v>18</v>
      </c>
      <c r="V34" s="174">
        <v>18</v>
      </c>
    </row>
    <row r="35" spans="1:22">
      <c r="A35" s="176">
        <v>0.19322916666666701</v>
      </c>
      <c r="B35" s="177" t="s">
        <v>337</v>
      </c>
      <c r="C35" s="178">
        <v>371</v>
      </c>
      <c r="D35" s="179">
        <v>16</v>
      </c>
      <c r="E35" s="180">
        <v>35</v>
      </c>
      <c r="F35" s="179">
        <v>28</v>
      </c>
      <c r="G35" s="181">
        <v>28</v>
      </c>
      <c r="H35" s="181">
        <v>28</v>
      </c>
      <c r="I35" s="181">
        <v>28</v>
      </c>
      <c r="J35" s="180">
        <v>28</v>
      </c>
      <c r="K35" s="179">
        <v>15</v>
      </c>
      <c r="L35" s="181">
        <v>15</v>
      </c>
      <c r="M35" s="180">
        <v>15</v>
      </c>
      <c r="N35" s="179">
        <v>15</v>
      </c>
      <c r="O35" s="181">
        <v>15</v>
      </c>
      <c r="P35" s="181">
        <v>15</v>
      </c>
      <c r="Q35" s="180">
        <v>15</v>
      </c>
      <c r="R35" s="179">
        <v>15</v>
      </c>
      <c r="S35" s="181">
        <v>15</v>
      </c>
      <c r="T35" s="180">
        <v>15</v>
      </c>
      <c r="U35" s="179">
        <v>15</v>
      </c>
      <c r="V35" s="180">
        <v>15</v>
      </c>
    </row>
    <row r="36" spans="1:22">
      <c r="A36" s="182"/>
      <c r="B36" s="183" t="s">
        <v>320</v>
      </c>
      <c r="C36" s="184">
        <v>1975</v>
      </c>
      <c r="D36" s="185">
        <v>26</v>
      </c>
      <c r="E36" s="186">
        <v>80</v>
      </c>
      <c r="F36" s="185">
        <v>75</v>
      </c>
      <c r="G36" s="187">
        <v>87</v>
      </c>
      <c r="H36" s="187">
        <v>161</v>
      </c>
      <c r="I36" s="187">
        <v>180</v>
      </c>
      <c r="J36" s="186">
        <v>177</v>
      </c>
      <c r="K36" s="185">
        <v>143</v>
      </c>
      <c r="L36" s="187">
        <v>135</v>
      </c>
      <c r="M36" s="186">
        <v>128</v>
      </c>
      <c r="N36" s="185">
        <v>117</v>
      </c>
      <c r="O36" s="187">
        <v>107</v>
      </c>
      <c r="P36" s="187">
        <v>99</v>
      </c>
      <c r="Q36" s="186">
        <v>92</v>
      </c>
      <c r="R36" s="185">
        <v>81</v>
      </c>
      <c r="S36" s="187">
        <v>71</v>
      </c>
      <c r="T36" s="186">
        <v>71</v>
      </c>
      <c r="U36" s="185">
        <v>74</v>
      </c>
      <c r="V36" s="186">
        <v>71</v>
      </c>
    </row>
    <row r="37" spans="1:22" ht="15.75">
      <c r="A37" s="188"/>
      <c r="B37" s="105" t="s">
        <v>338</v>
      </c>
      <c r="C37" s="189"/>
      <c r="D37" s="530" t="s">
        <v>339</v>
      </c>
      <c r="E37" s="531"/>
      <c r="F37" s="528" t="s">
        <v>340</v>
      </c>
      <c r="G37" s="532"/>
      <c r="H37" s="532"/>
      <c r="I37" s="532"/>
      <c r="J37" s="529"/>
      <c r="K37" s="528" t="s">
        <v>312</v>
      </c>
      <c r="L37" s="532"/>
      <c r="M37" s="529"/>
      <c r="N37" s="528" t="s">
        <v>270</v>
      </c>
      <c r="O37" s="532"/>
      <c r="P37" s="532"/>
      <c r="Q37" s="529"/>
      <c r="R37" s="528" t="s">
        <v>277</v>
      </c>
      <c r="S37" s="532"/>
      <c r="T37" s="529"/>
      <c r="U37" s="528" t="s">
        <v>286</v>
      </c>
      <c r="V37" s="529"/>
    </row>
    <row r="38" spans="1:22">
      <c r="A38" s="190">
        <v>0.62291666666666701</v>
      </c>
      <c r="B38" s="191" t="s">
        <v>335</v>
      </c>
      <c r="C38" s="166">
        <v>1196</v>
      </c>
      <c r="D38" s="522">
        <v>55</v>
      </c>
      <c r="E38" s="523"/>
      <c r="F38" s="522">
        <v>448</v>
      </c>
      <c r="G38" s="527"/>
      <c r="H38" s="527"/>
      <c r="I38" s="527"/>
      <c r="J38" s="523"/>
      <c r="K38" s="522">
        <v>253</v>
      </c>
      <c r="L38" s="527"/>
      <c r="M38" s="523"/>
      <c r="N38" s="522">
        <v>237</v>
      </c>
      <c r="O38" s="527"/>
      <c r="P38" s="527"/>
      <c r="Q38" s="523"/>
      <c r="R38" s="522">
        <v>124</v>
      </c>
      <c r="S38" s="527"/>
      <c r="T38" s="523"/>
      <c r="U38" s="522">
        <v>79</v>
      </c>
      <c r="V38" s="523"/>
    </row>
    <row r="39" spans="1:22">
      <c r="A39" s="192">
        <v>0.21249999999999999</v>
      </c>
      <c r="B39" s="193" t="s">
        <v>336</v>
      </c>
      <c r="C39" s="166">
        <v>408</v>
      </c>
      <c r="D39" s="522">
        <v>0</v>
      </c>
      <c r="E39" s="523"/>
      <c r="F39" s="522">
        <v>92</v>
      </c>
      <c r="G39" s="527"/>
      <c r="H39" s="527"/>
      <c r="I39" s="527"/>
      <c r="J39" s="523"/>
      <c r="K39" s="522">
        <v>108</v>
      </c>
      <c r="L39" s="527"/>
      <c r="M39" s="523"/>
      <c r="N39" s="522">
        <v>118</v>
      </c>
      <c r="O39" s="527"/>
      <c r="P39" s="527"/>
      <c r="Q39" s="523"/>
      <c r="R39" s="522">
        <v>54</v>
      </c>
      <c r="S39" s="527"/>
      <c r="T39" s="523"/>
      <c r="U39" s="522">
        <v>36</v>
      </c>
      <c r="V39" s="523"/>
    </row>
    <row r="40" spans="1:22">
      <c r="A40" s="194">
        <v>0.19322916666666701</v>
      </c>
      <c r="B40" s="195" t="s">
        <v>337</v>
      </c>
      <c r="C40" s="196">
        <v>371</v>
      </c>
      <c r="D40" s="524">
        <v>51</v>
      </c>
      <c r="E40" s="525"/>
      <c r="F40" s="524">
        <v>140</v>
      </c>
      <c r="G40" s="526"/>
      <c r="H40" s="526"/>
      <c r="I40" s="526"/>
      <c r="J40" s="525"/>
      <c r="K40" s="524">
        <v>45</v>
      </c>
      <c r="L40" s="526"/>
      <c r="M40" s="525"/>
      <c r="N40" s="524">
        <v>60</v>
      </c>
      <c r="O40" s="526"/>
      <c r="P40" s="526"/>
      <c r="Q40" s="525"/>
      <c r="R40" s="524">
        <v>45</v>
      </c>
      <c r="S40" s="526"/>
      <c r="T40" s="525"/>
      <c r="U40" s="524">
        <v>30</v>
      </c>
      <c r="V40" s="525"/>
    </row>
    <row r="41" spans="1:22">
      <c r="A41" s="197"/>
      <c r="B41" s="198" t="s">
        <v>320</v>
      </c>
      <c r="C41" s="199">
        <v>1975</v>
      </c>
      <c r="D41" s="518">
        <v>106</v>
      </c>
      <c r="E41" s="519">
        <v>0</v>
      </c>
      <c r="F41" s="518">
        <v>680</v>
      </c>
      <c r="G41" s="520">
        <v>0</v>
      </c>
      <c r="H41" s="520">
        <v>0</v>
      </c>
      <c r="I41" s="520">
        <v>0</v>
      </c>
      <c r="J41" s="519">
        <v>0</v>
      </c>
      <c r="K41" s="510">
        <v>406</v>
      </c>
      <c r="L41" s="521">
        <v>0</v>
      </c>
      <c r="M41" s="511">
        <v>0</v>
      </c>
      <c r="N41" s="510">
        <v>415</v>
      </c>
      <c r="O41" s="521">
        <v>0</v>
      </c>
      <c r="P41" s="521">
        <v>0</v>
      </c>
      <c r="Q41" s="511">
        <v>0</v>
      </c>
      <c r="R41" s="510">
        <v>223</v>
      </c>
      <c r="S41" s="521">
        <v>0</v>
      </c>
      <c r="T41" s="511">
        <v>0</v>
      </c>
      <c r="U41" s="510">
        <v>145</v>
      </c>
      <c r="V41" s="511"/>
    </row>
  </sheetData>
  <mergeCells count="43">
    <mergeCell ref="D2:V2"/>
    <mergeCell ref="F4:J4"/>
    <mergeCell ref="J5:M5"/>
    <mergeCell ref="D14:E14"/>
    <mergeCell ref="F14:J14"/>
    <mergeCell ref="K14:M14"/>
    <mergeCell ref="N14:Q14"/>
    <mergeCell ref="R14:T14"/>
    <mergeCell ref="U14:V14"/>
    <mergeCell ref="U37:V37"/>
    <mergeCell ref="D38:E38"/>
    <mergeCell ref="F38:J38"/>
    <mergeCell ref="K38:M38"/>
    <mergeCell ref="N38:Q38"/>
    <mergeCell ref="R38:T38"/>
    <mergeCell ref="U38:V38"/>
    <mergeCell ref="D37:E37"/>
    <mergeCell ref="F37:J37"/>
    <mergeCell ref="K37:M37"/>
    <mergeCell ref="N37:Q37"/>
    <mergeCell ref="R37:T37"/>
    <mergeCell ref="U40:V40"/>
    <mergeCell ref="D39:E39"/>
    <mergeCell ref="F39:J39"/>
    <mergeCell ref="K39:M39"/>
    <mergeCell ref="N39:Q39"/>
    <mergeCell ref="R39:T39"/>
    <mergeCell ref="U41:V41"/>
    <mergeCell ref="W17:W19"/>
    <mergeCell ref="W20:W26"/>
    <mergeCell ref="W27:W28"/>
    <mergeCell ref="A14:C15"/>
    <mergeCell ref="D41:E41"/>
    <mergeCell ref="F41:J41"/>
    <mergeCell ref="K41:M41"/>
    <mergeCell ref="N41:Q41"/>
    <mergeCell ref="R41:T41"/>
    <mergeCell ref="U39:V39"/>
    <mergeCell ref="D40:E40"/>
    <mergeCell ref="F40:J40"/>
    <mergeCell ref="K40:M40"/>
    <mergeCell ref="N40:Q40"/>
    <mergeCell ref="R40:T40"/>
  </mergeCells>
  <pageMargins left="0.7" right="0.7"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0"/>
  <sheetViews>
    <sheetView workbookViewId="0">
      <selection activeCell="B1" sqref="B1:P1"/>
    </sheetView>
  </sheetViews>
  <sheetFormatPr defaultColWidth="9.125" defaultRowHeight="15" outlineLevelRow="2"/>
  <cols>
    <col min="1" max="1" width="3.375" style="9" customWidth="1"/>
    <col min="2" max="2" width="53.75" style="9" customWidth="1"/>
    <col min="3" max="3" width="10.25" style="9" hidden="1" customWidth="1"/>
    <col min="4" max="4" width="15.75" style="9" customWidth="1"/>
    <col min="5" max="5" width="13.125" style="9" customWidth="1"/>
    <col min="6" max="9" width="11.125" style="9" customWidth="1"/>
    <col min="10" max="10" width="24.375" style="9" customWidth="1"/>
    <col min="11" max="12" width="6.625" style="9" customWidth="1"/>
    <col min="13" max="13" width="6.875" style="9" customWidth="1"/>
    <col min="14" max="17" width="6.75" style="9" customWidth="1"/>
    <col min="18" max="18" width="6.875" style="9" hidden="1" customWidth="1"/>
    <col min="19" max="19" width="4.625" style="9" hidden="1" customWidth="1"/>
    <col min="20" max="20" width="5.25" style="9" hidden="1" customWidth="1"/>
    <col min="21" max="21" width="6.75" style="9" customWidth="1"/>
    <col min="22" max="22" width="16.25" style="9" customWidth="1"/>
    <col min="23" max="16384" width="9.125" style="9"/>
  </cols>
  <sheetData>
    <row r="1" spans="1:23" ht="23.25">
      <c r="B1" s="540" t="s">
        <v>341</v>
      </c>
      <c r="C1" s="541"/>
      <c r="D1" s="541"/>
      <c r="E1" s="541"/>
      <c r="F1" s="541"/>
      <c r="G1" s="541"/>
      <c r="H1" s="541"/>
      <c r="I1" s="541"/>
      <c r="J1" s="541"/>
      <c r="K1" s="541"/>
      <c r="L1" s="541"/>
      <c r="M1" s="541"/>
      <c r="N1" s="541"/>
      <c r="O1" s="541"/>
      <c r="P1" s="542"/>
    </row>
    <row r="2" spans="1:23" ht="13.5" customHeight="1">
      <c r="B2" s="10"/>
      <c r="C2" s="10"/>
      <c r="D2" s="10"/>
      <c r="E2" s="10"/>
      <c r="F2" s="10"/>
      <c r="G2" s="10"/>
      <c r="H2" s="10"/>
      <c r="I2" s="10"/>
      <c r="J2" s="10"/>
      <c r="K2" s="10"/>
      <c r="L2" s="10"/>
      <c r="M2" s="10"/>
      <c r="N2" s="10"/>
      <c r="O2" s="10"/>
      <c r="P2" s="10"/>
    </row>
    <row r="3" spans="1:23" ht="35.450000000000003" customHeight="1">
      <c r="A3" s="11"/>
      <c r="B3" s="12" t="s">
        <v>342</v>
      </c>
      <c r="C3" s="13"/>
      <c r="D3" s="13" t="s">
        <v>343</v>
      </c>
      <c r="E3" s="13" t="s">
        <v>344</v>
      </c>
      <c r="F3" s="13" t="s">
        <v>345</v>
      </c>
      <c r="G3" s="13" t="s">
        <v>346</v>
      </c>
      <c r="H3" s="13" t="s">
        <v>347</v>
      </c>
      <c r="I3" s="13" t="s">
        <v>348</v>
      </c>
      <c r="J3" s="13" t="s">
        <v>349</v>
      </c>
      <c r="K3" s="49" t="s">
        <v>350</v>
      </c>
      <c r="L3" s="49" t="s">
        <v>351</v>
      </c>
      <c r="M3" s="49" t="s">
        <v>352</v>
      </c>
      <c r="N3" s="49" t="s">
        <v>353</v>
      </c>
      <c r="O3" s="49" t="s">
        <v>354</v>
      </c>
      <c r="P3" s="50" t="s">
        <v>355</v>
      </c>
      <c r="W3" s="67"/>
    </row>
    <row r="4" spans="1:23" ht="25.5">
      <c r="A4" s="11"/>
      <c r="B4" s="14" t="s">
        <v>356</v>
      </c>
      <c r="C4" s="15" t="s">
        <v>357</v>
      </c>
      <c r="D4" s="16">
        <f>SUM(D5:D10)</f>
        <v>0</v>
      </c>
      <c r="E4" s="17">
        <v>42065</v>
      </c>
      <c r="F4" s="17">
        <v>42075</v>
      </c>
      <c r="G4" s="18"/>
      <c r="H4" s="18"/>
      <c r="I4" s="18"/>
      <c r="J4" s="18" t="s">
        <v>358</v>
      </c>
      <c r="K4" s="51">
        <v>11</v>
      </c>
      <c r="L4" s="51">
        <v>10</v>
      </c>
      <c r="M4" s="51">
        <v>1</v>
      </c>
      <c r="N4" s="51">
        <v>1</v>
      </c>
      <c r="O4" s="51">
        <v>1</v>
      </c>
      <c r="P4" s="52">
        <v>1</v>
      </c>
      <c r="Q4" s="68"/>
    </row>
    <row r="5" spans="1:23" outlineLevel="1">
      <c r="A5" s="11"/>
      <c r="B5" s="19" t="s">
        <v>359</v>
      </c>
      <c r="C5" s="20">
        <v>40</v>
      </c>
      <c r="D5" s="21"/>
      <c r="E5" s="22">
        <v>42037</v>
      </c>
      <c r="F5" s="22">
        <v>42038</v>
      </c>
      <c r="G5" s="22"/>
      <c r="H5" s="22"/>
      <c r="I5" s="22"/>
      <c r="J5" s="27" t="s">
        <v>358</v>
      </c>
      <c r="O5" s="21"/>
      <c r="P5" s="53"/>
      <c r="Q5" s="68"/>
      <c r="R5" s="69" t="s">
        <v>350</v>
      </c>
      <c r="S5" s="21">
        <f>42+24+24</f>
        <v>90</v>
      </c>
      <c r="T5" s="21">
        <f>S5/8</f>
        <v>11.25</v>
      </c>
      <c r="U5" s="21"/>
      <c r="V5" s="69" t="s">
        <v>360</v>
      </c>
      <c r="W5" s="69" t="s">
        <v>350</v>
      </c>
    </row>
    <row r="6" spans="1:23" outlineLevel="1">
      <c r="A6" s="11"/>
      <c r="B6" s="19" t="s">
        <v>361</v>
      </c>
      <c r="C6" s="20">
        <v>24</v>
      </c>
      <c r="D6" s="21"/>
      <c r="E6" s="22">
        <v>42039</v>
      </c>
      <c r="F6" s="22">
        <v>42041</v>
      </c>
      <c r="G6" s="22"/>
      <c r="H6" s="22"/>
      <c r="I6" s="22"/>
      <c r="J6" s="27" t="s">
        <v>362</v>
      </c>
      <c r="O6" s="21"/>
      <c r="P6" s="53"/>
      <c r="Q6" s="68"/>
      <c r="R6" s="69" t="s">
        <v>351</v>
      </c>
      <c r="S6" s="21">
        <f>43+40</f>
        <v>83</v>
      </c>
      <c r="T6" s="21">
        <f t="shared" ref="T6:T10" si="0">S6/8</f>
        <v>10.375</v>
      </c>
      <c r="U6" s="21"/>
      <c r="V6" s="69" t="s">
        <v>363</v>
      </c>
      <c r="W6" s="69" t="s">
        <v>351</v>
      </c>
    </row>
    <row r="7" spans="1:23" ht="13.5" customHeight="1" outlineLevel="1">
      <c r="A7" s="11"/>
      <c r="B7" s="19" t="s">
        <v>364</v>
      </c>
      <c r="C7" s="20">
        <v>8</v>
      </c>
      <c r="D7" s="21"/>
      <c r="E7" s="22">
        <v>42038</v>
      </c>
      <c r="F7" s="22">
        <v>42038</v>
      </c>
      <c r="G7" s="22"/>
      <c r="H7" s="22"/>
      <c r="I7" s="22"/>
      <c r="J7" s="27" t="s">
        <v>358</v>
      </c>
      <c r="O7" s="21"/>
      <c r="P7" s="53"/>
      <c r="Q7" s="68"/>
      <c r="R7" s="69" t="s">
        <v>352</v>
      </c>
      <c r="S7" s="21">
        <f>8+2</f>
        <v>10</v>
      </c>
      <c r="T7" s="21">
        <f t="shared" si="0"/>
        <v>1.25</v>
      </c>
      <c r="U7" s="21"/>
      <c r="V7" s="69" t="s">
        <v>365</v>
      </c>
      <c r="W7" s="69" t="s">
        <v>352</v>
      </c>
    </row>
    <row r="8" spans="1:23" outlineLevel="1">
      <c r="A8" s="11"/>
      <c r="B8" s="19" t="s">
        <v>366</v>
      </c>
      <c r="C8" s="20">
        <v>84.8</v>
      </c>
      <c r="D8" s="21"/>
      <c r="E8" s="22">
        <v>42044</v>
      </c>
      <c r="F8" s="22">
        <v>41683</v>
      </c>
      <c r="G8" s="22"/>
      <c r="H8" s="22"/>
      <c r="I8" s="22"/>
      <c r="J8" s="27" t="s">
        <v>367</v>
      </c>
      <c r="O8" s="21"/>
      <c r="P8" s="53"/>
      <c r="Q8" s="68"/>
      <c r="R8" s="69" t="s">
        <v>353</v>
      </c>
      <c r="S8" s="21">
        <f>8+2</f>
        <v>10</v>
      </c>
      <c r="T8" s="21">
        <f t="shared" si="0"/>
        <v>1.25</v>
      </c>
      <c r="U8" s="21"/>
      <c r="V8" s="69" t="s">
        <v>368</v>
      </c>
      <c r="W8" s="69" t="s">
        <v>353</v>
      </c>
    </row>
    <row r="9" spans="1:23" ht="17.45" customHeight="1" outlineLevel="1">
      <c r="A9" s="11"/>
      <c r="B9" s="19" t="s">
        <v>369</v>
      </c>
      <c r="C9" s="20">
        <v>40</v>
      </c>
      <c r="D9" s="21"/>
      <c r="E9" s="22">
        <v>42052</v>
      </c>
      <c r="F9" s="22">
        <v>42056</v>
      </c>
      <c r="G9" s="22"/>
      <c r="H9" s="22"/>
      <c r="I9" s="22"/>
      <c r="J9" s="27" t="s">
        <v>370</v>
      </c>
      <c r="O9" s="21"/>
      <c r="P9" s="53"/>
      <c r="Q9" s="68"/>
      <c r="R9" s="69" t="s">
        <v>354</v>
      </c>
      <c r="S9" s="21">
        <f>8+2</f>
        <v>10</v>
      </c>
      <c r="T9" s="21">
        <f t="shared" si="0"/>
        <v>1.25</v>
      </c>
      <c r="U9" s="21"/>
      <c r="V9" s="69" t="s">
        <v>371</v>
      </c>
      <c r="W9" s="69" t="s">
        <v>354</v>
      </c>
    </row>
    <row r="10" spans="1:23" outlineLevel="1">
      <c r="A10" s="11"/>
      <c r="B10" s="19" t="s">
        <v>372</v>
      </c>
      <c r="C10" s="20">
        <v>24</v>
      </c>
      <c r="D10" s="21"/>
      <c r="E10" s="22">
        <v>42073</v>
      </c>
      <c r="F10" s="22">
        <v>42075</v>
      </c>
      <c r="G10" s="22"/>
      <c r="H10" s="22"/>
      <c r="I10" s="22"/>
      <c r="J10" s="27" t="s">
        <v>362</v>
      </c>
      <c r="O10" s="21"/>
      <c r="P10" s="53"/>
      <c r="Q10" s="68"/>
      <c r="R10" s="69" t="s">
        <v>355</v>
      </c>
      <c r="S10" s="21">
        <f>8+2</f>
        <v>10</v>
      </c>
      <c r="T10" s="21">
        <f t="shared" si="0"/>
        <v>1.25</v>
      </c>
      <c r="U10" s="21"/>
      <c r="V10" s="69" t="s">
        <v>373</v>
      </c>
      <c r="W10" s="69" t="s">
        <v>355</v>
      </c>
    </row>
    <row r="11" spans="1:23">
      <c r="A11" s="11"/>
      <c r="B11" s="14" t="s">
        <v>374</v>
      </c>
      <c r="C11" s="23"/>
      <c r="D11" s="24">
        <f>SUM(D12:D24)</f>
        <v>50.050000000000004</v>
      </c>
      <c r="E11" s="18">
        <v>42036</v>
      </c>
      <c r="F11" s="18">
        <v>42036</v>
      </c>
      <c r="G11" s="18"/>
      <c r="H11" s="18"/>
      <c r="I11" s="18"/>
      <c r="J11" s="18" t="s">
        <v>358</v>
      </c>
      <c r="K11" s="51">
        <v>10</v>
      </c>
      <c r="L11" s="51">
        <v>10</v>
      </c>
      <c r="M11" s="51">
        <v>12</v>
      </c>
      <c r="N11" s="51">
        <v>5</v>
      </c>
      <c r="O11" s="51">
        <v>5</v>
      </c>
      <c r="P11" s="52">
        <v>5</v>
      </c>
      <c r="Q11" s="67"/>
    </row>
    <row r="12" spans="1:23" outlineLevel="2">
      <c r="A12" s="11"/>
      <c r="B12" s="19" t="s">
        <v>375</v>
      </c>
      <c r="C12" s="20">
        <v>42</v>
      </c>
      <c r="D12" s="21">
        <f>C12/8</f>
        <v>5.25</v>
      </c>
      <c r="E12" s="25">
        <v>42037</v>
      </c>
      <c r="F12" s="25">
        <v>42039</v>
      </c>
      <c r="G12" s="25"/>
      <c r="H12" s="25"/>
      <c r="I12" s="25"/>
      <c r="J12" s="54" t="s">
        <v>376</v>
      </c>
      <c r="K12" s="21"/>
      <c r="L12" s="21"/>
      <c r="M12" s="21"/>
      <c r="N12" s="21"/>
      <c r="O12" s="21"/>
      <c r="P12" s="55"/>
      <c r="Q12" s="67"/>
    </row>
    <row r="13" spans="1:23" outlineLevel="2">
      <c r="A13" s="11"/>
      <c r="B13" s="19" t="s">
        <v>252</v>
      </c>
      <c r="C13" s="20">
        <v>56</v>
      </c>
      <c r="D13" s="21">
        <f>C13/8</f>
        <v>7</v>
      </c>
      <c r="E13" s="25">
        <v>42051</v>
      </c>
      <c r="F13" s="25">
        <v>42054</v>
      </c>
      <c r="G13" s="25"/>
      <c r="H13" s="25"/>
      <c r="I13" s="25"/>
      <c r="J13" s="27" t="s">
        <v>376</v>
      </c>
      <c r="K13" s="21"/>
      <c r="L13" s="21"/>
      <c r="M13" s="21"/>
      <c r="N13" s="21"/>
      <c r="O13" s="21"/>
      <c r="P13" s="55"/>
      <c r="Q13" s="68"/>
    </row>
    <row r="14" spans="1:23" outlineLevel="2">
      <c r="A14" s="11"/>
      <c r="B14" s="26" t="s">
        <v>252</v>
      </c>
      <c r="C14" s="20">
        <v>0</v>
      </c>
      <c r="D14" s="21"/>
      <c r="E14" s="27"/>
      <c r="F14" s="27"/>
      <c r="G14" s="27"/>
      <c r="H14" s="27"/>
      <c r="I14" s="27"/>
      <c r="J14" s="27"/>
      <c r="K14" s="21"/>
      <c r="L14" s="21"/>
      <c r="M14" s="21"/>
      <c r="N14" s="21"/>
      <c r="O14" s="21"/>
      <c r="P14" s="55"/>
      <c r="Q14" s="68"/>
    </row>
    <row r="15" spans="1:23" outlineLevel="2">
      <c r="A15" s="11"/>
      <c r="B15" s="28" t="s">
        <v>252</v>
      </c>
      <c r="C15" s="20">
        <v>33.6</v>
      </c>
      <c r="D15" s="21">
        <f>C15/8</f>
        <v>4.2</v>
      </c>
      <c r="E15" s="25">
        <v>42039</v>
      </c>
      <c r="F15" s="25">
        <v>42044</v>
      </c>
      <c r="G15" s="25"/>
      <c r="H15" s="25"/>
      <c r="I15" s="25"/>
      <c r="J15" s="27" t="s">
        <v>353</v>
      </c>
      <c r="K15" s="21"/>
      <c r="L15" s="21"/>
      <c r="M15" s="21"/>
      <c r="N15" s="21"/>
      <c r="O15" s="21"/>
      <c r="P15" s="55"/>
      <c r="Q15" s="68"/>
      <c r="R15" s="69" t="s">
        <v>350</v>
      </c>
      <c r="S15" s="21">
        <v>80</v>
      </c>
      <c r="T15" s="21">
        <f>S15/8</f>
        <v>10</v>
      </c>
    </row>
    <row r="16" spans="1:23" outlineLevel="2">
      <c r="A16" s="11"/>
      <c r="B16" s="28" t="s">
        <v>252</v>
      </c>
      <c r="C16" s="20">
        <v>33.6</v>
      </c>
      <c r="D16" s="21">
        <f>C16/8</f>
        <v>4.2</v>
      </c>
      <c r="E16" s="25">
        <v>42039</v>
      </c>
      <c r="F16" s="25">
        <v>42044</v>
      </c>
      <c r="G16" s="25"/>
      <c r="H16" s="25"/>
      <c r="I16" s="25"/>
      <c r="J16" s="27" t="s">
        <v>354</v>
      </c>
      <c r="K16" s="21"/>
      <c r="L16" s="21"/>
      <c r="M16" s="21"/>
      <c r="N16" s="21"/>
      <c r="O16" s="21"/>
      <c r="P16" s="55"/>
      <c r="Q16" s="68"/>
      <c r="R16" s="69" t="s">
        <v>351</v>
      </c>
      <c r="S16" s="21">
        <v>80</v>
      </c>
      <c r="T16" s="21">
        <f t="shared" ref="T16:T20" si="1">S16/8</f>
        <v>10</v>
      </c>
    </row>
    <row r="17" spans="1:20" outlineLevel="2">
      <c r="A17" s="11"/>
      <c r="B17" s="28" t="s">
        <v>252</v>
      </c>
      <c r="C17" s="20">
        <v>33.6</v>
      </c>
      <c r="D17" s="21">
        <f>C17/8</f>
        <v>4.2</v>
      </c>
      <c r="E17" s="25">
        <v>42039</v>
      </c>
      <c r="F17" s="25">
        <v>42044</v>
      </c>
      <c r="G17" s="25"/>
      <c r="H17" s="25"/>
      <c r="I17" s="25"/>
      <c r="J17" s="27" t="s">
        <v>355</v>
      </c>
      <c r="K17" s="21"/>
      <c r="L17" s="21"/>
      <c r="M17" s="21"/>
      <c r="N17" s="21"/>
      <c r="O17" s="21"/>
      <c r="P17" s="55"/>
      <c r="Q17" s="68"/>
      <c r="R17" s="69" t="s">
        <v>352</v>
      </c>
      <c r="S17" s="21">
        <v>96</v>
      </c>
      <c r="T17" s="21">
        <f t="shared" si="1"/>
        <v>12</v>
      </c>
    </row>
    <row r="18" spans="1:20" outlineLevel="2">
      <c r="A18" s="11"/>
      <c r="B18" s="19" t="s">
        <v>252</v>
      </c>
      <c r="C18" s="20">
        <v>44.8</v>
      </c>
      <c r="D18" s="21">
        <f>C18/8</f>
        <v>5.6</v>
      </c>
      <c r="E18" s="25">
        <v>42045</v>
      </c>
      <c r="F18" s="25">
        <v>42048</v>
      </c>
      <c r="G18" s="25"/>
      <c r="H18" s="25"/>
      <c r="I18" s="25"/>
      <c r="J18" s="27" t="s">
        <v>377</v>
      </c>
      <c r="K18" s="21"/>
      <c r="L18" s="21"/>
      <c r="M18" s="21"/>
      <c r="N18" s="21"/>
      <c r="O18" s="21"/>
      <c r="P18" s="55"/>
      <c r="Q18" s="68"/>
      <c r="R18" s="69" t="s">
        <v>353</v>
      </c>
      <c r="S18" s="21">
        <v>40</v>
      </c>
      <c r="T18" s="21">
        <f t="shared" si="1"/>
        <v>5</v>
      </c>
    </row>
    <row r="19" spans="1:20" outlineLevel="2">
      <c r="A19" s="11"/>
      <c r="B19" s="26" t="s">
        <v>252</v>
      </c>
      <c r="C19" s="20">
        <v>0</v>
      </c>
      <c r="D19" s="21"/>
      <c r="E19" s="25"/>
      <c r="F19" s="25"/>
      <c r="G19" s="25"/>
      <c r="H19" s="25"/>
      <c r="I19" s="25"/>
      <c r="J19" s="27"/>
      <c r="K19" s="21"/>
      <c r="L19" s="21"/>
      <c r="M19" s="21"/>
      <c r="N19" s="21"/>
      <c r="O19" s="21"/>
      <c r="P19" s="55"/>
      <c r="Q19" s="68"/>
      <c r="R19" s="69" t="s">
        <v>354</v>
      </c>
      <c r="S19" s="21">
        <v>40</v>
      </c>
      <c r="T19" s="21">
        <f t="shared" si="1"/>
        <v>5</v>
      </c>
    </row>
    <row r="20" spans="1:20" outlineLevel="2">
      <c r="A20" s="11"/>
      <c r="B20" s="28" t="s">
        <v>252</v>
      </c>
      <c r="C20" s="20">
        <v>33.6</v>
      </c>
      <c r="D20" s="21">
        <f>C20/8</f>
        <v>4.2</v>
      </c>
      <c r="E20" s="25">
        <v>42054</v>
      </c>
      <c r="F20" s="25">
        <v>42059</v>
      </c>
      <c r="G20" s="25"/>
      <c r="H20" s="25"/>
      <c r="I20" s="25"/>
      <c r="J20" s="27" t="s">
        <v>376</v>
      </c>
      <c r="K20" s="21"/>
      <c r="L20" s="21"/>
      <c r="M20" s="21"/>
      <c r="N20" s="21"/>
      <c r="O20" s="21"/>
      <c r="P20" s="55"/>
      <c r="Q20" s="68"/>
      <c r="R20" s="69" t="s">
        <v>355</v>
      </c>
      <c r="S20" s="21">
        <v>40</v>
      </c>
      <c r="T20" s="21">
        <f t="shared" si="1"/>
        <v>5</v>
      </c>
    </row>
    <row r="21" spans="1:20" outlineLevel="2">
      <c r="A21" s="11"/>
      <c r="B21" s="28" t="s">
        <v>252</v>
      </c>
      <c r="C21" s="20">
        <v>33.6</v>
      </c>
      <c r="D21" s="21">
        <f>C21/8</f>
        <v>4.2</v>
      </c>
      <c r="E21" s="25">
        <v>42060</v>
      </c>
      <c r="F21" s="25">
        <v>42066</v>
      </c>
      <c r="G21" s="25"/>
      <c r="H21" s="25"/>
      <c r="I21" s="25"/>
      <c r="J21" s="27" t="s">
        <v>376</v>
      </c>
      <c r="P21" s="55"/>
      <c r="Q21" s="68"/>
    </row>
    <row r="22" spans="1:20" outlineLevel="2">
      <c r="A22" s="11"/>
      <c r="B22" s="28" t="s">
        <v>252</v>
      </c>
      <c r="C22" s="20">
        <v>11.2</v>
      </c>
      <c r="D22" s="21">
        <f>C22/8</f>
        <v>1.4</v>
      </c>
      <c r="E22" s="25">
        <v>42062</v>
      </c>
      <c r="F22" s="25">
        <v>42062</v>
      </c>
      <c r="G22" s="25"/>
      <c r="H22" s="25"/>
      <c r="I22" s="25"/>
      <c r="J22" s="27" t="s">
        <v>370</v>
      </c>
      <c r="P22" s="55"/>
      <c r="Q22" s="68"/>
    </row>
    <row r="23" spans="1:20" outlineLevel="2">
      <c r="A23" s="11"/>
      <c r="B23" s="19" t="s">
        <v>378</v>
      </c>
      <c r="C23" s="20">
        <v>33.6</v>
      </c>
      <c r="D23" s="21">
        <f>C23/8</f>
        <v>4.2</v>
      </c>
      <c r="E23" s="25">
        <v>42045</v>
      </c>
      <c r="F23" s="25">
        <v>42048</v>
      </c>
      <c r="G23" s="25"/>
      <c r="H23" s="25"/>
      <c r="I23" s="25"/>
      <c r="J23" s="27" t="s">
        <v>379</v>
      </c>
      <c r="P23" s="55"/>
      <c r="Q23" s="68"/>
    </row>
    <row r="24" spans="1:20" outlineLevel="2">
      <c r="A24" s="11"/>
      <c r="B24" s="19" t="s">
        <v>380</v>
      </c>
      <c r="C24" s="20">
        <v>44.8</v>
      </c>
      <c r="D24" s="21">
        <f>C24/8</f>
        <v>5.6</v>
      </c>
      <c r="E24" s="25">
        <v>42051</v>
      </c>
      <c r="F24" s="25">
        <v>42058</v>
      </c>
      <c r="G24" s="25"/>
      <c r="H24" s="25"/>
      <c r="I24" s="25"/>
      <c r="J24" s="27" t="s">
        <v>352</v>
      </c>
      <c r="P24" s="55"/>
      <c r="Q24" s="67"/>
    </row>
    <row r="25" spans="1:20" outlineLevel="2">
      <c r="A25" s="11"/>
      <c r="B25" s="29" t="s">
        <v>381</v>
      </c>
      <c r="C25" s="30"/>
      <c r="D25" s="31"/>
      <c r="E25" s="32"/>
      <c r="F25" s="32">
        <v>42069</v>
      </c>
      <c r="G25" s="32"/>
      <c r="H25" s="32"/>
      <c r="I25" s="32"/>
      <c r="J25" s="27"/>
      <c r="P25" s="55"/>
      <c r="Q25" s="67"/>
    </row>
    <row r="26" spans="1:20" ht="25.5">
      <c r="A26" s="11"/>
      <c r="B26" s="14" t="s">
        <v>382</v>
      </c>
      <c r="C26" s="23"/>
      <c r="D26" s="24">
        <f>SUM(D27:D31)</f>
        <v>28.4</v>
      </c>
      <c r="E26" s="18">
        <v>42036</v>
      </c>
      <c r="F26" s="33">
        <v>42064</v>
      </c>
      <c r="G26" s="33"/>
      <c r="H26" s="33"/>
      <c r="I26" s="33"/>
      <c r="J26" s="33" t="s">
        <v>383</v>
      </c>
      <c r="K26" s="51">
        <v>8</v>
      </c>
      <c r="L26" s="51">
        <v>8</v>
      </c>
      <c r="M26" s="51">
        <v>14</v>
      </c>
      <c r="N26" s="51">
        <v>22</v>
      </c>
      <c r="O26" s="51"/>
      <c r="P26" s="52"/>
      <c r="Q26" s="67"/>
    </row>
    <row r="27" spans="1:20" outlineLevel="1">
      <c r="A27" s="11"/>
      <c r="B27" s="34" t="s">
        <v>384</v>
      </c>
      <c r="C27" s="20"/>
      <c r="D27" s="21"/>
      <c r="E27" s="27"/>
      <c r="F27" s="27"/>
      <c r="G27" s="27"/>
      <c r="H27" s="27"/>
      <c r="I27" s="27"/>
      <c r="J27" s="27"/>
      <c r="K27" s="27"/>
      <c r="L27" s="27"/>
      <c r="M27" s="27"/>
      <c r="N27" s="27"/>
      <c r="O27" s="27"/>
      <c r="P27" s="55"/>
      <c r="Q27" s="67"/>
    </row>
    <row r="28" spans="1:20" outlineLevel="1">
      <c r="A28" s="11"/>
      <c r="B28" s="34" t="s">
        <v>384</v>
      </c>
      <c r="C28" s="20">
        <v>72</v>
      </c>
      <c r="D28" s="21">
        <f t="shared" ref="D28:D31" si="2">C28/8</f>
        <v>9</v>
      </c>
      <c r="E28" s="35">
        <v>42052</v>
      </c>
      <c r="F28" s="35">
        <v>42062</v>
      </c>
      <c r="G28" s="35"/>
      <c r="H28" s="35"/>
      <c r="I28" s="35"/>
      <c r="J28" s="27" t="s">
        <v>385</v>
      </c>
      <c r="K28" s="27"/>
      <c r="L28" s="27"/>
      <c r="M28" s="27"/>
      <c r="N28" s="27"/>
      <c r="O28" s="27"/>
      <c r="P28" s="55"/>
      <c r="Q28" s="67"/>
      <c r="R28" s="27" t="s">
        <v>362</v>
      </c>
      <c r="S28" s="21">
        <v>66</v>
      </c>
      <c r="T28" s="21">
        <f>S28/8</f>
        <v>8.25</v>
      </c>
    </row>
    <row r="29" spans="1:20" outlineLevel="1">
      <c r="A29" s="11"/>
      <c r="B29" s="34" t="s">
        <v>384</v>
      </c>
      <c r="C29" s="20">
        <v>72</v>
      </c>
      <c r="D29" s="21">
        <f t="shared" si="2"/>
        <v>9</v>
      </c>
      <c r="E29" s="35">
        <v>42058</v>
      </c>
      <c r="F29" s="35">
        <v>42063</v>
      </c>
      <c r="G29" s="35"/>
      <c r="H29" s="35"/>
      <c r="I29" s="35"/>
      <c r="J29" s="27" t="s">
        <v>386</v>
      </c>
      <c r="K29" s="27"/>
      <c r="L29" s="27"/>
      <c r="M29" s="27"/>
      <c r="N29" s="27"/>
      <c r="O29" s="27"/>
      <c r="P29" s="55"/>
      <c r="Q29" s="67"/>
      <c r="R29" s="27" t="s">
        <v>370</v>
      </c>
      <c r="S29" s="21">
        <v>65</v>
      </c>
      <c r="T29" s="21">
        <f t="shared" ref="T29" si="3">S29/8</f>
        <v>8.125</v>
      </c>
    </row>
    <row r="30" spans="1:20" ht="14.25" customHeight="1" outlineLevel="1">
      <c r="A30" s="11"/>
      <c r="B30" s="19" t="s">
        <v>77</v>
      </c>
      <c r="C30" s="20">
        <v>22.4</v>
      </c>
      <c r="D30" s="21">
        <f t="shared" si="2"/>
        <v>2.8</v>
      </c>
      <c r="E30" s="35">
        <v>42076</v>
      </c>
      <c r="F30" s="35">
        <v>42080</v>
      </c>
      <c r="G30" s="35"/>
      <c r="H30" s="35"/>
      <c r="I30" s="35"/>
      <c r="J30" s="27" t="s">
        <v>387</v>
      </c>
      <c r="M30" s="21"/>
      <c r="P30" s="55"/>
      <c r="Q30" s="67"/>
    </row>
    <row r="31" spans="1:20" ht="14.25" customHeight="1" outlineLevel="1">
      <c r="A31" s="11"/>
      <c r="B31" s="19" t="s">
        <v>388</v>
      </c>
      <c r="C31" s="20">
        <v>60.8</v>
      </c>
      <c r="D31" s="21">
        <f t="shared" si="2"/>
        <v>7.6</v>
      </c>
      <c r="E31" s="35">
        <v>42075</v>
      </c>
      <c r="F31" s="35">
        <v>42080</v>
      </c>
      <c r="G31" s="35"/>
      <c r="H31" s="35"/>
      <c r="I31" s="35"/>
      <c r="J31" s="27" t="s">
        <v>387</v>
      </c>
      <c r="M31" s="21"/>
      <c r="P31" s="55"/>
      <c r="Q31" s="67"/>
    </row>
    <row r="32" spans="1:20" outlineLevel="1">
      <c r="A32" s="11"/>
      <c r="B32" s="36" t="s">
        <v>389</v>
      </c>
      <c r="C32" s="37"/>
      <c r="D32" s="38"/>
      <c r="E32" s="39"/>
      <c r="F32" s="39">
        <v>42094</v>
      </c>
      <c r="G32" s="39"/>
      <c r="H32" s="39"/>
      <c r="I32" s="39"/>
      <c r="J32" s="56"/>
      <c r="K32" s="10"/>
      <c r="L32" s="10"/>
      <c r="M32" s="57"/>
      <c r="N32" s="10"/>
      <c r="O32" s="10"/>
      <c r="P32" s="58"/>
      <c r="Q32" s="67"/>
    </row>
    <row r="33" spans="1:17" ht="25.5">
      <c r="A33" s="11"/>
      <c r="B33" s="40" t="s">
        <v>390</v>
      </c>
      <c r="C33" s="41"/>
      <c r="D33" s="42">
        <f>SUM(D34:D37)</f>
        <v>23.4</v>
      </c>
      <c r="E33" s="43">
        <v>42036</v>
      </c>
      <c r="F33" s="43">
        <v>42064</v>
      </c>
      <c r="G33" s="43"/>
      <c r="H33" s="43"/>
      <c r="I33" s="43"/>
      <c r="J33" s="59" t="s">
        <v>391</v>
      </c>
      <c r="K33" s="60">
        <v>8</v>
      </c>
      <c r="L33" s="60">
        <v>8</v>
      </c>
      <c r="M33" s="60"/>
      <c r="N33" s="60"/>
      <c r="O33" s="60">
        <v>20</v>
      </c>
      <c r="P33" s="61">
        <v>22</v>
      </c>
      <c r="Q33" s="67"/>
    </row>
    <row r="34" spans="1:17" outlineLevel="1">
      <c r="A34" s="11"/>
      <c r="B34" s="34" t="s">
        <v>392</v>
      </c>
      <c r="C34" s="20"/>
      <c r="D34" s="21"/>
      <c r="E34" s="27"/>
      <c r="F34" s="27"/>
      <c r="G34" s="27"/>
      <c r="H34" s="27"/>
      <c r="I34" s="27"/>
      <c r="J34" s="27"/>
      <c r="M34" s="21"/>
      <c r="P34" s="55"/>
      <c r="Q34" s="67"/>
    </row>
    <row r="35" spans="1:17" outlineLevel="1">
      <c r="A35" s="11"/>
      <c r="B35" s="34" t="s">
        <v>384</v>
      </c>
      <c r="C35" s="20">
        <v>92.8</v>
      </c>
      <c r="D35" s="21">
        <f t="shared" ref="D35:D37" si="4">C35/8</f>
        <v>11.6</v>
      </c>
      <c r="E35" s="35">
        <v>42052</v>
      </c>
      <c r="F35" s="35">
        <v>42062</v>
      </c>
      <c r="G35" s="35"/>
      <c r="H35" s="35"/>
      <c r="I35" s="35"/>
      <c r="J35" s="27" t="s">
        <v>393</v>
      </c>
      <c r="M35" s="21"/>
      <c r="P35" s="55"/>
      <c r="Q35" s="67"/>
    </row>
    <row r="36" spans="1:17" ht="15.95" customHeight="1" outlineLevel="1">
      <c r="A36" s="11"/>
      <c r="B36" s="19" t="s">
        <v>77</v>
      </c>
      <c r="C36" s="20">
        <v>33.6</v>
      </c>
      <c r="D36" s="21">
        <f t="shared" si="4"/>
        <v>4.2</v>
      </c>
      <c r="E36" s="35">
        <v>42075</v>
      </c>
      <c r="F36" s="35">
        <v>42080</v>
      </c>
      <c r="G36" s="35"/>
      <c r="H36" s="35"/>
      <c r="I36" s="35"/>
      <c r="J36" s="27" t="s">
        <v>394</v>
      </c>
      <c r="K36" s="27"/>
      <c r="L36" s="27"/>
      <c r="M36" s="27"/>
      <c r="N36" s="27"/>
      <c r="O36" s="27"/>
      <c r="P36" s="62"/>
      <c r="Q36" s="70"/>
    </row>
    <row r="37" spans="1:17" ht="15" customHeight="1" outlineLevel="1">
      <c r="A37" s="11"/>
      <c r="B37" s="19" t="s">
        <v>395</v>
      </c>
      <c r="C37" s="20">
        <v>60.8</v>
      </c>
      <c r="D37" s="21">
        <f t="shared" si="4"/>
        <v>7.6</v>
      </c>
      <c r="E37" s="35">
        <v>42077</v>
      </c>
      <c r="F37" s="35">
        <v>42082</v>
      </c>
      <c r="G37" s="35"/>
      <c r="H37" s="35"/>
      <c r="I37" s="35"/>
      <c r="J37" s="27" t="s">
        <v>394</v>
      </c>
      <c r="K37" s="27"/>
      <c r="L37" s="27"/>
      <c r="M37" s="27"/>
      <c r="N37" s="27"/>
      <c r="O37" s="27"/>
      <c r="P37" s="62"/>
      <c r="Q37" s="70"/>
    </row>
    <row r="38" spans="1:17" outlineLevel="1">
      <c r="A38" s="11"/>
      <c r="B38" s="29" t="s">
        <v>396</v>
      </c>
      <c r="C38" s="30"/>
      <c r="D38" s="31"/>
      <c r="E38" s="32"/>
      <c r="F38" s="32">
        <v>42111</v>
      </c>
      <c r="G38" s="32"/>
      <c r="H38" s="32"/>
      <c r="I38" s="32"/>
      <c r="J38" s="27"/>
      <c r="M38" s="21"/>
      <c r="P38" s="55"/>
      <c r="Q38" s="67"/>
    </row>
    <row r="39" spans="1:17" outlineLevel="1">
      <c r="A39" s="11"/>
      <c r="B39" s="44"/>
      <c r="C39" s="45"/>
      <c r="D39" s="46"/>
      <c r="E39" s="47"/>
      <c r="F39" s="47"/>
      <c r="G39" s="47"/>
      <c r="H39" s="47"/>
      <c r="I39" s="47"/>
      <c r="J39" s="63"/>
      <c r="K39" s="64"/>
      <c r="L39" s="64"/>
      <c r="M39" s="65"/>
      <c r="N39" s="64"/>
      <c r="O39" s="64"/>
      <c r="P39" s="66"/>
      <c r="Q39" s="67"/>
    </row>
    <row r="40" spans="1:17">
      <c r="B40" s="48"/>
      <c r="C40" s="48"/>
      <c r="D40" s="48"/>
      <c r="E40" s="48"/>
      <c r="F40" s="48"/>
      <c r="G40" s="48"/>
      <c r="H40" s="48"/>
      <c r="I40" s="48"/>
      <c r="J40" s="48"/>
      <c r="K40" s="48"/>
      <c r="L40" s="48"/>
      <c r="M40" s="48"/>
      <c r="N40" s="48"/>
      <c r="O40" s="48"/>
      <c r="P40" s="48"/>
    </row>
  </sheetData>
  <mergeCells count="1">
    <mergeCell ref="B1:P1"/>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D1:I18"/>
  <sheetViews>
    <sheetView topLeftCell="A4" workbookViewId="0">
      <selection activeCell="E20" sqref="E20"/>
    </sheetView>
  </sheetViews>
  <sheetFormatPr defaultColWidth="9.125" defaultRowHeight="15"/>
  <cols>
    <col min="1" max="3" width="9.125" style="1"/>
    <col min="4" max="4" width="21.125" style="1" customWidth="1"/>
    <col min="5" max="5" width="13" style="1" customWidth="1"/>
    <col min="6" max="6" width="14.625" style="1" customWidth="1"/>
    <col min="7" max="7" width="13.875" style="1" customWidth="1"/>
    <col min="8" max="8" width="31" style="1" customWidth="1"/>
    <col min="9" max="9" width="24.25" style="1" customWidth="1"/>
    <col min="10" max="10" width="9.25" style="1" customWidth="1"/>
    <col min="11" max="16384" width="9.125" style="1"/>
  </cols>
  <sheetData>
    <row r="1" spans="4:9" ht="60.75" customHeight="1"/>
    <row r="2" spans="4:9" ht="21.75" customHeight="1">
      <c r="D2" s="468" t="s">
        <v>0</v>
      </c>
      <c r="E2" s="473"/>
      <c r="F2" s="474" t="s">
        <v>397</v>
      </c>
      <c r="G2" s="475"/>
      <c r="H2" s="475"/>
      <c r="I2" s="476"/>
    </row>
    <row r="3" spans="4:9" ht="21.75" customHeight="1">
      <c r="D3" s="477" t="s">
        <v>2</v>
      </c>
      <c r="E3" s="478"/>
      <c r="F3" s="474" t="s">
        <v>397</v>
      </c>
      <c r="G3" s="475"/>
      <c r="H3" s="475"/>
      <c r="I3" s="476"/>
    </row>
    <row r="4" spans="4:9" ht="21.75" customHeight="1">
      <c r="D4" s="477" t="s">
        <v>4</v>
      </c>
      <c r="E4" s="478"/>
      <c r="F4" s="482">
        <f>MAX(I12:I17)</f>
        <v>1.1000000000000001</v>
      </c>
      <c r="G4" s="483"/>
      <c r="H4" s="483"/>
      <c r="I4" s="484"/>
    </row>
    <row r="5" spans="4:9" ht="21.75" customHeight="1">
      <c r="D5" s="457" t="s">
        <v>5</v>
      </c>
      <c r="E5" s="458"/>
      <c r="F5" s="459" t="str">
        <f>D18</f>
        <v>February 15,2022</v>
      </c>
      <c r="G5" s="460"/>
      <c r="H5" s="460"/>
      <c r="I5" s="461"/>
    </row>
    <row r="6" spans="4:9">
      <c r="D6" s="2"/>
      <c r="E6" s="2"/>
      <c r="F6" s="2"/>
      <c r="G6" s="2"/>
      <c r="H6" s="2"/>
      <c r="I6" s="2"/>
    </row>
    <row r="7" spans="4:9">
      <c r="D7" s="2"/>
      <c r="E7" s="2"/>
      <c r="F7" s="2"/>
      <c r="G7" s="2"/>
      <c r="H7" s="2"/>
      <c r="I7" s="2"/>
    </row>
    <row r="8" spans="4:9">
      <c r="D8" s="462" t="s">
        <v>6</v>
      </c>
      <c r="E8" s="463"/>
      <c r="F8" s="463"/>
      <c r="G8" s="463"/>
      <c r="H8" s="463"/>
      <c r="I8" s="464"/>
    </row>
    <row r="9" spans="4:9">
      <c r="D9" s="465" t="s">
        <v>7</v>
      </c>
      <c r="E9" s="466"/>
      <c r="F9" s="466"/>
      <c r="G9" s="466"/>
      <c r="H9" s="466"/>
      <c r="I9" s="467"/>
    </row>
    <row r="10" spans="4:9" ht="28.5" customHeight="1">
      <c r="D10" s="468" t="s">
        <v>8</v>
      </c>
      <c r="E10" s="469"/>
      <c r="F10" s="470" t="s">
        <v>9</v>
      </c>
      <c r="G10" s="471"/>
      <c r="H10" s="471"/>
      <c r="I10" s="472"/>
    </row>
    <row r="11" spans="4:9">
      <c r="D11" s="407" t="s">
        <v>10</v>
      </c>
      <c r="E11" s="451" t="s">
        <v>11</v>
      </c>
      <c r="F11" s="452"/>
      <c r="G11" s="451" t="s">
        <v>12</v>
      </c>
      <c r="H11" s="544"/>
      <c r="I11" s="408" t="s">
        <v>13</v>
      </c>
    </row>
    <row r="12" spans="4:9" ht="25.7" customHeight="1">
      <c r="D12" s="3" t="s">
        <v>398</v>
      </c>
      <c r="E12" s="543" t="s">
        <v>399</v>
      </c>
      <c r="F12" s="543"/>
      <c r="G12" s="455" t="s">
        <v>400</v>
      </c>
      <c r="H12" s="455"/>
      <c r="I12" s="6">
        <v>0.1</v>
      </c>
    </row>
    <row r="13" spans="4:9" ht="27.75" customHeight="1">
      <c r="D13" s="4" t="s">
        <v>401</v>
      </c>
      <c r="E13" s="456" t="s">
        <v>399</v>
      </c>
      <c r="F13" s="456"/>
      <c r="G13" s="456" t="s">
        <v>402</v>
      </c>
      <c r="H13" s="456"/>
      <c r="I13" s="7">
        <v>0.2</v>
      </c>
    </row>
    <row r="14" spans="4:9" ht="40.5" customHeight="1">
      <c r="D14" s="5">
        <v>42220</v>
      </c>
      <c r="E14" s="445" t="s">
        <v>399</v>
      </c>
      <c r="F14" s="445"/>
      <c r="G14" s="446" t="s">
        <v>403</v>
      </c>
      <c r="H14" s="446"/>
      <c r="I14" s="8">
        <v>0.3</v>
      </c>
    </row>
    <row r="15" spans="4:9">
      <c r="D15" s="5" t="s">
        <v>404</v>
      </c>
      <c r="E15" s="447" t="s">
        <v>405</v>
      </c>
      <c r="F15" s="448"/>
      <c r="G15" s="449" t="s">
        <v>406</v>
      </c>
      <c r="H15" s="450"/>
      <c r="I15" s="8">
        <v>1.1000000000000001</v>
      </c>
    </row>
    <row r="16" spans="4:9">
      <c r="D16" s="5" t="s">
        <v>407</v>
      </c>
      <c r="E16" s="447" t="s">
        <v>408</v>
      </c>
      <c r="F16" s="448"/>
      <c r="G16" s="449" t="s">
        <v>409</v>
      </c>
      <c r="H16" s="450"/>
      <c r="I16" s="8">
        <v>1.1000000000000001</v>
      </c>
    </row>
    <row r="17" spans="4:9">
      <c r="D17" s="5" t="s">
        <v>410</v>
      </c>
      <c r="E17" s="447" t="s">
        <v>408</v>
      </c>
      <c r="F17" s="448"/>
      <c r="G17" s="449" t="s">
        <v>411</v>
      </c>
      <c r="H17" s="450"/>
      <c r="I17" s="8">
        <v>1.1000000000000001</v>
      </c>
    </row>
    <row r="18" spans="4:9">
      <c r="D18" s="5" t="s">
        <v>412</v>
      </c>
      <c r="E18" s="447" t="s">
        <v>413</v>
      </c>
      <c r="F18" s="448"/>
      <c r="G18" s="449" t="s">
        <v>411</v>
      </c>
      <c r="H18" s="450"/>
      <c r="I18" s="8">
        <v>1.1000000000000001</v>
      </c>
    </row>
  </sheetData>
  <mergeCells count="28">
    <mergeCell ref="D2:E2"/>
    <mergeCell ref="F2:I2"/>
    <mergeCell ref="D3:E3"/>
    <mergeCell ref="F3:I3"/>
    <mergeCell ref="D4:E4"/>
    <mergeCell ref="F4:I4"/>
    <mergeCell ref="D5:E5"/>
    <mergeCell ref="F5:I5"/>
    <mergeCell ref="D8:I8"/>
    <mergeCell ref="D9:I9"/>
    <mergeCell ref="D10:E10"/>
    <mergeCell ref="F10:I10"/>
    <mergeCell ref="E11:F11"/>
    <mergeCell ref="G11:H11"/>
    <mergeCell ref="E12:F12"/>
    <mergeCell ref="G12:H12"/>
    <mergeCell ref="E13:F13"/>
    <mergeCell ref="G13:H13"/>
    <mergeCell ref="E17:F17"/>
    <mergeCell ref="G17:H17"/>
    <mergeCell ref="E18:F18"/>
    <mergeCell ref="G18:H18"/>
    <mergeCell ref="E14:F14"/>
    <mergeCell ref="G14:H14"/>
    <mergeCell ref="E15:F15"/>
    <mergeCell ref="G15:H15"/>
    <mergeCell ref="E16:F16"/>
    <mergeCell ref="G16:H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3:I15"/>
  <sheetViews>
    <sheetView workbookViewId="0">
      <selection activeCell="C17" sqref="C17"/>
    </sheetView>
  </sheetViews>
  <sheetFormatPr defaultColWidth="9.125" defaultRowHeight="15"/>
  <cols>
    <col min="1" max="1" width="9.125" style="1"/>
    <col min="2" max="2" width="4.75" style="1" customWidth="1"/>
    <col min="3" max="3" width="9.125" style="1"/>
    <col min="4" max="4" width="46.625" style="1" customWidth="1"/>
    <col min="5" max="6" width="19" style="1" customWidth="1"/>
    <col min="7" max="7" width="9.125" style="1"/>
    <col min="8" max="8" width="15.125" style="1" customWidth="1"/>
    <col min="9" max="9" width="21" style="1" customWidth="1"/>
    <col min="10" max="16384" width="9.125" style="1"/>
  </cols>
  <sheetData>
    <row r="3" spans="2:9" ht="21">
      <c r="C3" s="487" t="s">
        <v>19</v>
      </c>
      <c r="D3" s="488"/>
      <c r="E3" s="488"/>
      <c r="F3" s="488"/>
      <c r="G3" s="488"/>
      <c r="H3" s="488"/>
      <c r="I3" s="489"/>
    </row>
    <row r="4" spans="2:9" ht="31.5" customHeight="1">
      <c r="B4" s="333">
        <v>1</v>
      </c>
      <c r="C4" s="490" t="s">
        <v>20</v>
      </c>
      <c r="D4" s="491"/>
      <c r="E4" s="491"/>
      <c r="F4" s="491"/>
      <c r="G4" s="491"/>
      <c r="H4" s="491"/>
      <c r="I4" s="492"/>
    </row>
    <row r="5" spans="2:9" ht="31.5" customHeight="1">
      <c r="B5" s="334">
        <v>2</v>
      </c>
      <c r="C5" s="485" t="s">
        <v>21</v>
      </c>
      <c r="D5" s="485"/>
      <c r="E5" s="485"/>
      <c r="F5" s="485"/>
      <c r="G5" s="485"/>
      <c r="H5" s="485"/>
      <c r="I5" s="486"/>
    </row>
    <row r="6" spans="2:9" ht="31.5" customHeight="1">
      <c r="B6" s="334">
        <v>3</v>
      </c>
      <c r="C6" s="485" t="s">
        <v>22</v>
      </c>
      <c r="D6" s="485"/>
      <c r="E6" s="485"/>
      <c r="F6" s="485"/>
      <c r="G6" s="485"/>
      <c r="H6" s="485"/>
      <c r="I6" s="486"/>
    </row>
    <row r="7" spans="2:9" ht="31.5" customHeight="1">
      <c r="B7" s="334">
        <v>4</v>
      </c>
      <c r="C7" s="485" t="s">
        <v>23</v>
      </c>
      <c r="D7" s="485"/>
      <c r="E7" s="485"/>
      <c r="F7" s="485"/>
      <c r="G7" s="485"/>
      <c r="H7" s="485"/>
      <c r="I7" s="486"/>
    </row>
    <row r="8" spans="2:9" ht="31.5" customHeight="1">
      <c r="B8" s="334">
        <v>5</v>
      </c>
      <c r="C8" s="485" t="s">
        <v>24</v>
      </c>
      <c r="D8" s="485"/>
      <c r="E8" s="485"/>
      <c r="F8" s="485"/>
      <c r="G8" s="485"/>
      <c r="H8" s="485"/>
      <c r="I8" s="486"/>
    </row>
    <row r="9" spans="2:9" ht="31.5" customHeight="1">
      <c r="B9" s="334">
        <v>6</v>
      </c>
      <c r="C9" s="485" t="s">
        <v>25</v>
      </c>
      <c r="D9" s="485"/>
      <c r="E9" s="485"/>
      <c r="F9" s="485"/>
      <c r="G9" s="485"/>
      <c r="H9" s="485"/>
      <c r="I9" s="486"/>
    </row>
    <row r="10" spans="2:9" ht="31.5" customHeight="1">
      <c r="B10" s="334">
        <v>7</v>
      </c>
      <c r="C10" s="485" t="s">
        <v>26</v>
      </c>
      <c r="D10" s="485"/>
      <c r="E10" s="485"/>
      <c r="F10" s="485"/>
      <c r="G10" s="485"/>
      <c r="H10" s="485"/>
      <c r="I10" s="486"/>
    </row>
    <row r="11" spans="2:9" ht="31.5" customHeight="1">
      <c r="B11" s="334">
        <v>8</v>
      </c>
      <c r="C11" s="485" t="s">
        <v>27</v>
      </c>
      <c r="D11" s="485"/>
      <c r="E11" s="485"/>
      <c r="F11" s="485"/>
      <c r="G11" s="485"/>
      <c r="H11" s="485"/>
      <c r="I11" s="486"/>
    </row>
    <row r="12" spans="2:9" ht="31.5" customHeight="1">
      <c r="B12" s="334">
        <v>9</v>
      </c>
      <c r="C12" s="485" t="s">
        <v>28</v>
      </c>
      <c r="D12" s="485"/>
      <c r="E12" s="485"/>
      <c r="F12" s="485"/>
      <c r="G12" s="485"/>
      <c r="H12" s="485"/>
      <c r="I12" s="486"/>
    </row>
    <row r="13" spans="2:9" ht="31.5" customHeight="1">
      <c r="B13" s="334">
        <v>10</v>
      </c>
      <c r="C13" s="485" t="s">
        <v>29</v>
      </c>
      <c r="D13" s="485"/>
      <c r="E13" s="485"/>
      <c r="F13" s="485"/>
      <c r="G13" s="485"/>
      <c r="H13" s="485"/>
      <c r="I13" s="486"/>
    </row>
    <row r="14" spans="2:9" ht="31.5" customHeight="1">
      <c r="B14" s="334">
        <v>11</v>
      </c>
      <c r="C14" s="485" t="s">
        <v>30</v>
      </c>
      <c r="D14" s="485"/>
      <c r="E14" s="485"/>
      <c r="F14" s="485"/>
      <c r="G14" s="485"/>
      <c r="H14" s="485"/>
      <c r="I14" s="486"/>
    </row>
    <row r="15" spans="2:9" ht="31.5" customHeight="1">
      <c r="B15" s="399">
        <v>12</v>
      </c>
      <c r="C15" s="485" t="s">
        <v>31</v>
      </c>
      <c r="D15" s="485"/>
      <c r="E15" s="485"/>
      <c r="F15" s="485"/>
      <c r="G15" s="485"/>
      <c r="H15" s="485"/>
      <c r="I15" s="486"/>
    </row>
  </sheetData>
  <mergeCells count="13">
    <mergeCell ref="C3:I3"/>
    <mergeCell ref="C4:I4"/>
    <mergeCell ref="C5:I5"/>
    <mergeCell ref="C6:I6"/>
    <mergeCell ref="C7:I7"/>
    <mergeCell ref="C13:I13"/>
    <mergeCell ref="C14:I14"/>
    <mergeCell ref="C15:I15"/>
    <mergeCell ref="C8:I8"/>
    <mergeCell ref="C9:I9"/>
    <mergeCell ref="C10:I10"/>
    <mergeCell ref="C11:I11"/>
    <mergeCell ref="C12:I12"/>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K15"/>
  <sheetViews>
    <sheetView workbookViewId="0">
      <selection activeCell="D8" sqref="D8"/>
    </sheetView>
  </sheetViews>
  <sheetFormatPr defaultColWidth="9.125" defaultRowHeight="15"/>
  <cols>
    <col min="1" max="2" width="9.125" style="1"/>
    <col min="3" max="3" width="17.25" style="1" customWidth="1"/>
    <col min="4" max="4" width="20.125" style="1" customWidth="1"/>
    <col min="5" max="5" width="32" style="1" customWidth="1"/>
    <col min="6" max="6" width="9.125" style="1"/>
    <col min="7" max="7" width="5.375" style="1" customWidth="1"/>
    <col min="8" max="8" width="29.875" style="1" hidden="1" customWidth="1"/>
    <col min="9" max="9" width="27.25" style="1" hidden="1" customWidth="1"/>
    <col min="10" max="10" width="22.25" style="1" hidden="1" customWidth="1"/>
    <col min="11" max="11" width="24.625" style="1" hidden="1" customWidth="1"/>
    <col min="12" max="34" width="9.125" style="1" customWidth="1"/>
    <col min="35" max="16384" width="9.125" style="1"/>
  </cols>
  <sheetData>
    <row r="4" spans="2:11">
      <c r="B4" s="493" t="s">
        <v>32</v>
      </c>
      <c r="C4" s="494"/>
      <c r="D4" s="494"/>
      <c r="E4" s="495"/>
      <c r="H4" s="493" t="s">
        <v>33</v>
      </c>
      <c r="I4" s="494"/>
      <c r="J4" s="494"/>
      <c r="K4" s="495"/>
    </row>
    <row r="5" spans="2:11" ht="41.25" customHeight="1">
      <c r="B5" s="383" t="s">
        <v>34</v>
      </c>
      <c r="C5" s="384" t="s">
        <v>35</v>
      </c>
      <c r="D5" s="385" t="s">
        <v>36</v>
      </c>
      <c r="E5" s="384" t="s">
        <v>37</v>
      </c>
      <c r="H5" s="386" t="s">
        <v>38</v>
      </c>
      <c r="I5" s="384" t="s">
        <v>39</v>
      </c>
      <c r="J5" s="385" t="s">
        <v>40</v>
      </c>
      <c r="K5" s="384" t="s">
        <v>41</v>
      </c>
    </row>
    <row r="6" spans="2:11" ht="81.75" customHeight="1">
      <c r="B6" s="387">
        <v>1</v>
      </c>
      <c r="C6" s="388" t="s">
        <v>39</v>
      </c>
      <c r="D6" s="388" t="s">
        <v>42</v>
      </c>
      <c r="E6" s="389" t="s">
        <v>43</v>
      </c>
      <c r="H6" s="390" t="s">
        <v>44</v>
      </c>
      <c r="I6" s="398" t="s">
        <v>45</v>
      </c>
      <c r="J6" s="398" t="s">
        <v>46</v>
      </c>
      <c r="K6" s="398" t="s">
        <v>47</v>
      </c>
    </row>
    <row r="7" spans="2:11" ht="76.5" customHeight="1">
      <c r="B7" s="391">
        <v>2</v>
      </c>
      <c r="C7" s="392" t="s">
        <v>40</v>
      </c>
      <c r="D7" s="392" t="s">
        <v>48</v>
      </c>
      <c r="E7" s="393" t="s">
        <v>49</v>
      </c>
      <c r="H7" s="394" t="s">
        <v>50</v>
      </c>
      <c r="I7" s="398" t="s">
        <v>51</v>
      </c>
      <c r="J7" s="398" t="s">
        <v>52</v>
      </c>
      <c r="K7" s="398" t="s">
        <v>53</v>
      </c>
    </row>
    <row r="8" spans="2:11" ht="82.5" customHeight="1">
      <c r="B8" s="395">
        <v>3</v>
      </c>
      <c r="C8" s="396" t="s">
        <v>54</v>
      </c>
      <c r="D8" s="396" t="s">
        <v>55</v>
      </c>
      <c r="E8" s="397" t="s">
        <v>56</v>
      </c>
      <c r="H8" s="390" t="s">
        <v>57</v>
      </c>
      <c r="I8" s="398" t="s">
        <v>58</v>
      </c>
      <c r="J8" s="398" t="s">
        <v>59</v>
      </c>
      <c r="K8" s="398" t="s">
        <v>60</v>
      </c>
    </row>
    <row r="12" spans="2:11" ht="21" customHeight="1"/>
    <row r="13" spans="2:11" ht="24.75" customHeight="1"/>
    <row r="14" spans="2:11" ht="27.2" customHeight="1"/>
    <row r="15" spans="2:11" ht="27.2" customHeight="1"/>
  </sheetData>
  <mergeCells count="2">
    <mergeCell ref="B4:E4"/>
    <mergeCell ref="H4:K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
  <sheetViews>
    <sheetView workbookViewId="0">
      <selection activeCell="G89" sqref="G89"/>
    </sheetView>
  </sheetViews>
  <sheetFormatPr defaultColWidth="9.125" defaultRowHeight="15"/>
  <cols>
    <col min="1" max="16384" width="9.125" style="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7"/>
  <sheetViews>
    <sheetView topLeftCell="A4" workbookViewId="0">
      <selection activeCell="O16" sqref="O16"/>
    </sheetView>
  </sheetViews>
  <sheetFormatPr defaultColWidth="9" defaultRowHeight="15"/>
  <cols>
    <col min="1" max="1" width="24.375" customWidth="1"/>
    <col min="2" max="2" width="7.875" customWidth="1"/>
    <col min="3" max="3" width="8.25" customWidth="1"/>
    <col min="4" max="13" width="6.125" customWidth="1"/>
    <col min="14" max="14" width="6.625" customWidth="1"/>
    <col min="15" max="25" width="6.125" customWidth="1"/>
  </cols>
  <sheetData>
    <row r="1" spans="1:25">
      <c r="B1" s="498" t="s">
        <v>61</v>
      </c>
      <c r="C1" s="499"/>
      <c r="D1" s="499"/>
      <c r="E1" s="500"/>
      <c r="F1" s="496" t="s">
        <v>62</v>
      </c>
      <c r="G1" s="501"/>
      <c r="H1" s="497"/>
      <c r="I1" s="498" t="s">
        <v>63</v>
      </c>
      <c r="J1" s="499"/>
      <c r="K1" s="499"/>
      <c r="L1" s="499"/>
      <c r="M1" s="499"/>
      <c r="N1" s="499"/>
      <c r="O1" s="500"/>
      <c r="P1" s="496" t="s">
        <v>64</v>
      </c>
      <c r="Q1" s="501"/>
      <c r="R1" s="501"/>
      <c r="S1" s="501"/>
      <c r="T1" s="497"/>
      <c r="U1" s="498" t="s">
        <v>65</v>
      </c>
      <c r="V1" s="499"/>
      <c r="W1" s="500"/>
      <c r="X1" s="496" t="s">
        <v>66</v>
      </c>
      <c r="Y1" s="497"/>
    </row>
    <row r="2" spans="1:25" ht="155.25">
      <c r="A2" s="335" t="s">
        <v>35</v>
      </c>
      <c r="B2" s="409" t="s">
        <v>67</v>
      </c>
      <c r="C2" s="410" t="s">
        <v>68</v>
      </c>
      <c r="D2" s="410" t="s">
        <v>69</v>
      </c>
      <c r="E2" s="411" t="s">
        <v>70</v>
      </c>
      <c r="F2" s="326" t="s">
        <v>71</v>
      </c>
      <c r="G2" s="328" t="s">
        <v>72</v>
      </c>
      <c r="H2" s="329" t="s">
        <v>73</v>
      </c>
      <c r="I2" s="412" t="s">
        <v>74</v>
      </c>
      <c r="J2" s="413" t="s">
        <v>75</v>
      </c>
      <c r="K2" s="413" t="s">
        <v>76</v>
      </c>
      <c r="L2" s="413" t="s">
        <v>77</v>
      </c>
      <c r="M2" s="413" t="s">
        <v>78</v>
      </c>
      <c r="N2" s="413" t="s">
        <v>79</v>
      </c>
      <c r="O2" s="414" t="s">
        <v>80</v>
      </c>
      <c r="P2" s="330" t="s">
        <v>81</v>
      </c>
      <c r="Q2" s="326" t="s">
        <v>82</v>
      </c>
      <c r="R2" s="326" t="s">
        <v>83</v>
      </c>
      <c r="S2" s="326" t="s">
        <v>84</v>
      </c>
      <c r="T2" s="329" t="s">
        <v>85</v>
      </c>
      <c r="U2" s="412" t="s">
        <v>86</v>
      </c>
      <c r="V2" s="413" t="s">
        <v>87</v>
      </c>
      <c r="W2" s="415" t="s">
        <v>88</v>
      </c>
      <c r="X2" s="331" t="s">
        <v>66</v>
      </c>
      <c r="Y2" s="329" t="s">
        <v>89</v>
      </c>
    </row>
    <row r="3" spans="1:25" ht="24">
      <c r="A3" s="336"/>
      <c r="B3" s="416">
        <v>0.3</v>
      </c>
      <c r="C3" s="417">
        <v>0.5</v>
      </c>
      <c r="D3" s="417">
        <v>0.1</v>
      </c>
      <c r="E3" s="418">
        <v>0.1</v>
      </c>
      <c r="F3" s="337">
        <v>0.8</v>
      </c>
      <c r="G3" s="338">
        <v>0.1</v>
      </c>
      <c r="H3" s="339">
        <v>0.1</v>
      </c>
      <c r="I3" s="419">
        <v>0.25</v>
      </c>
      <c r="J3" s="419">
        <v>0.25</v>
      </c>
      <c r="K3" s="419">
        <v>0.2</v>
      </c>
      <c r="L3" s="420">
        <v>0.1</v>
      </c>
      <c r="M3" s="420">
        <v>0.1</v>
      </c>
      <c r="N3" s="420">
        <v>0.05</v>
      </c>
      <c r="O3" s="421">
        <v>0.05</v>
      </c>
      <c r="P3" s="337">
        <v>0.1</v>
      </c>
      <c r="Q3" s="373">
        <v>0.1</v>
      </c>
      <c r="R3" s="373">
        <v>0.3</v>
      </c>
      <c r="S3" s="373">
        <v>0.3</v>
      </c>
      <c r="T3" s="339">
        <v>0.2</v>
      </c>
      <c r="U3" s="422">
        <v>0.2</v>
      </c>
      <c r="V3" s="420">
        <v>0.1</v>
      </c>
      <c r="W3" s="423">
        <v>0.7</v>
      </c>
      <c r="X3" s="331"/>
      <c r="Y3" s="329"/>
    </row>
    <row r="4" spans="1:25" ht="26.25" customHeight="1">
      <c r="A4" s="340" t="s">
        <v>90</v>
      </c>
      <c r="B4" s="341">
        <f>B3*C12</f>
        <v>1.2</v>
      </c>
      <c r="C4" s="342">
        <f>C3*C12</f>
        <v>2</v>
      </c>
      <c r="D4" s="342">
        <f>D3*C12</f>
        <v>0.4</v>
      </c>
      <c r="E4" s="343">
        <f>E3*C12</f>
        <v>0.4</v>
      </c>
      <c r="F4" s="341">
        <f>F$3*$C$13</f>
        <v>4.8000000000000007</v>
      </c>
      <c r="G4" s="342">
        <f t="shared" ref="G4:H4" si="0">G$3*$C$13</f>
        <v>0.60000000000000009</v>
      </c>
      <c r="H4" s="343">
        <f t="shared" si="0"/>
        <v>0.60000000000000009</v>
      </c>
      <c r="I4" s="342">
        <f>$C$14*I$3</f>
        <v>4.5</v>
      </c>
      <c r="J4" s="342">
        <f>$C$14*J$3</f>
        <v>4.5</v>
      </c>
      <c r="K4" s="342">
        <f>$C$14*K$3</f>
        <v>3.6</v>
      </c>
      <c r="L4" s="342">
        <f>$C$14*L$3</f>
        <v>1.8</v>
      </c>
      <c r="M4" s="342">
        <f t="shared" ref="M4:O4" si="1">$C$14*M$3</f>
        <v>1.8</v>
      </c>
      <c r="N4" s="342">
        <f t="shared" si="1"/>
        <v>0.9</v>
      </c>
      <c r="O4" s="343">
        <f t="shared" si="1"/>
        <v>0.9</v>
      </c>
      <c r="P4" s="341">
        <f>P$3*$C$15</f>
        <v>1</v>
      </c>
      <c r="Q4" s="341">
        <f t="shared" ref="Q4:T4" si="2">Q$3*$C$15</f>
        <v>1</v>
      </c>
      <c r="R4" s="341">
        <f t="shared" si="2"/>
        <v>3</v>
      </c>
      <c r="S4" s="341">
        <f t="shared" si="2"/>
        <v>3</v>
      </c>
      <c r="T4" s="341">
        <f t="shared" si="2"/>
        <v>2</v>
      </c>
      <c r="U4" s="374">
        <f>$C$16*U$3</f>
        <v>0.4</v>
      </c>
      <c r="V4" s="374">
        <f t="shared" ref="V4:W4" si="3">$C$16*V$3</f>
        <v>0.2</v>
      </c>
      <c r="W4" s="374">
        <f t="shared" si="3"/>
        <v>1.4</v>
      </c>
      <c r="X4" s="375">
        <f>C9</f>
        <v>40</v>
      </c>
      <c r="Y4" s="380">
        <f>X4/8</f>
        <v>5</v>
      </c>
    </row>
    <row r="5" spans="1:25" ht="26.25" customHeight="1">
      <c r="A5" s="344" t="s">
        <v>91</v>
      </c>
      <c r="B5" s="345">
        <f>D12*B3</f>
        <v>1.92</v>
      </c>
      <c r="C5" s="346">
        <f>D12*C3</f>
        <v>3.2</v>
      </c>
      <c r="D5" s="346">
        <f>D3*D12</f>
        <v>0.64000000000000012</v>
      </c>
      <c r="E5" s="347">
        <f>E3*D12</f>
        <v>0.64000000000000012</v>
      </c>
      <c r="F5" s="348">
        <f>$D$13*F$3</f>
        <v>7.68</v>
      </c>
      <c r="G5" s="349">
        <f t="shared" ref="G5:H5" si="4">$D$13*G$3</f>
        <v>0.96</v>
      </c>
      <c r="H5" s="350">
        <f t="shared" si="4"/>
        <v>0.96</v>
      </c>
      <c r="I5" s="349">
        <f t="shared" ref="I5:J5" si="5">I$3*$D$14</f>
        <v>7.2</v>
      </c>
      <c r="J5" s="349">
        <f t="shared" si="5"/>
        <v>7.2</v>
      </c>
      <c r="K5" s="349">
        <f t="shared" ref="K5:O5" si="6">K$3*$D$14</f>
        <v>5.7600000000000007</v>
      </c>
      <c r="L5" s="349">
        <f t="shared" si="6"/>
        <v>2.8800000000000003</v>
      </c>
      <c r="M5" s="349">
        <f t="shared" si="6"/>
        <v>2.8800000000000003</v>
      </c>
      <c r="N5" s="349">
        <f t="shared" si="6"/>
        <v>1.4400000000000002</v>
      </c>
      <c r="O5" s="350">
        <f t="shared" si="6"/>
        <v>1.4400000000000002</v>
      </c>
      <c r="P5" s="348">
        <f>P$3*$D$15</f>
        <v>1.6</v>
      </c>
      <c r="Q5" s="348">
        <f t="shared" ref="Q5:T5" si="7">Q$3*$D$15</f>
        <v>1.6</v>
      </c>
      <c r="R5" s="348">
        <f t="shared" si="7"/>
        <v>4.8</v>
      </c>
      <c r="S5" s="348">
        <f t="shared" si="7"/>
        <v>4.8</v>
      </c>
      <c r="T5" s="348">
        <f t="shared" si="7"/>
        <v>3.2</v>
      </c>
      <c r="U5" s="376">
        <f>U$3*$D$16</f>
        <v>0.64000000000000012</v>
      </c>
      <c r="V5" s="376">
        <f t="shared" ref="V5:W5" si="8">V$3*$D$16</f>
        <v>0.32000000000000006</v>
      </c>
      <c r="W5" s="376">
        <f t="shared" si="8"/>
        <v>2.2399999999999998</v>
      </c>
      <c r="X5" s="377">
        <f>D9</f>
        <v>64</v>
      </c>
      <c r="Y5" s="381">
        <f>X5/8</f>
        <v>8</v>
      </c>
    </row>
    <row r="6" spans="1:25" ht="26.25" customHeight="1">
      <c r="A6" s="351" t="s">
        <v>92</v>
      </c>
      <c r="B6" s="352">
        <f>E12*B3</f>
        <v>2.8800000000000003</v>
      </c>
      <c r="C6" s="353">
        <f>C3*E12</f>
        <v>4.8000000000000007</v>
      </c>
      <c r="D6" s="353">
        <f>D3*E12</f>
        <v>0.96000000000000019</v>
      </c>
      <c r="E6" s="354">
        <f>E3*E12</f>
        <v>0.96000000000000019</v>
      </c>
      <c r="F6" s="355">
        <f>$E$13*F$3</f>
        <v>11.52</v>
      </c>
      <c r="G6" s="356">
        <f t="shared" ref="G6:H6" si="9">$E$13*G$3</f>
        <v>1.44</v>
      </c>
      <c r="H6" s="357">
        <f t="shared" si="9"/>
        <v>1.44</v>
      </c>
      <c r="I6" s="356">
        <f>I$3*$E$14</f>
        <v>10.8</v>
      </c>
      <c r="J6" s="356">
        <f>J$3*$E$14</f>
        <v>10.8</v>
      </c>
      <c r="K6" s="356">
        <f>K$3*$E$14</f>
        <v>8.64</v>
      </c>
      <c r="L6" s="356">
        <f>L$3*$E$14</f>
        <v>4.32</v>
      </c>
      <c r="M6" s="356">
        <f t="shared" ref="M6:O6" si="10">M$3*$E$14</f>
        <v>4.32</v>
      </c>
      <c r="N6" s="356">
        <f t="shared" si="10"/>
        <v>2.16</v>
      </c>
      <c r="O6" s="357">
        <f t="shared" si="10"/>
        <v>2.16</v>
      </c>
      <c r="P6" s="355">
        <f>P$3*$E$15</f>
        <v>2.4000000000000004</v>
      </c>
      <c r="Q6" s="355">
        <f t="shared" ref="Q6:T6" si="11">Q$3*$E$15</f>
        <v>2.4000000000000004</v>
      </c>
      <c r="R6" s="355">
        <f t="shared" si="11"/>
        <v>7.1999999999999993</v>
      </c>
      <c r="S6" s="355">
        <f t="shared" si="11"/>
        <v>7.1999999999999993</v>
      </c>
      <c r="T6" s="355">
        <f t="shared" si="11"/>
        <v>4.8000000000000007</v>
      </c>
      <c r="U6" s="378">
        <f>$E$16*U$3</f>
        <v>0.96000000000000019</v>
      </c>
      <c r="V6" s="378">
        <f t="shared" ref="V6:W6" si="12">$E$16*V$3</f>
        <v>0.48000000000000009</v>
      </c>
      <c r="W6" s="378">
        <f t="shared" si="12"/>
        <v>3.3600000000000003</v>
      </c>
      <c r="X6" s="379">
        <f>E9</f>
        <v>96</v>
      </c>
      <c r="Y6" s="382">
        <f>X6/8</f>
        <v>12</v>
      </c>
    </row>
    <row r="8" spans="1:25">
      <c r="B8" s="358" t="s">
        <v>93</v>
      </c>
      <c r="C8" s="323">
        <v>5</v>
      </c>
      <c r="D8" s="359">
        <v>8</v>
      </c>
      <c r="E8" s="360">
        <v>12</v>
      </c>
    </row>
    <row r="9" spans="1:25">
      <c r="B9" s="358" t="s">
        <v>94</v>
      </c>
      <c r="C9" s="323">
        <v>40</v>
      </c>
      <c r="D9" s="359">
        <v>64</v>
      </c>
      <c r="E9" s="360">
        <v>96</v>
      </c>
    </row>
    <row r="10" spans="1:25">
      <c r="A10" s="424" t="s">
        <v>95</v>
      </c>
      <c r="B10" s="425" t="s">
        <v>96</v>
      </c>
      <c r="C10" s="425" t="s">
        <v>90</v>
      </c>
      <c r="D10" s="426" t="s">
        <v>91</v>
      </c>
      <c r="E10" s="427" t="s">
        <v>92</v>
      </c>
    </row>
    <row r="11" spans="1:25">
      <c r="A11" s="361"/>
      <c r="B11" s="362"/>
      <c r="C11" s="363"/>
      <c r="D11" s="363"/>
      <c r="E11" s="364"/>
    </row>
    <row r="12" spans="1:25">
      <c r="A12" s="365" t="s">
        <v>97</v>
      </c>
      <c r="B12" s="366">
        <v>0.1</v>
      </c>
      <c r="C12" s="367">
        <f>$B12*C$9</f>
        <v>4</v>
      </c>
      <c r="D12" s="367">
        <f t="shared" ref="D12:E12" si="13">$B12*D$9</f>
        <v>6.4</v>
      </c>
      <c r="E12" s="368">
        <f t="shared" si="13"/>
        <v>9.6000000000000014</v>
      </c>
    </row>
    <row r="13" spans="1:25">
      <c r="A13" s="365" t="s">
        <v>98</v>
      </c>
      <c r="B13" s="366">
        <v>0.15</v>
      </c>
      <c r="C13" s="367">
        <f t="shared" ref="C13:E16" si="14">$B13*C$9</f>
        <v>6</v>
      </c>
      <c r="D13" s="367">
        <f t="shared" si="14"/>
        <v>9.6</v>
      </c>
      <c r="E13" s="368">
        <f t="shared" si="14"/>
        <v>14.399999999999999</v>
      </c>
    </row>
    <row r="14" spans="1:25">
      <c r="A14" s="365" t="s">
        <v>99</v>
      </c>
      <c r="B14" s="366">
        <v>0.45</v>
      </c>
      <c r="C14" s="367">
        <f t="shared" si="14"/>
        <v>18</v>
      </c>
      <c r="D14" s="367">
        <f t="shared" si="14"/>
        <v>28.8</v>
      </c>
      <c r="E14" s="368">
        <f t="shared" si="14"/>
        <v>43.2</v>
      </c>
    </row>
    <row r="15" spans="1:25">
      <c r="A15" s="365" t="s">
        <v>100</v>
      </c>
      <c r="B15" s="366">
        <v>0.25</v>
      </c>
      <c r="C15" s="367">
        <f t="shared" si="14"/>
        <v>10</v>
      </c>
      <c r="D15" s="367">
        <f t="shared" si="14"/>
        <v>16</v>
      </c>
      <c r="E15" s="368">
        <f t="shared" si="14"/>
        <v>24</v>
      </c>
    </row>
    <row r="16" spans="1:25">
      <c r="A16" s="365" t="s">
        <v>101</v>
      </c>
      <c r="B16" s="366">
        <v>0.05</v>
      </c>
      <c r="C16" s="367">
        <f t="shared" si="14"/>
        <v>2</v>
      </c>
      <c r="D16" s="367">
        <f t="shared" si="14"/>
        <v>3.2</v>
      </c>
      <c r="E16" s="368">
        <f t="shared" si="14"/>
        <v>4.8000000000000007</v>
      </c>
    </row>
    <row r="17" spans="1:5">
      <c r="A17" s="369"/>
      <c r="B17" s="370"/>
      <c r="C17" s="371"/>
      <c r="D17" s="371"/>
      <c r="E17" s="372"/>
    </row>
  </sheetData>
  <mergeCells count="6">
    <mergeCell ref="X1:Y1"/>
    <mergeCell ref="B1:E1"/>
    <mergeCell ref="F1:H1"/>
    <mergeCell ref="I1:O1"/>
    <mergeCell ref="P1:T1"/>
    <mergeCell ref="U1:W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C12"/>
  <sheetViews>
    <sheetView workbookViewId="0">
      <selection activeCell="C6" sqref="C6"/>
    </sheetView>
  </sheetViews>
  <sheetFormatPr defaultColWidth="9.125" defaultRowHeight="15"/>
  <cols>
    <col min="1" max="1" width="9.125" style="1"/>
    <col min="2" max="2" width="10.125" style="1" customWidth="1"/>
    <col min="3" max="3" width="171.125" style="1" customWidth="1"/>
    <col min="4" max="16384" width="9.125" style="1"/>
  </cols>
  <sheetData>
    <row r="2" spans="2:3" ht="21">
      <c r="C2" s="332" t="s">
        <v>102</v>
      </c>
    </row>
    <row r="3" spans="2:3" ht="25.7" customHeight="1">
      <c r="B3" s="333">
        <v>1</v>
      </c>
      <c r="C3" s="428" t="s">
        <v>103</v>
      </c>
    </row>
    <row r="4" spans="2:3" ht="25.7" customHeight="1">
      <c r="B4" s="334">
        <v>2</v>
      </c>
      <c r="C4" s="429" t="s">
        <v>104</v>
      </c>
    </row>
    <row r="5" spans="2:3" ht="25.7" customHeight="1">
      <c r="B5" s="334">
        <v>3</v>
      </c>
      <c r="C5" s="429" t="s">
        <v>105</v>
      </c>
    </row>
    <row r="6" spans="2:3" ht="211.5" customHeight="1">
      <c r="B6" s="334">
        <v>4</v>
      </c>
      <c r="C6" s="429" t="s">
        <v>106</v>
      </c>
    </row>
    <row r="7" spans="2:3" ht="25.7" customHeight="1">
      <c r="B7" s="334">
        <v>5</v>
      </c>
      <c r="C7" s="430" t="s">
        <v>107</v>
      </c>
    </row>
    <row r="8" spans="2:3" ht="25.7" customHeight="1">
      <c r="B8" s="334">
        <v>6</v>
      </c>
      <c r="C8" s="431" t="s">
        <v>108</v>
      </c>
    </row>
    <row r="9" spans="2:3" ht="25.7" customHeight="1">
      <c r="B9" s="334">
        <v>7</v>
      </c>
      <c r="C9" s="431"/>
    </row>
    <row r="10" spans="2:3" ht="25.7" customHeight="1">
      <c r="B10" s="334">
        <v>8</v>
      </c>
      <c r="C10" s="431"/>
    </row>
    <row r="11" spans="2:3" ht="25.7" customHeight="1">
      <c r="B11" s="334">
        <v>9</v>
      </c>
      <c r="C11" s="431"/>
    </row>
    <row r="12" spans="2:3" ht="25.7" customHeight="1">
      <c r="B12" s="334">
        <v>10</v>
      </c>
      <c r="C12" s="432"/>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A105"/>
  <sheetViews>
    <sheetView tabSelected="1" topLeftCell="A4" zoomScale="90" zoomScaleNormal="90" workbookViewId="0">
      <selection activeCell="B9" sqref="B9"/>
    </sheetView>
  </sheetViews>
  <sheetFormatPr defaultColWidth="9" defaultRowHeight="15"/>
  <cols>
    <col min="1" max="1" width="6.625" customWidth="1"/>
    <col min="2" max="2" width="38.875" customWidth="1"/>
    <col min="3" max="3" width="12" customWidth="1"/>
    <col min="4" max="4" width="7.875" customWidth="1"/>
    <col min="5" max="5" width="8.25" customWidth="1"/>
    <col min="6" max="15" width="6.125" customWidth="1"/>
    <col min="16" max="16" width="6.625" customWidth="1"/>
    <col min="17" max="25" width="6.125" customWidth="1"/>
    <col min="26" max="26" width="8" customWidth="1"/>
    <col min="27" max="27" width="7.875" customWidth="1"/>
  </cols>
  <sheetData>
    <row r="1" spans="1:27">
      <c r="A1" s="504"/>
      <c r="B1" s="504"/>
      <c r="C1" s="504"/>
      <c r="D1" s="498" t="s">
        <v>61</v>
      </c>
      <c r="E1" s="498"/>
      <c r="F1" s="498"/>
      <c r="G1" s="498"/>
      <c r="H1" s="496" t="s">
        <v>62</v>
      </c>
      <c r="I1" s="496"/>
      <c r="J1" s="496"/>
      <c r="K1" s="498" t="s">
        <v>63</v>
      </c>
      <c r="L1" s="498"/>
      <c r="M1" s="498"/>
      <c r="N1" s="498"/>
      <c r="O1" s="498"/>
      <c r="P1" s="498"/>
      <c r="Q1" s="498"/>
      <c r="R1" s="496" t="s">
        <v>64</v>
      </c>
      <c r="S1" s="496"/>
      <c r="T1" s="496"/>
      <c r="U1" s="496"/>
      <c r="V1" s="496"/>
      <c r="W1" s="498" t="s">
        <v>65</v>
      </c>
      <c r="X1" s="498"/>
      <c r="Y1" s="498"/>
      <c r="Z1" s="496" t="s">
        <v>66</v>
      </c>
      <c r="AA1" s="496"/>
    </row>
    <row r="2" spans="1:27" ht="155.25">
      <c r="A2" s="324" t="s">
        <v>109</v>
      </c>
      <c r="B2" s="325" t="s">
        <v>110</v>
      </c>
      <c r="C2" s="325" t="s">
        <v>35</v>
      </c>
      <c r="D2" s="409" t="s">
        <v>67</v>
      </c>
      <c r="E2" s="410" t="s">
        <v>68</v>
      </c>
      <c r="F2" s="410" t="s">
        <v>69</v>
      </c>
      <c r="G2" s="411" t="s">
        <v>70</v>
      </c>
      <c r="H2" s="326" t="s">
        <v>71</v>
      </c>
      <c r="I2" s="328" t="s">
        <v>72</v>
      </c>
      <c r="J2" s="329" t="s">
        <v>73</v>
      </c>
      <c r="K2" s="412" t="s">
        <v>74</v>
      </c>
      <c r="L2" s="413" t="s">
        <v>75</v>
      </c>
      <c r="M2" s="413" t="s">
        <v>76</v>
      </c>
      <c r="N2" s="413" t="s">
        <v>77</v>
      </c>
      <c r="O2" s="413" t="s">
        <v>78</v>
      </c>
      <c r="P2" s="413" t="s">
        <v>79</v>
      </c>
      <c r="Q2" s="414" t="s">
        <v>80</v>
      </c>
      <c r="R2" s="330" t="s">
        <v>81</v>
      </c>
      <c r="S2" s="326" t="s">
        <v>82</v>
      </c>
      <c r="T2" s="326" t="s">
        <v>83</v>
      </c>
      <c r="U2" s="326" t="s">
        <v>84</v>
      </c>
      <c r="V2" s="329" t="s">
        <v>85</v>
      </c>
      <c r="W2" s="412" t="s">
        <v>86</v>
      </c>
      <c r="X2" s="413" t="s">
        <v>87</v>
      </c>
      <c r="Y2" s="415" t="s">
        <v>88</v>
      </c>
      <c r="Z2" s="331" t="s">
        <v>66</v>
      </c>
      <c r="AA2" s="329" t="s">
        <v>89</v>
      </c>
    </row>
    <row r="3" spans="1:27" ht="15.75" customHeight="1">
      <c r="A3" s="502" t="s">
        <v>111</v>
      </c>
      <c r="B3" s="502"/>
      <c r="C3" s="502"/>
      <c r="D3" s="503" t="s">
        <v>112</v>
      </c>
      <c r="E3" s="503"/>
      <c r="F3" s="503"/>
      <c r="G3" s="503"/>
      <c r="H3" s="503"/>
      <c r="I3" s="503"/>
      <c r="J3" s="503"/>
      <c r="K3" s="503"/>
      <c r="L3" s="503"/>
      <c r="M3" s="503"/>
      <c r="N3" s="503"/>
      <c r="O3" s="503"/>
      <c r="P3" s="503"/>
      <c r="Q3" s="503"/>
      <c r="R3" s="503"/>
      <c r="S3" s="503"/>
      <c r="T3" s="503"/>
      <c r="U3" s="503"/>
      <c r="V3" s="503"/>
      <c r="W3" s="503"/>
      <c r="X3" s="503"/>
      <c r="Y3" s="503"/>
      <c r="Z3" s="433"/>
      <c r="AA3" s="433"/>
    </row>
    <row r="4" spans="1:27" s="404" customFormat="1" ht="15.75" customHeight="1"/>
    <row r="5" spans="1:27">
      <c r="A5" s="400">
        <v>1</v>
      </c>
      <c r="B5" s="401"/>
      <c r="C5" s="402"/>
      <c r="D5" s="327"/>
      <c r="E5" s="327"/>
      <c r="F5" s="327"/>
      <c r="G5" s="327"/>
      <c r="H5" s="327"/>
      <c r="I5" s="327"/>
      <c r="J5" s="327"/>
      <c r="K5" s="327"/>
      <c r="L5" s="327"/>
      <c r="M5" s="327"/>
      <c r="N5" s="327"/>
      <c r="O5" s="327"/>
      <c r="P5" s="327"/>
      <c r="Q5" s="327"/>
      <c r="R5" s="405"/>
      <c r="S5" s="405"/>
      <c r="T5" s="405"/>
      <c r="U5" s="405"/>
      <c r="V5" s="405"/>
      <c r="W5" s="405"/>
      <c r="X5" s="405"/>
      <c r="Y5" s="405"/>
      <c r="Z5" s="327"/>
      <c r="AA5" s="327"/>
    </row>
    <row r="6" spans="1:27">
      <c r="A6" s="400">
        <v>2</v>
      </c>
      <c r="B6" s="401"/>
      <c r="C6" s="402"/>
      <c r="D6" s="327"/>
      <c r="E6" s="327"/>
      <c r="F6" s="327"/>
      <c r="G6" s="327"/>
      <c r="H6" s="327"/>
      <c r="I6" s="327"/>
      <c r="J6" s="327"/>
      <c r="K6" s="327"/>
      <c r="L6" s="327"/>
      <c r="M6" s="327"/>
      <c r="N6" s="327"/>
      <c r="O6" s="327"/>
      <c r="P6" s="327"/>
      <c r="Q6" s="327"/>
      <c r="R6" s="405"/>
      <c r="S6" s="405"/>
      <c r="T6" s="405"/>
      <c r="U6" s="405"/>
      <c r="V6" s="405"/>
      <c r="W6" s="405"/>
      <c r="X6" s="405"/>
      <c r="Y6" s="405"/>
      <c r="Z6" s="327"/>
      <c r="AA6" s="327"/>
    </row>
    <row r="7" spans="1:27" s="404" customFormat="1" ht="15.75" customHeight="1">
      <c r="B7" s="434" t="s">
        <v>113</v>
      </c>
    </row>
    <row r="8" spans="1:27">
      <c r="A8" s="400">
        <v>1</v>
      </c>
      <c r="B8" s="401"/>
      <c r="C8" s="402"/>
      <c r="D8" s="327"/>
      <c r="E8" s="327"/>
      <c r="F8" s="327"/>
      <c r="G8" s="327"/>
      <c r="H8" s="327"/>
      <c r="I8" s="327"/>
      <c r="J8" s="327"/>
      <c r="K8" s="327"/>
      <c r="L8" s="327"/>
      <c r="M8" s="327"/>
      <c r="N8" s="327"/>
      <c r="O8" s="327"/>
      <c r="P8" s="327"/>
      <c r="Q8" s="327"/>
      <c r="R8" s="405"/>
      <c r="S8" s="405"/>
      <c r="T8" s="405"/>
      <c r="U8" s="405"/>
      <c r="V8" s="405"/>
      <c r="W8" s="405"/>
      <c r="X8" s="405"/>
      <c r="Y8" s="405"/>
      <c r="Z8" s="327"/>
      <c r="AA8" s="327"/>
    </row>
    <row r="9" spans="1:27">
      <c r="A9" s="400">
        <v>2</v>
      </c>
      <c r="B9" s="401"/>
      <c r="C9" s="402"/>
      <c r="D9" s="327"/>
      <c r="E9" s="327"/>
      <c r="F9" s="327"/>
      <c r="G9" s="327"/>
      <c r="H9" s="327"/>
      <c r="I9" s="327"/>
      <c r="J9" s="327"/>
      <c r="K9" s="327"/>
      <c r="L9" s="327"/>
      <c r="M9" s="327"/>
      <c r="N9" s="327"/>
      <c r="O9" s="327"/>
      <c r="P9" s="327"/>
      <c r="Q9" s="327"/>
      <c r="R9" s="405"/>
      <c r="S9" s="405"/>
      <c r="T9" s="405"/>
      <c r="U9" s="405"/>
      <c r="V9" s="405"/>
      <c r="W9" s="405"/>
      <c r="X9" s="405"/>
      <c r="Y9" s="405"/>
      <c r="Z9" s="327"/>
      <c r="AA9" s="327"/>
    </row>
    <row r="10" spans="1:27">
      <c r="A10" s="400">
        <v>3</v>
      </c>
      <c r="B10" s="403"/>
      <c r="C10" s="406"/>
      <c r="D10" s="327"/>
      <c r="E10" s="327"/>
      <c r="F10" s="327"/>
      <c r="G10" s="327"/>
      <c r="H10" s="327"/>
      <c r="I10" s="327"/>
      <c r="J10" s="327"/>
      <c r="K10" s="327"/>
      <c r="L10" s="327"/>
      <c r="M10" s="327"/>
      <c r="N10" s="327"/>
      <c r="O10" s="327"/>
      <c r="P10" s="327"/>
      <c r="Q10" s="327"/>
      <c r="R10" s="405"/>
      <c r="S10" s="405"/>
      <c r="T10" s="405"/>
      <c r="U10" s="405"/>
      <c r="V10" s="405"/>
      <c r="W10" s="405"/>
      <c r="X10" s="405"/>
      <c r="Y10" s="405"/>
      <c r="Z10" s="327"/>
      <c r="AA10" s="327"/>
    </row>
    <row r="11" spans="1:27">
      <c r="A11" s="400">
        <v>4</v>
      </c>
      <c r="B11" s="403"/>
      <c r="C11" s="406"/>
      <c r="D11" s="327"/>
      <c r="E11" s="327"/>
      <c r="F11" s="327"/>
      <c r="G11" s="327"/>
      <c r="H11" s="327"/>
      <c r="I11" s="327"/>
      <c r="J11" s="327"/>
      <c r="K11" s="327"/>
      <c r="L11" s="327"/>
      <c r="M11" s="327"/>
      <c r="N11" s="327"/>
      <c r="O11" s="327"/>
      <c r="P11" s="327"/>
      <c r="Q11" s="327"/>
      <c r="R11" s="405"/>
      <c r="S11" s="405"/>
      <c r="T11" s="405"/>
      <c r="U11" s="405"/>
      <c r="V11" s="405"/>
      <c r="W11" s="405"/>
      <c r="X11" s="405"/>
      <c r="Y11" s="405"/>
      <c r="Z11" s="327"/>
      <c r="AA11" s="327"/>
    </row>
    <row r="12" spans="1:27" ht="22.5" customHeight="1">
      <c r="A12" s="400">
        <v>5</v>
      </c>
      <c r="B12" s="444"/>
      <c r="C12" s="402"/>
      <c r="D12" s="327"/>
      <c r="E12" s="327"/>
      <c r="F12" s="327"/>
      <c r="G12" s="327"/>
      <c r="H12" s="327"/>
      <c r="I12" s="327"/>
      <c r="J12" s="327"/>
      <c r="K12" s="327"/>
      <c r="L12" s="327"/>
      <c r="M12" s="327"/>
      <c r="N12" s="327"/>
      <c r="O12" s="327"/>
      <c r="P12" s="327"/>
      <c r="Q12" s="327"/>
      <c r="R12" s="405"/>
      <c r="S12" s="405"/>
      <c r="T12" s="405"/>
      <c r="U12" s="405"/>
      <c r="V12" s="405"/>
      <c r="W12" s="405"/>
      <c r="X12" s="405"/>
      <c r="Y12" s="405"/>
      <c r="Z12" s="327"/>
      <c r="AA12" s="327"/>
    </row>
    <row r="13" spans="1:27" s="404" customFormat="1" ht="22.5" customHeight="1">
      <c r="B13" s="434" t="s">
        <v>113</v>
      </c>
    </row>
    <row r="14" spans="1:27" ht="20.25" customHeight="1">
      <c r="A14" s="400">
        <v>1</v>
      </c>
      <c r="B14" s="401"/>
      <c r="C14" s="402"/>
      <c r="D14" s="327"/>
      <c r="E14" s="327"/>
      <c r="F14" s="327"/>
      <c r="G14" s="327"/>
      <c r="H14" s="327"/>
      <c r="I14" s="327"/>
      <c r="J14" s="327"/>
      <c r="K14" s="327"/>
      <c r="L14" s="327"/>
      <c r="M14" s="327"/>
      <c r="N14" s="327"/>
      <c r="O14" s="327"/>
      <c r="P14" s="327"/>
      <c r="Q14" s="327"/>
      <c r="R14" s="405"/>
      <c r="S14" s="405"/>
      <c r="T14" s="405"/>
      <c r="U14" s="405"/>
      <c r="V14" s="405"/>
      <c r="W14" s="405"/>
      <c r="X14" s="405"/>
      <c r="Y14" s="405"/>
      <c r="Z14" s="327"/>
      <c r="AA14" s="327"/>
    </row>
    <row r="15" spans="1:27" ht="22.5" customHeight="1">
      <c r="A15" s="400">
        <v>2</v>
      </c>
      <c r="B15" s="401"/>
      <c r="C15" s="402"/>
      <c r="D15" s="327"/>
      <c r="E15" s="327"/>
      <c r="F15" s="327"/>
      <c r="G15" s="327"/>
      <c r="H15" s="327"/>
      <c r="I15" s="327"/>
      <c r="J15" s="327"/>
      <c r="K15" s="327"/>
      <c r="L15" s="327"/>
      <c r="M15" s="327"/>
      <c r="N15" s="327"/>
      <c r="O15" s="327"/>
      <c r="P15" s="327"/>
      <c r="Q15" s="327"/>
      <c r="R15" s="405"/>
      <c r="S15" s="405"/>
      <c r="T15" s="405"/>
      <c r="U15" s="405"/>
      <c r="V15" s="405"/>
      <c r="W15" s="405"/>
      <c r="X15" s="405"/>
      <c r="Y15" s="405"/>
      <c r="Z15" s="327"/>
      <c r="AA15" s="327"/>
    </row>
    <row r="16" spans="1:27">
      <c r="A16" s="400">
        <v>3</v>
      </c>
      <c r="B16" s="401"/>
      <c r="C16" s="402"/>
      <c r="D16" s="327"/>
      <c r="E16" s="327"/>
      <c r="F16" s="327"/>
      <c r="G16" s="327"/>
      <c r="H16" s="327"/>
      <c r="I16" s="327"/>
      <c r="J16" s="327"/>
      <c r="K16" s="327"/>
      <c r="L16" s="327"/>
      <c r="M16" s="327"/>
      <c r="N16" s="327"/>
      <c r="O16" s="327"/>
      <c r="P16" s="327"/>
      <c r="Q16" s="327"/>
      <c r="R16" s="405"/>
      <c r="S16" s="405"/>
      <c r="T16" s="405"/>
      <c r="U16" s="405"/>
      <c r="V16" s="405"/>
      <c r="W16" s="405"/>
      <c r="X16" s="405"/>
      <c r="Y16" s="405"/>
      <c r="Z16" s="327"/>
      <c r="AA16" s="327"/>
    </row>
    <row r="17" spans="1:27" hidden="1">
      <c r="A17" s="400">
        <v>7</v>
      </c>
      <c r="B17" s="401"/>
      <c r="C17" s="402"/>
      <c r="D17" s="327"/>
      <c r="E17" s="327"/>
      <c r="F17" s="327"/>
      <c r="G17" s="327"/>
      <c r="H17" s="327"/>
      <c r="I17" s="327"/>
      <c r="J17" s="327"/>
      <c r="K17" s="327"/>
      <c r="L17" s="327"/>
      <c r="M17" s="327"/>
      <c r="N17" s="327"/>
      <c r="O17" s="327"/>
      <c r="P17" s="327"/>
      <c r="Q17" s="327"/>
      <c r="R17" s="405"/>
      <c r="S17" s="405"/>
      <c r="T17" s="405"/>
      <c r="U17" s="405"/>
      <c r="V17" s="405"/>
      <c r="W17" s="405"/>
      <c r="X17" s="405"/>
      <c r="Y17" s="405"/>
      <c r="Z17" s="327"/>
      <c r="AA17" s="327"/>
    </row>
    <row r="18" spans="1:27" ht="18.75" customHeight="1">
      <c r="A18" s="400">
        <v>4</v>
      </c>
      <c r="B18" s="401"/>
      <c r="C18" s="402"/>
      <c r="D18" s="327"/>
      <c r="E18" s="327"/>
      <c r="F18" s="327"/>
      <c r="G18" s="327"/>
      <c r="H18" s="327"/>
      <c r="I18" s="327"/>
      <c r="J18" s="327"/>
      <c r="K18" s="327"/>
      <c r="L18" s="327"/>
      <c r="M18" s="327"/>
      <c r="N18" s="327"/>
      <c r="O18" s="327"/>
      <c r="P18" s="327"/>
      <c r="Q18" s="327"/>
      <c r="R18" s="405"/>
      <c r="S18" s="405"/>
      <c r="T18" s="405"/>
      <c r="U18" s="405"/>
      <c r="V18" s="405"/>
      <c r="W18" s="405"/>
      <c r="X18" s="405"/>
      <c r="Y18" s="405"/>
      <c r="Z18" s="327"/>
      <c r="AA18" s="327"/>
    </row>
    <row r="19" spans="1:27" ht="18" customHeight="1">
      <c r="A19" s="400">
        <v>5</v>
      </c>
      <c r="B19" s="401"/>
      <c r="C19" s="402"/>
      <c r="D19" s="327"/>
      <c r="E19" s="327"/>
      <c r="F19" s="327"/>
      <c r="G19" s="327"/>
      <c r="H19" s="327"/>
      <c r="I19" s="327"/>
      <c r="J19" s="327"/>
      <c r="K19" s="327"/>
      <c r="L19" s="327"/>
      <c r="M19" s="327"/>
      <c r="N19" s="327"/>
      <c r="O19" s="327"/>
      <c r="P19" s="327"/>
      <c r="Q19" s="327"/>
      <c r="R19" s="405"/>
      <c r="S19" s="405"/>
      <c r="T19" s="405"/>
      <c r="U19" s="405"/>
      <c r="V19" s="405"/>
      <c r="W19" s="405"/>
      <c r="X19" s="405"/>
      <c r="Y19" s="405"/>
      <c r="Z19" s="327"/>
      <c r="AA19" s="327"/>
    </row>
    <row r="20" spans="1:27" ht="17.25" customHeight="1">
      <c r="A20" s="400">
        <v>6</v>
      </c>
      <c r="B20" s="401"/>
      <c r="C20" s="402"/>
      <c r="D20" s="327"/>
      <c r="E20" s="327"/>
      <c r="F20" s="327"/>
      <c r="G20" s="327"/>
      <c r="H20" s="327"/>
      <c r="I20" s="327"/>
      <c r="J20" s="327"/>
      <c r="K20" s="327"/>
      <c r="L20" s="327"/>
      <c r="M20" s="327"/>
      <c r="N20" s="327"/>
      <c r="O20" s="327"/>
      <c r="P20" s="327"/>
      <c r="Q20" s="327"/>
      <c r="R20" s="405"/>
      <c r="S20" s="405"/>
      <c r="T20" s="405"/>
      <c r="U20" s="405"/>
      <c r="V20" s="405"/>
      <c r="W20" s="405"/>
      <c r="X20" s="405"/>
      <c r="Y20" s="405"/>
      <c r="Z20" s="327"/>
      <c r="AA20" s="327"/>
    </row>
    <row r="21" spans="1:27" s="434" customFormat="1"/>
    <row r="22" spans="1:27" ht="22.5" customHeight="1">
      <c r="A22" s="400">
        <v>1</v>
      </c>
      <c r="B22" s="403"/>
      <c r="C22" s="406"/>
      <c r="D22" s="327"/>
      <c r="E22" s="327"/>
      <c r="F22" s="327"/>
      <c r="G22" s="327"/>
      <c r="H22" s="327"/>
      <c r="I22" s="327"/>
      <c r="J22" s="327"/>
      <c r="K22" s="327"/>
      <c r="L22" s="327"/>
      <c r="M22" s="327"/>
      <c r="N22" s="327"/>
      <c r="O22" s="327"/>
      <c r="P22" s="327"/>
      <c r="Q22" s="327"/>
      <c r="R22" s="405"/>
      <c r="S22" s="405"/>
      <c r="T22" s="405"/>
      <c r="U22" s="405"/>
      <c r="V22" s="405"/>
      <c r="W22" s="405"/>
      <c r="X22" s="405"/>
      <c r="Y22" s="405"/>
      <c r="Z22" s="327"/>
      <c r="AA22" s="327"/>
    </row>
    <row r="23" spans="1:27" ht="22.5" customHeight="1">
      <c r="A23" s="400">
        <v>2</v>
      </c>
      <c r="B23" s="401"/>
      <c r="C23" s="402"/>
      <c r="D23" s="327"/>
      <c r="E23" s="327"/>
      <c r="F23" s="327"/>
      <c r="G23" s="327"/>
      <c r="H23" s="327"/>
      <c r="I23" s="327"/>
      <c r="J23" s="327"/>
      <c r="K23" s="327"/>
      <c r="L23" s="327"/>
      <c r="M23" s="327"/>
      <c r="N23" s="327"/>
      <c r="O23" s="327"/>
      <c r="P23" s="327"/>
      <c r="Q23" s="327"/>
      <c r="R23" s="405"/>
      <c r="S23" s="405"/>
      <c r="T23" s="405"/>
      <c r="U23" s="405"/>
      <c r="V23" s="405"/>
      <c r="W23" s="405"/>
      <c r="X23" s="405"/>
      <c r="Y23" s="405"/>
      <c r="Z23" s="327"/>
      <c r="AA23" s="327"/>
    </row>
    <row r="24" spans="1:27" ht="22.5" customHeight="1">
      <c r="A24" s="400">
        <v>3</v>
      </c>
      <c r="B24" s="401"/>
      <c r="C24" s="402"/>
      <c r="D24" s="327"/>
      <c r="E24" s="327"/>
      <c r="F24" s="327"/>
      <c r="G24" s="327"/>
      <c r="H24" s="327"/>
      <c r="I24" s="327"/>
      <c r="J24" s="327"/>
      <c r="K24" s="327"/>
      <c r="L24" s="327"/>
      <c r="M24" s="327"/>
      <c r="N24" s="327"/>
      <c r="O24" s="327"/>
      <c r="P24" s="327"/>
      <c r="Q24" s="327"/>
      <c r="R24" s="405"/>
      <c r="S24" s="405"/>
      <c r="T24" s="405"/>
      <c r="U24" s="405"/>
      <c r="V24" s="405"/>
      <c r="W24" s="405"/>
      <c r="X24" s="405"/>
      <c r="Y24" s="405"/>
      <c r="Z24" s="327"/>
      <c r="AA24" s="327"/>
    </row>
    <row r="25" spans="1:27" ht="22.5" customHeight="1">
      <c r="A25" s="400">
        <v>4</v>
      </c>
      <c r="B25" s="401"/>
      <c r="C25" s="402"/>
      <c r="D25" s="327"/>
      <c r="E25" s="327"/>
      <c r="F25" s="327"/>
      <c r="G25" s="327"/>
      <c r="H25" s="327"/>
      <c r="I25" s="327"/>
      <c r="J25" s="327"/>
      <c r="K25" s="327"/>
      <c r="L25" s="327"/>
      <c r="M25" s="327"/>
      <c r="N25" s="327"/>
      <c r="O25" s="327"/>
      <c r="P25" s="327"/>
      <c r="Q25" s="327"/>
      <c r="R25" s="405"/>
      <c r="S25" s="405"/>
      <c r="T25" s="405"/>
      <c r="U25" s="405"/>
      <c r="V25" s="405"/>
      <c r="W25" s="405"/>
      <c r="X25" s="405"/>
      <c r="Y25" s="405"/>
      <c r="Z25" s="327"/>
      <c r="AA25" s="327"/>
    </row>
    <row r="26" spans="1:27" ht="22.5" customHeight="1">
      <c r="A26" s="400">
        <v>5</v>
      </c>
      <c r="B26" s="401"/>
      <c r="C26" s="402"/>
      <c r="D26" s="327"/>
      <c r="E26" s="327"/>
      <c r="F26" s="327"/>
      <c r="G26" s="327"/>
      <c r="H26" s="327"/>
      <c r="I26" s="327"/>
      <c r="J26" s="327"/>
      <c r="K26" s="327"/>
      <c r="L26" s="327"/>
      <c r="M26" s="327"/>
      <c r="N26" s="327"/>
      <c r="O26" s="327"/>
      <c r="P26" s="327"/>
      <c r="Q26" s="327"/>
      <c r="R26" s="405"/>
      <c r="S26" s="405"/>
      <c r="T26" s="405"/>
      <c r="U26" s="405"/>
      <c r="V26" s="405"/>
      <c r="W26" s="405"/>
      <c r="X26" s="405"/>
      <c r="Y26" s="405"/>
      <c r="Z26" s="327"/>
      <c r="AA26" s="327"/>
    </row>
    <row r="27" spans="1:27" ht="22.5" customHeight="1">
      <c r="A27" s="400">
        <v>6</v>
      </c>
      <c r="B27" s="401"/>
      <c r="C27" s="402"/>
      <c r="D27" s="327"/>
      <c r="E27" s="327"/>
      <c r="F27" s="327"/>
      <c r="G27" s="327"/>
      <c r="H27" s="327"/>
      <c r="I27" s="327"/>
      <c r="J27" s="327"/>
      <c r="K27" s="327"/>
      <c r="L27" s="327"/>
      <c r="M27" s="327"/>
      <c r="N27" s="327"/>
      <c r="O27" s="327"/>
      <c r="P27" s="327"/>
      <c r="Q27" s="327"/>
      <c r="R27" s="405"/>
      <c r="S27" s="405"/>
      <c r="T27" s="405"/>
      <c r="U27" s="405"/>
      <c r="V27" s="405"/>
      <c r="W27" s="405"/>
      <c r="X27" s="405"/>
      <c r="Y27" s="405"/>
      <c r="Z27" s="327"/>
      <c r="AA27" s="327"/>
    </row>
    <row r="28" spans="1:27" ht="22.5" customHeight="1">
      <c r="A28" s="400">
        <v>7</v>
      </c>
      <c r="B28" s="401"/>
      <c r="C28" s="402"/>
      <c r="D28" s="327"/>
      <c r="E28" s="327"/>
      <c r="F28" s="327"/>
      <c r="G28" s="327"/>
      <c r="H28" s="327"/>
      <c r="I28" s="327"/>
      <c r="J28" s="327"/>
      <c r="K28" s="327"/>
      <c r="L28" s="327"/>
      <c r="M28" s="327"/>
      <c r="N28" s="327"/>
      <c r="O28" s="327"/>
      <c r="P28" s="327"/>
      <c r="Q28" s="327"/>
      <c r="R28" s="405"/>
      <c r="S28" s="405"/>
      <c r="T28" s="405"/>
      <c r="U28" s="405"/>
      <c r="V28" s="405"/>
      <c r="W28" s="405"/>
      <c r="X28" s="405"/>
      <c r="Y28" s="405"/>
      <c r="Z28" s="327"/>
      <c r="AA28" s="327"/>
    </row>
    <row r="29" spans="1:27" ht="22.5" customHeight="1">
      <c r="A29" s="400">
        <v>8</v>
      </c>
      <c r="B29" s="444"/>
      <c r="C29" s="402"/>
      <c r="D29" s="327"/>
      <c r="E29" s="327"/>
      <c r="F29" s="327"/>
      <c r="G29" s="327"/>
      <c r="H29" s="327"/>
      <c r="I29" s="327"/>
      <c r="J29" s="327"/>
      <c r="K29" s="327"/>
      <c r="L29" s="327"/>
      <c r="M29" s="327"/>
      <c r="N29" s="327"/>
      <c r="O29" s="327"/>
      <c r="P29" s="327"/>
      <c r="Q29" s="327"/>
      <c r="R29" s="405"/>
      <c r="S29" s="405"/>
      <c r="T29" s="405"/>
      <c r="U29" s="405"/>
      <c r="V29" s="405"/>
      <c r="W29" s="405"/>
      <c r="X29" s="405"/>
      <c r="Y29" s="405"/>
      <c r="Z29" s="327"/>
      <c r="AA29" s="327"/>
    </row>
    <row r="30" spans="1:27" ht="22.5" customHeight="1">
      <c r="A30" s="400">
        <v>9</v>
      </c>
      <c r="B30" s="401"/>
      <c r="C30" s="402"/>
      <c r="D30" s="327"/>
      <c r="E30" s="327"/>
      <c r="F30" s="327"/>
      <c r="G30" s="327"/>
      <c r="H30" s="327"/>
      <c r="I30" s="327"/>
      <c r="J30" s="327"/>
      <c r="K30" s="327"/>
      <c r="L30" s="327"/>
      <c r="M30" s="327"/>
      <c r="N30" s="327"/>
      <c r="O30" s="327"/>
      <c r="P30" s="327"/>
      <c r="Q30" s="327"/>
      <c r="R30" s="405"/>
      <c r="S30" s="405"/>
      <c r="T30" s="405"/>
      <c r="U30" s="405"/>
      <c r="V30" s="405"/>
      <c r="W30" s="405"/>
      <c r="X30" s="405"/>
      <c r="Y30" s="405"/>
      <c r="Z30" s="327"/>
      <c r="AA30" s="327"/>
    </row>
    <row r="31" spans="1:27">
      <c r="A31" s="400">
        <v>10</v>
      </c>
      <c r="B31" s="401"/>
      <c r="C31" s="402"/>
      <c r="D31" s="327" t="str">
        <f>IFERROR(VLOOKUP($C31,'Complexity Definition'!$A$4:$Y$6,2,FALSE),"")</f>
        <v/>
      </c>
      <c r="E31" s="327" t="str">
        <f>IFERROR(VLOOKUP($C31,'Complexity Definition'!$A$4:$Y$6,3,FALSE),"")</f>
        <v/>
      </c>
      <c r="F31" s="327" t="str">
        <f>IFERROR(VLOOKUP($C31,'Complexity Definition'!$A$4:$Y$6,4,FALSE),"")</f>
        <v/>
      </c>
      <c r="G31" s="327" t="str">
        <f>IFERROR(VLOOKUP($C31,'Complexity Definition'!$A$4:$Y$6,5,FALSE),"")</f>
        <v/>
      </c>
      <c r="H31" s="327" t="str">
        <f>IFERROR(VLOOKUP($C31,'Complexity Definition'!$A$4:$Y$6,6,FALSE),"")</f>
        <v/>
      </c>
      <c r="I31" s="327" t="str">
        <f>IFERROR(VLOOKUP($C31,'Complexity Definition'!$A$4:$Y$6,7,FALSE),"")</f>
        <v/>
      </c>
      <c r="J31" s="327" t="str">
        <f>IFERROR(VLOOKUP($C31,'Complexity Definition'!$A$4:$Y$6,8,FALSE),"")</f>
        <v/>
      </c>
      <c r="K31" s="327" t="str">
        <f>IFERROR(VLOOKUP($C31,'Complexity Definition'!$A$4:$Y$6,9,FALSE),"")</f>
        <v/>
      </c>
      <c r="L31" s="327" t="str">
        <f>IFERROR(VLOOKUP($C31,'Complexity Definition'!$A$4:$Y$6,10,FALSE),"")</f>
        <v/>
      </c>
      <c r="M31" s="327" t="str">
        <f>IFERROR(VLOOKUP($C31,'Complexity Definition'!$A$4:$Y$6,11,FALSE),"")</f>
        <v/>
      </c>
      <c r="N31" s="327" t="str">
        <f>IFERROR(VLOOKUP($C31,'Complexity Definition'!$A$4:$Y$6,12,FALSE),"")</f>
        <v/>
      </c>
      <c r="O31" s="327" t="str">
        <f>IFERROR(VLOOKUP($C31,'Complexity Definition'!$A$4:$Y$6,13,FALSE),"")</f>
        <v/>
      </c>
      <c r="P31" s="327" t="str">
        <f>IFERROR(VLOOKUP($C31,'Complexity Definition'!$A$4:$Y$6,14,FALSE),"")</f>
        <v/>
      </c>
      <c r="Q31" s="327" t="str">
        <f>IFERROR(VLOOKUP($C31,'Complexity Definition'!$A$4:$Y$6,15,FALSE),"")</f>
        <v/>
      </c>
      <c r="R31" s="327" t="str">
        <f>IFERROR(VLOOKUP($C31,'Complexity Definition'!$A$4:$Y$6,16,FALSE),"")</f>
        <v/>
      </c>
      <c r="S31" s="327" t="str">
        <f>IFERROR(VLOOKUP($C31,'Complexity Definition'!$A$4:$Y$6,17,FALSE),"")</f>
        <v/>
      </c>
      <c r="T31" s="327" t="str">
        <f>IFERROR(VLOOKUP($C31,'Complexity Definition'!$A$4:$Y$6,18,FALSE),"")</f>
        <v/>
      </c>
      <c r="U31" s="327" t="str">
        <f>IFERROR(VLOOKUP($C31,'Complexity Definition'!$A$4:$Y$6,19,FALSE),"")</f>
        <v/>
      </c>
      <c r="V31" s="327" t="str">
        <f>IFERROR(VLOOKUP($C31,'Complexity Definition'!$A$4:$Y$6,20,FALSE),"")</f>
        <v/>
      </c>
      <c r="W31" s="327" t="str">
        <f>IFERROR(VLOOKUP($C31,'Complexity Definition'!$A$4:$Y$6,21,FALSE),"")</f>
        <v/>
      </c>
      <c r="X31" s="327" t="str">
        <f>IFERROR(VLOOKUP($C31,'Complexity Definition'!$A$4:$Y$6,22,FALSE),"")</f>
        <v/>
      </c>
      <c r="Y31" s="327" t="str">
        <f>IFERROR(VLOOKUP($C31,'Complexity Definition'!$A$4:$Y$6,23,FALSE),"")</f>
        <v/>
      </c>
      <c r="Z31" s="327"/>
      <c r="AA31" s="327"/>
    </row>
    <row r="32" spans="1:27">
      <c r="A32" s="400">
        <v>11</v>
      </c>
      <c r="B32" s="401"/>
      <c r="C32" s="402"/>
      <c r="D32" s="327" t="str">
        <f>IFERROR(VLOOKUP($C32,'Complexity Definition'!$A$4:$Y$6,2,FALSE),"")</f>
        <v/>
      </c>
      <c r="E32" s="327" t="str">
        <f>IFERROR(VLOOKUP($C32,'Complexity Definition'!$A$4:$Y$6,3,FALSE),"")</f>
        <v/>
      </c>
      <c r="F32" s="327" t="str">
        <f>IFERROR(VLOOKUP($C32,'Complexity Definition'!$A$4:$Y$6,4,FALSE),"")</f>
        <v/>
      </c>
      <c r="G32" s="327" t="str">
        <f>IFERROR(VLOOKUP($C32,'Complexity Definition'!$A$4:$Y$6,5,FALSE),"")</f>
        <v/>
      </c>
      <c r="H32" s="327" t="str">
        <f>IFERROR(VLOOKUP($C32,'Complexity Definition'!$A$4:$Y$6,6,FALSE),"")</f>
        <v/>
      </c>
      <c r="I32" s="327" t="str">
        <f>IFERROR(VLOOKUP($C32,'Complexity Definition'!$A$4:$Y$6,7,FALSE),"")</f>
        <v/>
      </c>
      <c r="J32" s="327" t="str">
        <f>IFERROR(VLOOKUP($C32,'Complexity Definition'!$A$4:$Y$6,8,FALSE),"")</f>
        <v/>
      </c>
      <c r="K32" s="327" t="str">
        <f>IFERROR(VLOOKUP($C32,'Complexity Definition'!$A$4:$Y$6,9,FALSE),"")</f>
        <v/>
      </c>
      <c r="L32" s="327" t="str">
        <f>IFERROR(VLOOKUP($C32,'Complexity Definition'!$A$4:$Y$6,10,FALSE),"")</f>
        <v/>
      </c>
      <c r="M32" s="327" t="str">
        <f>IFERROR(VLOOKUP($C32,'Complexity Definition'!$A$4:$Y$6,11,FALSE),"")</f>
        <v/>
      </c>
      <c r="N32" s="327" t="str">
        <f>IFERROR(VLOOKUP($C32,'Complexity Definition'!$A$4:$Y$6,12,FALSE),"")</f>
        <v/>
      </c>
      <c r="O32" s="327" t="str">
        <f>IFERROR(VLOOKUP($C32,'Complexity Definition'!$A$4:$Y$6,13,FALSE),"")</f>
        <v/>
      </c>
      <c r="P32" s="327" t="str">
        <f>IFERROR(VLOOKUP($C32,'Complexity Definition'!$A$4:$Y$6,14,FALSE),"")</f>
        <v/>
      </c>
      <c r="Q32" s="327" t="str">
        <f>IFERROR(VLOOKUP($C32,'Complexity Definition'!$A$4:$Y$6,15,FALSE),"")</f>
        <v/>
      </c>
      <c r="R32" s="327" t="str">
        <f>IFERROR(VLOOKUP($C32,'Complexity Definition'!$A$4:$Y$6,16,FALSE),"")</f>
        <v/>
      </c>
      <c r="S32" s="327" t="str">
        <f>IFERROR(VLOOKUP($C32,'Complexity Definition'!$A$4:$Y$6,17,FALSE),"")</f>
        <v/>
      </c>
      <c r="T32" s="327" t="str">
        <f>IFERROR(VLOOKUP($C32,'Complexity Definition'!$A$4:$Y$6,18,FALSE),"")</f>
        <v/>
      </c>
      <c r="U32" s="327" t="str">
        <f>IFERROR(VLOOKUP($C32,'Complexity Definition'!$A$4:$Y$6,19,FALSE),"")</f>
        <v/>
      </c>
      <c r="V32" s="327" t="str">
        <f>IFERROR(VLOOKUP($C32,'Complexity Definition'!$A$4:$Y$6,20,FALSE),"")</f>
        <v/>
      </c>
      <c r="W32" s="327" t="str">
        <f>IFERROR(VLOOKUP($C32,'Complexity Definition'!$A$4:$Y$6,21,FALSE),"")</f>
        <v/>
      </c>
      <c r="X32" s="327" t="str">
        <f>IFERROR(VLOOKUP($C32,'Complexity Definition'!$A$4:$Y$6,22,FALSE),"")</f>
        <v/>
      </c>
      <c r="Y32" s="327" t="str">
        <f>IFERROR(VLOOKUP($C32,'Complexity Definition'!$A$4:$Y$6,23,FALSE),"")</f>
        <v/>
      </c>
      <c r="Z32" s="327"/>
      <c r="AA32" s="327"/>
    </row>
    <row r="33" spans="1:27">
      <c r="A33" s="400">
        <v>12</v>
      </c>
      <c r="B33" s="401"/>
      <c r="C33" s="402"/>
      <c r="D33" s="327" t="str">
        <f>IFERROR(VLOOKUP($C33,'Complexity Definition'!$A$4:$Y$6,2,FALSE),"")</f>
        <v/>
      </c>
      <c r="E33" s="327" t="str">
        <f>IFERROR(VLOOKUP($C33,'Complexity Definition'!$A$4:$Y$6,3,FALSE),"")</f>
        <v/>
      </c>
      <c r="F33" s="327" t="str">
        <f>IFERROR(VLOOKUP($C33,'Complexity Definition'!$A$4:$Y$6,4,FALSE),"")</f>
        <v/>
      </c>
      <c r="G33" s="327" t="str">
        <f>IFERROR(VLOOKUP($C33,'Complexity Definition'!$A$4:$Y$6,5,FALSE),"")</f>
        <v/>
      </c>
      <c r="H33" s="327" t="str">
        <f>IFERROR(VLOOKUP($C33,'Complexity Definition'!$A$4:$Y$6,6,FALSE),"")</f>
        <v/>
      </c>
      <c r="I33" s="327" t="str">
        <f>IFERROR(VLOOKUP($C33,'Complexity Definition'!$A$4:$Y$6,7,FALSE),"")</f>
        <v/>
      </c>
      <c r="J33" s="327" t="str">
        <f>IFERROR(VLOOKUP($C33,'Complexity Definition'!$A$4:$Y$6,8,FALSE),"")</f>
        <v/>
      </c>
      <c r="K33" s="327" t="str">
        <f>IFERROR(VLOOKUP($C33,'Complexity Definition'!$A$4:$Y$6,9,FALSE),"")</f>
        <v/>
      </c>
      <c r="L33" s="327" t="str">
        <f>IFERROR(VLOOKUP($C33,'Complexity Definition'!$A$4:$Y$6,10,FALSE),"")</f>
        <v/>
      </c>
      <c r="M33" s="327" t="str">
        <f>IFERROR(VLOOKUP($C33,'Complexity Definition'!$A$4:$Y$6,11,FALSE),"")</f>
        <v/>
      </c>
      <c r="N33" s="327" t="str">
        <f>IFERROR(VLOOKUP($C33,'Complexity Definition'!$A$4:$Y$6,12,FALSE),"")</f>
        <v/>
      </c>
      <c r="O33" s="327" t="str">
        <f>IFERROR(VLOOKUP($C33,'Complexity Definition'!$A$4:$Y$6,13,FALSE),"")</f>
        <v/>
      </c>
      <c r="P33" s="327" t="str">
        <f>IFERROR(VLOOKUP($C33,'Complexity Definition'!$A$4:$Y$6,14,FALSE),"")</f>
        <v/>
      </c>
      <c r="Q33" s="327" t="str">
        <f>IFERROR(VLOOKUP($C33,'Complexity Definition'!$A$4:$Y$6,15,FALSE),"")</f>
        <v/>
      </c>
      <c r="R33" s="327" t="str">
        <f>IFERROR(VLOOKUP($C33,'Complexity Definition'!$A$4:$Y$6,16,FALSE),"")</f>
        <v/>
      </c>
      <c r="S33" s="327" t="str">
        <f>IFERROR(VLOOKUP($C33,'Complexity Definition'!$A$4:$Y$6,17,FALSE),"")</f>
        <v/>
      </c>
      <c r="T33" s="327" t="str">
        <f>IFERROR(VLOOKUP($C33,'Complexity Definition'!$A$4:$Y$6,18,FALSE),"")</f>
        <v/>
      </c>
      <c r="U33" s="327" t="str">
        <f>IFERROR(VLOOKUP($C33,'Complexity Definition'!$A$4:$Y$6,19,FALSE),"")</f>
        <v/>
      </c>
      <c r="V33" s="327" t="str">
        <f>IFERROR(VLOOKUP($C33,'Complexity Definition'!$A$4:$Y$6,20,FALSE),"")</f>
        <v/>
      </c>
      <c r="W33" s="327" t="str">
        <f>IFERROR(VLOOKUP($C33,'Complexity Definition'!$A$4:$Y$6,21,FALSE),"")</f>
        <v/>
      </c>
      <c r="X33" s="327" t="str">
        <f>IFERROR(VLOOKUP($C33,'Complexity Definition'!$A$4:$Y$6,22,FALSE),"")</f>
        <v/>
      </c>
      <c r="Y33" s="327" t="str">
        <f>IFERROR(VLOOKUP($C33,'Complexity Definition'!$A$4:$Y$6,23,FALSE),"")</f>
        <v/>
      </c>
      <c r="Z33" s="327"/>
      <c r="AA33" s="327"/>
    </row>
    <row r="34" spans="1:27">
      <c r="A34" s="400">
        <v>13</v>
      </c>
      <c r="B34" s="401"/>
      <c r="C34" s="402"/>
      <c r="D34" s="327" t="str">
        <f>IFERROR(VLOOKUP($C34,'Complexity Definition'!$A$4:$Y$6,2,FALSE),"")</f>
        <v/>
      </c>
      <c r="E34" s="327" t="str">
        <f>IFERROR(VLOOKUP($C34,'Complexity Definition'!$A$4:$Y$6,3,FALSE),"")</f>
        <v/>
      </c>
      <c r="F34" s="327" t="str">
        <f>IFERROR(VLOOKUP($C34,'Complexity Definition'!$A$4:$Y$6,4,FALSE),"")</f>
        <v/>
      </c>
      <c r="G34" s="327" t="str">
        <f>IFERROR(VLOOKUP($C34,'Complexity Definition'!$A$4:$Y$6,5,FALSE),"")</f>
        <v/>
      </c>
      <c r="H34" s="327" t="str">
        <f>IFERROR(VLOOKUP($C34,'Complexity Definition'!$A$4:$Y$6,6,FALSE),"")</f>
        <v/>
      </c>
      <c r="I34" s="327" t="str">
        <f>IFERROR(VLOOKUP($C34,'Complexity Definition'!$A$4:$Y$6,7,FALSE),"")</f>
        <v/>
      </c>
      <c r="J34" s="327" t="str">
        <f>IFERROR(VLOOKUP($C34,'Complexity Definition'!$A$4:$Y$6,8,FALSE),"")</f>
        <v/>
      </c>
      <c r="K34" s="327" t="str">
        <f>IFERROR(VLOOKUP($C34,'Complexity Definition'!$A$4:$Y$6,9,FALSE),"")</f>
        <v/>
      </c>
      <c r="L34" s="327" t="str">
        <f>IFERROR(VLOOKUP($C34,'Complexity Definition'!$A$4:$Y$6,10,FALSE),"")</f>
        <v/>
      </c>
      <c r="M34" s="327" t="str">
        <f>IFERROR(VLOOKUP($C34,'Complexity Definition'!$A$4:$Y$6,11,FALSE),"")</f>
        <v/>
      </c>
      <c r="N34" s="327" t="str">
        <f>IFERROR(VLOOKUP($C34,'Complexity Definition'!$A$4:$Y$6,12,FALSE),"")</f>
        <v/>
      </c>
      <c r="O34" s="327" t="str">
        <f>IFERROR(VLOOKUP($C34,'Complexity Definition'!$A$4:$Y$6,13,FALSE),"")</f>
        <v/>
      </c>
      <c r="P34" s="327" t="str">
        <f>IFERROR(VLOOKUP($C34,'Complexity Definition'!$A$4:$Y$6,14,FALSE),"")</f>
        <v/>
      </c>
      <c r="Q34" s="327" t="str">
        <f>IFERROR(VLOOKUP($C34,'Complexity Definition'!$A$4:$Y$6,15,FALSE),"")</f>
        <v/>
      </c>
      <c r="R34" s="327" t="str">
        <f>IFERROR(VLOOKUP($C34,'Complexity Definition'!$A$4:$Y$6,16,FALSE),"")</f>
        <v/>
      </c>
      <c r="S34" s="327" t="str">
        <f>IFERROR(VLOOKUP($C34,'Complexity Definition'!$A$4:$Y$6,17,FALSE),"")</f>
        <v/>
      </c>
      <c r="T34" s="327" t="str">
        <f>IFERROR(VLOOKUP($C34,'Complexity Definition'!$A$4:$Y$6,18,FALSE),"")</f>
        <v/>
      </c>
      <c r="U34" s="327" t="str">
        <f>IFERROR(VLOOKUP($C34,'Complexity Definition'!$A$4:$Y$6,19,FALSE),"")</f>
        <v/>
      </c>
      <c r="V34" s="327" t="str">
        <f>IFERROR(VLOOKUP($C34,'Complexity Definition'!$A$4:$Y$6,20,FALSE),"")</f>
        <v/>
      </c>
      <c r="W34" s="327" t="str">
        <f>IFERROR(VLOOKUP($C34,'Complexity Definition'!$A$4:$Y$6,21,FALSE),"")</f>
        <v/>
      </c>
      <c r="X34" s="327" t="str">
        <f>IFERROR(VLOOKUP($C34,'Complexity Definition'!$A$4:$Y$6,22,FALSE),"")</f>
        <v/>
      </c>
      <c r="Y34" s="327" t="str">
        <f>IFERROR(VLOOKUP($C34,'Complexity Definition'!$A$4:$Y$6,23,FALSE),"")</f>
        <v/>
      </c>
      <c r="Z34" s="327"/>
      <c r="AA34" s="327"/>
    </row>
    <row r="35" spans="1:27">
      <c r="A35" s="400">
        <v>14</v>
      </c>
      <c r="B35" s="401"/>
      <c r="C35" s="402"/>
      <c r="D35" s="327" t="str">
        <f>IFERROR(VLOOKUP($C35,'Complexity Definition'!$A$4:$Y$6,2,FALSE),"")</f>
        <v/>
      </c>
      <c r="E35" s="327" t="str">
        <f>IFERROR(VLOOKUP($C35,'Complexity Definition'!$A$4:$Y$6,3,FALSE),"")</f>
        <v/>
      </c>
      <c r="F35" s="327" t="str">
        <f>IFERROR(VLOOKUP($C35,'Complexity Definition'!$A$4:$Y$6,4,FALSE),"")</f>
        <v/>
      </c>
      <c r="G35" s="327" t="str">
        <f>IFERROR(VLOOKUP($C35,'Complexity Definition'!$A$4:$Y$6,5,FALSE),"")</f>
        <v/>
      </c>
      <c r="H35" s="327" t="str">
        <f>IFERROR(VLOOKUP($C35,'Complexity Definition'!$A$4:$Y$6,6,FALSE),"")</f>
        <v/>
      </c>
      <c r="I35" s="327" t="str">
        <f>IFERROR(VLOOKUP($C35,'Complexity Definition'!$A$4:$Y$6,7,FALSE),"")</f>
        <v/>
      </c>
      <c r="J35" s="327" t="str">
        <f>IFERROR(VLOOKUP($C35,'Complexity Definition'!$A$4:$Y$6,8,FALSE),"")</f>
        <v/>
      </c>
      <c r="K35" s="327" t="str">
        <f>IFERROR(VLOOKUP($C35,'Complexity Definition'!$A$4:$Y$6,9,FALSE),"")</f>
        <v/>
      </c>
      <c r="L35" s="327" t="str">
        <f>IFERROR(VLOOKUP($C35,'Complexity Definition'!$A$4:$Y$6,10,FALSE),"")</f>
        <v/>
      </c>
      <c r="M35" s="327" t="str">
        <f>IFERROR(VLOOKUP($C35,'Complexity Definition'!$A$4:$Y$6,11,FALSE),"")</f>
        <v/>
      </c>
      <c r="N35" s="327" t="str">
        <f>IFERROR(VLOOKUP($C35,'Complexity Definition'!$A$4:$Y$6,12,FALSE),"")</f>
        <v/>
      </c>
      <c r="O35" s="327" t="str">
        <f>IFERROR(VLOOKUP($C35,'Complexity Definition'!$A$4:$Y$6,13,FALSE),"")</f>
        <v/>
      </c>
      <c r="P35" s="327" t="str">
        <f>IFERROR(VLOOKUP($C35,'Complexity Definition'!$A$4:$Y$6,14,FALSE),"")</f>
        <v/>
      </c>
      <c r="Q35" s="327" t="str">
        <f>IFERROR(VLOOKUP($C35,'Complexity Definition'!$A$4:$Y$6,15,FALSE),"")</f>
        <v/>
      </c>
      <c r="R35" s="327" t="str">
        <f>IFERROR(VLOOKUP($C35,'Complexity Definition'!$A$4:$Y$6,16,FALSE),"")</f>
        <v/>
      </c>
      <c r="S35" s="327" t="str">
        <f>IFERROR(VLOOKUP($C35,'Complexity Definition'!$A$4:$Y$6,17,FALSE),"")</f>
        <v/>
      </c>
      <c r="T35" s="327" t="str">
        <f>IFERROR(VLOOKUP($C35,'Complexity Definition'!$A$4:$Y$6,18,FALSE),"")</f>
        <v/>
      </c>
      <c r="U35" s="327" t="str">
        <f>IFERROR(VLOOKUP($C35,'Complexity Definition'!$A$4:$Y$6,19,FALSE),"")</f>
        <v/>
      </c>
      <c r="V35" s="327" t="str">
        <f>IFERROR(VLOOKUP($C35,'Complexity Definition'!$A$4:$Y$6,20,FALSE),"")</f>
        <v/>
      </c>
      <c r="W35" s="327" t="str">
        <f>IFERROR(VLOOKUP($C35,'Complexity Definition'!$A$4:$Y$6,21,FALSE),"")</f>
        <v/>
      </c>
      <c r="X35" s="327" t="str">
        <f>IFERROR(VLOOKUP($C35,'Complexity Definition'!$A$4:$Y$6,22,FALSE),"")</f>
        <v/>
      </c>
      <c r="Y35" s="327" t="str">
        <f>IFERROR(VLOOKUP($C35,'Complexity Definition'!$A$4:$Y$6,23,FALSE),"")</f>
        <v/>
      </c>
      <c r="Z35" s="327"/>
      <c r="AA35" s="327"/>
    </row>
    <row r="36" spans="1:27">
      <c r="A36" s="400">
        <v>15</v>
      </c>
      <c r="B36" s="401"/>
      <c r="C36" s="402"/>
      <c r="D36" s="327" t="str">
        <f>IFERROR(VLOOKUP($C36,'Complexity Definition'!$A$4:$Y$6,2,FALSE),"")</f>
        <v/>
      </c>
      <c r="E36" s="327" t="str">
        <f>IFERROR(VLOOKUP($C36,'Complexity Definition'!$A$4:$Y$6,3,FALSE),"")</f>
        <v/>
      </c>
      <c r="F36" s="327" t="str">
        <f>IFERROR(VLOOKUP($C36,'Complexity Definition'!$A$4:$Y$6,4,FALSE),"")</f>
        <v/>
      </c>
      <c r="G36" s="327" t="str">
        <f>IFERROR(VLOOKUP($C36,'Complexity Definition'!$A$4:$Y$6,5,FALSE),"")</f>
        <v/>
      </c>
      <c r="H36" s="327" t="str">
        <f>IFERROR(VLOOKUP($C36,'Complexity Definition'!$A$4:$Y$6,6,FALSE),"")</f>
        <v/>
      </c>
      <c r="I36" s="327" t="str">
        <f>IFERROR(VLOOKUP($C36,'Complexity Definition'!$A$4:$Y$6,7,FALSE),"")</f>
        <v/>
      </c>
      <c r="J36" s="327" t="str">
        <f>IFERROR(VLOOKUP($C36,'Complexity Definition'!$A$4:$Y$6,8,FALSE),"")</f>
        <v/>
      </c>
      <c r="K36" s="327" t="str">
        <f>IFERROR(VLOOKUP($C36,'Complexity Definition'!$A$4:$Y$6,9,FALSE),"")</f>
        <v/>
      </c>
      <c r="L36" s="327" t="str">
        <f>IFERROR(VLOOKUP($C36,'Complexity Definition'!$A$4:$Y$6,10,FALSE),"")</f>
        <v/>
      </c>
      <c r="M36" s="327" t="str">
        <f>IFERROR(VLOOKUP($C36,'Complexity Definition'!$A$4:$Y$6,11,FALSE),"")</f>
        <v/>
      </c>
      <c r="N36" s="327" t="str">
        <f>IFERROR(VLOOKUP($C36,'Complexity Definition'!$A$4:$Y$6,12,FALSE),"")</f>
        <v/>
      </c>
      <c r="O36" s="327" t="str">
        <f>IFERROR(VLOOKUP($C36,'Complexity Definition'!$A$4:$Y$6,13,FALSE),"")</f>
        <v/>
      </c>
      <c r="P36" s="327" t="str">
        <f>IFERROR(VLOOKUP($C36,'Complexity Definition'!$A$4:$Y$6,14,FALSE),"")</f>
        <v/>
      </c>
      <c r="Q36" s="327" t="str">
        <f>IFERROR(VLOOKUP($C36,'Complexity Definition'!$A$4:$Y$6,15,FALSE),"")</f>
        <v/>
      </c>
      <c r="R36" s="327" t="str">
        <f>IFERROR(VLOOKUP($C36,'Complexity Definition'!$A$4:$Y$6,16,FALSE),"")</f>
        <v/>
      </c>
      <c r="S36" s="327" t="str">
        <f>IFERROR(VLOOKUP($C36,'Complexity Definition'!$A$4:$Y$6,17,FALSE),"")</f>
        <v/>
      </c>
      <c r="T36" s="327" t="str">
        <f>IFERROR(VLOOKUP($C36,'Complexity Definition'!$A$4:$Y$6,18,FALSE),"")</f>
        <v/>
      </c>
      <c r="U36" s="327" t="str">
        <f>IFERROR(VLOOKUP($C36,'Complexity Definition'!$A$4:$Y$6,19,FALSE),"")</f>
        <v/>
      </c>
      <c r="V36" s="327" t="str">
        <f>IFERROR(VLOOKUP($C36,'Complexity Definition'!$A$4:$Y$6,20,FALSE),"")</f>
        <v/>
      </c>
      <c r="W36" s="327" t="str">
        <f>IFERROR(VLOOKUP($C36,'Complexity Definition'!$A$4:$Y$6,21,FALSE),"")</f>
        <v/>
      </c>
      <c r="X36" s="327" t="str">
        <f>IFERROR(VLOOKUP($C36,'Complexity Definition'!$A$4:$Y$6,22,FALSE),"")</f>
        <v/>
      </c>
      <c r="Y36" s="327" t="str">
        <f>IFERROR(VLOOKUP($C36,'Complexity Definition'!$A$4:$Y$6,23,FALSE),"")</f>
        <v/>
      </c>
      <c r="Z36" s="327"/>
      <c r="AA36" s="327"/>
    </row>
    <row r="37" spans="1:27">
      <c r="A37" s="400">
        <v>16</v>
      </c>
      <c r="B37" s="401"/>
      <c r="C37" s="402"/>
      <c r="D37" s="327" t="str">
        <f>IFERROR(VLOOKUP($C37,'Complexity Definition'!$A$4:$Y$6,2,FALSE),"")</f>
        <v/>
      </c>
      <c r="E37" s="327" t="str">
        <f>IFERROR(VLOOKUP($C37,'Complexity Definition'!$A$4:$Y$6,3,FALSE),"")</f>
        <v/>
      </c>
      <c r="F37" s="327" t="str">
        <f>IFERROR(VLOOKUP($C37,'Complexity Definition'!$A$4:$Y$6,4,FALSE),"")</f>
        <v/>
      </c>
      <c r="G37" s="327" t="str">
        <f>IFERROR(VLOOKUP($C37,'Complexity Definition'!$A$4:$Y$6,5,FALSE),"")</f>
        <v/>
      </c>
      <c r="H37" s="327" t="str">
        <f>IFERROR(VLOOKUP($C37,'Complexity Definition'!$A$4:$Y$6,6,FALSE),"")</f>
        <v/>
      </c>
      <c r="I37" s="327" t="str">
        <f>IFERROR(VLOOKUP($C37,'Complexity Definition'!$A$4:$Y$6,7,FALSE),"")</f>
        <v/>
      </c>
      <c r="J37" s="327" t="str">
        <f>IFERROR(VLOOKUP($C37,'Complexity Definition'!$A$4:$Y$6,8,FALSE),"")</f>
        <v/>
      </c>
      <c r="K37" s="327" t="str">
        <f>IFERROR(VLOOKUP($C37,'Complexity Definition'!$A$4:$Y$6,9,FALSE),"")</f>
        <v/>
      </c>
      <c r="L37" s="327" t="str">
        <f>IFERROR(VLOOKUP($C37,'Complexity Definition'!$A$4:$Y$6,10,FALSE),"")</f>
        <v/>
      </c>
      <c r="M37" s="327" t="str">
        <f>IFERROR(VLOOKUP($C37,'Complexity Definition'!$A$4:$Y$6,11,FALSE),"")</f>
        <v/>
      </c>
      <c r="N37" s="327" t="str">
        <f>IFERROR(VLOOKUP($C37,'Complexity Definition'!$A$4:$Y$6,12,FALSE),"")</f>
        <v/>
      </c>
      <c r="O37" s="327" t="str">
        <f>IFERROR(VLOOKUP($C37,'Complexity Definition'!$A$4:$Y$6,13,FALSE),"")</f>
        <v/>
      </c>
      <c r="P37" s="327" t="str">
        <f>IFERROR(VLOOKUP($C37,'Complexity Definition'!$A$4:$Y$6,14,FALSE),"")</f>
        <v/>
      </c>
      <c r="Q37" s="327" t="str">
        <f>IFERROR(VLOOKUP($C37,'Complexity Definition'!$A$4:$Y$6,15,FALSE),"")</f>
        <v/>
      </c>
      <c r="R37" s="327" t="str">
        <f>IFERROR(VLOOKUP($C37,'Complexity Definition'!$A$4:$Y$6,16,FALSE),"")</f>
        <v/>
      </c>
      <c r="S37" s="327" t="str">
        <f>IFERROR(VLOOKUP($C37,'Complexity Definition'!$A$4:$Y$6,17,FALSE),"")</f>
        <v/>
      </c>
      <c r="T37" s="327" t="str">
        <f>IFERROR(VLOOKUP($C37,'Complexity Definition'!$A$4:$Y$6,18,FALSE),"")</f>
        <v/>
      </c>
      <c r="U37" s="327" t="str">
        <f>IFERROR(VLOOKUP($C37,'Complexity Definition'!$A$4:$Y$6,19,FALSE),"")</f>
        <v/>
      </c>
      <c r="V37" s="327" t="str">
        <f>IFERROR(VLOOKUP($C37,'Complexity Definition'!$A$4:$Y$6,20,FALSE),"")</f>
        <v/>
      </c>
      <c r="W37" s="327" t="str">
        <f>IFERROR(VLOOKUP($C37,'Complexity Definition'!$A$4:$Y$6,21,FALSE),"")</f>
        <v/>
      </c>
      <c r="X37" s="327" t="str">
        <f>IFERROR(VLOOKUP($C37,'Complexity Definition'!$A$4:$Y$6,22,FALSE),"")</f>
        <v/>
      </c>
      <c r="Y37" s="327" t="str">
        <f>IFERROR(VLOOKUP($C37,'Complexity Definition'!$A$4:$Y$6,23,FALSE),"")</f>
        <v/>
      </c>
      <c r="Z37" s="327"/>
      <c r="AA37" s="327"/>
    </row>
    <row r="38" spans="1:27">
      <c r="A38" s="400">
        <v>17</v>
      </c>
      <c r="B38" s="401"/>
      <c r="C38" s="402"/>
      <c r="D38" s="327" t="str">
        <f>IFERROR(VLOOKUP($C38,'Complexity Definition'!$A$4:$Y$6,2,FALSE),"")</f>
        <v/>
      </c>
      <c r="E38" s="327" t="str">
        <f>IFERROR(VLOOKUP($C38,'Complexity Definition'!$A$4:$Y$6,3,FALSE),"")</f>
        <v/>
      </c>
      <c r="F38" s="327" t="str">
        <f>IFERROR(VLOOKUP($C38,'Complexity Definition'!$A$4:$Y$6,4,FALSE),"")</f>
        <v/>
      </c>
      <c r="G38" s="327" t="str">
        <f>IFERROR(VLOOKUP($C38,'Complexity Definition'!$A$4:$Y$6,5,FALSE),"")</f>
        <v/>
      </c>
      <c r="H38" s="327" t="str">
        <f>IFERROR(VLOOKUP($C38,'Complexity Definition'!$A$4:$Y$6,6,FALSE),"")</f>
        <v/>
      </c>
      <c r="I38" s="327" t="str">
        <f>IFERROR(VLOOKUP($C38,'Complexity Definition'!$A$4:$Y$6,7,FALSE),"")</f>
        <v/>
      </c>
      <c r="J38" s="327" t="str">
        <f>IFERROR(VLOOKUP($C38,'Complexity Definition'!$A$4:$Y$6,8,FALSE),"")</f>
        <v/>
      </c>
      <c r="K38" s="327" t="str">
        <f>IFERROR(VLOOKUP($C38,'Complexity Definition'!$A$4:$Y$6,9,FALSE),"")</f>
        <v/>
      </c>
      <c r="L38" s="327" t="str">
        <f>IFERROR(VLOOKUP($C38,'Complexity Definition'!$A$4:$Y$6,10,FALSE),"")</f>
        <v/>
      </c>
      <c r="M38" s="327" t="str">
        <f>IFERROR(VLOOKUP($C38,'Complexity Definition'!$A$4:$Y$6,11,FALSE),"")</f>
        <v/>
      </c>
      <c r="N38" s="327" t="str">
        <f>IFERROR(VLOOKUP($C38,'Complexity Definition'!$A$4:$Y$6,12,FALSE),"")</f>
        <v/>
      </c>
      <c r="O38" s="327" t="str">
        <f>IFERROR(VLOOKUP($C38,'Complexity Definition'!$A$4:$Y$6,13,FALSE),"")</f>
        <v/>
      </c>
      <c r="P38" s="327" t="str">
        <f>IFERROR(VLOOKUP($C38,'Complexity Definition'!$A$4:$Y$6,14,FALSE),"")</f>
        <v/>
      </c>
      <c r="Q38" s="327" t="str">
        <f>IFERROR(VLOOKUP($C38,'Complexity Definition'!$A$4:$Y$6,15,FALSE),"")</f>
        <v/>
      </c>
      <c r="R38" s="327" t="str">
        <f>IFERROR(VLOOKUP($C38,'Complexity Definition'!$A$4:$Y$6,16,FALSE),"")</f>
        <v/>
      </c>
      <c r="S38" s="327" t="str">
        <f>IFERROR(VLOOKUP($C38,'Complexity Definition'!$A$4:$Y$6,17,FALSE),"")</f>
        <v/>
      </c>
      <c r="T38" s="327" t="str">
        <f>IFERROR(VLOOKUP($C38,'Complexity Definition'!$A$4:$Y$6,18,FALSE),"")</f>
        <v/>
      </c>
      <c r="U38" s="327" t="str">
        <f>IFERROR(VLOOKUP($C38,'Complexity Definition'!$A$4:$Y$6,19,FALSE),"")</f>
        <v/>
      </c>
      <c r="V38" s="327" t="str">
        <f>IFERROR(VLOOKUP($C38,'Complexity Definition'!$A$4:$Y$6,20,FALSE),"")</f>
        <v/>
      </c>
      <c r="W38" s="327" t="str">
        <f>IFERROR(VLOOKUP($C38,'Complexity Definition'!$A$4:$Y$6,21,FALSE),"")</f>
        <v/>
      </c>
      <c r="X38" s="327" t="str">
        <f>IFERROR(VLOOKUP($C38,'Complexity Definition'!$A$4:$Y$6,22,FALSE),"")</f>
        <v/>
      </c>
      <c r="Y38" s="327" t="str">
        <f>IFERROR(VLOOKUP($C38,'Complexity Definition'!$A$4:$Y$6,23,FALSE),"")</f>
        <v/>
      </c>
      <c r="Z38" s="327"/>
      <c r="AA38" s="327"/>
    </row>
    <row r="39" spans="1:27">
      <c r="A39" s="400">
        <v>18</v>
      </c>
      <c r="B39" s="401"/>
      <c r="C39" s="402"/>
      <c r="D39" s="327" t="str">
        <f>IFERROR(VLOOKUP($C39,'Complexity Definition'!$A$4:$Y$6,2,FALSE),"")</f>
        <v/>
      </c>
      <c r="E39" s="327" t="str">
        <f>IFERROR(VLOOKUP($C39,'Complexity Definition'!$A$4:$Y$6,3,FALSE),"")</f>
        <v/>
      </c>
      <c r="F39" s="327" t="str">
        <f>IFERROR(VLOOKUP($C39,'Complexity Definition'!$A$4:$Y$6,4,FALSE),"")</f>
        <v/>
      </c>
      <c r="G39" s="327" t="str">
        <f>IFERROR(VLOOKUP($C39,'Complexity Definition'!$A$4:$Y$6,5,FALSE),"")</f>
        <v/>
      </c>
      <c r="H39" s="327" t="str">
        <f>IFERROR(VLOOKUP($C39,'Complexity Definition'!$A$4:$Y$6,6,FALSE),"")</f>
        <v/>
      </c>
      <c r="I39" s="327" t="str">
        <f>IFERROR(VLOOKUP($C39,'Complexity Definition'!$A$4:$Y$6,7,FALSE),"")</f>
        <v/>
      </c>
      <c r="J39" s="327" t="str">
        <f>IFERROR(VLOOKUP($C39,'Complexity Definition'!$A$4:$Y$6,8,FALSE),"")</f>
        <v/>
      </c>
      <c r="K39" s="327" t="str">
        <f>IFERROR(VLOOKUP($C39,'Complexity Definition'!$A$4:$Y$6,9,FALSE),"")</f>
        <v/>
      </c>
      <c r="L39" s="327" t="str">
        <f>IFERROR(VLOOKUP($C39,'Complexity Definition'!$A$4:$Y$6,10,FALSE),"")</f>
        <v/>
      </c>
      <c r="M39" s="327" t="str">
        <f>IFERROR(VLOOKUP($C39,'Complexity Definition'!$A$4:$Y$6,11,FALSE),"")</f>
        <v/>
      </c>
      <c r="N39" s="327" t="str">
        <f>IFERROR(VLOOKUP($C39,'Complexity Definition'!$A$4:$Y$6,12,FALSE),"")</f>
        <v/>
      </c>
      <c r="O39" s="327" t="str">
        <f>IFERROR(VLOOKUP($C39,'Complexity Definition'!$A$4:$Y$6,13,FALSE),"")</f>
        <v/>
      </c>
      <c r="P39" s="327" t="str">
        <f>IFERROR(VLOOKUP($C39,'Complexity Definition'!$A$4:$Y$6,14,FALSE),"")</f>
        <v/>
      </c>
      <c r="Q39" s="327" t="str">
        <f>IFERROR(VLOOKUP($C39,'Complexity Definition'!$A$4:$Y$6,15,FALSE),"")</f>
        <v/>
      </c>
      <c r="R39" s="327" t="str">
        <f>IFERROR(VLOOKUP($C39,'Complexity Definition'!$A$4:$Y$6,16,FALSE),"")</f>
        <v/>
      </c>
      <c r="S39" s="327" t="str">
        <f>IFERROR(VLOOKUP($C39,'Complexity Definition'!$A$4:$Y$6,17,FALSE),"")</f>
        <v/>
      </c>
      <c r="T39" s="327" t="str">
        <f>IFERROR(VLOOKUP($C39,'Complexity Definition'!$A$4:$Y$6,18,FALSE),"")</f>
        <v/>
      </c>
      <c r="U39" s="327" t="str">
        <f>IFERROR(VLOOKUP($C39,'Complexity Definition'!$A$4:$Y$6,19,FALSE),"")</f>
        <v/>
      </c>
      <c r="V39" s="327" t="str">
        <f>IFERROR(VLOOKUP($C39,'Complexity Definition'!$A$4:$Y$6,20,FALSE),"")</f>
        <v/>
      </c>
      <c r="W39" s="327" t="str">
        <f>IFERROR(VLOOKUP($C39,'Complexity Definition'!$A$4:$Y$6,21,FALSE),"")</f>
        <v/>
      </c>
      <c r="X39" s="327" t="str">
        <f>IFERROR(VLOOKUP($C39,'Complexity Definition'!$A$4:$Y$6,22,FALSE),"")</f>
        <v/>
      </c>
      <c r="Y39" s="327" t="str">
        <f>IFERROR(VLOOKUP($C39,'Complexity Definition'!$A$4:$Y$6,23,FALSE),"")</f>
        <v/>
      </c>
      <c r="Z39" s="327"/>
      <c r="AA39" s="327"/>
    </row>
    <row r="40" spans="1:27">
      <c r="A40" s="400">
        <v>19</v>
      </c>
      <c r="B40" s="401"/>
      <c r="C40" s="402"/>
      <c r="D40" s="327" t="str">
        <f>IFERROR(VLOOKUP($C40,'Complexity Definition'!$A$4:$Y$6,2,FALSE),"")</f>
        <v/>
      </c>
      <c r="E40" s="327" t="str">
        <f>IFERROR(VLOOKUP($C40,'Complexity Definition'!$A$4:$Y$6,3,FALSE),"")</f>
        <v/>
      </c>
      <c r="F40" s="327" t="str">
        <f>IFERROR(VLOOKUP($C40,'Complexity Definition'!$A$4:$Y$6,4,FALSE),"")</f>
        <v/>
      </c>
      <c r="G40" s="327" t="str">
        <f>IFERROR(VLOOKUP($C40,'Complexity Definition'!$A$4:$Y$6,5,FALSE),"")</f>
        <v/>
      </c>
      <c r="H40" s="327" t="str">
        <f>IFERROR(VLOOKUP($C40,'Complexity Definition'!$A$4:$Y$6,6,FALSE),"")</f>
        <v/>
      </c>
      <c r="I40" s="327" t="str">
        <f>IFERROR(VLOOKUP($C40,'Complexity Definition'!$A$4:$Y$6,7,FALSE),"")</f>
        <v/>
      </c>
      <c r="J40" s="327" t="str">
        <f>IFERROR(VLOOKUP($C40,'Complexity Definition'!$A$4:$Y$6,8,FALSE),"")</f>
        <v/>
      </c>
      <c r="K40" s="327" t="str">
        <f>IFERROR(VLOOKUP($C40,'Complexity Definition'!$A$4:$Y$6,9,FALSE),"")</f>
        <v/>
      </c>
      <c r="L40" s="327" t="str">
        <f>IFERROR(VLOOKUP($C40,'Complexity Definition'!$A$4:$Y$6,10,FALSE),"")</f>
        <v/>
      </c>
      <c r="M40" s="327" t="str">
        <f>IFERROR(VLOOKUP($C40,'Complexity Definition'!$A$4:$Y$6,11,FALSE),"")</f>
        <v/>
      </c>
      <c r="N40" s="327" t="str">
        <f>IFERROR(VLOOKUP($C40,'Complexity Definition'!$A$4:$Y$6,12,FALSE),"")</f>
        <v/>
      </c>
      <c r="O40" s="327" t="str">
        <f>IFERROR(VLOOKUP($C40,'Complexity Definition'!$A$4:$Y$6,13,FALSE),"")</f>
        <v/>
      </c>
      <c r="P40" s="327" t="str">
        <f>IFERROR(VLOOKUP($C40,'Complexity Definition'!$A$4:$Y$6,14,FALSE),"")</f>
        <v/>
      </c>
      <c r="Q40" s="327" t="str">
        <f>IFERROR(VLOOKUP($C40,'Complexity Definition'!$A$4:$Y$6,15,FALSE),"")</f>
        <v/>
      </c>
      <c r="R40" s="327" t="str">
        <f>IFERROR(VLOOKUP($C40,'Complexity Definition'!$A$4:$Y$6,16,FALSE),"")</f>
        <v/>
      </c>
      <c r="S40" s="327" t="str">
        <f>IFERROR(VLOOKUP($C40,'Complexity Definition'!$A$4:$Y$6,17,FALSE),"")</f>
        <v/>
      </c>
      <c r="T40" s="327" t="str">
        <f>IFERROR(VLOOKUP($C40,'Complexity Definition'!$A$4:$Y$6,18,FALSE),"")</f>
        <v/>
      </c>
      <c r="U40" s="327" t="str">
        <f>IFERROR(VLOOKUP($C40,'Complexity Definition'!$A$4:$Y$6,19,FALSE),"")</f>
        <v/>
      </c>
      <c r="V40" s="327" t="str">
        <f>IFERROR(VLOOKUP($C40,'Complexity Definition'!$A$4:$Y$6,20,FALSE),"")</f>
        <v/>
      </c>
      <c r="W40" s="327" t="str">
        <f>IFERROR(VLOOKUP($C40,'Complexity Definition'!$A$4:$Y$6,21,FALSE),"")</f>
        <v/>
      </c>
      <c r="X40" s="327" t="str">
        <f>IFERROR(VLOOKUP($C40,'Complexity Definition'!$A$4:$Y$6,22,FALSE),"")</f>
        <v/>
      </c>
      <c r="Y40" s="327" t="str">
        <f>IFERROR(VLOOKUP($C40,'Complexity Definition'!$A$4:$Y$6,23,FALSE),"")</f>
        <v/>
      </c>
      <c r="Z40" s="327"/>
      <c r="AA40" s="327"/>
    </row>
    <row r="41" spans="1:27">
      <c r="A41" s="400">
        <v>20</v>
      </c>
      <c r="B41" s="401"/>
      <c r="C41" s="402"/>
      <c r="D41" s="327" t="str">
        <f>IFERROR(VLOOKUP($C41,'Complexity Definition'!$A$4:$Y$6,2,FALSE),"")</f>
        <v/>
      </c>
      <c r="E41" s="327" t="str">
        <f>IFERROR(VLOOKUP($C41,'Complexity Definition'!$A$4:$Y$6,3,FALSE),"")</f>
        <v/>
      </c>
      <c r="F41" s="327" t="str">
        <f>IFERROR(VLOOKUP($C41,'Complexity Definition'!$A$4:$Y$6,4,FALSE),"")</f>
        <v/>
      </c>
      <c r="G41" s="327" t="str">
        <f>IFERROR(VLOOKUP($C41,'Complexity Definition'!$A$4:$Y$6,5,FALSE),"")</f>
        <v/>
      </c>
      <c r="H41" s="327" t="str">
        <f>IFERROR(VLOOKUP($C41,'Complexity Definition'!$A$4:$Y$6,6,FALSE),"")</f>
        <v/>
      </c>
      <c r="I41" s="327" t="str">
        <f>IFERROR(VLOOKUP($C41,'Complexity Definition'!$A$4:$Y$6,7,FALSE),"")</f>
        <v/>
      </c>
      <c r="J41" s="327" t="str">
        <f>IFERROR(VLOOKUP($C41,'Complexity Definition'!$A$4:$Y$6,8,FALSE),"")</f>
        <v/>
      </c>
      <c r="K41" s="327" t="str">
        <f>IFERROR(VLOOKUP($C41,'Complexity Definition'!$A$4:$Y$6,9,FALSE),"")</f>
        <v/>
      </c>
      <c r="L41" s="327" t="str">
        <f>IFERROR(VLOOKUP($C41,'Complexity Definition'!$A$4:$Y$6,10,FALSE),"")</f>
        <v/>
      </c>
      <c r="M41" s="327" t="str">
        <f>IFERROR(VLOOKUP($C41,'Complexity Definition'!$A$4:$Y$6,11,FALSE),"")</f>
        <v/>
      </c>
      <c r="N41" s="327" t="str">
        <f>IFERROR(VLOOKUP($C41,'Complexity Definition'!$A$4:$Y$6,12,FALSE),"")</f>
        <v/>
      </c>
      <c r="O41" s="327" t="str">
        <f>IFERROR(VLOOKUP($C41,'Complexity Definition'!$A$4:$Y$6,13,FALSE),"")</f>
        <v/>
      </c>
      <c r="P41" s="327" t="str">
        <f>IFERROR(VLOOKUP($C41,'Complexity Definition'!$A$4:$Y$6,14,FALSE),"")</f>
        <v/>
      </c>
      <c r="Q41" s="327" t="str">
        <f>IFERROR(VLOOKUP($C41,'Complexity Definition'!$A$4:$Y$6,15,FALSE),"")</f>
        <v/>
      </c>
      <c r="R41" s="327" t="str">
        <f>IFERROR(VLOOKUP($C41,'Complexity Definition'!$A$4:$Y$6,16,FALSE),"")</f>
        <v/>
      </c>
      <c r="S41" s="327" t="str">
        <f>IFERROR(VLOOKUP($C41,'Complexity Definition'!$A$4:$Y$6,17,FALSE),"")</f>
        <v/>
      </c>
      <c r="T41" s="327" t="str">
        <f>IFERROR(VLOOKUP($C41,'Complexity Definition'!$A$4:$Y$6,18,FALSE),"")</f>
        <v/>
      </c>
      <c r="U41" s="327" t="str">
        <f>IFERROR(VLOOKUP($C41,'Complexity Definition'!$A$4:$Y$6,19,FALSE),"")</f>
        <v/>
      </c>
      <c r="V41" s="327" t="str">
        <f>IFERROR(VLOOKUP($C41,'Complexity Definition'!$A$4:$Y$6,20,FALSE),"")</f>
        <v/>
      </c>
      <c r="W41" s="327" t="str">
        <f>IFERROR(VLOOKUP($C41,'Complexity Definition'!$A$4:$Y$6,21,FALSE),"")</f>
        <v/>
      </c>
      <c r="X41" s="327" t="str">
        <f>IFERROR(VLOOKUP($C41,'Complexity Definition'!$A$4:$Y$6,22,FALSE),"")</f>
        <v/>
      </c>
      <c r="Y41" s="327" t="str">
        <f>IFERROR(VLOOKUP($C41,'Complexity Definition'!$A$4:$Y$6,23,FALSE),"")</f>
        <v/>
      </c>
      <c r="Z41" s="327"/>
      <c r="AA41" s="327"/>
    </row>
    <row r="42" spans="1:27">
      <c r="A42" s="400">
        <v>21</v>
      </c>
      <c r="B42" s="401"/>
      <c r="C42" s="402"/>
      <c r="D42" s="327" t="str">
        <f>IFERROR(VLOOKUP($C42,'Complexity Definition'!$A$4:$Y$6,2,FALSE),"")</f>
        <v/>
      </c>
      <c r="E42" s="327" t="str">
        <f>IFERROR(VLOOKUP($C42,'Complexity Definition'!$A$4:$Y$6,3,FALSE),"")</f>
        <v/>
      </c>
      <c r="F42" s="327" t="str">
        <f>IFERROR(VLOOKUP($C42,'Complexity Definition'!$A$4:$Y$6,4,FALSE),"")</f>
        <v/>
      </c>
      <c r="G42" s="327" t="str">
        <f>IFERROR(VLOOKUP($C42,'Complexity Definition'!$A$4:$Y$6,5,FALSE),"")</f>
        <v/>
      </c>
      <c r="H42" s="327" t="str">
        <f>IFERROR(VLOOKUP($C42,'Complexity Definition'!$A$4:$Y$6,6,FALSE),"")</f>
        <v/>
      </c>
      <c r="I42" s="327" t="str">
        <f>IFERROR(VLOOKUP($C42,'Complexity Definition'!$A$4:$Y$6,7,FALSE),"")</f>
        <v/>
      </c>
      <c r="J42" s="327" t="str">
        <f>IFERROR(VLOOKUP($C42,'Complexity Definition'!$A$4:$Y$6,8,FALSE),"")</f>
        <v/>
      </c>
      <c r="K42" s="327" t="str">
        <f>IFERROR(VLOOKUP($C42,'Complexity Definition'!$A$4:$Y$6,9,FALSE),"")</f>
        <v/>
      </c>
      <c r="L42" s="327" t="str">
        <f>IFERROR(VLOOKUP($C42,'Complexity Definition'!$A$4:$Y$6,10,FALSE),"")</f>
        <v/>
      </c>
      <c r="M42" s="327" t="str">
        <f>IFERROR(VLOOKUP($C42,'Complexity Definition'!$A$4:$Y$6,11,FALSE),"")</f>
        <v/>
      </c>
      <c r="N42" s="327" t="str">
        <f>IFERROR(VLOOKUP($C42,'Complexity Definition'!$A$4:$Y$6,12,FALSE),"")</f>
        <v/>
      </c>
      <c r="O42" s="327" t="str">
        <f>IFERROR(VLOOKUP($C42,'Complexity Definition'!$A$4:$Y$6,13,FALSE),"")</f>
        <v/>
      </c>
      <c r="P42" s="327" t="str">
        <f>IFERROR(VLOOKUP($C42,'Complexity Definition'!$A$4:$Y$6,14,FALSE),"")</f>
        <v/>
      </c>
      <c r="Q42" s="327" t="str">
        <f>IFERROR(VLOOKUP($C42,'Complexity Definition'!$A$4:$Y$6,15,FALSE),"")</f>
        <v/>
      </c>
      <c r="R42" s="327" t="str">
        <f>IFERROR(VLOOKUP($C42,'Complexity Definition'!$A$4:$Y$6,16,FALSE),"")</f>
        <v/>
      </c>
      <c r="S42" s="327" t="str">
        <f>IFERROR(VLOOKUP($C42,'Complexity Definition'!$A$4:$Y$6,17,FALSE),"")</f>
        <v/>
      </c>
      <c r="T42" s="327" t="str">
        <f>IFERROR(VLOOKUP($C42,'Complexity Definition'!$A$4:$Y$6,18,FALSE),"")</f>
        <v/>
      </c>
      <c r="U42" s="327" t="str">
        <f>IFERROR(VLOOKUP($C42,'Complexity Definition'!$A$4:$Y$6,19,FALSE),"")</f>
        <v/>
      </c>
      <c r="V42" s="327" t="str">
        <f>IFERROR(VLOOKUP($C42,'Complexity Definition'!$A$4:$Y$6,20,FALSE),"")</f>
        <v/>
      </c>
      <c r="W42" s="327" t="str">
        <f>IFERROR(VLOOKUP($C42,'Complexity Definition'!$A$4:$Y$6,21,FALSE),"")</f>
        <v/>
      </c>
      <c r="X42" s="327" t="str">
        <f>IFERROR(VLOOKUP($C42,'Complexity Definition'!$A$4:$Y$6,22,FALSE),"")</f>
        <v/>
      </c>
      <c r="Y42" s="327" t="str">
        <f>IFERROR(VLOOKUP($C42,'Complexity Definition'!$A$4:$Y$6,23,FALSE),"")</f>
        <v/>
      </c>
      <c r="Z42" s="327"/>
      <c r="AA42" s="327"/>
    </row>
    <row r="43" spans="1:27">
      <c r="A43" s="400">
        <v>22</v>
      </c>
      <c r="B43" s="401"/>
      <c r="C43" s="402"/>
      <c r="D43" s="327" t="str">
        <f>IFERROR(VLOOKUP($C43,'Complexity Definition'!$A$4:$Y$6,2,FALSE),"")</f>
        <v/>
      </c>
      <c r="E43" s="327" t="str">
        <f>IFERROR(VLOOKUP($C43,'Complexity Definition'!$A$4:$Y$6,3,FALSE),"")</f>
        <v/>
      </c>
      <c r="F43" s="327" t="str">
        <f>IFERROR(VLOOKUP($C43,'Complexity Definition'!$A$4:$Y$6,4,FALSE),"")</f>
        <v/>
      </c>
      <c r="G43" s="327" t="str">
        <f>IFERROR(VLOOKUP($C43,'Complexity Definition'!$A$4:$Y$6,5,FALSE),"")</f>
        <v/>
      </c>
      <c r="H43" s="327" t="str">
        <f>IFERROR(VLOOKUP($C43,'Complexity Definition'!$A$4:$Y$6,6,FALSE),"")</f>
        <v/>
      </c>
      <c r="I43" s="327" t="str">
        <f>IFERROR(VLOOKUP($C43,'Complexity Definition'!$A$4:$Y$6,7,FALSE),"")</f>
        <v/>
      </c>
      <c r="J43" s="327" t="str">
        <f>IFERROR(VLOOKUP($C43,'Complexity Definition'!$A$4:$Y$6,8,FALSE),"")</f>
        <v/>
      </c>
      <c r="K43" s="327" t="str">
        <f>IFERROR(VLOOKUP($C43,'Complexity Definition'!$A$4:$Y$6,9,FALSE),"")</f>
        <v/>
      </c>
      <c r="L43" s="327" t="str">
        <f>IFERROR(VLOOKUP($C43,'Complexity Definition'!$A$4:$Y$6,10,FALSE),"")</f>
        <v/>
      </c>
      <c r="M43" s="327" t="str">
        <f>IFERROR(VLOOKUP($C43,'Complexity Definition'!$A$4:$Y$6,11,FALSE),"")</f>
        <v/>
      </c>
      <c r="N43" s="327" t="str">
        <f>IFERROR(VLOOKUP($C43,'Complexity Definition'!$A$4:$Y$6,12,FALSE),"")</f>
        <v/>
      </c>
      <c r="O43" s="327" t="str">
        <f>IFERROR(VLOOKUP($C43,'Complexity Definition'!$A$4:$Y$6,13,FALSE),"")</f>
        <v/>
      </c>
      <c r="P43" s="327" t="str">
        <f>IFERROR(VLOOKUP($C43,'Complexity Definition'!$A$4:$Y$6,14,FALSE),"")</f>
        <v/>
      </c>
      <c r="Q43" s="327" t="str">
        <f>IFERROR(VLOOKUP($C43,'Complexity Definition'!$A$4:$Y$6,15,FALSE),"")</f>
        <v/>
      </c>
      <c r="R43" s="327" t="str">
        <f>IFERROR(VLOOKUP($C43,'Complexity Definition'!$A$4:$Y$6,16,FALSE),"")</f>
        <v/>
      </c>
      <c r="S43" s="327" t="str">
        <f>IFERROR(VLOOKUP($C43,'Complexity Definition'!$A$4:$Y$6,17,FALSE),"")</f>
        <v/>
      </c>
      <c r="T43" s="327" t="str">
        <f>IFERROR(VLOOKUP($C43,'Complexity Definition'!$A$4:$Y$6,18,FALSE),"")</f>
        <v/>
      </c>
      <c r="U43" s="327" t="str">
        <f>IFERROR(VLOOKUP($C43,'Complexity Definition'!$A$4:$Y$6,19,FALSE),"")</f>
        <v/>
      </c>
      <c r="V43" s="327" t="str">
        <f>IFERROR(VLOOKUP($C43,'Complexity Definition'!$A$4:$Y$6,20,FALSE),"")</f>
        <v/>
      </c>
      <c r="W43" s="327" t="str">
        <f>IFERROR(VLOOKUP($C43,'Complexity Definition'!$A$4:$Y$6,21,FALSE),"")</f>
        <v/>
      </c>
      <c r="X43" s="327" t="str">
        <f>IFERROR(VLOOKUP($C43,'Complexity Definition'!$A$4:$Y$6,22,FALSE),"")</f>
        <v/>
      </c>
      <c r="Y43" s="327" t="str">
        <f>IFERROR(VLOOKUP($C43,'Complexity Definition'!$A$4:$Y$6,23,FALSE),"")</f>
        <v/>
      </c>
      <c r="Z43" s="327"/>
      <c r="AA43" s="327"/>
    </row>
    <row r="44" spans="1:27">
      <c r="A44" s="400">
        <v>23</v>
      </c>
      <c r="B44" s="401"/>
      <c r="C44" s="402"/>
      <c r="D44" s="327" t="str">
        <f>IFERROR(VLOOKUP($C44,'Complexity Definition'!$A$4:$Y$6,2,FALSE),"")</f>
        <v/>
      </c>
      <c r="E44" s="327" t="str">
        <f>IFERROR(VLOOKUP($C44,'Complexity Definition'!$A$4:$Y$6,3,FALSE),"")</f>
        <v/>
      </c>
      <c r="F44" s="327" t="str">
        <f>IFERROR(VLOOKUP($C44,'Complexity Definition'!$A$4:$Y$6,4,FALSE),"")</f>
        <v/>
      </c>
      <c r="G44" s="327" t="str">
        <f>IFERROR(VLOOKUP($C44,'Complexity Definition'!$A$4:$Y$6,5,FALSE),"")</f>
        <v/>
      </c>
      <c r="H44" s="327" t="str">
        <f>IFERROR(VLOOKUP($C44,'Complexity Definition'!$A$4:$Y$6,6,FALSE),"")</f>
        <v/>
      </c>
      <c r="I44" s="327" t="str">
        <f>IFERROR(VLOOKUP($C44,'Complexity Definition'!$A$4:$Y$6,7,FALSE),"")</f>
        <v/>
      </c>
      <c r="J44" s="327" t="str">
        <f>IFERROR(VLOOKUP($C44,'Complexity Definition'!$A$4:$Y$6,8,FALSE),"")</f>
        <v/>
      </c>
      <c r="K44" s="327" t="str">
        <f>IFERROR(VLOOKUP($C44,'Complexity Definition'!$A$4:$Y$6,9,FALSE),"")</f>
        <v/>
      </c>
      <c r="L44" s="327" t="str">
        <f>IFERROR(VLOOKUP($C44,'Complexity Definition'!$A$4:$Y$6,10,FALSE),"")</f>
        <v/>
      </c>
      <c r="M44" s="327" t="str">
        <f>IFERROR(VLOOKUP($C44,'Complexity Definition'!$A$4:$Y$6,11,FALSE),"")</f>
        <v/>
      </c>
      <c r="N44" s="327" t="str">
        <f>IFERROR(VLOOKUP($C44,'Complexity Definition'!$A$4:$Y$6,12,FALSE),"")</f>
        <v/>
      </c>
      <c r="O44" s="327" t="str">
        <f>IFERROR(VLOOKUP($C44,'Complexity Definition'!$A$4:$Y$6,13,FALSE),"")</f>
        <v/>
      </c>
      <c r="P44" s="327" t="str">
        <f>IFERROR(VLOOKUP($C44,'Complexity Definition'!$A$4:$Y$6,14,FALSE),"")</f>
        <v/>
      </c>
      <c r="Q44" s="327" t="str">
        <f>IFERROR(VLOOKUP($C44,'Complexity Definition'!$A$4:$Y$6,15,FALSE),"")</f>
        <v/>
      </c>
      <c r="R44" s="327" t="str">
        <f>IFERROR(VLOOKUP($C44,'Complexity Definition'!$A$4:$Y$6,16,FALSE),"")</f>
        <v/>
      </c>
      <c r="S44" s="327" t="str">
        <f>IFERROR(VLOOKUP($C44,'Complexity Definition'!$A$4:$Y$6,17,FALSE),"")</f>
        <v/>
      </c>
      <c r="T44" s="327" t="str">
        <f>IFERROR(VLOOKUP($C44,'Complexity Definition'!$A$4:$Y$6,18,FALSE),"")</f>
        <v/>
      </c>
      <c r="U44" s="327" t="str">
        <f>IFERROR(VLOOKUP($C44,'Complexity Definition'!$A$4:$Y$6,19,FALSE),"")</f>
        <v/>
      </c>
      <c r="V44" s="327" t="str">
        <f>IFERROR(VLOOKUP($C44,'Complexity Definition'!$A$4:$Y$6,20,FALSE),"")</f>
        <v/>
      </c>
      <c r="W44" s="327" t="str">
        <f>IFERROR(VLOOKUP($C44,'Complexity Definition'!$A$4:$Y$6,21,FALSE),"")</f>
        <v/>
      </c>
      <c r="X44" s="327" t="str">
        <f>IFERROR(VLOOKUP($C44,'Complexity Definition'!$A$4:$Y$6,22,FALSE),"")</f>
        <v/>
      </c>
      <c r="Y44" s="327" t="str">
        <f>IFERROR(VLOOKUP($C44,'Complexity Definition'!$A$4:$Y$6,23,FALSE),"")</f>
        <v/>
      </c>
      <c r="Z44" s="327"/>
      <c r="AA44" s="327"/>
    </row>
    <row r="45" spans="1:27">
      <c r="A45" s="400">
        <v>24</v>
      </c>
      <c r="B45" s="401"/>
      <c r="C45" s="402"/>
      <c r="D45" s="327" t="str">
        <f>IFERROR(VLOOKUP($C45,'Complexity Definition'!$A$4:$Y$6,2,FALSE),"")</f>
        <v/>
      </c>
      <c r="E45" s="327" t="str">
        <f>IFERROR(VLOOKUP($C45,'Complexity Definition'!$A$4:$Y$6,3,FALSE),"")</f>
        <v/>
      </c>
      <c r="F45" s="327" t="str">
        <f>IFERROR(VLOOKUP($C45,'Complexity Definition'!$A$4:$Y$6,4,FALSE),"")</f>
        <v/>
      </c>
      <c r="G45" s="327" t="str">
        <f>IFERROR(VLOOKUP($C45,'Complexity Definition'!$A$4:$Y$6,5,FALSE),"")</f>
        <v/>
      </c>
      <c r="H45" s="327" t="str">
        <f>IFERROR(VLOOKUP($C45,'Complexity Definition'!$A$4:$Y$6,6,FALSE),"")</f>
        <v/>
      </c>
      <c r="I45" s="327" t="str">
        <f>IFERROR(VLOOKUP($C45,'Complexity Definition'!$A$4:$Y$6,7,FALSE),"")</f>
        <v/>
      </c>
      <c r="J45" s="327" t="str">
        <f>IFERROR(VLOOKUP($C45,'Complexity Definition'!$A$4:$Y$6,8,FALSE),"")</f>
        <v/>
      </c>
      <c r="K45" s="327" t="str">
        <f>IFERROR(VLOOKUP($C45,'Complexity Definition'!$A$4:$Y$6,9,FALSE),"")</f>
        <v/>
      </c>
      <c r="L45" s="327" t="str">
        <f>IFERROR(VLOOKUP($C45,'Complexity Definition'!$A$4:$Y$6,10,FALSE),"")</f>
        <v/>
      </c>
      <c r="M45" s="327" t="str">
        <f>IFERROR(VLOOKUP($C45,'Complexity Definition'!$A$4:$Y$6,11,FALSE),"")</f>
        <v/>
      </c>
      <c r="N45" s="327" t="str">
        <f>IFERROR(VLOOKUP($C45,'Complexity Definition'!$A$4:$Y$6,12,FALSE),"")</f>
        <v/>
      </c>
      <c r="O45" s="327" t="str">
        <f>IFERROR(VLOOKUP($C45,'Complexity Definition'!$A$4:$Y$6,13,FALSE),"")</f>
        <v/>
      </c>
      <c r="P45" s="327" t="str">
        <f>IFERROR(VLOOKUP($C45,'Complexity Definition'!$A$4:$Y$6,14,FALSE),"")</f>
        <v/>
      </c>
      <c r="Q45" s="327" t="str">
        <f>IFERROR(VLOOKUP($C45,'Complexity Definition'!$A$4:$Y$6,15,FALSE),"")</f>
        <v/>
      </c>
      <c r="R45" s="327" t="str">
        <f>IFERROR(VLOOKUP($C45,'Complexity Definition'!$A$4:$Y$6,16,FALSE),"")</f>
        <v/>
      </c>
      <c r="S45" s="327" t="str">
        <f>IFERROR(VLOOKUP($C45,'Complexity Definition'!$A$4:$Y$6,17,FALSE),"")</f>
        <v/>
      </c>
      <c r="T45" s="327" t="str">
        <f>IFERROR(VLOOKUP($C45,'Complexity Definition'!$A$4:$Y$6,18,FALSE),"")</f>
        <v/>
      </c>
      <c r="U45" s="327" t="str">
        <f>IFERROR(VLOOKUP($C45,'Complexity Definition'!$A$4:$Y$6,19,FALSE),"")</f>
        <v/>
      </c>
      <c r="V45" s="327" t="str">
        <f>IFERROR(VLOOKUP($C45,'Complexity Definition'!$A$4:$Y$6,20,FALSE),"")</f>
        <v/>
      </c>
      <c r="W45" s="327" t="str">
        <f>IFERROR(VLOOKUP($C45,'Complexity Definition'!$A$4:$Y$6,21,FALSE),"")</f>
        <v/>
      </c>
      <c r="X45" s="327" t="str">
        <f>IFERROR(VLOOKUP($C45,'Complexity Definition'!$A$4:$Y$6,22,FALSE),"")</f>
        <v/>
      </c>
      <c r="Y45" s="327" t="str">
        <f>IFERROR(VLOOKUP($C45,'Complexity Definition'!$A$4:$Y$6,23,FALSE),"")</f>
        <v/>
      </c>
      <c r="Z45" s="327"/>
      <c r="AA45" s="327"/>
    </row>
    <row r="46" spans="1:27">
      <c r="A46" s="400">
        <v>25</v>
      </c>
      <c r="B46" s="401"/>
      <c r="C46" s="402"/>
      <c r="D46" s="327" t="str">
        <f>IFERROR(VLOOKUP($C46,'Complexity Definition'!$A$4:$Y$6,2,FALSE),"")</f>
        <v/>
      </c>
      <c r="E46" s="327" t="str">
        <f>IFERROR(VLOOKUP($C46,'Complexity Definition'!$A$4:$Y$6,3,FALSE),"")</f>
        <v/>
      </c>
      <c r="F46" s="327" t="str">
        <f>IFERROR(VLOOKUP($C46,'Complexity Definition'!$A$4:$Y$6,4,FALSE),"")</f>
        <v/>
      </c>
      <c r="G46" s="327" t="str">
        <f>IFERROR(VLOOKUP($C46,'Complexity Definition'!$A$4:$Y$6,5,FALSE),"")</f>
        <v/>
      </c>
      <c r="H46" s="327" t="str">
        <f>IFERROR(VLOOKUP($C46,'Complexity Definition'!$A$4:$Y$6,6,FALSE),"")</f>
        <v/>
      </c>
      <c r="I46" s="327" t="str">
        <f>IFERROR(VLOOKUP($C46,'Complexity Definition'!$A$4:$Y$6,7,FALSE),"")</f>
        <v/>
      </c>
      <c r="J46" s="327" t="str">
        <f>IFERROR(VLOOKUP($C46,'Complexity Definition'!$A$4:$Y$6,8,FALSE),"")</f>
        <v/>
      </c>
      <c r="K46" s="327" t="str">
        <f>IFERROR(VLOOKUP($C46,'Complexity Definition'!$A$4:$Y$6,9,FALSE),"")</f>
        <v/>
      </c>
      <c r="L46" s="327" t="str">
        <f>IFERROR(VLOOKUP($C46,'Complexity Definition'!$A$4:$Y$6,10,FALSE),"")</f>
        <v/>
      </c>
      <c r="M46" s="327" t="str">
        <f>IFERROR(VLOOKUP($C46,'Complexity Definition'!$A$4:$Y$6,11,FALSE),"")</f>
        <v/>
      </c>
      <c r="N46" s="327" t="str">
        <f>IFERROR(VLOOKUP($C46,'Complexity Definition'!$A$4:$Y$6,12,FALSE),"")</f>
        <v/>
      </c>
      <c r="O46" s="327" t="str">
        <f>IFERROR(VLOOKUP($C46,'Complexity Definition'!$A$4:$Y$6,13,FALSE),"")</f>
        <v/>
      </c>
      <c r="P46" s="327" t="str">
        <f>IFERROR(VLOOKUP($C46,'Complexity Definition'!$A$4:$Y$6,14,FALSE),"")</f>
        <v/>
      </c>
      <c r="Q46" s="327" t="str">
        <f>IFERROR(VLOOKUP($C46,'Complexity Definition'!$A$4:$Y$6,15,FALSE),"")</f>
        <v/>
      </c>
      <c r="R46" s="327" t="str">
        <f>IFERROR(VLOOKUP($C46,'Complexity Definition'!$A$4:$Y$6,16,FALSE),"")</f>
        <v/>
      </c>
      <c r="S46" s="327" t="str">
        <f>IFERROR(VLOOKUP($C46,'Complexity Definition'!$A$4:$Y$6,17,FALSE),"")</f>
        <v/>
      </c>
      <c r="T46" s="327" t="str">
        <f>IFERROR(VLOOKUP($C46,'Complexity Definition'!$A$4:$Y$6,18,FALSE),"")</f>
        <v/>
      </c>
      <c r="U46" s="327" t="str">
        <f>IFERROR(VLOOKUP($C46,'Complexity Definition'!$A$4:$Y$6,19,FALSE),"")</f>
        <v/>
      </c>
      <c r="V46" s="327" t="str">
        <f>IFERROR(VLOOKUP($C46,'Complexity Definition'!$A$4:$Y$6,20,FALSE),"")</f>
        <v/>
      </c>
      <c r="W46" s="327" t="str">
        <f>IFERROR(VLOOKUP($C46,'Complexity Definition'!$A$4:$Y$6,21,FALSE),"")</f>
        <v/>
      </c>
      <c r="X46" s="327" t="str">
        <f>IFERROR(VLOOKUP($C46,'Complexity Definition'!$A$4:$Y$6,22,FALSE),"")</f>
        <v/>
      </c>
      <c r="Y46" s="327" t="str">
        <f>IFERROR(VLOOKUP($C46,'Complexity Definition'!$A$4:$Y$6,23,FALSE),"")</f>
        <v/>
      </c>
      <c r="Z46" s="327"/>
      <c r="AA46" s="327"/>
    </row>
    <row r="47" spans="1:27">
      <c r="A47" s="400">
        <v>26</v>
      </c>
      <c r="B47" s="401"/>
      <c r="C47" s="402"/>
      <c r="D47" s="327" t="str">
        <f>IFERROR(VLOOKUP($C47,'Complexity Definition'!$A$4:$Y$6,2,FALSE),"")</f>
        <v/>
      </c>
      <c r="E47" s="327" t="str">
        <f>IFERROR(VLOOKUP($C47,'Complexity Definition'!$A$4:$Y$6,3,FALSE),"")</f>
        <v/>
      </c>
      <c r="F47" s="327" t="str">
        <f>IFERROR(VLOOKUP($C47,'Complexity Definition'!$A$4:$Y$6,4,FALSE),"")</f>
        <v/>
      </c>
      <c r="G47" s="327" t="str">
        <f>IFERROR(VLOOKUP($C47,'Complexity Definition'!$A$4:$Y$6,5,FALSE),"")</f>
        <v/>
      </c>
      <c r="H47" s="327" t="str">
        <f>IFERROR(VLOOKUP($C47,'Complexity Definition'!$A$4:$Y$6,6,FALSE),"")</f>
        <v/>
      </c>
      <c r="I47" s="327" t="str">
        <f>IFERROR(VLOOKUP($C47,'Complexity Definition'!$A$4:$Y$6,7,FALSE),"")</f>
        <v/>
      </c>
      <c r="J47" s="327" t="str">
        <f>IFERROR(VLOOKUP($C47,'Complexity Definition'!$A$4:$Y$6,8,FALSE),"")</f>
        <v/>
      </c>
      <c r="K47" s="327" t="str">
        <f>IFERROR(VLOOKUP($C47,'Complexity Definition'!$A$4:$Y$6,9,FALSE),"")</f>
        <v/>
      </c>
      <c r="L47" s="327" t="str">
        <f>IFERROR(VLOOKUP($C47,'Complexity Definition'!$A$4:$Y$6,10,FALSE),"")</f>
        <v/>
      </c>
      <c r="M47" s="327" t="str">
        <f>IFERROR(VLOOKUP($C47,'Complexity Definition'!$A$4:$Y$6,11,FALSE),"")</f>
        <v/>
      </c>
      <c r="N47" s="327" t="str">
        <f>IFERROR(VLOOKUP($C47,'Complexity Definition'!$A$4:$Y$6,12,FALSE),"")</f>
        <v/>
      </c>
      <c r="O47" s="327" t="str">
        <f>IFERROR(VLOOKUP($C47,'Complexity Definition'!$A$4:$Y$6,13,FALSE),"")</f>
        <v/>
      </c>
      <c r="P47" s="327" t="str">
        <f>IFERROR(VLOOKUP($C47,'Complexity Definition'!$A$4:$Y$6,14,FALSE),"")</f>
        <v/>
      </c>
      <c r="Q47" s="327" t="str">
        <f>IFERROR(VLOOKUP($C47,'Complexity Definition'!$A$4:$Y$6,15,FALSE),"")</f>
        <v/>
      </c>
      <c r="R47" s="327" t="str">
        <f>IFERROR(VLOOKUP($C47,'Complexity Definition'!$A$4:$Y$6,16,FALSE),"")</f>
        <v/>
      </c>
      <c r="S47" s="327" t="str">
        <f>IFERROR(VLOOKUP($C47,'Complexity Definition'!$A$4:$Y$6,17,FALSE),"")</f>
        <v/>
      </c>
      <c r="T47" s="327" t="str">
        <f>IFERROR(VLOOKUP($C47,'Complexity Definition'!$A$4:$Y$6,18,FALSE),"")</f>
        <v/>
      </c>
      <c r="U47" s="327" t="str">
        <f>IFERROR(VLOOKUP($C47,'Complexity Definition'!$A$4:$Y$6,19,FALSE),"")</f>
        <v/>
      </c>
      <c r="V47" s="327" t="str">
        <f>IFERROR(VLOOKUP($C47,'Complexity Definition'!$A$4:$Y$6,20,FALSE),"")</f>
        <v/>
      </c>
      <c r="W47" s="327" t="str">
        <f>IFERROR(VLOOKUP($C47,'Complexity Definition'!$A$4:$Y$6,21,FALSE),"")</f>
        <v/>
      </c>
      <c r="X47" s="327" t="str">
        <f>IFERROR(VLOOKUP($C47,'Complexity Definition'!$A$4:$Y$6,22,FALSE),"")</f>
        <v/>
      </c>
      <c r="Y47" s="327" t="str">
        <f>IFERROR(VLOOKUP($C47,'Complexity Definition'!$A$4:$Y$6,23,FALSE),"")</f>
        <v/>
      </c>
      <c r="Z47" s="327"/>
      <c r="AA47" s="327"/>
    </row>
    <row r="48" spans="1:27">
      <c r="A48" s="400">
        <v>27</v>
      </c>
      <c r="B48" s="401"/>
      <c r="C48" s="402"/>
      <c r="D48" s="327" t="str">
        <f>IFERROR(VLOOKUP($C48,'Complexity Definition'!$A$4:$Y$6,2,FALSE),"")</f>
        <v/>
      </c>
      <c r="E48" s="327" t="str">
        <f>IFERROR(VLOOKUP($C48,'Complexity Definition'!$A$4:$Y$6,3,FALSE),"")</f>
        <v/>
      </c>
      <c r="F48" s="327" t="str">
        <f>IFERROR(VLOOKUP($C48,'Complexity Definition'!$A$4:$Y$6,4,FALSE),"")</f>
        <v/>
      </c>
      <c r="G48" s="327" t="str">
        <f>IFERROR(VLOOKUP($C48,'Complexity Definition'!$A$4:$Y$6,5,FALSE),"")</f>
        <v/>
      </c>
      <c r="H48" s="327" t="str">
        <f>IFERROR(VLOOKUP($C48,'Complexity Definition'!$A$4:$Y$6,6,FALSE),"")</f>
        <v/>
      </c>
      <c r="I48" s="327" t="str">
        <f>IFERROR(VLOOKUP($C48,'Complexity Definition'!$A$4:$Y$6,7,FALSE),"")</f>
        <v/>
      </c>
      <c r="J48" s="327" t="str">
        <f>IFERROR(VLOOKUP($C48,'Complexity Definition'!$A$4:$Y$6,8,FALSE),"")</f>
        <v/>
      </c>
      <c r="K48" s="327" t="str">
        <f>IFERROR(VLOOKUP($C48,'Complexity Definition'!$A$4:$Y$6,9,FALSE),"")</f>
        <v/>
      </c>
      <c r="L48" s="327" t="str">
        <f>IFERROR(VLOOKUP($C48,'Complexity Definition'!$A$4:$Y$6,10,FALSE),"")</f>
        <v/>
      </c>
      <c r="M48" s="327" t="str">
        <f>IFERROR(VLOOKUP($C48,'Complexity Definition'!$A$4:$Y$6,11,FALSE),"")</f>
        <v/>
      </c>
      <c r="N48" s="327" t="str">
        <f>IFERROR(VLOOKUP($C48,'Complexity Definition'!$A$4:$Y$6,12,FALSE),"")</f>
        <v/>
      </c>
      <c r="O48" s="327" t="str">
        <f>IFERROR(VLOOKUP($C48,'Complexity Definition'!$A$4:$Y$6,13,FALSE),"")</f>
        <v/>
      </c>
      <c r="P48" s="327" t="str">
        <f>IFERROR(VLOOKUP($C48,'Complexity Definition'!$A$4:$Y$6,14,FALSE),"")</f>
        <v/>
      </c>
      <c r="Q48" s="327" t="str">
        <f>IFERROR(VLOOKUP($C48,'Complexity Definition'!$A$4:$Y$6,15,FALSE),"")</f>
        <v/>
      </c>
      <c r="R48" s="327" t="str">
        <f>IFERROR(VLOOKUP($C48,'Complexity Definition'!$A$4:$Y$6,16,FALSE),"")</f>
        <v/>
      </c>
      <c r="S48" s="327" t="str">
        <f>IFERROR(VLOOKUP($C48,'Complexity Definition'!$A$4:$Y$6,17,FALSE),"")</f>
        <v/>
      </c>
      <c r="T48" s="327" t="str">
        <f>IFERROR(VLOOKUP($C48,'Complexity Definition'!$A$4:$Y$6,18,FALSE),"")</f>
        <v/>
      </c>
      <c r="U48" s="327" t="str">
        <f>IFERROR(VLOOKUP($C48,'Complexity Definition'!$A$4:$Y$6,19,FALSE),"")</f>
        <v/>
      </c>
      <c r="V48" s="327" t="str">
        <f>IFERROR(VLOOKUP($C48,'Complexity Definition'!$A$4:$Y$6,20,FALSE),"")</f>
        <v/>
      </c>
      <c r="W48" s="327" t="str">
        <f>IFERROR(VLOOKUP($C48,'Complexity Definition'!$A$4:$Y$6,21,FALSE),"")</f>
        <v/>
      </c>
      <c r="X48" s="327" t="str">
        <f>IFERROR(VLOOKUP($C48,'Complexity Definition'!$A$4:$Y$6,22,FALSE),"")</f>
        <v/>
      </c>
      <c r="Y48" s="327" t="str">
        <f>IFERROR(VLOOKUP($C48,'Complexity Definition'!$A$4:$Y$6,23,FALSE),"")</f>
        <v/>
      </c>
      <c r="Z48" s="327"/>
      <c r="AA48" s="327"/>
    </row>
    <row r="49" spans="1:27">
      <c r="A49" s="400">
        <v>28</v>
      </c>
      <c r="B49" s="401"/>
      <c r="C49" s="402"/>
      <c r="D49" s="327" t="str">
        <f>IFERROR(VLOOKUP($C49,'Complexity Definition'!$A$4:$Y$6,2,FALSE),"")</f>
        <v/>
      </c>
      <c r="E49" s="327" t="str">
        <f>IFERROR(VLOOKUP($C49,'Complexity Definition'!$A$4:$Y$6,3,FALSE),"")</f>
        <v/>
      </c>
      <c r="F49" s="327" t="str">
        <f>IFERROR(VLOOKUP($C49,'Complexity Definition'!$A$4:$Y$6,4,FALSE),"")</f>
        <v/>
      </c>
      <c r="G49" s="327" t="str">
        <f>IFERROR(VLOOKUP($C49,'Complexity Definition'!$A$4:$Y$6,5,FALSE),"")</f>
        <v/>
      </c>
      <c r="H49" s="327" t="str">
        <f>IFERROR(VLOOKUP($C49,'Complexity Definition'!$A$4:$Y$6,6,FALSE),"")</f>
        <v/>
      </c>
      <c r="I49" s="327" t="str">
        <f>IFERROR(VLOOKUP($C49,'Complexity Definition'!$A$4:$Y$6,7,FALSE),"")</f>
        <v/>
      </c>
      <c r="J49" s="327" t="str">
        <f>IFERROR(VLOOKUP($C49,'Complexity Definition'!$A$4:$Y$6,8,FALSE),"")</f>
        <v/>
      </c>
      <c r="K49" s="327" t="str">
        <f>IFERROR(VLOOKUP($C49,'Complexity Definition'!$A$4:$Y$6,9,FALSE),"")</f>
        <v/>
      </c>
      <c r="L49" s="327" t="str">
        <f>IFERROR(VLOOKUP($C49,'Complexity Definition'!$A$4:$Y$6,10,FALSE),"")</f>
        <v/>
      </c>
      <c r="M49" s="327" t="str">
        <f>IFERROR(VLOOKUP($C49,'Complexity Definition'!$A$4:$Y$6,11,FALSE),"")</f>
        <v/>
      </c>
      <c r="N49" s="327" t="str">
        <f>IFERROR(VLOOKUP($C49,'Complexity Definition'!$A$4:$Y$6,12,FALSE),"")</f>
        <v/>
      </c>
      <c r="O49" s="327" t="str">
        <f>IFERROR(VLOOKUP($C49,'Complexity Definition'!$A$4:$Y$6,13,FALSE),"")</f>
        <v/>
      </c>
      <c r="P49" s="327" t="str">
        <f>IFERROR(VLOOKUP($C49,'Complexity Definition'!$A$4:$Y$6,14,FALSE),"")</f>
        <v/>
      </c>
      <c r="Q49" s="327" t="str">
        <f>IFERROR(VLOOKUP($C49,'Complexity Definition'!$A$4:$Y$6,15,FALSE),"")</f>
        <v/>
      </c>
      <c r="R49" s="327" t="str">
        <f>IFERROR(VLOOKUP($C49,'Complexity Definition'!$A$4:$Y$6,16,FALSE),"")</f>
        <v/>
      </c>
      <c r="S49" s="327" t="str">
        <f>IFERROR(VLOOKUP($C49,'Complexity Definition'!$A$4:$Y$6,17,FALSE),"")</f>
        <v/>
      </c>
      <c r="T49" s="327" t="str">
        <f>IFERROR(VLOOKUP($C49,'Complexity Definition'!$A$4:$Y$6,18,FALSE),"")</f>
        <v/>
      </c>
      <c r="U49" s="327" t="str">
        <f>IFERROR(VLOOKUP($C49,'Complexity Definition'!$A$4:$Y$6,19,FALSE),"")</f>
        <v/>
      </c>
      <c r="V49" s="327" t="str">
        <f>IFERROR(VLOOKUP($C49,'Complexity Definition'!$A$4:$Y$6,20,FALSE),"")</f>
        <v/>
      </c>
      <c r="W49" s="327" t="str">
        <f>IFERROR(VLOOKUP($C49,'Complexity Definition'!$A$4:$Y$6,21,FALSE),"")</f>
        <v/>
      </c>
      <c r="X49" s="327" t="str">
        <f>IFERROR(VLOOKUP($C49,'Complexity Definition'!$A$4:$Y$6,22,FALSE),"")</f>
        <v/>
      </c>
      <c r="Y49" s="327" t="str">
        <f>IFERROR(VLOOKUP($C49,'Complexity Definition'!$A$4:$Y$6,23,FALSE),"")</f>
        <v/>
      </c>
      <c r="Z49" s="327"/>
      <c r="AA49" s="327"/>
    </row>
    <row r="50" spans="1:27">
      <c r="A50" s="400">
        <v>29</v>
      </c>
      <c r="B50" s="401"/>
      <c r="C50" s="402"/>
      <c r="D50" s="327" t="str">
        <f>IFERROR(VLOOKUP($C50,'Complexity Definition'!$A$4:$Y$6,2,FALSE),"")</f>
        <v/>
      </c>
      <c r="E50" s="327" t="str">
        <f>IFERROR(VLOOKUP($C50,'Complexity Definition'!$A$4:$Y$6,3,FALSE),"")</f>
        <v/>
      </c>
      <c r="F50" s="327" t="str">
        <f>IFERROR(VLOOKUP($C50,'Complexity Definition'!$A$4:$Y$6,4,FALSE),"")</f>
        <v/>
      </c>
      <c r="G50" s="327" t="str">
        <f>IFERROR(VLOOKUP($C50,'Complexity Definition'!$A$4:$Y$6,5,FALSE),"")</f>
        <v/>
      </c>
      <c r="H50" s="327" t="str">
        <f>IFERROR(VLOOKUP($C50,'Complexity Definition'!$A$4:$Y$6,6,FALSE),"")</f>
        <v/>
      </c>
      <c r="I50" s="327" t="str">
        <f>IFERROR(VLOOKUP($C50,'Complexity Definition'!$A$4:$Y$6,7,FALSE),"")</f>
        <v/>
      </c>
      <c r="J50" s="327" t="str">
        <f>IFERROR(VLOOKUP($C50,'Complexity Definition'!$A$4:$Y$6,8,FALSE),"")</f>
        <v/>
      </c>
      <c r="K50" s="327" t="str">
        <f>IFERROR(VLOOKUP($C50,'Complexity Definition'!$A$4:$Y$6,9,FALSE),"")</f>
        <v/>
      </c>
      <c r="L50" s="327" t="str">
        <f>IFERROR(VLOOKUP($C50,'Complexity Definition'!$A$4:$Y$6,10,FALSE),"")</f>
        <v/>
      </c>
      <c r="M50" s="327" t="str">
        <f>IFERROR(VLOOKUP($C50,'Complexity Definition'!$A$4:$Y$6,11,FALSE),"")</f>
        <v/>
      </c>
      <c r="N50" s="327" t="str">
        <f>IFERROR(VLOOKUP($C50,'Complexity Definition'!$A$4:$Y$6,12,FALSE),"")</f>
        <v/>
      </c>
      <c r="O50" s="327" t="str">
        <f>IFERROR(VLOOKUP($C50,'Complexity Definition'!$A$4:$Y$6,13,FALSE),"")</f>
        <v/>
      </c>
      <c r="P50" s="327" t="str">
        <f>IFERROR(VLOOKUP($C50,'Complexity Definition'!$A$4:$Y$6,14,FALSE),"")</f>
        <v/>
      </c>
      <c r="Q50" s="327" t="str">
        <f>IFERROR(VLOOKUP($C50,'Complexity Definition'!$A$4:$Y$6,15,FALSE),"")</f>
        <v/>
      </c>
      <c r="R50" s="327" t="str">
        <f>IFERROR(VLOOKUP($C50,'Complexity Definition'!$A$4:$Y$6,16,FALSE),"")</f>
        <v/>
      </c>
      <c r="S50" s="327" t="str">
        <f>IFERROR(VLOOKUP($C50,'Complexity Definition'!$A$4:$Y$6,17,FALSE),"")</f>
        <v/>
      </c>
      <c r="T50" s="327" t="str">
        <f>IFERROR(VLOOKUP($C50,'Complexity Definition'!$A$4:$Y$6,18,FALSE),"")</f>
        <v/>
      </c>
      <c r="U50" s="327" t="str">
        <f>IFERROR(VLOOKUP($C50,'Complexity Definition'!$A$4:$Y$6,19,FALSE),"")</f>
        <v/>
      </c>
      <c r="V50" s="327" t="str">
        <f>IFERROR(VLOOKUP($C50,'Complexity Definition'!$A$4:$Y$6,20,FALSE),"")</f>
        <v/>
      </c>
      <c r="W50" s="327" t="str">
        <f>IFERROR(VLOOKUP($C50,'Complexity Definition'!$A$4:$Y$6,21,FALSE),"")</f>
        <v/>
      </c>
      <c r="X50" s="327" t="str">
        <f>IFERROR(VLOOKUP($C50,'Complexity Definition'!$A$4:$Y$6,22,FALSE),"")</f>
        <v/>
      </c>
      <c r="Y50" s="327" t="str">
        <f>IFERROR(VLOOKUP($C50,'Complexity Definition'!$A$4:$Y$6,23,FALSE),"")</f>
        <v/>
      </c>
      <c r="Z50" s="327"/>
      <c r="AA50" s="327"/>
    </row>
    <row r="51" spans="1:27">
      <c r="A51" s="400">
        <v>30</v>
      </c>
      <c r="B51" s="401"/>
      <c r="C51" s="402"/>
      <c r="D51" s="327" t="str">
        <f>IFERROR(VLOOKUP($C51,'Complexity Definition'!$A$4:$Y$6,2,FALSE),"")</f>
        <v/>
      </c>
      <c r="E51" s="327" t="str">
        <f>IFERROR(VLOOKUP($C51,'Complexity Definition'!$A$4:$Y$6,3,FALSE),"")</f>
        <v/>
      </c>
      <c r="F51" s="327" t="str">
        <f>IFERROR(VLOOKUP($C51,'Complexity Definition'!$A$4:$Y$6,4,FALSE),"")</f>
        <v/>
      </c>
      <c r="G51" s="327" t="str">
        <f>IFERROR(VLOOKUP($C51,'Complexity Definition'!$A$4:$Y$6,5,FALSE),"")</f>
        <v/>
      </c>
      <c r="H51" s="327" t="str">
        <f>IFERROR(VLOOKUP($C51,'Complexity Definition'!$A$4:$Y$6,6,FALSE),"")</f>
        <v/>
      </c>
      <c r="I51" s="327" t="str">
        <f>IFERROR(VLOOKUP($C51,'Complexity Definition'!$A$4:$Y$6,7,FALSE),"")</f>
        <v/>
      </c>
      <c r="J51" s="327" t="str">
        <f>IFERROR(VLOOKUP($C51,'Complexity Definition'!$A$4:$Y$6,8,FALSE),"")</f>
        <v/>
      </c>
      <c r="K51" s="327" t="str">
        <f>IFERROR(VLOOKUP($C51,'Complexity Definition'!$A$4:$Y$6,9,FALSE),"")</f>
        <v/>
      </c>
      <c r="L51" s="327" t="str">
        <f>IFERROR(VLOOKUP($C51,'Complexity Definition'!$A$4:$Y$6,10,FALSE),"")</f>
        <v/>
      </c>
      <c r="M51" s="327" t="str">
        <f>IFERROR(VLOOKUP($C51,'Complexity Definition'!$A$4:$Y$6,11,FALSE),"")</f>
        <v/>
      </c>
      <c r="N51" s="327" t="str">
        <f>IFERROR(VLOOKUP($C51,'Complexity Definition'!$A$4:$Y$6,12,FALSE),"")</f>
        <v/>
      </c>
      <c r="O51" s="327" t="str">
        <f>IFERROR(VLOOKUP($C51,'Complexity Definition'!$A$4:$Y$6,13,FALSE),"")</f>
        <v/>
      </c>
      <c r="P51" s="327" t="str">
        <f>IFERROR(VLOOKUP($C51,'Complexity Definition'!$A$4:$Y$6,14,FALSE),"")</f>
        <v/>
      </c>
      <c r="Q51" s="327" t="str">
        <f>IFERROR(VLOOKUP($C51,'Complexity Definition'!$A$4:$Y$6,15,FALSE),"")</f>
        <v/>
      </c>
      <c r="R51" s="327" t="str">
        <f>IFERROR(VLOOKUP($C51,'Complexity Definition'!$A$4:$Y$6,16,FALSE),"")</f>
        <v/>
      </c>
      <c r="S51" s="327" t="str">
        <f>IFERROR(VLOOKUP($C51,'Complexity Definition'!$A$4:$Y$6,17,FALSE),"")</f>
        <v/>
      </c>
      <c r="T51" s="327" t="str">
        <f>IFERROR(VLOOKUP($C51,'Complexity Definition'!$A$4:$Y$6,18,FALSE),"")</f>
        <v/>
      </c>
      <c r="U51" s="327" t="str">
        <f>IFERROR(VLOOKUP($C51,'Complexity Definition'!$A$4:$Y$6,19,FALSE),"")</f>
        <v/>
      </c>
      <c r="V51" s="327" t="str">
        <f>IFERROR(VLOOKUP($C51,'Complexity Definition'!$A$4:$Y$6,20,FALSE),"")</f>
        <v/>
      </c>
      <c r="W51" s="327" t="str">
        <f>IFERROR(VLOOKUP($C51,'Complexity Definition'!$A$4:$Y$6,21,FALSE),"")</f>
        <v/>
      </c>
      <c r="X51" s="327" t="str">
        <f>IFERROR(VLOOKUP($C51,'Complexity Definition'!$A$4:$Y$6,22,FALSE),"")</f>
        <v/>
      </c>
      <c r="Y51" s="327" t="str">
        <f>IFERROR(VLOOKUP($C51,'Complexity Definition'!$A$4:$Y$6,23,FALSE),"")</f>
        <v/>
      </c>
      <c r="Z51" s="327"/>
      <c r="AA51" s="327"/>
    </row>
    <row r="52" spans="1:27">
      <c r="A52" s="400">
        <v>31</v>
      </c>
      <c r="B52" s="401"/>
      <c r="C52" s="402"/>
      <c r="D52" s="327" t="str">
        <f>IFERROR(VLOOKUP($C52,'Complexity Definition'!$A$4:$Y$6,2,FALSE),"")</f>
        <v/>
      </c>
      <c r="E52" s="327" t="str">
        <f>IFERROR(VLOOKUP($C52,'Complexity Definition'!$A$4:$Y$6,3,FALSE),"")</f>
        <v/>
      </c>
      <c r="F52" s="327" t="str">
        <f>IFERROR(VLOOKUP($C52,'Complexity Definition'!$A$4:$Y$6,4,FALSE),"")</f>
        <v/>
      </c>
      <c r="G52" s="327" t="str">
        <f>IFERROR(VLOOKUP($C52,'Complexity Definition'!$A$4:$Y$6,5,FALSE),"")</f>
        <v/>
      </c>
      <c r="H52" s="327" t="str">
        <f>IFERROR(VLOOKUP($C52,'Complexity Definition'!$A$4:$Y$6,6,FALSE),"")</f>
        <v/>
      </c>
      <c r="I52" s="327" t="str">
        <f>IFERROR(VLOOKUP($C52,'Complexity Definition'!$A$4:$Y$6,7,FALSE),"")</f>
        <v/>
      </c>
      <c r="J52" s="327" t="str">
        <f>IFERROR(VLOOKUP($C52,'Complexity Definition'!$A$4:$Y$6,8,FALSE),"")</f>
        <v/>
      </c>
      <c r="K52" s="327" t="str">
        <f>IFERROR(VLOOKUP($C52,'Complexity Definition'!$A$4:$Y$6,9,FALSE),"")</f>
        <v/>
      </c>
      <c r="L52" s="327" t="str">
        <f>IFERROR(VLOOKUP($C52,'Complexity Definition'!$A$4:$Y$6,10,FALSE),"")</f>
        <v/>
      </c>
      <c r="M52" s="327" t="str">
        <f>IFERROR(VLOOKUP($C52,'Complexity Definition'!$A$4:$Y$6,11,FALSE),"")</f>
        <v/>
      </c>
      <c r="N52" s="327" t="str">
        <f>IFERROR(VLOOKUP($C52,'Complexity Definition'!$A$4:$Y$6,12,FALSE),"")</f>
        <v/>
      </c>
      <c r="O52" s="327" t="str">
        <f>IFERROR(VLOOKUP($C52,'Complexity Definition'!$A$4:$Y$6,13,FALSE),"")</f>
        <v/>
      </c>
      <c r="P52" s="327" t="str">
        <f>IFERROR(VLOOKUP($C52,'Complexity Definition'!$A$4:$Y$6,14,FALSE),"")</f>
        <v/>
      </c>
      <c r="Q52" s="327" t="str">
        <f>IFERROR(VLOOKUP($C52,'Complexity Definition'!$A$4:$Y$6,15,FALSE),"")</f>
        <v/>
      </c>
      <c r="R52" s="327" t="str">
        <f>IFERROR(VLOOKUP($C52,'Complexity Definition'!$A$4:$Y$6,16,FALSE),"")</f>
        <v/>
      </c>
      <c r="S52" s="327" t="str">
        <f>IFERROR(VLOOKUP($C52,'Complexity Definition'!$A$4:$Y$6,17,FALSE),"")</f>
        <v/>
      </c>
      <c r="T52" s="327" t="str">
        <f>IFERROR(VLOOKUP($C52,'Complexity Definition'!$A$4:$Y$6,18,FALSE),"")</f>
        <v/>
      </c>
      <c r="U52" s="327" t="str">
        <f>IFERROR(VLOOKUP($C52,'Complexity Definition'!$A$4:$Y$6,19,FALSE),"")</f>
        <v/>
      </c>
      <c r="V52" s="327" t="str">
        <f>IFERROR(VLOOKUP($C52,'Complexity Definition'!$A$4:$Y$6,20,FALSE),"")</f>
        <v/>
      </c>
      <c r="W52" s="327" t="str">
        <f>IFERROR(VLOOKUP($C52,'Complexity Definition'!$A$4:$Y$6,21,FALSE),"")</f>
        <v/>
      </c>
      <c r="X52" s="327" t="str">
        <f>IFERROR(VLOOKUP($C52,'Complexity Definition'!$A$4:$Y$6,22,FALSE),"")</f>
        <v/>
      </c>
      <c r="Y52" s="327" t="str">
        <f>IFERROR(VLOOKUP($C52,'Complexity Definition'!$A$4:$Y$6,23,FALSE),"")</f>
        <v/>
      </c>
      <c r="Z52" s="327"/>
      <c r="AA52" s="327"/>
    </row>
    <row r="53" spans="1:27">
      <c r="A53" s="400">
        <v>32</v>
      </c>
      <c r="B53" s="401"/>
      <c r="C53" s="402"/>
      <c r="D53" s="327" t="str">
        <f>IFERROR(VLOOKUP($C53,'Complexity Definition'!$A$4:$Y$6,2,FALSE),"")</f>
        <v/>
      </c>
      <c r="E53" s="327" t="str">
        <f>IFERROR(VLOOKUP($C53,'Complexity Definition'!$A$4:$Y$6,3,FALSE),"")</f>
        <v/>
      </c>
      <c r="F53" s="327" t="str">
        <f>IFERROR(VLOOKUP($C53,'Complexity Definition'!$A$4:$Y$6,4,FALSE),"")</f>
        <v/>
      </c>
      <c r="G53" s="327" t="str">
        <f>IFERROR(VLOOKUP($C53,'Complexity Definition'!$A$4:$Y$6,5,FALSE),"")</f>
        <v/>
      </c>
      <c r="H53" s="327" t="str">
        <f>IFERROR(VLOOKUP($C53,'Complexity Definition'!$A$4:$Y$6,6,FALSE),"")</f>
        <v/>
      </c>
      <c r="I53" s="327" t="str">
        <f>IFERROR(VLOOKUP($C53,'Complexity Definition'!$A$4:$Y$6,7,FALSE),"")</f>
        <v/>
      </c>
      <c r="J53" s="327" t="str">
        <f>IFERROR(VLOOKUP($C53,'Complexity Definition'!$A$4:$Y$6,8,FALSE),"")</f>
        <v/>
      </c>
      <c r="K53" s="327" t="str">
        <f>IFERROR(VLOOKUP($C53,'Complexity Definition'!$A$4:$Y$6,9,FALSE),"")</f>
        <v/>
      </c>
      <c r="L53" s="327" t="str">
        <f>IFERROR(VLOOKUP($C53,'Complexity Definition'!$A$4:$Y$6,10,FALSE),"")</f>
        <v/>
      </c>
      <c r="M53" s="327" t="str">
        <f>IFERROR(VLOOKUP($C53,'Complexity Definition'!$A$4:$Y$6,11,FALSE),"")</f>
        <v/>
      </c>
      <c r="N53" s="327" t="str">
        <f>IFERROR(VLOOKUP($C53,'Complexity Definition'!$A$4:$Y$6,12,FALSE),"")</f>
        <v/>
      </c>
      <c r="O53" s="327" t="str">
        <f>IFERROR(VLOOKUP($C53,'Complexity Definition'!$A$4:$Y$6,13,FALSE),"")</f>
        <v/>
      </c>
      <c r="P53" s="327" t="str">
        <f>IFERROR(VLOOKUP($C53,'Complexity Definition'!$A$4:$Y$6,14,FALSE),"")</f>
        <v/>
      </c>
      <c r="Q53" s="327" t="str">
        <f>IFERROR(VLOOKUP($C53,'Complexity Definition'!$A$4:$Y$6,15,FALSE),"")</f>
        <v/>
      </c>
      <c r="R53" s="327" t="str">
        <f>IFERROR(VLOOKUP($C53,'Complexity Definition'!$A$4:$Y$6,16,FALSE),"")</f>
        <v/>
      </c>
      <c r="S53" s="327" t="str">
        <f>IFERROR(VLOOKUP($C53,'Complexity Definition'!$A$4:$Y$6,17,FALSE),"")</f>
        <v/>
      </c>
      <c r="T53" s="327" t="str">
        <f>IFERROR(VLOOKUP($C53,'Complexity Definition'!$A$4:$Y$6,18,FALSE),"")</f>
        <v/>
      </c>
      <c r="U53" s="327" t="str">
        <f>IFERROR(VLOOKUP($C53,'Complexity Definition'!$A$4:$Y$6,19,FALSE),"")</f>
        <v/>
      </c>
      <c r="V53" s="327" t="str">
        <f>IFERROR(VLOOKUP($C53,'Complexity Definition'!$A$4:$Y$6,20,FALSE),"")</f>
        <v/>
      </c>
      <c r="W53" s="327" t="str">
        <f>IFERROR(VLOOKUP($C53,'Complexity Definition'!$A$4:$Y$6,21,FALSE),"")</f>
        <v/>
      </c>
      <c r="X53" s="327" t="str">
        <f>IFERROR(VLOOKUP($C53,'Complexity Definition'!$A$4:$Y$6,22,FALSE),"")</f>
        <v/>
      </c>
      <c r="Y53" s="327" t="str">
        <f>IFERROR(VLOOKUP($C53,'Complexity Definition'!$A$4:$Y$6,23,FALSE),"")</f>
        <v/>
      </c>
      <c r="Z53" s="327"/>
      <c r="AA53" s="327"/>
    </row>
    <row r="54" spans="1:27">
      <c r="A54" s="400">
        <v>33</v>
      </c>
      <c r="B54" s="401"/>
      <c r="C54" s="402"/>
      <c r="D54" s="327" t="str">
        <f>IFERROR(VLOOKUP($C54,'Complexity Definition'!$A$4:$Y$6,2,FALSE),"")</f>
        <v/>
      </c>
      <c r="E54" s="327" t="str">
        <f>IFERROR(VLOOKUP($C54,'Complexity Definition'!$A$4:$Y$6,3,FALSE),"")</f>
        <v/>
      </c>
      <c r="F54" s="327" t="str">
        <f>IFERROR(VLOOKUP($C54,'Complexity Definition'!$A$4:$Y$6,4,FALSE),"")</f>
        <v/>
      </c>
      <c r="G54" s="327" t="str">
        <f>IFERROR(VLOOKUP($C54,'Complexity Definition'!$A$4:$Y$6,5,FALSE),"")</f>
        <v/>
      </c>
      <c r="H54" s="327" t="str">
        <f>IFERROR(VLOOKUP($C54,'Complexity Definition'!$A$4:$Y$6,6,FALSE),"")</f>
        <v/>
      </c>
      <c r="I54" s="327" t="str">
        <f>IFERROR(VLOOKUP($C54,'Complexity Definition'!$A$4:$Y$6,7,FALSE),"")</f>
        <v/>
      </c>
      <c r="J54" s="327" t="str">
        <f>IFERROR(VLOOKUP($C54,'Complexity Definition'!$A$4:$Y$6,8,FALSE),"")</f>
        <v/>
      </c>
      <c r="K54" s="327" t="str">
        <f>IFERROR(VLOOKUP($C54,'Complexity Definition'!$A$4:$Y$6,9,FALSE),"")</f>
        <v/>
      </c>
      <c r="L54" s="327" t="str">
        <f>IFERROR(VLOOKUP($C54,'Complexity Definition'!$A$4:$Y$6,10,FALSE),"")</f>
        <v/>
      </c>
      <c r="M54" s="327" t="str">
        <f>IFERROR(VLOOKUP($C54,'Complexity Definition'!$A$4:$Y$6,11,FALSE),"")</f>
        <v/>
      </c>
      <c r="N54" s="327" t="str">
        <f>IFERROR(VLOOKUP($C54,'Complexity Definition'!$A$4:$Y$6,12,FALSE),"")</f>
        <v/>
      </c>
      <c r="O54" s="327" t="str">
        <f>IFERROR(VLOOKUP($C54,'Complexity Definition'!$A$4:$Y$6,13,FALSE),"")</f>
        <v/>
      </c>
      <c r="P54" s="327" t="str">
        <f>IFERROR(VLOOKUP($C54,'Complexity Definition'!$A$4:$Y$6,14,FALSE),"")</f>
        <v/>
      </c>
      <c r="Q54" s="327" t="str">
        <f>IFERROR(VLOOKUP($C54,'Complexity Definition'!$A$4:$Y$6,15,FALSE),"")</f>
        <v/>
      </c>
      <c r="R54" s="327" t="str">
        <f>IFERROR(VLOOKUP($C54,'Complexity Definition'!$A$4:$Y$6,16,FALSE),"")</f>
        <v/>
      </c>
      <c r="S54" s="327" t="str">
        <f>IFERROR(VLOOKUP($C54,'Complexity Definition'!$A$4:$Y$6,17,FALSE),"")</f>
        <v/>
      </c>
      <c r="T54" s="327" t="str">
        <f>IFERROR(VLOOKUP($C54,'Complexity Definition'!$A$4:$Y$6,18,FALSE),"")</f>
        <v/>
      </c>
      <c r="U54" s="327" t="str">
        <f>IFERROR(VLOOKUP($C54,'Complexity Definition'!$A$4:$Y$6,19,FALSE),"")</f>
        <v/>
      </c>
      <c r="V54" s="327" t="str">
        <f>IFERROR(VLOOKUP($C54,'Complexity Definition'!$A$4:$Y$6,20,FALSE),"")</f>
        <v/>
      </c>
      <c r="W54" s="327" t="str">
        <f>IFERROR(VLOOKUP($C54,'Complexity Definition'!$A$4:$Y$6,21,FALSE),"")</f>
        <v/>
      </c>
      <c r="X54" s="327" t="str">
        <f>IFERROR(VLOOKUP($C54,'Complexity Definition'!$A$4:$Y$6,22,FALSE),"")</f>
        <v/>
      </c>
      <c r="Y54" s="327" t="str">
        <f>IFERROR(VLOOKUP($C54,'Complexity Definition'!$A$4:$Y$6,23,FALSE),"")</f>
        <v/>
      </c>
      <c r="Z54" s="327"/>
      <c r="AA54" s="327"/>
    </row>
    <row r="55" spans="1:27">
      <c r="A55" s="400">
        <v>34</v>
      </c>
      <c r="B55" s="401"/>
      <c r="C55" s="402"/>
      <c r="D55" s="327" t="str">
        <f>IFERROR(VLOOKUP($C55,'Complexity Definition'!$A$4:$Y$6,2,FALSE),"")</f>
        <v/>
      </c>
      <c r="E55" s="327" t="str">
        <f>IFERROR(VLOOKUP($C55,'Complexity Definition'!$A$4:$Y$6,3,FALSE),"")</f>
        <v/>
      </c>
      <c r="F55" s="327" t="str">
        <f>IFERROR(VLOOKUP($C55,'Complexity Definition'!$A$4:$Y$6,4,FALSE),"")</f>
        <v/>
      </c>
      <c r="G55" s="327" t="str">
        <f>IFERROR(VLOOKUP($C55,'Complexity Definition'!$A$4:$Y$6,5,FALSE),"")</f>
        <v/>
      </c>
      <c r="H55" s="327" t="str">
        <f>IFERROR(VLOOKUP($C55,'Complexity Definition'!$A$4:$Y$6,6,FALSE),"")</f>
        <v/>
      </c>
      <c r="I55" s="327" t="str">
        <f>IFERROR(VLOOKUP($C55,'Complexity Definition'!$A$4:$Y$6,7,FALSE),"")</f>
        <v/>
      </c>
      <c r="J55" s="327" t="str">
        <f>IFERROR(VLOOKUP($C55,'Complexity Definition'!$A$4:$Y$6,8,FALSE),"")</f>
        <v/>
      </c>
      <c r="K55" s="327" t="str">
        <f>IFERROR(VLOOKUP($C55,'Complexity Definition'!$A$4:$Y$6,9,FALSE),"")</f>
        <v/>
      </c>
      <c r="L55" s="327" t="str">
        <f>IFERROR(VLOOKUP($C55,'Complexity Definition'!$A$4:$Y$6,10,FALSE),"")</f>
        <v/>
      </c>
      <c r="M55" s="327" t="str">
        <f>IFERROR(VLOOKUP($C55,'Complexity Definition'!$A$4:$Y$6,11,FALSE),"")</f>
        <v/>
      </c>
      <c r="N55" s="327" t="str">
        <f>IFERROR(VLOOKUP($C55,'Complexity Definition'!$A$4:$Y$6,12,FALSE),"")</f>
        <v/>
      </c>
      <c r="O55" s="327" t="str">
        <f>IFERROR(VLOOKUP($C55,'Complexity Definition'!$A$4:$Y$6,13,FALSE),"")</f>
        <v/>
      </c>
      <c r="P55" s="327" t="str">
        <f>IFERROR(VLOOKUP($C55,'Complexity Definition'!$A$4:$Y$6,14,FALSE),"")</f>
        <v/>
      </c>
      <c r="Q55" s="327" t="str">
        <f>IFERROR(VLOOKUP($C55,'Complexity Definition'!$A$4:$Y$6,15,FALSE),"")</f>
        <v/>
      </c>
      <c r="R55" s="327" t="str">
        <f>IFERROR(VLOOKUP($C55,'Complexity Definition'!$A$4:$Y$6,16,FALSE),"")</f>
        <v/>
      </c>
      <c r="S55" s="327" t="str">
        <f>IFERROR(VLOOKUP($C55,'Complexity Definition'!$A$4:$Y$6,17,FALSE),"")</f>
        <v/>
      </c>
      <c r="T55" s="327" t="str">
        <f>IFERROR(VLOOKUP($C55,'Complexity Definition'!$A$4:$Y$6,18,FALSE),"")</f>
        <v/>
      </c>
      <c r="U55" s="327" t="str">
        <f>IFERROR(VLOOKUP($C55,'Complexity Definition'!$A$4:$Y$6,19,FALSE),"")</f>
        <v/>
      </c>
      <c r="V55" s="327" t="str">
        <f>IFERROR(VLOOKUP($C55,'Complexity Definition'!$A$4:$Y$6,20,FALSE),"")</f>
        <v/>
      </c>
      <c r="W55" s="327" t="str">
        <f>IFERROR(VLOOKUP($C55,'Complexity Definition'!$A$4:$Y$6,21,FALSE),"")</f>
        <v/>
      </c>
      <c r="X55" s="327" t="str">
        <f>IFERROR(VLOOKUP($C55,'Complexity Definition'!$A$4:$Y$6,22,FALSE),"")</f>
        <v/>
      </c>
      <c r="Y55" s="327" t="str">
        <f>IFERROR(VLOOKUP($C55,'Complexity Definition'!$A$4:$Y$6,23,FALSE),"")</f>
        <v/>
      </c>
      <c r="Z55" s="327"/>
      <c r="AA55" s="327"/>
    </row>
    <row r="56" spans="1:27">
      <c r="A56" s="400">
        <v>35</v>
      </c>
      <c r="B56" s="401"/>
      <c r="C56" s="402"/>
      <c r="D56" s="327" t="str">
        <f>IFERROR(VLOOKUP($C56,'Complexity Definition'!$A$4:$Y$6,2,FALSE),"")</f>
        <v/>
      </c>
      <c r="E56" s="327" t="str">
        <f>IFERROR(VLOOKUP($C56,'Complexity Definition'!$A$4:$Y$6,3,FALSE),"")</f>
        <v/>
      </c>
      <c r="F56" s="327" t="str">
        <f>IFERROR(VLOOKUP($C56,'Complexity Definition'!$A$4:$Y$6,4,FALSE),"")</f>
        <v/>
      </c>
      <c r="G56" s="327" t="str">
        <f>IFERROR(VLOOKUP($C56,'Complexity Definition'!$A$4:$Y$6,5,FALSE),"")</f>
        <v/>
      </c>
      <c r="H56" s="327" t="str">
        <f>IFERROR(VLOOKUP($C56,'Complexity Definition'!$A$4:$Y$6,6,FALSE),"")</f>
        <v/>
      </c>
      <c r="I56" s="327" t="str">
        <f>IFERROR(VLOOKUP($C56,'Complexity Definition'!$A$4:$Y$6,7,FALSE),"")</f>
        <v/>
      </c>
      <c r="J56" s="327" t="str">
        <f>IFERROR(VLOOKUP($C56,'Complexity Definition'!$A$4:$Y$6,8,FALSE),"")</f>
        <v/>
      </c>
      <c r="K56" s="327" t="str">
        <f>IFERROR(VLOOKUP($C56,'Complexity Definition'!$A$4:$Y$6,9,FALSE),"")</f>
        <v/>
      </c>
      <c r="L56" s="327" t="str">
        <f>IFERROR(VLOOKUP($C56,'Complexity Definition'!$A$4:$Y$6,10,FALSE),"")</f>
        <v/>
      </c>
      <c r="M56" s="327" t="str">
        <f>IFERROR(VLOOKUP($C56,'Complexity Definition'!$A$4:$Y$6,11,FALSE),"")</f>
        <v/>
      </c>
      <c r="N56" s="327" t="str">
        <f>IFERROR(VLOOKUP($C56,'Complexity Definition'!$A$4:$Y$6,12,FALSE),"")</f>
        <v/>
      </c>
      <c r="O56" s="327" t="str">
        <f>IFERROR(VLOOKUP($C56,'Complexity Definition'!$A$4:$Y$6,13,FALSE),"")</f>
        <v/>
      </c>
      <c r="P56" s="327" t="str">
        <f>IFERROR(VLOOKUP($C56,'Complexity Definition'!$A$4:$Y$6,14,FALSE),"")</f>
        <v/>
      </c>
      <c r="Q56" s="327" t="str">
        <f>IFERROR(VLOOKUP($C56,'Complexity Definition'!$A$4:$Y$6,15,FALSE),"")</f>
        <v/>
      </c>
      <c r="R56" s="327" t="str">
        <f>IFERROR(VLOOKUP($C56,'Complexity Definition'!$A$4:$Y$6,16,FALSE),"")</f>
        <v/>
      </c>
      <c r="S56" s="327" t="str">
        <f>IFERROR(VLOOKUP($C56,'Complexity Definition'!$A$4:$Y$6,17,FALSE),"")</f>
        <v/>
      </c>
      <c r="T56" s="327" t="str">
        <f>IFERROR(VLOOKUP($C56,'Complexity Definition'!$A$4:$Y$6,18,FALSE),"")</f>
        <v/>
      </c>
      <c r="U56" s="327" t="str">
        <f>IFERROR(VLOOKUP($C56,'Complexity Definition'!$A$4:$Y$6,19,FALSE),"")</f>
        <v/>
      </c>
      <c r="V56" s="327" t="str">
        <f>IFERROR(VLOOKUP($C56,'Complexity Definition'!$A$4:$Y$6,20,FALSE),"")</f>
        <v/>
      </c>
      <c r="W56" s="327" t="str">
        <f>IFERROR(VLOOKUP($C56,'Complexity Definition'!$A$4:$Y$6,21,FALSE),"")</f>
        <v/>
      </c>
      <c r="X56" s="327" t="str">
        <f>IFERROR(VLOOKUP($C56,'Complexity Definition'!$A$4:$Y$6,22,FALSE),"")</f>
        <v/>
      </c>
      <c r="Y56" s="327" t="str">
        <f>IFERROR(VLOOKUP($C56,'Complexity Definition'!$A$4:$Y$6,23,FALSE),"")</f>
        <v/>
      </c>
      <c r="Z56" s="327"/>
      <c r="AA56" s="327"/>
    </row>
    <row r="57" spans="1:27">
      <c r="A57" s="400">
        <v>36</v>
      </c>
      <c r="B57" s="401"/>
      <c r="C57" s="402"/>
      <c r="D57" s="327" t="str">
        <f>IFERROR(VLOOKUP($C57,'Complexity Definition'!$A$4:$Y$6,2,FALSE),"")</f>
        <v/>
      </c>
      <c r="E57" s="327" t="str">
        <f>IFERROR(VLOOKUP($C57,'Complexity Definition'!$A$4:$Y$6,3,FALSE),"")</f>
        <v/>
      </c>
      <c r="F57" s="327" t="str">
        <f>IFERROR(VLOOKUP($C57,'Complexity Definition'!$A$4:$Y$6,4,FALSE),"")</f>
        <v/>
      </c>
      <c r="G57" s="327" t="str">
        <f>IFERROR(VLOOKUP($C57,'Complexity Definition'!$A$4:$Y$6,5,FALSE),"")</f>
        <v/>
      </c>
      <c r="H57" s="327" t="str">
        <f>IFERROR(VLOOKUP($C57,'Complexity Definition'!$A$4:$Y$6,6,FALSE),"")</f>
        <v/>
      </c>
      <c r="I57" s="327" t="str">
        <f>IFERROR(VLOOKUP($C57,'Complexity Definition'!$A$4:$Y$6,7,FALSE),"")</f>
        <v/>
      </c>
      <c r="J57" s="327" t="str">
        <f>IFERROR(VLOOKUP($C57,'Complexity Definition'!$A$4:$Y$6,8,FALSE),"")</f>
        <v/>
      </c>
      <c r="K57" s="327" t="str">
        <f>IFERROR(VLOOKUP($C57,'Complexity Definition'!$A$4:$Y$6,9,FALSE),"")</f>
        <v/>
      </c>
      <c r="L57" s="327" t="str">
        <f>IFERROR(VLOOKUP($C57,'Complexity Definition'!$A$4:$Y$6,10,FALSE),"")</f>
        <v/>
      </c>
      <c r="M57" s="327" t="str">
        <f>IFERROR(VLOOKUP($C57,'Complexity Definition'!$A$4:$Y$6,11,FALSE),"")</f>
        <v/>
      </c>
      <c r="N57" s="327" t="str">
        <f>IFERROR(VLOOKUP($C57,'Complexity Definition'!$A$4:$Y$6,12,FALSE),"")</f>
        <v/>
      </c>
      <c r="O57" s="327" t="str">
        <f>IFERROR(VLOOKUP($C57,'Complexity Definition'!$A$4:$Y$6,13,FALSE),"")</f>
        <v/>
      </c>
      <c r="P57" s="327" t="str">
        <f>IFERROR(VLOOKUP($C57,'Complexity Definition'!$A$4:$Y$6,14,FALSE),"")</f>
        <v/>
      </c>
      <c r="Q57" s="327" t="str">
        <f>IFERROR(VLOOKUP($C57,'Complexity Definition'!$A$4:$Y$6,15,FALSE),"")</f>
        <v/>
      </c>
      <c r="R57" s="327" t="str">
        <f>IFERROR(VLOOKUP($C57,'Complexity Definition'!$A$4:$Y$6,16,FALSE),"")</f>
        <v/>
      </c>
      <c r="S57" s="327" t="str">
        <f>IFERROR(VLOOKUP($C57,'Complexity Definition'!$A$4:$Y$6,17,FALSE),"")</f>
        <v/>
      </c>
      <c r="T57" s="327" t="str">
        <f>IFERROR(VLOOKUP($C57,'Complexity Definition'!$A$4:$Y$6,18,FALSE),"")</f>
        <v/>
      </c>
      <c r="U57" s="327" t="str">
        <f>IFERROR(VLOOKUP($C57,'Complexity Definition'!$A$4:$Y$6,19,FALSE),"")</f>
        <v/>
      </c>
      <c r="V57" s="327" t="str">
        <f>IFERROR(VLOOKUP($C57,'Complexity Definition'!$A$4:$Y$6,20,FALSE),"")</f>
        <v/>
      </c>
      <c r="W57" s="327" t="str">
        <f>IFERROR(VLOOKUP($C57,'Complexity Definition'!$A$4:$Y$6,21,FALSE),"")</f>
        <v/>
      </c>
      <c r="X57" s="327" t="str">
        <f>IFERROR(VLOOKUP($C57,'Complexity Definition'!$A$4:$Y$6,22,FALSE),"")</f>
        <v/>
      </c>
      <c r="Y57" s="327" t="str">
        <f>IFERROR(VLOOKUP($C57,'Complexity Definition'!$A$4:$Y$6,23,FALSE),"")</f>
        <v/>
      </c>
      <c r="Z57" s="327"/>
      <c r="AA57" s="327"/>
    </row>
    <row r="58" spans="1:27">
      <c r="A58" s="400">
        <v>37</v>
      </c>
      <c r="B58" s="401"/>
      <c r="C58" s="402"/>
      <c r="D58" s="327" t="str">
        <f>IFERROR(VLOOKUP($C58,'Complexity Definition'!$A$4:$Y$6,2,FALSE),"")</f>
        <v/>
      </c>
      <c r="E58" s="327" t="str">
        <f>IFERROR(VLOOKUP($C58,'Complexity Definition'!$A$4:$Y$6,3,FALSE),"")</f>
        <v/>
      </c>
      <c r="F58" s="327" t="str">
        <f>IFERROR(VLOOKUP($C58,'Complexity Definition'!$A$4:$Y$6,4,FALSE),"")</f>
        <v/>
      </c>
      <c r="G58" s="327" t="str">
        <f>IFERROR(VLOOKUP($C58,'Complexity Definition'!$A$4:$Y$6,5,FALSE),"")</f>
        <v/>
      </c>
      <c r="H58" s="327" t="str">
        <f>IFERROR(VLOOKUP($C58,'Complexity Definition'!$A$4:$Y$6,6,FALSE),"")</f>
        <v/>
      </c>
      <c r="I58" s="327" t="str">
        <f>IFERROR(VLOOKUP($C58,'Complexity Definition'!$A$4:$Y$6,7,FALSE),"")</f>
        <v/>
      </c>
      <c r="J58" s="327" t="str">
        <f>IFERROR(VLOOKUP($C58,'Complexity Definition'!$A$4:$Y$6,8,FALSE),"")</f>
        <v/>
      </c>
      <c r="K58" s="327" t="str">
        <f>IFERROR(VLOOKUP($C58,'Complexity Definition'!$A$4:$Y$6,9,FALSE),"")</f>
        <v/>
      </c>
      <c r="L58" s="327" t="str">
        <f>IFERROR(VLOOKUP($C58,'Complexity Definition'!$A$4:$Y$6,10,FALSE),"")</f>
        <v/>
      </c>
      <c r="M58" s="327" t="str">
        <f>IFERROR(VLOOKUP($C58,'Complexity Definition'!$A$4:$Y$6,11,FALSE),"")</f>
        <v/>
      </c>
      <c r="N58" s="327" t="str">
        <f>IFERROR(VLOOKUP($C58,'Complexity Definition'!$A$4:$Y$6,12,FALSE),"")</f>
        <v/>
      </c>
      <c r="O58" s="327" t="str">
        <f>IFERROR(VLOOKUP($C58,'Complexity Definition'!$A$4:$Y$6,13,FALSE),"")</f>
        <v/>
      </c>
      <c r="P58" s="327" t="str">
        <f>IFERROR(VLOOKUP($C58,'Complexity Definition'!$A$4:$Y$6,14,FALSE),"")</f>
        <v/>
      </c>
      <c r="Q58" s="327" t="str">
        <f>IFERROR(VLOOKUP($C58,'Complexity Definition'!$A$4:$Y$6,15,FALSE),"")</f>
        <v/>
      </c>
      <c r="R58" s="327" t="str">
        <f>IFERROR(VLOOKUP($C58,'Complexity Definition'!$A$4:$Y$6,16,FALSE),"")</f>
        <v/>
      </c>
      <c r="S58" s="327" t="str">
        <f>IFERROR(VLOOKUP($C58,'Complexity Definition'!$A$4:$Y$6,17,FALSE),"")</f>
        <v/>
      </c>
      <c r="T58" s="327" t="str">
        <f>IFERROR(VLOOKUP($C58,'Complexity Definition'!$A$4:$Y$6,18,FALSE),"")</f>
        <v/>
      </c>
      <c r="U58" s="327" t="str">
        <f>IFERROR(VLOOKUP($C58,'Complexity Definition'!$A$4:$Y$6,19,FALSE),"")</f>
        <v/>
      </c>
      <c r="V58" s="327" t="str">
        <f>IFERROR(VLOOKUP($C58,'Complexity Definition'!$A$4:$Y$6,20,FALSE),"")</f>
        <v/>
      </c>
      <c r="W58" s="327" t="str">
        <f>IFERROR(VLOOKUP($C58,'Complexity Definition'!$A$4:$Y$6,21,FALSE),"")</f>
        <v/>
      </c>
      <c r="X58" s="327" t="str">
        <f>IFERROR(VLOOKUP($C58,'Complexity Definition'!$A$4:$Y$6,22,FALSE),"")</f>
        <v/>
      </c>
      <c r="Y58" s="327" t="str">
        <f>IFERROR(VLOOKUP($C58,'Complexity Definition'!$A$4:$Y$6,23,FALSE),"")</f>
        <v/>
      </c>
      <c r="Z58" s="327"/>
      <c r="AA58" s="327"/>
    </row>
    <row r="59" spans="1:27">
      <c r="A59" s="400">
        <v>54</v>
      </c>
      <c r="B59" s="401"/>
      <c r="C59" s="402"/>
      <c r="D59" s="327" t="str">
        <f>IFERROR(VLOOKUP($C59,'Complexity Definition'!$A$4:$Y$6,2,FALSE),"")</f>
        <v/>
      </c>
      <c r="E59" s="327" t="str">
        <f>IFERROR(VLOOKUP($C59,'Complexity Definition'!$A$4:$Y$6,3,FALSE),"")</f>
        <v/>
      </c>
      <c r="F59" s="327" t="str">
        <f>IFERROR(VLOOKUP($C59,'Complexity Definition'!$A$4:$Y$6,4,FALSE),"")</f>
        <v/>
      </c>
      <c r="G59" s="327" t="str">
        <f>IFERROR(VLOOKUP($C59,'Complexity Definition'!$A$4:$Y$6,5,FALSE),"")</f>
        <v/>
      </c>
      <c r="H59" s="327" t="str">
        <f>IFERROR(VLOOKUP($C59,'Complexity Definition'!$A$4:$Y$6,6,FALSE),"")</f>
        <v/>
      </c>
      <c r="I59" s="327" t="str">
        <f>IFERROR(VLOOKUP($C59,'Complexity Definition'!$A$4:$Y$6,7,FALSE),"")</f>
        <v/>
      </c>
      <c r="J59" s="327" t="str">
        <f>IFERROR(VLOOKUP($C59,'Complexity Definition'!$A$4:$Y$6,8,FALSE),"")</f>
        <v/>
      </c>
      <c r="K59" s="327" t="str">
        <f>IFERROR(VLOOKUP($C59,'Complexity Definition'!$A$4:$Y$6,9,FALSE),"")</f>
        <v/>
      </c>
      <c r="L59" s="327" t="str">
        <f>IFERROR(VLOOKUP($C59,'Complexity Definition'!$A$4:$Y$6,10,FALSE),"")</f>
        <v/>
      </c>
      <c r="M59" s="327" t="str">
        <f>IFERROR(VLOOKUP($C59,'Complexity Definition'!$A$4:$Y$6,11,FALSE),"")</f>
        <v/>
      </c>
      <c r="N59" s="327" t="str">
        <f>IFERROR(VLOOKUP($C59,'Complexity Definition'!$A$4:$Y$6,12,FALSE),"")</f>
        <v/>
      </c>
      <c r="O59" s="327" t="str">
        <f>IFERROR(VLOOKUP($C59,'Complexity Definition'!$A$4:$Y$6,13,FALSE),"")</f>
        <v/>
      </c>
      <c r="P59" s="327" t="str">
        <f>IFERROR(VLOOKUP($C59,'Complexity Definition'!$A$4:$Y$6,14,FALSE),"")</f>
        <v/>
      </c>
      <c r="Q59" s="327" t="str">
        <f>IFERROR(VLOOKUP($C59,'Complexity Definition'!$A$4:$Y$6,15,FALSE),"")</f>
        <v/>
      </c>
      <c r="R59" s="327" t="str">
        <f>IFERROR(VLOOKUP($C59,'Complexity Definition'!$A$4:$Y$6,16,FALSE),"")</f>
        <v/>
      </c>
      <c r="S59" s="327" t="str">
        <f>IFERROR(VLOOKUP($C59,'Complexity Definition'!$A$4:$Y$6,17,FALSE),"")</f>
        <v/>
      </c>
      <c r="T59" s="327" t="str">
        <f>IFERROR(VLOOKUP($C59,'Complexity Definition'!$A$4:$Y$6,18,FALSE),"")</f>
        <v/>
      </c>
      <c r="U59" s="327" t="str">
        <f>IFERROR(VLOOKUP($C59,'Complexity Definition'!$A$4:$Y$6,19,FALSE),"")</f>
        <v/>
      </c>
      <c r="V59" s="327" t="str">
        <f>IFERROR(VLOOKUP($C59,'Complexity Definition'!$A$4:$Y$6,20,FALSE),"")</f>
        <v/>
      </c>
      <c r="W59" s="327" t="str">
        <f>IFERROR(VLOOKUP($C59,'Complexity Definition'!$A$4:$Y$6,21,FALSE),"")</f>
        <v/>
      </c>
      <c r="X59" s="327" t="str">
        <f>IFERROR(VLOOKUP($C59,'Complexity Definition'!$A$4:$Y$6,22,FALSE),"")</f>
        <v/>
      </c>
      <c r="Y59" s="327" t="str">
        <f>IFERROR(VLOOKUP($C59,'Complexity Definition'!$A$4:$Y$6,23,FALSE),"")</f>
        <v/>
      </c>
      <c r="Z59" s="327"/>
      <c r="AA59" s="327"/>
    </row>
    <row r="60" spans="1:27">
      <c r="A60" s="400">
        <v>55</v>
      </c>
      <c r="B60" s="401"/>
      <c r="C60" s="402"/>
      <c r="D60" s="327" t="str">
        <f>IFERROR(VLOOKUP($C60,'Complexity Definition'!$A$4:$Y$6,2,FALSE),"")</f>
        <v/>
      </c>
      <c r="E60" s="327" t="str">
        <f>IFERROR(VLOOKUP($C60,'Complexity Definition'!$A$4:$Y$6,3,FALSE),"")</f>
        <v/>
      </c>
      <c r="F60" s="327" t="str">
        <f>IFERROR(VLOOKUP($C60,'Complexity Definition'!$A$4:$Y$6,4,FALSE),"")</f>
        <v/>
      </c>
      <c r="G60" s="327" t="str">
        <f>IFERROR(VLOOKUP($C60,'Complexity Definition'!$A$4:$Y$6,5,FALSE),"")</f>
        <v/>
      </c>
      <c r="H60" s="327" t="str">
        <f>IFERROR(VLOOKUP($C60,'Complexity Definition'!$A$4:$Y$6,6,FALSE),"")</f>
        <v/>
      </c>
      <c r="I60" s="327" t="str">
        <f>IFERROR(VLOOKUP($C60,'Complexity Definition'!$A$4:$Y$6,7,FALSE),"")</f>
        <v/>
      </c>
      <c r="J60" s="327" t="str">
        <f>IFERROR(VLOOKUP($C60,'Complexity Definition'!$A$4:$Y$6,8,FALSE),"")</f>
        <v/>
      </c>
      <c r="K60" s="327" t="str">
        <f>IFERROR(VLOOKUP($C60,'Complexity Definition'!$A$4:$Y$6,9,FALSE),"")</f>
        <v/>
      </c>
      <c r="L60" s="327" t="str">
        <f>IFERROR(VLOOKUP($C60,'Complexity Definition'!$A$4:$Y$6,10,FALSE),"")</f>
        <v/>
      </c>
      <c r="M60" s="327" t="str">
        <f>IFERROR(VLOOKUP($C60,'Complexity Definition'!$A$4:$Y$6,11,FALSE),"")</f>
        <v/>
      </c>
      <c r="N60" s="327" t="str">
        <f>IFERROR(VLOOKUP($C60,'Complexity Definition'!$A$4:$Y$6,12,FALSE),"")</f>
        <v/>
      </c>
      <c r="O60" s="327" t="str">
        <f>IFERROR(VLOOKUP($C60,'Complexity Definition'!$A$4:$Y$6,13,FALSE),"")</f>
        <v/>
      </c>
      <c r="P60" s="327" t="str">
        <f>IFERROR(VLOOKUP($C60,'Complexity Definition'!$A$4:$Y$6,14,FALSE),"")</f>
        <v/>
      </c>
      <c r="Q60" s="327" t="str">
        <f>IFERROR(VLOOKUP($C60,'Complexity Definition'!$A$4:$Y$6,15,FALSE),"")</f>
        <v/>
      </c>
      <c r="R60" s="327" t="str">
        <f>IFERROR(VLOOKUP($C60,'Complexity Definition'!$A$4:$Y$6,16,FALSE),"")</f>
        <v/>
      </c>
      <c r="S60" s="327" t="str">
        <f>IFERROR(VLOOKUP($C60,'Complexity Definition'!$A$4:$Y$6,17,FALSE),"")</f>
        <v/>
      </c>
      <c r="T60" s="327" t="str">
        <f>IFERROR(VLOOKUP($C60,'Complexity Definition'!$A$4:$Y$6,18,FALSE),"")</f>
        <v/>
      </c>
      <c r="U60" s="327" t="str">
        <f>IFERROR(VLOOKUP($C60,'Complexity Definition'!$A$4:$Y$6,19,FALSE),"")</f>
        <v/>
      </c>
      <c r="V60" s="327" t="str">
        <f>IFERROR(VLOOKUP($C60,'Complexity Definition'!$A$4:$Y$6,20,FALSE),"")</f>
        <v/>
      </c>
      <c r="W60" s="327" t="str">
        <f>IFERROR(VLOOKUP($C60,'Complexity Definition'!$A$4:$Y$6,21,FALSE),"")</f>
        <v/>
      </c>
      <c r="X60" s="327" t="str">
        <f>IFERROR(VLOOKUP($C60,'Complexity Definition'!$A$4:$Y$6,22,FALSE),"")</f>
        <v/>
      </c>
      <c r="Y60" s="327" t="str">
        <f>IFERROR(VLOOKUP($C60,'Complexity Definition'!$A$4:$Y$6,23,FALSE),"")</f>
        <v/>
      </c>
      <c r="Z60" s="327"/>
      <c r="AA60" s="327"/>
    </row>
    <row r="61" spans="1:27">
      <c r="A61" s="400">
        <v>56</v>
      </c>
      <c r="B61" s="401"/>
      <c r="C61" s="402"/>
      <c r="D61" s="327" t="str">
        <f>IFERROR(VLOOKUP($C61,'Complexity Definition'!$A$4:$Y$6,2,FALSE),"")</f>
        <v/>
      </c>
      <c r="E61" s="327" t="str">
        <f>IFERROR(VLOOKUP($C61,'Complexity Definition'!$A$4:$Y$6,3,FALSE),"")</f>
        <v/>
      </c>
      <c r="F61" s="327" t="str">
        <f>IFERROR(VLOOKUP($C61,'Complexity Definition'!$A$4:$Y$6,4,FALSE),"")</f>
        <v/>
      </c>
      <c r="G61" s="327" t="str">
        <f>IFERROR(VLOOKUP($C61,'Complexity Definition'!$A$4:$Y$6,5,FALSE),"")</f>
        <v/>
      </c>
      <c r="H61" s="327" t="str">
        <f>IFERROR(VLOOKUP($C61,'Complexity Definition'!$A$4:$Y$6,6,FALSE),"")</f>
        <v/>
      </c>
      <c r="I61" s="327" t="str">
        <f>IFERROR(VLOOKUP($C61,'Complexity Definition'!$A$4:$Y$6,7,FALSE),"")</f>
        <v/>
      </c>
      <c r="J61" s="327" t="str">
        <f>IFERROR(VLOOKUP($C61,'Complexity Definition'!$A$4:$Y$6,8,FALSE),"")</f>
        <v/>
      </c>
      <c r="K61" s="327" t="str">
        <f>IFERROR(VLOOKUP($C61,'Complexity Definition'!$A$4:$Y$6,9,FALSE),"")</f>
        <v/>
      </c>
      <c r="L61" s="327" t="str">
        <f>IFERROR(VLOOKUP($C61,'Complexity Definition'!$A$4:$Y$6,10,FALSE),"")</f>
        <v/>
      </c>
      <c r="M61" s="327" t="str">
        <f>IFERROR(VLOOKUP($C61,'Complexity Definition'!$A$4:$Y$6,11,FALSE),"")</f>
        <v/>
      </c>
      <c r="N61" s="327" t="str">
        <f>IFERROR(VLOOKUP($C61,'Complexity Definition'!$A$4:$Y$6,12,FALSE),"")</f>
        <v/>
      </c>
      <c r="O61" s="327" t="str">
        <f>IFERROR(VLOOKUP($C61,'Complexity Definition'!$A$4:$Y$6,13,FALSE),"")</f>
        <v/>
      </c>
      <c r="P61" s="327" t="str">
        <f>IFERROR(VLOOKUP($C61,'Complexity Definition'!$A$4:$Y$6,14,FALSE),"")</f>
        <v/>
      </c>
      <c r="Q61" s="327" t="str">
        <f>IFERROR(VLOOKUP($C61,'Complexity Definition'!$A$4:$Y$6,15,FALSE),"")</f>
        <v/>
      </c>
      <c r="R61" s="327" t="str">
        <f>IFERROR(VLOOKUP($C61,'Complexity Definition'!$A$4:$Y$6,16,FALSE),"")</f>
        <v/>
      </c>
      <c r="S61" s="327" t="str">
        <f>IFERROR(VLOOKUP($C61,'Complexity Definition'!$A$4:$Y$6,17,FALSE),"")</f>
        <v/>
      </c>
      <c r="T61" s="327" t="str">
        <f>IFERROR(VLOOKUP($C61,'Complexity Definition'!$A$4:$Y$6,18,FALSE),"")</f>
        <v/>
      </c>
      <c r="U61" s="327" t="str">
        <f>IFERROR(VLOOKUP($C61,'Complexity Definition'!$A$4:$Y$6,19,FALSE),"")</f>
        <v/>
      </c>
      <c r="V61" s="327" t="str">
        <f>IFERROR(VLOOKUP($C61,'Complexity Definition'!$A$4:$Y$6,20,FALSE),"")</f>
        <v/>
      </c>
      <c r="W61" s="327" t="str">
        <f>IFERROR(VLOOKUP($C61,'Complexity Definition'!$A$4:$Y$6,21,FALSE),"")</f>
        <v/>
      </c>
      <c r="X61" s="327" t="str">
        <f>IFERROR(VLOOKUP($C61,'Complexity Definition'!$A$4:$Y$6,22,FALSE),"")</f>
        <v/>
      </c>
      <c r="Y61" s="327" t="str">
        <f>IFERROR(VLOOKUP($C61,'Complexity Definition'!$A$4:$Y$6,23,FALSE),"")</f>
        <v/>
      </c>
      <c r="Z61" s="327"/>
      <c r="AA61" s="327"/>
    </row>
    <row r="62" spans="1:27">
      <c r="A62" s="400">
        <v>57</v>
      </c>
      <c r="B62" s="401"/>
      <c r="C62" s="402"/>
      <c r="D62" s="327" t="str">
        <f>IFERROR(VLOOKUP($C62,'Complexity Definition'!$A$4:$Y$6,2,FALSE),"")</f>
        <v/>
      </c>
      <c r="E62" s="327" t="str">
        <f>IFERROR(VLOOKUP($C62,'Complexity Definition'!$A$4:$Y$6,3,FALSE),"")</f>
        <v/>
      </c>
      <c r="F62" s="327" t="str">
        <f>IFERROR(VLOOKUP($C62,'Complexity Definition'!$A$4:$Y$6,4,FALSE),"")</f>
        <v/>
      </c>
      <c r="G62" s="327" t="str">
        <f>IFERROR(VLOOKUP($C62,'Complexity Definition'!$A$4:$Y$6,5,FALSE),"")</f>
        <v/>
      </c>
      <c r="H62" s="327" t="str">
        <f>IFERROR(VLOOKUP($C62,'Complexity Definition'!$A$4:$Y$6,6,FALSE),"")</f>
        <v/>
      </c>
      <c r="I62" s="327" t="str">
        <f>IFERROR(VLOOKUP($C62,'Complexity Definition'!$A$4:$Y$6,7,FALSE),"")</f>
        <v/>
      </c>
      <c r="J62" s="327" t="str">
        <f>IFERROR(VLOOKUP($C62,'Complexity Definition'!$A$4:$Y$6,8,FALSE),"")</f>
        <v/>
      </c>
      <c r="K62" s="327" t="str">
        <f>IFERROR(VLOOKUP($C62,'Complexity Definition'!$A$4:$Y$6,9,FALSE),"")</f>
        <v/>
      </c>
      <c r="L62" s="327" t="str">
        <f>IFERROR(VLOOKUP($C62,'Complexity Definition'!$A$4:$Y$6,10,FALSE),"")</f>
        <v/>
      </c>
      <c r="M62" s="327" t="str">
        <f>IFERROR(VLOOKUP($C62,'Complexity Definition'!$A$4:$Y$6,11,FALSE),"")</f>
        <v/>
      </c>
      <c r="N62" s="327" t="str">
        <f>IFERROR(VLOOKUP($C62,'Complexity Definition'!$A$4:$Y$6,12,FALSE),"")</f>
        <v/>
      </c>
      <c r="O62" s="327" t="str">
        <f>IFERROR(VLOOKUP($C62,'Complexity Definition'!$A$4:$Y$6,13,FALSE),"")</f>
        <v/>
      </c>
      <c r="P62" s="327" t="str">
        <f>IFERROR(VLOOKUP($C62,'Complexity Definition'!$A$4:$Y$6,14,FALSE),"")</f>
        <v/>
      </c>
      <c r="Q62" s="327" t="str">
        <f>IFERROR(VLOOKUP($C62,'Complexity Definition'!$A$4:$Y$6,15,FALSE),"")</f>
        <v/>
      </c>
      <c r="R62" s="327" t="str">
        <f>IFERROR(VLOOKUP($C62,'Complexity Definition'!$A$4:$Y$6,16,FALSE),"")</f>
        <v/>
      </c>
      <c r="S62" s="327" t="str">
        <f>IFERROR(VLOOKUP($C62,'Complexity Definition'!$A$4:$Y$6,17,FALSE),"")</f>
        <v/>
      </c>
      <c r="T62" s="327" t="str">
        <f>IFERROR(VLOOKUP($C62,'Complexity Definition'!$A$4:$Y$6,18,FALSE),"")</f>
        <v/>
      </c>
      <c r="U62" s="327" t="str">
        <f>IFERROR(VLOOKUP($C62,'Complexity Definition'!$A$4:$Y$6,19,FALSE),"")</f>
        <v/>
      </c>
      <c r="V62" s="327" t="str">
        <f>IFERROR(VLOOKUP($C62,'Complexity Definition'!$A$4:$Y$6,20,FALSE),"")</f>
        <v/>
      </c>
      <c r="W62" s="327" t="str">
        <f>IFERROR(VLOOKUP($C62,'Complexity Definition'!$A$4:$Y$6,21,FALSE),"")</f>
        <v/>
      </c>
      <c r="X62" s="327" t="str">
        <f>IFERROR(VLOOKUP($C62,'Complexity Definition'!$A$4:$Y$6,22,FALSE),"")</f>
        <v/>
      </c>
      <c r="Y62" s="327" t="str">
        <f>IFERROR(VLOOKUP($C62,'Complexity Definition'!$A$4:$Y$6,23,FALSE),"")</f>
        <v/>
      </c>
      <c r="Z62" s="327"/>
      <c r="AA62" s="327"/>
    </row>
    <row r="63" spans="1:27">
      <c r="A63" s="400">
        <v>58</v>
      </c>
      <c r="B63" s="401"/>
      <c r="C63" s="402"/>
      <c r="D63" s="327" t="str">
        <f>IFERROR(VLOOKUP($C63,'Complexity Definition'!$A$4:$Y$6,2,FALSE),"")</f>
        <v/>
      </c>
      <c r="E63" s="327" t="str">
        <f>IFERROR(VLOOKUP($C63,'Complexity Definition'!$A$4:$Y$6,3,FALSE),"")</f>
        <v/>
      </c>
      <c r="F63" s="327" t="str">
        <f>IFERROR(VLOOKUP($C63,'Complexity Definition'!$A$4:$Y$6,4,FALSE),"")</f>
        <v/>
      </c>
      <c r="G63" s="327" t="str">
        <f>IFERROR(VLOOKUP($C63,'Complexity Definition'!$A$4:$Y$6,5,FALSE),"")</f>
        <v/>
      </c>
      <c r="H63" s="327" t="str">
        <f>IFERROR(VLOOKUP($C63,'Complexity Definition'!$A$4:$Y$6,6,FALSE),"")</f>
        <v/>
      </c>
      <c r="I63" s="327" t="str">
        <f>IFERROR(VLOOKUP($C63,'Complexity Definition'!$A$4:$Y$6,7,FALSE),"")</f>
        <v/>
      </c>
      <c r="J63" s="327" t="str">
        <f>IFERROR(VLOOKUP($C63,'Complexity Definition'!$A$4:$Y$6,8,FALSE),"")</f>
        <v/>
      </c>
      <c r="K63" s="327" t="str">
        <f>IFERROR(VLOOKUP($C63,'Complexity Definition'!$A$4:$Y$6,9,FALSE),"")</f>
        <v/>
      </c>
      <c r="L63" s="327" t="str">
        <f>IFERROR(VLOOKUP($C63,'Complexity Definition'!$A$4:$Y$6,10,FALSE),"")</f>
        <v/>
      </c>
      <c r="M63" s="327" t="str">
        <f>IFERROR(VLOOKUP($C63,'Complexity Definition'!$A$4:$Y$6,11,FALSE),"")</f>
        <v/>
      </c>
      <c r="N63" s="327" t="str">
        <f>IFERROR(VLOOKUP($C63,'Complexity Definition'!$A$4:$Y$6,12,FALSE),"")</f>
        <v/>
      </c>
      <c r="O63" s="327" t="str">
        <f>IFERROR(VLOOKUP($C63,'Complexity Definition'!$A$4:$Y$6,13,FALSE),"")</f>
        <v/>
      </c>
      <c r="P63" s="327" t="str">
        <f>IFERROR(VLOOKUP($C63,'Complexity Definition'!$A$4:$Y$6,14,FALSE),"")</f>
        <v/>
      </c>
      <c r="Q63" s="327" t="str">
        <f>IFERROR(VLOOKUP($C63,'Complexity Definition'!$A$4:$Y$6,15,FALSE),"")</f>
        <v/>
      </c>
      <c r="R63" s="327" t="str">
        <f>IFERROR(VLOOKUP($C63,'Complexity Definition'!$A$4:$Y$6,16,FALSE),"")</f>
        <v/>
      </c>
      <c r="S63" s="327" t="str">
        <f>IFERROR(VLOOKUP($C63,'Complexity Definition'!$A$4:$Y$6,17,FALSE),"")</f>
        <v/>
      </c>
      <c r="T63" s="327" t="str">
        <f>IFERROR(VLOOKUP($C63,'Complexity Definition'!$A$4:$Y$6,18,FALSE),"")</f>
        <v/>
      </c>
      <c r="U63" s="327" t="str">
        <f>IFERROR(VLOOKUP($C63,'Complexity Definition'!$A$4:$Y$6,19,FALSE),"")</f>
        <v/>
      </c>
      <c r="V63" s="327" t="str">
        <f>IFERROR(VLOOKUP($C63,'Complexity Definition'!$A$4:$Y$6,20,FALSE),"")</f>
        <v/>
      </c>
      <c r="W63" s="327" t="str">
        <f>IFERROR(VLOOKUP($C63,'Complexity Definition'!$A$4:$Y$6,21,FALSE),"")</f>
        <v/>
      </c>
      <c r="X63" s="327" t="str">
        <f>IFERROR(VLOOKUP($C63,'Complexity Definition'!$A$4:$Y$6,22,FALSE),"")</f>
        <v/>
      </c>
      <c r="Y63" s="327" t="str">
        <f>IFERROR(VLOOKUP($C63,'Complexity Definition'!$A$4:$Y$6,23,FALSE),"")</f>
        <v/>
      </c>
      <c r="Z63" s="327"/>
      <c r="AA63" s="327"/>
    </row>
    <row r="64" spans="1:27">
      <c r="A64" s="400">
        <v>59</v>
      </c>
      <c r="B64" s="401"/>
      <c r="C64" s="402"/>
      <c r="D64" s="327" t="str">
        <f>IFERROR(VLOOKUP($C64,'Complexity Definition'!$A$4:$Y$6,2,FALSE),"")</f>
        <v/>
      </c>
      <c r="E64" s="327" t="str">
        <f>IFERROR(VLOOKUP($C64,'Complexity Definition'!$A$4:$Y$6,3,FALSE),"")</f>
        <v/>
      </c>
      <c r="F64" s="327" t="str">
        <f>IFERROR(VLOOKUP($C64,'Complexity Definition'!$A$4:$Y$6,4,FALSE),"")</f>
        <v/>
      </c>
      <c r="G64" s="327" t="str">
        <f>IFERROR(VLOOKUP($C64,'Complexity Definition'!$A$4:$Y$6,5,FALSE),"")</f>
        <v/>
      </c>
      <c r="H64" s="327" t="str">
        <f>IFERROR(VLOOKUP($C64,'Complexity Definition'!$A$4:$Y$6,6,FALSE),"")</f>
        <v/>
      </c>
      <c r="I64" s="327" t="str">
        <f>IFERROR(VLOOKUP($C64,'Complexity Definition'!$A$4:$Y$6,7,FALSE),"")</f>
        <v/>
      </c>
      <c r="J64" s="327" t="str">
        <f>IFERROR(VLOOKUP($C64,'Complexity Definition'!$A$4:$Y$6,8,FALSE),"")</f>
        <v/>
      </c>
      <c r="K64" s="327" t="str">
        <f>IFERROR(VLOOKUP($C64,'Complexity Definition'!$A$4:$Y$6,9,FALSE),"")</f>
        <v/>
      </c>
      <c r="L64" s="327" t="str">
        <f>IFERROR(VLOOKUP($C64,'Complexity Definition'!$A$4:$Y$6,10,FALSE),"")</f>
        <v/>
      </c>
      <c r="M64" s="327" t="str">
        <f>IFERROR(VLOOKUP($C64,'Complexity Definition'!$A$4:$Y$6,11,FALSE),"")</f>
        <v/>
      </c>
      <c r="N64" s="327" t="str">
        <f>IFERROR(VLOOKUP($C64,'Complexity Definition'!$A$4:$Y$6,12,FALSE),"")</f>
        <v/>
      </c>
      <c r="O64" s="327" t="str">
        <f>IFERROR(VLOOKUP($C64,'Complexity Definition'!$A$4:$Y$6,13,FALSE),"")</f>
        <v/>
      </c>
      <c r="P64" s="327" t="str">
        <f>IFERROR(VLOOKUP($C64,'Complexity Definition'!$A$4:$Y$6,14,FALSE),"")</f>
        <v/>
      </c>
      <c r="Q64" s="327" t="str">
        <f>IFERROR(VLOOKUP($C64,'Complexity Definition'!$A$4:$Y$6,15,FALSE),"")</f>
        <v/>
      </c>
      <c r="R64" s="327" t="str">
        <f>IFERROR(VLOOKUP($C64,'Complexity Definition'!$A$4:$Y$6,16,FALSE),"")</f>
        <v/>
      </c>
      <c r="S64" s="327" t="str">
        <f>IFERROR(VLOOKUP($C64,'Complexity Definition'!$A$4:$Y$6,17,FALSE),"")</f>
        <v/>
      </c>
      <c r="T64" s="327" t="str">
        <f>IFERROR(VLOOKUP($C64,'Complexity Definition'!$A$4:$Y$6,18,FALSE),"")</f>
        <v/>
      </c>
      <c r="U64" s="327" t="str">
        <f>IFERROR(VLOOKUP($C64,'Complexity Definition'!$A$4:$Y$6,19,FALSE),"")</f>
        <v/>
      </c>
      <c r="V64" s="327" t="str">
        <f>IFERROR(VLOOKUP($C64,'Complexity Definition'!$A$4:$Y$6,20,FALSE),"")</f>
        <v/>
      </c>
      <c r="W64" s="327" t="str">
        <f>IFERROR(VLOOKUP($C64,'Complexity Definition'!$A$4:$Y$6,21,FALSE),"")</f>
        <v/>
      </c>
      <c r="X64" s="327" t="str">
        <f>IFERROR(VLOOKUP($C64,'Complexity Definition'!$A$4:$Y$6,22,FALSE),"")</f>
        <v/>
      </c>
      <c r="Y64" s="327" t="str">
        <f>IFERROR(VLOOKUP($C64,'Complexity Definition'!$A$4:$Y$6,23,FALSE),"")</f>
        <v/>
      </c>
      <c r="Z64" s="327"/>
      <c r="AA64" s="327"/>
    </row>
    <row r="65" spans="1:27">
      <c r="A65" s="400">
        <v>60</v>
      </c>
      <c r="B65" s="401"/>
      <c r="C65" s="402"/>
      <c r="D65" s="327" t="str">
        <f>IFERROR(VLOOKUP($C65,'Complexity Definition'!$A$4:$Y$6,2,FALSE),"")</f>
        <v/>
      </c>
      <c r="E65" s="327" t="str">
        <f>IFERROR(VLOOKUP($C65,'Complexity Definition'!$A$4:$Y$6,3,FALSE),"")</f>
        <v/>
      </c>
      <c r="F65" s="327" t="str">
        <f>IFERROR(VLOOKUP($C65,'Complexity Definition'!$A$4:$Y$6,4,FALSE),"")</f>
        <v/>
      </c>
      <c r="G65" s="327" t="str">
        <f>IFERROR(VLOOKUP($C65,'Complexity Definition'!$A$4:$Y$6,5,FALSE),"")</f>
        <v/>
      </c>
      <c r="H65" s="327" t="str">
        <f>IFERROR(VLOOKUP($C65,'Complexity Definition'!$A$4:$Y$6,6,FALSE),"")</f>
        <v/>
      </c>
      <c r="I65" s="327" t="str">
        <f>IFERROR(VLOOKUP($C65,'Complexity Definition'!$A$4:$Y$6,7,FALSE),"")</f>
        <v/>
      </c>
      <c r="J65" s="327" t="str">
        <f>IFERROR(VLOOKUP($C65,'Complexity Definition'!$A$4:$Y$6,8,FALSE),"")</f>
        <v/>
      </c>
      <c r="K65" s="327" t="str">
        <f>IFERROR(VLOOKUP($C65,'Complexity Definition'!$A$4:$Y$6,9,FALSE),"")</f>
        <v/>
      </c>
      <c r="L65" s="327" t="str">
        <f>IFERROR(VLOOKUP($C65,'Complexity Definition'!$A$4:$Y$6,10,FALSE),"")</f>
        <v/>
      </c>
      <c r="M65" s="327" t="str">
        <f>IFERROR(VLOOKUP($C65,'Complexity Definition'!$A$4:$Y$6,11,FALSE),"")</f>
        <v/>
      </c>
      <c r="N65" s="327" t="str">
        <f>IFERROR(VLOOKUP($C65,'Complexity Definition'!$A$4:$Y$6,12,FALSE),"")</f>
        <v/>
      </c>
      <c r="O65" s="327" t="str">
        <f>IFERROR(VLOOKUP($C65,'Complexity Definition'!$A$4:$Y$6,13,FALSE),"")</f>
        <v/>
      </c>
      <c r="P65" s="327" t="str">
        <f>IFERROR(VLOOKUP($C65,'Complexity Definition'!$A$4:$Y$6,14,FALSE),"")</f>
        <v/>
      </c>
      <c r="Q65" s="327" t="str">
        <f>IFERROR(VLOOKUP($C65,'Complexity Definition'!$A$4:$Y$6,15,FALSE),"")</f>
        <v/>
      </c>
      <c r="R65" s="327" t="str">
        <f>IFERROR(VLOOKUP($C65,'Complexity Definition'!$A$4:$Y$6,16,FALSE),"")</f>
        <v/>
      </c>
      <c r="S65" s="327" t="str">
        <f>IFERROR(VLOOKUP($C65,'Complexity Definition'!$A$4:$Y$6,17,FALSE),"")</f>
        <v/>
      </c>
      <c r="T65" s="327" t="str">
        <f>IFERROR(VLOOKUP($C65,'Complexity Definition'!$A$4:$Y$6,18,FALSE),"")</f>
        <v/>
      </c>
      <c r="U65" s="327" t="str">
        <f>IFERROR(VLOOKUP($C65,'Complexity Definition'!$A$4:$Y$6,19,FALSE),"")</f>
        <v/>
      </c>
      <c r="V65" s="327" t="str">
        <f>IFERROR(VLOOKUP($C65,'Complexity Definition'!$A$4:$Y$6,20,FALSE),"")</f>
        <v/>
      </c>
      <c r="W65" s="327" t="str">
        <f>IFERROR(VLOOKUP($C65,'Complexity Definition'!$A$4:$Y$6,21,FALSE),"")</f>
        <v/>
      </c>
      <c r="X65" s="327" t="str">
        <f>IFERROR(VLOOKUP($C65,'Complexity Definition'!$A$4:$Y$6,22,FALSE),"")</f>
        <v/>
      </c>
      <c r="Y65" s="327" t="str">
        <f>IFERROR(VLOOKUP($C65,'Complexity Definition'!$A$4:$Y$6,23,FALSE),"")</f>
        <v/>
      </c>
      <c r="Z65" s="327"/>
      <c r="AA65" s="327"/>
    </row>
    <row r="66" spans="1:27">
      <c r="A66" s="400">
        <v>61</v>
      </c>
      <c r="B66" s="401"/>
      <c r="C66" s="402"/>
      <c r="D66" s="327" t="str">
        <f>IFERROR(VLOOKUP($C66,'Complexity Definition'!$A$4:$Y$6,2,FALSE),"")</f>
        <v/>
      </c>
      <c r="E66" s="327" t="str">
        <f>IFERROR(VLOOKUP($C66,'Complexity Definition'!$A$4:$Y$6,3,FALSE),"")</f>
        <v/>
      </c>
      <c r="F66" s="327" t="str">
        <f>IFERROR(VLOOKUP($C66,'Complexity Definition'!$A$4:$Y$6,4,FALSE),"")</f>
        <v/>
      </c>
      <c r="G66" s="327" t="str">
        <f>IFERROR(VLOOKUP($C66,'Complexity Definition'!$A$4:$Y$6,5,FALSE),"")</f>
        <v/>
      </c>
      <c r="H66" s="327" t="str">
        <f>IFERROR(VLOOKUP($C66,'Complexity Definition'!$A$4:$Y$6,6,FALSE),"")</f>
        <v/>
      </c>
      <c r="I66" s="327" t="str">
        <f>IFERROR(VLOOKUP($C66,'Complexity Definition'!$A$4:$Y$6,7,FALSE),"")</f>
        <v/>
      </c>
      <c r="J66" s="327" t="str">
        <f>IFERROR(VLOOKUP($C66,'Complexity Definition'!$A$4:$Y$6,8,FALSE),"")</f>
        <v/>
      </c>
      <c r="K66" s="327" t="str">
        <f>IFERROR(VLOOKUP($C66,'Complexity Definition'!$A$4:$Y$6,9,FALSE),"")</f>
        <v/>
      </c>
      <c r="L66" s="327" t="str">
        <f>IFERROR(VLOOKUP($C66,'Complexity Definition'!$A$4:$Y$6,10,FALSE),"")</f>
        <v/>
      </c>
      <c r="M66" s="327" t="str">
        <f>IFERROR(VLOOKUP($C66,'Complexity Definition'!$A$4:$Y$6,11,FALSE),"")</f>
        <v/>
      </c>
      <c r="N66" s="327" t="str">
        <f>IFERROR(VLOOKUP($C66,'Complexity Definition'!$A$4:$Y$6,12,FALSE),"")</f>
        <v/>
      </c>
      <c r="O66" s="327" t="str">
        <f>IFERROR(VLOOKUP($C66,'Complexity Definition'!$A$4:$Y$6,13,FALSE),"")</f>
        <v/>
      </c>
      <c r="P66" s="327" t="str">
        <f>IFERROR(VLOOKUP($C66,'Complexity Definition'!$A$4:$Y$6,14,FALSE),"")</f>
        <v/>
      </c>
      <c r="Q66" s="327" t="str">
        <f>IFERROR(VLOOKUP($C66,'Complexity Definition'!$A$4:$Y$6,15,FALSE),"")</f>
        <v/>
      </c>
      <c r="R66" s="327" t="str">
        <f>IFERROR(VLOOKUP($C66,'Complexity Definition'!$A$4:$Y$6,16,FALSE),"")</f>
        <v/>
      </c>
      <c r="S66" s="327" t="str">
        <f>IFERROR(VLOOKUP($C66,'Complexity Definition'!$A$4:$Y$6,17,FALSE),"")</f>
        <v/>
      </c>
      <c r="T66" s="327" t="str">
        <f>IFERROR(VLOOKUP($C66,'Complexity Definition'!$A$4:$Y$6,18,FALSE),"")</f>
        <v/>
      </c>
      <c r="U66" s="327" t="str">
        <f>IFERROR(VLOOKUP($C66,'Complexity Definition'!$A$4:$Y$6,19,FALSE),"")</f>
        <v/>
      </c>
      <c r="V66" s="327" t="str">
        <f>IFERROR(VLOOKUP($C66,'Complexity Definition'!$A$4:$Y$6,20,FALSE),"")</f>
        <v/>
      </c>
      <c r="W66" s="327" t="str">
        <f>IFERROR(VLOOKUP($C66,'Complexity Definition'!$A$4:$Y$6,21,FALSE),"")</f>
        <v/>
      </c>
      <c r="X66" s="327" t="str">
        <f>IFERROR(VLOOKUP($C66,'Complexity Definition'!$A$4:$Y$6,22,FALSE),"")</f>
        <v/>
      </c>
      <c r="Y66" s="327" t="str">
        <f>IFERROR(VLOOKUP($C66,'Complexity Definition'!$A$4:$Y$6,23,FALSE),"")</f>
        <v/>
      </c>
      <c r="Z66" s="327"/>
      <c r="AA66" s="327"/>
    </row>
    <row r="67" spans="1:27">
      <c r="A67" s="400">
        <v>62</v>
      </c>
      <c r="B67" s="401"/>
      <c r="C67" s="402"/>
      <c r="D67" s="327" t="str">
        <f>IFERROR(VLOOKUP($C67,'Complexity Definition'!$A$4:$Y$6,2,FALSE),"")</f>
        <v/>
      </c>
      <c r="E67" s="327" t="str">
        <f>IFERROR(VLOOKUP($C67,'Complexity Definition'!$A$4:$Y$6,3,FALSE),"")</f>
        <v/>
      </c>
      <c r="F67" s="327" t="str">
        <f>IFERROR(VLOOKUP($C67,'Complexity Definition'!$A$4:$Y$6,4,FALSE),"")</f>
        <v/>
      </c>
      <c r="G67" s="327" t="str">
        <f>IFERROR(VLOOKUP($C67,'Complexity Definition'!$A$4:$Y$6,5,FALSE),"")</f>
        <v/>
      </c>
      <c r="H67" s="327" t="str">
        <f>IFERROR(VLOOKUP($C67,'Complexity Definition'!$A$4:$Y$6,6,FALSE),"")</f>
        <v/>
      </c>
      <c r="I67" s="327" t="str">
        <f>IFERROR(VLOOKUP($C67,'Complexity Definition'!$A$4:$Y$6,7,FALSE),"")</f>
        <v/>
      </c>
      <c r="J67" s="327" t="str">
        <f>IFERROR(VLOOKUP($C67,'Complexity Definition'!$A$4:$Y$6,8,FALSE),"")</f>
        <v/>
      </c>
      <c r="K67" s="327" t="str">
        <f>IFERROR(VLOOKUP($C67,'Complexity Definition'!$A$4:$Y$6,9,FALSE),"")</f>
        <v/>
      </c>
      <c r="L67" s="327" t="str">
        <f>IFERROR(VLOOKUP($C67,'Complexity Definition'!$A$4:$Y$6,10,FALSE),"")</f>
        <v/>
      </c>
      <c r="M67" s="327" t="str">
        <f>IFERROR(VLOOKUP($C67,'Complexity Definition'!$A$4:$Y$6,11,FALSE),"")</f>
        <v/>
      </c>
      <c r="N67" s="327" t="str">
        <f>IFERROR(VLOOKUP($C67,'Complexity Definition'!$A$4:$Y$6,12,FALSE),"")</f>
        <v/>
      </c>
      <c r="O67" s="327" t="str">
        <f>IFERROR(VLOOKUP($C67,'Complexity Definition'!$A$4:$Y$6,13,FALSE),"")</f>
        <v/>
      </c>
      <c r="P67" s="327" t="str">
        <f>IFERROR(VLOOKUP($C67,'Complexity Definition'!$A$4:$Y$6,14,FALSE),"")</f>
        <v/>
      </c>
      <c r="Q67" s="327" t="str">
        <f>IFERROR(VLOOKUP($C67,'Complexity Definition'!$A$4:$Y$6,15,FALSE),"")</f>
        <v/>
      </c>
      <c r="R67" s="327" t="str">
        <f>IFERROR(VLOOKUP($C67,'Complexity Definition'!$A$4:$Y$6,16,FALSE),"")</f>
        <v/>
      </c>
      <c r="S67" s="327" t="str">
        <f>IFERROR(VLOOKUP($C67,'Complexity Definition'!$A$4:$Y$6,17,FALSE),"")</f>
        <v/>
      </c>
      <c r="T67" s="327" t="str">
        <f>IFERROR(VLOOKUP($C67,'Complexity Definition'!$A$4:$Y$6,18,FALSE),"")</f>
        <v/>
      </c>
      <c r="U67" s="327" t="str">
        <f>IFERROR(VLOOKUP($C67,'Complexity Definition'!$A$4:$Y$6,19,FALSE),"")</f>
        <v/>
      </c>
      <c r="V67" s="327" t="str">
        <f>IFERROR(VLOOKUP($C67,'Complexity Definition'!$A$4:$Y$6,20,FALSE),"")</f>
        <v/>
      </c>
      <c r="W67" s="327" t="str">
        <f>IFERROR(VLOOKUP($C67,'Complexity Definition'!$A$4:$Y$6,21,FALSE),"")</f>
        <v/>
      </c>
      <c r="X67" s="327" t="str">
        <f>IFERROR(VLOOKUP($C67,'Complexity Definition'!$A$4:$Y$6,22,FALSE),"")</f>
        <v/>
      </c>
      <c r="Y67" s="327" t="str">
        <f>IFERROR(VLOOKUP($C67,'Complexity Definition'!$A$4:$Y$6,23,FALSE),"")</f>
        <v/>
      </c>
      <c r="Z67" s="327"/>
      <c r="AA67" s="327"/>
    </row>
    <row r="68" spans="1:27">
      <c r="A68" s="400">
        <v>63</v>
      </c>
      <c r="B68" s="401"/>
      <c r="C68" s="402"/>
      <c r="D68" s="327" t="str">
        <f>IFERROR(VLOOKUP($C68,'Complexity Definition'!$A$4:$Y$6,2,FALSE),"")</f>
        <v/>
      </c>
      <c r="E68" s="327" t="str">
        <f>IFERROR(VLOOKUP($C68,'Complexity Definition'!$A$4:$Y$6,3,FALSE),"")</f>
        <v/>
      </c>
      <c r="F68" s="327" t="str">
        <f>IFERROR(VLOOKUP($C68,'Complexity Definition'!$A$4:$Y$6,4,FALSE),"")</f>
        <v/>
      </c>
      <c r="G68" s="327" t="str">
        <f>IFERROR(VLOOKUP($C68,'Complexity Definition'!$A$4:$Y$6,5,FALSE),"")</f>
        <v/>
      </c>
      <c r="H68" s="327" t="str">
        <f>IFERROR(VLOOKUP($C68,'Complexity Definition'!$A$4:$Y$6,6,FALSE),"")</f>
        <v/>
      </c>
      <c r="I68" s="327" t="str">
        <f>IFERROR(VLOOKUP($C68,'Complexity Definition'!$A$4:$Y$6,7,FALSE),"")</f>
        <v/>
      </c>
      <c r="J68" s="327" t="str">
        <f>IFERROR(VLOOKUP($C68,'Complexity Definition'!$A$4:$Y$6,8,FALSE),"")</f>
        <v/>
      </c>
      <c r="K68" s="327" t="str">
        <f>IFERROR(VLOOKUP($C68,'Complexity Definition'!$A$4:$Y$6,9,FALSE),"")</f>
        <v/>
      </c>
      <c r="L68" s="327" t="str">
        <f>IFERROR(VLOOKUP($C68,'Complexity Definition'!$A$4:$Y$6,10,FALSE),"")</f>
        <v/>
      </c>
      <c r="M68" s="327" t="str">
        <f>IFERROR(VLOOKUP($C68,'Complexity Definition'!$A$4:$Y$6,11,FALSE),"")</f>
        <v/>
      </c>
      <c r="N68" s="327" t="str">
        <f>IFERROR(VLOOKUP($C68,'Complexity Definition'!$A$4:$Y$6,12,FALSE),"")</f>
        <v/>
      </c>
      <c r="O68" s="327" t="str">
        <f>IFERROR(VLOOKUP($C68,'Complexity Definition'!$A$4:$Y$6,13,FALSE),"")</f>
        <v/>
      </c>
      <c r="P68" s="327" t="str">
        <f>IFERROR(VLOOKUP($C68,'Complexity Definition'!$A$4:$Y$6,14,FALSE),"")</f>
        <v/>
      </c>
      <c r="Q68" s="327" t="str">
        <f>IFERROR(VLOOKUP($C68,'Complexity Definition'!$A$4:$Y$6,15,FALSE),"")</f>
        <v/>
      </c>
      <c r="R68" s="327" t="str">
        <f>IFERROR(VLOOKUP($C68,'Complexity Definition'!$A$4:$Y$6,16,FALSE),"")</f>
        <v/>
      </c>
      <c r="S68" s="327" t="str">
        <f>IFERROR(VLOOKUP($C68,'Complexity Definition'!$A$4:$Y$6,17,FALSE),"")</f>
        <v/>
      </c>
      <c r="T68" s="327" t="str">
        <f>IFERROR(VLOOKUP($C68,'Complexity Definition'!$A$4:$Y$6,18,FALSE),"")</f>
        <v/>
      </c>
      <c r="U68" s="327" t="str">
        <f>IFERROR(VLOOKUP($C68,'Complexity Definition'!$A$4:$Y$6,19,FALSE),"")</f>
        <v/>
      </c>
      <c r="V68" s="327" t="str">
        <f>IFERROR(VLOOKUP($C68,'Complexity Definition'!$A$4:$Y$6,20,FALSE),"")</f>
        <v/>
      </c>
      <c r="W68" s="327" t="str">
        <f>IFERROR(VLOOKUP($C68,'Complexity Definition'!$A$4:$Y$6,21,FALSE),"")</f>
        <v/>
      </c>
      <c r="X68" s="327" t="str">
        <f>IFERROR(VLOOKUP($C68,'Complexity Definition'!$A$4:$Y$6,22,FALSE),"")</f>
        <v/>
      </c>
      <c r="Y68" s="327" t="str">
        <f>IFERROR(VLOOKUP($C68,'Complexity Definition'!$A$4:$Y$6,23,FALSE),"")</f>
        <v/>
      </c>
      <c r="Z68" s="327"/>
      <c r="AA68" s="327"/>
    </row>
    <row r="69" spans="1:27">
      <c r="A69" s="400">
        <v>64</v>
      </c>
      <c r="B69" s="401"/>
      <c r="C69" s="402"/>
      <c r="D69" s="327" t="str">
        <f>IFERROR(VLOOKUP($C69,'Complexity Definition'!$A$4:$Y$6,2,FALSE),"")</f>
        <v/>
      </c>
      <c r="E69" s="327" t="str">
        <f>IFERROR(VLOOKUP($C69,'Complexity Definition'!$A$4:$Y$6,3,FALSE),"")</f>
        <v/>
      </c>
      <c r="F69" s="327" t="str">
        <f>IFERROR(VLOOKUP($C69,'Complexity Definition'!$A$4:$Y$6,4,FALSE),"")</f>
        <v/>
      </c>
      <c r="G69" s="327" t="str">
        <f>IFERROR(VLOOKUP($C69,'Complexity Definition'!$A$4:$Y$6,5,FALSE),"")</f>
        <v/>
      </c>
      <c r="H69" s="327" t="str">
        <f>IFERROR(VLOOKUP($C69,'Complexity Definition'!$A$4:$Y$6,6,FALSE),"")</f>
        <v/>
      </c>
      <c r="I69" s="327" t="str">
        <f>IFERROR(VLOOKUP($C69,'Complexity Definition'!$A$4:$Y$6,7,FALSE),"")</f>
        <v/>
      </c>
      <c r="J69" s="327" t="str">
        <f>IFERROR(VLOOKUP($C69,'Complexity Definition'!$A$4:$Y$6,8,FALSE),"")</f>
        <v/>
      </c>
      <c r="K69" s="327" t="str">
        <f>IFERROR(VLOOKUP($C69,'Complexity Definition'!$A$4:$Y$6,9,FALSE),"")</f>
        <v/>
      </c>
      <c r="L69" s="327" t="str">
        <f>IFERROR(VLOOKUP($C69,'Complexity Definition'!$A$4:$Y$6,10,FALSE),"")</f>
        <v/>
      </c>
      <c r="M69" s="327" t="str">
        <f>IFERROR(VLOOKUP($C69,'Complexity Definition'!$A$4:$Y$6,11,FALSE),"")</f>
        <v/>
      </c>
      <c r="N69" s="327" t="str">
        <f>IFERROR(VLOOKUP($C69,'Complexity Definition'!$A$4:$Y$6,12,FALSE),"")</f>
        <v/>
      </c>
      <c r="O69" s="327" t="str">
        <f>IFERROR(VLOOKUP($C69,'Complexity Definition'!$A$4:$Y$6,13,FALSE),"")</f>
        <v/>
      </c>
      <c r="P69" s="327" t="str">
        <f>IFERROR(VLOOKUP($C69,'Complexity Definition'!$A$4:$Y$6,14,FALSE),"")</f>
        <v/>
      </c>
      <c r="Q69" s="327" t="str">
        <f>IFERROR(VLOOKUP($C69,'Complexity Definition'!$A$4:$Y$6,15,FALSE),"")</f>
        <v/>
      </c>
      <c r="R69" s="327" t="str">
        <f>IFERROR(VLOOKUP($C69,'Complexity Definition'!$A$4:$Y$6,16,FALSE),"")</f>
        <v/>
      </c>
      <c r="S69" s="327" t="str">
        <f>IFERROR(VLOOKUP($C69,'Complexity Definition'!$A$4:$Y$6,17,FALSE),"")</f>
        <v/>
      </c>
      <c r="T69" s="327" t="str">
        <f>IFERROR(VLOOKUP($C69,'Complexity Definition'!$A$4:$Y$6,18,FALSE),"")</f>
        <v/>
      </c>
      <c r="U69" s="327" t="str">
        <f>IFERROR(VLOOKUP($C69,'Complexity Definition'!$A$4:$Y$6,19,FALSE),"")</f>
        <v/>
      </c>
      <c r="V69" s="327" t="str">
        <f>IFERROR(VLOOKUP($C69,'Complexity Definition'!$A$4:$Y$6,20,FALSE),"")</f>
        <v/>
      </c>
      <c r="W69" s="327" t="str">
        <f>IFERROR(VLOOKUP($C69,'Complexity Definition'!$A$4:$Y$6,21,FALSE),"")</f>
        <v/>
      </c>
      <c r="X69" s="327" t="str">
        <f>IFERROR(VLOOKUP($C69,'Complexity Definition'!$A$4:$Y$6,22,FALSE),"")</f>
        <v/>
      </c>
      <c r="Y69" s="327" t="str">
        <f>IFERROR(VLOOKUP($C69,'Complexity Definition'!$A$4:$Y$6,23,FALSE),"")</f>
        <v/>
      </c>
      <c r="Z69" s="327"/>
      <c r="AA69" s="327"/>
    </row>
    <row r="70" spans="1:27">
      <c r="A70" s="400">
        <v>65</v>
      </c>
      <c r="B70" s="401"/>
      <c r="C70" s="402"/>
      <c r="D70" s="327" t="str">
        <f>IFERROR(VLOOKUP($C70,'Complexity Definition'!$A$4:$Y$6,2,FALSE),"")</f>
        <v/>
      </c>
      <c r="E70" s="327" t="str">
        <f>IFERROR(VLOOKUP($C70,'Complexity Definition'!$A$4:$Y$6,3,FALSE),"")</f>
        <v/>
      </c>
      <c r="F70" s="327" t="str">
        <f>IFERROR(VLOOKUP($C70,'Complexity Definition'!$A$4:$Y$6,4,FALSE),"")</f>
        <v/>
      </c>
      <c r="G70" s="327" t="str">
        <f>IFERROR(VLOOKUP($C70,'Complexity Definition'!$A$4:$Y$6,5,FALSE),"")</f>
        <v/>
      </c>
      <c r="H70" s="327" t="str">
        <f>IFERROR(VLOOKUP($C70,'Complexity Definition'!$A$4:$Y$6,6,FALSE),"")</f>
        <v/>
      </c>
      <c r="I70" s="327" t="str">
        <f>IFERROR(VLOOKUP($C70,'Complexity Definition'!$A$4:$Y$6,7,FALSE),"")</f>
        <v/>
      </c>
      <c r="J70" s="327" t="str">
        <f>IFERROR(VLOOKUP($C70,'Complexity Definition'!$A$4:$Y$6,8,FALSE),"")</f>
        <v/>
      </c>
      <c r="K70" s="327" t="str">
        <f>IFERROR(VLOOKUP($C70,'Complexity Definition'!$A$4:$Y$6,9,FALSE),"")</f>
        <v/>
      </c>
      <c r="L70" s="327" t="str">
        <f>IFERROR(VLOOKUP($C70,'Complexity Definition'!$A$4:$Y$6,10,FALSE),"")</f>
        <v/>
      </c>
      <c r="M70" s="327" t="str">
        <f>IFERROR(VLOOKUP($C70,'Complexity Definition'!$A$4:$Y$6,11,FALSE),"")</f>
        <v/>
      </c>
      <c r="N70" s="327" t="str">
        <f>IFERROR(VLOOKUP($C70,'Complexity Definition'!$A$4:$Y$6,12,FALSE),"")</f>
        <v/>
      </c>
      <c r="O70" s="327" t="str">
        <f>IFERROR(VLOOKUP($C70,'Complexity Definition'!$A$4:$Y$6,13,FALSE),"")</f>
        <v/>
      </c>
      <c r="P70" s="327" t="str">
        <f>IFERROR(VLOOKUP($C70,'Complexity Definition'!$A$4:$Y$6,14,FALSE),"")</f>
        <v/>
      </c>
      <c r="Q70" s="327" t="str">
        <f>IFERROR(VLOOKUP($C70,'Complexity Definition'!$A$4:$Y$6,15,FALSE),"")</f>
        <v/>
      </c>
      <c r="R70" s="327" t="str">
        <f>IFERROR(VLOOKUP($C70,'Complexity Definition'!$A$4:$Y$6,16,FALSE),"")</f>
        <v/>
      </c>
      <c r="S70" s="327" t="str">
        <f>IFERROR(VLOOKUP($C70,'Complexity Definition'!$A$4:$Y$6,17,FALSE),"")</f>
        <v/>
      </c>
      <c r="T70" s="327" t="str">
        <f>IFERROR(VLOOKUP($C70,'Complexity Definition'!$A$4:$Y$6,18,FALSE),"")</f>
        <v/>
      </c>
      <c r="U70" s="327" t="str">
        <f>IFERROR(VLOOKUP($C70,'Complexity Definition'!$A$4:$Y$6,19,FALSE),"")</f>
        <v/>
      </c>
      <c r="V70" s="327" t="str">
        <f>IFERROR(VLOOKUP($C70,'Complexity Definition'!$A$4:$Y$6,20,FALSE),"")</f>
        <v/>
      </c>
      <c r="W70" s="327" t="str">
        <f>IFERROR(VLOOKUP($C70,'Complexity Definition'!$A$4:$Y$6,21,FALSE),"")</f>
        <v/>
      </c>
      <c r="X70" s="327" t="str">
        <f>IFERROR(VLOOKUP($C70,'Complexity Definition'!$A$4:$Y$6,22,FALSE),"")</f>
        <v/>
      </c>
      <c r="Y70" s="327" t="str">
        <f>IFERROR(VLOOKUP($C70,'Complexity Definition'!$A$4:$Y$6,23,FALSE),"")</f>
        <v/>
      </c>
      <c r="Z70" s="327"/>
      <c r="AA70" s="327"/>
    </row>
    <row r="71" spans="1:27">
      <c r="A71" s="400">
        <v>66</v>
      </c>
      <c r="B71" s="401"/>
      <c r="C71" s="402"/>
      <c r="D71" s="327" t="str">
        <f>IFERROR(VLOOKUP($C71,'Complexity Definition'!$A$4:$Y$6,2,FALSE),"")</f>
        <v/>
      </c>
      <c r="E71" s="327" t="str">
        <f>IFERROR(VLOOKUP($C71,'Complexity Definition'!$A$4:$Y$6,3,FALSE),"")</f>
        <v/>
      </c>
      <c r="F71" s="327" t="str">
        <f>IFERROR(VLOOKUP($C71,'Complexity Definition'!$A$4:$Y$6,4,FALSE),"")</f>
        <v/>
      </c>
      <c r="G71" s="327" t="str">
        <f>IFERROR(VLOOKUP($C71,'Complexity Definition'!$A$4:$Y$6,5,FALSE),"")</f>
        <v/>
      </c>
      <c r="H71" s="327" t="str">
        <f>IFERROR(VLOOKUP($C71,'Complexity Definition'!$A$4:$Y$6,6,FALSE),"")</f>
        <v/>
      </c>
      <c r="I71" s="327" t="str">
        <f>IFERROR(VLOOKUP($C71,'Complexity Definition'!$A$4:$Y$6,7,FALSE),"")</f>
        <v/>
      </c>
      <c r="J71" s="327" t="str">
        <f>IFERROR(VLOOKUP($C71,'Complexity Definition'!$A$4:$Y$6,8,FALSE),"")</f>
        <v/>
      </c>
      <c r="K71" s="327" t="str">
        <f>IFERROR(VLOOKUP($C71,'Complexity Definition'!$A$4:$Y$6,9,FALSE),"")</f>
        <v/>
      </c>
      <c r="L71" s="327" t="str">
        <f>IFERROR(VLOOKUP($C71,'Complexity Definition'!$A$4:$Y$6,10,FALSE),"")</f>
        <v/>
      </c>
      <c r="M71" s="327" t="str">
        <f>IFERROR(VLOOKUP($C71,'Complexity Definition'!$A$4:$Y$6,11,FALSE),"")</f>
        <v/>
      </c>
      <c r="N71" s="327" t="str">
        <f>IFERROR(VLOOKUP($C71,'Complexity Definition'!$A$4:$Y$6,12,FALSE),"")</f>
        <v/>
      </c>
      <c r="O71" s="327" t="str">
        <f>IFERROR(VLOOKUP($C71,'Complexity Definition'!$A$4:$Y$6,13,FALSE),"")</f>
        <v/>
      </c>
      <c r="P71" s="327" t="str">
        <f>IFERROR(VLOOKUP($C71,'Complexity Definition'!$A$4:$Y$6,14,FALSE),"")</f>
        <v/>
      </c>
      <c r="Q71" s="327" t="str">
        <f>IFERROR(VLOOKUP($C71,'Complexity Definition'!$A$4:$Y$6,15,FALSE),"")</f>
        <v/>
      </c>
      <c r="R71" s="327" t="str">
        <f>IFERROR(VLOOKUP($C71,'Complexity Definition'!$A$4:$Y$6,16,FALSE),"")</f>
        <v/>
      </c>
      <c r="S71" s="327" t="str">
        <f>IFERROR(VLOOKUP($C71,'Complexity Definition'!$A$4:$Y$6,17,FALSE),"")</f>
        <v/>
      </c>
      <c r="T71" s="327" t="str">
        <f>IFERROR(VLOOKUP($C71,'Complexity Definition'!$A$4:$Y$6,18,FALSE),"")</f>
        <v/>
      </c>
      <c r="U71" s="327" t="str">
        <f>IFERROR(VLOOKUP($C71,'Complexity Definition'!$A$4:$Y$6,19,FALSE),"")</f>
        <v/>
      </c>
      <c r="V71" s="327" t="str">
        <f>IFERROR(VLOOKUP($C71,'Complexity Definition'!$A$4:$Y$6,20,FALSE),"")</f>
        <v/>
      </c>
      <c r="W71" s="327" t="str">
        <f>IFERROR(VLOOKUP($C71,'Complexity Definition'!$A$4:$Y$6,21,FALSE),"")</f>
        <v/>
      </c>
      <c r="X71" s="327" t="str">
        <f>IFERROR(VLOOKUP($C71,'Complexity Definition'!$A$4:$Y$6,22,FALSE),"")</f>
        <v/>
      </c>
      <c r="Y71" s="327" t="str">
        <f>IFERROR(VLOOKUP($C71,'Complexity Definition'!$A$4:$Y$6,23,FALSE),"")</f>
        <v/>
      </c>
      <c r="Z71" s="327"/>
      <c r="AA71" s="327"/>
    </row>
    <row r="72" spans="1:27">
      <c r="A72" s="400">
        <v>67</v>
      </c>
      <c r="B72" s="401"/>
      <c r="C72" s="402"/>
      <c r="D72" s="327" t="str">
        <f>IFERROR(VLOOKUP($C72,'Complexity Definition'!$A$4:$Y$6,2,FALSE),"")</f>
        <v/>
      </c>
      <c r="E72" s="327" t="str">
        <f>IFERROR(VLOOKUP($C72,'Complexity Definition'!$A$4:$Y$6,3,FALSE),"")</f>
        <v/>
      </c>
      <c r="F72" s="327" t="str">
        <f>IFERROR(VLOOKUP($C72,'Complexity Definition'!$A$4:$Y$6,4,FALSE),"")</f>
        <v/>
      </c>
      <c r="G72" s="327" t="str">
        <f>IFERROR(VLOOKUP($C72,'Complexity Definition'!$A$4:$Y$6,5,FALSE),"")</f>
        <v/>
      </c>
      <c r="H72" s="327" t="str">
        <f>IFERROR(VLOOKUP($C72,'Complexity Definition'!$A$4:$Y$6,6,FALSE),"")</f>
        <v/>
      </c>
      <c r="I72" s="327" t="str">
        <f>IFERROR(VLOOKUP($C72,'Complexity Definition'!$A$4:$Y$6,7,FALSE),"")</f>
        <v/>
      </c>
      <c r="J72" s="327" t="str">
        <f>IFERROR(VLOOKUP($C72,'Complexity Definition'!$A$4:$Y$6,8,FALSE),"")</f>
        <v/>
      </c>
      <c r="K72" s="327" t="str">
        <f>IFERROR(VLOOKUP($C72,'Complexity Definition'!$A$4:$Y$6,9,FALSE),"")</f>
        <v/>
      </c>
      <c r="L72" s="327" t="str">
        <f>IFERROR(VLOOKUP($C72,'Complexity Definition'!$A$4:$Y$6,10,FALSE),"")</f>
        <v/>
      </c>
      <c r="M72" s="327" t="str">
        <f>IFERROR(VLOOKUP($C72,'Complexity Definition'!$A$4:$Y$6,11,FALSE),"")</f>
        <v/>
      </c>
      <c r="N72" s="327" t="str">
        <f>IFERROR(VLOOKUP($C72,'Complexity Definition'!$A$4:$Y$6,12,FALSE),"")</f>
        <v/>
      </c>
      <c r="O72" s="327" t="str">
        <f>IFERROR(VLOOKUP($C72,'Complexity Definition'!$A$4:$Y$6,13,FALSE),"")</f>
        <v/>
      </c>
      <c r="P72" s="327" t="str">
        <f>IFERROR(VLOOKUP($C72,'Complexity Definition'!$A$4:$Y$6,14,FALSE),"")</f>
        <v/>
      </c>
      <c r="Q72" s="327" t="str">
        <f>IFERROR(VLOOKUP($C72,'Complexity Definition'!$A$4:$Y$6,15,FALSE),"")</f>
        <v/>
      </c>
      <c r="R72" s="327" t="str">
        <f>IFERROR(VLOOKUP($C72,'Complexity Definition'!$A$4:$Y$6,16,FALSE),"")</f>
        <v/>
      </c>
      <c r="S72" s="327" t="str">
        <f>IFERROR(VLOOKUP($C72,'Complexity Definition'!$A$4:$Y$6,17,FALSE),"")</f>
        <v/>
      </c>
      <c r="T72" s="327" t="str">
        <f>IFERROR(VLOOKUP($C72,'Complexity Definition'!$A$4:$Y$6,18,FALSE),"")</f>
        <v/>
      </c>
      <c r="U72" s="327" t="str">
        <f>IFERROR(VLOOKUP($C72,'Complexity Definition'!$A$4:$Y$6,19,FALSE),"")</f>
        <v/>
      </c>
      <c r="V72" s="327" t="str">
        <f>IFERROR(VLOOKUP($C72,'Complexity Definition'!$A$4:$Y$6,20,FALSE),"")</f>
        <v/>
      </c>
      <c r="W72" s="327" t="str">
        <f>IFERROR(VLOOKUP($C72,'Complexity Definition'!$A$4:$Y$6,21,FALSE),"")</f>
        <v/>
      </c>
      <c r="X72" s="327" t="str">
        <f>IFERROR(VLOOKUP($C72,'Complexity Definition'!$A$4:$Y$6,22,FALSE),"")</f>
        <v/>
      </c>
      <c r="Y72" s="327" t="str">
        <f>IFERROR(VLOOKUP($C72,'Complexity Definition'!$A$4:$Y$6,23,FALSE),"")</f>
        <v/>
      </c>
      <c r="Z72" s="327"/>
      <c r="AA72" s="327"/>
    </row>
    <row r="73" spans="1:27">
      <c r="A73" s="400">
        <v>68</v>
      </c>
      <c r="B73" s="401"/>
      <c r="C73" s="402"/>
      <c r="D73" s="327" t="str">
        <f>IFERROR(VLOOKUP($C73,'Complexity Definition'!$A$4:$Y$6,2,FALSE),"")</f>
        <v/>
      </c>
      <c r="E73" s="327" t="str">
        <f>IFERROR(VLOOKUP($C73,'Complexity Definition'!$A$4:$Y$6,3,FALSE),"")</f>
        <v/>
      </c>
      <c r="F73" s="327" t="str">
        <f>IFERROR(VLOOKUP($C73,'Complexity Definition'!$A$4:$Y$6,4,FALSE),"")</f>
        <v/>
      </c>
      <c r="G73" s="327" t="str">
        <f>IFERROR(VLOOKUP($C73,'Complexity Definition'!$A$4:$Y$6,5,FALSE),"")</f>
        <v/>
      </c>
      <c r="H73" s="327" t="str">
        <f>IFERROR(VLOOKUP($C73,'Complexity Definition'!$A$4:$Y$6,6,FALSE),"")</f>
        <v/>
      </c>
      <c r="I73" s="327" t="str">
        <f>IFERROR(VLOOKUP($C73,'Complexity Definition'!$A$4:$Y$6,7,FALSE),"")</f>
        <v/>
      </c>
      <c r="J73" s="327" t="str">
        <f>IFERROR(VLOOKUP($C73,'Complexity Definition'!$A$4:$Y$6,8,FALSE),"")</f>
        <v/>
      </c>
      <c r="K73" s="327" t="str">
        <f>IFERROR(VLOOKUP($C73,'Complexity Definition'!$A$4:$Y$6,9,FALSE),"")</f>
        <v/>
      </c>
      <c r="L73" s="327" t="str">
        <f>IFERROR(VLOOKUP($C73,'Complexity Definition'!$A$4:$Y$6,10,FALSE),"")</f>
        <v/>
      </c>
      <c r="M73" s="327" t="str">
        <f>IFERROR(VLOOKUP($C73,'Complexity Definition'!$A$4:$Y$6,11,FALSE),"")</f>
        <v/>
      </c>
      <c r="N73" s="327" t="str">
        <f>IFERROR(VLOOKUP($C73,'Complexity Definition'!$A$4:$Y$6,12,FALSE),"")</f>
        <v/>
      </c>
      <c r="O73" s="327" t="str">
        <f>IFERROR(VLOOKUP($C73,'Complexity Definition'!$A$4:$Y$6,13,FALSE),"")</f>
        <v/>
      </c>
      <c r="P73" s="327" t="str">
        <f>IFERROR(VLOOKUP($C73,'Complexity Definition'!$A$4:$Y$6,14,FALSE),"")</f>
        <v/>
      </c>
      <c r="Q73" s="327" t="str">
        <f>IFERROR(VLOOKUP($C73,'Complexity Definition'!$A$4:$Y$6,15,FALSE),"")</f>
        <v/>
      </c>
      <c r="R73" s="327" t="str">
        <f>IFERROR(VLOOKUP($C73,'Complexity Definition'!$A$4:$Y$6,16,FALSE),"")</f>
        <v/>
      </c>
      <c r="S73" s="327" t="str">
        <f>IFERROR(VLOOKUP($C73,'Complexity Definition'!$A$4:$Y$6,17,FALSE),"")</f>
        <v/>
      </c>
      <c r="T73" s="327" t="str">
        <f>IFERROR(VLOOKUP($C73,'Complexity Definition'!$A$4:$Y$6,18,FALSE),"")</f>
        <v/>
      </c>
      <c r="U73" s="327" t="str">
        <f>IFERROR(VLOOKUP($C73,'Complexity Definition'!$A$4:$Y$6,19,FALSE),"")</f>
        <v/>
      </c>
      <c r="V73" s="327" t="str">
        <f>IFERROR(VLOOKUP($C73,'Complexity Definition'!$A$4:$Y$6,20,FALSE),"")</f>
        <v/>
      </c>
      <c r="W73" s="327" t="str">
        <f>IFERROR(VLOOKUP($C73,'Complexity Definition'!$A$4:$Y$6,21,FALSE),"")</f>
        <v/>
      </c>
      <c r="X73" s="327" t="str">
        <f>IFERROR(VLOOKUP($C73,'Complexity Definition'!$A$4:$Y$6,22,FALSE),"")</f>
        <v/>
      </c>
      <c r="Y73" s="327" t="str">
        <f>IFERROR(VLOOKUP($C73,'Complexity Definition'!$A$4:$Y$6,23,FALSE),"")</f>
        <v/>
      </c>
      <c r="Z73" s="327"/>
      <c r="AA73" s="327"/>
    </row>
    <row r="74" spans="1:27">
      <c r="A74" s="400">
        <v>69</v>
      </c>
      <c r="B74" s="401"/>
      <c r="C74" s="402"/>
      <c r="D74" s="327" t="str">
        <f>IFERROR(VLOOKUP($C74,'Complexity Definition'!$A$4:$Y$6,2,FALSE),"")</f>
        <v/>
      </c>
      <c r="E74" s="327" t="str">
        <f>IFERROR(VLOOKUP($C74,'Complexity Definition'!$A$4:$Y$6,3,FALSE),"")</f>
        <v/>
      </c>
      <c r="F74" s="327" t="str">
        <f>IFERROR(VLOOKUP($C74,'Complexity Definition'!$A$4:$Y$6,4,FALSE),"")</f>
        <v/>
      </c>
      <c r="G74" s="327" t="str">
        <f>IFERROR(VLOOKUP($C74,'Complexity Definition'!$A$4:$Y$6,5,FALSE),"")</f>
        <v/>
      </c>
      <c r="H74" s="327" t="str">
        <f>IFERROR(VLOOKUP($C74,'Complexity Definition'!$A$4:$Y$6,6,FALSE),"")</f>
        <v/>
      </c>
      <c r="I74" s="327" t="str">
        <f>IFERROR(VLOOKUP($C74,'Complexity Definition'!$A$4:$Y$6,7,FALSE),"")</f>
        <v/>
      </c>
      <c r="J74" s="327" t="str">
        <f>IFERROR(VLOOKUP($C74,'Complexity Definition'!$A$4:$Y$6,8,FALSE),"")</f>
        <v/>
      </c>
      <c r="K74" s="327" t="str">
        <f>IFERROR(VLOOKUP($C74,'Complexity Definition'!$A$4:$Y$6,9,FALSE),"")</f>
        <v/>
      </c>
      <c r="L74" s="327" t="str">
        <f>IFERROR(VLOOKUP($C74,'Complexity Definition'!$A$4:$Y$6,10,FALSE),"")</f>
        <v/>
      </c>
      <c r="M74" s="327" t="str">
        <f>IFERROR(VLOOKUP($C74,'Complexity Definition'!$A$4:$Y$6,11,FALSE),"")</f>
        <v/>
      </c>
      <c r="N74" s="327" t="str">
        <f>IFERROR(VLOOKUP($C74,'Complexity Definition'!$A$4:$Y$6,12,FALSE),"")</f>
        <v/>
      </c>
      <c r="O74" s="327" t="str">
        <f>IFERROR(VLOOKUP($C74,'Complexity Definition'!$A$4:$Y$6,13,FALSE),"")</f>
        <v/>
      </c>
      <c r="P74" s="327" t="str">
        <f>IFERROR(VLOOKUP($C74,'Complexity Definition'!$A$4:$Y$6,14,FALSE),"")</f>
        <v/>
      </c>
      <c r="Q74" s="327" t="str">
        <f>IFERROR(VLOOKUP($C74,'Complexity Definition'!$A$4:$Y$6,15,FALSE),"")</f>
        <v/>
      </c>
      <c r="R74" s="327" t="str">
        <f>IFERROR(VLOOKUP($C74,'Complexity Definition'!$A$4:$Y$6,16,FALSE),"")</f>
        <v/>
      </c>
      <c r="S74" s="327" t="str">
        <f>IFERROR(VLOOKUP($C74,'Complexity Definition'!$A$4:$Y$6,17,FALSE),"")</f>
        <v/>
      </c>
      <c r="T74" s="327" t="str">
        <f>IFERROR(VLOOKUP($C74,'Complexity Definition'!$A$4:$Y$6,18,FALSE),"")</f>
        <v/>
      </c>
      <c r="U74" s="327" t="str">
        <f>IFERROR(VLOOKUP($C74,'Complexity Definition'!$A$4:$Y$6,19,FALSE),"")</f>
        <v/>
      </c>
      <c r="V74" s="327" t="str">
        <f>IFERROR(VLOOKUP($C74,'Complexity Definition'!$A$4:$Y$6,20,FALSE),"")</f>
        <v/>
      </c>
      <c r="W74" s="327" t="str">
        <f>IFERROR(VLOOKUP($C74,'Complexity Definition'!$A$4:$Y$6,21,FALSE),"")</f>
        <v/>
      </c>
      <c r="X74" s="327" t="str">
        <f>IFERROR(VLOOKUP($C74,'Complexity Definition'!$A$4:$Y$6,22,FALSE),"")</f>
        <v/>
      </c>
      <c r="Y74" s="327" t="str">
        <f>IFERROR(VLOOKUP($C74,'Complexity Definition'!$A$4:$Y$6,23,FALSE),"")</f>
        <v/>
      </c>
      <c r="Z74" s="327"/>
      <c r="AA74" s="327"/>
    </row>
    <row r="75" spans="1:27">
      <c r="A75" s="400">
        <v>70</v>
      </c>
      <c r="B75" s="401"/>
      <c r="C75" s="402"/>
      <c r="D75" s="327" t="str">
        <f>IFERROR(VLOOKUP($C75,'Complexity Definition'!$A$4:$Y$6,2,FALSE),"")</f>
        <v/>
      </c>
      <c r="E75" s="327" t="str">
        <f>IFERROR(VLOOKUP($C75,'Complexity Definition'!$A$4:$Y$6,3,FALSE),"")</f>
        <v/>
      </c>
      <c r="F75" s="327" t="str">
        <f>IFERROR(VLOOKUP($C75,'Complexity Definition'!$A$4:$Y$6,4,FALSE),"")</f>
        <v/>
      </c>
      <c r="G75" s="327" t="str">
        <f>IFERROR(VLOOKUP($C75,'Complexity Definition'!$A$4:$Y$6,5,FALSE),"")</f>
        <v/>
      </c>
      <c r="H75" s="327" t="str">
        <f>IFERROR(VLOOKUP($C75,'Complexity Definition'!$A$4:$Y$6,6,FALSE),"")</f>
        <v/>
      </c>
      <c r="I75" s="327" t="str">
        <f>IFERROR(VLOOKUP($C75,'Complexity Definition'!$A$4:$Y$6,7,FALSE),"")</f>
        <v/>
      </c>
      <c r="J75" s="327" t="str">
        <f>IFERROR(VLOOKUP($C75,'Complexity Definition'!$A$4:$Y$6,8,FALSE),"")</f>
        <v/>
      </c>
      <c r="K75" s="327" t="str">
        <f>IFERROR(VLOOKUP($C75,'Complexity Definition'!$A$4:$Y$6,9,FALSE),"")</f>
        <v/>
      </c>
      <c r="L75" s="327" t="str">
        <f>IFERROR(VLOOKUP($C75,'Complexity Definition'!$A$4:$Y$6,10,FALSE),"")</f>
        <v/>
      </c>
      <c r="M75" s="327" t="str">
        <f>IFERROR(VLOOKUP($C75,'Complexity Definition'!$A$4:$Y$6,11,FALSE),"")</f>
        <v/>
      </c>
      <c r="N75" s="327" t="str">
        <f>IFERROR(VLOOKUP($C75,'Complexity Definition'!$A$4:$Y$6,12,FALSE),"")</f>
        <v/>
      </c>
      <c r="O75" s="327" t="str">
        <f>IFERROR(VLOOKUP($C75,'Complexity Definition'!$A$4:$Y$6,13,FALSE),"")</f>
        <v/>
      </c>
      <c r="P75" s="327" t="str">
        <f>IFERROR(VLOOKUP($C75,'Complexity Definition'!$A$4:$Y$6,14,FALSE),"")</f>
        <v/>
      </c>
      <c r="Q75" s="327" t="str">
        <f>IFERROR(VLOOKUP($C75,'Complexity Definition'!$A$4:$Y$6,15,FALSE),"")</f>
        <v/>
      </c>
      <c r="R75" s="327" t="str">
        <f>IFERROR(VLOOKUP($C75,'Complexity Definition'!$A$4:$Y$6,16,FALSE),"")</f>
        <v/>
      </c>
      <c r="S75" s="327" t="str">
        <f>IFERROR(VLOOKUP($C75,'Complexity Definition'!$A$4:$Y$6,17,FALSE),"")</f>
        <v/>
      </c>
      <c r="T75" s="327" t="str">
        <f>IFERROR(VLOOKUP($C75,'Complexity Definition'!$A$4:$Y$6,18,FALSE),"")</f>
        <v/>
      </c>
      <c r="U75" s="327" t="str">
        <f>IFERROR(VLOOKUP($C75,'Complexity Definition'!$A$4:$Y$6,19,FALSE),"")</f>
        <v/>
      </c>
      <c r="V75" s="327" t="str">
        <f>IFERROR(VLOOKUP($C75,'Complexity Definition'!$A$4:$Y$6,20,FALSE),"")</f>
        <v/>
      </c>
      <c r="W75" s="327" t="str">
        <f>IFERROR(VLOOKUP($C75,'Complexity Definition'!$A$4:$Y$6,21,FALSE),"")</f>
        <v/>
      </c>
      <c r="X75" s="327" t="str">
        <f>IFERROR(VLOOKUP($C75,'Complexity Definition'!$A$4:$Y$6,22,FALSE),"")</f>
        <v/>
      </c>
      <c r="Y75" s="327" t="str">
        <f>IFERROR(VLOOKUP($C75,'Complexity Definition'!$A$4:$Y$6,23,FALSE),"")</f>
        <v/>
      </c>
      <c r="Z75" s="327"/>
      <c r="AA75" s="327"/>
    </row>
    <row r="76" spans="1:27">
      <c r="A76" s="400">
        <v>71</v>
      </c>
      <c r="B76" s="401"/>
      <c r="C76" s="402"/>
      <c r="D76" s="327" t="str">
        <f>IFERROR(VLOOKUP($C76,'Complexity Definition'!$A$4:$Y$6,2,FALSE),"")</f>
        <v/>
      </c>
      <c r="E76" s="327" t="str">
        <f>IFERROR(VLOOKUP($C76,'Complexity Definition'!$A$4:$Y$6,3,FALSE),"")</f>
        <v/>
      </c>
      <c r="F76" s="327" t="str">
        <f>IFERROR(VLOOKUP($C76,'Complexity Definition'!$A$4:$Y$6,4,FALSE),"")</f>
        <v/>
      </c>
      <c r="G76" s="327" t="str">
        <f>IFERROR(VLOOKUP($C76,'Complexity Definition'!$A$4:$Y$6,5,FALSE),"")</f>
        <v/>
      </c>
      <c r="H76" s="327" t="str">
        <f>IFERROR(VLOOKUP($C76,'Complexity Definition'!$A$4:$Y$6,6,FALSE),"")</f>
        <v/>
      </c>
      <c r="I76" s="327" t="str">
        <f>IFERROR(VLOOKUP($C76,'Complexity Definition'!$A$4:$Y$6,7,FALSE),"")</f>
        <v/>
      </c>
      <c r="J76" s="327" t="str">
        <f>IFERROR(VLOOKUP($C76,'Complexity Definition'!$A$4:$Y$6,8,FALSE),"")</f>
        <v/>
      </c>
      <c r="K76" s="327" t="str">
        <f>IFERROR(VLOOKUP($C76,'Complexity Definition'!$A$4:$Y$6,9,FALSE),"")</f>
        <v/>
      </c>
      <c r="L76" s="327" t="str">
        <f>IFERROR(VLOOKUP($C76,'Complexity Definition'!$A$4:$Y$6,10,FALSE),"")</f>
        <v/>
      </c>
      <c r="M76" s="327" t="str">
        <f>IFERROR(VLOOKUP($C76,'Complexity Definition'!$A$4:$Y$6,11,FALSE),"")</f>
        <v/>
      </c>
      <c r="N76" s="327" t="str">
        <f>IFERROR(VLOOKUP($C76,'Complexity Definition'!$A$4:$Y$6,12,FALSE),"")</f>
        <v/>
      </c>
      <c r="O76" s="327" t="str">
        <f>IFERROR(VLOOKUP($C76,'Complexity Definition'!$A$4:$Y$6,13,FALSE),"")</f>
        <v/>
      </c>
      <c r="P76" s="327" t="str">
        <f>IFERROR(VLOOKUP($C76,'Complexity Definition'!$A$4:$Y$6,14,FALSE),"")</f>
        <v/>
      </c>
      <c r="Q76" s="327" t="str">
        <f>IFERROR(VLOOKUP($C76,'Complexity Definition'!$A$4:$Y$6,15,FALSE),"")</f>
        <v/>
      </c>
      <c r="R76" s="327" t="str">
        <f>IFERROR(VLOOKUP($C76,'Complexity Definition'!$A$4:$Y$6,16,FALSE),"")</f>
        <v/>
      </c>
      <c r="S76" s="327" t="str">
        <f>IFERROR(VLOOKUP($C76,'Complexity Definition'!$A$4:$Y$6,17,FALSE),"")</f>
        <v/>
      </c>
      <c r="T76" s="327" t="str">
        <f>IFERROR(VLOOKUP($C76,'Complexity Definition'!$A$4:$Y$6,18,FALSE),"")</f>
        <v/>
      </c>
      <c r="U76" s="327" t="str">
        <f>IFERROR(VLOOKUP($C76,'Complexity Definition'!$A$4:$Y$6,19,FALSE),"")</f>
        <v/>
      </c>
      <c r="V76" s="327" t="str">
        <f>IFERROR(VLOOKUP($C76,'Complexity Definition'!$A$4:$Y$6,20,FALSE),"")</f>
        <v/>
      </c>
      <c r="W76" s="327" t="str">
        <f>IFERROR(VLOOKUP($C76,'Complexity Definition'!$A$4:$Y$6,21,FALSE),"")</f>
        <v/>
      </c>
      <c r="X76" s="327" t="str">
        <f>IFERROR(VLOOKUP($C76,'Complexity Definition'!$A$4:$Y$6,22,FALSE),"")</f>
        <v/>
      </c>
      <c r="Y76" s="327" t="str">
        <f>IFERROR(VLOOKUP($C76,'Complexity Definition'!$A$4:$Y$6,23,FALSE),"")</f>
        <v/>
      </c>
      <c r="Z76" s="327"/>
      <c r="AA76" s="327"/>
    </row>
    <row r="77" spans="1:27">
      <c r="A77" s="400">
        <v>72</v>
      </c>
      <c r="B77" s="401"/>
      <c r="C77" s="402"/>
      <c r="D77" s="327" t="str">
        <f>IFERROR(VLOOKUP($C77,'Complexity Definition'!$A$4:$Y$6,2,FALSE),"")</f>
        <v/>
      </c>
      <c r="E77" s="327" t="str">
        <f>IFERROR(VLOOKUP($C77,'Complexity Definition'!$A$4:$Y$6,3,FALSE),"")</f>
        <v/>
      </c>
      <c r="F77" s="327" t="str">
        <f>IFERROR(VLOOKUP($C77,'Complexity Definition'!$A$4:$Y$6,4,FALSE),"")</f>
        <v/>
      </c>
      <c r="G77" s="327" t="str">
        <f>IFERROR(VLOOKUP($C77,'Complexity Definition'!$A$4:$Y$6,5,FALSE),"")</f>
        <v/>
      </c>
      <c r="H77" s="327" t="str">
        <f>IFERROR(VLOOKUP($C77,'Complexity Definition'!$A$4:$Y$6,6,FALSE),"")</f>
        <v/>
      </c>
      <c r="I77" s="327" t="str">
        <f>IFERROR(VLOOKUP($C77,'Complexity Definition'!$A$4:$Y$6,7,FALSE),"")</f>
        <v/>
      </c>
      <c r="J77" s="327" t="str">
        <f>IFERROR(VLOOKUP($C77,'Complexity Definition'!$A$4:$Y$6,8,FALSE),"")</f>
        <v/>
      </c>
      <c r="K77" s="327" t="str">
        <f>IFERROR(VLOOKUP($C77,'Complexity Definition'!$A$4:$Y$6,9,FALSE),"")</f>
        <v/>
      </c>
      <c r="L77" s="327" t="str">
        <f>IFERROR(VLOOKUP($C77,'Complexity Definition'!$A$4:$Y$6,10,FALSE),"")</f>
        <v/>
      </c>
      <c r="M77" s="327" t="str">
        <f>IFERROR(VLOOKUP($C77,'Complexity Definition'!$A$4:$Y$6,11,FALSE),"")</f>
        <v/>
      </c>
      <c r="N77" s="327" t="str">
        <f>IFERROR(VLOOKUP($C77,'Complexity Definition'!$A$4:$Y$6,12,FALSE),"")</f>
        <v/>
      </c>
      <c r="O77" s="327" t="str">
        <f>IFERROR(VLOOKUP($C77,'Complexity Definition'!$A$4:$Y$6,13,FALSE),"")</f>
        <v/>
      </c>
      <c r="P77" s="327" t="str">
        <f>IFERROR(VLOOKUP($C77,'Complexity Definition'!$A$4:$Y$6,14,FALSE),"")</f>
        <v/>
      </c>
      <c r="Q77" s="327" t="str">
        <f>IFERROR(VLOOKUP($C77,'Complexity Definition'!$A$4:$Y$6,15,FALSE),"")</f>
        <v/>
      </c>
      <c r="R77" s="327" t="str">
        <f>IFERROR(VLOOKUP($C77,'Complexity Definition'!$A$4:$Y$6,16,FALSE),"")</f>
        <v/>
      </c>
      <c r="S77" s="327" t="str">
        <f>IFERROR(VLOOKUP($C77,'Complexity Definition'!$A$4:$Y$6,17,FALSE),"")</f>
        <v/>
      </c>
      <c r="T77" s="327" t="str">
        <f>IFERROR(VLOOKUP($C77,'Complexity Definition'!$A$4:$Y$6,18,FALSE),"")</f>
        <v/>
      </c>
      <c r="U77" s="327" t="str">
        <f>IFERROR(VLOOKUP($C77,'Complexity Definition'!$A$4:$Y$6,19,FALSE),"")</f>
        <v/>
      </c>
      <c r="V77" s="327" t="str">
        <f>IFERROR(VLOOKUP($C77,'Complexity Definition'!$A$4:$Y$6,20,FALSE),"")</f>
        <v/>
      </c>
      <c r="W77" s="327" t="str">
        <f>IFERROR(VLOOKUP($C77,'Complexity Definition'!$A$4:$Y$6,21,FALSE),"")</f>
        <v/>
      </c>
      <c r="X77" s="327" t="str">
        <f>IFERROR(VLOOKUP($C77,'Complexity Definition'!$A$4:$Y$6,22,FALSE),"")</f>
        <v/>
      </c>
      <c r="Y77" s="327" t="str">
        <f>IFERROR(VLOOKUP($C77,'Complexity Definition'!$A$4:$Y$6,23,FALSE),"")</f>
        <v/>
      </c>
      <c r="Z77" s="327"/>
      <c r="AA77" s="327"/>
    </row>
    <row r="78" spans="1:27">
      <c r="A78" s="400">
        <v>73</v>
      </c>
      <c r="B78" s="401"/>
      <c r="C78" s="402"/>
      <c r="D78" s="327" t="str">
        <f>IFERROR(VLOOKUP($C78,'Complexity Definition'!$A$4:$Y$6,2,FALSE),"")</f>
        <v/>
      </c>
      <c r="E78" s="327" t="str">
        <f>IFERROR(VLOOKUP($C78,'Complexity Definition'!$A$4:$Y$6,3,FALSE),"")</f>
        <v/>
      </c>
      <c r="F78" s="327" t="str">
        <f>IFERROR(VLOOKUP($C78,'Complexity Definition'!$A$4:$Y$6,4,FALSE),"")</f>
        <v/>
      </c>
      <c r="G78" s="327" t="str">
        <f>IFERROR(VLOOKUP($C78,'Complexity Definition'!$A$4:$Y$6,5,FALSE),"")</f>
        <v/>
      </c>
      <c r="H78" s="327" t="str">
        <f>IFERROR(VLOOKUP($C78,'Complexity Definition'!$A$4:$Y$6,6,FALSE),"")</f>
        <v/>
      </c>
      <c r="I78" s="327" t="str">
        <f>IFERROR(VLOOKUP($C78,'Complexity Definition'!$A$4:$Y$6,7,FALSE),"")</f>
        <v/>
      </c>
      <c r="J78" s="327" t="str">
        <f>IFERROR(VLOOKUP($C78,'Complexity Definition'!$A$4:$Y$6,8,FALSE),"")</f>
        <v/>
      </c>
      <c r="K78" s="327" t="str">
        <f>IFERROR(VLOOKUP($C78,'Complexity Definition'!$A$4:$Y$6,9,FALSE),"")</f>
        <v/>
      </c>
      <c r="L78" s="327" t="str">
        <f>IFERROR(VLOOKUP($C78,'Complexity Definition'!$A$4:$Y$6,10,FALSE),"")</f>
        <v/>
      </c>
      <c r="M78" s="327" t="str">
        <f>IFERROR(VLOOKUP($C78,'Complexity Definition'!$A$4:$Y$6,11,FALSE),"")</f>
        <v/>
      </c>
      <c r="N78" s="327" t="str">
        <f>IFERROR(VLOOKUP($C78,'Complexity Definition'!$A$4:$Y$6,12,FALSE),"")</f>
        <v/>
      </c>
      <c r="O78" s="327" t="str">
        <f>IFERROR(VLOOKUP($C78,'Complexity Definition'!$A$4:$Y$6,13,FALSE),"")</f>
        <v/>
      </c>
      <c r="P78" s="327" t="str">
        <f>IFERROR(VLOOKUP($C78,'Complexity Definition'!$A$4:$Y$6,14,FALSE),"")</f>
        <v/>
      </c>
      <c r="Q78" s="327" t="str">
        <f>IFERROR(VLOOKUP($C78,'Complexity Definition'!$A$4:$Y$6,15,FALSE),"")</f>
        <v/>
      </c>
      <c r="R78" s="327" t="str">
        <f>IFERROR(VLOOKUP($C78,'Complexity Definition'!$A$4:$Y$6,16,FALSE),"")</f>
        <v/>
      </c>
      <c r="S78" s="327" t="str">
        <f>IFERROR(VLOOKUP($C78,'Complexity Definition'!$A$4:$Y$6,17,FALSE),"")</f>
        <v/>
      </c>
      <c r="T78" s="327" t="str">
        <f>IFERROR(VLOOKUP($C78,'Complexity Definition'!$A$4:$Y$6,18,FALSE),"")</f>
        <v/>
      </c>
      <c r="U78" s="327" t="str">
        <f>IFERROR(VLOOKUP($C78,'Complexity Definition'!$A$4:$Y$6,19,FALSE),"")</f>
        <v/>
      </c>
      <c r="V78" s="327" t="str">
        <f>IFERROR(VLOOKUP($C78,'Complexity Definition'!$A$4:$Y$6,20,FALSE),"")</f>
        <v/>
      </c>
      <c r="W78" s="327" t="str">
        <f>IFERROR(VLOOKUP($C78,'Complexity Definition'!$A$4:$Y$6,21,FALSE),"")</f>
        <v/>
      </c>
      <c r="X78" s="327" t="str">
        <f>IFERROR(VLOOKUP($C78,'Complexity Definition'!$A$4:$Y$6,22,FALSE),"")</f>
        <v/>
      </c>
      <c r="Y78" s="327" t="str">
        <f>IFERROR(VLOOKUP($C78,'Complexity Definition'!$A$4:$Y$6,23,FALSE),"")</f>
        <v/>
      </c>
      <c r="Z78" s="327"/>
      <c r="AA78" s="327"/>
    </row>
    <row r="79" spans="1:27">
      <c r="A79" s="400">
        <v>74</v>
      </c>
      <c r="B79" s="401"/>
      <c r="C79" s="402"/>
      <c r="D79" s="327" t="str">
        <f>IFERROR(VLOOKUP($C79,'Complexity Definition'!$A$4:$Y$6,2,FALSE),"")</f>
        <v/>
      </c>
      <c r="E79" s="327" t="str">
        <f>IFERROR(VLOOKUP($C79,'Complexity Definition'!$A$4:$Y$6,3,FALSE),"")</f>
        <v/>
      </c>
      <c r="F79" s="327" t="str">
        <f>IFERROR(VLOOKUP($C79,'Complexity Definition'!$A$4:$Y$6,4,FALSE),"")</f>
        <v/>
      </c>
      <c r="G79" s="327" t="str">
        <f>IFERROR(VLOOKUP($C79,'Complexity Definition'!$A$4:$Y$6,5,FALSE),"")</f>
        <v/>
      </c>
      <c r="H79" s="327" t="str">
        <f>IFERROR(VLOOKUP($C79,'Complexity Definition'!$A$4:$Y$6,6,FALSE),"")</f>
        <v/>
      </c>
      <c r="I79" s="327" t="str">
        <f>IFERROR(VLOOKUP($C79,'Complexity Definition'!$A$4:$Y$6,7,FALSE),"")</f>
        <v/>
      </c>
      <c r="J79" s="327" t="str">
        <f>IFERROR(VLOOKUP($C79,'Complexity Definition'!$A$4:$Y$6,8,FALSE),"")</f>
        <v/>
      </c>
      <c r="K79" s="327" t="str">
        <f>IFERROR(VLOOKUP($C79,'Complexity Definition'!$A$4:$Y$6,9,FALSE),"")</f>
        <v/>
      </c>
      <c r="L79" s="327" t="str">
        <f>IFERROR(VLOOKUP($C79,'Complexity Definition'!$A$4:$Y$6,10,FALSE),"")</f>
        <v/>
      </c>
      <c r="M79" s="327" t="str">
        <f>IFERROR(VLOOKUP($C79,'Complexity Definition'!$A$4:$Y$6,11,FALSE),"")</f>
        <v/>
      </c>
      <c r="N79" s="327" t="str">
        <f>IFERROR(VLOOKUP($C79,'Complexity Definition'!$A$4:$Y$6,12,FALSE),"")</f>
        <v/>
      </c>
      <c r="O79" s="327" t="str">
        <f>IFERROR(VLOOKUP($C79,'Complexity Definition'!$A$4:$Y$6,13,FALSE),"")</f>
        <v/>
      </c>
      <c r="P79" s="327" t="str">
        <f>IFERROR(VLOOKUP($C79,'Complexity Definition'!$A$4:$Y$6,14,FALSE),"")</f>
        <v/>
      </c>
      <c r="Q79" s="327" t="str">
        <f>IFERROR(VLOOKUP($C79,'Complexity Definition'!$A$4:$Y$6,15,FALSE),"")</f>
        <v/>
      </c>
      <c r="R79" s="327" t="str">
        <f>IFERROR(VLOOKUP($C79,'Complexity Definition'!$A$4:$Y$6,16,FALSE),"")</f>
        <v/>
      </c>
      <c r="S79" s="327" t="str">
        <f>IFERROR(VLOOKUP($C79,'Complexity Definition'!$A$4:$Y$6,17,FALSE),"")</f>
        <v/>
      </c>
      <c r="T79" s="327" t="str">
        <f>IFERROR(VLOOKUP($C79,'Complexity Definition'!$A$4:$Y$6,18,FALSE),"")</f>
        <v/>
      </c>
      <c r="U79" s="327" t="str">
        <f>IFERROR(VLOOKUP($C79,'Complexity Definition'!$A$4:$Y$6,19,FALSE),"")</f>
        <v/>
      </c>
      <c r="V79" s="327" t="str">
        <f>IFERROR(VLOOKUP($C79,'Complexity Definition'!$A$4:$Y$6,20,FALSE),"")</f>
        <v/>
      </c>
      <c r="W79" s="327" t="str">
        <f>IFERROR(VLOOKUP($C79,'Complexity Definition'!$A$4:$Y$6,21,FALSE),"")</f>
        <v/>
      </c>
      <c r="X79" s="327" t="str">
        <f>IFERROR(VLOOKUP($C79,'Complexity Definition'!$A$4:$Y$6,22,FALSE),"")</f>
        <v/>
      </c>
      <c r="Y79" s="327" t="str">
        <f>IFERROR(VLOOKUP($C79,'Complexity Definition'!$A$4:$Y$6,23,FALSE),"")</f>
        <v/>
      </c>
      <c r="Z79" s="327"/>
      <c r="AA79" s="327"/>
    </row>
    <row r="80" spans="1:27">
      <c r="A80" s="400">
        <v>75</v>
      </c>
      <c r="B80" s="401"/>
      <c r="C80" s="402"/>
      <c r="D80" s="327" t="str">
        <f>IFERROR(VLOOKUP($C80,'Complexity Definition'!$A$4:$Y$6,2,FALSE),"")</f>
        <v/>
      </c>
      <c r="E80" s="327" t="str">
        <f>IFERROR(VLOOKUP($C80,'Complexity Definition'!$A$4:$Y$6,3,FALSE),"")</f>
        <v/>
      </c>
      <c r="F80" s="327" t="str">
        <f>IFERROR(VLOOKUP($C80,'Complexity Definition'!$A$4:$Y$6,4,FALSE),"")</f>
        <v/>
      </c>
      <c r="G80" s="327" t="str">
        <f>IFERROR(VLOOKUP($C80,'Complexity Definition'!$A$4:$Y$6,5,FALSE),"")</f>
        <v/>
      </c>
      <c r="H80" s="327" t="str">
        <f>IFERROR(VLOOKUP($C80,'Complexity Definition'!$A$4:$Y$6,6,FALSE),"")</f>
        <v/>
      </c>
      <c r="I80" s="327" t="str">
        <f>IFERROR(VLOOKUP($C80,'Complexity Definition'!$A$4:$Y$6,7,FALSE),"")</f>
        <v/>
      </c>
      <c r="J80" s="327" t="str">
        <f>IFERROR(VLOOKUP($C80,'Complexity Definition'!$A$4:$Y$6,8,FALSE),"")</f>
        <v/>
      </c>
      <c r="K80" s="327" t="str">
        <f>IFERROR(VLOOKUP($C80,'Complexity Definition'!$A$4:$Y$6,9,FALSE),"")</f>
        <v/>
      </c>
      <c r="L80" s="327" t="str">
        <f>IFERROR(VLOOKUP($C80,'Complexity Definition'!$A$4:$Y$6,10,FALSE),"")</f>
        <v/>
      </c>
      <c r="M80" s="327" t="str">
        <f>IFERROR(VLOOKUP($C80,'Complexity Definition'!$A$4:$Y$6,11,FALSE),"")</f>
        <v/>
      </c>
      <c r="N80" s="327" t="str">
        <f>IFERROR(VLOOKUP($C80,'Complexity Definition'!$A$4:$Y$6,12,FALSE),"")</f>
        <v/>
      </c>
      <c r="O80" s="327" t="str">
        <f>IFERROR(VLOOKUP($C80,'Complexity Definition'!$A$4:$Y$6,13,FALSE),"")</f>
        <v/>
      </c>
      <c r="P80" s="327" t="str">
        <f>IFERROR(VLOOKUP($C80,'Complexity Definition'!$A$4:$Y$6,14,FALSE),"")</f>
        <v/>
      </c>
      <c r="Q80" s="327" t="str">
        <f>IFERROR(VLOOKUP($C80,'Complexity Definition'!$A$4:$Y$6,15,FALSE),"")</f>
        <v/>
      </c>
      <c r="R80" s="327" t="str">
        <f>IFERROR(VLOOKUP($C80,'Complexity Definition'!$A$4:$Y$6,16,FALSE),"")</f>
        <v/>
      </c>
      <c r="S80" s="327" t="str">
        <f>IFERROR(VLOOKUP($C80,'Complexity Definition'!$A$4:$Y$6,17,FALSE),"")</f>
        <v/>
      </c>
      <c r="T80" s="327" t="str">
        <f>IFERROR(VLOOKUP($C80,'Complexity Definition'!$A$4:$Y$6,18,FALSE),"")</f>
        <v/>
      </c>
      <c r="U80" s="327" t="str">
        <f>IFERROR(VLOOKUP($C80,'Complexity Definition'!$A$4:$Y$6,19,FALSE),"")</f>
        <v/>
      </c>
      <c r="V80" s="327" t="str">
        <f>IFERROR(VLOOKUP($C80,'Complexity Definition'!$A$4:$Y$6,20,FALSE),"")</f>
        <v/>
      </c>
      <c r="W80" s="327" t="str">
        <f>IFERROR(VLOOKUP($C80,'Complexity Definition'!$A$4:$Y$6,21,FALSE),"")</f>
        <v/>
      </c>
      <c r="X80" s="327" t="str">
        <f>IFERROR(VLOOKUP($C80,'Complexity Definition'!$A$4:$Y$6,22,FALSE),"")</f>
        <v/>
      </c>
      <c r="Y80" s="327" t="str">
        <f>IFERROR(VLOOKUP($C80,'Complexity Definition'!$A$4:$Y$6,23,FALSE),"")</f>
        <v/>
      </c>
      <c r="Z80" s="327"/>
      <c r="AA80" s="327"/>
    </row>
    <row r="81" spans="1:27">
      <c r="A81" s="400">
        <v>76</v>
      </c>
      <c r="B81" s="401"/>
      <c r="C81" s="402"/>
      <c r="D81" s="327" t="str">
        <f>IFERROR(VLOOKUP($C81,'Complexity Definition'!$A$4:$Y$6,2,FALSE),"")</f>
        <v/>
      </c>
      <c r="E81" s="327" t="str">
        <f>IFERROR(VLOOKUP($C81,'Complexity Definition'!$A$4:$Y$6,3,FALSE),"")</f>
        <v/>
      </c>
      <c r="F81" s="327" t="str">
        <f>IFERROR(VLOOKUP($C81,'Complexity Definition'!$A$4:$Y$6,4,FALSE),"")</f>
        <v/>
      </c>
      <c r="G81" s="327" t="str">
        <f>IFERROR(VLOOKUP($C81,'Complexity Definition'!$A$4:$Y$6,5,FALSE),"")</f>
        <v/>
      </c>
      <c r="H81" s="327" t="str">
        <f>IFERROR(VLOOKUP($C81,'Complexity Definition'!$A$4:$Y$6,6,FALSE),"")</f>
        <v/>
      </c>
      <c r="I81" s="327" t="str">
        <f>IFERROR(VLOOKUP($C81,'Complexity Definition'!$A$4:$Y$6,7,FALSE),"")</f>
        <v/>
      </c>
      <c r="J81" s="327" t="str">
        <f>IFERROR(VLOOKUP($C81,'Complexity Definition'!$A$4:$Y$6,8,FALSE),"")</f>
        <v/>
      </c>
      <c r="K81" s="327" t="str">
        <f>IFERROR(VLOOKUP($C81,'Complexity Definition'!$A$4:$Y$6,9,FALSE),"")</f>
        <v/>
      </c>
      <c r="L81" s="327" t="str">
        <f>IFERROR(VLOOKUP($C81,'Complexity Definition'!$A$4:$Y$6,10,FALSE),"")</f>
        <v/>
      </c>
      <c r="M81" s="327" t="str">
        <f>IFERROR(VLOOKUP($C81,'Complexity Definition'!$A$4:$Y$6,11,FALSE),"")</f>
        <v/>
      </c>
      <c r="N81" s="327" t="str">
        <f>IFERROR(VLOOKUP($C81,'Complexity Definition'!$A$4:$Y$6,12,FALSE),"")</f>
        <v/>
      </c>
      <c r="O81" s="327" t="str">
        <f>IFERROR(VLOOKUP($C81,'Complexity Definition'!$A$4:$Y$6,13,FALSE),"")</f>
        <v/>
      </c>
      <c r="P81" s="327" t="str">
        <f>IFERROR(VLOOKUP($C81,'Complexity Definition'!$A$4:$Y$6,14,FALSE),"")</f>
        <v/>
      </c>
      <c r="Q81" s="327" t="str">
        <f>IFERROR(VLOOKUP($C81,'Complexity Definition'!$A$4:$Y$6,15,FALSE),"")</f>
        <v/>
      </c>
      <c r="R81" s="327" t="str">
        <f>IFERROR(VLOOKUP($C81,'Complexity Definition'!$A$4:$Y$6,16,FALSE),"")</f>
        <v/>
      </c>
      <c r="S81" s="327" t="str">
        <f>IFERROR(VLOOKUP($C81,'Complexity Definition'!$A$4:$Y$6,17,FALSE),"")</f>
        <v/>
      </c>
      <c r="T81" s="327" t="str">
        <f>IFERROR(VLOOKUP($C81,'Complexity Definition'!$A$4:$Y$6,18,FALSE),"")</f>
        <v/>
      </c>
      <c r="U81" s="327" t="str">
        <f>IFERROR(VLOOKUP($C81,'Complexity Definition'!$A$4:$Y$6,19,FALSE),"")</f>
        <v/>
      </c>
      <c r="V81" s="327" t="str">
        <f>IFERROR(VLOOKUP($C81,'Complexity Definition'!$A$4:$Y$6,20,FALSE),"")</f>
        <v/>
      </c>
      <c r="W81" s="327" t="str">
        <f>IFERROR(VLOOKUP($C81,'Complexity Definition'!$A$4:$Y$6,21,FALSE),"")</f>
        <v/>
      </c>
      <c r="X81" s="327" t="str">
        <f>IFERROR(VLOOKUP($C81,'Complexity Definition'!$A$4:$Y$6,22,FALSE),"")</f>
        <v/>
      </c>
      <c r="Y81" s="327" t="str">
        <f>IFERROR(VLOOKUP($C81,'Complexity Definition'!$A$4:$Y$6,23,FALSE),"")</f>
        <v/>
      </c>
      <c r="Z81" s="327"/>
      <c r="AA81" s="327"/>
    </row>
    <row r="82" spans="1:27">
      <c r="A82" s="400">
        <v>77</v>
      </c>
      <c r="B82" s="401"/>
      <c r="C82" s="402"/>
      <c r="D82" s="327" t="str">
        <f>IFERROR(VLOOKUP($C82,'Complexity Definition'!$A$4:$Y$6,2,FALSE),"")</f>
        <v/>
      </c>
      <c r="E82" s="327" t="str">
        <f>IFERROR(VLOOKUP($C82,'Complexity Definition'!$A$4:$Y$6,3,FALSE),"")</f>
        <v/>
      </c>
      <c r="F82" s="327" t="str">
        <f>IFERROR(VLOOKUP($C82,'Complexity Definition'!$A$4:$Y$6,4,FALSE),"")</f>
        <v/>
      </c>
      <c r="G82" s="327" t="str">
        <f>IFERROR(VLOOKUP($C82,'Complexity Definition'!$A$4:$Y$6,5,FALSE),"")</f>
        <v/>
      </c>
      <c r="H82" s="327" t="str">
        <f>IFERROR(VLOOKUP($C82,'Complexity Definition'!$A$4:$Y$6,6,FALSE),"")</f>
        <v/>
      </c>
      <c r="I82" s="327" t="str">
        <f>IFERROR(VLOOKUP($C82,'Complexity Definition'!$A$4:$Y$6,7,FALSE),"")</f>
        <v/>
      </c>
      <c r="J82" s="327" t="str">
        <f>IFERROR(VLOOKUP($C82,'Complexity Definition'!$A$4:$Y$6,8,FALSE),"")</f>
        <v/>
      </c>
      <c r="K82" s="327" t="str">
        <f>IFERROR(VLOOKUP($C82,'Complexity Definition'!$A$4:$Y$6,9,FALSE),"")</f>
        <v/>
      </c>
      <c r="L82" s="327" t="str">
        <f>IFERROR(VLOOKUP($C82,'Complexity Definition'!$A$4:$Y$6,10,FALSE),"")</f>
        <v/>
      </c>
      <c r="M82" s="327" t="str">
        <f>IFERROR(VLOOKUP($C82,'Complexity Definition'!$A$4:$Y$6,11,FALSE),"")</f>
        <v/>
      </c>
      <c r="N82" s="327" t="str">
        <f>IFERROR(VLOOKUP($C82,'Complexity Definition'!$A$4:$Y$6,12,FALSE),"")</f>
        <v/>
      </c>
      <c r="O82" s="327" t="str">
        <f>IFERROR(VLOOKUP($C82,'Complexity Definition'!$A$4:$Y$6,13,FALSE),"")</f>
        <v/>
      </c>
      <c r="P82" s="327" t="str">
        <f>IFERROR(VLOOKUP($C82,'Complexity Definition'!$A$4:$Y$6,14,FALSE),"")</f>
        <v/>
      </c>
      <c r="Q82" s="327" t="str">
        <f>IFERROR(VLOOKUP($C82,'Complexity Definition'!$A$4:$Y$6,15,FALSE),"")</f>
        <v/>
      </c>
      <c r="R82" s="327" t="str">
        <f>IFERROR(VLOOKUP($C82,'Complexity Definition'!$A$4:$Y$6,16,FALSE),"")</f>
        <v/>
      </c>
      <c r="S82" s="327" t="str">
        <f>IFERROR(VLOOKUP($C82,'Complexity Definition'!$A$4:$Y$6,17,FALSE),"")</f>
        <v/>
      </c>
      <c r="T82" s="327" t="str">
        <f>IFERROR(VLOOKUP($C82,'Complexity Definition'!$A$4:$Y$6,18,FALSE),"")</f>
        <v/>
      </c>
      <c r="U82" s="327" t="str">
        <f>IFERROR(VLOOKUP($C82,'Complexity Definition'!$A$4:$Y$6,19,FALSE),"")</f>
        <v/>
      </c>
      <c r="V82" s="327" t="str">
        <f>IFERROR(VLOOKUP($C82,'Complexity Definition'!$A$4:$Y$6,20,FALSE),"")</f>
        <v/>
      </c>
      <c r="W82" s="327" t="str">
        <f>IFERROR(VLOOKUP($C82,'Complexity Definition'!$A$4:$Y$6,21,FALSE),"")</f>
        <v/>
      </c>
      <c r="X82" s="327" t="str">
        <f>IFERROR(VLOOKUP($C82,'Complexity Definition'!$A$4:$Y$6,22,FALSE),"")</f>
        <v/>
      </c>
      <c r="Y82" s="327" t="str">
        <f>IFERROR(VLOOKUP($C82,'Complexity Definition'!$A$4:$Y$6,23,FALSE),"")</f>
        <v/>
      </c>
      <c r="Z82" s="327"/>
      <c r="AA82" s="327"/>
    </row>
    <row r="83" spans="1:27">
      <c r="A83" s="400">
        <v>78</v>
      </c>
      <c r="B83" s="401"/>
      <c r="C83" s="402"/>
      <c r="D83" s="327" t="str">
        <f>IFERROR(VLOOKUP($C83,'Complexity Definition'!$A$4:$Y$6,2,FALSE),"")</f>
        <v/>
      </c>
      <c r="E83" s="327" t="str">
        <f>IFERROR(VLOOKUP($C83,'Complexity Definition'!$A$4:$Y$6,3,FALSE),"")</f>
        <v/>
      </c>
      <c r="F83" s="327" t="str">
        <f>IFERROR(VLOOKUP($C83,'Complexity Definition'!$A$4:$Y$6,4,FALSE),"")</f>
        <v/>
      </c>
      <c r="G83" s="327" t="str">
        <f>IFERROR(VLOOKUP($C83,'Complexity Definition'!$A$4:$Y$6,5,FALSE),"")</f>
        <v/>
      </c>
      <c r="H83" s="327" t="str">
        <f>IFERROR(VLOOKUP($C83,'Complexity Definition'!$A$4:$Y$6,6,FALSE),"")</f>
        <v/>
      </c>
      <c r="I83" s="327" t="str">
        <f>IFERROR(VLOOKUP($C83,'Complexity Definition'!$A$4:$Y$6,7,FALSE),"")</f>
        <v/>
      </c>
      <c r="J83" s="327" t="str">
        <f>IFERROR(VLOOKUP($C83,'Complexity Definition'!$A$4:$Y$6,8,FALSE),"")</f>
        <v/>
      </c>
      <c r="K83" s="327" t="str">
        <f>IFERROR(VLOOKUP($C83,'Complexity Definition'!$A$4:$Y$6,9,FALSE),"")</f>
        <v/>
      </c>
      <c r="L83" s="327" t="str">
        <f>IFERROR(VLOOKUP($C83,'Complexity Definition'!$A$4:$Y$6,10,FALSE),"")</f>
        <v/>
      </c>
      <c r="M83" s="327" t="str">
        <f>IFERROR(VLOOKUP($C83,'Complexity Definition'!$A$4:$Y$6,11,FALSE),"")</f>
        <v/>
      </c>
      <c r="N83" s="327" t="str">
        <f>IFERROR(VLOOKUP($C83,'Complexity Definition'!$A$4:$Y$6,12,FALSE),"")</f>
        <v/>
      </c>
      <c r="O83" s="327" t="str">
        <f>IFERROR(VLOOKUP($C83,'Complexity Definition'!$A$4:$Y$6,13,FALSE),"")</f>
        <v/>
      </c>
      <c r="P83" s="327" t="str">
        <f>IFERROR(VLOOKUP($C83,'Complexity Definition'!$A$4:$Y$6,14,FALSE),"")</f>
        <v/>
      </c>
      <c r="Q83" s="327" t="str">
        <f>IFERROR(VLOOKUP($C83,'Complexity Definition'!$A$4:$Y$6,15,FALSE),"")</f>
        <v/>
      </c>
      <c r="R83" s="327" t="str">
        <f>IFERROR(VLOOKUP($C83,'Complexity Definition'!$A$4:$Y$6,16,FALSE),"")</f>
        <v/>
      </c>
      <c r="S83" s="327" t="str">
        <f>IFERROR(VLOOKUP($C83,'Complexity Definition'!$A$4:$Y$6,17,FALSE),"")</f>
        <v/>
      </c>
      <c r="T83" s="327" t="str">
        <f>IFERROR(VLOOKUP($C83,'Complexity Definition'!$A$4:$Y$6,18,FALSE),"")</f>
        <v/>
      </c>
      <c r="U83" s="327" t="str">
        <f>IFERROR(VLOOKUP($C83,'Complexity Definition'!$A$4:$Y$6,19,FALSE),"")</f>
        <v/>
      </c>
      <c r="V83" s="327" t="str">
        <f>IFERROR(VLOOKUP($C83,'Complexity Definition'!$A$4:$Y$6,20,FALSE),"")</f>
        <v/>
      </c>
      <c r="W83" s="327" t="str">
        <f>IFERROR(VLOOKUP($C83,'Complexity Definition'!$A$4:$Y$6,21,FALSE),"")</f>
        <v/>
      </c>
      <c r="X83" s="327" t="str">
        <f>IFERROR(VLOOKUP($C83,'Complexity Definition'!$A$4:$Y$6,22,FALSE),"")</f>
        <v/>
      </c>
      <c r="Y83" s="327" t="str">
        <f>IFERROR(VLOOKUP($C83,'Complexity Definition'!$A$4:$Y$6,23,FALSE),"")</f>
        <v/>
      </c>
      <c r="Z83" s="327"/>
      <c r="AA83" s="327"/>
    </row>
    <row r="84" spans="1:27">
      <c r="A84" s="400">
        <v>79</v>
      </c>
      <c r="B84" s="401"/>
      <c r="C84" s="402"/>
      <c r="D84" s="327" t="str">
        <f>IFERROR(VLOOKUP($C84,'Complexity Definition'!$A$4:$Y$6,2,FALSE),"")</f>
        <v/>
      </c>
      <c r="E84" s="327" t="str">
        <f>IFERROR(VLOOKUP($C84,'Complexity Definition'!$A$4:$Y$6,3,FALSE),"")</f>
        <v/>
      </c>
      <c r="F84" s="327" t="str">
        <f>IFERROR(VLOOKUP($C84,'Complexity Definition'!$A$4:$Y$6,4,FALSE),"")</f>
        <v/>
      </c>
      <c r="G84" s="327" t="str">
        <f>IFERROR(VLOOKUP($C84,'Complexity Definition'!$A$4:$Y$6,5,FALSE),"")</f>
        <v/>
      </c>
      <c r="H84" s="327" t="str">
        <f>IFERROR(VLOOKUP($C84,'Complexity Definition'!$A$4:$Y$6,6,FALSE),"")</f>
        <v/>
      </c>
      <c r="I84" s="327" t="str">
        <f>IFERROR(VLOOKUP($C84,'Complexity Definition'!$A$4:$Y$6,7,FALSE),"")</f>
        <v/>
      </c>
      <c r="J84" s="327" t="str">
        <f>IFERROR(VLOOKUP($C84,'Complexity Definition'!$A$4:$Y$6,8,FALSE),"")</f>
        <v/>
      </c>
      <c r="K84" s="327" t="str">
        <f>IFERROR(VLOOKUP($C84,'Complexity Definition'!$A$4:$Y$6,9,FALSE),"")</f>
        <v/>
      </c>
      <c r="L84" s="327" t="str">
        <f>IFERROR(VLOOKUP($C84,'Complexity Definition'!$A$4:$Y$6,10,FALSE),"")</f>
        <v/>
      </c>
      <c r="M84" s="327" t="str">
        <f>IFERROR(VLOOKUP($C84,'Complexity Definition'!$A$4:$Y$6,11,FALSE),"")</f>
        <v/>
      </c>
      <c r="N84" s="327" t="str">
        <f>IFERROR(VLOOKUP($C84,'Complexity Definition'!$A$4:$Y$6,12,FALSE),"")</f>
        <v/>
      </c>
      <c r="O84" s="327" t="str">
        <f>IFERROR(VLOOKUP($C84,'Complexity Definition'!$A$4:$Y$6,13,FALSE),"")</f>
        <v/>
      </c>
      <c r="P84" s="327" t="str">
        <f>IFERROR(VLOOKUP($C84,'Complexity Definition'!$A$4:$Y$6,14,FALSE),"")</f>
        <v/>
      </c>
      <c r="Q84" s="327" t="str">
        <f>IFERROR(VLOOKUP($C84,'Complexity Definition'!$A$4:$Y$6,15,FALSE),"")</f>
        <v/>
      </c>
      <c r="R84" s="327" t="str">
        <f>IFERROR(VLOOKUP($C84,'Complexity Definition'!$A$4:$Y$6,16,FALSE),"")</f>
        <v/>
      </c>
      <c r="S84" s="327" t="str">
        <f>IFERROR(VLOOKUP($C84,'Complexity Definition'!$A$4:$Y$6,17,FALSE),"")</f>
        <v/>
      </c>
      <c r="T84" s="327" t="str">
        <f>IFERROR(VLOOKUP($C84,'Complexity Definition'!$A$4:$Y$6,18,FALSE),"")</f>
        <v/>
      </c>
      <c r="U84" s="327" t="str">
        <f>IFERROR(VLOOKUP($C84,'Complexity Definition'!$A$4:$Y$6,19,FALSE),"")</f>
        <v/>
      </c>
      <c r="V84" s="327" t="str">
        <f>IFERROR(VLOOKUP($C84,'Complexity Definition'!$A$4:$Y$6,20,FALSE),"")</f>
        <v/>
      </c>
      <c r="W84" s="327" t="str">
        <f>IFERROR(VLOOKUP($C84,'Complexity Definition'!$A$4:$Y$6,21,FALSE),"")</f>
        <v/>
      </c>
      <c r="X84" s="327" t="str">
        <f>IFERROR(VLOOKUP($C84,'Complexity Definition'!$A$4:$Y$6,22,FALSE),"")</f>
        <v/>
      </c>
      <c r="Y84" s="327" t="str">
        <f>IFERROR(VLOOKUP($C84,'Complexity Definition'!$A$4:$Y$6,23,FALSE),"")</f>
        <v/>
      </c>
      <c r="Z84" s="327"/>
      <c r="AA84" s="327"/>
    </row>
    <row r="85" spans="1:27">
      <c r="A85" s="400">
        <v>80</v>
      </c>
      <c r="B85" s="401"/>
      <c r="C85" s="402"/>
      <c r="D85" s="327" t="str">
        <f>IFERROR(VLOOKUP($C85,'Complexity Definition'!$A$4:$Y$6,2,FALSE),"")</f>
        <v/>
      </c>
      <c r="E85" s="327" t="str">
        <f>IFERROR(VLOOKUP($C85,'Complexity Definition'!$A$4:$Y$6,3,FALSE),"")</f>
        <v/>
      </c>
      <c r="F85" s="327" t="str">
        <f>IFERROR(VLOOKUP($C85,'Complexity Definition'!$A$4:$Y$6,4,FALSE),"")</f>
        <v/>
      </c>
      <c r="G85" s="327" t="str">
        <f>IFERROR(VLOOKUP($C85,'Complexity Definition'!$A$4:$Y$6,5,FALSE),"")</f>
        <v/>
      </c>
      <c r="H85" s="327" t="str">
        <f>IFERROR(VLOOKUP($C85,'Complexity Definition'!$A$4:$Y$6,6,FALSE),"")</f>
        <v/>
      </c>
      <c r="I85" s="327" t="str">
        <f>IFERROR(VLOOKUP($C85,'Complexity Definition'!$A$4:$Y$6,7,FALSE),"")</f>
        <v/>
      </c>
      <c r="J85" s="327" t="str">
        <f>IFERROR(VLOOKUP($C85,'Complexity Definition'!$A$4:$Y$6,8,FALSE),"")</f>
        <v/>
      </c>
      <c r="K85" s="327" t="str">
        <f>IFERROR(VLOOKUP($C85,'Complexity Definition'!$A$4:$Y$6,9,FALSE),"")</f>
        <v/>
      </c>
      <c r="L85" s="327" t="str">
        <f>IFERROR(VLOOKUP($C85,'Complexity Definition'!$A$4:$Y$6,10,FALSE),"")</f>
        <v/>
      </c>
      <c r="M85" s="327" t="str">
        <f>IFERROR(VLOOKUP($C85,'Complexity Definition'!$A$4:$Y$6,11,FALSE),"")</f>
        <v/>
      </c>
      <c r="N85" s="327" t="str">
        <f>IFERROR(VLOOKUP($C85,'Complexity Definition'!$A$4:$Y$6,12,FALSE),"")</f>
        <v/>
      </c>
      <c r="O85" s="327" t="str">
        <f>IFERROR(VLOOKUP($C85,'Complexity Definition'!$A$4:$Y$6,13,FALSE),"")</f>
        <v/>
      </c>
      <c r="P85" s="327" t="str">
        <f>IFERROR(VLOOKUP($C85,'Complexity Definition'!$A$4:$Y$6,14,FALSE),"")</f>
        <v/>
      </c>
      <c r="Q85" s="327" t="str">
        <f>IFERROR(VLOOKUP($C85,'Complexity Definition'!$A$4:$Y$6,15,FALSE),"")</f>
        <v/>
      </c>
      <c r="R85" s="327" t="str">
        <f>IFERROR(VLOOKUP($C85,'Complexity Definition'!$A$4:$Y$6,16,FALSE),"")</f>
        <v/>
      </c>
      <c r="S85" s="327" t="str">
        <f>IFERROR(VLOOKUP($C85,'Complexity Definition'!$A$4:$Y$6,17,FALSE),"")</f>
        <v/>
      </c>
      <c r="T85" s="327" t="str">
        <f>IFERROR(VLOOKUP($C85,'Complexity Definition'!$A$4:$Y$6,18,FALSE),"")</f>
        <v/>
      </c>
      <c r="U85" s="327" t="str">
        <f>IFERROR(VLOOKUP($C85,'Complexity Definition'!$A$4:$Y$6,19,FALSE),"")</f>
        <v/>
      </c>
      <c r="V85" s="327" t="str">
        <f>IFERROR(VLOOKUP($C85,'Complexity Definition'!$A$4:$Y$6,20,FALSE),"")</f>
        <v/>
      </c>
      <c r="W85" s="327" t="str">
        <f>IFERROR(VLOOKUP($C85,'Complexity Definition'!$A$4:$Y$6,21,FALSE),"")</f>
        <v/>
      </c>
      <c r="X85" s="327" t="str">
        <f>IFERROR(VLOOKUP($C85,'Complexity Definition'!$A$4:$Y$6,22,FALSE),"")</f>
        <v/>
      </c>
      <c r="Y85" s="327" t="str">
        <f>IFERROR(VLOOKUP($C85,'Complexity Definition'!$A$4:$Y$6,23,FALSE),"")</f>
        <v/>
      </c>
      <c r="Z85" s="327"/>
      <c r="AA85" s="327"/>
    </row>
    <row r="86" spans="1:27">
      <c r="A86" s="400">
        <v>81</v>
      </c>
      <c r="B86" s="401"/>
      <c r="C86" s="402"/>
      <c r="D86" s="327" t="str">
        <f>IFERROR(VLOOKUP($C86,'Complexity Definition'!$A$4:$Y$6,2,FALSE),"")</f>
        <v/>
      </c>
      <c r="E86" s="327" t="str">
        <f>IFERROR(VLOOKUP($C86,'Complexity Definition'!$A$4:$Y$6,3,FALSE),"")</f>
        <v/>
      </c>
      <c r="F86" s="327" t="str">
        <f>IFERROR(VLOOKUP($C86,'Complexity Definition'!$A$4:$Y$6,4,FALSE),"")</f>
        <v/>
      </c>
      <c r="G86" s="327" t="str">
        <f>IFERROR(VLOOKUP($C86,'Complexity Definition'!$A$4:$Y$6,5,FALSE),"")</f>
        <v/>
      </c>
      <c r="H86" s="327" t="str">
        <f>IFERROR(VLOOKUP($C86,'Complexity Definition'!$A$4:$Y$6,6,FALSE),"")</f>
        <v/>
      </c>
      <c r="I86" s="327" t="str">
        <f>IFERROR(VLOOKUP($C86,'Complexity Definition'!$A$4:$Y$6,7,FALSE),"")</f>
        <v/>
      </c>
      <c r="J86" s="327" t="str">
        <f>IFERROR(VLOOKUP($C86,'Complexity Definition'!$A$4:$Y$6,8,FALSE),"")</f>
        <v/>
      </c>
      <c r="K86" s="327" t="str">
        <f>IFERROR(VLOOKUP($C86,'Complexity Definition'!$A$4:$Y$6,9,FALSE),"")</f>
        <v/>
      </c>
      <c r="L86" s="327" t="str">
        <f>IFERROR(VLOOKUP($C86,'Complexity Definition'!$A$4:$Y$6,10,FALSE),"")</f>
        <v/>
      </c>
      <c r="M86" s="327" t="str">
        <f>IFERROR(VLOOKUP($C86,'Complexity Definition'!$A$4:$Y$6,11,FALSE),"")</f>
        <v/>
      </c>
      <c r="N86" s="327" t="str">
        <f>IFERROR(VLOOKUP($C86,'Complexity Definition'!$A$4:$Y$6,12,FALSE),"")</f>
        <v/>
      </c>
      <c r="O86" s="327" t="str">
        <f>IFERROR(VLOOKUP($C86,'Complexity Definition'!$A$4:$Y$6,13,FALSE),"")</f>
        <v/>
      </c>
      <c r="P86" s="327" t="str">
        <f>IFERROR(VLOOKUP($C86,'Complexity Definition'!$A$4:$Y$6,14,FALSE),"")</f>
        <v/>
      </c>
      <c r="Q86" s="327" t="str">
        <f>IFERROR(VLOOKUP($C86,'Complexity Definition'!$A$4:$Y$6,15,FALSE),"")</f>
        <v/>
      </c>
      <c r="R86" s="327" t="str">
        <f>IFERROR(VLOOKUP($C86,'Complexity Definition'!$A$4:$Y$6,16,FALSE),"")</f>
        <v/>
      </c>
      <c r="S86" s="327" t="str">
        <f>IFERROR(VLOOKUP($C86,'Complexity Definition'!$A$4:$Y$6,17,FALSE),"")</f>
        <v/>
      </c>
      <c r="T86" s="327" t="str">
        <f>IFERROR(VLOOKUP($C86,'Complexity Definition'!$A$4:$Y$6,18,FALSE),"")</f>
        <v/>
      </c>
      <c r="U86" s="327" t="str">
        <f>IFERROR(VLOOKUP($C86,'Complexity Definition'!$A$4:$Y$6,19,FALSE),"")</f>
        <v/>
      </c>
      <c r="V86" s="327" t="str">
        <f>IFERROR(VLOOKUP($C86,'Complexity Definition'!$A$4:$Y$6,20,FALSE),"")</f>
        <v/>
      </c>
      <c r="W86" s="327" t="str">
        <f>IFERROR(VLOOKUP($C86,'Complexity Definition'!$A$4:$Y$6,21,FALSE),"")</f>
        <v/>
      </c>
      <c r="X86" s="327" t="str">
        <f>IFERROR(VLOOKUP($C86,'Complexity Definition'!$A$4:$Y$6,22,FALSE),"")</f>
        <v/>
      </c>
      <c r="Y86" s="327" t="str">
        <f>IFERROR(VLOOKUP($C86,'Complexity Definition'!$A$4:$Y$6,23,FALSE),"")</f>
        <v/>
      </c>
      <c r="Z86" s="327"/>
      <c r="AA86" s="327"/>
    </row>
    <row r="87" spans="1:27">
      <c r="A87" s="400">
        <v>82</v>
      </c>
      <c r="B87" s="401"/>
      <c r="C87" s="402"/>
      <c r="D87" s="327" t="str">
        <f>IFERROR(VLOOKUP($C87,'Complexity Definition'!$A$4:$Y$6,2,FALSE),"")</f>
        <v/>
      </c>
      <c r="E87" s="327" t="str">
        <f>IFERROR(VLOOKUP($C87,'Complexity Definition'!$A$4:$Y$6,3,FALSE),"")</f>
        <v/>
      </c>
      <c r="F87" s="327" t="str">
        <f>IFERROR(VLOOKUP($C87,'Complexity Definition'!$A$4:$Y$6,4,FALSE),"")</f>
        <v/>
      </c>
      <c r="G87" s="327" t="str">
        <f>IFERROR(VLOOKUP($C87,'Complexity Definition'!$A$4:$Y$6,5,FALSE),"")</f>
        <v/>
      </c>
      <c r="H87" s="327" t="str">
        <f>IFERROR(VLOOKUP($C87,'Complexity Definition'!$A$4:$Y$6,6,FALSE),"")</f>
        <v/>
      </c>
      <c r="I87" s="327" t="str">
        <f>IFERROR(VLOOKUP($C87,'Complexity Definition'!$A$4:$Y$6,7,FALSE),"")</f>
        <v/>
      </c>
      <c r="J87" s="327" t="str">
        <f>IFERROR(VLOOKUP($C87,'Complexity Definition'!$A$4:$Y$6,8,FALSE),"")</f>
        <v/>
      </c>
      <c r="K87" s="327" t="str">
        <f>IFERROR(VLOOKUP($C87,'Complexity Definition'!$A$4:$Y$6,9,FALSE),"")</f>
        <v/>
      </c>
      <c r="L87" s="327" t="str">
        <f>IFERROR(VLOOKUP($C87,'Complexity Definition'!$A$4:$Y$6,10,FALSE),"")</f>
        <v/>
      </c>
      <c r="M87" s="327" t="str">
        <f>IFERROR(VLOOKUP($C87,'Complexity Definition'!$A$4:$Y$6,11,FALSE),"")</f>
        <v/>
      </c>
      <c r="N87" s="327" t="str">
        <f>IFERROR(VLOOKUP($C87,'Complexity Definition'!$A$4:$Y$6,12,FALSE),"")</f>
        <v/>
      </c>
      <c r="O87" s="327" t="str">
        <f>IFERROR(VLOOKUP($C87,'Complexity Definition'!$A$4:$Y$6,13,FALSE),"")</f>
        <v/>
      </c>
      <c r="P87" s="327" t="str">
        <f>IFERROR(VLOOKUP($C87,'Complexity Definition'!$A$4:$Y$6,14,FALSE),"")</f>
        <v/>
      </c>
      <c r="Q87" s="327" t="str">
        <f>IFERROR(VLOOKUP($C87,'Complexity Definition'!$A$4:$Y$6,15,FALSE),"")</f>
        <v/>
      </c>
      <c r="R87" s="327" t="str">
        <f>IFERROR(VLOOKUP($C87,'Complexity Definition'!$A$4:$Y$6,16,FALSE),"")</f>
        <v/>
      </c>
      <c r="S87" s="327" t="str">
        <f>IFERROR(VLOOKUP($C87,'Complexity Definition'!$A$4:$Y$6,17,FALSE),"")</f>
        <v/>
      </c>
      <c r="T87" s="327" t="str">
        <f>IFERROR(VLOOKUP($C87,'Complexity Definition'!$A$4:$Y$6,18,FALSE),"")</f>
        <v/>
      </c>
      <c r="U87" s="327" t="str">
        <f>IFERROR(VLOOKUP($C87,'Complexity Definition'!$A$4:$Y$6,19,FALSE),"")</f>
        <v/>
      </c>
      <c r="V87" s="327" t="str">
        <f>IFERROR(VLOOKUP($C87,'Complexity Definition'!$A$4:$Y$6,20,FALSE),"")</f>
        <v/>
      </c>
      <c r="W87" s="327" t="str">
        <f>IFERROR(VLOOKUP($C87,'Complexity Definition'!$A$4:$Y$6,21,FALSE),"")</f>
        <v/>
      </c>
      <c r="X87" s="327" t="str">
        <f>IFERROR(VLOOKUP($C87,'Complexity Definition'!$A$4:$Y$6,22,FALSE),"")</f>
        <v/>
      </c>
      <c r="Y87" s="327" t="str">
        <f>IFERROR(VLOOKUP($C87,'Complexity Definition'!$A$4:$Y$6,23,FALSE),"")</f>
        <v/>
      </c>
      <c r="Z87" s="327"/>
      <c r="AA87" s="327"/>
    </row>
    <row r="88" spans="1:27">
      <c r="A88" s="400">
        <v>83</v>
      </c>
      <c r="B88" s="401"/>
      <c r="C88" s="402"/>
      <c r="D88" s="327" t="str">
        <f>IFERROR(VLOOKUP($C88,'Complexity Definition'!$A$4:$Y$6,2,FALSE),"")</f>
        <v/>
      </c>
      <c r="E88" s="327" t="str">
        <f>IFERROR(VLOOKUP($C88,'Complexity Definition'!$A$4:$Y$6,3,FALSE),"")</f>
        <v/>
      </c>
      <c r="F88" s="327" t="str">
        <f>IFERROR(VLOOKUP($C88,'Complexity Definition'!$A$4:$Y$6,4,FALSE),"")</f>
        <v/>
      </c>
      <c r="G88" s="327" t="str">
        <f>IFERROR(VLOOKUP($C88,'Complexity Definition'!$A$4:$Y$6,5,FALSE),"")</f>
        <v/>
      </c>
      <c r="H88" s="327" t="str">
        <f>IFERROR(VLOOKUP($C88,'Complexity Definition'!$A$4:$Y$6,6,FALSE),"")</f>
        <v/>
      </c>
      <c r="I88" s="327" t="str">
        <f>IFERROR(VLOOKUP($C88,'Complexity Definition'!$A$4:$Y$6,7,FALSE),"")</f>
        <v/>
      </c>
      <c r="J88" s="327" t="str">
        <f>IFERROR(VLOOKUP($C88,'Complexity Definition'!$A$4:$Y$6,8,FALSE),"")</f>
        <v/>
      </c>
      <c r="K88" s="327" t="str">
        <f>IFERROR(VLOOKUP($C88,'Complexity Definition'!$A$4:$Y$6,9,FALSE),"")</f>
        <v/>
      </c>
      <c r="L88" s="327" t="str">
        <f>IFERROR(VLOOKUP($C88,'Complexity Definition'!$A$4:$Y$6,10,FALSE),"")</f>
        <v/>
      </c>
      <c r="M88" s="327" t="str">
        <f>IFERROR(VLOOKUP($C88,'Complexity Definition'!$A$4:$Y$6,11,FALSE),"")</f>
        <v/>
      </c>
      <c r="N88" s="327" t="str">
        <f>IFERROR(VLOOKUP($C88,'Complexity Definition'!$A$4:$Y$6,12,FALSE),"")</f>
        <v/>
      </c>
      <c r="O88" s="327" t="str">
        <f>IFERROR(VLOOKUP($C88,'Complexity Definition'!$A$4:$Y$6,13,FALSE),"")</f>
        <v/>
      </c>
      <c r="P88" s="327" t="str">
        <f>IFERROR(VLOOKUP($C88,'Complexity Definition'!$A$4:$Y$6,14,FALSE),"")</f>
        <v/>
      </c>
      <c r="Q88" s="327" t="str">
        <f>IFERROR(VLOOKUP($C88,'Complexity Definition'!$A$4:$Y$6,15,FALSE),"")</f>
        <v/>
      </c>
      <c r="R88" s="327" t="str">
        <f>IFERROR(VLOOKUP($C88,'Complexity Definition'!$A$4:$Y$6,16,FALSE),"")</f>
        <v/>
      </c>
      <c r="S88" s="327" t="str">
        <f>IFERROR(VLOOKUP($C88,'Complexity Definition'!$A$4:$Y$6,17,FALSE),"")</f>
        <v/>
      </c>
      <c r="T88" s="327" t="str">
        <f>IFERROR(VLOOKUP($C88,'Complexity Definition'!$A$4:$Y$6,18,FALSE),"")</f>
        <v/>
      </c>
      <c r="U88" s="327" t="str">
        <f>IFERROR(VLOOKUP($C88,'Complexity Definition'!$A$4:$Y$6,19,FALSE),"")</f>
        <v/>
      </c>
      <c r="V88" s="327" t="str">
        <f>IFERROR(VLOOKUP($C88,'Complexity Definition'!$A$4:$Y$6,20,FALSE),"")</f>
        <v/>
      </c>
      <c r="W88" s="327" t="str">
        <f>IFERROR(VLOOKUP($C88,'Complexity Definition'!$A$4:$Y$6,21,FALSE),"")</f>
        <v/>
      </c>
      <c r="X88" s="327" t="str">
        <f>IFERROR(VLOOKUP($C88,'Complexity Definition'!$A$4:$Y$6,22,FALSE),"")</f>
        <v/>
      </c>
      <c r="Y88" s="327" t="str">
        <f>IFERROR(VLOOKUP($C88,'Complexity Definition'!$A$4:$Y$6,23,FALSE),"")</f>
        <v/>
      </c>
      <c r="Z88" s="327"/>
      <c r="AA88" s="327"/>
    </row>
    <row r="89" spans="1:27">
      <c r="A89" s="400">
        <v>84</v>
      </c>
      <c r="B89" s="401"/>
      <c r="C89" s="402"/>
      <c r="D89" s="327" t="str">
        <f>IFERROR(VLOOKUP($C89,'Complexity Definition'!$A$4:$Y$6,2,FALSE),"")</f>
        <v/>
      </c>
      <c r="E89" s="327" t="str">
        <f>IFERROR(VLOOKUP($C89,'Complexity Definition'!$A$4:$Y$6,3,FALSE),"")</f>
        <v/>
      </c>
      <c r="F89" s="327" t="str">
        <f>IFERROR(VLOOKUP($C89,'Complexity Definition'!$A$4:$Y$6,4,FALSE),"")</f>
        <v/>
      </c>
      <c r="G89" s="327" t="str">
        <f>IFERROR(VLOOKUP($C89,'Complexity Definition'!$A$4:$Y$6,5,FALSE),"")</f>
        <v/>
      </c>
      <c r="H89" s="327" t="str">
        <f>IFERROR(VLOOKUP($C89,'Complexity Definition'!$A$4:$Y$6,6,FALSE),"")</f>
        <v/>
      </c>
      <c r="I89" s="327" t="str">
        <f>IFERROR(VLOOKUP($C89,'Complexity Definition'!$A$4:$Y$6,7,FALSE),"")</f>
        <v/>
      </c>
      <c r="J89" s="327" t="str">
        <f>IFERROR(VLOOKUP($C89,'Complexity Definition'!$A$4:$Y$6,8,FALSE),"")</f>
        <v/>
      </c>
      <c r="K89" s="327" t="str">
        <f>IFERROR(VLOOKUP($C89,'Complexity Definition'!$A$4:$Y$6,9,FALSE),"")</f>
        <v/>
      </c>
      <c r="L89" s="327" t="str">
        <f>IFERROR(VLOOKUP($C89,'Complexity Definition'!$A$4:$Y$6,10,FALSE),"")</f>
        <v/>
      </c>
      <c r="M89" s="327" t="str">
        <f>IFERROR(VLOOKUP($C89,'Complexity Definition'!$A$4:$Y$6,11,FALSE),"")</f>
        <v/>
      </c>
      <c r="N89" s="327" t="str">
        <f>IFERROR(VLOOKUP($C89,'Complexity Definition'!$A$4:$Y$6,12,FALSE),"")</f>
        <v/>
      </c>
      <c r="O89" s="327" t="str">
        <f>IFERROR(VLOOKUP($C89,'Complexity Definition'!$A$4:$Y$6,13,FALSE),"")</f>
        <v/>
      </c>
      <c r="P89" s="327" t="str">
        <f>IFERROR(VLOOKUP($C89,'Complexity Definition'!$A$4:$Y$6,14,FALSE),"")</f>
        <v/>
      </c>
      <c r="Q89" s="327" t="str">
        <f>IFERROR(VLOOKUP($C89,'Complexity Definition'!$A$4:$Y$6,15,FALSE),"")</f>
        <v/>
      </c>
      <c r="R89" s="327" t="str">
        <f>IFERROR(VLOOKUP($C89,'Complexity Definition'!$A$4:$Y$6,16,FALSE),"")</f>
        <v/>
      </c>
      <c r="S89" s="327" t="str">
        <f>IFERROR(VLOOKUP($C89,'Complexity Definition'!$A$4:$Y$6,17,FALSE),"")</f>
        <v/>
      </c>
      <c r="T89" s="327" t="str">
        <f>IFERROR(VLOOKUP($C89,'Complexity Definition'!$A$4:$Y$6,18,FALSE),"")</f>
        <v/>
      </c>
      <c r="U89" s="327" t="str">
        <f>IFERROR(VLOOKUP($C89,'Complexity Definition'!$A$4:$Y$6,19,FALSE),"")</f>
        <v/>
      </c>
      <c r="V89" s="327" t="str">
        <f>IFERROR(VLOOKUP($C89,'Complexity Definition'!$A$4:$Y$6,20,FALSE),"")</f>
        <v/>
      </c>
      <c r="W89" s="327" t="str">
        <f>IFERROR(VLOOKUP($C89,'Complexity Definition'!$A$4:$Y$6,21,FALSE),"")</f>
        <v/>
      </c>
      <c r="X89" s="327" t="str">
        <f>IFERROR(VLOOKUP($C89,'Complexity Definition'!$A$4:$Y$6,22,FALSE),"")</f>
        <v/>
      </c>
      <c r="Y89" s="327" t="str">
        <f>IFERROR(VLOOKUP($C89,'Complexity Definition'!$A$4:$Y$6,23,FALSE),"")</f>
        <v/>
      </c>
      <c r="Z89" s="327"/>
      <c r="AA89" s="327"/>
    </row>
    <row r="90" spans="1:27">
      <c r="A90" s="400">
        <v>85</v>
      </c>
      <c r="B90" s="401"/>
      <c r="C90" s="402"/>
      <c r="D90" s="327" t="str">
        <f>IFERROR(VLOOKUP($C90,'Complexity Definition'!$A$4:$Y$6,2,FALSE),"")</f>
        <v/>
      </c>
      <c r="E90" s="327" t="str">
        <f>IFERROR(VLOOKUP($C90,'Complexity Definition'!$A$4:$Y$6,3,FALSE),"")</f>
        <v/>
      </c>
      <c r="F90" s="327" t="str">
        <f>IFERROR(VLOOKUP($C90,'Complexity Definition'!$A$4:$Y$6,4,FALSE),"")</f>
        <v/>
      </c>
      <c r="G90" s="327" t="str">
        <f>IFERROR(VLOOKUP($C90,'Complexity Definition'!$A$4:$Y$6,5,FALSE),"")</f>
        <v/>
      </c>
      <c r="H90" s="327" t="str">
        <f>IFERROR(VLOOKUP($C90,'Complexity Definition'!$A$4:$Y$6,6,FALSE),"")</f>
        <v/>
      </c>
      <c r="I90" s="327" t="str">
        <f>IFERROR(VLOOKUP($C90,'Complexity Definition'!$A$4:$Y$6,7,FALSE),"")</f>
        <v/>
      </c>
      <c r="J90" s="327" t="str">
        <f>IFERROR(VLOOKUP($C90,'Complexity Definition'!$A$4:$Y$6,8,FALSE),"")</f>
        <v/>
      </c>
      <c r="K90" s="327" t="str">
        <f>IFERROR(VLOOKUP($C90,'Complexity Definition'!$A$4:$Y$6,9,FALSE),"")</f>
        <v/>
      </c>
      <c r="L90" s="327" t="str">
        <f>IFERROR(VLOOKUP($C90,'Complexity Definition'!$A$4:$Y$6,10,FALSE),"")</f>
        <v/>
      </c>
      <c r="M90" s="327" t="str">
        <f>IFERROR(VLOOKUP($C90,'Complexity Definition'!$A$4:$Y$6,11,FALSE),"")</f>
        <v/>
      </c>
      <c r="N90" s="327" t="str">
        <f>IFERROR(VLOOKUP($C90,'Complexity Definition'!$A$4:$Y$6,12,FALSE),"")</f>
        <v/>
      </c>
      <c r="O90" s="327" t="str">
        <f>IFERROR(VLOOKUP($C90,'Complexity Definition'!$A$4:$Y$6,13,FALSE),"")</f>
        <v/>
      </c>
      <c r="P90" s="327" t="str">
        <f>IFERROR(VLOOKUP($C90,'Complexity Definition'!$A$4:$Y$6,14,FALSE),"")</f>
        <v/>
      </c>
      <c r="Q90" s="327" t="str">
        <f>IFERROR(VLOOKUP($C90,'Complexity Definition'!$A$4:$Y$6,15,FALSE),"")</f>
        <v/>
      </c>
      <c r="R90" s="327" t="str">
        <f>IFERROR(VLOOKUP($C90,'Complexity Definition'!$A$4:$Y$6,16,FALSE),"")</f>
        <v/>
      </c>
      <c r="S90" s="327" t="str">
        <f>IFERROR(VLOOKUP($C90,'Complexity Definition'!$A$4:$Y$6,17,FALSE),"")</f>
        <v/>
      </c>
      <c r="T90" s="327" t="str">
        <f>IFERROR(VLOOKUP($C90,'Complexity Definition'!$A$4:$Y$6,18,FALSE),"")</f>
        <v/>
      </c>
      <c r="U90" s="327" t="str">
        <f>IFERROR(VLOOKUP($C90,'Complexity Definition'!$A$4:$Y$6,19,FALSE),"")</f>
        <v/>
      </c>
      <c r="V90" s="327" t="str">
        <f>IFERROR(VLOOKUP($C90,'Complexity Definition'!$A$4:$Y$6,20,FALSE),"")</f>
        <v/>
      </c>
      <c r="W90" s="327" t="str">
        <f>IFERROR(VLOOKUP($C90,'Complexity Definition'!$A$4:$Y$6,21,FALSE),"")</f>
        <v/>
      </c>
      <c r="X90" s="327" t="str">
        <f>IFERROR(VLOOKUP($C90,'Complexity Definition'!$A$4:$Y$6,22,FALSE),"")</f>
        <v/>
      </c>
      <c r="Y90" s="327" t="str">
        <f>IFERROR(VLOOKUP($C90,'Complexity Definition'!$A$4:$Y$6,23,FALSE),"")</f>
        <v/>
      </c>
      <c r="Z90" s="327"/>
      <c r="AA90" s="327"/>
    </row>
    <row r="91" spans="1:27">
      <c r="A91" s="400">
        <v>86</v>
      </c>
      <c r="B91" s="401"/>
      <c r="C91" s="402"/>
      <c r="D91" s="327" t="str">
        <f>IFERROR(VLOOKUP($C91,'Complexity Definition'!$A$4:$Y$6,2,FALSE),"")</f>
        <v/>
      </c>
      <c r="E91" s="327" t="str">
        <f>IFERROR(VLOOKUP($C91,'Complexity Definition'!$A$4:$Y$6,3,FALSE),"")</f>
        <v/>
      </c>
      <c r="F91" s="327" t="str">
        <f>IFERROR(VLOOKUP($C91,'Complexity Definition'!$A$4:$Y$6,4,FALSE),"")</f>
        <v/>
      </c>
      <c r="G91" s="327" t="str">
        <f>IFERROR(VLOOKUP($C91,'Complexity Definition'!$A$4:$Y$6,5,FALSE),"")</f>
        <v/>
      </c>
      <c r="H91" s="327" t="str">
        <f>IFERROR(VLOOKUP($C91,'Complexity Definition'!$A$4:$Y$6,6,FALSE),"")</f>
        <v/>
      </c>
      <c r="I91" s="327" t="str">
        <f>IFERROR(VLOOKUP($C91,'Complexity Definition'!$A$4:$Y$6,7,FALSE),"")</f>
        <v/>
      </c>
      <c r="J91" s="327" t="str">
        <f>IFERROR(VLOOKUP($C91,'Complexity Definition'!$A$4:$Y$6,8,FALSE),"")</f>
        <v/>
      </c>
      <c r="K91" s="327" t="str">
        <f>IFERROR(VLOOKUP($C91,'Complexity Definition'!$A$4:$Y$6,9,FALSE),"")</f>
        <v/>
      </c>
      <c r="L91" s="327" t="str">
        <f>IFERROR(VLOOKUP($C91,'Complexity Definition'!$A$4:$Y$6,10,FALSE),"")</f>
        <v/>
      </c>
      <c r="M91" s="327" t="str">
        <f>IFERROR(VLOOKUP($C91,'Complexity Definition'!$A$4:$Y$6,11,FALSE),"")</f>
        <v/>
      </c>
      <c r="N91" s="327" t="str">
        <f>IFERROR(VLOOKUP($C91,'Complexity Definition'!$A$4:$Y$6,12,FALSE),"")</f>
        <v/>
      </c>
      <c r="O91" s="327" t="str">
        <f>IFERROR(VLOOKUP($C91,'Complexity Definition'!$A$4:$Y$6,13,FALSE),"")</f>
        <v/>
      </c>
      <c r="P91" s="327" t="str">
        <f>IFERROR(VLOOKUP($C91,'Complexity Definition'!$A$4:$Y$6,14,FALSE),"")</f>
        <v/>
      </c>
      <c r="Q91" s="327" t="str">
        <f>IFERROR(VLOOKUP($C91,'Complexity Definition'!$A$4:$Y$6,15,FALSE),"")</f>
        <v/>
      </c>
      <c r="R91" s="327" t="str">
        <f>IFERROR(VLOOKUP($C91,'Complexity Definition'!$A$4:$Y$6,16,FALSE),"")</f>
        <v/>
      </c>
      <c r="S91" s="327" t="str">
        <f>IFERROR(VLOOKUP($C91,'Complexity Definition'!$A$4:$Y$6,17,FALSE),"")</f>
        <v/>
      </c>
      <c r="T91" s="327" t="str">
        <f>IFERROR(VLOOKUP($C91,'Complexity Definition'!$A$4:$Y$6,18,FALSE),"")</f>
        <v/>
      </c>
      <c r="U91" s="327" t="str">
        <f>IFERROR(VLOOKUP($C91,'Complexity Definition'!$A$4:$Y$6,19,FALSE),"")</f>
        <v/>
      </c>
      <c r="V91" s="327" t="str">
        <f>IFERROR(VLOOKUP($C91,'Complexity Definition'!$A$4:$Y$6,20,FALSE),"")</f>
        <v/>
      </c>
      <c r="W91" s="327" t="str">
        <f>IFERROR(VLOOKUP($C91,'Complexity Definition'!$A$4:$Y$6,21,FALSE),"")</f>
        <v/>
      </c>
      <c r="X91" s="327" t="str">
        <f>IFERROR(VLOOKUP($C91,'Complexity Definition'!$A$4:$Y$6,22,FALSE),"")</f>
        <v/>
      </c>
      <c r="Y91" s="327" t="str">
        <f>IFERROR(VLOOKUP($C91,'Complexity Definition'!$A$4:$Y$6,23,FALSE),"")</f>
        <v/>
      </c>
      <c r="Z91" s="327"/>
      <c r="AA91" s="327"/>
    </row>
    <row r="92" spans="1:27">
      <c r="A92" s="400">
        <v>87</v>
      </c>
      <c r="B92" s="401"/>
      <c r="C92" s="402"/>
      <c r="D92" s="327" t="str">
        <f>IFERROR(VLOOKUP($C92,'Complexity Definition'!$A$4:$Y$6,2,FALSE),"")</f>
        <v/>
      </c>
      <c r="E92" s="327" t="str">
        <f>IFERROR(VLOOKUP($C92,'Complexity Definition'!$A$4:$Y$6,3,FALSE),"")</f>
        <v/>
      </c>
      <c r="F92" s="327" t="str">
        <f>IFERROR(VLOOKUP($C92,'Complexity Definition'!$A$4:$Y$6,4,FALSE),"")</f>
        <v/>
      </c>
      <c r="G92" s="327" t="str">
        <f>IFERROR(VLOOKUP($C92,'Complexity Definition'!$A$4:$Y$6,5,FALSE),"")</f>
        <v/>
      </c>
      <c r="H92" s="327" t="str">
        <f>IFERROR(VLOOKUP($C92,'Complexity Definition'!$A$4:$Y$6,6,FALSE),"")</f>
        <v/>
      </c>
      <c r="I92" s="327" t="str">
        <f>IFERROR(VLOOKUP($C92,'Complexity Definition'!$A$4:$Y$6,7,FALSE),"")</f>
        <v/>
      </c>
      <c r="J92" s="327" t="str">
        <f>IFERROR(VLOOKUP($C92,'Complexity Definition'!$A$4:$Y$6,8,FALSE),"")</f>
        <v/>
      </c>
      <c r="K92" s="327" t="str">
        <f>IFERROR(VLOOKUP($C92,'Complexity Definition'!$A$4:$Y$6,9,FALSE),"")</f>
        <v/>
      </c>
      <c r="L92" s="327" t="str">
        <f>IFERROR(VLOOKUP($C92,'Complexity Definition'!$A$4:$Y$6,10,FALSE),"")</f>
        <v/>
      </c>
      <c r="M92" s="327" t="str">
        <f>IFERROR(VLOOKUP($C92,'Complexity Definition'!$A$4:$Y$6,11,FALSE),"")</f>
        <v/>
      </c>
      <c r="N92" s="327" t="str">
        <f>IFERROR(VLOOKUP($C92,'Complexity Definition'!$A$4:$Y$6,12,FALSE),"")</f>
        <v/>
      </c>
      <c r="O92" s="327" t="str">
        <f>IFERROR(VLOOKUP($C92,'Complexity Definition'!$A$4:$Y$6,13,FALSE),"")</f>
        <v/>
      </c>
      <c r="P92" s="327" t="str">
        <f>IFERROR(VLOOKUP($C92,'Complexity Definition'!$A$4:$Y$6,14,FALSE),"")</f>
        <v/>
      </c>
      <c r="Q92" s="327" t="str">
        <f>IFERROR(VLOOKUP($C92,'Complexity Definition'!$A$4:$Y$6,15,FALSE),"")</f>
        <v/>
      </c>
      <c r="R92" s="327" t="str">
        <f>IFERROR(VLOOKUP($C92,'Complexity Definition'!$A$4:$Y$6,16,FALSE),"")</f>
        <v/>
      </c>
      <c r="S92" s="327" t="str">
        <f>IFERROR(VLOOKUP($C92,'Complexity Definition'!$A$4:$Y$6,17,FALSE),"")</f>
        <v/>
      </c>
      <c r="T92" s="327" t="str">
        <f>IFERROR(VLOOKUP($C92,'Complexity Definition'!$A$4:$Y$6,18,FALSE),"")</f>
        <v/>
      </c>
      <c r="U92" s="327" t="str">
        <f>IFERROR(VLOOKUP($C92,'Complexity Definition'!$A$4:$Y$6,19,FALSE),"")</f>
        <v/>
      </c>
      <c r="V92" s="327" t="str">
        <f>IFERROR(VLOOKUP($C92,'Complexity Definition'!$A$4:$Y$6,20,FALSE),"")</f>
        <v/>
      </c>
      <c r="W92" s="327" t="str">
        <f>IFERROR(VLOOKUP($C92,'Complexity Definition'!$A$4:$Y$6,21,FALSE),"")</f>
        <v/>
      </c>
      <c r="X92" s="327" t="str">
        <f>IFERROR(VLOOKUP($C92,'Complexity Definition'!$A$4:$Y$6,22,FALSE),"")</f>
        <v/>
      </c>
      <c r="Y92" s="327" t="str">
        <f>IFERROR(VLOOKUP($C92,'Complexity Definition'!$A$4:$Y$6,23,FALSE),"")</f>
        <v/>
      </c>
      <c r="Z92" s="327"/>
      <c r="AA92" s="327"/>
    </row>
    <row r="93" spans="1:27">
      <c r="A93" s="400">
        <v>88</v>
      </c>
      <c r="B93" s="401"/>
      <c r="C93" s="402"/>
      <c r="D93" s="327" t="str">
        <f>IFERROR(VLOOKUP($C93,'Complexity Definition'!$A$4:$Y$6,2,FALSE),"")</f>
        <v/>
      </c>
      <c r="E93" s="327" t="str">
        <f>IFERROR(VLOOKUP($C93,'Complexity Definition'!$A$4:$Y$6,3,FALSE),"")</f>
        <v/>
      </c>
      <c r="F93" s="327" t="str">
        <f>IFERROR(VLOOKUP($C93,'Complexity Definition'!$A$4:$Y$6,4,FALSE),"")</f>
        <v/>
      </c>
      <c r="G93" s="327" t="str">
        <f>IFERROR(VLOOKUP($C93,'Complexity Definition'!$A$4:$Y$6,5,FALSE),"")</f>
        <v/>
      </c>
      <c r="H93" s="327" t="str">
        <f>IFERROR(VLOOKUP($C93,'Complexity Definition'!$A$4:$Y$6,6,FALSE),"")</f>
        <v/>
      </c>
      <c r="I93" s="327" t="str">
        <f>IFERROR(VLOOKUP($C93,'Complexity Definition'!$A$4:$Y$6,7,FALSE),"")</f>
        <v/>
      </c>
      <c r="J93" s="327" t="str">
        <f>IFERROR(VLOOKUP($C93,'Complexity Definition'!$A$4:$Y$6,8,FALSE),"")</f>
        <v/>
      </c>
      <c r="K93" s="327" t="str">
        <f>IFERROR(VLOOKUP($C93,'Complexity Definition'!$A$4:$Y$6,9,FALSE),"")</f>
        <v/>
      </c>
      <c r="L93" s="327" t="str">
        <f>IFERROR(VLOOKUP($C93,'Complexity Definition'!$A$4:$Y$6,10,FALSE),"")</f>
        <v/>
      </c>
      <c r="M93" s="327" t="str">
        <f>IFERROR(VLOOKUP($C93,'Complexity Definition'!$A$4:$Y$6,11,FALSE),"")</f>
        <v/>
      </c>
      <c r="N93" s="327" t="str">
        <f>IFERROR(VLOOKUP($C93,'Complexity Definition'!$A$4:$Y$6,12,FALSE),"")</f>
        <v/>
      </c>
      <c r="O93" s="327" t="str">
        <f>IFERROR(VLOOKUP($C93,'Complexity Definition'!$A$4:$Y$6,13,FALSE),"")</f>
        <v/>
      </c>
      <c r="P93" s="327" t="str">
        <f>IFERROR(VLOOKUP($C93,'Complexity Definition'!$A$4:$Y$6,14,FALSE),"")</f>
        <v/>
      </c>
      <c r="Q93" s="327" t="str">
        <f>IFERROR(VLOOKUP($C93,'Complexity Definition'!$A$4:$Y$6,15,FALSE),"")</f>
        <v/>
      </c>
      <c r="R93" s="327" t="str">
        <f>IFERROR(VLOOKUP($C93,'Complexity Definition'!$A$4:$Y$6,16,FALSE),"")</f>
        <v/>
      </c>
      <c r="S93" s="327" t="str">
        <f>IFERROR(VLOOKUP($C93,'Complexity Definition'!$A$4:$Y$6,17,FALSE),"")</f>
        <v/>
      </c>
      <c r="T93" s="327" t="str">
        <f>IFERROR(VLOOKUP($C93,'Complexity Definition'!$A$4:$Y$6,18,FALSE),"")</f>
        <v/>
      </c>
      <c r="U93" s="327" t="str">
        <f>IFERROR(VLOOKUP($C93,'Complexity Definition'!$A$4:$Y$6,19,FALSE),"")</f>
        <v/>
      </c>
      <c r="V93" s="327" t="str">
        <f>IFERROR(VLOOKUP($C93,'Complexity Definition'!$A$4:$Y$6,20,FALSE),"")</f>
        <v/>
      </c>
      <c r="W93" s="327" t="str">
        <f>IFERROR(VLOOKUP($C93,'Complexity Definition'!$A$4:$Y$6,21,FALSE),"")</f>
        <v/>
      </c>
      <c r="X93" s="327" t="str">
        <f>IFERROR(VLOOKUP($C93,'Complexity Definition'!$A$4:$Y$6,22,FALSE),"")</f>
        <v/>
      </c>
      <c r="Y93" s="327" t="str">
        <f>IFERROR(VLOOKUP($C93,'Complexity Definition'!$A$4:$Y$6,23,FALSE),"")</f>
        <v/>
      </c>
      <c r="Z93" s="327"/>
      <c r="AA93" s="327"/>
    </row>
    <row r="94" spans="1:27">
      <c r="A94" s="400">
        <v>89</v>
      </c>
      <c r="B94" s="401"/>
      <c r="C94" s="402"/>
      <c r="D94" s="327" t="str">
        <f>IFERROR(VLOOKUP($C94,'Complexity Definition'!$A$4:$Y$6,2,FALSE),"")</f>
        <v/>
      </c>
      <c r="E94" s="327" t="str">
        <f>IFERROR(VLOOKUP($C94,'Complexity Definition'!$A$4:$Y$6,3,FALSE),"")</f>
        <v/>
      </c>
      <c r="F94" s="327" t="str">
        <f>IFERROR(VLOOKUP($C94,'Complexity Definition'!$A$4:$Y$6,4,FALSE),"")</f>
        <v/>
      </c>
      <c r="G94" s="327" t="str">
        <f>IFERROR(VLOOKUP($C94,'Complexity Definition'!$A$4:$Y$6,5,FALSE),"")</f>
        <v/>
      </c>
      <c r="H94" s="327" t="str">
        <f>IFERROR(VLOOKUP($C94,'Complexity Definition'!$A$4:$Y$6,6,FALSE),"")</f>
        <v/>
      </c>
      <c r="I94" s="327" t="str">
        <f>IFERROR(VLOOKUP($C94,'Complexity Definition'!$A$4:$Y$6,7,FALSE),"")</f>
        <v/>
      </c>
      <c r="J94" s="327" t="str">
        <f>IFERROR(VLOOKUP($C94,'Complexity Definition'!$A$4:$Y$6,8,FALSE),"")</f>
        <v/>
      </c>
      <c r="K94" s="327" t="str">
        <f>IFERROR(VLOOKUP($C94,'Complexity Definition'!$A$4:$Y$6,9,FALSE),"")</f>
        <v/>
      </c>
      <c r="L94" s="327" t="str">
        <f>IFERROR(VLOOKUP($C94,'Complexity Definition'!$A$4:$Y$6,10,FALSE),"")</f>
        <v/>
      </c>
      <c r="M94" s="327" t="str">
        <f>IFERROR(VLOOKUP($C94,'Complexity Definition'!$A$4:$Y$6,11,FALSE),"")</f>
        <v/>
      </c>
      <c r="N94" s="327" t="str">
        <f>IFERROR(VLOOKUP($C94,'Complexity Definition'!$A$4:$Y$6,12,FALSE),"")</f>
        <v/>
      </c>
      <c r="O94" s="327" t="str">
        <f>IFERROR(VLOOKUP($C94,'Complexity Definition'!$A$4:$Y$6,13,FALSE),"")</f>
        <v/>
      </c>
      <c r="P94" s="327" t="str">
        <f>IFERROR(VLOOKUP($C94,'Complexity Definition'!$A$4:$Y$6,14,FALSE),"")</f>
        <v/>
      </c>
      <c r="Q94" s="327" t="str">
        <f>IFERROR(VLOOKUP($C94,'Complexity Definition'!$A$4:$Y$6,15,FALSE),"")</f>
        <v/>
      </c>
      <c r="R94" s="327" t="str">
        <f>IFERROR(VLOOKUP($C94,'Complexity Definition'!$A$4:$Y$6,16,FALSE),"")</f>
        <v/>
      </c>
      <c r="S94" s="327" t="str">
        <f>IFERROR(VLOOKUP($C94,'Complexity Definition'!$A$4:$Y$6,17,FALSE),"")</f>
        <v/>
      </c>
      <c r="T94" s="327" t="str">
        <f>IFERROR(VLOOKUP($C94,'Complexity Definition'!$A$4:$Y$6,18,FALSE),"")</f>
        <v/>
      </c>
      <c r="U94" s="327" t="str">
        <f>IFERROR(VLOOKUP($C94,'Complexity Definition'!$A$4:$Y$6,19,FALSE),"")</f>
        <v/>
      </c>
      <c r="V94" s="327" t="str">
        <f>IFERROR(VLOOKUP($C94,'Complexity Definition'!$A$4:$Y$6,20,FALSE),"")</f>
        <v/>
      </c>
      <c r="W94" s="327" t="str">
        <f>IFERROR(VLOOKUP($C94,'Complexity Definition'!$A$4:$Y$6,21,FALSE),"")</f>
        <v/>
      </c>
      <c r="X94" s="327" t="str">
        <f>IFERROR(VLOOKUP($C94,'Complexity Definition'!$A$4:$Y$6,22,FALSE),"")</f>
        <v/>
      </c>
      <c r="Y94" s="327" t="str">
        <f>IFERROR(VLOOKUP($C94,'Complexity Definition'!$A$4:$Y$6,23,FALSE),"")</f>
        <v/>
      </c>
      <c r="Z94" s="327"/>
      <c r="AA94" s="327"/>
    </row>
    <row r="95" spans="1:27">
      <c r="A95" s="400">
        <v>90</v>
      </c>
      <c r="B95" s="401"/>
      <c r="C95" s="402"/>
      <c r="D95" s="327" t="str">
        <f>IFERROR(VLOOKUP($C95,'Complexity Definition'!$A$4:$Y$6,2,FALSE),"")</f>
        <v/>
      </c>
      <c r="E95" s="327" t="str">
        <f>IFERROR(VLOOKUP($C95,'Complexity Definition'!$A$4:$Y$6,3,FALSE),"")</f>
        <v/>
      </c>
      <c r="F95" s="327" t="str">
        <f>IFERROR(VLOOKUP($C95,'Complexity Definition'!$A$4:$Y$6,4,FALSE),"")</f>
        <v/>
      </c>
      <c r="G95" s="327" t="str">
        <f>IFERROR(VLOOKUP($C95,'Complexity Definition'!$A$4:$Y$6,5,FALSE),"")</f>
        <v/>
      </c>
      <c r="H95" s="327" t="str">
        <f>IFERROR(VLOOKUP($C95,'Complexity Definition'!$A$4:$Y$6,6,FALSE),"")</f>
        <v/>
      </c>
      <c r="I95" s="327" t="str">
        <f>IFERROR(VLOOKUP($C95,'Complexity Definition'!$A$4:$Y$6,7,FALSE),"")</f>
        <v/>
      </c>
      <c r="J95" s="327" t="str">
        <f>IFERROR(VLOOKUP($C95,'Complexity Definition'!$A$4:$Y$6,8,FALSE),"")</f>
        <v/>
      </c>
      <c r="K95" s="327" t="str">
        <f>IFERROR(VLOOKUP($C95,'Complexity Definition'!$A$4:$Y$6,9,FALSE),"")</f>
        <v/>
      </c>
      <c r="L95" s="327" t="str">
        <f>IFERROR(VLOOKUP($C95,'Complexity Definition'!$A$4:$Y$6,10,FALSE),"")</f>
        <v/>
      </c>
      <c r="M95" s="327" t="str">
        <f>IFERROR(VLOOKUP($C95,'Complexity Definition'!$A$4:$Y$6,11,FALSE),"")</f>
        <v/>
      </c>
      <c r="N95" s="327" t="str">
        <f>IFERROR(VLOOKUP($C95,'Complexity Definition'!$A$4:$Y$6,12,FALSE),"")</f>
        <v/>
      </c>
      <c r="O95" s="327" t="str">
        <f>IFERROR(VLOOKUP($C95,'Complexity Definition'!$A$4:$Y$6,13,FALSE),"")</f>
        <v/>
      </c>
      <c r="P95" s="327" t="str">
        <f>IFERROR(VLOOKUP($C95,'Complexity Definition'!$A$4:$Y$6,14,FALSE),"")</f>
        <v/>
      </c>
      <c r="Q95" s="327" t="str">
        <f>IFERROR(VLOOKUP($C95,'Complexity Definition'!$A$4:$Y$6,15,FALSE),"")</f>
        <v/>
      </c>
      <c r="R95" s="327" t="str">
        <f>IFERROR(VLOOKUP($C95,'Complexity Definition'!$A$4:$Y$6,16,FALSE),"")</f>
        <v/>
      </c>
      <c r="S95" s="327" t="str">
        <f>IFERROR(VLOOKUP($C95,'Complexity Definition'!$A$4:$Y$6,17,FALSE),"")</f>
        <v/>
      </c>
      <c r="T95" s="327" t="str">
        <f>IFERROR(VLOOKUP($C95,'Complexity Definition'!$A$4:$Y$6,18,FALSE),"")</f>
        <v/>
      </c>
      <c r="U95" s="327" t="str">
        <f>IFERROR(VLOOKUP($C95,'Complexity Definition'!$A$4:$Y$6,19,FALSE),"")</f>
        <v/>
      </c>
      <c r="V95" s="327" t="str">
        <f>IFERROR(VLOOKUP($C95,'Complexity Definition'!$A$4:$Y$6,20,FALSE),"")</f>
        <v/>
      </c>
      <c r="W95" s="327" t="str">
        <f>IFERROR(VLOOKUP($C95,'Complexity Definition'!$A$4:$Y$6,21,FALSE),"")</f>
        <v/>
      </c>
      <c r="X95" s="327" t="str">
        <f>IFERROR(VLOOKUP($C95,'Complexity Definition'!$A$4:$Y$6,22,FALSE),"")</f>
        <v/>
      </c>
      <c r="Y95" s="327" t="str">
        <f>IFERROR(VLOOKUP($C95,'Complexity Definition'!$A$4:$Y$6,23,FALSE),"")</f>
        <v/>
      </c>
      <c r="Z95" s="327"/>
      <c r="AA95" s="327"/>
    </row>
    <row r="96" spans="1:27">
      <c r="A96" s="400">
        <v>91</v>
      </c>
      <c r="B96" s="401"/>
      <c r="C96" s="402"/>
      <c r="D96" s="327" t="str">
        <f>IFERROR(VLOOKUP($C96,'Complexity Definition'!$A$4:$Y$6,2,FALSE),"")</f>
        <v/>
      </c>
      <c r="E96" s="327" t="str">
        <f>IFERROR(VLOOKUP($C96,'Complexity Definition'!$A$4:$Y$6,3,FALSE),"")</f>
        <v/>
      </c>
      <c r="F96" s="327" t="str">
        <f>IFERROR(VLOOKUP($C96,'Complexity Definition'!$A$4:$Y$6,4,FALSE),"")</f>
        <v/>
      </c>
      <c r="G96" s="327" t="str">
        <f>IFERROR(VLOOKUP($C96,'Complexity Definition'!$A$4:$Y$6,5,FALSE),"")</f>
        <v/>
      </c>
      <c r="H96" s="327" t="str">
        <f>IFERROR(VLOOKUP($C96,'Complexity Definition'!$A$4:$Y$6,6,FALSE),"")</f>
        <v/>
      </c>
      <c r="I96" s="327" t="str">
        <f>IFERROR(VLOOKUP($C96,'Complexity Definition'!$A$4:$Y$6,7,FALSE),"")</f>
        <v/>
      </c>
      <c r="J96" s="327" t="str">
        <f>IFERROR(VLOOKUP($C96,'Complexity Definition'!$A$4:$Y$6,8,FALSE),"")</f>
        <v/>
      </c>
      <c r="K96" s="327" t="str">
        <f>IFERROR(VLOOKUP($C96,'Complexity Definition'!$A$4:$Y$6,9,FALSE),"")</f>
        <v/>
      </c>
      <c r="L96" s="327" t="str">
        <f>IFERROR(VLOOKUP($C96,'Complexity Definition'!$A$4:$Y$6,10,FALSE),"")</f>
        <v/>
      </c>
      <c r="M96" s="327" t="str">
        <f>IFERROR(VLOOKUP($C96,'Complexity Definition'!$A$4:$Y$6,11,FALSE),"")</f>
        <v/>
      </c>
      <c r="N96" s="327" t="str">
        <f>IFERROR(VLOOKUP($C96,'Complexity Definition'!$A$4:$Y$6,12,FALSE),"")</f>
        <v/>
      </c>
      <c r="O96" s="327" t="str">
        <f>IFERROR(VLOOKUP($C96,'Complexity Definition'!$A$4:$Y$6,13,FALSE),"")</f>
        <v/>
      </c>
      <c r="P96" s="327" t="str">
        <f>IFERROR(VLOOKUP($C96,'Complexity Definition'!$A$4:$Y$6,14,FALSE),"")</f>
        <v/>
      </c>
      <c r="Q96" s="327" t="str">
        <f>IFERROR(VLOOKUP($C96,'Complexity Definition'!$A$4:$Y$6,15,FALSE),"")</f>
        <v/>
      </c>
      <c r="R96" s="327" t="str">
        <f>IFERROR(VLOOKUP($C96,'Complexity Definition'!$A$4:$Y$6,16,FALSE),"")</f>
        <v/>
      </c>
      <c r="S96" s="327" t="str">
        <f>IFERROR(VLOOKUP($C96,'Complexity Definition'!$A$4:$Y$6,17,FALSE),"")</f>
        <v/>
      </c>
      <c r="T96" s="327" t="str">
        <f>IFERROR(VLOOKUP($C96,'Complexity Definition'!$A$4:$Y$6,18,FALSE),"")</f>
        <v/>
      </c>
      <c r="U96" s="327" t="str">
        <f>IFERROR(VLOOKUP($C96,'Complexity Definition'!$A$4:$Y$6,19,FALSE),"")</f>
        <v/>
      </c>
      <c r="V96" s="327" t="str">
        <f>IFERROR(VLOOKUP($C96,'Complexity Definition'!$A$4:$Y$6,20,FALSE),"")</f>
        <v/>
      </c>
      <c r="W96" s="327" t="str">
        <f>IFERROR(VLOOKUP($C96,'Complexity Definition'!$A$4:$Y$6,21,FALSE),"")</f>
        <v/>
      </c>
      <c r="X96" s="327" t="str">
        <f>IFERROR(VLOOKUP($C96,'Complexity Definition'!$A$4:$Y$6,22,FALSE),"")</f>
        <v/>
      </c>
      <c r="Y96" s="327" t="str">
        <f>IFERROR(VLOOKUP($C96,'Complexity Definition'!$A$4:$Y$6,23,FALSE),"")</f>
        <v/>
      </c>
      <c r="Z96" s="327"/>
      <c r="AA96" s="327"/>
    </row>
    <row r="97" spans="1:27">
      <c r="A97" s="400">
        <v>92</v>
      </c>
      <c r="B97" s="401"/>
      <c r="C97" s="402"/>
      <c r="D97" s="327" t="str">
        <f>IFERROR(VLOOKUP($C97,'Complexity Definition'!$A$4:$Y$6,2,FALSE),"")</f>
        <v/>
      </c>
      <c r="E97" s="327" t="str">
        <f>IFERROR(VLOOKUP($C97,'Complexity Definition'!$A$4:$Y$6,3,FALSE),"")</f>
        <v/>
      </c>
      <c r="F97" s="327" t="str">
        <f>IFERROR(VLOOKUP($C97,'Complexity Definition'!$A$4:$Y$6,4,FALSE),"")</f>
        <v/>
      </c>
      <c r="G97" s="327" t="str">
        <f>IFERROR(VLOOKUP($C97,'Complexity Definition'!$A$4:$Y$6,5,FALSE),"")</f>
        <v/>
      </c>
      <c r="H97" s="327" t="str">
        <f>IFERROR(VLOOKUP($C97,'Complexity Definition'!$A$4:$Y$6,6,FALSE),"")</f>
        <v/>
      </c>
      <c r="I97" s="327" t="str">
        <f>IFERROR(VLOOKUP($C97,'Complexity Definition'!$A$4:$Y$6,7,FALSE),"")</f>
        <v/>
      </c>
      <c r="J97" s="327" t="str">
        <f>IFERROR(VLOOKUP($C97,'Complexity Definition'!$A$4:$Y$6,8,FALSE),"")</f>
        <v/>
      </c>
      <c r="K97" s="327" t="str">
        <f>IFERROR(VLOOKUP($C97,'Complexity Definition'!$A$4:$Y$6,9,FALSE),"")</f>
        <v/>
      </c>
      <c r="L97" s="327" t="str">
        <f>IFERROR(VLOOKUP($C97,'Complexity Definition'!$A$4:$Y$6,10,FALSE),"")</f>
        <v/>
      </c>
      <c r="M97" s="327" t="str">
        <f>IFERROR(VLOOKUP($C97,'Complexity Definition'!$A$4:$Y$6,11,FALSE),"")</f>
        <v/>
      </c>
      <c r="N97" s="327" t="str">
        <f>IFERROR(VLOOKUP($C97,'Complexity Definition'!$A$4:$Y$6,12,FALSE),"")</f>
        <v/>
      </c>
      <c r="O97" s="327" t="str">
        <f>IFERROR(VLOOKUP($C97,'Complexity Definition'!$A$4:$Y$6,13,FALSE),"")</f>
        <v/>
      </c>
      <c r="P97" s="327" t="str">
        <f>IFERROR(VLOOKUP($C97,'Complexity Definition'!$A$4:$Y$6,14,FALSE),"")</f>
        <v/>
      </c>
      <c r="Q97" s="327" t="str">
        <f>IFERROR(VLOOKUP($C97,'Complexity Definition'!$A$4:$Y$6,15,FALSE),"")</f>
        <v/>
      </c>
      <c r="R97" s="327" t="str">
        <f>IFERROR(VLOOKUP($C97,'Complexity Definition'!$A$4:$Y$6,16,FALSE),"")</f>
        <v/>
      </c>
      <c r="S97" s="327" t="str">
        <f>IFERROR(VLOOKUP($C97,'Complexity Definition'!$A$4:$Y$6,17,FALSE),"")</f>
        <v/>
      </c>
      <c r="T97" s="327" t="str">
        <f>IFERROR(VLOOKUP($C97,'Complexity Definition'!$A$4:$Y$6,18,FALSE),"")</f>
        <v/>
      </c>
      <c r="U97" s="327" t="str">
        <f>IFERROR(VLOOKUP($C97,'Complexity Definition'!$A$4:$Y$6,19,FALSE),"")</f>
        <v/>
      </c>
      <c r="V97" s="327" t="str">
        <f>IFERROR(VLOOKUP($C97,'Complexity Definition'!$A$4:$Y$6,20,FALSE),"")</f>
        <v/>
      </c>
      <c r="W97" s="327" t="str">
        <f>IFERROR(VLOOKUP($C97,'Complexity Definition'!$A$4:$Y$6,21,FALSE),"")</f>
        <v/>
      </c>
      <c r="X97" s="327" t="str">
        <f>IFERROR(VLOOKUP($C97,'Complexity Definition'!$A$4:$Y$6,22,FALSE),"")</f>
        <v/>
      </c>
      <c r="Y97" s="327" t="str">
        <f>IFERROR(VLOOKUP($C97,'Complexity Definition'!$A$4:$Y$6,23,FALSE),"")</f>
        <v/>
      </c>
      <c r="Z97" s="327"/>
      <c r="AA97" s="327"/>
    </row>
    <row r="98" spans="1:27">
      <c r="A98" s="400">
        <v>93</v>
      </c>
      <c r="B98" s="401"/>
      <c r="C98" s="402"/>
      <c r="D98" s="327" t="str">
        <f>IFERROR(VLOOKUP($C98,'Complexity Definition'!$A$4:$Y$6,2,FALSE),"")</f>
        <v/>
      </c>
      <c r="E98" s="327" t="str">
        <f>IFERROR(VLOOKUP($C98,'Complexity Definition'!$A$4:$Y$6,3,FALSE),"")</f>
        <v/>
      </c>
      <c r="F98" s="327" t="str">
        <f>IFERROR(VLOOKUP($C98,'Complexity Definition'!$A$4:$Y$6,4,FALSE),"")</f>
        <v/>
      </c>
      <c r="G98" s="327" t="str">
        <f>IFERROR(VLOOKUP($C98,'Complexity Definition'!$A$4:$Y$6,5,FALSE),"")</f>
        <v/>
      </c>
      <c r="H98" s="327" t="str">
        <f>IFERROR(VLOOKUP($C98,'Complexity Definition'!$A$4:$Y$6,6,FALSE),"")</f>
        <v/>
      </c>
      <c r="I98" s="327" t="str">
        <f>IFERROR(VLOOKUP($C98,'Complexity Definition'!$A$4:$Y$6,7,FALSE),"")</f>
        <v/>
      </c>
      <c r="J98" s="327" t="str">
        <f>IFERROR(VLOOKUP($C98,'Complexity Definition'!$A$4:$Y$6,8,FALSE),"")</f>
        <v/>
      </c>
      <c r="K98" s="327" t="str">
        <f>IFERROR(VLOOKUP($C98,'Complexity Definition'!$A$4:$Y$6,9,FALSE),"")</f>
        <v/>
      </c>
      <c r="L98" s="327" t="str">
        <f>IFERROR(VLOOKUP($C98,'Complexity Definition'!$A$4:$Y$6,10,FALSE),"")</f>
        <v/>
      </c>
      <c r="M98" s="327" t="str">
        <f>IFERROR(VLOOKUP($C98,'Complexity Definition'!$A$4:$Y$6,11,FALSE),"")</f>
        <v/>
      </c>
      <c r="N98" s="327" t="str">
        <f>IFERROR(VLOOKUP($C98,'Complexity Definition'!$A$4:$Y$6,12,FALSE),"")</f>
        <v/>
      </c>
      <c r="O98" s="327" t="str">
        <f>IFERROR(VLOOKUP($C98,'Complexity Definition'!$A$4:$Y$6,13,FALSE),"")</f>
        <v/>
      </c>
      <c r="P98" s="327" t="str">
        <f>IFERROR(VLOOKUP($C98,'Complexity Definition'!$A$4:$Y$6,14,FALSE),"")</f>
        <v/>
      </c>
      <c r="Q98" s="327" t="str">
        <f>IFERROR(VLOOKUP($C98,'Complexity Definition'!$A$4:$Y$6,15,FALSE),"")</f>
        <v/>
      </c>
      <c r="R98" s="327" t="str">
        <f>IFERROR(VLOOKUP($C98,'Complexity Definition'!$A$4:$Y$6,16,FALSE),"")</f>
        <v/>
      </c>
      <c r="S98" s="327" t="str">
        <f>IFERROR(VLOOKUP($C98,'Complexity Definition'!$A$4:$Y$6,17,FALSE),"")</f>
        <v/>
      </c>
      <c r="T98" s="327" t="str">
        <f>IFERROR(VLOOKUP($C98,'Complexity Definition'!$A$4:$Y$6,18,FALSE),"")</f>
        <v/>
      </c>
      <c r="U98" s="327" t="str">
        <f>IFERROR(VLOOKUP($C98,'Complexity Definition'!$A$4:$Y$6,19,FALSE),"")</f>
        <v/>
      </c>
      <c r="V98" s="327" t="str">
        <f>IFERROR(VLOOKUP($C98,'Complexity Definition'!$A$4:$Y$6,20,FALSE),"")</f>
        <v/>
      </c>
      <c r="W98" s="327" t="str">
        <f>IFERROR(VLOOKUP($C98,'Complexity Definition'!$A$4:$Y$6,21,FALSE),"")</f>
        <v/>
      </c>
      <c r="X98" s="327" t="str">
        <f>IFERROR(VLOOKUP($C98,'Complexity Definition'!$A$4:$Y$6,22,FALSE),"")</f>
        <v/>
      </c>
      <c r="Y98" s="327" t="str">
        <f>IFERROR(VLOOKUP($C98,'Complexity Definition'!$A$4:$Y$6,23,FALSE),"")</f>
        <v/>
      </c>
      <c r="Z98" s="327"/>
      <c r="AA98" s="327"/>
    </row>
    <row r="99" spans="1:27">
      <c r="A99" s="400">
        <v>94</v>
      </c>
      <c r="B99" s="401"/>
      <c r="C99" s="402"/>
      <c r="D99" s="327" t="str">
        <f>IFERROR(VLOOKUP($C99,'Complexity Definition'!$A$4:$Y$6,2,FALSE),"")</f>
        <v/>
      </c>
      <c r="E99" s="327" t="str">
        <f>IFERROR(VLOOKUP($C99,'Complexity Definition'!$A$4:$Y$6,3,FALSE),"")</f>
        <v/>
      </c>
      <c r="F99" s="327" t="str">
        <f>IFERROR(VLOOKUP($C99,'Complexity Definition'!$A$4:$Y$6,4,FALSE),"")</f>
        <v/>
      </c>
      <c r="G99" s="327" t="str">
        <f>IFERROR(VLOOKUP($C99,'Complexity Definition'!$A$4:$Y$6,5,FALSE),"")</f>
        <v/>
      </c>
      <c r="H99" s="327" t="str">
        <f>IFERROR(VLOOKUP($C99,'Complexity Definition'!$A$4:$Y$6,6,FALSE),"")</f>
        <v/>
      </c>
      <c r="I99" s="327" t="str">
        <f>IFERROR(VLOOKUP($C99,'Complexity Definition'!$A$4:$Y$6,7,FALSE),"")</f>
        <v/>
      </c>
      <c r="J99" s="327" t="str">
        <f>IFERROR(VLOOKUP($C99,'Complexity Definition'!$A$4:$Y$6,8,FALSE),"")</f>
        <v/>
      </c>
      <c r="K99" s="327" t="str">
        <f>IFERROR(VLOOKUP($C99,'Complexity Definition'!$A$4:$Y$6,9,FALSE),"")</f>
        <v/>
      </c>
      <c r="L99" s="327" t="str">
        <f>IFERROR(VLOOKUP($C99,'Complexity Definition'!$A$4:$Y$6,10,FALSE),"")</f>
        <v/>
      </c>
      <c r="M99" s="327" t="str">
        <f>IFERROR(VLOOKUP($C99,'Complexity Definition'!$A$4:$Y$6,11,FALSE),"")</f>
        <v/>
      </c>
      <c r="N99" s="327" t="str">
        <f>IFERROR(VLOOKUP($C99,'Complexity Definition'!$A$4:$Y$6,12,FALSE),"")</f>
        <v/>
      </c>
      <c r="O99" s="327" t="str">
        <f>IFERROR(VLOOKUP($C99,'Complexity Definition'!$A$4:$Y$6,13,FALSE),"")</f>
        <v/>
      </c>
      <c r="P99" s="327" t="str">
        <f>IFERROR(VLOOKUP($C99,'Complexity Definition'!$A$4:$Y$6,14,FALSE),"")</f>
        <v/>
      </c>
      <c r="Q99" s="327" t="str">
        <f>IFERROR(VLOOKUP($C99,'Complexity Definition'!$A$4:$Y$6,15,FALSE),"")</f>
        <v/>
      </c>
      <c r="R99" s="327" t="str">
        <f>IFERROR(VLOOKUP($C99,'Complexity Definition'!$A$4:$Y$6,16,FALSE),"")</f>
        <v/>
      </c>
      <c r="S99" s="327" t="str">
        <f>IFERROR(VLOOKUP($C99,'Complexity Definition'!$A$4:$Y$6,17,FALSE),"")</f>
        <v/>
      </c>
      <c r="T99" s="327" t="str">
        <f>IFERROR(VLOOKUP($C99,'Complexity Definition'!$A$4:$Y$6,18,FALSE),"")</f>
        <v/>
      </c>
      <c r="U99" s="327" t="str">
        <f>IFERROR(VLOOKUP($C99,'Complexity Definition'!$A$4:$Y$6,19,FALSE),"")</f>
        <v/>
      </c>
      <c r="V99" s="327" t="str">
        <f>IFERROR(VLOOKUP($C99,'Complexity Definition'!$A$4:$Y$6,20,FALSE),"")</f>
        <v/>
      </c>
      <c r="W99" s="327" t="str">
        <f>IFERROR(VLOOKUP($C99,'Complexity Definition'!$A$4:$Y$6,21,FALSE),"")</f>
        <v/>
      </c>
      <c r="X99" s="327" t="str">
        <f>IFERROR(VLOOKUP($C99,'Complexity Definition'!$A$4:$Y$6,22,FALSE),"")</f>
        <v/>
      </c>
      <c r="Y99" s="327" t="str">
        <f>IFERROR(VLOOKUP($C99,'Complexity Definition'!$A$4:$Y$6,23,FALSE),"")</f>
        <v/>
      </c>
      <c r="Z99" s="327"/>
      <c r="AA99" s="327"/>
    </row>
    <row r="100" spans="1:27">
      <c r="A100" s="400">
        <v>95</v>
      </c>
      <c r="B100" s="401"/>
      <c r="C100" s="402"/>
      <c r="D100" s="327" t="str">
        <f>IFERROR(VLOOKUP($C100,'Complexity Definition'!$A$4:$Y$6,2,FALSE),"")</f>
        <v/>
      </c>
      <c r="E100" s="327" t="str">
        <f>IFERROR(VLOOKUP($C100,'Complexity Definition'!$A$4:$Y$6,3,FALSE),"")</f>
        <v/>
      </c>
      <c r="F100" s="327" t="str">
        <f>IFERROR(VLOOKUP($C100,'Complexity Definition'!$A$4:$Y$6,4,FALSE),"")</f>
        <v/>
      </c>
      <c r="G100" s="327" t="str">
        <f>IFERROR(VLOOKUP($C100,'Complexity Definition'!$A$4:$Y$6,5,FALSE),"")</f>
        <v/>
      </c>
      <c r="H100" s="327" t="str">
        <f>IFERROR(VLOOKUP($C100,'Complexity Definition'!$A$4:$Y$6,6,FALSE),"")</f>
        <v/>
      </c>
      <c r="I100" s="327" t="str">
        <f>IFERROR(VLOOKUP($C100,'Complexity Definition'!$A$4:$Y$6,7,FALSE),"")</f>
        <v/>
      </c>
      <c r="J100" s="327" t="str">
        <f>IFERROR(VLOOKUP($C100,'Complexity Definition'!$A$4:$Y$6,8,FALSE),"")</f>
        <v/>
      </c>
      <c r="K100" s="327" t="str">
        <f>IFERROR(VLOOKUP($C100,'Complexity Definition'!$A$4:$Y$6,9,FALSE),"")</f>
        <v/>
      </c>
      <c r="L100" s="327" t="str">
        <f>IFERROR(VLOOKUP($C100,'Complexity Definition'!$A$4:$Y$6,10,FALSE),"")</f>
        <v/>
      </c>
      <c r="M100" s="327" t="str">
        <f>IFERROR(VLOOKUP($C100,'Complexity Definition'!$A$4:$Y$6,11,FALSE),"")</f>
        <v/>
      </c>
      <c r="N100" s="327" t="str">
        <f>IFERROR(VLOOKUP($C100,'Complexity Definition'!$A$4:$Y$6,12,FALSE),"")</f>
        <v/>
      </c>
      <c r="O100" s="327" t="str">
        <f>IFERROR(VLOOKUP($C100,'Complexity Definition'!$A$4:$Y$6,13,FALSE),"")</f>
        <v/>
      </c>
      <c r="P100" s="327" t="str">
        <f>IFERROR(VLOOKUP($C100,'Complexity Definition'!$A$4:$Y$6,14,FALSE),"")</f>
        <v/>
      </c>
      <c r="Q100" s="327" t="str">
        <f>IFERROR(VLOOKUP($C100,'Complexity Definition'!$A$4:$Y$6,15,FALSE),"")</f>
        <v/>
      </c>
      <c r="R100" s="327" t="str">
        <f>IFERROR(VLOOKUP($C100,'Complexity Definition'!$A$4:$Y$6,16,FALSE),"")</f>
        <v/>
      </c>
      <c r="S100" s="327" t="str">
        <f>IFERROR(VLOOKUP($C100,'Complexity Definition'!$A$4:$Y$6,17,FALSE),"")</f>
        <v/>
      </c>
      <c r="T100" s="327" t="str">
        <f>IFERROR(VLOOKUP($C100,'Complexity Definition'!$A$4:$Y$6,18,FALSE),"")</f>
        <v/>
      </c>
      <c r="U100" s="327" t="str">
        <f>IFERROR(VLOOKUP($C100,'Complexity Definition'!$A$4:$Y$6,19,FALSE),"")</f>
        <v/>
      </c>
      <c r="V100" s="327" t="str">
        <f>IFERROR(VLOOKUP($C100,'Complexity Definition'!$A$4:$Y$6,20,FALSE),"")</f>
        <v/>
      </c>
      <c r="W100" s="327" t="str">
        <f>IFERROR(VLOOKUP($C100,'Complexity Definition'!$A$4:$Y$6,21,FALSE),"")</f>
        <v/>
      </c>
      <c r="X100" s="327" t="str">
        <f>IFERROR(VLOOKUP($C100,'Complexity Definition'!$A$4:$Y$6,22,FALSE),"")</f>
        <v/>
      </c>
      <c r="Y100" s="327" t="str">
        <f>IFERROR(VLOOKUP($C100,'Complexity Definition'!$A$4:$Y$6,23,FALSE),"")</f>
        <v/>
      </c>
      <c r="Z100" s="327"/>
      <c r="AA100" s="327"/>
    </row>
    <row r="101" spans="1:27">
      <c r="A101" s="400">
        <v>96</v>
      </c>
      <c r="B101" s="401"/>
      <c r="C101" s="402"/>
      <c r="D101" s="327" t="str">
        <f>IFERROR(VLOOKUP($C101,'Complexity Definition'!$A$4:$Y$6,2,FALSE),"")</f>
        <v/>
      </c>
      <c r="E101" s="327" t="str">
        <f>IFERROR(VLOOKUP($C101,'Complexity Definition'!$A$4:$Y$6,3,FALSE),"")</f>
        <v/>
      </c>
      <c r="F101" s="327" t="str">
        <f>IFERROR(VLOOKUP($C101,'Complexity Definition'!$A$4:$Y$6,4,FALSE),"")</f>
        <v/>
      </c>
      <c r="G101" s="327" t="str">
        <f>IFERROR(VLOOKUP($C101,'Complexity Definition'!$A$4:$Y$6,5,FALSE),"")</f>
        <v/>
      </c>
      <c r="H101" s="327" t="str">
        <f>IFERROR(VLOOKUP($C101,'Complexity Definition'!$A$4:$Y$6,6,FALSE),"")</f>
        <v/>
      </c>
      <c r="I101" s="327" t="str">
        <f>IFERROR(VLOOKUP($C101,'Complexity Definition'!$A$4:$Y$6,7,FALSE),"")</f>
        <v/>
      </c>
      <c r="J101" s="327" t="str">
        <f>IFERROR(VLOOKUP($C101,'Complexity Definition'!$A$4:$Y$6,8,FALSE),"")</f>
        <v/>
      </c>
      <c r="K101" s="327" t="str">
        <f>IFERROR(VLOOKUP($C101,'Complexity Definition'!$A$4:$Y$6,9,FALSE),"")</f>
        <v/>
      </c>
      <c r="L101" s="327" t="str">
        <f>IFERROR(VLOOKUP($C101,'Complexity Definition'!$A$4:$Y$6,10,FALSE),"")</f>
        <v/>
      </c>
      <c r="M101" s="327" t="str">
        <f>IFERROR(VLOOKUP($C101,'Complexity Definition'!$A$4:$Y$6,11,FALSE),"")</f>
        <v/>
      </c>
      <c r="N101" s="327" t="str">
        <f>IFERROR(VLOOKUP($C101,'Complexity Definition'!$A$4:$Y$6,12,FALSE),"")</f>
        <v/>
      </c>
      <c r="O101" s="327" t="str">
        <f>IFERROR(VLOOKUP($C101,'Complexity Definition'!$A$4:$Y$6,13,FALSE),"")</f>
        <v/>
      </c>
      <c r="P101" s="327" t="str">
        <f>IFERROR(VLOOKUP($C101,'Complexity Definition'!$A$4:$Y$6,14,FALSE),"")</f>
        <v/>
      </c>
      <c r="Q101" s="327" t="str">
        <f>IFERROR(VLOOKUP($C101,'Complexity Definition'!$A$4:$Y$6,15,FALSE),"")</f>
        <v/>
      </c>
      <c r="R101" s="327" t="str">
        <f>IFERROR(VLOOKUP($C101,'Complexity Definition'!$A$4:$Y$6,16,FALSE),"")</f>
        <v/>
      </c>
      <c r="S101" s="327" t="str">
        <f>IFERROR(VLOOKUP($C101,'Complexity Definition'!$A$4:$Y$6,17,FALSE),"")</f>
        <v/>
      </c>
      <c r="T101" s="327" t="str">
        <f>IFERROR(VLOOKUP($C101,'Complexity Definition'!$A$4:$Y$6,18,FALSE),"")</f>
        <v/>
      </c>
      <c r="U101" s="327" t="str">
        <f>IFERROR(VLOOKUP($C101,'Complexity Definition'!$A$4:$Y$6,19,FALSE),"")</f>
        <v/>
      </c>
      <c r="V101" s="327" t="str">
        <f>IFERROR(VLOOKUP($C101,'Complexity Definition'!$A$4:$Y$6,20,FALSE),"")</f>
        <v/>
      </c>
      <c r="W101" s="327" t="str">
        <f>IFERROR(VLOOKUP($C101,'Complexity Definition'!$A$4:$Y$6,21,FALSE),"")</f>
        <v/>
      </c>
      <c r="X101" s="327" t="str">
        <f>IFERROR(VLOOKUP($C101,'Complexity Definition'!$A$4:$Y$6,22,FALSE),"")</f>
        <v/>
      </c>
      <c r="Y101" s="327" t="str">
        <f>IFERROR(VLOOKUP($C101,'Complexity Definition'!$A$4:$Y$6,23,FALSE),"")</f>
        <v/>
      </c>
      <c r="Z101" s="327"/>
      <c r="AA101" s="327"/>
    </row>
    <row r="102" spans="1:27">
      <c r="A102" s="400">
        <v>97</v>
      </c>
      <c r="B102" s="401"/>
      <c r="C102" s="402"/>
      <c r="D102" s="327" t="str">
        <f>IFERROR(VLOOKUP($C102,'Complexity Definition'!$A$4:$Y$6,2,FALSE),"")</f>
        <v/>
      </c>
      <c r="E102" s="327" t="str">
        <f>IFERROR(VLOOKUP($C102,'Complexity Definition'!$A$4:$Y$6,3,FALSE),"")</f>
        <v/>
      </c>
      <c r="F102" s="327" t="str">
        <f>IFERROR(VLOOKUP($C102,'Complexity Definition'!$A$4:$Y$6,4,FALSE),"")</f>
        <v/>
      </c>
      <c r="G102" s="327" t="str">
        <f>IFERROR(VLOOKUP($C102,'Complexity Definition'!$A$4:$Y$6,5,FALSE),"")</f>
        <v/>
      </c>
      <c r="H102" s="327" t="str">
        <f>IFERROR(VLOOKUP($C102,'Complexity Definition'!$A$4:$Y$6,6,FALSE),"")</f>
        <v/>
      </c>
      <c r="I102" s="327" t="str">
        <f>IFERROR(VLOOKUP($C102,'Complexity Definition'!$A$4:$Y$6,7,FALSE),"")</f>
        <v/>
      </c>
      <c r="J102" s="327" t="str">
        <f>IFERROR(VLOOKUP($C102,'Complexity Definition'!$A$4:$Y$6,8,FALSE),"")</f>
        <v/>
      </c>
      <c r="K102" s="327" t="str">
        <f>IFERROR(VLOOKUP($C102,'Complexity Definition'!$A$4:$Y$6,9,FALSE),"")</f>
        <v/>
      </c>
      <c r="L102" s="327" t="str">
        <f>IFERROR(VLOOKUP($C102,'Complexity Definition'!$A$4:$Y$6,10,FALSE),"")</f>
        <v/>
      </c>
      <c r="M102" s="327" t="str">
        <f>IFERROR(VLOOKUP($C102,'Complexity Definition'!$A$4:$Y$6,11,FALSE),"")</f>
        <v/>
      </c>
      <c r="N102" s="327" t="str">
        <f>IFERROR(VLOOKUP($C102,'Complexity Definition'!$A$4:$Y$6,12,FALSE),"")</f>
        <v/>
      </c>
      <c r="O102" s="327" t="str">
        <f>IFERROR(VLOOKUP($C102,'Complexity Definition'!$A$4:$Y$6,13,FALSE),"")</f>
        <v/>
      </c>
      <c r="P102" s="327" t="str">
        <f>IFERROR(VLOOKUP($C102,'Complexity Definition'!$A$4:$Y$6,14,FALSE),"")</f>
        <v/>
      </c>
      <c r="Q102" s="327" t="str">
        <f>IFERROR(VLOOKUP($C102,'Complexity Definition'!$A$4:$Y$6,15,FALSE),"")</f>
        <v/>
      </c>
      <c r="R102" s="327" t="str">
        <f>IFERROR(VLOOKUP($C102,'Complexity Definition'!$A$4:$Y$6,16,FALSE),"")</f>
        <v/>
      </c>
      <c r="S102" s="327" t="str">
        <f>IFERROR(VLOOKUP($C102,'Complexity Definition'!$A$4:$Y$6,17,FALSE),"")</f>
        <v/>
      </c>
      <c r="T102" s="327" t="str">
        <f>IFERROR(VLOOKUP($C102,'Complexity Definition'!$A$4:$Y$6,18,FALSE),"")</f>
        <v/>
      </c>
      <c r="U102" s="327" t="str">
        <f>IFERROR(VLOOKUP($C102,'Complexity Definition'!$A$4:$Y$6,19,FALSE),"")</f>
        <v/>
      </c>
      <c r="V102" s="327" t="str">
        <f>IFERROR(VLOOKUP($C102,'Complexity Definition'!$A$4:$Y$6,20,FALSE),"")</f>
        <v/>
      </c>
      <c r="W102" s="327" t="str">
        <f>IFERROR(VLOOKUP($C102,'Complexity Definition'!$A$4:$Y$6,21,FALSE),"")</f>
        <v/>
      </c>
      <c r="X102" s="327" t="str">
        <f>IFERROR(VLOOKUP($C102,'Complexity Definition'!$A$4:$Y$6,22,FALSE),"")</f>
        <v/>
      </c>
      <c r="Y102" s="327" t="str">
        <f>IFERROR(VLOOKUP($C102,'Complexity Definition'!$A$4:$Y$6,23,FALSE),"")</f>
        <v/>
      </c>
      <c r="Z102" s="327"/>
      <c r="AA102" s="327"/>
    </row>
    <row r="103" spans="1:27">
      <c r="A103" s="400">
        <v>98</v>
      </c>
      <c r="B103" s="401"/>
      <c r="C103" s="402"/>
      <c r="D103" s="327" t="str">
        <f>IFERROR(VLOOKUP($C103,'Complexity Definition'!$A$4:$Y$6,2,FALSE),"")</f>
        <v/>
      </c>
      <c r="E103" s="327" t="str">
        <f>IFERROR(VLOOKUP($C103,'Complexity Definition'!$A$4:$Y$6,3,FALSE),"")</f>
        <v/>
      </c>
      <c r="F103" s="327" t="str">
        <f>IFERROR(VLOOKUP($C103,'Complexity Definition'!$A$4:$Y$6,4,FALSE),"")</f>
        <v/>
      </c>
      <c r="G103" s="327" t="str">
        <f>IFERROR(VLOOKUP($C103,'Complexity Definition'!$A$4:$Y$6,5,FALSE),"")</f>
        <v/>
      </c>
      <c r="H103" s="327" t="str">
        <f>IFERROR(VLOOKUP($C103,'Complexity Definition'!$A$4:$Y$6,6,FALSE),"")</f>
        <v/>
      </c>
      <c r="I103" s="327" t="str">
        <f>IFERROR(VLOOKUP($C103,'Complexity Definition'!$A$4:$Y$6,7,FALSE),"")</f>
        <v/>
      </c>
      <c r="J103" s="327" t="str">
        <f>IFERROR(VLOOKUP($C103,'Complexity Definition'!$A$4:$Y$6,8,FALSE),"")</f>
        <v/>
      </c>
      <c r="K103" s="327" t="str">
        <f>IFERROR(VLOOKUP($C103,'Complexity Definition'!$A$4:$Y$6,9,FALSE),"")</f>
        <v/>
      </c>
      <c r="L103" s="327" t="str">
        <f>IFERROR(VLOOKUP($C103,'Complexity Definition'!$A$4:$Y$6,10,FALSE),"")</f>
        <v/>
      </c>
      <c r="M103" s="327" t="str">
        <f>IFERROR(VLOOKUP($C103,'Complexity Definition'!$A$4:$Y$6,11,FALSE),"")</f>
        <v/>
      </c>
      <c r="N103" s="327" t="str">
        <f>IFERROR(VLOOKUP($C103,'Complexity Definition'!$A$4:$Y$6,12,FALSE),"")</f>
        <v/>
      </c>
      <c r="O103" s="327" t="str">
        <f>IFERROR(VLOOKUP($C103,'Complexity Definition'!$A$4:$Y$6,13,FALSE),"")</f>
        <v/>
      </c>
      <c r="P103" s="327" t="str">
        <f>IFERROR(VLOOKUP($C103,'Complexity Definition'!$A$4:$Y$6,14,FALSE),"")</f>
        <v/>
      </c>
      <c r="Q103" s="327" t="str">
        <f>IFERROR(VLOOKUP($C103,'Complexity Definition'!$A$4:$Y$6,15,FALSE),"")</f>
        <v/>
      </c>
      <c r="R103" s="327" t="str">
        <f>IFERROR(VLOOKUP($C103,'Complexity Definition'!$A$4:$Y$6,16,FALSE),"")</f>
        <v/>
      </c>
      <c r="S103" s="327" t="str">
        <f>IFERROR(VLOOKUP($C103,'Complexity Definition'!$A$4:$Y$6,17,FALSE),"")</f>
        <v/>
      </c>
      <c r="T103" s="327" t="str">
        <f>IFERROR(VLOOKUP($C103,'Complexity Definition'!$A$4:$Y$6,18,FALSE),"")</f>
        <v/>
      </c>
      <c r="U103" s="327" t="str">
        <f>IFERROR(VLOOKUP($C103,'Complexity Definition'!$A$4:$Y$6,19,FALSE),"")</f>
        <v/>
      </c>
      <c r="V103" s="327" t="str">
        <f>IFERROR(VLOOKUP($C103,'Complexity Definition'!$A$4:$Y$6,20,FALSE),"")</f>
        <v/>
      </c>
      <c r="W103" s="327" t="str">
        <f>IFERROR(VLOOKUP($C103,'Complexity Definition'!$A$4:$Y$6,21,FALSE),"")</f>
        <v/>
      </c>
      <c r="X103" s="327" t="str">
        <f>IFERROR(VLOOKUP($C103,'Complexity Definition'!$A$4:$Y$6,22,FALSE),"")</f>
        <v/>
      </c>
      <c r="Y103" s="327" t="str">
        <f>IFERROR(VLOOKUP($C103,'Complexity Definition'!$A$4:$Y$6,23,FALSE),"")</f>
        <v/>
      </c>
      <c r="Z103" s="327"/>
      <c r="AA103" s="327"/>
    </row>
    <row r="104" spans="1:27">
      <c r="A104" s="400">
        <v>99</v>
      </c>
      <c r="B104" s="401"/>
      <c r="C104" s="402"/>
      <c r="D104" s="327" t="str">
        <f>IFERROR(VLOOKUP($C104,'Complexity Definition'!$A$4:$Y$6,2,FALSE),"")</f>
        <v/>
      </c>
      <c r="E104" s="327" t="str">
        <f>IFERROR(VLOOKUP($C104,'Complexity Definition'!$A$4:$Y$6,3,FALSE),"")</f>
        <v/>
      </c>
      <c r="F104" s="327" t="str">
        <f>IFERROR(VLOOKUP($C104,'Complexity Definition'!$A$4:$Y$6,4,FALSE),"")</f>
        <v/>
      </c>
      <c r="G104" s="327" t="str">
        <f>IFERROR(VLOOKUP($C104,'Complexity Definition'!$A$4:$Y$6,5,FALSE),"")</f>
        <v/>
      </c>
      <c r="H104" s="327" t="str">
        <f>IFERROR(VLOOKUP($C104,'Complexity Definition'!$A$4:$Y$6,6,FALSE),"")</f>
        <v/>
      </c>
      <c r="I104" s="327" t="str">
        <f>IFERROR(VLOOKUP($C104,'Complexity Definition'!$A$4:$Y$6,7,FALSE),"")</f>
        <v/>
      </c>
      <c r="J104" s="327" t="str">
        <f>IFERROR(VLOOKUP($C104,'Complexity Definition'!$A$4:$Y$6,8,FALSE),"")</f>
        <v/>
      </c>
      <c r="K104" s="327" t="str">
        <f>IFERROR(VLOOKUP($C104,'Complexity Definition'!$A$4:$Y$6,9,FALSE),"")</f>
        <v/>
      </c>
      <c r="L104" s="327" t="str">
        <f>IFERROR(VLOOKUP($C104,'Complexity Definition'!$A$4:$Y$6,10,FALSE),"")</f>
        <v/>
      </c>
      <c r="M104" s="327" t="str">
        <f>IFERROR(VLOOKUP($C104,'Complexity Definition'!$A$4:$Y$6,11,FALSE),"")</f>
        <v/>
      </c>
      <c r="N104" s="327" t="str">
        <f>IFERROR(VLOOKUP($C104,'Complexity Definition'!$A$4:$Y$6,12,FALSE),"")</f>
        <v/>
      </c>
      <c r="O104" s="327" t="str">
        <f>IFERROR(VLOOKUP($C104,'Complexity Definition'!$A$4:$Y$6,13,FALSE),"")</f>
        <v/>
      </c>
      <c r="P104" s="327" t="str">
        <f>IFERROR(VLOOKUP($C104,'Complexity Definition'!$A$4:$Y$6,14,FALSE),"")</f>
        <v/>
      </c>
      <c r="Q104" s="327" t="str">
        <f>IFERROR(VLOOKUP($C104,'Complexity Definition'!$A$4:$Y$6,15,FALSE),"")</f>
        <v/>
      </c>
      <c r="R104" s="327" t="str">
        <f>IFERROR(VLOOKUP($C104,'Complexity Definition'!$A$4:$Y$6,16,FALSE),"")</f>
        <v/>
      </c>
      <c r="S104" s="327" t="str">
        <f>IFERROR(VLOOKUP($C104,'Complexity Definition'!$A$4:$Y$6,17,FALSE),"")</f>
        <v/>
      </c>
      <c r="T104" s="327" t="str">
        <f>IFERROR(VLOOKUP($C104,'Complexity Definition'!$A$4:$Y$6,18,FALSE),"")</f>
        <v/>
      </c>
      <c r="U104" s="327" t="str">
        <f>IFERROR(VLOOKUP($C104,'Complexity Definition'!$A$4:$Y$6,19,FALSE),"")</f>
        <v/>
      </c>
      <c r="V104" s="327" t="str">
        <f>IFERROR(VLOOKUP($C104,'Complexity Definition'!$A$4:$Y$6,20,FALSE),"")</f>
        <v/>
      </c>
      <c r="W104" s="327" t="str">
        <f>IFERROR(VLOOKUP($C104,'Complexity Definition'!$A$4:$Y$6,21,FALSE),"")</f>
        <v/>
      </c>
      <c r="X104" s="327" t="str">
        <f>IFERROR(VLOOKUP($C104,'Complexity Definition'!$A$4:$Y$6,22,FALSE),"")</f>
        <v/>
      </c>
      <c r="Y104" s="327" t="str">
        <f>IFERROR(VLOOKUP($C104,'Complexity Definition'!$A$4:$Y$6,23,FALSE),"")</f>
        <v/>
      </c>
      <c r="Z104" s="327"/>
      <c r="AA104" s="327"/>
    </row>
    <row r="105" spans="1:27">
      <c r="A105" s="400">
        <v>100</v>
      </c>
      <c r="B105" s="401"/>
      <c r="C105" s="402"/>
      <c r="D105" s="327" t="str">
        <f>IFERROR(VLOOKUP($C105,'Complexity Definition'!$A$4:$Y$6,2,FALSE),"")</f>
        <v/>
      </c>
      <c r="E105" s="327" t="str">
        <f>IFERROR(VLOOKUP($C105,'Complexity Definition'!$A$4:$Y$6,3,FALSE),"")</f>
        <v/>
      </c>
      <c r="F105" s="327" t="str">
        <f>IFERROR(VLOOKUP($C105,'Complexity Definition'!$A$4:$Y$6,4,FALSE),"")</f>
        <v/>
      </c>
      <c r="G105" s="327" t="str">
        <f>IFERROR(VLOOKUP($C105,'Complexity Definition'!$A$4:$Y$6,5,FALSE),"")</f>
        <v/>
      </c>
      <c r="H105" s="327" t="str">
        <f>IFERROR(VLOOKUP($C105,'Complexity Definition'!$A$4:$Y$6,6,FALSE),"")</f>
        <v/>
      </c>
      <c r="I105" s="327" t="str">
        <f>IFERROR(VLOOKUP($C105,'Complexity Definition'!$A$4:$Y$6,7,FALSE),"")</f>
        <v/>
      </c>
      <c r="J105" s="327" t="str">
        <f>IFERROR(VLOOKUP($C105,'Complexity Definition'!$A$4:$Y$6,8,FALSE),"")</f>
        <v/>
      </c>
      <c r="K105" s="327" t="str">
        <f>IFERROR(VLOOKUP($C105,'Complexity Definition'!$A$4:$Y$6,9,FALSE),"")</f>
        <v/>
      </c>
      <c r="L105" s="327" t="str">
        <f>IFERROR(VLOOKUP($C105,'Complexity Definition'!$A$4:$Y$6,10,FALSE),"")</f>
        <v/>
      </c>
      <c r="M105" s="327" t="str">
        <f>IFERROR(VLOOKUP($C105,'Complexity Definition'!$A$4:$Y$6,11,FALSE),"")</f>
        <v/>
      </c>
      <c r="N105" s="327" t="str">
        <f>IFERROR(VLOOKUP($C105,'Complexity Definition'!$A$4:$Y$6,12,FALSE),"")</f>
        <v/>
      </c>
      <c r="O105" s="327" t="str">
        <f>IFERROR(VLOOKUP($C105,'Complexity Definition'!$A$4:$Y$6,13,FALSE),"")</f>
        <v/>
      </c>
      <c r="P105" s="327" t="str">
        <f>IFERROR(VLOOKUP($C105,'Complexity Definition'!$A$4:$Y$6,14,FALSE),"")</f>
        <v/>
      </c>
      <c r="Q105" s="327" t="str">
        <f>IFERROR(VLOOKUP($C105,'Complexity Definition'!$A$4:$Y$6,15,FALSE),"")</f>
        <v/>
      </c>
      <c r="R105" s="327" t="str">
        <f>IFERROR(VLOOKUP($C105,'Complexity Definition'!$A$4:$Y$6,16,FALSE),"")</f>
        <v/>
      </c>
      <c r="S105" s="327" t="str">
        <f>IFERROR(VLOOKUP($C105,'Complexity Definition'!$A$4:$Y$6,17,FALSE),"")</f>
        <v/>
      </c>
      <c r="T105" s="327" t="str">
        <f>IFERROR(VLOOKUP($C105,'Complexity Definition'!$A$4:$Y$6,18,FALSE),"")</f>
        <v/>
      </c>
      <c r="U105" s="327" t="str">
        <f>IFERROR(VLOOKUP($C105,'Complexity Definition'!$A$4:$Y$6,19,FALSE),"")</f>
        <v/>
      </c>
      <c r="V105" s="327" t="str">
        <f>IFERROR(VLOOKUP($C105,'Complexity Definition'!$A$4:$Y$6,20,FALSE),"")</f>
        <v/>
      </c>
      <c r="W105" s="327" t="str">
        <f>IFERROR(VLOOKUP($C105,'Complexity Definition'!$A$4:$Y$6,21,FALSE),"")</f>
        <v/>
      </c>
      <c r="X105" s="327" t="str">
        <f>IFERROR(VLOOKUP($C105,'Complexity Definition'!$A$4:$Y$6,22,FALSE),"")</f>
        <v/>
      </c>
      <c r="Y105" s="327" t="str">
        <f>IFERROR(VLOOKUP($C105,'Complexity Definition'!$A$4:$Y$6,23,FALSE),"")</f>
        <v/>
      </c>
      <c r="Z105" s="327"/>
      <c r="AA105" s="327"/>
    </row>
  </sheetData>
  <mergeCells count="9">
    <mergeCell ref="W1:Y1"/>
    <mergeCell ref="Z1:AA1"/>
    <mergeCell ref="A3:C3"/>
    <mergeCell ref="D3:Y3"/>
    <mergeCell ref="A1:C1"/>
    <mergeCell ref="D1:G1"/>
    <mergeCell ref="H1:J1"/>
    <mergeCell ref="K1:Q1"/>
    <mergeCell ref="R1:V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C1:G6"/>
  <sheetViews>
    <sheetView workbookViewId="0">
      <selection activeCell="I19" sqref="I19"/>
    </sheetView>
  </sheetViews>
  <sheetFormatPr defaultRowHeight="15"/>
  <cols>
    <col min="4" max="4" width="10.75" bestFit="1" customWidth="1"/>
    <col min="5" max="5" width="13.375" bestFit="1" customWidth="1"/>
    <col min="6" max="6" width="14" bestFit="1" customWidth="1"/>
  </cols>
  <sheetData>
    <row r="1" spans="3:7">
      <c r="C1" s="441" t="s">
        <v>114</v>
      </c>
      <c r="D1" s="441" t="s">
        <v>115</v>
      </c>
      <c r="E1" s="441" t="s">
        <v>116</v>
      </c>
      <c r="F1" s="441" t="s">
        <v>117</v>
      </c>
      <c r="G1" s="441" t="s">
        <v>118</v>
      </c>
    </row>
    <row r="2" spans="3:7">
      <c r="C2" s="442" t="s">
        <v>119</v>
      </c>
      <c r="D2" s="442">
        <v>160</v>
      </c>
      <c r="E2" s="442">
        <v>4.5</v>
      </c>
      <c r="F2" s="442">
        <v>26</v>
      </c>
      <c r="G2" s="442">
        <f>(D2*E2*F2)</f>
        <v>18720</v>
      </c>
    </row>
    <row r="3" spans="3:7">
      <c r="C3" s="442" t="s">
        <v>120</v>
      </c>
      <c r="D3" s="442">
        <v>160</v>
      </c>
      <c r="E3" s="442">
        <v>4.5</v>
      </c>
      <c r="F3" s="442">
        <v>26</v>
      </c>
      <c r="G3" s="442">
        <f t="shared" ref="G3:G5" si="0">(D3*E3*F3)</f>
        <v>18720</v>
      </c>
    </row>
    <row r="4" spans="3:7">
      <c r="C4" s="442" t="s">
        <v>121</v>
      </c>
      <c r="D4" s="442">
        <v>160</v>
      </c>
      <c r="E4" s="442">
        <v>4.5</v>
      </c>
      <c r="F4" s="442">
        <v>26</v>
      </c>
      <c r="G4" s="442">
        <f t="shared" si="0"/>
        <v>18720</v>
      </c>
    </row>
    <row r="5" spans="3:7">
      <c r="C5" s="442" t="s">
        <v>122</v>
      </c>
      <c r="D5" s="442">
        <v>160</v>
      </c>
      <c r="E5" s="442">
        <v>3.25</v>
      </c>
      <c r="F5" s="442">
        <v>24</v>
      </c>
      <c r="G5" s="442">
        <f t="shared" si="0"/>
        <v>12480</v>
      </c>
    </row>
    <row r="6" spans="3:7">
      <c r="C6" s="442"/>
      <c r="D6" s="442"/>
      <c r="E6" s="442"/>
      <c r="F6" s="443" t="s">
        <v>123</v>
      </c>
      <c r="G6" s="443">
        <f>SUM(G2:G5)</f>
        <v>68640</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workbookViewId="0">
      <selection activeCell="A4" sqref="A4"/>
    </sheetView>
  </sheetViews>
  <sheetFormatPr defaultRowHeight="15"/>
  <cols>
    <col min="1" max="1" width="37.75" bestFit="1" customWidth="1"/>
    <col min="2" max="3" width="10.75" bestFit="1" customWidth="1"/>
    <col min="4" max="4" width="31.625" bestFit="1" customWidth="1"/>
  </cols>
  <sheetData>
    <row r="1" spans="1:4">
      <c r="A1" s="435" t="s">
        <v>124</v>
      </c>
      <c r="B1" s="435" t="s">
        <v>125</v>
      </c>
      <c r="C1" s="435" t="s">
        <v>126</v>
      </c>
      <c r="D1" s="438" t="s">
        <v>127</v>
      </c>
    </row>
    <row r="2" spans="1:4">
      <c r="A2" t="s">
        <v>128</v>
      </c>
      <c r="B2" s="436">
        <v>44671</v>
      </c>
      <c r="C2" s="436">
        <v>44684</v>
      </c>
      <c r="D2">
        <f>C2-B2</f>
        <v>13</v>
      </c>
    </row>
    <row r="3" spans="1:4">
      <c r="A3" t="s">
        <v>129</v>
      </c>
      <c r="B3" s="436">
        <v>44671</v>
      </c>
      <c r="C3" s="436">
        <v>44691</v>
      </c>
      <c r="D3">
        <f t="shared" ref="D3:D6" si="0">C3-B3</f>
        <v>20</v>
      </c>
    </row>
    <row r="4" spans="1:4">
      <c r="A4" s="439" t="s">
        <v>130</v>
      </c>
      <c r="B4" s="436">
        <v>44691</v>
      </c>
      <c r="C4" s="436">
        <v>44719</v>
      </c>
      <c r="D4">
        <f t="shared" si="0"/>
        <v>28</v>
      </c>
    </row>
    <row r="5" spans="1:4">
      <c r="A5" t="s">
        <v>131</v>
      </c>
      <c r="B5" s="436">
        <v>44719</v>
      </c>
      <c r="C5" s="436">
        <v>44761</v>
      </c>
      <c r="D5">
        <f t="shared" si="0"/>
        <v>42</v>
      </c>
    </row>
    <row r="6" spans="1:4">
      <c r="A6" t="s">
        <v>132</v>
      </c>
      <c r="B6" s="436">
        <v>44761</v>
      </c>
      <c r="C6" s="436">
        <v>44796</v>
      </c>
      <c r="D6">
        <f t="shared" si="0"/>
        <v>35</v>
      </c>
    </row>
    <row r="7" spans="1:4">
      <c r="B7" s="437"/>
    </row>
  </sheetData>
  <pageMargins left="0.7" right="0.7" top="0.75" bottom="0.75" header="0.3" footer="0.3"/>
  <pageSetup orientation="portrait" horizontalDpi="4294967293" verticalDpi="4294967293"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7b73711-7d46-4a12-80a2-14a099a5a096">
      <Terms xmlns="http://schemas.microsoft.com/office/infopath/2007/PartnerControls"/>
    </lcf76f155ced4ddcb4097134ff3c332f>
    <TaxCatchAll xmlns="d5e36cf6-4e4e-4714-a078-49178ecc25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93757DC764CEF4A99729F6ED3F2EC14" ma:contentTypeVersion="13" ma:contentTypeDescription="Create a new document." ma:contentTypeScope="" ma:versionID="37f3ddb8d37d09bd991afff2bbd9d117">
  <xsd:schema xmlns:xsd="http://www.w3.org/2001/XMLSchema" xmlns:xs="http://www.w3.org/2001/XMLSchema" xmlns:p="http://schemas.microsoft.com/office/2006/metadata/properties" xmlns:ns2="a7b73711-7d46-4a12-80a2-14a099a5a096" xmlns:ns3="d5e36cf6-4e4e-4714-a078-49178ecc2536" targetNamespace="http://schemas.microsoft.com/office/2006/metadata/properties" ma:root="true" ma:fieldsID="1069af5b6ca34aed7e2aaf8635f29971" ns2:_="" ns3:_="">
    <xsd:import namespace="a7b73711-7d46-4a12-80a2-14a099a5a096"/>
    <xsd:import namespace="d5e36cf6-4e4e-4714-a078-49178ecc25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b73711-7d46-4a12-80a2-14a099a5a0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dadc5e9-abd6-4cc5-a756-19fec7bac36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5e36cf6-4e4e-4714-a078-49178ecc2536"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dcfc5bf4-75b4-4263-841c-9e4b5a0cff2c}" ma:internalName="TaxCatchAll" ma:showField="CatchAllData" ma:web="d5e36cf6-4e4e-4714-a078-49178ecc2536">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D9C569-797B-4BCD-9B1E-07DE72F07D33}"/>
</file>

<file path=customXml/itemProps2.xml><?xml version="1.0" encoding="utf-8"?>
<ds:datastoreItem xmlns:ds="http://schemas.openxmlformats.org/officeDocument/2006/customXml" ds:itemID="{59FD055D-C9A5-4FAA-80B1-F96AB3E1F58C}"/>
</file>

<file path=customXml/itemProps3.xml><?xml version="1.0" encoding="utf-8"?>
<ds:datastoreItem xmlns:ds="http://schemas.openxmlformats.org/officeDocument/2006/customXml" ds:itemID="{9E61576C-9A61-4D10-A511-4BF35AA748C0}"/>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Nirmal Suriya</dc:creator>
  <cp:keywords/>
  <dc:description/>
  <cp:lastModifiedBy/>
  <cp:revision/>
  <dcterms:created xsi:type="dcterms:W3CDTF">2015-04-16T04:12:00Z</dcterms:created>
  <dcterms:modified xsi:type="dcterms:W3CDTF">2022-10-25T08:21:01Z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E25A090996454446BF26F5A19E37740B</vt:lpwstr>
  </property>
  <property fmtid="{D5CDD505-2E9C-101B-9397-08002B2CF9AE}" pid="3" name="KSOProductBuildVer">
    <vt:lpwstr>1033-11.2.0.10311</vt:lpwstr>
  </property>
  <property fmtid="{D5CDD505-2E9C-101B-9397-08002B2CF9AE}" pid="4" name="ContentTypeId">
    <vt:lpwstr>0x010100C93757DC764CEF4A99729F6ED3F2EC14</vt:lpwstr>
  </property>
  <property fmtid="{D5CDD505-2E9C-101B-9397-08002B2CF9AE}" pid="5" name="Tags">
    <vt:lpwstr>813;##Estimation|16564d91-928f-45f7-9b3a-80a12459c041;#1396;##SMC Methodology|c72c1573-54ed-4bca-8461-6fdbad503946</vt:lpwstr>
  </property>
  <property fmtid="{D5CDD505-2E9C-101B-9397-08002B2CF9AE}" pid="6" name="MediaServiceImageTags">
    <vt:lpwstr/>
  </property>
</Properties>
</file>