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 CODE  2020-2021\DEMAND Forecasting\dataset\2017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1" i="1" l="1"/>
  <c r="L11" i="1" s="1"/>
  <c r="J10" i="1"/>
  <c r="L10" i="1" s="1"/>
  <c r="J9" i="1"/>
  <c r="L9" i="1" s="1"/>
  <c r="J8" i="1"/>
  <c r="L8" i="1" s="1"/>
  <c r="P8" i="1" s="1"/>
  <c r="J7" i="1"/>
  <c r="L7" i="1" s="1"/>
  <c r="J6" i="1"/>
  <c r="L6" i="1" s="1"/>
  <c r="J5" i="1"/>
  <c r="L5" i="1" s="1"/>
  <c r="J4" i="1"/>
  <c r="L4" i="1" s="1"/>
  <c r="P4" i="1" s="1"/>
  <c r="J3" i="1"/>
  <c r="L3" i="1" s="1"/>
  <c r="J2" i="1"/>
  <c r="L2" i="1" s="1"/>
  <c r="P5" i="1" l="1"/>
  <c r="O5" i="1"/>
  <c r="P9" i="1"/>
  <c r="O9" i="1"/>
  <c r="Q9" i="1" s="1"/>
  <c r="R9" i="1" s="1"/>
  <c r="T9" i="1" s="1"/>
  <c r="O2" i="1"/>
  <c r="P2" i="1"/>
  <c r="O3" i="1"/>
  <c r="P3" i="1"/>
  <c r="P6" i="1"/>
  <c r="O6" i="1"/>
  <c r="O7" i="1"/>
  <c r="P7" i="1"/>
  <c r="O10" i="1"/>
  <c r="P10" i="1"/>
  <c r="O11" i="1"/>
  <c r="P11" i="1"/>
  <c r="O4" i="1"/>
  <c r="Q4" i="1" s="1"/>
  <c r="R4" i="1" s="1"/>
  <c r="T4" i="1" s="1"/>
  <c r="O8" i="1"/>
  <c r="Q8" i="1" s="1"/>
  <c r="R8" i="1" s="1"/>
  <c r="T8" i="1" s="1"/>
  <c r="Q7" i="1" l="1"/>
  <c r="R7" i="1" s="1"/>
  <c r="T7" i="1" s="1"/>
  <c r="Q3" i="1"/>
  <c r="R3" i="1" s="1"/>
  <c r="T3" i="1" s="1"/>
  <c r="Q10" i="1"/>
  <c r="R10" i="1" s="1"/>
  <c r="T10" i="1" s="1"/>
  <c r="Q2" i="1"/>
  <c r="R2" i="1" s="1"/>
  <c r="T2" i="1" s="1"/>
  <c r="Q5" i="1"/>
  <c r="R5" i="1" s="1"/>
  <c r="T5" i="1" s="1"/>
  <c r="Q6" i="1"/>
  <c r="R6" i="1" s="1"/>
  <c r="T6" i="1" s="1"/>
  <c r="Q11" i="1"/>
  <c r="R11" i="1" s="1"/>
  <c r="T11" i="1" s="1"/>
</calcChain>
</file>

<file path=xl/sharedStrings.xml><?xml version="1.0" encoding="utf-8"?>
<sst xmlns="http://schemas.openxmlformats.org/spreadsheetml/2006/main" count="40" uniqueCount="36">
  <si>
    <t>Sr.No</t>
  </si>
  <si>
    <t>Date</t>
  </si>
  <si>
    <t>Invoice No</t>
  </si>
  <si>
    <t>Challan No</t>
  </si>
  <si>
    <t>Challan Date</t>
  </si>
  <si>
    <t>P.O. Date</t>
  </si>
  <si>
    <t>Product Name</t>
  </si>
  <si>
    <t>Qty</t>
  </si>
  <si>
    <t>Unit Price</t>
  </si>
  <si>
    <t>Amount</t>
  </si>
  <si>
    <t>Discount</t>
  </si>
  <si>
    <t>Total Value</t>
  </si>
  <si>
    <t>Packing &amp; Forwarding</t>
  </si>
  <si>
    <t>Freight</t>
  </si>
  <si>
    <t>CGST(9%)</t>
  </si>
  <si>
    <t>SGST(9%)</t>
  </si>
  <si>
    <t>GST Tax Total</t>
  </si>
  <si>
    <t>Sub Total</t>
  </si>
  <si>
    <t>Rounded Off</t>
  </si>
  <si>
    <t>Total</t>
  </si>
  <si>
    <t>ARH/N1117/100</t>
  </si>
  <si>
    <t>By-Pass Level Indicator</t>
  </si>
  <si>
    <t>ARH/N1117/101</t>
  </si>
  <si>
    <t>Capicitance Type</t>
  </si>
  <si>
    <t>ARH/N1117/102</t>
  </si>
  <si>
    <t>Cable Float Level Switch</t>
  </si>
  <si>
    <t>ARH/N1117/103</t>
  </si>
  <si>
    <t>Float And Board Level Indicator</t>
  </si>
  <si>
    <t>ARH/N1117/104</t>
  </si>
  <si>
    <t>ARH/N1117/105</t>
  </si>
  <si>
    <t>ARH/N1117/106</t>
  </si>
  <si>
    <t>Tubuler Type Level Gauge</t>
  </si>
  <si>
    <t>ARH/N1117/107</t>
  </si>
  <si>
    <t>Conductivity Level Switch</t>
  </si>
  <si>
    <t>ARH/N1117/108</t>
  </si>
  <si>
    <t>ARH/N1117/109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</si>
</sst>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2" borderId="3" applyNumberFormat="0" applyFont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4" xfId="1" applyFont="1" applyBorder="1"/>
    <xf numFmtId="0" fontId="2" fillId="2" borderId="5" xfId="1" applyFont="1" applyBorder="1"/>
    <xf numFmtId="0" fontId="1" fillId="3" borderId="6" xfId="2" applyBorder="1"/>
    <xf numFmtId="0" fontId="2" fillId="0" borderId="7" xfId="0" applyFont="1" applyBorder="1"/>
    <xf numFmtId="0" fontId="2" fillId="0" borderId="0" xfId="0" applyFont="1" applyBorder="1"/>
    <xf numFmtId="0" fontId="1" fillId="3" borderId="8" xfId="2" applyBorder="1"/>
    <xf numFmtId="15" fontId="2" fillId="0" borderId="0" xfId="0" applyNumberFormat="1" applyFont="1" applyBorder="1"/>
    <xf numFmtId="0" fontId="2" fillId="0" borderId="0" xfId="0" applyFont="1" applyFill="1" applyBorder="1"/>
    <xf numFmtId="9" fontId="2" fillId="0" borderId="0" xfId="0" applyNumberFormat="1" applyFont="1" applyBorder="1"/>
    <xf numFmtId="0" fontId="2" fillId="0" borderId="1" xfId="0" applyFont="1" applyBorder="1"/>
    <xf numFmtId="15" fontId="2" fillId="0" borderId="2" xfId="0" applyNumberFormat="1" applyFont="1" applyBorder="1"/>
    <xf numFmtId="0" fontId="2" fillId="0" borderId="2" xfId="0" applyFont="1" applyBorder="1"/>
    <xf numFmtId="0" fontId="2" fillId="0" borderId="2" xfId="0" applyFont="1" applyFill="1" applyBorder="1"/>
    <xf numFmtId="9" fontId="2" fillId="0" borderId="2" xfId="0" applyNumberFormat="1" applyFont="1" applyBorder="1"/>
    <xf numFmtId="0" fontId="1" fillId="3" borderId="9" xfId="2" applyBorder="1"/>
  </cellXfs>
  <cellStyles count="3">
    <cellStyle name="60% - Accent5" xfId="2" builtinId="4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Q26" sqref="Q26"/>
    </sheetView>
  </sheetViews>
  <sheetFormatPr defaultRowHeight="14.45" customHeight="1" x14ac:dyDescent="0.25"/>
  <cols>
    <col min="1" max="1" width="9.140625" style="1" customWidth="1"/>
    <col min="2" max="2" width="10.85546875" style="1" customWidth="1"/>
    <col min="3" max="3" width="15.42578125" style="1" customWidth="1"/>
    <col min="4" max="4" width="10.42578125" style="1" bestFit="1" customWidth="1"/>
    <col min="5" max="5" width="11.85546875" style="1" bestFit="1" customWidth="1"/>
    <col min="6" max="6" width="9.7109375" style="1" customWidth="1"/>
    <col min="7" max="7" width="29" style="1" bestFit="1" customWidth="1"/>
    <col min="8" max="10" width="9.140625" style="1" customWidth="1"/>
    <col min="11" max="11" width="9.140625" style="1" hidden="1" customWidth="1"/>
    <col min="12" max="12" width="10.140625" style="1" customWidth="1"/>
    <col min="13" max="13" width="18.5703125" style="1" hidden="1" customWidth="1"/>
    <col min="14" max="14" width="6.5703125" style="1" hidden="1" customWidth="1"/>
    <col min="15" max="16" width="9.140625" style="1" customWidth="1"/>
    <col min="17" max="17" width="12.140625" style="1" bestFit="1" customWidth="1"/>
    <col min="18" max="18" width="9.140625" style="1" customWidth="1"/>
    <col min="19" max="19" width="0.140625" style="1" customWidth="1"/>
    <col min="20" max="21" width="9.140625" style="1" customWidth="1"/>
    <col min="22" max="16384" width="9.140625" style="1"/>
  </cols>
  <sheetData>
    <row r="1" spans="1:2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ht="15" x14ac:dyDescent="0.25">
      <c r="A2" s="5">
        <v>1</v>
      </c>
      <c r="B2" s="8">
        <v>43045</v>
      </c>
      <c r="C2" s="6" t="s">
        <v>20</v>
      </c>
      <c r="D2" s="6">
        <v>100</v>
      </c>
      <c r="E2" s="8">
        <v>43045</v>
      </c>
      <c r="F2" s="8"/>
      <c r="G2" s="9" t="s">
        <v>21</v>
      </c>
      <c r="H2" s="5">
        <v>3</v>
      </c>
      <c r="I2" s="9">
        <v>3500</v>
      </c>
      <c r="J2" s="6">
        <f t="shared" ref="J2" si="0">H2*I2</f>
        <v>10500</v>
      </c>
      <c r="K2" s="10">
        <v>0.1</v>
      </c>
      <c r="L2" s="6">
        <f t="shared" ref="L2" si="1">J2-(J2*K2)</f>
        <v>9450</v>
      </c>
      <c r="M2" s="6"/>
      <c r="N2" s="6"/>
      <c r="O2" s="6">
        <f t="shared" ref="O2" si="2">L2*9%</f>
        <v>850.5</v>
      </c>
      <c r="P2" s="6">
        <f t="shared" ref="P2" si="3">L2*9%</f>
        <v>850.5</v>
      </c>
      <c r="Q2" s="6">
        <f t="shared" ref="Q2" si="4">O2+P2</f>
        <v>1701</v>
      </c>
      <c r="R2" s="6">
        <f t="shared" ref="R2" si="5">SUM(L2:N2,Q2)</f>
        <v>11151</v>
      </c>
      <c r="S2" s="6"/>
      <c r="T2" s="7">
        <f t="shared" ref="T2" si="6">R2-S2</f>
        <v>11151</v>
      </c>
    </row>
    <row r="3" spans="1:20" ht="15" x14ac:dyDescent="0.25">
      <c r="A3" s="5">
        <v>2</v>
      </c>
      <c r="B3" s="8">
        <v>43049</v>
      </c>
      <c r="C3" s="6" t="s">
        <v>22</v>
      </c>
      <c r="D3" s="6">
        <v>101</v>
      </c>
      <c r="E3" s="8">
        <v>43049</v>
      </c>
      <c r="F3" s="8">
        <v>43013</v>
      </c>
      <c r="G3" s="9" t="s">
        <v>23</v>
      </c>
      <c r="H3" s="5">
        <v>3</v>
      </c>
      <c r="I3" s="6">
        <v>35000</v>
      </c>
      <c r="J3" s="6">
        <f t="shared" ref="J3:J4" si="7">H3*I3</f>
        <v>105000</v>
      </c>
      <c r="K3" s="10"/>
      <c r="L3" s="6">
        <f t="shared" ref="L3:L4" si="8">J3-(J3*K3)</f>
        <v>105000</v>
      </c>
      <c r="M3" s="9">
        <v>450</v>
      </c>
      <c r="N3" s="6"/>
      <c r="O3" s="6">
        <f t="shared" ref="O3:O4" si="9">L3*9%</f>
        <v>9450</v>
      </c>
      <c r="P3" s="6">
        <f t="shared" ref="P3:P4" si="10">L3*9%</f>
        <v>9450</v>
      </c>
      <c r="Q3" s="6">
        <f t="shared" ref="Q3:Q4" si="11">O3+P3</f>
        <v>18900</v>
      </c>
      <c r="R3" s="6">
        <f t="shared" ref="R3:R4" si="12">SUM(L3:N3,Q3)</f>
        <v>124350</v>
      </c>
      <c r="S3" s="6"/>
      <c r="T3" s="7">
        <f t="shared" ref="T3:T4" si="13">R3-S3</f>
        <v>124350</v>
      </c>
    </row>
    <row r="4" spans="1:20" ht="15" x14ac:dyDescent="0.25">
      <c r="A4" s="5">
        <v>3</v>
      </c>
      <c r="B4" s="8">
        <v>43050</v>
      </c>
      <c r="C4" s="6" t="s">
        <v>24</v>
      </c>
      <c r="D4" s="6">
        <v>102</v>
      </c>
      <c r="E4" s="8">
        <v>43050</v>
      </c>
      <c r="F4" s="8"/>
      <c r="G4" s="9" t="s">
        <v>25</v>
      </c>
      <c r="H4" s="5">
        <v>2</v>
      </c>
      <c r="I4" s="9">
        <v>10053</v>
      </c>
      <c r="J4" s="6">
        <f t="shared" si="7"/>
        <v>20106</v>
      </c>
      <c r="K4" s="10"/>
      <c r="L4" s="6">
        <f t="shared" si="8"/>
        <v>20106</v>
      </c>
      <c r="M4" s="6">
        <v>150</v>
      </c>
      <c r="N4" s="6"/>
      <c r="O4" s="6">
        <f t="shared" si="9"/>
        <v>1809.54</v>
      </c>
      <c r="P4" s="6">
        <f t="shared" si="10"/>
        <v>1809.54</v>
      </c>
      <c r="Q4" s="6">
        <f t="shared" si="11"/>
        <v>3619.08</v>
      </c>
      <c r="R4" s="6">
        <f t="shared" si="12"/>
        <v>23875.08</v>
      </c>
      <c r="S4" s="6">
        <v>0.08</v>
      </c>
      <c r="T4" s="7">
        <f t="shared" si="13"/>
        <v>23875</v>
      </c>
    </row>
    <row r="5" spans="1:20" ht="15" x14ac:dyDescent="0.25">
      <c r="A5" s="5">
        <v>4</v>
      </c>
      <c r="B5" s="8">
        <v>43050</v>
      </c>
      <c r="C5" s="6" t="s">
        <v>26</v>
      </c>
      <c r="D5" s="6">
        <v>103</v>
      </c>
      <c r="E5" s="8">
        <v>43050</v>
      </c>
      <c r="F5" s="8">
        <v>43015</v>
      </c>
      <c r="G5" s="9" t="s">
        <v>27</v>
      </c>
      <c r="H5" s="5">
        <v>1</v>
      </c>
      <c r="I5" s="9">
        <v>3520</v>
      </c>
      <c r="J5" s="6">
        <f t="shared" ref="J5" si="14">H5*I5</f>
        <v>3520</v>
      </c>
      <c r="K5" s="10"/>
      <c r="L5" s="6">
        <f t="shared" ref="L5" si="15">J5-(J5*K5)</f>
        <v>3520</v>
      </c>
      <c r="M5" s="6"/>
      <c r="N5" s="6"/>
      <c r="O5" s="6">
        <f t="shared" ref="O5" si="16">L5*9%</f>
        <v>316.8</v>
      </c>
      <c r="P5" s="6">
        <f t="shared" ref="P5" si="17">L5*9%</f>
        <v>316.8</v>
      </c>
      <c r="Q5" s="6">
        <f t="shared" ref="Q5" si="18">O5+P5</f>
        <v>633.6</v>
      </c>
      <c r="R5" s="6">
        <f t="shared" ref="R5" si="19">SUM(L5:N5,Q5)</f>
        <v>4153.6000000000004</v>
      </c>
      <c r="S5" s="6">
        <v>0.6</v>
      </c>
      <c r="T5" s="7">
        <f t="shared" ref="T5" si="20">R5-S5</f>
        <v>4153</v>
      </c>
    </row>
    <row r="6" spans="1:20" ht="15" x14ac:dyDescent="0.25">
      <c r="A6" s="5">
        <v>5</v>
      </c>
      <c r="B6" s="8">
        <v>43052</v>
      </c>
      <c r="C6" s="6" t="s">
        <v>28</v>
      </c>
      <c r="D6" s="6">
        <v>104</v>
      </c>
      <c r="E6" s="8">
        <v>43052</v>
      </c>
      <c r="F6" s="8">
        <v>43016</v>
      </c>
      <c r="G6" s="9" t="s">
        <v>23</v>
      </c>
      <c r="H6" s="5">
        <v>2</v>
      </c>
      <c r="I6" s="6">
        <v>35000</v>
      </c>
      <c r="J6" s="6">
        <f t="shared" ref="J6:J9" si="21">H6*I6</f>
        <v>70000</v>
      </c>
      <c r="K6" s="10"/>
      <c r="L6" s="6">
        <f t="shared" ref="L6:L9" si="22">J6-(J6*K6)</f>
        <v>70000</v>
      </c>
      <c r="M6" s="9"/>
      <c r="N6" s="6"/>
      <c r="O6" s="6">
        <f t="shared" ref="O6:O9" si="23">L6*9%</f>
        <v>6300</v>
      </c>
      <c r="P6" s="6">
        <f t="shared" ref="P6:P9" si="24">L6*9%</f>
        <v>6300</v>
      </c>
      <c r="Q6" s="6">
        <f t="shared" ref="Q6:Q9" si="25">O6+P6</f>
        <v>12600</v>
      </c>
      <c r="R6" s="6">
        <f t="shared" ref="R6:R9" si="26">SUM(L6:N6,Q6)</f>
        <v>82600</v>
      </c>
      <c r="S6" s="6"/>
      <c r="T6" s="7">
        <f t="shared" ref="T6:T9" si="27">R6-S6</f>
        <v>82600</v>
      </c>
    </row>
    <row r="7" spans="1:20" ht="15" x14ac:dyDescent="0.25">
      <c r="A7" s="5">
        <v>6</v>
      </c>
      <c r="B7" s="8">
        <v>43053</v>
      </c>
      <c r="C7" s="6" t="s">
        <v>29</v>
      </c>
      <c r="D7" s="6">
        <v>105</v>
      </c>
      <c r="E7" s="8">
        <v>43053</v>
      </c>
      <c r="F7" s="8">
        <v>43017</v>
      </c>
      <c r="G7" s="9" t="s">
        <v>27</v>
      </c>
      <c r="H7" s="5">
        <v>4</v>
      </c>
      <c r="I7" s="9">
        <v>3520</v>
      </c>
      <c r="J7" s="6">
        <f t="shared" si="21"/>
        <v>14080</v>
      </c>
      <c r="K7" s="10"/>
      <c r="L7" s="6">
        <f t="shared" si="22"/>
        <v>14080</v>
      </c>
      <c r="M7" s="6"/>
      <c r="N7" s="6">
        <v>25</v>
      </c>
      <c r="O7" s="6">
        <f t="shared" si="23"/>
        <v>1267.2</v>
      </c>
      <c r="P7" s="6">
        <f t="shared" si="24"/>
        <v>1267.2</v>
      </c>
      <c r="Q7" s="6">
        <f t="shared" si="25"/>
        <v>2534.4</v>
      </c>
      <c r="R7" s="6">
        <f t="shared" si="26"/>
        <v>16639.400000000001</v>
      </c>
      <c r="S7" s="6">
        <v>0.4</v>
      </c>
      <c r="T7" s="7">
        <f t="shared" si="27"/>
        <v>16639</v>
      </c>
    </row>
    <row r="8" spans="1:20" ht="15" x14ac:dyDescent="0.25">
      <c r="A8" s="5">
        <v>7</v>
      </c>
      <c r="B8" s="8">
        <v>43055</v>
      </c>
      <c r="C8" s="6" t="s">
        <v>30</v>
      </c>
      <c r="D8" s="6">
        <v>106</v>
      </c>
      <c r="E8" s="8">
        <v>43055</v>
      </c>
      <c r="F8" s="8"/>
      <c r="G8" s="6" t="s">
        <v>31</v>
      </c>
      <c r="H8" s="5">
        <v>2</v>
      </c>
      <c r="I8" s="6">
        <v>2900</v>
      </c>
      <c r="J8" s="6">
        <f t="shared" si="21"/>
        <v>5800</v>
      </c>
      <c r="K8" s="10">
        <v>0.05</v>
      </c>
      <c r="L8" s="6">
        <f t="shared" si="22"/>
        <v>5510</v>
      </c>
      <c r="M8" s="6"/>
      <c r="N8" s="6"/>
      <c r="O8" s="6">
        <f t="shared" si="23"/>
        <v>495.9</v>
      </c>
      <c r="P8" s="6">
        <f t="shared" si="24"/>
        <v>495.9</v>
      </c>
      <c r="Q8" s="6">
        <f t="shared" si="25"/>
        <v>991.8</v>
      </c>
      <c r="R8" s="6">
        <f t="shared" si="26"/>
        <v>6501.8</v>
      </c>
      <c r="S8" s="6">
        <v>0.8</v>
      </c>
      <c r="T8" s="7">
        <f t="shared" si="27"/>
        <v>6501</v>
      </c>
    </row>
    <row r="9" spans="1:20" ht="15" x14ac:dyDescent="0.25">
      <c r="A9" s="5">
        <v>8</v>
      </c>
      <c r="B9" s="8">
        <v>43064</v>
      </c>
      <c r="C9" s="6" t="s">
        <v>32</v>
      </c>
      <c r="D9" s="6">
        <v>107</v>
      </c>
      <c r="E9" s="8">
        <v>43064</v>
      </c>
      <c r="F9" s="8">
        <v>43019</v>
      </c>
      <c r="G9" s="9" t="s">
        <v>33</v>
      </c>
      <c r="H9" s="5">
        <v>1</v>
      </c>
      <c r="I9" s="9">
        <v>4250</v>
      </c>
      <c r="J9" s="6">
        <f t="shared" si="21"/>
        <v>4250</v>
      </c>
      <c r="K9" s="10"/>
      <c r="L9" s="6">
        <f t="shared" si="22"/>
        <v>4250</v>
      </c>
      <c r="M9" s="6"/>
      <c r="N9" s="6">
        <v>60</v>
      </c>
      <c r="O9" s="6">
        <f t="shared" si="23"/>
        <v>382.5</v>
      </c>
      <c r="P9" s="6">
        <f t="shared" si="24"/>
        <v>382.5</v>
      </c>
      <c r="Q9" s="6">
        <f t="shared" si="25"/>
        <v>765</v>
      </c>
      <c r="R9" s="6">
        <f t="shared" si="26"/>
        <v>5075</v>
      </c>
      <c r="S9" s="6"/>
      <c r="T9" s="7">
        <f t="shared" si="27"/>
        <v>5075</v>
      </c>
    </row>
    <row r="10" spans="1:20" ht="15" x14ac:dyDescent="0.25">
      <c r="A10" s="5">
        <v>9</v>
      </c>
      <c r="B10" s="8">
        <v>43064</v>
      </c>
      <c r="C10" s="6" t="s">
        <v>34</v>
      </c>
      <c r="D10" s="6">
        <v>108</v>
      </c>
      <c r="E10" s="8">
        <v>43064</v>
      </c>
      <c r="F10" s="8"/>
      <c r="G10" s="9" t="s">
        <v>27</v>
      </c>
      <c r="H10" s="5">
        <v>3</v>
      </c>
      <c r="I10" s="9">
        <v>3520</v>
      </c>
      <c r="J10" s="6">
        <f t="shared" ref="J10" si="28">H10*I10</f>
        <v>10560</v>
      </c>
      <c r="K10" s="10"/>
      <c r="L10" s="6">
        <f t="shared" ref="L10" si="29">J10-(J10*K10)</f>
        <v>10560</v>
      </c>
      <c r="M10" s="6"/>
      <c r="N10" s="6">
        <v>25</v>
      </c>
      <c r="O10" s="6">
        <f t="shared" ref="O10" si="30">L10*9%</f>
        <v>950.4</v>
      </c>
      <c r="P10" s="6">
        <f t="shared" ref="P10" si="31">L10*9%</f>
        <v>950.4</v>
      </c>
      <c r="Q10" s="6">
        <f t="shared" ref="Q10" si="32">O10+P10</f>
        <v>1900.8</v>
      </c>
      <c r="R10" s="6">
        <f t="shared" ref="R10" si="33">SUM(L10:N10,Q10)</f>
        <v>12485.8</v>
      </c>
      <c r="S10" s="6">
        <v>0.8</v>
      </c>
      <c r="T10" s="7">
        <f t="shared" ref="T10" si="34">R10-S10</f>
        <v>12485</v>
      </c>
    </row>
    <row r="11" spans="1:20" ht="15.75" thickBot="1" x14ac:dyDescent="0.3">
      <c r="A11" s="11">
        <v>10</v>
      </c>
      <c r="B11" s="12">
        <v>43064</v>
      </c>
      <c r="C11" s="13" t="s">
        <v>35</v>
      </c>
      <c r="D11" s="13">
        <v>109</v>
      </c>
      <c r="E11" s="12">
        <v>43064</v>
      </c>
      <c r="F11" s="12">
        <v>43021</v>
      </c>
      <c r="G11" s="14" t="s">
        <v>23</v>
      </c>
      <c r="H11" s="11">
        <v>1</v>
      </c>
      <c r="I11" s="13">
        <v>35000</v>
      </c>
      <c r="J11" s="13">
        <f t="shared" ref="J11" si="35">H11*I11</f>
        <v>35000</v>
      </c>
      <c r="K11" s="15">
        <v>0.1</v>
      </c>
      <c r="L11" s="13">
        <f t="shared" ref="L11" si="36">J11-(J11*K11)</f>
        <v>31500</v>
      </c>
      <c r="M11" s="14">
        <v>450</v>
      </c>
      <c r="N11" s="13"/>
      <c r="O11" s="13">
        <f t="shared" ref="O11" si="37">L11*9%</f>
        <v>2835</v>
      </c>
      <c r="P11" s="13">
        <f t="shared" ref="P11" si="38">L11*9%</f>
        <v>2835</v>
      </c>
      <c r="Q11" s="13">
        <f t="shared" ref="Q11" si="39">O11+P11</f>
        <v>5670</v>
      </c>
      <c r="R11" s="13">
        <f t="shared" ref="R11" si="40">SUM(L11:N11,Q11)</f>
        <v>37620</v>
      </c>
      <c r="S11" s="13"/>
      <c r="T11" s="16">
        <f t="shared" ref="T11" si="41">R11-S11</f>
        <v>37620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2020-12-05T11:18:25Z</dcterms:modified>
  <cp:category/>
</cp:coreProperties>
</file>