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2" i="1" l="1"/>
  <c r="L22" i="1" s="1"/>
  <c r="J21" i="1"/>
  <c r="L21" i="1" s="1"/>
  <c r="J20" i="1"/>
  <c r="L20" i="1" s="1"/>
  <c r="P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P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P6" i="1" s="1"/>
  <c r="J5" i="1"/>
  <c r="L5" i="1" s="1"/>
  <c r="J4" i="1"/>
  <c r="L4" i="1" s="1"/>
  <c r="J3" i="1"/>
  <c r="L3" i="1" s="1"/>
  <c r="J2" i="1"/>
  <c r="L2" i="1" s="1"/>
  <c r="P2" i="1" s="1"/>
  <c r="P5" i="1" l="1"/>
  <c r="O5" i="1"/>
  <c r="P11" i="1"/>
  <c r="P14" i="1"/>
  <c r="O14" i="1"/>
  <c r="P19" i="1"/>
  <c r="P22" i="1"/>
  <c r="O22" i="1"/>
  <c r="O4" i="1"/>
  <c r="O8" i="1"/>
  <c r="O11" i="1"/>
  <c r="Q11" i="1" s="1"/>
  <c r="R11" i="1" s="1"/>
  <c r="T11" i="1" s="1"/>
  <c r="P13" i="1"/>
  <c r="O13" i="1"/>
  <c r="O16" i="1"/>
  <c r="O19" i="1"/>
  <c r="P21" i="1"/>
  <c r="O21" i="1"/>
  <c r="O2" i="1"/>
  <c r="Q2" i="1" s="1"/>
  <c r="R2" i="1" s="1"/>
  <c r="T2" i="1" s="1"/>
  <c r="O3" i="1"/>
  <c r="P4" i="1"/>
  <c r="O6" i="1"/>
  <c r="Q6" i="1" s="1"/>
  <c r="R6" i="1" s="1"/>
  <c r="T6" i="1" s="1"/>
  <c r="O7" i="1"/>
  <c r="P8" i="1"/>
  <c r="P10" i="1"/>
  <c r="O10" i="1"/>
  <c r="P15" i="1"/>
  <c r="P16" i="1"/>
  <c r="P18" i="1"/>
  <c r="O18" i="1"/>
  <c r="P3" i="1"/>
  <c r="P7" i="1"/>
  <c r="P9" i="1"/>
  <c r="O9" i="1"/>
  <c r="O12" i="1"/>
  <c r="Q12" i="1" s="1"/>
  <c r="R12" i="1" s="1"/>
  <c r="T12" i="1" s="1"/>
  <c r="O15" i="1"/>
  <c r="Q15" i="1" s="1"/>
  <c r="R15" i="1" s="1"/>
  <c r="T15" i="1" s="1"/>
  <c r="P17" i="1"/>
  <c r="O17" i="1"/>
  <c r="O20" i="1"/>
  <c r="Q20" i="1" s="1"/>
  <c r="R20" i="1" s="1"/>
  <c r="T20" i="1" s="1"/>
  <c r="Q8" i="1" l="1"/>
  <c r="R8" i="1" s="1"/>
  <c r="T8" i="1" s="1"/>
  <c r="Q18" i="1"/>
  <c r="R18" i="1" s="1"/>
  <c r="T18" i="1" s="1"/>
  <c r="Q13" i="1"/>
  <c r="R13" i="1" s="1"/>
  <c r="T13" i="1" s="1"/>
  <c r="Q10" i="1"/>
  <c r="R10" i="1" s="1"/>
  <c r="T10" i="1" s="1"/>
  <c r="Q19" i="1"/>
  <c r="R19" i="1" s="1"/>
  <c r="T19" i="1" s="1"/>
  <c r="Q4" i="1"/>
  <c r="R4" i="1" s="1"/>
  <c r="T4" i="1" s="1"/>
  <c r="Q9" i="1"/>
  <c r="R9" i="1" s="1"/>
  <c r="T9" i="1" s="1"/>
  <c r="Q5" i="1"/>
  <c r="R5" i="1" s="1"/>
  <c r="T5" i="1" s="1"/>
  <c r="Q7" i="1"/>
  <c r="R7" i="1" s="1"/>
  <c r="T7" i="1" s="1"/>
  <c r="Q17" i="1"/>
  <c r="R17" i="1" s="1"/>
  <c r="T17" i="1" s="1"/>
  <c r="Q3" i="1"/>
  <c r="R3" i="1" s="1"/>
  <c r="T3" i="1" s="1"/>
  <c r="Q21" i="1"/>
  <c r="R21" i="1" s="1"/>
  <c r="T21" i="1" s="1"/>
  <c r="Q16" i="1"/>
  <c r="R16" i="1" s="1"/>
  <c r="T16" i="1" s="1"/>
  <c r="Q22" i="1"/>
  <c r="R22" i="1" s="1"/>
  <c r="T22" i="1" s="1"/>
  <c r="Q14" i="1"/>
  <c r="R14" i="1" s="1"/>
  <c r="T14" i="1" s="1"/>
</calcChain>
</file>

<file path=xl/sharedStrings.xml><?xml version="1.0" encoding="utf-8"?>
<sst xmlns="http://schemas.openxmlformats.org/spreadsheetml/2006/main" count="62" uniqueCount="53">
  <si>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</si>
  <si>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</si>
  <si>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</si>
  <si>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</si>
  <si>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</si>
  <si>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</si>
  <si>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</si>
  <si>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</si>
  <si>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</si>
  <si>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</si>
  <si>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</si>
  <si>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</si>
  <si>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</si>
  <si>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</si>
  <si>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</si>
  <si>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</si>
  <si>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</si>
  <si>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</si>
  <si>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</si>
  <si>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</si>
  <si>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ARH/F218/100</t>
  </si>
  <si>
    <t>Magnetic Float Level Switch</t>
  </si>
  <si>
    <t>ARH/F218/101</t>
  </si>
  <si>
    <t>Conductivity Float Level Switch</t>
  </si>
  <si>
    <t>ARH/F218/102</t>
  </si>
  <si>
    <t>Side Mount Level Switch</t>
  </si>
  <si>
    <t>ARH/F218/103</t>
  </si>
  <si>
    <t>Miniature Level Switch</t>
  </si>
  <si>
    <t>ARH/F218/104</t>
  </si>
  <si>
    <t>External Chambers</t>
  </si>
  <si>
    <t>ARH/F218/105</t>
  </si>
  <si>
    <t>Transparent Level Gauge</t>
  </si>
  <si>
    <t>ARH/F218/106</t>
  </si>
  <si>
    <t>Reflex Level Gauge</t>
  </si>
  <si>
    <t>ARH/F218/107</t>
  </si>
  <si>
    <t>ARH/F218/108</t>
  </si>
  <si>
    <t>ARH/F218/109</t>
  </si>
  <si>
    <t>Tubuler Type Level Gauge</t>
  </si>
  <si>
    <t>ARH/F218/110</t>
  </si>
  <si>
    <t>ARH/F218/111</t>
  </si>
  <si>
    <t>Cable Float Level Switch</t>
  </si>
  <si>
    <t>ARH/F218/112</t>
  </si>
  <si>
    <t>ARH/F218/113</t>
  </si>
  <si>
    <t>ARH/F218/114</t>
  </si>
  <si>
    <t>Capicitance Type</t>
  </si>
  <si>
    <t>ARH/F218/115</t>
  </si>
  <si>
    <t>ARH/F218/116</t>
  </si>
  <si>
    <t>By-Pass Level Indicator</t>
  </si>
  <si>
    <t>ARH/F218/117</t>
  </si>
  <si>
    <t>ARH/F218/118</t>
  </si>
  <si>
    <t>Float And Board Level Indicator</t>
  </si>
  <si>
    <t>ARH/F218/119</t>
  </si>
  <si>
    <t>ARH/F218/120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</si>
</sst>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2" fillId="0" borderId="0" xfId="0" applyFont="1" applyFill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D1" workbookViewId="0">
      <selection activeCell="I30" sqref="I30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3.4257812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6.85546875" style="1" bestFit="1" customWidth="1"/>
    <col min="8" max="10" width="9.140625" style="1" customWidth="1"/>
    <col min="11" max="11" width="0.28515625" style="1" customWidth="1"/>
    <col min="12" max="12" width="10.140625" style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" style="1" customWidth="1"/>
    <col min="19" max="19" width="11.28515625" style="1" hidden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43132</v>
      </c>
      <c r="C2" s="6" t="s">
        <v>20</v>
      </c>
      <c r="D2" s="6">
        <v>100</v>
      </c>
      <c r="E2" s="8">
        <v>43132</v>
      </c>
      <c r="F2" s="8">
        <v>43103</v>
      </c>
      <c r="G2" s="6" t="s">
        <v>21</v>
      </c>
      <c r="H2" s="5">
        <v>5</v>
      </c>
      <c r="I2" s="6">
        <v>12300</v>
      </c>
      <c r="J2" s="6">
        <f t="shared" ref="J2:J3" si="0">H2*I2</f>
        <v>61500</v>
      </c>
      <c r="K2" s="9">
        <v>0.15</v>
      </c>
      <c r="L2" s="6">
        <f>J2-(J2*K2)</f>
        <v>52275</v>
      </c>
      <c r="M2" s="10">
        <v>350</v>
      </c>
      <c r="N2" s="6"/>
      <c r="O2" s="6">
        <f>L2*9%</f>
        <v>4704.75</v>
      </c>
      <c r="P2" s="6">
        <f>L2*9%</f>
        <v>4704.75</v>
      </c>
      <c r="Q2" s="6">
        <f t="shared" ref="Q2:Q3" si="1">O2+P2</f>
        <v>9409.5</v>
      </c>
      <c r="R2" s="6">
        <f t="shared" ref="R2:R3" si="2">SUM(L2:N2,Q2)</f>
        <v>62034.5</v>
      </c>
      <c r="S2" s="6">
        <v>0.5</v>
      </c>
      <c r="T2" s="7">
        <f t="shared" ref="T2:T3" si="3">R2-S2</f>
        <v>62034</v>
      </c>
    </row>
    <row r="3" spans="1:20" ht="15" x14ac:dyDescent="0.25">
      <c r="A3" s="5">
        <v>2</v>
      </c>
      <c r="B3" s="8">
        <v>43133</v>
      </c>
      <c r="C3" s="6" t="s">
        <v>22</v>
      </c>
      <c r="D3" s="6">
        <v>101</v>
      </c>
      <c r="E3" s="8">
        <v>43133</v>
      </c>
      <c r="F3" s="8">
        <v>43104</v>
      </c>
      <c r="G3" s="6" t="s">
        <v>23</v>
      </c>
      <c r="H3" s="5">
        <v>3</v>
      </c>
      <c r="I3" s="6">
        <v>11700</v>
      </c>
      <c r="J3" s="6">
        <f t="shared" si="0"/>
        <v>35100</v>
      </c>
      <c r="K3" s="9"/>
      <c r="L3" s="6">
        <f t="shared" ref="L3" si="4">J3-(J3*K3)</f>
        <v>35100</v>
      </c>
      <c r="M3" s="10">
        <v>350</v>
      </c>
      <c r="N3" s="6"/>
      <c r="O3" s="6">
        <f t="shared" ref="O3" si="5">L3*9%</f>
        <v>3159</v>
      </c>
      <c r="P3" s="6">
        <f t="shared" ref="P3" si="6">L3*9%</f>
        <v>3159</v>
      </c>
      <c r="Q3" s="6">
        <f t="shared" si="1"/>
        <v>6318</v>
      </c>
      <c r="R3" s="6">
        <f t="shared" si="2"/>
        <v>41768</v>
      </c>
      <c r="S3" s="6"/>
      <c r="T3" s="7">
        <f t="shared" si="3"/>
        <v>41768</v>
      </c>
    </row>
    <row r="4" spans="1:20" ht="15" x14ac:dyDescent="0.25">
      <c r="A4" s="5">
        <v>3</v>
      </c>
      <c r="B4" s="8">
        <v>43134</v>
      </c>
      <c r="C4" s="6" t="s">
        <v>24</v>
      </c>
      <c r="D4" s="6">
        <v>102</v>
      </c>
      <c r="E4" s="8">
        <v>43134</v>
      </c>
      <c r="F4" s="8">
        <v>43105</v>
      </c>
      <c r="G4" s="6" t="s">
        <v>25</v>
      </c>
      <c r="H4" s="5">
        <v>1</v>
      </c>
      <c r="I4" s="6">
        <v>6000</v>
      </c>
      <c r="J4" s="6">
        <f>H4*I4</f>
        <v>6000</v>
      </c>
      <c r="K4" s="9"/>
      <c r="L4" s="6">
        <f>J4-(J4*K4)</f>
        <v>6000</v>
      </c>
      <c r="M4" s="6"/>
      <c r="N4" s="6"/>
      <c r="O4" s="6">
        <f>L4*9%</f>
        <v>540</v>
      </c>
      <c r="P4" s="6">
        <f>L4*9%</f>
        <v>540</v>
      </c>
      <c r="Q4" s="6">
        <f>O4+P4</f>
        <v>1080</v>
      </c>
      <c r="R4" s="6">
        <f>SUM(L4:N4,Q4)</f>
        <v>7080</v>
      </c>
      <c r="S4" s="6"/>
      <c r="T4" s="7">
        <f>R4-S4</f>
        <v>7080</v>
      </c>
    </row>
    <row r="5" spans="1:20" ht="15" x14ac:dyDescent="0.25">
      <c r="A5" s="5">
        <v>4</v>
      </c>
      <c r="B5" s="8">
        <v>43137</v>
      </c>
      <c r="C5" s="6" t="s">
        <v>26</v>
      </c>
      <c r="D5" s="6">
        <v>103</v>
      </c>
      <c r="E5" s="8">
        <v>43137</v>
      </c>
      <c r="F5" s="8">
        <v>43115</v>
      </c>
      <c r="G5" s="10" t="s">
        <v>27</v>
      </c>
      <c r="H5" s="5">
        <v>1</v>
      </c>
      <c r="I5" s="6">
        <v>2850</v>
      </c>
      <c r="J5" s="6">
        <f t="shared" ref="J5" si="7">H5*I5</f>
        <v>2850</v>
      </c>
      <c r="K5" s="9"/>
      <c r="L5" s="6">
        <f t="shared" ref="L5" si="8">J5-(J5*K5)</f>
        <v>2850</v>
      </c>
      <c r="M5" s="6"/>
      <c r="N5" s="6"/>
      <c r="O5" s="6">
        <f t="shared" ref="O5" si="9">L5*9%</f>
        <v>256.5</v>
      </c>
      <c r="P5" s="6">
        <f t="shared" ref="P5" si="10">L5*9%</f>
        <v>256.5</v>
      </c>
      <c r="Q5" s="6">
        <f t="shared" ref="Q5" si="11">O5+P5</f>
        <v>513</v>
      </c>
      <c r="R5" s="6">
        <f t="shared" ref="R5" si="12">SUM(L5:N5,Q5)</f>
        <v>3363</v>
      </c>
      <c r="S5" s="6"/>
      <c r="T5" s="7">
        <f t="shared" ref="T5" si="13">R5-S5</f>
        <v>3363</v>
      </c>
    </row>
    <row r="6" spans="1:20" ht="15" x14ac:dyDescent="0.25">
      <c r="A6" s="5">
        <v>5</v>
      </c>
      <c r="B6" s="8">
        <v>43138</v>
      </c>
      <c r="C6" s="6" t="s">
        <v>28</v>
      </c>
      <c r="D6" s="6">
        <v>104</v>
      </c>
      <c r="E6" s="8">
        <v>43138</v>
      </c>
      <c r="F6" s="8">
        <v>43107</v>
      </c>
      <c r="G6" s="10" t="s">
        <v>29</v>
      </c>
      <c r="H6" s="5">
        <v>1</v>
      </c>
      <c r="I6" s="10">
        <v>4200</v>
      </c>
      <c r="J6" s="6">
        <f t="shared" ref="J6" si="14">H6*I6</f>
        <v>4200</v>
      </c>
      <c r="K6" s="9"/>
      <c r="L6" s="6">
        <f t="shared" ref="L6" si="15">J6-(J6*K6)</f>
        <v>4200</v>
      </c>
      <c r="M6" s="6"/>
      <c r="N6" s="6"/>
      <c r="O6" s="6">
        <f t="shared" ref="O6" si="16">L6*9%</f>
        <v>378</v>
      </c>
      <c r="P6" s="6">
        <f t="shared" ref="P6" si="17">L6*9%</f>
        <v>378</v>
      </c>
      <c r="Q6" s="6">
        <f t="shared" ref="Q6" si="18">O6+P6</f>
        <v>756</v>
      </c>
      <c r="R6" s="6">
        <f t="shared" ref="R6" si="19">SUM(L6:N6,Q6)</f>
        <v>4956</v>
      </c>
      <c r="S6" s="6"/>
      <c r="T6" s="7">
        <f t="shared" ref="T6" si="20">R6-S6</f>
        <v>4956</v>
      </c>
    </row>
    <row r="7" spans="1:20" ht="15" x14ac:dyDescent="0.25">
      <c r="A7" s="5">
        <v>6</v>
      </c>
      <c r="B7" s="8">
        <v>43139</v>
      </c>
      <c r="C7" s="6" t="s">
        <v>30</v>
      </c>
      <c r="D7" s="6">
        <v>105</v>
      </c>
      <c r="E7" s="8">
        <v>43139</v>
      </c>
      <c r="F7" s="8">
        <v>43108</v>
      </c>
      <c r="G7" s="10" t="s">
        <v>31</v>
      </c>
      <c r="H7" s="5">
        <v>2</v>
      </c>
      <c r="I7" s="10">
        <v>85000</v>
      </c>
      <c r="J7" s="10">
        <f t="shared" ref="J7" si="21">H7*I7</f>
        <v>170000</v>
      </c>
      <c r="K7" s="9"/>
      <c r="L7" s="10">
        <f t="shared" ref="L7" si="22">J7-(J7*K7)</f>
        <v>170000</v>
      </c>
      <c r="M7" s="6"/>
      <c r="N7" s="6"/>
      <c r="O7" s="10">
        <f t="shared" ref="O7" si="23">L7*9%</f>
        <v>15300</v>
      </c>
      <c r="P7" s="10">
        <f t="shared" ref="P7" si="24">L7*9%</f>
        <v>15300</v>
      </c>
      <c r="Q7" s="10">
        <f t="shared" ref="Q7" si="25">O7+P7</f>
        <v>30600</v>
      </c>
      <c r="R7" s="10">
        <f t="shared" ref="R7" si="26">SUM(L7:N7,Q7)</f>
        <v>200600</v>
      </c>
      <c r="S7" s="6"/>
      <c r="T7" s="11">
        <f t="shared" ref="T7" si="27">R7-S7</f>
        <v>200600</v>
      </c>
    </row>
    <row r="8" spans="1:20" ht="15" x14ac:dyDescent="0.25">
      <c r="A8" s="5">
        <v>7</v>
      </c>
      <c r="B8" s="8">
        <v>43140</v>
      </c>
      <c r="C8" s="6" t="s">
        <v>32</v>
      </c>
      <c r="D8" s="6">
        <v>106</v>
      </c>
      <c r="E8" s="8">
        <v>43140</v>
      </c>
      <c r="F8" s="8">
        <v>43117</v>
      </c>
      <c r="G8" s="10" t="s">
        <v>33</v>
      </c>
      <c r="H8" s="5">
        <v>1</v>
      </c>
      <c r="I8" s="10">
        <v>7200</v>
      </c>
      <c r="J8" s="10">
        <f t="shared" ref="J8" si="28">H8*I8</f>
        <v>7200</v>
      </c>
      <c r="K8" s="9">
        <v>0.1</v>
      </c>
      <c r="L8" s="10">
        <f t="shared" ref="L8" si="29">J8-(J8*K8)</f>
        <v>6480</v>
      </c>
      <c r="M8" s="6"/>
      <c r="N8" s="6"/>
      <c r="O8" s="10">
        <f t="shared" ref="O8" si="30">L8*9%</f>
        <v>583.19999999999993</v>
      </c>
      <c r="P8" s="10">
        <f t="shared" ref="P8" si="31">L8*9%</f>
        <v>583.19999999999993</v>
      </c>
      <c r="Q8" s="10">
        <f t="shared" ref="Q8" si="32">O8+P8</f>
        <v>1166.3999999999999</v>
      </c>
      <c r="R8" s="10">
        <f t="shared" ref="R8" si="33">SUM(L8:N8,Q8)</f>
        <v>7646.4</v>
      </c>
      <c r="S8" s="6">
        <v>0.4</v>
      </c>
      <c r="T8" s="7">
        <f t="shared" ref="T8" si="34">R8-S8</f>
        <v>7646</v>
      </c>
    </row>
    <row r="9" spans="1:20" ht="15" x14ac:dyDescent="0.25">
      <c r="A9" s="5">
        <v>8</v>
      </c>
      <c r="B9" s="8">
        <v>43141</v>
      </c>
      <c r="C9" s="6" t="s">
        <v>34</v>
      </c>
      <c r="D9" s="6">
        <v>107</v>
      </c>
      <c r="E9" s="8">
        <v>43141</v>
      </c>
      <c r="F9" s="8">
        <v>43110</v>
      </c>
      <c r="G9" s="6" t="s">
        <v>21</v>
      </c>
      <c r="H9" s="5">
        <v>4</v>
      </c>
      <c r="I9" s="6">
        <v>12300</v>
      </c>
      <c r="J9" s="6">
        <f t="shared" ref="J9:J11" si="35">H9*I9</f>
        <v>49200</v>
      </c>
      <c r="K9" s="9"/>
      <c r="L9" s="6">
        <f>J9-(J9*K9)</f>
        <v>49200</v>
      </c>
      <c r="M9" s="10">
        <v>350</v>
      </c>
      <c r="N9" s="6"/>
      <c r="O9" s="6">
        <f>L9*9%</f>
        <v>4428</v>
      </c>
      <c r="P9" s="6">
        <f>L9*9%</f>
        <v>4428</v>
      </c>
      <c r="Q9" s="6">
        <f t="shared" ref="Q9:Q11" si="36">O9+P9</f>
        <v>8856</v>
      </c>
      <c r="R9" s="6">
        <f t="shared" ref="R9:R11" si="37">SUM(L9:N9,Q9)</f>
        <v>58406</v>
      </c>
      <c r="S9" s="6"/>
      <c r="T9" s="7">
        <f t="shared" ref="T9:T11" si="38">R9-S9</f>
        <v>58406</v>
      </c>
    </row>
    <row r="10" spans="1:20" ht="15" x14ac:dyDescent="0.25">
      <c r="A10" s="5">
        <v>9</v>
      </c>
      <c r="B10" s="8">
        <v>43143</v>
      </c>
      <c r="C10" s="6" t="s">
        <v>35</v>
      </c>
      <c r="D10" s="6">
        <v>108</v>
      </c>
      <c r="E10" s="8">
        <v>43143</v>
      </c>
      <c r="F10" s="8">
        <v>43111</v>
      </c>
      <c r="G10" s="6" t="s">
        <v>23</v>
      </c>
      <c r="H10" s="5">
        <v>5</v>
      </c>
      <c r="I10" s="6">
        <v>11700</v>
      </c>
      <c r="J10" s="6">
        <f t="shared" si="35"/>
        <v>58500</v>
      </c>
      <c r="K10" s="9"/>
      <c r="L10" s="6">
        <f t="shared" ref="L10:L11" si="39">J10-(J10*K10)</f>
        <v>58500</v>
      </c>
      <c r="M10" s="10">
        <v>350</v>
      </c>
      <c r="N10" s="6"/>
      <c r="O10" s="6">
        <f t="shared" ref="O10:O11" si="40">L10*9%</f>
        <v>5265</v>
      </c>
      <c r="P10" s="6">
        <f t="shared" ref="P10:P11" si="41">L10*9%</f>
        <v>5265</v>
      </c>
      <c r="Q10" s="6">
        <f t="shared" si="36"/>
        <v>10530</v>
      </c>
      <c r="R10" s="6">
        <f t="shared" si="37"/>
        <v>69380</v>
      </c>
      <c r="S10" s="6"/>
      <c r="T10" s="7">
        <f t="shared" si="38"/>
        <v>69380</v>
      </c>
    </row>
    <row r="11" spans="1:20" ht="15" x14ac:dyDescent="0.25">
      <c r="A11" s="5">
        <v>10</v>
      </c>
      <c r="B11" s="8">
        <v>43143</v>
      </c>
      <c r="C11" s="6" t="s">
        <v>36</v>
      </c>
      <c r="D11" s="6">
        <v>109</v>
      </c>
      <c r="E11" s="8">
        <v>43143</v>
      </c>
      <c r="F11" s="8">
        <v>43139</v>
      </c>
      <c r="G11" s="6" t="s">
        <v>37</v>
      </c>
      <c r="H11" s="5">
        <v>1</v>
      </c>
      <c r="I11" s="6">
        <v>2900</v>
      </c>
      <c r="J11" s="6">
        <f t="shared" si="35"/>
        <v>2900</v>
      </c>
      <c r="K11" s="9"/>
      <c r="L11" s="6">
        <f t="shared" si="39"/>
        <v>2900</v>
      </c>
      <c r="M11" s="6">
        <v>100</v>
      </c>
      <c r="N11" s="6">
        <v>25</v>
      </c>
      <c r="O11" s="6">
        <f t="shared" si="40"/>
        <v>261</v>
      </c>
      <c r="P11" s="6">
        <f t="shared" si="41"/>
        <v>261</v>
      </c>
      <c r="Q11" s="6">
        <f t="shared" si="36"/>
        <v>522</v>
      </c>
      <c r="R11" s="6">
        <f t="shared" si="37"/>
        <v>3547</v>
      </c>
      <c r="S11" s="6"/>
      <c r="T11" s="7">
        <f t="shared" si="38"/>
        <v>3547</v>
      </c>
    </row>
    <row r="12" spans="1:20" ht="15" x14ac:dyDescent="0.25">
      <c r="A12" s="5">
        <v>11</v>
      </c>
      <c r="B12" s="8">
        <v>43144</v>
      </c>
      <c r="C12" s="6" t="s">
        <v>38</v>
      </c>
      <c r="D12" s="6">
        <v>110</v>
      </c>
      <c r="E12" s="8">
        <v>43144</v>
      </c>
      <c r="F12" s="8">
        <v>43113</v>
      </c>
      <c r="G12" s="6" t="s">
        <v>21</v>
      </c>
      <c r="H12" s="5">
        <v>3</v>
      </c>
      <c r="I12" s="6">
        <v>12300</v>
      </c>
      <c r="J12" s="6">
        <f t="shared" ref="J12:J13" si="42">H12*I12</f>
        <v>36900</v>
      </c>
      <c r="K12" s="9"/>
      <c r="L12" s="6">
        <f>J12-(J12*K12)</f>
        <v>36900</v>
      </c>
      <c r="M12" s="10">
        <v>350</v>
      </c>
      <c r="N12" s="6"/>
      <c r="O12" s="6">
        <f>L12*9%</f>
        <v>3321</v>
      </c>
      <c r="P12" s="6">
        <f>L12*9%</f>
        <v>3321</v>
      </c>
      <c r="Q12" s="6">
        <f t="shared" ref="Q12:Q13" si="43">O12+P12</f>
        <v>6642</v>
      </c>
      <c r="R12" s="6">
        <f t="shared" ref="R12:R13" si="44">SUM(L12:N12,Q12)</f>
        <v>43892</v>
      </c>
      <c r="S12" s="6"/>
      <c r="T12" s="7">
        <f t="shared" ref="T12:T13" si="45">R12-S12</f>
        <v>43892</v>
      </c>
    </row>
    <row r="13" spans="1:20" ht="15" x14ac:dyDescent="0.25">
      <c r="A13" s="5">
        <v>12</v>
      </c>
      <c r="B13" s="8">
        <v>43145</v>
      </c>
      <c r="C13" s="6" t="s">
        <v>39</v>
      </c>
      <c r="D13" s="6">
        <v>111</v>
      </c>
      <c r="E13" s="8">
        <v>43145</v>
      </c>
      <c r="F13" s="8">
        <v>43114</v>
      </c>
      <c r="G13" s="10" t="s">
        <v>40</v>
      </c>
      <c r="H13" s="5">
        <v>1</v>
      </c>
      <c r="I13" s="10">
        <v>10053</v>
      </c>
      <c r="J13" s="6">
        <f t="shared" si="42"/>
        <v>10053</v>
      </c>
      <c r="K13" s="9"/>
      <c r="L13" s="6">
        <f t="shared" ref="L13" si="46">J13-(J13*K13)</f>
        <v>10053</v>
      </c>
      <c r="M13" s="6">
        <v>150</v>
      </c>
      <c r="N13" s="6"/>
      <c r="O13" s="6">
        <f t="shared" ref="O13" si="47">L13*9%</f>
        <v>904.77</v>
      </c>
      <c r="P13" s="6">
        <f t="shared" ref="P13" si="48">L13*9%</f>
        <v>904.77</v>
      </c>
      <c r="Q13" s="6">
        <f t="shared" si="43"/>
        <v>1809.54</v>
      </c>
      <c r="R13" s="6">
        <f t="shared" si="44"/>
        <v>12012.54</v>
      </c>
      <c r="S13" s="6">
        <v>0.54</v>
      </c>
      <c r="T13" s="7">
        <f t="shared" si="45"/>
        <v>12012</v>
      </c>
    </row>
    <row r="14" spans="1:20" ht="15" x14ac:dyDescent="0.25">
      <c r="A14" s="5">
        <v>13</v>
      </c>
      <c r="B14" s="8">
        <v>43146</v>
      </c>
      <c r="C14" s="6" t="s">
        <v>41</v>
      </c>
      <c r="D14" s="6">
        <v>112</v>
      </c>
      <c r="E14" s="8">
        <v>43146</v>
      </c>
      <c r="F14" s="8">
        <v>43115</v>
      </c>
      <c r="G14" s="6" t="s">
        <v>23</v>
      </c>
      <c r="H14" s="5">
        <v>2</v>
      </c>
      <c r="I14" s="6">
        <v>11700</v>
      </c>
      <c r="J14" s="6">
        <f t="shared" ref="J14:J15" si="49">H14*I14</f>
        <v>23400</v>
      </c>
      <c r="K14" s="9"/>
      <c r="L14" s="6">
        <f t="shared" ref="L14:L15" si="50">J14-(J14*K14)</f>
        <v>23400</v>
      </c>
      <c r="M14" s="10">
        <v>350</v>
      </c>
      <c r="N14" s="6"/>
      <c r="O14" s="6">
        <f t="shared" ref="O14:O15" si="51">L14*9%</f>
        <v>2106</v>
      </c>
      <c r="P14" s="6">
        <f t="shared" ref="P14:P15" si="52">L14*9%</f>
        <v>2106</v>
      </c>
      <c r="Q14" s="6">
        <f t="shared" ref="Q14:Q15" si="53">O14+P14</f>
        <v>4212</v>
      </c>
      <c r="R14" s="6">
        <f t="shared" ref="R14:R15" si="54">SUM(L14:N14,Q14)</f>
        <v>27962</v>
      </c>
      <c r="S14" s="6"/>
      <c r="T14" s="7">
        <f t="shared" ref="T14:T15" si="55">R14-S14</f>
        <v>27962</v>
      </c>
    </row>
    <row r="15" spans="1:20" ht="15" x14ac:dyDescent="0.25">
      <c r="A15" s="5">
        <v>14</v>
      </c>
      <c r="B15" s="8">
        <v>43147</v>
      </c>
      <c r="C15" s="6" t="s">
        <v>42</v>
      </c>
      <c r="D15" s="6">
        <v>113</v>
      </c>
      <c r="E15" s="8">
        <v>43147</v>
      </c>
      <c r="F15" s="8">
        <v>43116</v>
      </c>
      <c r="G15" s="10" t="s">
        <v>31</v>
      </c>
      <c r="H15" s="5">
        <v>1</v>
      </c>
      <c r="I15" s="10">
        <v>85000</v>
      </c>
      <c r="J15" s="10">
        <f t="shared" si="49"/>
        <v>85000</v>
      </c>
      <c r="K15" s="9"/>
      <c r="L15" s="10">
        <f t="shared" si="50"/>
        <v>85000</v>
      </c>
      <c r="M15" s="6"/>
      <c r="N15" s="6"/>
      <c r="O15" s="10">
        <f t="shared" si="51"/>
        <v>7650</v>
      </c>
      <c r="P15" s="10">
        <f t="shared" si="52"/>
        <v>7650</v>
      </c>
      <c r="Q15" s="10">
        <f t="shared" si="53"/>
        <v>15300</v>
      </c>
      <c r="R15" s="10">
        <f t="shared" si="54"/>
        <v>100300</v>
      </c>
      <c r="S15" s="6"/>
      <c r="T15" s="11">
        <f t="shared" si="55"/>
        <v>100300</v>
      </c>
    </row>
    <row r="16" spans="1:20" ht="15" x14ac:dyDescent="0.25">
      <c r="A16" s="5">
        <v>15</v>
      </c>
      <c r="B16" s="8">
        <v>43148</v>
      </c>
      <c r="C16" s="6" t="s">
        <v>43</v>
      </c>
      <c r="D16" s="6">
        <v>114</v>
      </c>
      <c r="E16" s="8">
        <v>43148</v>
      </c>
      <c r="F16" s="8">
        <v>43117</v>
      </c>
      <c r="G16" s="10" t="s">
        <v>44</v>
      </c>
      <c r="H16" s="5">
        <v>1</v>
      </c>
      <c r="I16" s="6">
        <v>35000</v>
      </c>
      <c r="J16" s="6">
        <f t="shared" ref="J16" si="56">H16*I16</f>
        <v>35000</v>
      </c>
      <c r="K16" s="9">
        <v>0.05</v>
      </c>
      <c r="L16" s="6">
        <f t="shared" ref="L16" si="57">J16-(J16*K16)</f>
        <v>33250</v>
      </c>
      <c r="M16" s="10">
        <v>450</v>
      </c>
      <c r="N16" s="6"/>
      <c r="O16" s="6">
        <f t="shared" ref="O16" si="58">L16*9%</f>
        <v>2992.5</v>
      </c>
      <c r="P16" s="6">
        <f t="shared" ref="P16" si="59">L16*9%</f>
        <v>2992.5</v>
      </c>
      <c r="Q16" s="6">
        <f t="shared" ref="Q16" si="60">O16+P16</f>
        <v>5985</v>
      </c>
      <c r="R16" s="6">
        <f t="shared" ref="R16" si="61">SUM(L16:N16,Q16)</f>
        <v>39685</v>
      </c>
      <c r="S16" s="6"/>
      <c r="T16" s="7">
        <f t="shared" ref="T16" si="62">R16-S16</f>
        <v>39685</v>
      </c>
    </row>
    <row r="17" spans="1:20" ht="15" x14ac:dyDescent="0.25">
      <c r="A17" s="5">
        <v>16</v>
      </c>
      <c r="B17" s="8">
        <v>43150</v>
      </c>
      <c r="C17" s="6" t="s">
        <v>45</v>
      </c>
      <c r="D17" s="6">
        <v>115</v>
      </c>
      <c r="E17" s="8">
        <v>43150</v>
      </c>
      <c r="F17" s="8">
        <v>43143</v>
      </c>
      <c r="G17" s="6" t="s">
        <v>21</v>
      </c>
      <c r="H17" s="5">
        <v>3</v>
      </c>
      <c r="I17" s="6">
        <v>12300</v>
      </c>
      <c r="J17" s="6">
        <f t="shared" ref="J17:J18" si="63">H17*I17</f>
        <v>36900</v>
      </c>
      <c r="K17" s="9">
        <v>0.05</v>
      </c>
      <c r="L17" s="6">
        <f>J17-(J17*K17)</f>
        <v>35055</v>
      </c>
      <c r="M17" s="10">
        <v>350</v>
      </c>
      <c r="N17" s="6"/>
      <c r="O17" s="6">
        <f>L17*9%</f>
        <v>3154.95</v>
      </c>
      <c r="P17" s="6">
        <f>L17*9%</f>
        <v>3154.95</v>
      </c>
      <c r="Q17" s="6">
        <f t="shared" ref="Q17:Q18" si="64">O17+P17</f>
        <v>6309.9</v>
      </c>
      <c r="R17" s="6">
        <f t="shared" ref="R17:R18" si="65">SUM(L17:N17,Q17)</f>
        <v>41714.9</v>
      </c>
      <c r="S17" s="6">
        <v>0.9</v>
      </c>
      <c r="T17" s="7">
        <f t="shared" ref="T17:T18" si="66">R17-S17</f>
        <v>41714</v>
      </c>
    </row>
    <row r="18" spans="1:20" ht="15" x14ac:dyDescent="0.25">
      <c r="A18" s="5">
        <v>17</v>
      </c>
      <c r="B18" s="8">
        <v>43151</v>
      </c>
      <c r="C18" s="6" t="s">
        <v>46</v>
      </c>
      <c r="D18" s="6">
        <v>116</v>
      </c>
      <c r="E18" s="8">
        <v>43151</v>
      </c>
      <c r="F18" s="8">
        <v>43119</v>
      </c>
      <c r="G18" s="10" t="s">
        <v>47</v>
      </c>
      <c r="H18" s="5">
        <v>1</v>
      </c>
      <c r="I18" s="10">
        <v>3500</v>
      </c>
      <c r="J18" s="6">
        <f t="shared" si="63"/>
        <v>3500</v>
      </c>
      <c r="K18" s="9"/>
      <c r="L18" s="6">
        <f t="shared" ref="L18" si="67">J18-(J18*K18)</f>
        <v>3500</v>
      </c>
      <c r="M18" s="6"/>
      <c r="N18" s="6"/>
      <c r="O18" s="6">
        <f t="shared" ref="O18" si="68">L18*9%</f>
        <v>315</v>
      </c>
      <c r="P18" s="6">
        <f t="shared" ref="P18" si="69">L18*9%</f>
        <v>315</v>
      </c>
      <c r="Q18" s="6">
        <f t="shared" si="64"/>
        <v>630</v>
      </c>
      <c r="R18" s="6">
        <f t="shared" si="65"/>
        <v>4130</v>
      </c>
      <c r="S18" s="6"/>
      <c r="T18" s="7">
        <f t="shared" si="66"/>
        <v>4130</v>
      </c>
    </row>
    <row r="19" spans="1:20" ht="15" x14ac:dyDescent="0.25">
      <c r="A19" s="5">
        <v>18</v>
      </c>
      <c r="B19" s="8">
        <v>43152</v>
      </c>
      <c r="C19" s="6" t="s">
        <v>48</v>
      </c>
      <c r="D19" s="6">
        <v>117</v>
      </c>
      <c r="E19" s="8">
        <v>43152</v>
      </c>
      <c r="F19" s="8">
        <v>43120</v>
      </c>
      <c r="G19" s="6" t="s">
        <v>23</v>
      </c>
      <c r="H19" s="5">
        <v>4</v>
      </c>
      <c r="I19" s="6">
        <v>11700</v>
      </c>
      <c r="J19" s="6">
        <f t="shared" ref="J19:J20" si="70">H19*I19</f>
        <v>46800</v>
      </c>
      <c r="K19" s="9"/>
      <c r="L19" s="6">
        <f t="shared" ref="L19:L20" si="71">J19-(J19*K19)</f>
        <v>46800</v>
      </c>
      <c r="M19" s="10">
        <v>350</v>
      </c>
      <c r="N19" s="6"/>
      <c r="O19" s="6">
        <f t="shared" ref="O19:O20" si="72">L19*9%</f>
        <v>4212</v>
      </c>
      <c r="P19" s="6">
        <f t="shared" ref="P19:P20" si="73">L19*9%</f>
        <v>4212</v>
      </c>
      <c r="Q19" s="6">
        <f t="shared" ref="Q19:Q20" si="74">O19+P19</f>
        <v>8424</v>
      </c>
      <c r="R19" s="6">
        <f t="shared" ref="R19:R20" si="75">SUM(L19:N19,Q19)</f>
        <v>55574</v>
      </c>
      <c r="S19" s="6"/>
      <c r="T19" s="7">
        <f t="shared" ref="T19:T20" si="76">R19-S19</f>
        <v>55574</v>
      </c>
    </row>
    <row r="20" spans="1:20" ht="15" x14ac:dyDescent="0.25">
      <c r="A20" s="5">
        <v>19</v>
      </c>
      <c r="B20" s="8">
        <v>43153</v>
      </c>
      <c r="C20" s="6" t="s">
        <v>49</v>
      </c>
      <c r="D20" s="6">
        <v>118</v>
      </c>
      <c r="E20" s="8">
        <v>43153</v>
      </c>
      <c r="F20" s="8">
        <v>43117</v>
      </c>
      <c r="G20" s="10" t="s">
        <v>50</v>
      </c>
      <c r="H20" s="5">
        <v>1</v>
      </c>
      <c r="I20" s="10">
        <v>3520</v>
      </c>
      <c r="J20" s="6">
        <f t="shared" si="70"/>
        <v>3520</v>
      </c>
      <c r="K20" s="9"/>
      <c r="L20" s="6">
        <f t="shared" si="71"/>
        <v>3520</v>
      </c>
      <c r="M20" s="6"/>
      <c r="N20" s="6">
        <v>25</v>
      </c>
      <c r="O20" s="6">
        <f t="shared" si="72"/>
        <v>316.8</v>
      </c>
      <c r="P20" s="6">
        <f t="shared" si="73"/>
        <v>316.8</v>
      </c>
      <c r="Q20" s="6">
        <f t="shared" si="74"/>
        <v>633.6</v>
      </c>
      <c r="R20" s="6">
        <f t="shared" si="75"/>
        <v>4178.6000000000004</v>
      </c>
      <c r="S20" s="6">
        <v>0.6</v>
      </c>
      <c r="T20" s="7">
        <f t="shared" si="76"/>
        <v>4178</v>
      </c>
    </row>
    <row r="21" spans="1:20" ht="15" x14ac:dyDescent="0.25">
      <c r="A21" s="5">
        <v>20</v>
      </c>
      <c r="B21" s="8">
        <v>43154</v>
      </c>
      <c r="C21" s="6" t="s">
        <v>51</v>
      </c>
      <c r="D21" s="6">
        <v>119</v>
      </c>
      <c r="E21" s="8">
        <v>43154</v>
      </c>
      <c r="F21" s="8">
        <v>43122</v>
      </c>
      <c r="G21" s="6" t="s">
        <v>21</v>
      </c>
      <c r="H21" s="5">
        <v>2</v>
      </c>
      <c r="I21" s="6">
        <v>12300</v>
      </c>
      <c r="J21" s="6">
        <f t="shared" ref="J21:J22" si="77">H21*I21</f>
        <v>24600</v>
      </c>
      <c r="K21" s="9"/>
      <c r="L21" s="6">
        <f>J21-(J21*K21)</f>
        <v>24600</v>
      </c>
      <c r="M21" s="10">
        <v>350</v>
      </c>
      <c r="N21" s="6"/>
      <c r="O21" s="6">
        <f>L21*9%</f>
        <v>2214</v>
      </c>
      <c r="P21" s="6">
        <f>L21*9%</f>
        <v>2214</v>
      </c>
      <c r="Q21" s="6">
        <f t="shared" ref="Q21:Q22" si="78">O21+P21</f>
        <v>4428</v>
      </c>
      <c r="R21" s="6">
        <f t="shared" ref="R21:R22" si="79">SUM(L21:N21,Q21)</f>
        <v>29378</v>
      </c>
      <c r="S21" s="6"/>
      <c r="T21" s="7">
        <f t="shared" ref="T21:T22" si="80">R21-S21</f>
        <v>29378</v>
      </c>
    </row>
    <row r="22" spans="1:20" ht="15.75" thickBot="1" x14ac:dyDescent="0.3">
      <c r="A22" s="12">
        <v>21</v>
      </c>
      <c r="B22" s="13">
        <v>43158</v>
      </c>
      <c r="C22" s="14" t="s">
        <v>52</v>
      </c>
      <c r="D22" s="14">
        <v>120</v>
      </c>
      <c r="E22" s="13">
        <v>43158</v>
      </c>
      <c r="F22" s="13">
        <v>43128</v>
      </c>
      <c r="G22" s="15" t="s">
        <v>27</v>
      </c>
      <c r="H22" s="12">
        <v>1</v>
      </c>
      <c r="I22" s="14">
        <v>2850</v>
      </c>
      <c r="J22" s="14">
        <f t="shared" si="77"/>
        <v>2850</v>
      </c>
      <c r="K22" s="16"/>
      <c r="L22" s="14">
        <f t="shared" ref="L22" si="81">J22-(J22*K22)</f>
        <v>2850</v>
      </c>
      <c r="M22" s="14"/>
      <c r="N22" s="14"/>
      <c r="O22" s="14">
        <f t="shared" ref="O22" si="82">L22*9%</f>
        <v>256.5</v>
      </c>
      <c r="P22" s="14">
        <f t="shared" ref="P22" si="83">L22*9%</f>
        <v>256.5</v>
      </c>
      <c r="Q22" s="14">
        <f t="shared" si="78"/>
        <v>513</v>
      </c>
      <c r="R22" s="14">
        <f t="shared" si="79"/>
        <v>3363</v>
      </c>
      <c r="S22" s="14"/>
      <c r="T22" s="17">
        <f t="shared" si="80"/>
        <v>3363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2020-12-05T11:51:42Z</dcterms:modified>
  <cp:category/>
</cp:coreProperties>
</file>