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PROJECT CODE  2020-2021\DEMAND Forecasting\dataset\2018\"/>
    </mc:Choice>
  </mc:AlternateContent>
  <bookViews>
    <workbookView xWindow="0" yWindow="0" windowWidth="19200" windowHeight="1159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J23" i="1" l="1"/>
  <c r="L23" i="1" s="1"/>
  <c r="J22" i="1"/>
  <c r="L22" i="1" s="1"/>
  <c r="J21" i="1"/>
  <c r="L21" i="1" s="1"/>
  <c r="J20" i="1"/>
  <c r="L20" i="1" s="1"/>
  <c r="J19" i="1"/>
  <c r="L19" i="1" s="1"/>
  <c r="J18" i="1"/>
  <c r="L18" i="1" s="1"/>
  <c r="O18" i="1" s="1"/>
  <c r="J17" i="1"/>
  <c r="L17" i="1" s="1"/>
  <c r="J16" i="1"/>
  <c r="L16" i="1" s="1"/>
  <c r="J15" i="1"/>
  <c r="L15" i="1" s="1"/>
  <c r="J14" i="1"/>
  <c r="L14" i="1" s="1"/>
  <c r="J13" i="1"/>
  <c r="L13" i="1" s="1"/>
  <c r="J12" i="1"/>
  <c r="L12" i="1" s="1"/>
  <c r="J11" i="1"/>
  <c r="L11" i="1" s="1"/>
  <c r="J10" i="1"/>
  <c r="L10" i="1" s="1"/>
  <c r="J9" i="1"/>
  <c r="L9" i="1" s="1"/>
  <c r="P9" i="1" s="1"/>
  <c r="J8" i="1"/>
  <c r="L8" i="1" s="1"/>
  <c r="J7" i="1"/>
  <c r="L7" i="1" s="1"/>
  <c r="J6" i="1"/>
  <c r="L6" i="1" s="1"/>
  <c r="J5" i="1"/>
  <c r="L5" i="1" s="1"/>
  <c r="P5" i="1" s="1"/>
  <c r="J4" i="1"/>
  <c r="L4" i="1" s="1"/>
  <c r="J3" i="1"/>
  <c r="L3" i="1" s="1"/>
  <c r="J2" i="1"/>
  <c r="L2" i="1" s="1"/>
  <c r="P8" i="1" l="1"/>
  <c r="O8" i="1"/>
  <c r="P4" i="1"/>
  <c r="O4" i="1"/>
  <c r="Q4" i="1" s="1"/>
  <c r="R4" i="1" s="1"/>
  <c r="T4" i="1" s="1"/>
  <c r="P12" i="1"/>
  <c r="O12" i="1"/>
  <c r="O15" i="1"/>
  <c r="P20" i="1"/>
  <c r="O20" i="1"/>
  <c r="O23" i="1"/>
  <c r="O3" i="1"/>
  <c r="O7" i="1"/>
  <c r="O11" i="1"/>
  <c r="P14" i="1"/>
  <c r="P15" i="1"/>
  <c r="P17" i="1"/>
  <c r="O17" i="1"/>
  <c r="P22" i="1"/>
  <c r="P23" i="1"/>
  <c r="O2" i="1"/>
  <c r="P3" i="1"/>
  <c r="O5" i="1"/>
  <c r="Q5" i="1" s="1"/>
  <c r="R5" i="1" s="1"/>
  <c r="T5" i="1" s="1"/>
  <c r="O6" i="1"/>
  <c r="P7" i="1"/>
  <c r="O9" i="1"/>
  <c r="Q9" i="1" s="1"/>
  <c r="R9" i="1" s="1"/>
  <c r="T9" i="1" s="1"/>
  <c r="O10" i="1"/>
  <c r="P11" i="1"/>
  <c r="O14" i="1"/>
  <c r="P16" i="1"/>
  <c r="O16" i="1"/>
  <c r="O19" i="1"/>
  <c r="O22" i="1"/>
  <c r="P2" i="1"/>
  <c r="P6" i="1"/>
  <c r="P10" i="1"/>
  <c r="P13" i="1"/>
  <c r="O13" i="1"/>
  <c r="P18" i="1"/>
  <c r="Q18" i="1" s="1"/>
  <c r="R18" i="1" s="1"/>
  <c r="T18" i="1" s="1"/>
  <c r="P19" i="1"/>
  <c r="P21" i="1"/>
  <c r="O21" i="1"/>
  <c r="Q12" i="1" l="1"/>
  <c r="R12" i="1" s="1"/>
  <c r="T12" i="1" s="1"/>
  <c r="Q21" i="1"/>
  <c r="R21" i="1" s="1"/>
  <c r="T21" i="1" s="1"/>
  <c r="Q20" i="1"/>
  <c r="R20" i="1" s="1"/>
  <c r="T20" i="1" s="1"/>
  <c r="Q16" i="1"/>
  <c r="R16" i="1" s="1"/>
  <c r="T16" i="1" s="1"/>
  <c r="Q10" i="1"/>
  <c r="R10" i="1" s="1"/>
  <c r="T10" i="1" s="1"/>
  <c r="Q15" i="1"/>
  <c r="R15" i="1" s="1"/>
  <c r="T15" i="1" s="1"/>
  <c r="Q22" i="1"/>
  <c r="R22" i="1" s="1"/>
  <c r="T22" i="1" s="1"/>
  <c r="Q7" i="1"/>
  <c r="R7" i="1" s="1"/>
  <c r="T7" i="1" s="1"/>
  <c r="Q13" i="1"/>
  <c r="R13" i="1" s="1"/>
  <c r="T13" i="1" s="1"/>
  <c r="Q6" i="1"/>
  <c r="R6" i="1" s="1"/>
  <c r="T6" i="1" s="1"/>
  <c r="Q8" i="1"/>
  <c r="R8" i="1" s="1"/>
  <c r="T8" i="1" s="1"/>
  <c r="Q11" i="1"/>
  <c r="R11" i="1" s="1"/>
  <c r="T11" i="1" s="1"/>
  <c r="Q19" i="1"/>
  <c r="R19" i="1" s="1"/>
  <c r="T19" i="1" s="1"/>
  <c r="Q23" i="1"/>
  <c r="R23" i="1" s="1"/>
  <c r="T23" i="1" s="1"/>
  <c r="Q14" i="1"/>
  <c r="R14" i="1" s="1"/>
  <c r="T14" i="1" s="1"/>
  <c r="Q2" i="1"/>
  <c r="R2" i="1" s="1"/>
  <c r="T2" i="1" s="1"/>
  <c r="Q17" i="1"/>
  <c r="R17" i="1" s="1"/>
  <c r="T17" i="1" s="1"/>
  <c r="Q3" i="1"/>
  <c r="R3" i="1" s="1"/>
  <c r="T3" i="1" s="1"/>
</calcChain>
</file>

<file path=xl/sharedStrings.xml><?xml version="1.0" encoding="utf-8"?>
<sst xmlns="http://schemas.openxmlformats.org/spreadsheetml/2006/main" count="64" uniqueCount="55">
  <si>
    <t>Sr.No</t>
  </si>
  <si>
    <t>Date</t>
  </si>
  <si>
    <t>Invoice No</t>
  </si>
  <si>
    <t>Challan No</t>
  </si>
  <si>
    <t>Challan Date</t>
  </si>
  <si>
    <t>P.O. Date</t>
  </si>
  <si>
    <t>Product Name</t>
  </si>
  <si>
    <t>Qty</t>
  </si>
  <si>
    <t>Unit Price</t>
  </si>
  <si>
    <t>Amount</t>
  </si>
  <si>
    <t>Discount</t>
  </si>
  <si>
    <t>Total Value</t>
  </si>
  <si>
    <t>Packing &amp; Forwarding</t>
  </si>
  <si>
    <t>Freight</t>
  </si>
  <si>
    <t>CGST(9%)</t>
  </si>
  <si>
    <t>SGST(9%)</t>
  </si>
  <si>
    <t>GST Tax Total</t>
  </si>
  <si>
    <t>Sub Total</t>
  </si>
  <si>
    <t>Rounded Off</t>
  </si>
  <si>
    <t>Total</t>
  </si>
  <si>
    <t>ARH/M518/100</t>
  </si>
  <si>
    <t>By-Pass Level Indicator</t>
  </si>
  <si>
    <t>ARH/M518/101</t>
  </si>
  <si>
    <t>Side Mount Level Switch</t>
  </si>
  <si>
    <t>ARH/M518/102</t>
  </si>
  <si>
    <t>Miniature Level Switch</t>
  </si>
  <si>
    <t>ARH/M518/103</t>
  </si>
  <si>
    <t>Tubuler Type Level Gauge</t>
  </si>
  <si>
    <t>ARH/M518/104</t>
  </si>
  <si>
    <t>Float And Board Level Indicator</t>
  </si>
  <si>
    <t>ARH/M518/105</t>
  </si>
  <si>
    <t>ARH/M518/106</t>
  </si>
  <si>
    <t>ARH/M518/107</t>
  </si>
  <si>
    <t>ARH/M518/108</t>
  </si>
  <si>
    <t>External Chambers</t>
  </si>
  <si>
    <t>ARH/M518/109</t>
  </si>
  <si>
    <t>Capicitance Type</t>
  </si>
  <si>
    <t>ARH/M518/110</t>
  </si>
  <si>
    <t>ARH/M518/111</t>
  </si>
  <si>
    <t>Conductivity Float Level Switch</t>
  </si>
  <si>
    <t>ARH/M518/112</t>
  </si>
  <si>
    <t>ARH/M518/113</t>
  </si>
  <si>
    <t>Cable Float Level Switch</t>
  </si>
  <si>
    <t>ARH/M518/114</t>
  </si>
  <si>
    <t>Miniature Level Switch(SS)</t>
  </si>
  <si>
    <t>ARH/M518/115</t>
  </si>
  <si>
    <t>ARH/M518/116</t>
  </si>
  <si>
    <t>Transparent Level Gauge</t>
  </si>
  <si>
    <t>ARH/M518/117</t>
  </si>
  <si>
    <t>ARH/M518/118</t>
  </si>
  <si>
    <t>Reflex Level Gauge</t>
  </si>
  <si>
    <t>ARH/M518/119</t>
  </si>
  <si>
    <t>ARH/M518/120</t>
  </si>
  <si>
    <t>ARH/M518/121</t>
  </si>
  <si>
    <t>Magnetic Float Level Switch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</si>
</sst>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theme="1"/>
      <name val="Arial"/>
      <family val="2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8" tint="0.39997558519241921"/>
        <bgColor indexed="64"/>
      </patternFill>
    </fill>
  </fills>
  <borders count="11">
    <border>
      <left/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auto="1"/>
      </left>
      <right style="thin">
        <color rgb="FFB2B2B2"/>
      </right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medium">
        <color auto="1"/>
      </top>
      <bottom style="medium">
        <color auto="1"/>
      </bottom>
      <diagonal/>
    </border>
    <border>
      <left style="thin">
        <color rgb="FFB2B2B2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/>
    <xf numFmtId="0" fontId="2" fillId="2" borderId="3" applyNumberFormat="0" applyFont="0" applyAlignment="0" applyProtection="0"/>
    <xf numFmtId="0" fontId="1" fillId="3" borderId="0" applyNumberFormat="0" applyBorder="0" applyAlignment="0" applyProtection="0"/>
  </cellStyleXfs>
  <cellXfs count="19">
    <xf numFmtId="0" fontId="0" fillId="0" borderId="0" xfId="0"/>
    <xf numFmtId="0" fontId="2" fillId="0" borderId="0" xfId="0" applyFont="1"/>
    <xf numFmtId="0" fontId="2" fillId="2" borderId="4" xfId="1" applyFont="1" applyBorder="1"/>
    <xf numFmtId="0" fontId="2" fillId="2" borderId="5" xfId="1" applyFont="1" applyBorder="1"/>
    <xf numFmtId="0" fontId="1" fillId="3" borderId="6" xfId="2" applyBorder="1"/>
    <xf numFmtId="0" fontId="2" fillId="0" borderId="7" xfId="0" applyFont="1" applyBorder="1"/>
    <xf numFmtId="0" fontId="2" fillId="0" borderId="0" xfId="0" applyFont="1" applyBorder="1"/>
    <xf numFmtId="0" fontId="1" fillId="3" borderId="8" xfId="2" applyBorder="1"/>
    <xf numFmtId="15" fontId="2" fillId="0" borderId="0" xfId="0" applyNumberFormat="1" applyFont="1" applyBorder="1"/>
    <xf numFmtId="0" fontId="2" fillId="0" borderId="0" xfId="0" applyFont="1" applyFill="1" applyBorder="1"/>
    <xf numFmtId="9" fontId="2" fillId="0" borderId="0" xfId="0" applyNumberFormat="1" applyFont="1" applyBorder="1"/>
    <xf numFmtId="0" fontId="1" fillId="3" borderId="9" xfId="2" applyBorder="1"/>
    <xf numFmtId="0" fontId="2" fillId="0" borderId="1" xfId="0" applyFont="1" applyFill="1" applyBorder="1"/>
    <xf numFmtId="15" fontId="2" fillId="0" borderId="2" xfId="0" applyNumberFormat="1" applyFont="1" applyBorder="1"/>
    <xf numFmtId="0" fontId="2" fillId="0" borderId="2" xfId="0" applyFont="1" applyBorder="1"/>
    <xf numFmtId="0" fontId="2" fillId="0" borderId="1" xfId="0" applyFont="1" applyBorder="1"/>
    <xf numFmtId="9" fontId="2" fillId="0" borderId="2" xfId="0" applyNumberFormat="1" applyFont="1" applyBorder="1"/>
    <xf numFmtId="0" fontId="2" fillId="0" borderId="2" xfId="0" applyFont="1" applyFill="1" applyBorder="1"/>
    <xf numFmtId="0" fontId="1" fillId="3" borderId="10" xfId="2" applyBorder="1"/>
  </cellXfs>
  <cellStyles count="3">
    <cellStyle name="60% - Accent5" xfId="2" builtinId="48"/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3"/>
  <sheetViews>
    <sheetView tabSelected="1" topLeftCell="D1" workbookViewId="0">
      <selection activeCell="U27" sqref="U27"/>
    </sheetView>
  </sheetViews>
  <sheetFormatPr defaultRowHeight="14.45" customHeight="1" x14ac:dyDescent="0.25"/>
  <cols>
    <col min="1" max="1" width="9.140625" style="1" customWidth="1"/>
    <col min="2" max="2" width="10.85546875" style="1" customWidth="1"/>
    <col min="3" max="3" width="14.28515625" style="1" customWidth="1"/>
    <col min="4" max="4" width="10.42578125" style="1" bestFit="1" customWidth="1"/>
    <col min="5" max="5" width="11.85546875" style="1" bestFit="1" customWidth="1"/>
    <col min="6" max="6" width="10.28515625" style="1" customWidth="1"/>
    <col min="7" max="7" width="26.85546875" style="1" bestFit="1" customWidth="1"/>
    <col min="8" max="9" width="9.140625" style="1" customWidth="1"/>
    <col min="10" max="10" width="9" style="1" customWidth="1"/>
    <col min="11" max="11" width="9.140625" style="1" hidden="1" customWidth="1"/>
    <col min="12" max="12" width="10.28515625" style="1" bestFit="1" customWidth="1"/>
    <col min="13" max="13" width="18.7109375" style="1" hidden="1" customWidth="1"/>
    <col min="14" max="14" width="0.140625" style="1" customWidth="1"/>
    <col min="15" max="16" width="9.140625" style="1" customWidth="1"/>
    <col min="17" max="17" width="12.140625" style="1" bestFit="1" customWidth="1"/>
    <col min="18" max="18" width="9.140625" style="1" customWidth="1"/>
    <col min="19" max="19" width="11.28515625" style="1" hidden="1" customWidth="1"/>
    <col min="20" max="20" width="9.140625" style="1" customWidth="1"/>
    <col min="21" max="16384" width="9.140625" style="1"/>
  </cols>
  <sheetData>
    <row r="1" spans="1:20" ht="15.75" thickBot="1" x14ac:dyDescent="0.3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2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4" t="s">
        <v>19</v>
      </c>
    </row>
    <row r="2" spans="1:20" ht="15" x14ac:dyDescent="0.25">
      <c r="A2" s="5">
        <v>1</v>
      </c>
      <c r="B2" s="8">
        <v>43225</v>
      </c>
      <c r="C2" s="6" t="s">
        <v>20</v>
      </c>
      <c r="D2" s="6">
        <v>100</v>
      </c>
      <c r="E2" s="8">
        <v>43225</v>
      </c>
      <c r="F2" s="8">
        <v>43200</v>
      </c>
      <c r="G2" s="9" t="s">
        <v>21</v>
      </c>
      <c r="H2" s="5">
        <v>4</v>
      </c>
      <c r="I2" s="9">
        <v>3500</v>
      </c>
      <c r="J2" s="6">
        <f t="shared" ref="J2" si="0">H2*I2</f>
        <v>14000</v>
      </c>
      <c r="K2" s="10"/>
      <c r="L2" s="6">
        <f>J2-(J2*K2)</f>
        <v>14000</v>
      </c>
      <c r="M2" s="6"/>
      <c r="N2" s="6"/>
      <c r="O2" s="6">
        <f t="shared" ref="O2" si="1">L2*9%</f>
        <v>1260</v>
      </c>
      <c r="P2" s="6">
        <f t="shared" ref="P2" si="2">L2*9%</f>
        <v>1260</v>
      </c>
      <c r="Q2" s="6">
        <f t="shared" ref="Q2" si="3">O2+P2</f>
        <v>2520</v>
      </c>
      <c r="R2" s="6">
        <f t="shared" ref="R2" si="4">SUM(L2:N2,Q2)</f>
        <v>16520</v>
      </c>
      <c r="S2" s="6"/>
      <c r="T2" s="7">
        <f t="shared" ref="T2" si="5">R2-S2</f>
        <v>16520</v>
      </c>
    </row>
    <row r="3" spans="1:20" ht="15" x14ac:dyDescent="0.25">
      <c r="A3" s="5">
        <v>2</v>
      </c>
      <c r="B3" s="8">
        <v>43226</v>
      </c>
      <c r="C3" s="6" t="s">
        <v>22</v>
      </c>
      <c r="D3" s="6">
        <v>101</v>
      </c>
      <c r="E3" s="8">
        <v>43226</v>
      </c>
      <c r="F3" s="8">
        <v>43201</v>
      </c>
      <c r="G3" s="6" t="s">
        <v>23</v>
      </c>
      <c r="H3" s="5">
        <v>1</v>
      </c>
      <c r="I3" s="6">
        <v>6000</v>
      </c>
      <c r="J3" s="6">
        <f>H3*I3</f>
        <v>6000</v>
      </c>
      <c r="K3" s="10"/>
      <c r="L3" s="6">
        <f>J3-(J3*K3)</f>
        <v>6000</v>
      </c>
      <c r="M3" s="6"/>
      <c r="N3" s="6"/>
      <c r="O3" s="6">
        <f>L3*9%</f>
        <v>540</v>
      </c>
      <c r="P3" s="6">
        <f>L3*9%</f>
        <v>540</v>
      </c>
      <c r="Q3" s="6">
        <f>O3+P3</f>
        <v>1080</v>
      </c>
      <c r="R3" s="6">
        <f>SUM(L3:N3,Q3)</f>
        <v>7080</v>
      </c>
      <c r="S3" s="6"/>
      <c r="T3" s="7">
        <f>R3-S3</f>
        <v>7080</v>
      </c>
    </row>
    <row r="4" spans="1:20" ht="15" x14ac:dyDescent="0.25">
      <c r="A4" s="5">
        <v>3</v>
      </c>
      <c r="B4" s="8">
        <v>43227</v>
      </c>
      <c r="C4" s="6" t="s">
        <v>24</v>
      </c>
      <c r="D4" s="6">
        <v>102</v>
      </c>
      <c r="E4" s="8">
        <v>43227</v>
      </c>
      <c r="F4" s="8">
        <v>43217</v>
      </c>
      <c r="G4" s="9" t="s">
        <v>25</v>
      </c>
      <c r="H4" s="5">
        <v>1</v>
      </c>
      <c r="I4" s="6">
        <v>2850</v>
      </c>
      <c r="J4" s="6">
        <f t="shared" ref="J4" si="6">H4*I4</f>
        <v>2850</v>
      </c>
      <c r="K4" s="10"/>
      <c r="L4" s="6">
        <f>J4-(J4*K4)</f>
        <v>2850</v>
      </c>
      <c r="M4" s="6"/>
      <c r="N4" s="6"/>
      <c r="O4" s="6">
        <f t="shared" ref="O4" si="7">L4*9%</f>
        <v>256.5</v>
      </c>
      <c r="P4" s="6">
        <f t="shared" ref="P4" si="8">L4*9%</f>
        <v>256.5</v>
      </c>
      <c r="Q4" s="6">
        <f t="shared" ref="Q4" si="9">O4+P4</f>
        <v>513</v>
      </c>
      <c r="R4" s="6">
        <f t="shared" ref="R4" si="10">SUM(L4:N4,Q4)</f>
        <v>3363</v>
      </c>
      <c r="S4" s="6"/>
      <c r="T4" s="7">
        <f t="shared" ref="T4" si="11">R4-S4</f>
        <v>3363</v>
      </c>
    </row>
    <row r="5" spans="1:20" ht="15" x14ac:dyDescent="0.25">
      <c r="A5" s="5">
        <v>4</v>
      </c>
      <c r="B5" s="8">
        <v>43228</v>
      </c>
      <c r="C5" s="6" t="s">
        <v>26</v>
      </c>
      <c r="D5" s="6">
        <v>103</v>
      </c>
      <c r="E5" s="8">
        <v>43228</v>
      </c>
      <c r="F5" s="8">
        <v>43203</v>
      </c>
      <c r="G5" s="6" t="s">
        <v>27</v>
      </c>
      <c r="H5" s="5">
        <v>5</v>
      </c>
      <c r="I5" s="6">
        <v>2900</v>
      </c>
      <c r="J5" s="6">
        <f t="shared" ref="J5:J6" si="12">H5*I5</f>
        <v>14500</v>
      </c>
      <c r="K5" s="10"/>
      <c r="L5" s="6">
        <f>J5-(J5*K5)</f>
        <v>14500</v>
      </c>
      <c r="M5" s="6">
        <v>100</v>
      </c>
      <c r="N5" s="6">
        <v>25</v>
      </c>
      <c r="O5" s="6">
        <f t="shared" ref="O5:O6" si="13">L5*9%</f>
        <v>1305</v>
      </c>
      <c r="P5" s="6">
        <f t="shared" ref="P5:P6" si="14">L5*9%</f>
        <v>1305</v>
      </c>
      <c r="Q5" s="6">
        <f t="shared" ref="Q5:Q6" si="15">O5+P5</f>
        <v>2610</v>
      </c>
      <c r="R5" s="6">
        <f t="shared" ref="R5:R6" si="16">SUM(L5:N5,Q5)</f>
        <v>17235</v>
      </c>
      <c r="S5" s="6"/>
      <c r="T5" s="7">
        <f t="shared" ref="T5:T6" si="17">R5-S5</f>
        <v>17235</v>
      </c>
    </row>
    <row r="6" spans="1:20" ht="15" x14ac:dyDescent="0.25">
      <c r="A6" s="5">
        <v>5</v>
      </c>
      <c r="B6" s="8">
        <v>43229</v>
      </c>
      <c r="C6" s="6" t="s">
        <v>28</v>
      </c>
      <c r="D6" s="6">
        <v>104</v>
      </c>
      <c r="E6" s="8">
        <v>43229</v>
      </c>
      <c r="F6" s="8">
        <v>43204</v>
      </c>
      <c r="G6" s="9" t="s">
        <v>29</v>
      </c>
      <c r="H6" s="5">
        <v>1</v>
      </c>
      <c r="I6" s="9">
        <v>3520</v>
      </c>
      <c r="J6" s="6">
        <f t="shared" si="12"/>
        <v>3520</v>
      </c>
      <c r="K6" s="10"/>
      <c r="L6" s="6">
        <f>J6-(J6*K6)</f>
        <v>3520</v>
      </c>
      <c r="M6" s="6"/>
      <c r="N6" s="6">
        <v>25</v>
      </c>
      <c r="O6" s="6">
        <f t="shared" si="13"/>
        <v>316.8</v>
      </c>
      <c r="P6" s="6">
        <f t="shared" si="14"/>
        <v>316.8</v>
      </c>
      <c r="Q6" s="6">
        <f t="shared" si="15"/>
        <v>633.6</v>
      </c>
      <c r="R6" s="6">
        <f t="shared" si="16"/>
        <v>4178.6000000000004</v>
      </c>
      <c r="S6" s="6">
        <v>0.6</v>
      </c>
      <c r="T6" s="7">
        <f t="shared" si="17"/>
        <v>4178</v>
      </c>
    </row>
    <row r="7" spans="1:20" ht="15" x14ac:dyDescent="0.25">
      <c r="A7" s="5">
        <v>6</v>
      </c>
      <c r="B7" s="8">
        <v>43230</v>
      </c>
      <c r="C7" s="6" t="s">
        <v>30</v>
      </c>
      <c r="D7" s="6">
        <v>105</v>
      </c>
      <c r="E7" s="8">
        <v>43230</v>
      </c>
      <c r="F7" s="8">
        <v>43205</v>
      </c>
      <c r="G7" s="9" t="s">
        <v>21</v>
      </c>
      <c r="H7" s="5">
        <v>2</v>
      </c>
      <c r="I7" s="9">
        <v>3500</v>
      </c>
      <c r="J7" s="6">
        <f t="shared" ref="J7:J8" si="18">H7*I7</f>
        <v>7000</v>
      </c>
      <c r="K7" s="10"/>
      <c r="L7" s="6">
        <f>J7-(J7*K7)</f>
        <v>7000</v>
      </c>
      <c r="M7" s="6"/>
      <c r="N7" s="6"/>
      <c r="O7" s="6">
        <f t="shared" ref="O7:O8" si="19">L7*9%</f>
        <v>630</v>
      </c>
      <c r="P7" s="6">
        <f t="shared" ref="P7:P8" si="20">L7*9%</f>
        <v>630</v>
      </c>
      <c r="Q7" s="6">
        <f t="shared" ref="Q7:Q8" si="21">O7+P7</f>
        <v>1260</v>
      </c>
      <c r="R7" s="6">
        <f t="shared" ref="R7:R8" si="22">SUM(L7:N7,Q7)</f>
        <v>8260</v>
      </c>
      <c r="S7" s="6"/>
      <c r="T7" s="7">
        <f t="shared" ref="T7:T8" si="23">R7-S7</f>
        <v>8260</v>
      </c>
    </row>
    <row r="8" spans="1:20" ht="15" x14ac:dyDescent="0.25">
      <c r="A8" s="5">
        <v>7</v>
      </c>
      <c r="B8" s="8">
        <v>43231</v>
      </c>
      <c r="C8" s="6" t="s">
        <v>31</v>
      </c>
      <c r="D8" s="6">
        <v>106</v>
      </c>
      <c r="E8" s="8">
        <v>43231</v>
      </c>
      <c r="F8" s="8">
        <v>43221</v>
      </c>
      <c r="G8" s="9" t="s">
        <v>25</v>
      </c>
      <c r="H8" s="5">
        <v>1</v>
      </c>
      <c r="I8" s="6">
        <v>2850</v>
      </c>
      <c r="J8" s="6">
        <f t="shared" si="18"/>
        <v>2850</v>
      </c>
      <c r="K8" s="10"/>
      <c r="L8" s="6">
        <f>J8-(J8*K8)</f>
        <v>2850</v>
      </c>
      <c r="M8" s="6"/>
      <c r="N8" s="6"/>
      <c r="O8" s="6">
        <f t="shared" si="19"/>
        <v>256.5</v>
      </c>
      <c r="P8" s="6">
        <f t="shared" si="20"/>
        <v>256.5</v>
      </c>
      <c r="Q8" s="6">
        <f t="shared" si="21"/>
        <v>513</v>
      </c>
      <c r="R8" s="6">
        <f t="shared" si="22"/>
        <v>3363</v>
      </c>
      <c r="S8" s="6"/>
      <c r="T8" s="7">
        <f t="shared" si="23"/>
        <v>3363</v>
      </c>
    </row>
    <row r="9" spans="1:20" ht="15" x14ac:dyDescent="0.25">
      <c r="A9" s="5">
        <v>8</v>
      </c>
      <c r="B9" s="8">
        <v>43232</v>
      </c>
      <c r="C9" s="6" t="s">
        <v>32</v>
      </c>
      <c r="D9" s="6">
        <v>107</v>
      </c>
      <c r="E9" s="8">
        <v>43232</v>
      </c>
      <c r="F9" s="8">
        <v>43207</v>
      </c>
      <c r="G9" s="6" t="s">
        <v>27</v>
      </c>
      <c r="H9" s="5">
        <v>3</v>
      </c>
      <c r="I9" s="6">
        <v>2900</v>
      </c>
      <c r="J9" s="6">
        <f t="shared" ref="J9:J10" si="24">H9*I9</f>
        <v>8700</v>
      </c>
      <c r="K9" s="10"/>
      <c r="L9" s="6">
        <f>J9-(J9*K9)</f>
        <v>8700</v>
      </c>
      <c r="M9" s="6">
        <v>100</v>
      </c>
      <c r="N9" s="6">
        <v>25</v>
      </c>
      <c r="O9" s="6">
        <f t="shared" ref="O9:O10" si="25">L9*9%</f>
        <v>783</v>
      </c>
      <c r="P9" s="6">
        <f t="shared" ref="P9:P10" si="26">L9*9%</f>
        <v>783</v>
      </c>
      <c r="Q9" s="6">
        <f t="shared" ref="Q9:Q10" si="27">O9+P9</f>
        <v>1566</v>
      </c>
      <c r="R9" s="6">
        <f t="shared" ref="R9:R10" si="28">SUM(L9:N9,Q9)</f>
        <v>10391</v>
      </c>
      <c r="S9" s="6"/>
      <c r="T9" s="7">
        <f t="shared" ref="T9:T10" si="29">R9-S9</f>
        <v>10391</v>
      </c>
    </row>
    <row r="10" spans="1:20" ht="15" x14ac:dyDescent="0.25">
      <c r="A10" s="5">
        <v>9</v>
      </c>
      <c r="B10" s="8">
        <v>43232</v>
      </c>
      <c r="C10" s="6" t="s">
        <v>33</v>
      </c>
      <c r="D10" s="6">
        <v>108</v>
      </c>
      <c r="E10" s="8">
        <v>43232</v>
      </c>
      <c r="F10" s="8">
        <v>43204</v>
      </c>
      <c r="G10" s="9" t="s">
        <v>34</v>
      </c>
      <c r="H10" s="5">
        <v>2</v>
      </c>
      <c r="I10" s="9">
        <v>4200</v>
      </c>
      <c r="J10" s="6">
        <f t="shared" si="24"/>
        <v>8400</v>
      </c>
      <c r="K10" s="10">
        <v>0.05</v>
      </c>
      <c r="L10" s="6">
        <f>J10-(J10*K10)</f>
        <v>7980</v>
      </c>
      <c r="M10" s="6"/>
      <c r="N10" s="6"/>
      <c r="O10" s="6">
        <f t="shared" si="25"/>
        <v>718.19999999999993</v>
      </c>
      <c r="P10" s="6">
        <f t="shared" si="26"/>
        <v>718.19999999999993</v>
      </c>
      <c r="Q10" s="6">
        <f t="shared" si="27"/>
        <v>1436.3999999999999</v>
      </c>
      <c r="R10" s="6">
        <f t="shared" si="28"/>
        <v>9416.4</v>
      </c>
      <c r="S10" s="6">
        <v>0.4</v>
      </c>
      <c r="T10" s="7">
        <f t="shared" si="29"/>
        <v>9416</v>
      </c>
    </row>
    <row r="11" spans="1:20" ht="15" x14ac:dyDescent="0.25">
      <c r="A11" s="5">
        <v>10</v>
      </c>
      <c r="B11" s="8">
        <v>43234</v>
      </c>
      <c r="C11" s="6" t="s">
        <v>35</v>
      </c>
      <c r="D11" s="6">
        <v>109</v>
      </c>
      <c r="E11" s="8">
        <v>43234</v>
      </c>
      <c r="F11" s="8">
        <v>43209</v>
      </c>
      <c r="G11" s="9" t="s">
        <v>36</v>
      </c>
      <c r="H11" s="5">
        <v>1</v>
      </c>
      <c r="I11" s="6">
        <v>35000</v>
      </c>
      <c r="J11" s="6">
        <f t="shared" ref="J11" si="30">H11*I11</f>
        <v>35000</v>
      </c>
      <c r="K11" s="10"/>
      <c r="L11" s="6">
        <f>J11-(J11*K11)</f>
        <v>35000</v>
      </c>
      <c r="M11" s="9">
        <v>450</v>
      </c>
      <c r="N11" s="6"/>
      <c r="O11" s="6">
        <f t="shared" ref="O11" si="31">L11*9%</f>
        <v>3150</v>
      </c>
      <c r="P11" s="6">
        <f t="shared" ref="P11" si="32">L11*9%</f>
        <v>3150</v>
      </c>
      <c r="Q11" s="6">
        <f t="shared" ref="Q11" si="33">O11+P11</f>
        <v>6300</v>
      </c>
      <c r="R11" s="6">
        <f t="shared" ref="R11" si="34">SUM(L11:N11,Q11)</f>
        <v>41750</v>
      </c>
      <c r="S11" s="6"/>
      <c r="T11" s="7">
        <f t="shared" ref="T11" si="35">R11-S11</f>
        <v>41750</v>
      </c>
    </row>
    <row r="12" spans="1:20" ht="15" x14ac:dyDescent="0.25">
      <c r="A12" s="5">
        <v>11</v>
      </c>
      <c r="B12" s="8">
        <v>43235</v>
      </c>
      <c r="C12" s="6" t="s">
        <v>37</v>
      </c>
      <c r="D12" s="6">
        <v>110</v>
      </c>
      <c r="E12" s="8">
        <v>43235</v>
      </c>
      <c r="F12" s="8">
        <v>43210</v>
      </c>
      <c r="G12" s="9" t="s">
        <v>21</v>
      </c>
      <c r="H12" s="5">
        <v>3</v>
      </c>
      <c r="I12" s="9">
        <v>3500</v>
      </c>
      <c r="J12" s="6">
        <f t="shared" ref="J12:J13" si="36">H12*I12</f>
        <v>10500</v>
      </c>
      <c r="K12" s="10"/>
      <c r="L12" s="6">
        <f>J12-(J12*K12)</f>
        <v>10500</v>
      </c>
      <c r="M12" s="6"/>
      <c r="N12" s="6"/>
      <c r="O12" s="6">
        <f t="shared" ref="O12:O13" si="37">L12*9%</f>
        <v>945</v>
      </c>
      <c r="P12" s="6">
        <f t="shared" ref="P12:P13" si="38">L12*9%</f>
        <v>945</v>
      </c>
      <c r="Q12" s="6">
        <f t="shared" ref="Q12:Q13" si="39">O12+P12</f>
        <v>1890</v>
      </c>
      <c r="R12" s="6">
        <f t="shared" ref="R12:R13" si="40">SUM(L12:N12,Q12)</f>
        <v>12390</v>
      </c>
      <c r="S12" s="6"/>
      <c r="T12" s="7">
        <f t="shared" ref="T12:T13" si="41">R12-S12</f>
        <v>12390</v>
      </c>
    </row>
    <row r="13" spans="1:20" ht="15" x14ac:dyDescent="0.25">
      <c r="A13" s="5">
        <v>12</v>
      </c>
      <c r="B13" s="8">
        <v>43236</v>
      </c>
      <c r="C13" s="6" t="s">
        <v>38</v>
      </c>
      <c r="D13" s="6">
        <v>111</v>
      </c>
      <c r="E13" s="8">
        <v>43236</v>
      </c>
      <c r="F13" s="8">
        <v>43230</v>
      </c>
      <c r="G13" s="6" t="s">
        <v>39</v>
      </c>
      <c r="H13" s="5">
        <v>1</v>
      </c>
      <c r="I13" s="6">
        <v>11700</v>
      </c>
      <c r="J13" s="6">
        <f t="shared" si="36"/>
        <v>11700</v>
      </c>
      <c r="K13" s="10">
        <v>0.05</v>
      </c>
      <c r="L13" s="6">
        <f>J13-(J13*K13)</f>
        <v>11115</v>
      </c>
      <c r="M13" s="9">
        <v>350</v>
      </c>
      <c r="N13" s="6"/>
      <c r="O13" s="6">
        <f t="shared" si="37"/>
        <v>1000.3499999999999</v>
      </c>
      <c r="P13" s="6">
        <f t="shared" si="38"/>
        <v>1000.3499999999999</v>
      </c>
      <c r="Q13" s="6">
        <f t="shared" si="39"/>
        <v>2000.6999999999998</v>
      </c>
      <c r="R13" s="6">
        <f t="shared" si="40"/>
        <v>13465.7</v>
      </c>
      <c r="S13" s="6">
        <v>0.7</v>
      </c>
      <c r="T13" s="7">
        <f t="shared" si="41"/>
        <v>13465</v>
      </c>
    </row>
    <row r="14" spans="1:20" ht="15" x14ac:dyDescent="0.25">
      <c r="A14" s="5">
        <v>13</v>
      </c>
      <c r="B14" s="8">
        <v>43237</v>
      </c>
      <c r="C14" s="6" t="s">
        <v>40</v>
      </c>
      <c r="D14" s="6">
        <v>112</v>
      </c>
      <c r="E14" s="8">
        <v>43237</v>
      </c>
      <c r="F14" s="8">
        <v>43204</v>
      </c>
      <c r="G14" s="6" t="s">
        <v>27</v>
      </c>
      <c r="H14" s="5">
        <v>2</v>
      </c>
      <c r="I14" s="6">
        <v>2900</v>
      </c>
      <c r="J14" s="6">
        <f t="shared" ref="J14:J16" si="42">H14*I14</f>
        <v>5800</v>
      </c>
      <c r="K14" s="10"/>
      <c r="L14" s="6">
        <f>J14-(J14*K14)</f>
        <v>5800</v>
      </c>
      <c r="M14" s="6">
        <v>100</v>
      </c>
      <c r="N14" s="6">
        <v>25</v>
      </c>
      <c r="O14" s="6">
        <f t="shared" ref="O14:O16" si="43">L14*9%</f>
        <v>522</v>
      </c>
      <c r="P14" s="6">
        <f t="shared" ref="P14:P16" si="44">L14*9%</f>
        <v>522</v>
      </c>
      <c r="Q14" s="6">
        <f t="shared" ref="Q14:Q16" si="45">O14+P14</f>
        <v>1044</v>
      </c>
      <c r="R14" s="6">
        <f t="shared" ref="R14:R16" si="46">SUM(L14:N14,Q14)</f>
        <v>6969</v>
      </c>
      <c r="S14" s="6"/>
      <c r="T14" s="7">
        <f t="shared" ref="T14:T16" si="47">R14-S14</f>
        <v>6969</v>
      </c>
    </row>
    <row r="15" spans="1:20" ht="15" x14ac:dyDescent="0.25">
      <c r="A15" s="5">
        <v>14</v>
      </c>
      <c r="B15" s="8">
        <v>43238</v>
      </c>
      <c r="C15" s="6" t="s">
        <v>41</v>
      </c>
      <c r="D15" s="6">
        <v>113</v>
      </c>
      <c r="E15" s="8">
        <v>43238</v>
      </c>
      <c r="F15" s="8">
        <v>43213</v>
      </c>
      <c r="G15" s="9" t="s">
        <v>42</v>
      </c>
      <c r="H15" s="5">
        <v>1</v>
      </c>
      <c r="I15" s="9">
        <v>10053</v>
      </c>
      <c r="J15" s="6">
        <f t="shared" si="42"/>
        <v>10053</v>
      </c>
      <c r="K15" s="10"/>
      <c r="L15" s="6">
        <f>J15-(J15*K15)</f>
        <v>10053</v>
      </c>
      <c r="M15" s="6">
        <v>150</v>
      </c>
      <c r="N15" s="6"/>
      <c r="O15" s="6">
        <f t="shared" si="43"/>
        <v>904.77</v>
      </c>
      <c r="P15" s="6">
        <f t="shared" si="44"/>
        <v>904.77</v>
      </c>
      <c r="Q15" s="6">
        <f t="shared" si="45"/>
        <v>1809.54</v>
      </c>
      <c r="R15" s="6">
        <f t="shared" si="46"/>
        <v>12012.54</v>
      </c>
      <c r="S15" s="6">
        <v>0.54</v>
      </c>
      <c r="T15" s="7">
        <f t="shared" si="47"/>
        <v>12012</v>
      </c>
    </row>
    <row r="16" spans="1:20" ht="15" x14ac:dyDescent="0.25">
      <c r="A16" s="5">
        <v>15</v>
      </c>
      <c r="B16" s="8">
        <v>43238</v>
      </c>
      <c r="C16" s="6" t="s">
        <v>43</v>
      </c>
      <c r="D16" s="6">
        <v>114</v>
      </c>
      <c r="E16" s="8">
        <v>43238</v>
      </c>
      <c r="F16" s="8">
        <v>43214</v>
      </c>
      <c r="G16" s="9" t="s">
        <v>44</v>
      </c>
      <c r="H16" s="5">
        <v>1</v>
      </c>
      <c r="I16" s="9">
        <v>1502</v>
      </c>
      <c r="J16" s="6">
        <f t="shared" si="42"/>
        <v>1502</v>
      </c>
      <c r="K16" s="10">
        <v>0.15</v>
      </c>
      <c r="L16" s="6">
        <f>J16-(J16*K16)</f>
        <v>1276.7</v>
      </c>
      <c r="M16" s="6"/>
      <c r="N16" s="6"/>
      <c r="O16" s="6">
        <f t="shared" si="43"/>
        <v>114.90300000000001</v>
      </c>
      <c r="P16" s="6">
        <f t="shared" si="44"/>
        <v>114.90300000000001</v>
      </c>
      <c r="Q16" s="6">
        <f t="shared" si="45"/>
        <v>229.80600000000001</v>
      </c>
      <c r="R16" s="6">
        <f t="shared" si="46"/>
        <v>1506.5060000000001</v>
      </c>
      <c r="S16" s="6">
        <v>0.50600000000000001</v>
      </c>
      <c r="T16" s="7">
        <f t="shared" si="47"/>
        <v>1506</v>
      </c>
    </row>
    <row r="17" spans="1:20" ht="15" x14ac:dyDescent="0.25">
      <c r="A17" s="5">
        <v>16</v>
      </c>
      <c r="B17" s="8">
        <v>43238</v>
      </c>
      <c r="C17" s="6" t="s">
        <v>45</v>
      </c>
      <c r="D17" s="6">
        <v>115</v>
      </c>
      <c r="E17" s="8">
        <v>43238</v>
      </c>
      <c r="F17" s="8">
        <v>43215</v>
      </c>
      <c r="G17" s="9" t="s">
        <v>21</v>
      </c>
      <c r="H17" s="5">
        <v>2</v>
      </c>
      <c r="I17" s="9">
        <v>3500</v>
      </c>
      <c r="J17" s="6">
        <f t="shared" ref="J17:J18" si="48">H17*I17</f>
        <v>7000</v>
      </c>
      <c r="K17" s="10"/>
      <c r="L17" s="6">
        <f>J17-(J17*K17)</f>
        <v>7000</v>
      </c>
      <c r="M17" s="6"/>
      <c r="N17" s="6"/>
      <c r="O17" s="6">
        <f t="shared" ref="O17:O18" si="49">L17*9%</f>
        <v>630</v>
      </c>
      <c r="P17" s="6">
        <f t="shared" ref="P17:P18" si="50">L17*9%</f>
        <v>630</v>
      </c>
      <c r="Q17" s="6">
        <f t="shared" ref="Q17:Q18" si="51">O17+P17</f>
        <v>1260</v>
      </c>
      <c r="R17" s="6">
        <f t="shared" ref="R17:R18" si="52">SUM(L17:N17,Q17)</f>
        <v>8260</v>
      </c>
      <c r="S17" s="6"/>
      <c r="T17" s="7">
        <f t="shared" ref="T17:T18" si="53">R17-S17</f>
        <v>8260</v>
      </c>
    </row>
    <row r="18" spans="1:20" ht="15" x14ac:dyDescent="0.25">
      <c r="A18" s="5">
        <v>17</v>
      </c>
      <c r="B18" s="8">
        <v>43241</v>
      </c>
      <c r="C18" s="6" t="s">
        <v>46</v>
      </c>
      <c r="D18" s="6">
        <v>116</v>
      </c>
      <c r="E18" s="8">
        <v>43241</v>
      </c>
      <c r="F18" s="8">
        <v>43204</v>
      </c>
      <c r="G18" s="9" t="s">
        <v>47</v>
      </c>
      <c r="H18" s="5">
        <v>1</v>
      </c>
      <c r="I18" s="9">
        <v>85000</v>
      </c>
      <c r="J18" s="9">
        <f t="shared" si="48"/>
        <v>85000</v>
      </c>
      <c r="K18" s="10"/>
      <c r="L18" s="9">
        <f>J18-(J18*K18)</f>
        <v>85000</v>
      </c>
      <c r="M18" s="6"/>
      <c r="N18" s="6"/>
      <c r="O18" s="9">
        <f t="shared" si="49"/>
        <v>7650</v>
      </c>
      <c r="P18" s="9">
        <f t="shared" si="50"/>
        <v>7650</v>
      </c>
      <c r="Q18" s="9">
        <f t="shared" si="51"/>
        <v>15300</v>
      </c>
      <c r="R18" s="9">
        <f t="shared" si="52"/>
        <v>100300</v>
      </c>
      <c r="S18" s="6"/>
      <c r="T18" s="11">
        <f t="shared" si="53"/>
        <v>100300</v>
      </c>
    </row>
    <row r="19" spans="1:20" ht="15" x14ac:dyDescent="0.25">
      <c r="A19" s="5">
        <v>18</v>
      </c>
      <c r="B19" s="8">
        <v>43242</v>
      </c>
      <c r="C19" s="6" t="s">
        <v>48</v>
      </c>
      <c r="D19" s="6">
        <v>117</v>
      </c>
      <c r="E19" s="8">
        <v>43242</v>
      </c>
      <c r="F19" s="8">
        <v>43217</v>
      </c>
      <c r="G19" s="6" t="s">
        <v>27</v>
      </c>
      <c r="H19" s="5">
        <v>4</v>
      </c>
      <c r="I19" s="6">
        <v>2900</v>
      </c>
      <c r="J19" s="6">
        <f t="shared" ref="J19:J20" si="54">H19*I19</f>
        <v>11600</v>
      </c>
      <c r="K19" s="10"/>
      <c r="L19" s="6">
        <f>J19-(J19*K19)</f>
        <v>11600</v>
      </c>
      <c r="M19" s="6">
        <v>100</v>
      </c>
      <c r="N19" s="6">
        <v>25</v>
      </c>
      <c r="O19" s="6">
        <f t="shared" ref="O19:O20" si="55">L19*9%</f>
        <v>1044</v>
      </c>
      <c r="P19" s="6">
        <f t="shared" ref="P19:P20" si="56">L19*9%</f>
        <v>1044</v>
      </c>
      <c r="Q19" s="6">
        <f t="shared" ref="Q19:Q20" si="57">O19+P19</f>
        <v>2088</v>
      </c>
      <c r="R19" s="6">
        <f t="shared" ref="R19:R20" si="58">SUM(L19:N19,Q19)</f>
        <v>13813</v>
      </c>
      <c r="S19" s="6"/>
      <c r="T19" s="7">
        <f t="shared" ref="T19:T20" si="59">R19-S19</f>
        <v>13813</v>
      </c>
    </row>
    <row r="20" spans="1:20" ht="15" x14ac:dyDescent="0.25">
      <c r="A20" s="5">
        <v>19</v>
      </c>
      <c r="B20" s="8">
        <v>43243</v>
      </c>
      <c r="C20" s="6" t="s">
        <v>49</v>
      </c>
      <c r="D20" s="6">
        <v>118</v>
      </c>
      <c r="E20" s="8">
        <v>43243</v>
      </c>
      <c r="F20" s="8">
        <v>43218</v>
      </c>
      <c r="G20" s="9" t="s">
        <v>50</v>
      </c>
      <c r="H20" s="5">
        <v>1</v>
      </c>
      <c r="I20" s="9">
        <v>7200</v>
      </c>
      <c r="J20" s="9">
        <f t="shared" si="54"/>
        <v>7200</v>
      </c>
      <c r="K20" s="10"/>
      <c r="L20" s="9">
        <f>J20-(J20*K20)</f>
        <v>7200</v>
      </c>
      <c r="M20" s="6"/>
      <c r="N20" s="6"/>
      <c r="O20" s="9">
        <f t="shared" si="55"/>
        <v>648</v>
      </c>
      <c r="P20" s="9">
        <f t="shared" si="56"/>
        <v>648</v>
      </c>
      <c r="Q20" s="9">
        <f t="shared" si="57"/>
        <v>1296</v>
      </c>
      <c r="R20" s="9">
        <f t="shared" si="58"/>
        <v>8496</v>
      </c>
      <c r="S20" s="6"/>
      <c r="T20" s="7">
        <f t="shared" si="59"/>
        <v>8496</v>
      </c>
    </row>
    <row r="21" spans="1:20" ht="15" x14ac:dyDescent="0.25">
      <c r="A21" s="5">
        <v>20</v>
      </c>
      <c r="B21" s="8">
        <v>43244</v>
      </c>
      <c r="C21" s="6" t="s">
        <v>51</v>
      </c>
      <c r="D21" s="6">
        <v>119</v>
      </c>
      <c r="E21" s="8">
        <v>43244</v>
      </c>
      <c r="F21" s="8">
        <v>43204</v>
      </c>
      <c r="G21" s="9" t="s">
        <v>21</v>
      </c>
      <c r="H21" s="5">
        <v>5</v>
      </c>
      <c r="I21" s="9">
        <v>3500</v>
      </c>
      <c r="J21" s="6">
        <f t="shared" ref="J21:J22" si="60">H21*I21</f>
        <v>17500</v>
      </c>
      <c r="K21" s="10"/>
      <c r="L21" s="6">
        <f>J21-(J21*K21)</f>
        <v>17500</v>
      </c>
      <c r="M21" s="6"/>
      <c r="N21" s="6"/>
      <c r="O21" s="6">
        <f t="shared" ref="O21:O22" si="61">L21*9%</f>
        <v>1575</v>
      </c>
      <c r="P21" s="6">
        <f t="shared" ref="P21:P22" si="62">L21*9%</f>
        <v>1575</v>
      </c>
      <c r="Q21" s="6">
        <f t="shared" ref="Q21:Q22" si="63">O21+P21</f>
        <v>3150</v>
      </c>
      <c r="R21" s="6">
        <f t="shared" ref="R21:R22" si="64">SUM(L21:N21,Q21)</f>
        <v>20650</v>
      </c>
      <c r="S21" s="6"/>
      <c r="T21" s="7">
        <f t="shared" ref="T21:T22" si="65">R21-S21</f>
        <v>20650</v>
      </c>
    </row>
    <row r="22" spans="1:20" ht="15" x14ac:dyDescent="0.25">
      <c r="A22" s="6">
        <v>21</v>
      </c>
      <c r="B22" s="8">
        <v>43245</v>
      </c>
      <c r="C22" s="6" t="s">
        <v>52</v>
      </c>
      <c r="D22" s="6">
        <v>120</v>
      </c>
      <c r="E22" s="8">
        <v>43245</v>
      </c>
      <c r="F22" s="8">
        <v>43220</v>
      </c>
      <c r="G22" s="9" t="s">
        <v>29</v>
      </c>
      <c r="H22" s="5">
        <v>1</v>
      </c>
      <c r="I22" s="9">
        <v>3520</v>
      </c>
      <c r="J22" s="6">
        <f t="shared" si="60"/>
        <v>3520</v>
      </c>
      <c r="K22" s="10"/>
      <c r="L22" s="6">
        <f>J22-(J22*K22)</f>
        <v>3520</v>
      </c>
      <c r="M22" s="6"/>
      <c r="N22" s="6">
        <v>25</v>
      </c>
      <c r="O22" s="6">
        <f t="shared" si="61"/>
        <v>316.8</v>
      </c>
      <c r="P22" s="6">
        <f t="shared" si="62"/>
        <v>316.8</v>
      </c>
      <c r="Q22" s="6">
        <f t="shared" si="63"/>
        <v>633.6</v>
      </c>
      <c r="R22" s="6">
        <f t="shared" si="64"/>
        <v>4178.6000000000004</v>
      </c>
      <c r="S22" s="6">
        <v>0.6</v>
      </c>
      <c r="T22" s="7">
        <f t="shared" si="65"/>
        <v>4178</v>
      </c>
    </row>
    <row r="23" spans="1:20" ht="15.75" thickBot="1" x14ac:dyDescent="0.3">
      <c r="A23" s="12">
        <v>22</v>
      </c>
      <c r="B23" s="13">
        <v>43245</v>
      </c>
      <c r="C23" s="14" t="s">
        <v>53</v>
      </c>
      <c r="D23" s="14">
        <v>121</v>
      </c>
      <c r="E23" s="13">
        <v>43245</v>
      </c>
      <c r="F23" s="13">
        <v>43213</v>
      </c>
      <c r="G23" s="14" t="s">
        <v>54</v>
      </c>
      <c r="H23" s="15">
        <v>2</v>
      </c>
      <c r="I23" s="14">
        <v>12300</v>
      </c>
      <c r="J23" s="14">
        <f t="shared" ref="J23" si="66">H23*I23</f>
        <v>24600</v>
      </c>
      <c r="K23" s="16">
        <v>0.05</v>
      </c>
      <c r="L23" s="14">
        <f>J23-(J23*K23)</f>
        <v>23370</v>
      </c>
      <c r="M23" s="17">
        <v>350</v>
      </c>
      <c r="N23" s="14"/>
      <c r="O23" s="14">
        <f>L23*9%</f>
        <v>2103.2999999999997</v>
      </c>
      <c r="P23" s="14">
        <f>L23*9%</f>
        <v>2103.2999999999997</v>
      </c>
      <c r="Q23" s="14">
        <f t="shared" ref="Q23" si="67">O23+P23</f>
        <v>4206.5999999999995</v>
      </c>
      <c r="R23" s="14">
        <f t="shared" ref="R23" si="68">SUM(L23:N23,Q23)</f>
        <v>27926.6</v>
      </c>
      <c r="S23" s="14">
        <v>0.6</v>
      </c>
      <c r="T23" s="18">
        <f t="shared" ref="T23" si="69">R23-S23</f>
        <v>27926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Admin</cp:lastModifiedBy>
  <dcterms:modified xsi:type="dcterms:W3CDTF">2020-12-05T12:05:28Z</dcterms:modified>
  <cp:category/>
</cp:coreProperties>
</file>