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 CODE  2020-2021\DEMAND Forecasting\dataset\2019\"/>
    </mc:Choice>
  </mc:AlternateContent>
  <bookViews>
    <workbookView xWindow="0" yWindow="0" windowWidth="19200" windowHeight="1159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23" i="1" l="1"/>
  <c r="L23" i="1" s="1"/>
  <c r="J22" i="1"/>
  <c r="L22" i="1" s="1"/>
  <c r="J21" i="1"/>
  <c r="L21" i="1" s="1"/>
  <c r="J20" i="1"/>
  <c r="L20" i="1" s="1"/>
  <c r="J19" i="1"/>
  <c r="L19" i="1" s="1"/>
  <c r="J18" i="1"/>
  <c r="L18" i="1" s="1"/>
  <c r="O18" i="1" s="1"/>
  <c r="J17" i="1"/>
  <c r="L17" i="1" s="1"/>
  <c r="J16" i="1"/>
  <c r="L16" i="1" s="1"/>
  <c r="J15" i="1"/>
  <c r="L15" i="1" s="1"/>
  <c r="J14" i="1"/>
  <c r="L14" i="1" s="1"/>
  <c r="J13" i="1"/>
  <c r="L13" i="1" s="1"/>
  <c r="J12" i="1"/>
  <c r="L12" i="1" s="1"/>
  <c r="J11" i="1"/>
  <c r="L11" i="1" s="1"/>
  <c r="J10" i="1"/>
  <c r="L10" i="1" s="1"/>
  <c r="J9" i="1"/>
  <c r="L9" i="1" s="1"/>
  <c r="P9" i="1" s="1"/>
  <c r="J8" i="1"/>
  <c r="L8" i="1" s="1"/>
  <c r="J7" i="1"/>
  <c r="L7" i="1" s="1"/>
  <c r="J6" i="1"/>
  <c r="L6" i="1" s="1"/>
  <c r="J5" i="1"/>
  <c r="L5" i="1" s="1"/>
  <c r="P5" i="1" s="1"/>
  <c r="J4" i="1"/>
  <c r="L4" i="1" s="1"/>
  <c r="J3" i="1"/>
  <c r="L3" i="1" s="1"/>
  <c r="J2" i="1"/>
  <c r="L2" i="1" s="1"/>
  <c r="P4" i="1" l="1"/>
  <c r="O4" i="1"/>
  <c r="P8" i="1"/>
  <c r="O8" i="1"/>
  <c r="P12" i="1"/>
  <c r="O12" i="1"/>
  <c r="O15" i="1"/>
  <c r="P20" i="1"/>
  <c r="O20" i="1"/>
  <c r="O23" i="1"/>
  <c r="O3" i="1"/>
  <c r="O7" i="1"/>
  <c r="O11" i="1"/>
  <c r="P14" i="1"/>
  <c r="P15" i="1"/>
  <c r="P17" i="1"/>
  <c r="O17" i="1"/>
  <c r="P22" i="1"/>
  <c r="P23" i="1"/>
  <c r="O2" i="1"/>
  <c r="P3" i="1"/>
  <c r="O5" i="1"/>
  <c r="Q5" i="1" s="1"/>
  <c r="R5" i="1" s="1"/>
  <c r="T5" i="1" s="1"/>
  <c r="O6" i="1"/>
  <c r="P7" i="1"/>
  <c r="O9" i="1"/>
  <c r="Q9" i="1" s="1"/>
  <c r="R9" i="1" s="1"/>
  <c r="T9" i="1" s="1"/>
  <c r="O10" i="1"/>
  <c r="P11" i="1"/>
  <c r="O14" i="1"/>
  <c r="P16" i="1"/>
  <c r="O16" i="1"/>
  <c r="O19" i="1"/>
  <c r="O22" i="1"/>
  <c r="P2" i="1"/>
  <c r="P6" i="1"/>
  <c r="P10" i="1"/>
  <c r="P13" i="1"/>
  <c r="O13" i="1"/>
  <c r="P18" i="1"/>
  <c r="Q18" i="1" s="1"/>
  <c r="R18" i="1" s="1"/>
  <c r="T18" i="1" s="1"/>
  <c r="P19" i="1"/>
  <c r="P21" i="1"/>
  <c r="O21" i="1"/>
  <c r="Q12" i="1" l="1"/>
  <c r="R12" i="1" s="1"/>
  <c r="T12" i="1" s="1"/>
  <c r="Q4" i="1"/>
  <c r="R4" i="1" s="1"/>
  <c r="T4" i="1" s="1"/>
  <c r="Q13" i="1"/>
  <c r="R13" i="1" s="1"/>
  <c r="T13" i="1" s="1"/>
  <c r="Q16" i="1"/>
  <c r="R16" i="1" s="1"/>
  <c r="T16" i="1" s="1"/>
  <c r="Q10" i="1"/>
  <c r="R10" i="1" s="1"/>
  <c r="T10" i="1" s="1"/>
  <c r="Q21" i="1"/>
  <c r="R21" i="1" s="1"/>
  <c r="T21" i="1" s="1"/>
  <c r="Q7" i="1"/>
  <c r="R7" i="1" s="1"/>
  <c r="T7" i="1" s="1"/>
  <c r="Q6" i="1"/>
  <c r="R6" i="1" s="1"/>
  <c r="T6" i="1" s="1"/>
  <c r="Q15" i="1"/>
  <c r="R15" i="1" s="1"/>
  <c r="T15" i="1" s="1"/>
  <c r="Q22" i="1"/>
  <c r="R22" i="1" s="1"/>
  <c r="T22" i="1" s="1"/>
  <c r="Q20" i="1"/>
  <c r="R20" i="1" s="1"/>
  <c r="T20" i="1" s="1"/>
  <c r="Q8" i="1"/>
  <c r="R8" i="1" s="1"/>
  <c r="T8" i="1" s="1"/>
  <c r="Q11" i="1"/>
  <c r="R11" i="1" s="1"/>
  <c r="T11" i="1" s="1"/>
  <c r="Q19" i="1"/>
  <c r="R19" i="1" s="1"/>
  <c r="T19" i="1" s="1"/>
  <c r="Q23" i="1"/>
  <c r="R23" i="1" s="1"/>
  <c r="T23" i="1" s="1"/>
  <c r="Q14" i="1"/>
  <c r="R14" i="1" s="1"/>
  <c r="T14" i="1" s="1"/>
  <c r="Q2" i="1"/>
  <c r="R2" i="1" s="1"/>
  <c r="T2" i="1" s="1"/>
  <c r="Q17" i="1"/>
  <c r="R17" i="1" s="1"/>
  <c r="T17" i="1" s="1"/>
  <c r="Q3" i="1"/>
  <c r="R3" i="1" s="1"/>
  <c r="T3" i="1" s="1"/>
</calcChain>
</file>

<file path=xl/sharedStrings.xml><?xml version="1.0" encoding="utf-8"?>
<sst xmlns="http://schemas.openxmlformats.org/spreadsheetml/2006/main" count="64" uniqueCount="51">
  <si>
    <t>Sr.No</t>
  </si>
  <si>
    <t>Date</t>
  </si>
  <si>
    <t>Invoice No</t>
  </si>
  <si>
    <t>Challan No</t>
  </si>
  <si>
    <t>Challan Date</t>
  </si>
  <si>
    <t>P.O. Date</t>
  </si>
  <si>
    <t>Product Name</t>
  </si>
  <si>
    <t>Qty</t>
  </si>
  <si>
    <t>Unit Price</t>
  </si>
  <si>
    <t>Amount</t>
  </si>
  <si>
    <t>Discount</t>
  </si>
  <si>
    <t>Total Value</t>
  </si>
  <si>
    <t>Packing &amp; Forwarding</t>
  </si>
  <si>
    <t>Freight</t>
  </si>
  <si>
    <t>CGST(9%)</t>
  </si>
  <si>
    <t>SGST(9%)</t>
  </si>
  <si>
    <t>GST Tax Total</t>
  </si>
  <si>
    <t>Sub Total</t>
  </si>
  <si>
    <t>Rounded Off</t>
  </si>
  <si>
    <t>Total</t>
  </si>
  <si>
    <t>ARH/D1217/100</t>
  </si>
  <si>
    <t>Conductivity Float Level Switch</t>
  </si>
  <si>
    <t>ARH/D1217/101</t>
  </si>
  <si>
    <t>Magnetic Float Level Switch</t>
  </si>
  <si>
    <t>ARH/D1217/102</t>
  </si>
  <si>
    <t>Capicitance Type</t>
  </si>
  <si>
    <t>ARH/D1217/103</t>
  </si>
  <si>
    <t>Tubuler Type Level Gauge</t>
  </si>
  <si>
    <t>ARH/D1217/104</t>
  </si>
  <si>
    <t>ARH/D1217/105</t>
  </si>
  <si>
    <t>By-Pass Level Indicator</t>
  </si>
  <si>
    <t>ARH/D1217/106</t>
  </si>
  <si>
    <t>ARH/D1217/108</t>
  </si>
  <si>
    <t>ARH/D1217/109</t>
  </si>
  <si>
    <t>ARH/D1217/110</t>
  </si>
  <si>
    <t>Cable Float Level Switch</t>
  </si>
  <si>
    <t>ARH/D1217/111</t>
  </si>
  <si>
    <t>Level Transmitter for Magnetic Level  Gauge</t>
  </si>
  <si>
    <t>ARH/D1217/112</t>
  </si>
  <si>
    <t>ARH/D1217/113</t>
  </si>
  <si>
    <t>Miniature Level Switch(SS)</t>
  </si>
  <si>
    <t>ARH/D1217/114</t>
  </si>
  <si>
    <t>ARH/D1217/115</t>
  </si>
  <si>
    <t>ARH/D1217/116</t>
  </si>
  <si>
    <t>ARH/D1217/117</t>
  </si>
  <si>
    <t>ARH/D1217/118</t>
  </si>
  <si>
    <t>ARH/D1217/120</t>
  </si>
  <si>
    <t>ARH/D1217/121</t>
  </si>
  <si>
    <t>ARH/D1217/122</t>
  </si>
  <si>
    <t>Transparent Level Gauge</t>
  </si>
  <si>
    <t>ARH/D1217/124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</si>
</sst>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2" borderId="2" applyNumberFormat="0" applyFont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2" borderId="3" xfId="1" applyFont="1" applyBorder="1"/>
    <xf numFmtId="0" fontId="2" fillId="2" borderId="4" xfId="1" applyFont="1" applyBorder="1"/>
    <xf numFmtId="0" fontId="1" fillId="3" borderId="5" xfId="2" applyBorder="1"/>
    <xf numFmtId="0" fontId="2" fillId="0" borderId="1" xfId="0" applyFont="1" applyBorder="1"/>
    <xf numFmtId="0" fontId="2" fillId="0" borderId="0" xfId="0" applyFont="1" applyBorder="1"/>
    <xf numFmtId="15" fontId="2" fillId="0" borderId="0" xfId="0" applyNumberFormat="1" applyFont="1" applyBorder="1"/>
    <xf numFmtId="9" fontId="2" fillId="0" borderId="0" xfId="0" applyNumberFormat="1" applyFont="1" applyBorder="1"/>
    <xf numFmtId="0" fontId="1" fillId="3" borderId="6" xfId="2" applyBorder="1"/>
    <xf numFmtId="0" fontId="2" fillId="0" borderId="0" xfId="0" applyFont="1" applyFill="1" applyBorder="1"/>
    <xf numFmtId="0" fontId="2" fillId="0" borderId="7" xfId="0" applyFont="1" applyBorder="1"/>
    <xf numFmtId="15" fontId="2" fillId="0" borderId="8" xfId="0" applyNumberFormat="1" applyFont="1" applyBorder="1"/>
    <xf numFmtId="0" fontId="2" fillId="0" borderId="8" xfId="0" applyFont="1" applyBorder="1"/>
    <xf numFmtId="9" fontId="2" fillId="0" borderId="8" xfId="0" applyNumberFormat="1" applyFont="1" applyBorder="1"/>
    <xf numFmtId="0" fontId="1" fillId="3" borderId="9" xfId="2" applyBorder="1"/>
  </cellXfs>
  <cellStyles count="3">
    <cellStyle name="60% - Accent5" xfId="2" builtinId="4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topLeftCell="D1" workbookViewId="0">
      <selection activeCell="H1" sqref="H1"/>
    </sheetView>
  </sheetViews>
  <sheetFormatPr defaultRowHeight="14.45" customHeight="1" x14ac:dyDescent="0.25"/>
  <cols>
    <col min="1" max="1" width="9.140625" style="1" customWidth="1"/>
    <col min="2" max="2" width="10.85546875" style="1" customWidth="1"/>
    <col min="3" max="3" width="15.140625" style="1" customWidth="1"/>
    <col min="4" max="4" width="10.42578125" style="1" bestFit="1" customWidth="1"/>
    <col min="5" max="5" width="11.85546875" style="1" bestFit="1" customWidth="1"/>
    <col min="6" max="6" width="9.7109375" style="1" customWidth="1"/>
    <col min="7" max="7" width="39.42578125" style="1" customWidth="1"/>
    <col min="8" max="10" width="9.140625" style="1" customWidth="1"/>
    <col min="11" max="11" width="9.140625" style="1" hidden="1" customWidth="1"/>
    <col min="12" max="12" width="10.28515625" style="1" customWidth="1"/>
    <col min="13" max="13" width="0.140625" style="1" customWidth="1"/>
    <col min="14" max="14" width="6.5703125" style="1" hidden="1" customWidth="1"/>
    <col min="15" max="16" width="9.140625" style="1" customWidth="1"/>
    <col min="17" max="17" width="12.140625" style="1" bestFit="1" customWidth="1"/>
    <col min="18" max="18" width="9.140625" style="1" customWidth="1"/>
    <col min="19" max="19" width="11.28515625" style="1" hidden="1" customWidth="1"/>
    <col min="20" max="21" width="9.140625" style="1" customWidth="1"/>
    <col min="22" max="16384" width="9.140625" style="1"/>
  </cols>
  <sheetData>
    <row r="1" spans="1:20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spans="1:20" ht="15" x14ac:dyDescent="0.25">
      <c r="A2" s="5">
        <v>1</v>
      </c>
      <c r="B2" s="7">
        <v>43803</v>
      </c>
      <c r="C2" s="6" t="s">
        <v>20</v>
      </c>
      <c r="D2" s="6">
        <v>100</v>
      </c>
      <c r="E2" s="7">
        <v>43803</v>
      </c>
      <c r="F2" s="7">
        <v>43776</v>
      </c>
      <c r="G2" s="6" t="s">
        <v>21</v>
      </c>
      <c r="H2" s="5">
        <v>4</v>
      </c>
      <c r="I2" s="6">
        <v>11700</v>
      </c>
      <c r="J2" s="6">
        <f t="shared" ref="J2:J5" si="0">H2*I2</f>
        <v>46800</v>
      </c>
      <c r="K2" s="8">
        <v>0.1</v>
      </c>
      <c r="L2" s="6">
        <f t="shared" ref="L2" si="1">J2-(J2*K2)</f>
        <v>42120</v>
      </c>
      <c r="M2" s="6"/>
      <c r="N2" s="6"/>
      <c r="O2" s="6">
        <f t="shared" ref="O2" si="2">L2*9%</f>
        <v>3790.7999999999997</v>
      </c>
      <c r="P2" s="6">
        <f t="shared" ref="P2" si="3">L2*9%</f>
        <v>3790.7999999999997</v>
      </c>
      <c r="Q2" s="6">
        <f t="shared" ref="Q2:Q5" si="4">O2+P2</f>
        <v>7581.5999999999995</v>
      </c>
      <c r="R2" s="6">
        <f t="shared" ref="R2:R5" si="5">SUM(L2:N2,Q2)</f>
        <v>49701.599999999999</v>
      </c>
      <c r="S2" s="6">
        <v>0.6</v>
      </c>
      <c r="T2" s="9">
        <f t="shared" ref="T2:T5" si="6">R2-S2</f>
        <v>49701</v>
      </c>
    </row>
    <row r="3" spans="1:20" ht="15" x14ac:dyDescent="0.25">
      <c r="A3" s="5">
        <v>2</v>
      </c>
      <c r="B3" s="7">
        <v>43804</v>
      </c>
      <c r="C3" s="6" t="s">
        <v>22</v>
      </c>
      <c r="D3" s="6">
        <v>101</v>
      </c>
      <c r="E3" s="7">
        <v>43804</v>
      </c>
      <c r="F3" s="7">
        <v>43683</v>
      </c>
      <c r="G3" s="6" t="s">
        <v>23</v>
      </c>
      <c r="H3" s="5">
        <v>3</v>
      </c>
      <c r="I3" s="6">
        <v>12300</v>
      </c>
      <c r="J3" s="6">
        <f t="shared" si="0"/>
        <v>36900</v>
      </c>
      <c r="K3" s="8"/>
      <c r="L3" s="6">
        <f>J3-(J3*K3)</f>
        <v>36900</v>
      </c>
      <c r="M3" s="10">
        <v>550</v>
      </c>
      <c r="N3" s="6"/>
      <c r="O3" s="6">
        <f>L3*9%</f>
        <v>3321</v>
      </c>
      <c r="P3" s="6">
        <f>L3*9%</f>
        <v>3321</v>
      </c>
      <c r="Q3" s="6">
        <f t="shared" si="4"/>
        <v>6642</v>
      </c>
      <c r="R3" s="6">
        <f t="shared" si="5"/>
        <v>44092</v>
      </c>
      <c r="S3" s="6"/>
      <c r="T3" s="9">
        <f t="shared" si="6"/>
        <v>44092</v>
      </c>
    </row>
    <row r="4" spans="1:20" ht="15" x14ac:dyDescent="0.25">
      <c r="A4" s="5">
        <v>3</v>
      </c>
      <c r="B4" s="7">
        <v>43805</v>
      </c>
      <c r="C4" s="6" t="s">
        <v>24</v>
      </c>
      <c r="D4" s="6">
        <v>102</v>
      </c>
      <c r="E4" s="7">
        <v>43804</v>
      </c>
      <c r="F4" s="7">
        <v>43778</v>
      </c>
      <c r="G4" s="10" t="s">
        <v>25</v>
      </c>
      <c r="H4" s="5">
        <v>1</v>
      </c>
      <c r="I4" s="6">
        <v>35000</v>
      </c>
      <c r="J4" s="6">
        <f t="shared" si="0"/>
        <v>35000</v>
      </c>
      <c r="K4" s="8"/>
      <c r="L4" s="6">
        <f t="shared" ref="L4:L5" si="7">J4-(J4*K4)</f>
        <v>35000</v>
      </c>
      <c r="M4" s="10">
        <v>450</v>
      </c>
      <c r="N4" s="6"/>
      <c r="O4" s="6">
        <f t="shared" ref="O4:O5" si="8">L4*9%</f>
        <v>3150</v>
      </c>
      <c r="P4" s="6">
        <f t="shared" ref="P4:P5" si="9">L4*9%</f>
        <v>3150</v>
      </c>
      <c r="Q4" s="6">
        <f t="shared" si="4"/>
        <v>6300</v>
      </c>
      <c r="R4" s="6">
        <f t="shared" si="5"/>
        <v>41750</v>
      </c>
      <c r="S4" s="6"/>
      <c r="T4" s="9">
        <f t="shared" si="6"/>
        <v>41750</v>
      </c>
    </row>
    <row r="5" spans="1:20" ht="15" x14ac:dyDescent="0.25">
      <c r="A5" s="5">
        <v>4</v>
      </c>
      <c r="B5" s="7">
        <v>43805</v>
      </c>
      <c r="C5" s="6" t="s">
        <v>26</v>
      </c>
      <c r="D5" s="6">
        <v>103</v>
      </c>
      <c r="E5" s="7">
        <v>43804</v>
      </c>
      <c r="F5" s="7">
        <v>43779</v>
      </c>
      <c r="G5" s="6" t="s">
        <v>27</v>
      </c>
      <c r="H5" s="5">
        <v>3</v>
      </c>
      <c r="I5" s="6">
        <v>2900</v>
      </c>
      <c r="J5" s="6">
        <f t="shared" si="0"/>
        <v>8700</v>
      </c>
      <c r="K5" s="8">
        <v>0.05</v>
      </c>
      <c r="L5" s="6">
        <f t="shared" si="7"/>
        <v>8265</v>
      </c>
      <c r="M5" s="6"/>
      <c r="N5" s="6"/>
      <c r="O5" s="6">
        <f t="shared" si="8"/>
        <v>743.85</v>
      </c>
      <c r="P5" s="6">
        <f t="shared" si="9"/>
        <v>743.85</v>
      </c>
      <c r="Q5" s="6">
        <f t="shared" si="4"/>
        <v>1487.7</v>
      </c>
      <c r="R5" s="6">
        <f t="shared" si="5"/>
        <v>9752.7000000000007</v>
      </c>
      <c r="S5" s="6">
        <v>0.7</v>
      </c>
      <c r="T5" s="9">
        <f t="shared" si="6"/>
        <v>9752</v>
      </c>
    </row>
    <row r="6" spans="1:20" ht="15" x14ac:dyDescent="0.25">
      <c r="A6" s="5">
        <v>5</v>
      </c>
      <c r="B6" s="7">
        <v>43807</v>
      </c>
      <c r="C6" s="6" t="s">
        <v>28</v>
      </c>
      <c r="D6" s="6">
        <v>104</v>
      </c>
      <c r="E6" s="7">
        <v>43807</v>
      </c>
      <c r="F6" s="7">
        <v>43780</v>
      </c>
      <c r="G6" s="6" t="s">
        <v>21</v>
      </c>
      <c r="H6" s="5">
        <v>4</v>
      </c>
      <c r="I6" s="6">
        <v>11700</v>
      </c>
      <c r="J6" s="6">
        <f t="shared" ref="J6:J7" si="10">H6*I6</f>
        <v>46800</v>
      </c>
      <c r="K6" s="8"/>
      <c r="L6" s="6">
        <f t="shared" ref="L6:L7" si="11">J6-(J6*K6)</f>
        <v>46800</v>
      </c>
      <c r="M6" s="6"/>
      <c r="N6" s="6"/>
      <c r="O6" s="6">
        <f t="shared" ref="O6:O7" si="12">L6*9%</f>
        <v>4212</v>
      </c>
      <c r="P6" s="6">
        <f t="shared" ref="P6:P7" si="13">L6*9%</f>
        <v>4212</v>
      </c>
      <c r="Q6" s="6">
        <f t="shared" ref="Q6:Q7" si="14">O6+P6</f>
        <v>8424</v>
      </c>
      <c r="R6" s="6">
        <f t="shared" ref="R6:R7" si="15">SUM(L6:N6,Q6)</f>
        <v>55224</v>
      </c>
      <c r="S6" s="6"/>
      <c r="T6" s="9">
        <f t="shared" ref="T6:T7" si="16">R6-S6</f>
        <v>55224</v>
      </c>
    </row>
    <row r="7" spans="1:20" ht="15" x14ac:dyDescent="0.25">
      <c r="A7" s="5">
        <v>6</v>
      </c>
      <c r="B7" s="7">
        <v>43808</v>
      </c>
      <c r="C7" s="6" t="s">
        <v>29</v>
      </c>
      <c r="D7" s="6">
        <v>105</v>
      </c>
      <c r="E7" s="7">
        <v>43808</v>
      </c>
      <c r="F7" s="7">
        <v>43781</v>
      </c>
      <c r="G7" s="10" t="s">
        <v>30</v>
      </c>
      <c r="H7" s="5">
        <v>3</v>
      </c>
      <c r="I7" s="10">
        <v>3500</v>
      </c>
      <c r="J7" s="6">
        <f t="shared" si="10"/>
        <v>10500</v>
      </c>
      <c r="K7" s="8"/>
      <c r="L7" s="6">
        <f t="shared" si="11"/>
        <v>10500</v>
      </c>
      <c r="M7" s="6"/>
      <c r="N7" s="6"/>
      <c r="O7" s="6">
        <f t="shared" si="12"/>
        <v>945</v>
      </c>
      <c r="P7" s="6">
        <f t="shared" si="13"/>
        <v>945</v>
      </c>
      <c r="Q7" s="6">
        <f t="shared" si="14"/>
        <v>1890</v>
      </c>
      <c r="R7" s="6">
        <f t="shared" si="15"/>
        <v>12390</v>
      </c>
      <c r="S7" s="6"/>
      <c r="T7" s="9">
        <f t="shared" si="16"/>
        <v>12390</v>
      </c>
    </row>
    <row r="8" spans="1:20" ht="15" x14ac:dyDescent="0.25">
      <c r="A8" s="5">
        <v>7</v>
      </c>
      <c r="B8" s="7">
        <v>43812</v>
      </c>
      <c r="C8" s="6" t="s">
        <v>31</v>
      </c>
      <c r="D8" s="6">
        <v>106</v>
      </c>
      <c r="E8" s="7">
        <v>43811</v>
      </c>
      <c r="F8" s="7">
        <v>43782</v>
      </c>
      <c r="G8" s="6" t="s">
        <v>21</v>
      </c>
      <c r="H8" s="5">
        <v>4</v>
      </c>
      <c r="I8" s="6">
        <v>11700</v>
      </c>
      <c r="J8" s="6">
        <f>H8*I8</f>
        <v>46800</v>
      </c>
      <c r="K8" s="8"/>
      <c r="L8" s="6">
        <f t="shared" ref="L8" si="17">J8-(J8*K8)</f>
        <v>46800</v>
      </c>
      <c r="M8" s="6"/>
      <c r="N8" s="6"/>
      <c r="O8" s="6">
        <f t="shared" ref="O8" si="18">L8*9%</f>
        <v>4212</v>
      </c>
      <c r="P8" s="6">
        <f t="shared" ref="P8" si="19">L8*9%</f>
        <v>4212</v>
      </c>
      <c r="Q8" s="6">
        <f>O8+P8</f>
        <v>8424</v>
      </c>
      <c r="R8" s="6">
        <f>SUM(L8:N8,Q8)</f>
        <v>55224</v>
      </c>
      <c r="S8" s="6"/>
      <c r="T8" s="9">
        <f>R8-S8</f>
        <v>55224</v>
      </c>
    </row>
    <row r="9" spans="1:20" ht="15" x14ac:dyDescent="0.25">
      <c r="A9" s="5">
        <v>8</v>
      </c>
      <c r="B9" s="7">
        <v>43812</v>
      </c>
      <c r="C9" s="6" t="s">
        <v>32</v>
      </c>
      <c r="D9" s="6">
        <v>108</v>
      </c>
      <c r="E9" s="7">
        <v>43811</v>
      </c>
      <c r="F9" s="7">
        <v>43784</v>
      </c>
      <c r="G9" s="6" t="s">
        <v>21</v>
      </c>
      <c r="H9" s="5">
        <v>4</v>
      </c>
      <c r="I9" s="6">
        <v>11700</v>
      </c>
      <c r="J9" s="6">
        <f t="shared" ref="J9" si="20">H9*I9</f>
        <v>46800</v>
      </c>
      <c r="K9" s="8"/>
      <c r="L9" s="6">
        <f t="shared" ref="L9" si="21">J9-(J9*K9)</f>
        <v>46800</v>
      </c>
      <c r="M9" s="6"/>
      <c r="N9" s="6"/>
      <c r="O9" s="6">
        <f t="shared" ref="O9" si="22">L9*9%</f>
        <v>4212</v>
      </c>
      <c r="P9" s="6">
        <f t="shared" ref="P9" si="23">L9*9%</f>
        <v>4212</v>
      </c>
      <c r="Q9" s="6">
        <f t="shared" ref="Q9" si="24">O9+P9</f>
        <v>8424</v>
      </c>
      <c r="R9" s="6">
        <f t="shared" ref="R9" si="25">SUM(L9:N9,Q9)</f>
        <v>55224</v>
      </c>
      <c r="S9" s="6"/>
      <c r="T9" s="9">
        <f t="shared" ref="T9" si="26">R9-S9</f>
        <v>55224</v>
      </c>
    </row>
    <row r="10" spans="1:20" ht="15" x14ac:dyDescent="0.25">
      <c r="A10" s="5">
        <v>9</v>
      </c>
      <c r="B10" s="7">
        <v>43812</v>
      </c>
      <c r="C10" s="6" t="s">
        <v>33</v>
      </c>
      <c r="D10" s="6">
        <v>109</v>
      </c>
      <c r="E10" s="7">
        <v>43811</v>
      </c>
      <c r="F10" s="7">
        <v>43785</v>
      </c>
      <c r="G10" s="6" t="s">
        <v>23</v>
      </c>
      <c r="H10" s="5">
        <v>3</v>
      </c>
      <c r="I10" s="6">
        <v>12300</v>
      </c>
      <c r="J10" s="6">
        <f t="shared" ref="J10:J12" si="27">H10*I10</f>
        <v>36900</v>
      </c>
      <c r="K10" s="8">
        <v>0.05</v>
      </c>
      <c r="L10" s="6">
        <f>J10-(J10*K10)</f>
        <v>35055</v>
      </c>
      <c r="M10" s="10">
        <v>300</v>
      </c>
      <c r="N10" s="6"/>
      <c r="O10" s="6">
        <f>L10*9%</f>
        <v>3154.95</v>
      </c>
      <c r="P10" s="6">
        <f>L10*9%</f>
        <v>3154.95</v>
      </c>
      <c r="Q10" s="6">
        <f t="shared" ref="Q10:Q12" si="28">O10+P10</f>
        <v>6309.9</v>
      </c>
      <c r="R10" s="6">
        <f t="shared" ref="R10:R12" si="29">SUM(L10:N10,Q10)</f>
        <v>41664.9</v>
      </c>
      <c r="S10" s="6">
        <v>0.9</v>
      </c>
      <c r="T10" s="9">
        <f t="shared" ref="T10:T12" si="30">R10-S10</f>
        <v>41664</v>
      </c>
    </row>
    <row r="11" spans="1:20" ht="15" x14ac:dyDescent="0.25">
      <c r="A11" s="5">
        <v>10</v>
      </c>
      <c r="B11" s="7">
        <v>43813</v>
      </c>
      <c r="C11" s="6" t="s">
        <v>34</v>
      </c>
      <c r="D11" s="6">
        <v>110</v>
      </c>
      <c r="E11" s="7">
        <v>43813</v>
      </c>
      <c r="F11" s="7">
        <v>43785</v>
      </c>
      <c r="G11" s="10" t="s">
        <v>35</v>
      </c>
      <c r="H11" s="5">
        <v>2</v>
      </c>
      <c r="I11" s="10">
        <v>10053</v>
      </c>
      <c r="J11" s="6">
        <f t="shared" si="27"/>
        <v>20106</v>
      </c>
      <c r="K11" s="8"/>
      <c r="L11" s="6">
        <f t="shared" ref="L11:L12" si="31">J11-(J11*K11)</f>
        <v>20106</v>
      </c>
      <c r="M11" s="6">
        <v>450</v>
      </c>
      <c r="N11" s="6"/>
      <c r="O11" s="6">
        <f t="shared" ref="O11:O12" si="32">L11*9%</f>
        <v>1809.54</v>
      </c>
      <c r="P11" s="6">
        <f t="shared" ref="P11:P12" si="33">L11*9%</f>
        <v>1809.54</v>
      </c>
      <c r="Q11" s="6">
        <f t="shared" si="28"/>
        <v>3619.08</v>
      </c>
      <c r="R11" s="6">
        <f t="shared" si="29"/>
        <v>24175.08</v>
      </c>
      <c r="S11" s="6">
        <v>0.08</v>
      </c>
      <c r="T11" s="9">
        <f t="shared" si="30"/>
        <v>24175</v>
      </c>
    </row>
    <row r="12" spans="1:20" ht="15" x14ac:dyDescent="0.25">
      <c r="A12" s="5">
        <v>11</v>
      </c>
      <c r="B12" s="7">
        <v>43813</v>
      </c>
      <c r="C12" s="6" t="s">
        <v>36</v>
      </c>
      <c r="D12" s="6">
        <v>111</v>
      </c>
      <c r="E12" s="7">
        <v>43814</v>
      </c>
      <c r="F12" s="7">
        <v>43787</v>
      </c>
      <c r="G12" s="10" t="s">
        <v>37</v>
      </c>
      <c r="H12" s="5">
        <v>1</v>
      </c>
      <c r="I12" s="10">
        <v>7200</v>
      </c>
      <c r="J12" s="10">
        <f t="shared" si="27"/>
        <v>7200</v>
      </c>
      <c r="K12" s="8"/>
      <c r="L12" s="10">
        <f t="shared" si="31"/>
        <v>7200</v>
      </c>
      <c r="M12" s="6"/>
      <c r="N12" s="6"/>
      <c r="O12" s="10">
        <f t="shared" si="32"/>
        <v>648</v>
      </c>
      <c r="P12" s="10">
        <f t="shared" si="33"/>
        <v>648</v>
      </c>
      <c r="Q12" s="10">
        <f t="shared" si="28"/>
        <v>1296</v>
      </c>
      <c r="R12" s="6">
        <f t="shared" si="29"/>
        <v>8496</v>
      </c>
      <c r="S12" s="6"/>
      <c r="T12" s="9">
        <f t="shared" si="30"/>
        <v>8496</v>
      </c>
    </row>
    <row r="13" spans="1:20" ht="15" x14ac:dyDescent="0.25">
      <c r="A13" s="5">
        <v>12</v>
      </c>
      <c r="B13" s="7">
        <v>43815</v>
      </c>
      <c r="C13" s="6" t="s">
        <v>38</v>
      </c>
      <c r="D13" s="6">
        <v>112</v>
      </c>
      <c r="E13" s="7">
        <v>43815</v>
      </c>
      <c r="F13" s="7">
        <v>43788</v>
      </c>
      <c r="G13" s="6" t="s">
        <v>21</v>
      </c>
      <c r="H13" s="5">
        <v>6</v>
      </c>
      <c r="I13" s="6">
        <v>11700</v>
      </c>
      <c r="J13" s="6">
        <f t="shared" ref="J13:J15" si="34">H13*I13</f>
        <v>70200</v>
      </c>
      <c r="K13" s="8"/>
      <c r="L13" s="6">
        <f t="shared" ref="L13:L15" si="35">J13-(J13*K13)</f>
        <v>70200</v>
      </c>
      <c r="M13" s="6"/>
      <c r="N13" s="6"/>
      <c r="O13" s="6">
        <f t="shared" ref="O13:O15" si="36">L13*9%</f>
        <v>6318</v>
      </c>
      <c r="P13" s="6">
        <f t="shared" ref="P13:P15" si="37">L13*9%</f>
        <v>6318</v>
      </c>
      <c r="Q13" s="6">
        <f t="shared" ref="Q13:Q15" si="38">O13+P13</f>
        <v>12636</v>
      </c>
      <c r="R13" s="6">
        <f t="shared" ref="R13:R15" si="39">SUM(L13:N13,Q13)</f>
        <v>82836</v>
      </c>
      <c r="S13" s="6"/>
      <c r="T13" s="9">
        <f t="shared" ref="T13:T15" si="40">R13-S13</f>
        <v>82836</v>
      </c>
    </row>
    <row r="14" spans="1:20" ht="15" x14ac:dyDescent="0.25">
      <c r="A14" s="5">
        <v>13</v>
      </c>
      <c r="B14" s="7">
        <v>43817</v>
      </c>
      <c r="C14" s="6" t="s">
        <v>39</v>
      </c>
      <c r="D14" s="6">
        <v>113</v>
      </c>
      <c r="E14" s="7">
        <v>43816</v>
      </c>
      <c r="F14" s="7">
        <v>43814</v>
      </c>
      <c r="G14" s="10" t="s">
        <v>40</v>
      </c>
      <c r="H14" s="5">
        <v>2</v>
      </c>
      <c r="I14" s="10">
        <v>1502</v>
      </c>
      <c r="J14" s="6">
        <f t="shared" si="34"/>
        <v>3004</v>
      </c>
      <c r="K14" s="8">
        <v>0.15</v>
      </c>
      <c r="L14" s="6">
        <f t="shared" si="35"/>
        <v>2553.4</v>
      </c>
      <c r="M14" s="6"/>
      <c r="N14" s="6"/>
      <c r="O14" s="6">
        <f t="shared" si="36"/>
        <v>229.80600000000001</v>
      </c>
      <c r="P14" s="6">
        <f t="shared" si="37"/>
        <v>229.80600000000001</v>
      </c>
      <c r="Q14" s="6">
        <f t="shared" si="38"/>
        <v>459.61200000000002</v>
      </c>
      <c r="R14" s="6">
        <f t="shared" si="39"/>
        <v>3013.0120000000002</v>
      </c>
      <c r="S14" s="6">
        <v>1.2E-2</v>
      </c>
      <c r="T14" s="9">
        <f t="shared" si="40"/>
        <v>3013</v>
      </c>
    </row>
    <row r="15" spans="1:20" ht="15" x14ac:dyDescent="0.25">
      <c r="A15" s="5">
        <v>14</v>
      </c>
      <c r="B15" s="7">
        <v>43817</v>
      </c>
      <c r="C15" s="6" t="s">
        <v>41</v>
      </c>
      <c r="D15" s="6">
        <v>114</v>
      </c>
      <c r="E15" s="7">
        <v>43817</v>
      </c>
      <c r="F15" s="7">
        <v>43790</v>
      </c>
      <c r="G15" s="10" t="s">
        <v>25</v>
      </c>
      <c r="H15" s="5">
        <v>2</v>
      </c>
      <c r="I15" s="6">
        <v>35000</v>
      </c>
      <c r="J15" s="6">
        <f t="shared" si="34"/>
        <v>70000</v>
      </c>
      <c r="K15" s="8">
        <v>0.1</v>
      </c>
      <c r="L15" s="6">
        <f t="shared" si="35"/>
        <v>63000</v>
      </c>
      <c r="M15" s="10">
        <v>200</v>
      </c>
      <c r="N15" s="6"/>
      <c r="O15" s="6">
        <f t="shared" si="36"/>
        <v>5670</v>
      </c>
      <c r="P15" s="6">
        <f t="shared" si="37"/>
        <v>5670</v>
      </c>
      <c r="Q15" s="6">
        <f t="shared" si="38"/>
        <v>11340</v>
      </c>
      <c r="R15" s="6">
        <f t="shared" si="39"/>
        <v>74540</v>
      </c>
      <c r="S15" s="6"/>
      <c r="T15" s="9">
        <f t="shared" si="40"/>
        <v>74540</v>
      </c>
    </row>
    <row r="16" spans="1:20" ht="15" x14ac:dyDescent="0.25">
      <c r="A16" s="5">
        <v>15</v>
      </c>
      <c r="B16" s="7">
        <v>43817</v>
      </c>
      <c r="C16" s="6" t="s">
        <v>42</v>
      </c>
      <c r="D16" s="6">
        <v>115</v>
      </c>
      <c r="E16" s="7">
        <v>43817</v>
      </c>
      <c r="F16" s="7">
        <v>43790</v>
      </c>
      <c r="G16" s="6" t="s">
        <v>23</v>
      </c>
      <c r="H16" s="5">
        <v>3</v>
      </c>
      <c r="I16" s="6">
        <v>12300</v>
      </c>
      <c r="J16" s="6">
        <f t="shared" ref="J16:J18" si="41">H16*I16</f>
        <v>36900</v>
      </c>
      <c r="K16" s="8"/>
      <c r="L16" s="6">
        <f>J16-(J16*K16)</f>
        <v>36900</v>
      </c>
      <c r="M16" s="10">
        <v>200</v>
      </c>
      <c r="N16" s="6"/>
      <c r="O16" s="6">
        <f>L16*9%</f>
        <v>3321</v>
      </c>
      <c r="P16" s="6">
        <f>L16*9%</f>
        <v>3321</v>
      </c>
      <c r="Q16" s="6">
        <f t="shared" ref="Q16:Q18" si="42">O16+P16</f>
        <v>6642</v>
      </c>
      <c r="R16" s="6">
        <f t="shared" ref="R16:R18" si="43">SUM(L16:N16,Q16)</f>
        <v>43742</v>
      </c>
      <c r="S16" s="6"/>
      <c r="T16" s="9">
        <f t="shared" ref="T16:T18" si="44">R16-S16</f>
        <v>43742</v>
      </c>
    </row>
    <row r="17" spans="1:20" ht="15" x14ac:dyDescent="0.25">
      <c r="A17" s="5">
        <v>16</v>
      </c>
      <c r="B17" s="7">
        <v>43817</v>
      </c>
      <c r="C17" s="6" t="s">
        <v>43</v>
      </c>
      <c r="D17" s="6">
        <v>116</v>
      </c>
      <c r="E17" s="7">
        <v>43819</v>
      </c>
      <c r="F17" s="7">
        <v>43792</v>
      </c>
      <c r="G17" s="10" t="s">
        <v>35</v>
      </c>
      <c r="H17" s="5">
        <v>2</v>
      </c>
      <c r="I17" s="10">
        <v>10053</v>
      </c>
      <c r="J17" s="6">
        <f t="shared" ref="J17" si="45">H17*I17</f>
        <v>20106</v>
      </c>
      <c r="K17" s="8"/>
      <c r="L17" s="6">
        <f t="shared" ref="L17" si="46">J17-(J17*K17)</f>
        <v>20106</v>
      </c>
      <c r="M17" s="6">
        <v>150</v>
      </c>
      <c r="N17" s="6"/>
      <c r="O17" s="6">
        <f t="shared" ref="O17" si="47">L17*9%</f>
        <v>1809.54</v>
      </c>
      <c r="P17" s="6">
        <f t="shared" ref="P17" si="48">L17*9%</f>
        <v>1809.54</v>
      </c>
      <c r="Q17" s="6">
        <f t="shared" ref="Q17" si="49">O17+P17</f>
        <v>3619.08</v>
      </c>
      <c r="R17" s="6">
        <f t="shared" ref="R17" si="50">SUM(L17:N17,Q17)</f>
        <v>23875.08</v>
      </c>
      <c r="S17" s="6">
        <v>0.08</v>
      </c>
      <c r="T17" s="9">
        <f t="shared" ref="T17" si="51">R17-S17</f>
        <v>23875</v>
      </c>
    </row>
    <row r="18" spans="1:20" ht="15" x14ac:dyDescent="0.25">
      <c r="A18" s="5">
        <v>17</v>
      </c>
      <c r="B18" s="7">
        <v>43820</v>
      </c>
      <c r="C18" s="6" t="s">
        <v>44</v>
      </c>
      <c r="D18" s="6">
        <v>117</v>
      </c>
      <c r="E18" s="7">
        <v>43820</v>
      </c>
      <c r="F18" s="7">
        <v>43793</v>
      </c>
      <c r="G18" s="6" t="s">
        <v>23</v>
      </c>
      <c r="H18" s="5">
        <v>3</v>
      </c>
      <c r="I18" s="6">
        <v>12300</v>
      </c>
      <c r="J18" s="6">
        <f t="shared" si="41"/>
        <v>36900</v>
      </c>
      <c r="K18" s="8"/>
      <c r="L18" s="6">
        <f>J18-(J18*K18)</f>
        <v>36900</v>
      </c>
      <c r="M18" s="10">
        <v>450</v>
      </c>
      <c r="N18" s="6"/>
      <c r="O18" s="6">
        <f>L18*9%</f>
        <v>3321</v>
      </c>
      <c r="P18" s="6">
        <f>L18*9%</f>
        <v>3321</v>
      </c>
      <c r="Q18" s="6">
        <f t="shared" si="42"/>
        <v>6642</v>
      </c>
      <c r="R18" s="6">
        <f t="shared" si="43"/>
        <v>43992</v>
      </c>
      <c r="S18" s="6"/>
      <c r="T18" s="9">
        <f t="shared" si="44"/>
        <v>43992</v>
      </c>
    </row>
    <row r="19" spans="1:20" ht="15" x14ac:dyDescent="0.25">
      <c r="A19" s="5">
        <v>18</v>
      </c>
      <c r="B19" s="7">
        <v>43821</v>
      </c>
      <c r="C19" s="6" t="s">
        <v>45</v>
      </c>
      <c r="D19" s="6">
        <v>118</v>
      </c>
      <c r="E19" s="7">
        <v>43821</v>
      </c>
      <c r="F19" s="7">
        <v>43819</v>
      </c>
      <c r="G19" s="6" t="s">
        <v>23</v>
      </c>
      <c r="H19" s="5">
        <v>4</v>
      </c>
      <c r="I19" s="6">
        <v>12300</v>
      </c>
      <c r="J19" s="6">
        <f t="shared" ref="J19:J20" si="52">H19*I19</f>
        <v>49200</v>
      </c>
      <c r="K19" s="8"/>
      <c r="L19" s="6">
        <f>J19-(J19*K19)</f>
        <v>49200</v>
      </c>
      <c r="M19" s="10">
        <v>550</v>
      </c>
      <c r="N19" s="6"/>
      <c r="O19" s="6">
        <f>L19*9%</f>
        <v>4428</v>
      </c>
      <c r="P19" s="6">
        <f>L19*9%</f>
        <v>4428</v>
      </c>
      <c r="Q19" s="6">
        <f t="shared" ref="Q19:Q20" si="53">O19+P19</f>
        <v>8856</v>
      </c>
      <c r="R19" s="6">
        <f t="shared" ref="R19:R20" si="54">SUM(L19:N19,Q19)</f>
        <v>58606</v>
      </c>
      <c r="S19" s="6"/>
      <c r="T19" s="9">
        <f t="shared" ref="T19:T20" si="55">R19-S19</f>
        <v>58606</v>
      </c>
    </row>
    <row r="20" spans="1:20" ht="15" x14ac:dyDescent="0.25">
      <c r="A20" s="5">
        <v>19</v>
      </c>
      <c r="B20" s="7">
        <v>43823</v>
      </c>
      <c r="C20" s="6" t="s">
        <v>46</v>
      </c>
      <c r="D20" s="6">
        <v>120</v>
      </c>
      <c r="E20" s="7">
        <v>43824</v>
      </c>
      <c r="F20" s="7">
        <v>43796</v>
      </c>
      <c r="G20" s="10" t="s">
        <v>40</v>
      </c>
      <c r="H20" s="5">
        <v>2</v>
      </c>
      <c r="I20" s="10">
        <v>1502</v>
      </c>
      <c r="J20" s="6">
        <f t="shared" si="52"/>
        <v>3004</v>
      </c>
      <c r="K20" s="8"/>
      <c r="L20" s="6">
        <f t="shared" ref="L20" si="56">J20-(J20*K20)</f>
        <v>3004</v>
      </c>
      <c r="M20" s="6"/>
      <c r="N20" s="6"/>
      <c r="O20" s="6">
        <f t="shared" ref="O20" si="57">L20*9%</f>
        <v>270.36</v>
      </c>
      <c r="P20" s="6">
        <f t="shared" ref="P20" si="58">L20*9%</f>
        <v>270.36</v>
      </c>
      <c r="Q20" s="6">
        <f t="shared" si="53"/>
        <v>540.72</v>
      </c>
      <c r="R20" s="6">
        <f t="shared" si="54"/>
        <v>3544.7200000000003</v>
      </c>
      <c r="S20" s="6">
        <v>0.72</v>
      </c>
      <c r="T20" s="9">
        <f t="shared" si="55"/>
        <v>3544.0000000000005</v>
      </c>
    </row>
    <row r="21" spans="1:20" ht="15" x14ac:dyDescent="0.25">
      <c r="A21" s="5">
        <v>20</v>
      </c>
      <c r="B21" s="7">
        <v>43823</v>
      </c>
      <c r="C21" s="6" t="s">
        <v>47</v>
      </c>
      <c r="D21" s="6">
        <v>121</v>
      </c>
      <c r="E21" s="7">
        <v>43824</v>
      </c>
      <c r="F21" s="7">
        <v>43796</v>
      </c>
      <c r="G21" s="6" t="s">
        <v>23</v>
      </c>
      <c r="H21" s="5">
        <v>4</v>
      </c>
      <c r="I21" s="6">
        <v>12300</v>
      </c>
      <c r="J21" s="6">
        <f>H21*I21</f>
        <v>49200</v>
      </c>
      <c r="K21" s="8">
        <v>0.05</v>
      </c>
      <c r="L21" s="6">
        <f>J21-(J21*K21)</f>
        <v>46740</v>
      </c>
      <c r="M21" s="10">
        <v>300</v>
      </c>
      <c r="N21" s="6"/>
      <c r="O21" s="6">
        <f>L21*9%</f>
        <v>4206.5999999999995</v>
      </c>
      <c r="P21" s="6">
        <f>L21*9%</f>
        <v>4206.5999999999995</v>
      </c>
      <c r="Q21" s="6">
        <f>O21+P21</f>
        <v>8413.1999999999989</v>
      </c>
      <c r="R21" s="6">
        <f>SUM(L21:N21,Q21)</f>
        <v>55453.2</v>
      </c>
      <c r="S21" s="6">
        <v>0.2</v>
      </c>
      <c r="T21" s="9">
        <f>R21-S21</f>
        <v>55453</v>
      </c>
    </row>
    <row r="22" spans="1:20" ht="15" x14ac:dyDescent="0.25">
      <c r="A22" s="5">
        <v>21</v>
      </c>
      <c r="B22" s="7">
        <v>43824</v>
      </c>
      <c r="C22" s="6" t="s">
        <v>48</v>
      </c>
      <c r="D22" s="6">
        <v>122</v>
      </c>
      <c r="E22" s="7">
        <v>43824</v>
      </c>
      <c r="F22" s="7">
        <v>43798</v>
      </c>
      <c r="G22" s="10" t="s">
        <v>49</v>
      </c>
      <c r="H22" s="5">
        <v>1</v>
      </c>
      <c r="I22" s="10">
        <v>85000</v>
      </c>
      <c r="J22" s="10">
        <f>H22*I22</f>
        <v>85000</v>
      </c>
      <c r="K22" s="8"/>
      <c r="L22" s="10">
        <f t="shared" ref="L22" si="59">J22-(J22*K22)</f>
        <v>85000</v>
      </c>
      <c r="M22" s="6"/>
      <c r="N22" s="6"/>
      <c r="O22" s="10">
        <f t="shared" ref="O22" si="60">L22*9%</f>
        <v>7650</v>
      </c>
      <c r="P22" s="10">
        <f t="shared" ref="P22" si="61">L22*9%</f>
        <v>7650</v>
      </c>
      <c r="Q22" s="10">
        <f>O22+P22</f>
        <v>15300</v>
      </c>
      <c r="R22" s="10">
        <f>SUM(L22:N22,Q22)</f>
        <v>100300</v>
      </c>
      <c r="S22" s="6"/>
      <c r="T22" s="9">
        <f>R22-S22</f>
        <v>100300</v>
      </c>
    </row>
    <row r="23" spans="1:20" ht="15.75" thickBot="1" x14ac:dyDescent="0.3">
      <c r="A23" s="11">
        <v>22</v>
      </c>
      <c r="B23" s="12">
        <v>43827</v>
      </c>
      <c r="C23" s="13" t="s">
        <v>50</v>
      </c>
      <c r="D23" s="13">
        <v>124</v>
      </c>
      <c r="E23" s="12">
        <v>43827</v>
      </c>
      <c r="F23" s="12">
        <v>43800</v>
      </c>
      <c r="G23" s="13" t="s">
        <v>21</v>
      </c>
      <c r="H23" s="11">
        <v>4</v>
      </c>
      <c r="I23" s="13">
        <v>11700</v>
      </c>
      <c r="J23" s="13">
        <f t="shared" ref="J23" si="62">H23*I23</f>
        <v>46800</v>
      </c>
      <c r="K23" s="14">
        <v>0.1</v>
      </c>
      <c r="L23" s="13">
        <f t="shared" ref="L23" si="63">J23-(J23*K23)</f>
        <v>42120</v>
      </c>
      <c r="M23" s="13"/>
      <c r="N23" s="13"/>
      <c r="O23" s="13">
        <f t="shared" ref="O23" si="64">L23*9%</f>
        <v>3790.7999999999997</v>
      </c>
      <c r="P23" s="13">
        <f t="shared" ref="P23" si="65">L23*9%</f>
        <v>3790.7999999999997</v>
      </c>
      <c r="Q23" s="13">
        <f t="shared" ref="Q23" si="66">O23+P23</f>
        <v>7581.5999999999995</v>
      </c>
      <c r="R23" s="13">
        <f t="shared" ref="R23" si="67">SUM(L23:N23,Q23)</f>
        <v>49701.599999999999</v>
      </c>
      <c r="S23" s="13">
        <v>0.6</v>
      </c>
      <c r="T23" s="15">
        <f t="shared" ref="T23" si="68">R23-S23</f>
        <v>49701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2020-12-07T06:24:51Z</dcterms:modified>
  <cp:category/>
</cp:coreProperties>
</file>