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Learning\WashU Bootcamp\Excel\WUSTL201907DATA2-master\01-Excel\Homework\Instructions\"/>
    </mc:Choice>
  </mc:AlternateContent>
  <xr:revisionPtr revIDLastSave="0" documentId="13_ncr:1_{BCBC4332-8795-40C3-9038-B6D3DA8DF83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tegory" sheetId="2" r:id="rId2"/>
    <sheet name="Sub Category" sheetId="3" r:id="rId3"/>
    <sheet name="Months" sheetId="5" r:id="rId4"/>
    <sheet name="Bonus" sheetId="4" r:id="rId5"/>
  </sheets>
  <definedNames>
    <definedName name="_xlnm._FilterDatabase" localSheetId="0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4" l="1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  <c r="F13" i="4"/>
  <c r="F12" i="4"/>
  <c r="F11" i="4"/>
  <c r="F10" i="4"/>
  <c r="F9" i="4"/>
  <c r="F8" i="4"/>
  <c r="F7" i="4"/>
  <c r="F6" i="4"/>
  <c r="F5" i="4"/>
  <c r="F4" i="4"/>
  <c r="F3" i="4"/>
  <c r="F2" i="4"/>
  <c r="E13" i="4"/>
  <c r="E12" i="4"/>
  <c r="E11" i="4"/>
  <c r="E10" i="4"/>
  <c r="E9" i="4"/>
  <c r="E8" i="4"/>
  <c r="E7" i="4"/>
  <c r="E6" i="4"/>
  <c r="E5" i="4"/>
  <c r="E4" i="4"/>
  <c r="E3" i="4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B11" i="4"/>
  <c r="B10" i="4"/>
  <c r="B9" i="4"/>
  <c r="B8" i="4"/>
  <c r="B7" i="4"/>
  <c r="B6" i="4"/>
  <c r="B5" i="4"/>
  <c r="B4" i="4"/>
  <c r="B3" i="4"/>
  <c r="D13" i="4"/>
  <c r="C13" i="4"/>
  <c r="B13" i="4"/>
  <c r="E2" i="4"/>
  <c r="D2" i="4"/>
  <c r="C2" i="4"/>
  <c r="B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<sst xmlns="http://schemas.openxmlformats.org/spreadsheetml/2006/main" count="24821" uniqueCount="8400">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</sst>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/>
    <xf numFmtId="9" fontId="0" fillId="0" borderId="0" xfId="2" quotePrefix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63BE7B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63BE7B"/>
      <color rgb="FF94E3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6-41BD-AA43-F31E8C84909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6-41BD-AA43-F31E8C84909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6-41BD-AA43-F31E8C84909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46-41BD-AA43-F31E8C849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526888"/>
        <c:axId val="612525248"/>
      </c:barChart>
      <c:catAx>
        <c:axId val="61252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25248"/>
        <c:crosses val="autoZero"/>
        <c:auto val="1"/>
        <c:lblAlgn val="ctr"/>
        <c:lblOffset val="100"/>
        <c:noMultiLvlLbl val="0"/>
      </c:catAx>
      <c:valAx>
        <c:axId val="6125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2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Category!PivotTable2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A-4A5F-8437-E4A2089F5E40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DA-4A5F-8437-E4A2089F5E40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DA-4A5F-8437-E4A2089F5E40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DA-4A5F-8437-E4A2089F5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516720"/>
        <c:axId val="612519016"/>
      </c:barChart>
      <c:catAx>
        <c:axId val="61251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19016"/>
        <c:crosses val="autoZero"/>
        <c:auto val="1"/>
        <c:lblAlgn val="ctr"/>
        <c:lblOffset val="100"/>
        <c:noMultiLvlLbl val="0"/>
      </c:catAx>
      <c:valAx>
        <c:axId val="61251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1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[StarterBook.xlsx]Months!PivotTable1</c:name>
    <c:fmtId val="2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2-4815-9CAD-C64F5B810079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2-4815-9CAD-C64F5B810079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2-4815-9CAD-C64F5B810079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2-4815-9CAD-C64F5B81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977712"/>
        <c:axId val="495980664"/>
      </c:lineChart>
      <c:catAx>
        <c:axId val="495977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80664"/>
        <c:crosses val="autoZero"/>
        <c:auto val="1"/>
        <c:lblAlgn val="ctr"/>
        <c:lblOffset val="100"/>
        <c:noMultiLvlLbl val="0"/>
      </c:catAx>
      <c:valAx>
        <c:axId val="495980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2-4056-81A5-AEF04AFE96B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2-4056-81A5-AEF04AFE96B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2-4056-81A5-AEF04AFE9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236048"/>
        <c:axId val="642239656"/>
      </c:lineChart>
      <c:catAx>
        <c:axId val="6422360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39656"/>
        <c:crosses val="autoZero"/>
        <c:auto val="1"/>
        <c:lblAlgn val="ctr"/>
        <c:lblOffset val="100"/>
        <c:noMultiLvlLbl val="0"/>
      </c:catAx>
      <c:valAx>
        <c:axId val="6422396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3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1</xdr:row>
      <xdr:rowOff>185736</xdr:rowOff>
    </xdr:from>
    <xdr:to>
      <xdr:col>18</xdr:col>
      <xdr:colOff>523875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1F060-7959-4B08-88AB-617279E11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4761</xdr:rowOff>
    </xdr:from>
    <xdr:to>
      <xdr:col>22</xdr:col>
      <xdr:colOff>495300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14807-F56C-44B3-86DD-773FA71D8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4761</xdr:rowOff>
    </xdr:from>
    <xdr:to>
      <xdr:col>12</xdr:col>
      <xdr:colOff>333375</xdr:colOff>
      <xdr:row>21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BE6C4-9A4F-498B-B1BB-9EAF96B38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76198</xdr:colOff>
      <xdr:row>14</xdr:row>
      <xdr:rowOff>71436</xdr:rowOff>
    </xdr:from>
    <xdr:to>
      <xdr:col>8</xdr:col>
      <xdr:colOff>276225</xdr:colOff>
      <xdr:row>32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346DB-8E13-4B26-88B9-E649F908E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 Jayaram" refreshedDate="43659.61108761574" createdVersion="6" refreshedVersion="6" minRefreshableVersion="3" recordCount="4114" xr:uid="{1914A80E-6B61-4FE7-874E-0349E417865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 Jayaram" refreshedDate="43661.855242824073" createdVersion="6" refreshedVersion="6" minRefreshableVersion="3" recordCount="4114" xr:uid="{04603BC4-5A06-4B19-8278-FDE12095917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E98F2-6730-4AD2-9653-7866DBE1D5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03DE8-AABD-46BA-BD21-EDFCE67472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5F13C-41C2-4B41-976A-14D63BB4C8F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2.85546875" bestFit="1" customWidth="1"/>
    <col min="6" max="6" width="11.140625" bestFit="1" customWidth="1"/>
    <col min="7" max="7" width="12.28515625" bestFit="1" customWidth="1"/>
    <col min="8" max="8" width="13.140625" bestFit="1" customWidth="1"/>
    <col min="9" max="9" width="19.28515625" customWidth="1"/>
    <col min="10" max="10" width="17.85546875" customWidth="1"/>
    <col min="11" max="11" width="15.42578125" customWidth="1"/>
    <col min="12" max="12" width="19.140625" bestFit="1" customWidth="1"/>
    <col min="13" max="13" width="14.28515625" bestFit="1" customWidth="1"/>
    <col min="14" max="14" width="30.5703125" bestFit="1" customWidth="1"/>
    <col min="15" max="15" width="15.140625" bestFit="1" customWidth="1"/>
    <col min="16" max="16" width="17" bestFit="1" customWidth="1"/>
    <col min="17" max="17" width="13.5703125" bestFit="1" customWidth="1"/>
    <col min="18" max="18" width="1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5FD629E0-8700-41B2-89B7-0DE08C2E486D}"/>
  <conditionalFormatting sqref="F1:F1048576">
    <cfRule type="cellIs" dxfId="3" priority="1" operator="equal">
      <formula>"live"</formula>
    </cfRule>
    <cfRule type="cellIs" dxfId="2" priority="2" operator="equal">
      <formula>"cancelled"</formula>
    </cfRule>
    <cfRule type="cellIs" dxfId="1" priority="3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4">
      <colorScale>
        <cfvo type="num" val="0"/>
        <cfvo type="num" val="1"/>
        <cfvo type="num" val="2"/>
        <color rgb="FFF8696B"/>
        <color rgb="FF63BE7B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2E20-5C57-4ED3-9899-3BDED2727C1B}">
  <sheetPr codeName="Sheet2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C07A-FE9D-42FF-B890-7196995DB63D}">
  <sheetPr codeName="Sheet3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229FC-1A48-43AB-94EA-D5780C78211F}">
  <sheetPr codeName="Sheet4"/>
  <dimension ref="A1:F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6.28515625" bestFit="1" customWidth="1"/>
    <col min="9" max="9" width="18.5703125" bestFit="1" customWidth="1"/>
    <col min="10" max="10" width="19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8399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3" t="s">
        <v>8393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3" t="s">
        <v>8394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3" t="s">
        <v>8395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3" t="s">
        <v>8396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3" t="s">
        <v>8387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3" t="s">
        <v>8397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3" t="s">
        <v>8388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3" t="s">
        <v>8389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3" t="s">
        <v>8390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3" t="s">
        <v>8391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3" t="s">
        <v>8392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3" t="s">
        <v>8398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3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888AE-BE59-4B64-89BE-2E0F482A509B}">
  <sheetPr codeName="Sheet5"/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5">
      <c r="A2" t="s">
        <v>8375</v>
      </c>
      <c r="B2" s="10">
        <f>COUNTIFS(Sheet1!$F$1:$F$4115,"successful",Sheet1!$D$1:$D$4115,"&lt;1000")</f>
        <v>322</v>
      </c>
      <c r="C2" s="10">
        <f>COUNTIFS(Sheet1!$F$1:$F$4115,"failed",Sheet1!$D$1:$D$4115,"&lt;1000")</f>
        <v>113</v>
      </c>
      <c r="D2" s="10">
        <f>COUNTIFS(Sheet1!$F$1:$F$4115,"Canceled",Sheet1!$D$1:$D$4115,"&lt;1000")</f>
        <v>18</v>
      </c>
      <c r="E2" s="10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8376</v>
      </c>
      <c r="B3" s="10">
        <f>COUNTIFS(Sheet1!$F$1:$F$4115,"successful",Sheet1!$D$1:$D$4115,"&gt;=1000",Sheet1!$D$1:$D$4115,"&lt;=4999")</f>
        <v>932</v>
      </c>
      <c r="C3" s="10">
        <f>COUNTIFS(Sheet1!$F$1:$F$4115,"failed",Sheet1!$D$1:$D$4115,"&gt;=1000",Sheet1!$D$1:$D$4115,"&lt;=4999")</f>
        <v>420</v>
      </c>
      <c r="D3" s="10">
        <f>COUNTIFS(Sheet1!$F$1:$F$4115,"Canceled",Sheet1!$D$1:$D$4115,"&gt;=1000",Sheet1!$D$1:$D$4115,"&lt;=4999")</f>
        <v>60</v>
      </c>
      <c r="E3" s="10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8377</v>
      </c>
      <c r="B4" s="10">
        <f>COUNTIFS(Sheet1!$F$1:$F$4115,"successful",Sheet1!$D$1:$D$4115,"&gt;=5000",Sheet1!$D$1:$D$4115,"&lt;=9999")</f>
        <v>381</v>
      </c>
      <c r="C4" s="10">
        <f>COUNTIFS(Sheet1!$F$1:$F$4115,"failed",Sheet1!$D$1:$D$4115,"&gt;=5000",Sheet1!$D$1:$D$4115,"&lt;=9999")</f>
        <v>283</v>
      </c>
      <c r="D4" s="10">
        <f>COUNTIFS(Sheet1!$F$1:$F$4115,"Canceled",Sheet1!$D$1:$D$4115,"&gt;=5000",Sheet1!$D$1:$D$4115,"&lt;=9999")</f>
        <v>52</v>
      </c>
      <c r="E4" s="10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8378</v>
      </c>
      <c r="B5" s="10">
        <f>COUNTIFS(Sheet1!$F$1:$F$4115,"successful",Sheet1!$D$1:$D$4115,"&gt;=10000",Sheet1!$D$1:$D$4115,"&lt;=14999")</f>
        <v>168</v>
      </c>
      <c r="C5" s="10">
        <f>COUNTIFS(Sheet1!$F$1:$F$4115,"failed",Sheet1!$D$1:$D$4115,"&gt;=10000",Sheet1!$D$1:$D$4115,"&lt;=14999")</f>
        <v>144</v>
      </c>
      <c r="D5" s="10">
        <f>COUNTIFS(Sheet1!$F$1:$F$4115,"Canceled",Sheet1!$D$1:$D$4115,"&gt;=10000",Sheet1!$D$1:$D$4115,"&lt;=14999")</f>
        <v>40</v>
      </c>
      <c r="E5" s="10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8379</v>
      </c>
      <c r="B6" s="10">
        <f>COUNTIFS(Sheet1!$F$1:$F$4115,"successful",Sheet1!$D$1:$D$4115,"&gt;=15000",Sheet1!$D$1:$D$4115,"&lt;=19999")</f>
        <v>94</v>
      </c>
      <c r="C6" s="10">
        <f>COUNTIFS(Sheet1!$F$1:$F$4115,"failed",Sheet1!$D$1:$D$4115,"&gt;=15000",Sheet1!$D$1:$D$4115,"&lt;=19999")</f>
        <v>90</v>
      </c>
      <c r="D6" s="10">
        <f>COUNTIFS(Sheet1!$F$1:$F$4115,"Canceled",Sheet1!$D$1:$D$4115,"&gt;=15000",Sheet1!$D$1:$D$4115,"&lt;=19999")</f>
        <v>17</v>
      </c>
      <c r="E6" s="10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8380</v>
      </c>
      <c r="B7" s="10">
        <f>COUNTIFS(Sheet1!$F$1:$F$4115,"successful",Sheet1!$D$1:$D$4115,"&gt;=20000",Sheet1!$D$1:$D$4115,"&lt;=24999")</f>
        <v>62</v>
      </c>
      <c r="C7" s="10">
        <f>COUNTIFS(Sheet1!$F$1:$F$4115,"failed",Sheet1!$D$1:$D$4115,"&gt;=20000",Sheet1!$D$1:$D$4115,"&lt;=24999")</f>
        <v>72</v>
      </c>
      <c r="D7" s="10">
        <f>COUNTIFS(Sheet1!$F$1:$F$4115,"Canceled",Sheet1!$D$1:$D$4115,"&gt;=20000",Sheet1!$D$1:$D$4115,"&lt;=24999")</f>
        <v>14</v>
      </c>
      <c r="E7" s="10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8381</v>
      </c>
      <c r="B8" s="10">
        <f>COUNTIFS(Sheet1!$F$1:$F$4115,"successful",Sheet1!$D$1:$D$4115,"&gt;=25000",Sheet1!$D$1:$D$4115,"&lt;=29999")</f>
        <v>55</v>
      </c>
      <c r="C8" s="10">
        <f>COUNTIFS(Sheet1!$F$1:$F$4115,"failed",Sheet1!$D$1:$D$4115,"&gt;=25000",Sheet1!$D$1:$D$4115,"&lt;=29999")</f>
        <v>64</v>
      </c>
      <c r="D8" s="10">
        <f>COUNTIFS(Sheet1!$F$1:$F$4115,"Canceled",Sheet1!$D$1:$D$4115,"&gt;=25000",Sheet1!$D$1:$D$4115,"&lt;=29999")</f>
        <v>18</v>
      </c>
      <c r="E8" s="10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8382</v>
      </c>
      <c r="B9" s="10">
        <f>COUNTIFS(Sheet1!$F$1:$F$4115,"successful",Sheet1!$D$1:$D$4115,"&gt;=30000",Sheet1!$D$1:$D$4115,"&lt;=34999")</f>
        <v>32</v>
      </c>
      <c r="C9" s="10">
        <f>COUNTIFS(Sheet1!$F$1:$F$4115,"failed",Sheet1!$D$1:$D$4115,"&gt;=30000",Sheet1!$D$1:$D$4115,"&lt;=34999")</f>
        <v>37</v>
      </c>
      <c r="D9" s="10">
        <f>COUNTIFS(Sheet1!$F$1:$F$4115,"Canceled",Sheet1!$D$1:$D$4115,"&gt;=30000",Sheet1!$D$1:$D$4115,"&lt;=34999")</f>
        <v>13</v>
      </c>
      <c r="E9" s="10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8383</v>
      </c>
      <c r="B10" s="10">
        <f>COUNTIFS(Sheet1!$F$1:$F$4115,"successful",Sheet1!$D$1:$D$4115,"&gt;=35000",Sheet1!$D$1:$D$4115,"&lt;=39999")</f>
        <v>26</v>
      </c>
      <c r="C10" s="10">
        <f>COUNTIFS(Sheet1!$F$1:$F$4115,"failed",Sheet1!$D$1:$D$4115,"&gt;=35000",Sheet1!$D$1:$D$4115,"&lt;=39999")</f>
        <v>22</v>
      </c>
      <c r="D10" s="10">
        <f>COUNTIFS(Sheet1!$F$1:$F$4115,"Canceled",Sheet1!$D$1:$D$4115,"&gt;=35000",Sheet1!$D$1:$D$4115,"&lt;=39999")</f>
        <v>7</v>
      </c>
      <c r="E10" s="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8384</v>
      </c>
      <c r="B11" s="10">
        <f>COUNTIFS(Sheet1!$F$1:$F$4115,"successful",Sheet1!$D$1:$D$4115,"&gt;=40000",Sheet1!$D$1:$D$4115,"&lt;=44999")</f>
        <v>21</v>
      </c>
      <c r="C11" s="10">
        <f>COUNTIFS(Sheet1!$F$1:$F$4115,"failed",Sheet1!$D$1:$D$4115,"&gt;=40000",Sheet1!$D$1:$D$4115,"&lt;=44999")</f>
        <v>16</v>
      </c>
      <c r="D11" s="10">
        <f>COUNTIFS(Sheet1!$F$1:$F$4115,"Canceled",Sheet1!$D$1:$D$4115,"&gt;=40000",Sheet1!$D$1:$D$4115,"&lt;=44999")</f>
        <v>6</v>
      </c>
      <c r="E11" s="10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8385</v>
      </c>
      <c r="B12" s="10">
        <f>COUNTIFS(Sheet1!$F$1:$F$4115,"successful",Sheet1!$D$1:$D$4115,"&gt;=45000",Sheet1!$D$1:$D$4115,"&lt;=49999")</f>
        <v>6</v>
      </c>
      <c r="C12" s="10">
        <f>COUNTIFS(Sheet1!$F$1:$F$4115,"failed",Sheet1!$D$1:$D$4115,"&gt;=45000",Sheet1!$D$1:$D$4115,"&lt;=49999")</f>
        <v>11</v>
      </c>
      <c r="D12" s="10">
        <f>COUNTIFS(Sheet1!$F$1:$F$4115,"Canceled",Sheet1!$D$1:$D$4115,"&gt;=45000",Sheet1!$D$1:$D$4115,"&lt;=49999")</f>
        <v>4</v>
      </c>
      <c r="E12" s="10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8386</v>
      </c>
      <c r="B13">
        <f>COUNTIFS(Sheet1!$F$1:$F$4115,"successful",Sheet1!$D$1:$D$4115,"&gt;=50000")</f>
        <v>86</v>
      </c>
      <c r="C13">
        <f>COUNTIFS(Sheet1!$F$1:$F$4115,"Failed",Sheet1!$D$1:$D$4115,"&gt;=50000")</f>
        <v>258</v>
      </c>
      <c r="D13">
        <f>COUNTIFS(Sheet1!$F$1:$F$4115,"Canceled",Sheet1!$D$1:$D$4115,"&gt;=50000")</f>
        <v>100</v>
      </c>
      <c r="E13" s="10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Ashwin Jayaram</cp:lastModifiedBy>
  <dcterms:created xsi:type="dcterms:W3CDTF">2017-04-20T15:17:24Z</dcterms:created>
  <dcterms:modified xsi:type="dcterms:W3CDTF">2019-07-20T04:11:16Z</dcterms:modified>
</cp:coreProperties>
</file>