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1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 15\"/>
    </mc:Choice>
  </mc:AlternateContent>
  <xr:revisionPtr revIDLastSave="0" documentId="13_ncr:1_{2B60DAF9-45A5-442A-A7DC-E93200275FA5}" xr6:coauthVersionLast="47" xr6:coauthVersionMax="47" xr10:uidLastSave="{00000000-0000-0000-0000-000000000000}"/>
  <bookViews>
    <workbookView xWindow="-108" yWindow="-108" windowWidth="23256" windowHeight="12576" xr2:uid="{31B68847-4BB0-4CFD-AC57-55FA90C6F077}"/>
  </bookViews>
  <sheets>
    <sheet name="Product Backlog" sheetId="1" r:id="rId1"/>
    <sheet name="Cost Estimation" sheetId="12" r:id="rId2"/>
    <sheet name="Sprint 1" sheetId="2" r:id="rId3"/>
    <sheet name="Sprint 2" sheetId="5" r:id="rId4"/>
    <sheet name="Sprint 3" sheetId="6" r:id="rId5"/>
    <sheet name="Sprint 4" sheetId="7" r:id="rId6"/>
    <sheet name="Sprint 5" sheetId="8" r:id="rId7"/>
    <sheet name="Sprint 6" sheetId="9" r:id="rId8"/>
    <sheet name="Sprint 7" sheetId="10" r:id="rId9"/>
    <sheet name="Sprint 8" sheetId="11" r:id="rId10"/>
    <sheet name="Dropdown List" sheetId="3" r:id="rId11"/>
  </sheets>
  <definedNames>
    <definedName name="_xlnm._FilterDatabase" localSheetId="0" hidden="1">'Product Backlog'!$B$4:$H$26</definedName>
    <definedName name="_xlnm._FilterDatabase" localSheetId="2" hidden="1">'Sprint 1'!$B$6:$M$10</definedName>
    <definedName name="_xlnm._FilterDatabase" localSheetId="3" hidden="1">'Sprint 2'!$B$6:$M$10</definedName>
    <definedName name="_xlnm._FilterDatabase" localSheetId="4" hidden="1">'Sprint 3'!$B$6:$M$9</definedName>
    <definedName name="_xlnm._FilterDatabase" localSheetId="5" hidden="1">'Sprint 4'!$B$6:$M$9</definedName>
    <definedName name="_xlnm._FilterDatabase" localSheetId="6" hidden="1">'Sprint 5'!$B$6:$M$8</definedName>
    <definedName name="_xlnm._FilterDatabase" localSheetId="7" hidden="1">'Sprint 6'!$B$6:$M$8</definedName>
    <definedName name="_xlnm._FilterDatabase" localSheetId="8" hidden="1">'Sprint 7'!$B$6:$M$8</definedName>
    <definedName name="_xlnm._FilterDatabase" localSheetId="9" hidden="1">'Sprint 8'!$B$6:$M$8</definedName>
    <definedName name="_xlchart.v2.0" hidden="1">'Sprint 3'!$C$7:$C$9</definedName>
    <definedName name="_xlchart.v2.1" hidden="1">'Sprint 3'!$F$6</definedName>
    <definedName name="_xlchart.v2.2" hidden="1">'Sprint 3'!$F$7:$F$9</definedName>
    <definedName name="_xlchart.v2.3" hidden="1">'Sprint 7'!$E$7:$E$8</definedName>
    <definedName name="_xlchart.v2.4" hidden="1">'Sprint 7'!$I$6</definedName>
    <definedName name="_xlchart.v2.5" hidden="1">'Sprint 7'!$I$7:$I$8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G8" i="12"/>
  <c r="G4" i="12"/>
  <c r="F5" i="12"/>
  <c r="G5" i="12"/>
  <c r="F6" i="12"/>
  <c r="F7" i="12"/>
  <c r="G7" i="12"/>
  <c r="F8" i="12"/>
  <c r="F9" i="12"/>
  <c r="G9" i="12"/>
  <c r="F10" i="12"/>
  <c r="G10" i="12"/>
  <c r="F11" i="12"/>
  <c r="G11" i="12"/>
  <c r="F4" i="12"/>
  <c r="E11" i="12"/>
  <c r="D11" i="12"/>
  <c r="I4" i="11"/>
  <c r="I4" i="10"/>
  <c r="I4" i="9"/>
  <c r="I4" i="8"/>
  <c r="I4" i="6"/>
  <c r="I4" i="7"/>
  <c r="I4" i="5"/>
  <c r="I4" i="2"/>
  <c r="G4" i="11"/>
  <c r="H4" i="11"/>
  <c r="G4" i="10"/>
  <c r="H4" i="10"/>
  <c r="H4" i="9"/>
  <c r="G4" i="9"/>
  <c r="G4" i="8"/>
  <c r="H4" i="8"/>
  <c r="H4" i="7"/>
  <c r="G4" i="7"/>
  <c r="G4" i="6"/>
  <c r="H4" i="6"/>
  <c r="H4" i="5"/>
  <c r="G4" i="5"/>
  <c r="H4" i="2"/>
  <c r="G4" i="2" l="1"/>
</calcChain>
</file>

<file path=xl/sharedStrings.xml><?xml version="1.0" encoding="utf-8"?>
<sst xmlns="http://schemas.openxmlformats.org/spreadsheetml/2006/main" count="452" uniqueCount="153">
  <si>
    <t>User Story</t>
  </si>
  <si>
    <t>Priority</t>
  </si>
  <si>
    <t>Story Points</t>
  </si>
  <si>
    <t>Status</t>
  </si>
  <si>
    <t>ID</t>
  </si>
  <si>
    <t>Assigned To</t>
  </si>
  <si>
    <t>High</t>
  </si>
  <si>
    <t>Conduct Site Survey</t>
  </si>
  <si>
    <t>Obtain Necessary Permits and Approvals</t>
  </si>
  <si>
    <t>Clear and Prepare Site</t>
  </si>
  <si>
    <t>Install Underground Storage Tanks (USTs)</t>
  </si>
  <si>
    <t>Construct Fuel Dispensers</t>
  </si>
  <si>
    <t>Lay Fuel Pipes and Connections</t>
  </si>
  <si>
    <t>Construct Office Building</t>
  </si>
  <si>
    <t>Medium</t>
  </si>
  <si>
    <t>Install POS Systems and Payment Terminals</t>
  </si>
  <si>
    <t>Construct Canopy and Forecourt</t>
  </si>
  <si>
    <t>Install CCTV and Surveillance Systems</t>
  </si>
  <si>
    <t>Implement Fire Suppression Systems</t>
  </si>
  <si>
    <t>Set Up Backup Power Systems (UPS)</t>
  </si>
  <si>
    <t>Install Spill Containment Systems</t>
  </si>
  <si>
    <t>Construct Driveways and Parking Areas</t>
  </si>
  <si>
    <t>Install Digital Signage</t>
  </si>
  <si>
    <t>Low</t>
  </si>
  <si>
    <t>Landscaping and Aesthetic Improvements</t>
  </si>
  <si>
    <t>Conduct Quality Inspection and Testing</t>
  </si>
  <si>
    <t>Finalize and Clean Up Site</t>
  </si>
  <si>
    <t>Conduct Training for Staff on New Facilities</t>
  </si>
  <si>
    <t>Obtain Final Regulatory Approval</t>
  </si>
  <si>
    <t>Integrate Fuel Management System with Infrastructure</t>
  </si>
  <si>
    <t>Conduct Soft Launch and Initial Operations</t>
  </si>
  <si>
    <t>Sprint</t>
  </si>
  <si>
    <t>Done</t>
  </si>
  <si>
    <t>In Progress</t>
  </si>
  <si>
    <t>Not Started</t>
  </si>
  <si>
    <t>Overdue</t>
  </si>
  <si>
    <t>On Hold</t>
  </si>
  <si>
    <t xml:space="preserve">Done </t>
  </si>
  <si>
    <t>Project Manager</t>
  </si>
  <si>
    <t>Legal Expert</t>
  </si>
  <si>
    <t>Site Superviser</t>
  </si>
  <si>
    <t>Tank Installation Specialist</t>
  </si>
  <si>
    <t>Equipment Specialist</t>
  </si>
  <si>
    <t>Plumbing Expert</t>
  </si>
  <si>
    <t>Construction Foreman</t>
  </si>
  <si>
    <t>IT Specialist</t>
  </si>
  <si>
    <t>Construction Engineer</t>
  </si>
  <si>
    <t>Security System Expert</t>
  </si>
  <si>
    <t>Safety System Expert</t>
  </si>
  <si>
    <t>Electrical Engineer</t>
  </si>
  <si>
    <t>Enviromental Specialist</t>
  </si>
  <si>
    <t>Construction Superviser</t>
  </si>
  <si>
    <t>Digital Signage Expert</t>
  </si>
  <si>
    <t>Landscaping Contractor</t>
  </si>
  <si>
    <t>QA Engineer</t>
  </si>
  <si>
    <t>Training Coordinator</t>
  </si>
  <si>
    <t>Regulatory Compliance Expert</t>
  </si>
  <si>
    <t>Dropdown List</t>
  </si>
  <si>
    <t>Product Backlog</t>
  </si>
  <si>
    <t>Task</t>
  </si>
  <si>
    <t>Feature type</t>
  </si>
  <si>
    <t>Responsible</t>
  </si>
  <si>
    <t>Start Date</t>
  </si>
  <si>
    <t>Finish Date</t>
  </si>
  <si>
    <t>Duration (in days)</t>
  </si>
  <si>
    <t xml:space="preserve">Status </t>
  </si>
  <si>
    <t>Task Completion %</t>
  </si>
  <si>
    <t>Comments</t>
  </si>
  <si>
    <t>Site Preparation</t>
  </si>
  <si>
    <t>Regulatory</t>
  </si>
  <si>
    <t>Infrastructure</t>
  </si>
  <si>
    <t>Anita</t>
  </si>
  <si>
    <t>Manoj</t>
  </si>
  <si>
    <t>Ashok</t>
  </si>
  <si>
    <t>In progess</t>
  </si>
  <si>
    <t>Initial site assessment</t>
  </si>
  <si>
    <t>Legal compliance</t>
  </si>
  <si>
    <t>Site clearance</t>
  </si>
  <si>
    <t>Tank installation</t>
  </si>
  <si>
    <t>Project Name</t>
  </si>
  <si>
    <t>Petrol Pump Development</t>
  </si>
  <si>
    <t>Ashwini Bagde</t>
  </si>
  <si>
    <t>Ashwini</t>
  </si>
  <si>
    <t>Overall Progress</t>
  </si>
  <si>
    <t>Total Duration</t>
  </si>
  <si>
    <t>Responsible Person</t>
  </si>
  <si>
    <t>Building</t>
  </si>
  <si>
    <t>Technology</t>
  </si>
  <si>
    <t>Priya</t>
  </si>
  <si>
    <t>Rakesh</t>
  </si>
  <si>
    <t>Suresh</t>
  </si>
  <si>
    <t>Meera</t>
  </si>
  <si>
    <t>Fuel dispensers setup</t>
  </si>
  <si>
    <t>Pipe laying and connection</t>
  </si>
  <si>
    <t>Office construction</t>
  </si>
  <si>
    <t>Payment systems setup</t>
  </si>
  <si>
    <t>Security</t>
  </si>
  <si>
    <t>Safety</t>
  </si>
  <si>
    <t>Vinay</t>
  </si>
  <si>
    <t>Arjun</t>
  </si>
  <si>
    <t>Deepak</t>
  </si>
  <si>
    <t>Canopy and forecourt setup</t>
  </si>
  <si>
    <t>CCTV installation</t>
  </si>
  <si>
    <t>Fire Suppression setup</t>
  </si>
  <si>
    <t>Sameer</t>
  </si>
  <si>
    <t>Ravi</t>
  </si>
  <si>
    <t>Ajay</t>
  </si>
  <si>
    <t>UPS setup</t>
  </si>
  <si>
    <t>Spill Containment</t>
  </si>
  <si>
    <t>Driveways and Parking</t>
  </si>
  <si>
    <t xml:space="preserve"> Aesthetic</t>
  </si>
  <si>
    <t>Nisha</t>
  </si>
  <si>
    <t>Sanjay</t>
  </si>
  <si>
    <t>Digital Signage setup</t>
  </si>
  <si>
    <t>Landscaping and Aesthetic</t>
  </si>
  <si>
    <t>Quality</t>
  </si>
  <si>
    <t>Cleanup</t>
  </si>
  <si>
    <t>Pooja</t>
  </si>
  <si>
    <t>Vikram</t>
  </si>
  <si>
    <t>Quality inspection</t>
  </si>
  <si>
    <t>Final cleanup</t>
  </si>
  <si>
    <t>Training</t>
  </si>
  <si>
    <t>Integration</t>
  </si>
  <si>
    <t>Kiran</t>
  </si>
  <si>
    <t>Staff training</t>
  </si>
  <si>
    <t>System integration</t>
  </si>
  <si>
    <t>Launch</t>
  </si>
  <si>
    <t>Anjali</t>
  </si>
  <si>
    <t>Project Team</t>
  </si>
  <si>
    <t>Final approval</t>
  </si>
  <si>
    <t xml:space="preserve"> Soft launch and initial operations</t>
  </si>
  <si>
    <t xml:space="preserve">Sprint 1 - Initiation and Site Preparation </t>
  </si>
  <si>
    <t>Sprint 2 - Foundation and Infrastructure Setup</t>
  </si>
  <si>
    <t>Sprint 3 - Canopy, Forecourt, and Safety Systems</t>
  </si>
  <si>
    <t>Sprint 4 - Backup Systems and Containment</t>
  </si>
  <si>
    <t>Sprint 5 - Digital Signage and Aesthetic Improvements</t>
  </si>
  <si>
    <t>Sprint 6 - Quality Inspection and Testing</t>
  </si>
  <si>
    <t>Sprint 7 - Integration and Training</t>
  </si>
  <si>
    <t>Sprint 8 - Final Approvals and Launch</t>
  </si>
  <si>
    <t>Total Story Points</t>
  </si>
  <si>
    <t>Total Estimated Cost</t>
  </si>
  <si>
    <t>Cost Category</t>
  </si>
  <si>
    <t>Estimated Low (INR)</t>
  </si>
  <si>
    <t>Estimated High (INR)</t>
  </si>
  <si>
    <t>Land Acquisition</t>
  </si>
  <si>
    <t>Construction Costs</t>
  </si>
  <si>
    <t>Equipment Costs</t>
  </si>
  <si>
    <t>Regulatory and Permitting Costs</t>
  </si>
  <si>
    <t>Operational Costs</t>
  </si>
  <si>
    <t>Marketing and Branding</t>
  </si>
  <si>
    <t>Contingency Fund</t>
  </si>
  <si>
    <t>% Against Total Cost (Low)</t>
  </si>
  <si>
    <t>% Against Total Cost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</si>
</sst>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%"/>
    <numFmt numFmtId="165" formatCode="&quot;₹&quot;\ #,##0"/>
    <numFmt numFmtId="166" formatCode="&quot;₹&quot;\ #,##0.00"/>
  </numFmts>
  <fonts count="15" x14ac:knownFonts="1">
    <font>
      <sz val="11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1"/>
      <name val="Calibri"/>
      <family val="2"/>
    </font>
    <font>
      <sz val="15"/>
      <color theme="1"/>
      <name val="Calibri"/>
      <family val="2"/>
    </font>
    <font>
      <b/>
      <sz val="15"/>
      <color theme="0"/>
      <name val="Calibri"/>
      <family val="2"/>
    </font>
    <font>
      <b/>
      <sz val="14"/>
      <color theme="0"/>
      <name val="Calibri"/>
      <family val="2"/>
    </font>
    <font>
      <b/>
      <sz val="15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7" fillId="2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15" fontId="1" fillId="12" borderId="1" xfId="0" applyNumberFormat="1" applyFont="1" applyFill="1" applyBorder="1" applyAlignment="1">
      <alignment vertical="center"/>
    </xf>
    <xf numFmtId="9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5" fontId="1" fillId="12" borderId="1" xfId="0" applyNumberFormat="1" applyFont="1" applyFill="1" applyBorder="1"/>
    <xf numFmtId="0" fontId="1" fillId="12" borderId="1" xfId="0" applyFont="1" applyFill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/>
    <xf numFmtId="0" fontId="1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0" fillId="0" borderId="0" xfId="0" applyNumberFormat="1"/>
    <xf numFmtId="0" fontId="2" fillId="0" borderId="8" xfId="0" applyFont="1" applyBorder="1"/>
    <xf numFmtId="9" fontId="0" fillId="0" borderId="0" xfId="3" applyFont="1"/>
    <xf numFmtId="166" fontId="4" fillId="0" borderId="1" xfId="0" applyNumberFormat="1" applyFont="1" applyBorder="1"/>
    <xf numFmtId="166" fontId="4" fillId="0" borderId="4" xfId="0" applyNumberFormat="1" applyFont="1" applyBorder="1"/>
    <xf numFmtId="166" fontId="14" fillId="0" borderId="9" xfId="0" applyNumberFormat="1" applyFont="1" applyBorder="1"/>
    <xf numFmtId="166" fontId="14" fillId="0" borderId="10" xfId="0" applyNumberFormat="1" applyFont="1" applyBorder="1"/>
    <xf numFmtId="9" fontId="12" fillId="0" borderId="1" xfId="3" applyFont="1" applyBorder="1"/>
    <xf numFmtId="9" fontId="13" fillId="0" borderId="1" xfId="3" applyFont="1" applyBorder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BAF00D9A-CABB-4818-94E6-93287948576B}"/>
    <cellStyle name="Normal 3" xfId="1" xr:uid="{F291992D-7AD3-4958-8F02-415B6FC040F0}"/>
    <cellStyle name="Percent" xfId="3" builtinId="5"/>
  </cellStyles>
  <dxfs count="107"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9FF33"/>
        </patternFill>
      </fill>
    </dxf>
    <dxf>
      <fill>
        <patternFill>
          <bgColor rgb="FFCCFF66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9FF33"/>
        </patternFill>
      </fill>
    </dxf>
    <dxf>
      <fill>
        <patternFill>
          <bgColor rgb="FFCCFF66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>
          <bgColor rgb="FF66CCFF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9FF33"/>
        </patternFill>
      </fill>
    </dxf>
    <dxf>
      <fill>
        <patternFill>
          <bgColor rgb="FFCCFF66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rgb="FF66CCFF"/>
        </patternFill>
      </fill>
    </dxf>
    <dxf>
      <fill>
        <patternFill>
          <bgColor rgb="FFFF9900"/>
        </patternFill>
      </fill>
    </dxf>
    <dxf>
      <fill>
        <patternFill>
          <bgColor theme="5" tint="0.7999816888943144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9FF33"/>
        </patternFill>
      </fill>
    </dxf>
    <dxf>
      <fill>
        <patternFill>
          <bgColor rgb="FFCCFF66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rgb="FF66CCFF"/>
        </patternFill>
      </fill>
    </dxf>
    <dxf>
      <fill>
        <patternFill>
          <bgColor rgb="FFFF9900"/>
        </patternFill>
      </fill>
    </dxf>
    <dxf>
      <fill>
        <patternFill>
          <bgColor theme="5" tint="0.79998168889431442"/>
        </patternFill>
      </fill>
    </dxf>
    <dxf>
      <fill>
        <patternFill>
          <bgColor rgb="FFFF9900"/>
        </patternFill>
      </fill>
    </dxf>
    <dxf>
      <fill>
        <patternFill patternType="solid"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CCFF66"/>
        </patternFill>
      </fill>
    </dxf>
    <dxf>
      <fill>
        <patternFill>
          <bgColor rgb="FF99FFCC"/>
        </patternFill>
      </fill>
    </dxf>
    <dxf>
      <fill>
        <patternFill>
          <bgColor rgb="FF33CCFF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CC33"/>
      <color rgb="FFFFFFCC"/>
      <color rgb="FFFF9900"/>
      <color rgb="FF66CCFF"/>
      <color rgb="FFFFFF66"/>
      <color rgb="FFFFFF00"/>
      <color rgb="FFFF5050"/>
      <color rgb="FF33CCFF"/>
      <color rgb="FFCC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Estimation'!$D$3</c:f>
              <c:strCache>
                <c:ptCount val="1"/>
                <c:pt idx="0">
                  <c:v>Estimated Low (INR)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'Cost Estimation'!$C$4:$C$10</c:f>
              <c:strCache>
                <c:ptCount val="7"/>
                <c:pt idx="0">
                  <c:v>Land Acquisition</c:v>
                </c:pt>
                <c:pt idx="1">
                  <c:v>Construction Costs</c:v>
                </c:pt>
                <c:pt idx="2">
                  <c:v>Equipment Costs</c:v>
                </c:pt>
                <c:pt idx="3">
                  <c:v>Regulatory and Permitting Costs</c:v>
                </c:pt>
                <c:pt idx="4">
                  <c:v>Operational Costs</c:v>
                </c:pt>
                <c:pt idx="5">
                  <c:v>Marketing and Branding</c:v>
                </c:pt>
                <c:pt idx="6">
                  <c:v>Contingency Fund</c:v>
                </c:pt>
              </c:strCache>
            </c:strRef>
          </c:cat>
          <c:val>
            <c:numRef>
              <c:f>'Cost Estimation'!$D$4:$D$10</c:f>
              <c:numCache>
                <c:formatCode>"₹"\ #,##0.00</c:formatCode>
                <c:ptCount val="7"/>
                <c:pt idx="0">
                  <c:v>4000000</c:v>
                </c:pt>
                <c:pt idx="1">
                  <c:v>5000000</c:v>
                </c:pt>
                <c:pt idx="2">
                  <c:v>2500000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</c:v>
                </c:pt>
                <c:pt idx="6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8-4662-AFEA-422F6123DFCD}"/>
            </c:ext>
          </c:extLst>
        </c:ser>
        <c:ser>
          <c:idx val="1"/>
          <c:order val="1"/>
          <c:tx>
            <c:strRef>
              <c:f>'Cost Estimation'!$E$3</c:f>
              <c:strCache>
                <c:ptCount val="1"/>
                <c:pt idx="0">
                  <c:v>Estimated High (INR)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'Cost Estimation'!$C$4:$C$10</c:f>
              <c:strCache>
                <c:ptCount val="7"/>
                <c:pt idx="0">
                  <c:v>Land Acquisition</c:v>
                </c:pt>
                <c:pt idx="1">
                  <c:v>Construction Costs</c:v>
                </c:pt>
                <c:pt idx="2">
                  <c:v>Equipment Costs</c:v>
                </c:pt>
                <c:pt idx="3">
                  <c:v>Regulatory and Permitting Costs</c:v>
                </c:pt>
                <c:pt idx="4">
                  <c:v>Operational Costs</c:v>
                </c:pt>
                <c:pt idx="5">
                  <c:v>Marketing and Branding</c:v>
                </c:pt>
                <c:pt idx="6">
                  <c:v>Contingency Fund</c:v>
                </c:pt>
              </c:strCache>
            </c:strRef>
          </c:cat>
          <c:val>
            <c:numRef>
              <c:f>'Cost Estimation'!$E$4:$E$10</c:f>
              <c:numCache>
                <c:formatCode>"₹"\ #,##0.00</c:formatCode>
                <c:ptCount val="7"/>
                <c:pt idx="0">
                  <c:v>6000000</c:v>
                </c:pt>
                <c:pt idx="1">
                  <c:v>9000000</c:v>
                </c:pt>
                <c:pt idx="2">
                  <c:v>3200000</c:v>
                </c:pt>
                <c:pt idx="3">
                  <c:v>1500000</c:v>
                </c:pt>
                <c:pt idx="4">
                  <c:v>1500000</c:v>
                </c:pt>
                <c:pt idx="5">
                  <c:v>500000</c:v>
                </c:pt>
                <c:pt idx="6">
                  <c:v>2200000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8-4662-AFEA-422F6123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08768"/>
        <c:axId val="1563106848"/>
      </c:lineChart>
      <c:catAx>
        <c:axId val="15631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06848"/>
        <c:crosses val="autoZero"/>
        <c:auto val="1"/>
        <c:lblAlgn val="ctr"/>
        <c:lblOffset val="100"/>
        <c:noMultiLvlLbl val="0"/>
      </c:catAx>
      <c:valAx>
        <c:axId val="1563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'Sprint 3'!$L$6</c:f>
              <c:strCache>
                <c:ptCount val="1"/>
                <c:pt idx="0">
                  <c:v>Task Completion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13-4D47-B627-69648396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13-4D47-B627-69648396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13-4D47-B627-696483969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3'!$D$7:$D$9</c:f>
              <c:strCache>
                <c:ptCount val="3"/>
                <c:pt idx="0">
                  <c:v>Infrastructure</c:v>
                </c:pt>
                <c:pt idx="1">
                  <c:v>Security</c:v>
                </c:pt>
                <c:pt idx="2">
                  <c:v>Safety</c:v>
                </c:pt>
              </c:strCache>
            </c:strRef>
          </c:cat>
          <c:val>
            <c:numRef>
              <c:f>'Sprint 3'!$L$7:$L$9</c:f>
              <c:numCache>
                <c:formatCode>0%</c:formatCode>
                <c:ptCount val="3"/>
                <c:pt idx="0">
                  <c:v>0.7</c:v>
                </c:pt>
                <c:pt idx="1">
                  <c:v>0.52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3-41C5-B947-777B3F1AAB3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4'!$F$6</c:f>
              <c:strCache>
                <c:ptCount val="1"/>
                <c:pt idx="0">
                  <c:v>Story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4'!$E$7:$E$9</c:f>
              <c:strCache>
                <c:ptCount val="3"/>
                <c:pt idx="0">
                  <c:v>Sameer</c:v>
                </c:pt>
                <c:pt idx="1">
                  <c:v>Ravi</c:v>
                </c:pt>
                <c:pt idx="2">
                  <c:v>Ajay</c:v>
                </c:pt>
              </c:strCache>
            </c:strRef>
          </c:cat>
          <c:val>
            <c:numRef>
              <c:f>'Sprint 4'!$F$7:$F$9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9-47E6-86F3-21B7A8F3F0B8}"/>
            </c:ext>
          </c:extLst>
        </c:ser>
        <c:ser>
          <c:idx val="1"/>
          <c:order val="1"/>
          <c:tx>
            <c:strRef>
              <c:f>'Sprint 4'!$I$6</c:f>
              <c:strCache>
                <c:ptCount val="1"/>
                <c:pt idx="0">
                  <c:v>Duration (in 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4'!$E$7:$E$9</c:f>
              <c:strCache>
                <c:ptCount val="3"/>
                <c:pt idx="0">
                  <c:v>Sameer</c:v>
                </c:pt>
                <c:pt idx="1">
                  <c:v>Ravi</c:v>
                </c:pt>
                <c:pt idx="2">
                  <c:v>Ajay</c:v>
                </c:pt>
              </c:strCache>
            </c:strRef>
          </c:cat>
          <c:val>
            <c:numRef>
              <c:f>'Sprint 4'!$I$7:$I$9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9-47E6-86F3-21B7A8F3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785503"/>
        <c:axId val="504789343"/>
      </c:barChart>
      <c:catAx>
        <c:axId val="50478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9343"/>
        <c:crosses val="autoZero"/>
        <c:auto val="1"/>
        <c:lblAlgn val="ctr"/>
        <c:lblOffset val="100"/>
        <c:noMultiLvlLbl val="0"/>
      </c:catAx>
      <c:valAx>
        <c:axId val="5047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4'!$L$6</c:f>
              <c:strCache>
                <c:ptCount val="1"/>
                <c:pt idx="0">
                  <c:v>Task Completion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4'!$D$7:$D$9</c:f>
              <c:strCache>
                <c:ptCount val="3"/>
                <c:pt idx="0">
                  <c:v>Technology</c:v>
                </c:pt>
                <c:pt idx="1">
                  <c:v>Safety</c:v>
                </c:pt>
                <c:pt idx="2">
                  <c:v>Infrastructure</c:v>
                </c:pt>
              </c:strCache>
            </c:strRef>
          </c:cat>
          <c:val>
            <c:numRef>
              <c:f>'Sprint 4'!$L$7:$L$9</c:f>
              <c:numCache>
                <c:formatCode>0%</c:formatCode>
                <c:ptCount val="3"/>
                <c:pt idx="0">
                  <c:v>0.77</c:v>
                </c:pt>
                <c:pt idx="1">
                  <c:v>0</c:v>
                </c:pt>
                <c:pt idx="2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688-BB31-E02960D51C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108623"/>
        <c:axId val="243108143"/>
      </c:barChart>
      <c:catAx>
        <c:axId val="2431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8143"/>
        <c:crosses val="autoZero"/>
        <c:auto val="1"/>
        <c:lblAlgn val="ctr"/>
        <c:lblOffset val="100"/>
        <c:noMultiLvlLbl val="0"/>
      </c:catAx>
      <c:valAx>
        <c:axId val="2431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4'!$I$6</c:f>
              <c:strCache>
                <c:ptCount val="1"/>
                <c:pt idx="0">
                  <c:v>Duration (in days)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4'!$D$7:$D$9</c:f>
              <c:strCache>
                <c:ptCount val="3"/>
                <c:pt idx="0">
                  <c:v>Technology</c:v>
                </c:pt>
                <c:pt idx="1">
                  <c:v>Safety</c:v>
                </c:pt>
                <c:pt idx="2">
                  <c:v>Infrastructure</c:v>
                </c:pt>
              </c:strCache>
            </c:strRef>
          </c:cat>
          <c:val>
            <c:numRef>
              <c:f>'Sprint 4'!$I$7:$I$9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45C6-94A5-E4EBE95E6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20207103"/>
        <c:axId val="420206623"/>
      </c:barChart>
      <c:catAx>
        <c:axId val="4202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6623"/>
        <c:crosses val="autoZero"/>
        <c:auto val="1"/>
        <c:lblAlgn val="ctr"/>
        <c:lblOffset val="100"/>
        <c:noMultiLvlLbl val="0"/>
      </c:catAx>
      <c:valAx>
        <c:axId val="420206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5'!$F$6</c:f>
              <c:strCache>
                <c:ptCount val="1"/>
                <c:pt idx="0">
                  <c:v>Story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'Sprint 5'!$D$7:$E$8</c:f>
              <c:multiLvlStrCache>
                <c:ptCount val="2"/>
                <c:lvl>
                  <c:pt idx="0">
                    <c:v>Nisha</c:v>
                  </c:pt>
                  <c:pt idx="1">
                    <c:v>Sanjay</c:v>
                  </c:pt>
                </c:lvl>
                <c:lvl>
                  <c:pt idx="0">
                    <c:v>Technology</c:v>
                  </c:pt>
                  <c:pt idx="1">
                    <c:v> Aesthetic</c:v>
                  </c:pt>
                </c:lvl>
              </c:multiLvlStrCache>
            </c:multiLvlStrRef>
          </c:cat>
          <c:val>
            <c:numRef>
              <c:f>'Sprint 5'!$F$7:$F$8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9-416E-81C3-3ACEC9FE8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786463"/>
        <c:axId val="504784063"/>
      </c:barChart>
      <c:catAx>
        <c:axId val="5047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4063"/>
        <c:crosses val="autoZero"/>
        <c:auto val="1"/>
        <c:lblAlgn val="ctr"/>
        <c:lblOffset val="100"/>
        <c:noMultiLvlLbl val="0"/>
      </c:catAx>
      <c:valAx>
        <c:axId val="5047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5'!$L$6</c:f>
              <c:strCache>
                <c:ptCount val="1"/>
                <c:pt idx="0">
                  <c:v>Task Completion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9-4C25-9F2B-991C5D11B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9-4C25-9F2B-991C5D11B4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5'!$C$7:$C$8</c:f>
              <c:strCache>
                <c:ptCount val="2"/>
                <c:pt idx="0">
                  <c:v>Install Digital Signage</c:v>
                </c:pt>
                <c:pt idx="1">
                  <c:v>Landscaping and Aesthetic Improvements</c:v>
                </c:pt>
              </c:strCache>
            </c:strRef>
          </c:cat>
          <c:val>
            <c:numRef>
              <c:f>'Sprint 5'!$L$7:$L$8</c:f>
              <c:numCache>
                <c:formatCode>0%</c:formatCode>
                <c:ptCount val="2"/>
                <c:pt idx="0">
                  <c:v>0.52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6AE-A96B-3B19D8FAB7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'Sprint 6'!$E$7</c:f>
              <c:strCache>
                <c:ptCount val="1"/>
                <c:pt idx="0">
                  <c:v>Pooja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('Sprint 6'!$F$6,'Sprint 6'!$I$6)</c:f>
              <c:strCache>
                <c:ptCount val="2"/>
                <c:pt idx="0">
                  <c:v>Story Points</c:v>
                </c:pt>
                <c:pt idx="1">
                  <c:v>Duration (in days)</c:v>
                </c:pt>
              </c:strCache>
            </c:strRef>
          </c:cat>
          <c:val>
            <c:numRef>
              <c:f>('Sprint 6'!$F$7,'Sprint 6'!$I$7)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93E-B86C-8F8170CDFAC2}"/>
            </c:ext>
          </c:extLst>
        </c:ser>
        <c:ser>
          <c:idx val="1"/>
          <c:order val="1"/>
          <c:tx>
            <c:strRef>
              <c:f>'Sprint 6'!$E$8</c:f>
              <c:strCache>
                <c:ptCount val="1"/>
                <c:pt idx="0">
                  <c:v>Vikram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('Sprint 6'!$F$6,'Sprint 6'!$I$6)</c:f>
              <c:strCache>
                <c:ptCount val="2"/>
                <c:pt idx="0">
                  <c:v>Story Points</c:v>
                </c:pt>
                <c:pt idx="1">
                  <c:v>Duration (in days)</c:v>
                </c:pt>
              </c:strCache>
            </c:strRef>
          </c:cat>
          <c:val>
            <c:numRef>
              <c:f>('Sprint 6'!$F$8,'Sprint 6'!$I$8)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4-493E-B86C-8F8170CDF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1345663"/>
        <c:axId val="551342783"/>
      </c:barChart>
      <c:catAx>
        <c:axId val="55134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2783"/>
        <c:crosses val="autoZero"/>
        <c:auto val="1"/>
        <c:lblAlgn val="ctr"/>
        <c:lblOffset val="100"/>
        <c:noMultiLvlLbl val="0"/>
      </c:catAx>
      <c:valAx>
        <c:axId val="5513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5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806266285163508E-2"/>
          <c:y val="0.14818019979416874"/>
          <c:w val="0.84843305183316398"/>
          <c:h val="0.69523260595199332"/>
        </c:manualLayout>
      </c:layout>
      <c:pie3DChart>
        <c:varyColors val="1"/>
        <c:ser>
          <c:idx val="0"/>
          <c:order val="0"/>
          <c:tx>
            <c:strRef>
              <c:f>'Sprint 6'!$L$6</c:f>
              <c:strCache>
                <c:ptCount val="1"/>
                <c:pt idx="0">
                  <c:v>Task Completion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0EC-42E1-9E10-91F67DFD7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EC-42E1-9E10-91F67DFD7C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F88DFB-4425-45EB-A3E4-84CAF88B176C}" type="VALUE">
                      <a:rPr lang="en-US"/>
                      <a:pPr/>
                      <a:t>[VALUE]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0EC-42E1-9E10-91F67DFD7C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19209CD-3B32-43BB-8D81-1FD3A30AC9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EC-42E1-9E10-91F67DFD7C4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6'!$D$7:$D$8</c:f>
              <c:strCache>
                <c:ptCount val="2"/>
                <c:pt idx="0">
                  <c:v>Quality</c:v>
                </c:pt>
                <c:pt idx="1">
                  <c:v>Cleanup</c:v>
                </c:pt>
              </c:strCache>
            </c:strRef>
          </c:cat>
          <c:val>
            <c:numRef>
              <c:f>'Sprint 6'!$L$7:$L$8</c:f>
              <c:numCache>
                <c:formatCode>0%</c:formatCode>
                <c:ptCount val="2"/>
                <c:pt idx="0">
                  <c:v>0.71</c:v>
                </c:pt>
                <c:pt idx="1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42E1-9E10-91F67DFD7C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'Sprint 7'!$L$6</c:f>
              <c:strCache>
                <c:ptCount val="1"/>
                <c:pt idx="0">
                  <c:v>Task Completion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60-46B5-B64D-EDCFABF98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60-46B5-B64D-EDCFABF981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7'!$D$7:$D$8</c:f>
              <c:strCache>
                <c:ptCount val="2"/>
                <c:pt idx="0">
                  <c:v>Training</c:v>
                </c:pt>
                <c:pt idx="1">
                  <c:v>Integration</c:v>
                </c:pt>
              </c:strCache>
            </c:strRef>
          </c:cat>
          <c:val>
            <c:numRef>
              <c:f>'Sprint 7'!$L$7:$L$8</c:f>
              <c:numCache>
                <c:formatCode>0%</c:formatCode>
                <c:ptCount val="2"/>
                <c:pt idx="0">
                  <c:v>1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44E6-B81C-4BD85A0E46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'Sprint 8'!$F$6</c:f>
              <c:strCache>
                <c:ptCount val="1"/>
                <c:pt idx="0">
                  <c:v>Story 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8'!$E$7:$E$8</c:f>
              <c:strCache>
                <c:ptCount val="2"/>
                <c:pt idx="0">
                  <c:v>Anjali</c:v>
                </c:pt>
                <c:pt idx="1">
                  <c:v>Project Team</c:v>
                </c:pt>
              </c:strCache>
            </c:strRef>
          </c:cat>
          <c:val>
            <c:numRef>
              <c:f>'Sprint 8'!$F$7:$F$8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9-4881-9555-1775155C8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7418271"/>
        <c:axId val="417417791"/>
      </c:barChart>
      <c:catAx>
        <c:axId val="41741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7791"/>
        <c:crosses val="autoZero"/>
        <c:auto val="1"/>
        <c:lblAlgn val="ctr"/>
        <c:lblOffset val="100"/>
        <c:noMultiLvlLbl val="0"/>
      </c:catAx>
      <c:valAx>
        <c:axId val="4174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Estimation'!$G$3</c:f>
              <c:strCache>
                <c:ptCount val="1"/>
                <c:pt idx="0">
                  <c:v>% Against Total Cost (High)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81-43B4-BC74-C85BC303B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81-43B4-BC74-C85BC303B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81-43B4-BC74-C85BC303BD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81-43B4-BC74-C85BC303BD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81-43B4-BC74-C85BC303BD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81-43B4-BC74-C85BC303BD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C81-43B4-BC74-C85BC303BD00}"/>
              </c:ext>
            </c:extLst>
          </c:dPt>
          <c:dLbls>
            <c:delete val="1"/>
          </c:dLbls>
          <c:cat>
            <c:strRef>
              <c:f>'Cost Estimation'!$C$4:$C$10</c:f>
              <c:strCache>
                <c:ptCount val="7"/>
                <c:pt idx="0">
                  <c:v>Land Acquisition</c:v>
                </c:pt>
                <c:pt idx="1">
                  <c:v>Construction Costs</c:v>
                </c:pt>
                <c:pt idx="2">
                  <c:v>Equipment Costs</c:v>
                </c:pt>
                <c:pt idx="3">
                  <c:v>Regulatory and Permitting Costs</c:v>
                </c:pt>
                <c:pt idx="4">
                  <c:v>Operational Costs</c:v>
                </c:pt>
                <c:pt idx="5">
                  <c:v>Marketing and Branding</c:v>
                </c:pt>
                <c:pt idx="6">
                  <c:v>Contingency Fund</c:v>
                </c:pt>
              </c:strCache>
            </c:strRef>
          </c:cat>
          <c:val>
            <c:numRef>
              <c:f>'Cost Estimation'!$G$4:$G$10</c:f>
              <c:numCache>
                <c:formatCode>0%</c:formatCode>
                <c:ptCount val="7"/>
                <c:pt idx="0">
                  <c:v>0.2510460251046025</c:v>
                </c:pt>
                <c:pt idx="1">
                  <c:v>0.37656903765690375</c:v>
                </c:pt>
                <c:pt idx="2">
                  <c:v>0.13389121338912133</c:v>
                </c:pt>
                <c:pt idx="3">
                  <c:v>6.2761506276150625E-2</c:v>
                </c:pt>
                <c:pt idx="4">
                  <c:v>6.2761506276150625E-2</c:v>
                </c:pt>
                <c:pt idx="5">
                  <c:v>2.0920502092050208E-2</c:v>
                </c:pt>
                <c:pt idx="6">
                  <c:v>9.2050209205020925E-2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1-4837-B972-60F980CE63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8'!$I$6</c:f>
              <c:strCache>
                <c:ptCount val="1"/>
                <c:pt idx="0">
                  <c:v>Duration (in days)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8'!$D$7:$D$8</c:f>
              <c:strCache>
                <c:ptCount val="2"/>
                <c:pt idx="0">
                  <c:v>Regulatory</c:v>
                </c:pt>
                <c:pt idx="1">
                  <c:v>Launch</c:v>
                </c:pt>
              </c:strCache>
            </c:strRef>
          </c:cat>
          <c:val>
            <c:numRef>
              <c:f>'Sprint 8'!$I$7:$I$8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8E1-8D5E-1508A206D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7443871"/>
        <c:axId val="417441471"/>
      </c:barChart>
      <c:catAx>
        <c:axId val="41744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41471"/>
        <c:crosses val="autoZero"/>
        <c:auto val="1"/>
        <c:lblAlgn val="ctr"/>
        <c:lblOffset val="100"/>
        <c:noMultiLvlLbl val="0"/>
      </c:catAx>
      <c:valAx>
        <c:axId val="417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Work Duration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1'!$I$6</c:f>
              <c:strCache>
                <c:ptCount val="1"/>
                <c:pt idx="0">
                  <c:v>Duration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1'!$E$7:$E$10</c:f>
              <c:strCache>
                <c:ptCount val="4"/>
                <c:pt idx="0">
                  <c:v>Ashwini</c:v>
                </c:pt>
                <c:pt idx="1">
                  <c:v>Anita</c:v>
                </c:pt>
                <c:pt idx="2">
                  <c:v>Manoj</c:v>
                </c:pt>
                <c:pt idx="3">
                  <c:v>Ashok</c:v>
                </c:pt>
              </c:strCache>
            </c:strRef>
          </c:cat>
          <c:val>
            <c:numRef>
              <c:f>'Sprint 1'!$I$7:$I$10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F-464F-844D-70BDB90F1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776591"/>
        <c:axId val="866775631"/>
      </c:barChart>
      <c:catAx>
        <c:axId val="86677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Responsible</a:t>
                </a:r>
                <a:r>
                  <a:rPr lang="en-US" sz="1100" b="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5631"/>
        <c:crosses val="autoZero"/>
        <c:auto val="1"/>
        <c:lblAlgn val="ctr"/>
        <c:lblOffset val="100"/>
        <c:noMultiLvlLbl val="0"/>
      </c:catAx>
      <c:valAx>
        <c:axId val="8667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100" b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Duration</a:t>
                </a:r>
                <a:r>
                  <a:rPr lang="en-US" sz="1100" b="0" baseline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 pitchFamily="34" charset="0"/>
                <a:cs typeface="Calibri" panose="020F0502020204030204" pitchFamily="34" charset="0"/>
              </a:rPr>
              <a:t>Task  vs  Story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'Sprint 1'!$F$6</c:f>
              <c:strCache>
                <c:ptCount val="1"/>
                <c:pt idx="0">
                  <c:v>Story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1'!$C$7:$C$10</c:f>
              <c:strCache>
                <c:ptCount val="4"/>
                <c:pt idx="0">
                  <c:v>Conduct Site Survey</c:v>
                </c:pt>
                <c:pt idx="1">
                  <c:v>Obtain Necessary Permits and Approvals</c:v>
                </c:pt>
                <c:pt idx="2">
                  <c:v>Clear and Prepare Site</c:v>
                </c:pt>
                <c:pt idx="3">
                  <c:v>Install Underground Storage Tanks (USTs)</c:v>
                </c:pt>
              </c:strCache>
            </c:strRef>
          </c:cat>
          <c:val>
            <c:numRef>
              <c:f>'Sprint 1'!$F$7:$F$10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C-495E-BD0E-3D4B759C5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450783"/>
        <c:axId val="781456543"/>
      </c:barChart>
      <c:catAx>
        <c:axId val="78145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6543"/>
        <c:crosses val="autoZero"/>
        <c:auto val="1"/>
        <c:lblAlgn val="ctr"/>
        <c:lblOffset val="100"/>
        <c:noMultiLvlLbl val="0"/>
      </c:catAx>
      <c:valAx>
        <c:axId val="7814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Completion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5A-45BC-A777-03F5E7EFE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5A-45BC-A777-03F5E7EFE8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15A-45BC-A777-03F5E7EFE8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5A-45BC-A777-03F5E7EFE82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3B3427-21D6-4C0A-A063-72E0C655161F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9451827795412"/>
                      <c:h val="5.1600373405111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15A-45BC-A777-03F5E7EFE8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D4D4E3-7DD6-44D0-AC6B-1BA3070DF9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15A-45BC-A777-03F5E7EFE8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B15D6D-7B42-4651-A40C-383A2CAF83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15A-45BC-A777-03F5E7EFE827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B8EA2B-8115-4B64-8BED-7AD20C5E5716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067626632962659E-2"/>
                      <c:h val="6.05978024074853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15A-45BC-A777-03F5E7EFE8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'Sprint 1'!$D$7:$D$10</c:f>
              <c:strCache>
                <c:ptCount val="4"/>
                <c:pt idx="0">
                  <c:v>Site Preparation</c:v>
                </c:pt>
                <c:pt idx="1">
                  <c:v>Regulatory</c:v>
                </c:pt>
                <c:pt idx="2">
                  <c:v>Site Preparation</c:v>
                </c:pt>
                <c:pt idx="3">
                  <c:v>Infrastructure</c:v>
                </c:pt>
              </c:strCache>
            </c:strRef>
          </c:cat>
          <c:val>
            <c:numRef>
              <c:f>'Sprint 1'!$L$7:$L$10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1'!$L$7:$L$10</c15:f>
                <c15:dlblRangeCache>
                  <c:ptCount val="4"/>
                  <c:pt idx="0">
                    <c:v>100%</c:v>
                  </c:pt>
                  <c:pt idx="1">
                    <c:v>100%</c:v>
                  </c:pt>
                  <c:pt idx="2">
                    <c:v>80%</c:v>
                  </c:pt>
                  <c:pt idx="3">
                    <c:v>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15A-45BC-A777-03F5E7EFE8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Story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2'!$C$7:$C$10</c:f>
              <c:strCache>
                <c:ptCount val="4"/>
                <c:pt idx="0">
                  <c:v>Construct Fuel Dispensers</c:v>
                </c:pt>
                <c:pt idx="1">
                  <c:v>Lay Fuel Pipes and Connections</c:v>
                </c:pt>
                <c:pt idx="2">
                  <c:v>Construct Office Building</c:v>
                </c:pt>
                <c:pt idx="3">
                  <c:v>Install POS Systems and Payment Terminals</c:v>
                </c:pt>
              </c:strCache>
            </c:strRef>
          </c:cat>
          <c:val>
            <c:numRef>
              <c:f>'Sprint 2'!$F$7:$F$10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9-4A80-AD6B-CE042D5BE8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9801407"/>
        <c:axId val="269802847"/>
      </c:barChart>
      <c:catAx>
        <c:axId val="2698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2847"/>
        <c:crosses val="autoZero"/>
        <c:auto val="1"/>
        <c:lblAlgn val="ctr"/>
        <c:lblOffset val="100"/>
        <c:noMultiLvlLbl val="0"/>
      </c:catAx>
      <c:valAx>
        <c:axId val="269802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98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2'!$I$6</c:f>
              <c:strCache>
                <c:ptCount val="1"/>
                <c:pt idx="0">
                  <c:v>Duration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2'!$D$7:$D$10</c:f>
              <c:strCache>
                <c:ptCount val="4"/>
                <c:pt idx="0">
                  <c:v>Infrastructure</c:v>
                </c:pt>
                <c:pt idx="1">
                  <c:v>Infrastructure</c:v>
                </c:pt>
                <c:pt idx="2">
                  <c:v>Building</c:v>
                </c:pt>
                <c:pt idx="3">
                  <c:v>Technology</c:v>
                </c:pt>
              </c:strCache>
            </c:strRef>
          </c:cat>
          <c:val>
            <c:numRef>
              <c:f>'Sprint 2'!$I$7:$I$10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EEE-94DD-49DC3624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192527"/>
        <c:axId val="270195407"/>
      </c:barChart>
      <c:lineChart>
        <c:grouping val="standard"/>
        <c:varyColors val="0"/>
        <c:ser>
          <c:idx val="1"/>
          <c:order val="1"/>
          <c:tx>
            <c:strRef>
              <c:f>'Sprint 2'!$L$6</c:f>
              <c:strCache>
                <c:ptCount val="1"/>
                <c:pt idx="0">
                  <c:v>Task Completion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2'!$D$7:$D$10</c:f>
              <c:strCache>
                <c:ptCount val="4"/>
                <c:pt idx="0">
                  <c:v>Infrastructure</c:v>
                </c:pt>
                <c:pt idx="1">
                  <c:v>Infrastructure</c:v>
                </c:pt>
                <c:pt idx="2">
                  <c:v>Building</c:v>
                </c:pt>
                <c:pt idx="3">
                  <c:v>Technology</c:v>
                </c:pt>
              </c:strCache>
            </c:strRef>
          </c:cat>
          <c:val>
            <c:numRef>
              <c:f>'Sprint 2'!$L$7:$L$10</c:f>
              <c:numCache>
                <c:formatCode>0%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EEE-94DD-49DC3624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00207"/>
        <c:axId val="270178127"/>
      </c:lineChart>
      <c:catAx>
        <c:axId val="2701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5407"/>
        <c:crosses val="autoZero"/>
        <c:auto val="1"/>
        <c:lblAlgn val="ctr"/>
        <c:lblOffset val="100"/>
        <c:noMultiLvlLbl val="0"/>
      </c:catAx>
      <c:valAx>
        <c:axId val="2701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2527"/>
        <c:crosses val="autoZero"/>
        <c:crossBetween val="between"/>
      </c:valAx>
      <c:valAx>
        <c:axId val="27017812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0207"/>
        <c:crosses val="max"/>
        <c:crossBetween val="between"/>
      </c:valAx>
      <c:catAx>
        <c:axId val="270200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017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'Sprint 2'!$L$6</c:f>
              <c:strCache>
                <c:ptCount val="1"/>
                <c:pt idx="0">
                  <c:v>Task Completion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9-4769-88FD-77EDC1F90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9-4769-88FD-77EDC1F90C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9-4769-88FD-77EDC1F90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E9-4769-88FD-77EDC1F90C86}"/>
              </c:ext>
            </c:extLst>
          </c:dPt>
          <c:cat>
            <c:strRef>
              <c:f>'Sprint 2'!$D$7:$D$10</c:f>
              <c:strCache>
                <c:ptCount val="4"/>
                <c:pt idx="0">
                  <c:v>Infrastructure</c:v>
                </c:pt>
                <c:pt idx="1">
                  <c:v>Infrastructure</c:v>
                </c:pt>
                <c:pt idx="2">
                  <c:v>Building</c:v>
                </c:pt>
                <c:pt idx="3">
                  <c:v>Technology</c:v>
                </c:pt>
              </c:strCache>
            </c:strRef>
          </c:cat>
          <c:val>
            <c:numRef>
              <c:f>'Sprint 2'!$L$7:$L$10</c:f>
              <c:numCache>
                <c:formatCode>0%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3-4ECC-9468-E735DE6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3'!$E$7</c:f>
              <c:strCache>
                <c:ptCount val="1"/>
                <c:pt idx="0">
                  <c:v>Vinay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13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38-4AD2-96F1-BC41391EE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3'!$I$6</c:f>
              <c:strCache>
                <c:ptCount val="1"/>
                <c:pt idx="0">
                  <c:v>Duration (in days)</c:v>
                </c:pt>
              </c:strCache>
            </c:strRef>
          </c:cat>
          <c:val>
            <c:numRef>
              <c:f>'Sprint 3'!$I$7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AD2-96F1-BC41391EEA0F}"/>
            </c:ext>
          </c:extLst>
        </c:ser>
        <c:ser>
          <c:idx val="1"/>
          <c:order val="1"/>
          <c:tx>
            <c:strRef>
              <c:f>'Sprint 3'!$E$8</c:f>
              <c:strCache>
                <c:ptCount val="1"/>
                <c:pt idx="0">
                  <c:v>Arjun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3'!$I$6</c:f>
              <c:strCache>
                <c:ptCount val="1"/>
                <c:pt idx="0">
                  <c:v>Duration (in days)</c:v>
                </c:pt>
              </c:strCache>
            </c:strRef>
          </c:cat>
          <c:val>
            <c:numRef>
              <c:f>'Sprint 3'!$I$8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AD2-96F1-BC41391EEA0F}"/>
            </c:ext>
          </c:extLst>
        </c:ser>
        <c:ser>
          <c:idx val="2"/>
          <c:order val="2"/>
          <c:tx>
            <c:strRef>
              <c:f>'Sprint 3'!$E$9</c:f>
              <c:strCache>
                <c:ptCount val="1"/>
                <c:pt idx="0">
                  <c:v>Deepak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3'!$I$6</c:f>
              <c:strCache>
                <c:ptCount val="1"/>
                <c:pt idx="0">
                  <c:v>Duration (in days)</c:v>
                </c:pt>
              </c:strCache>
            </c:strRef>
          </c:cat>
          <c:val>
            <c:numRef>
              <c:f>'Sprint 3'!$I$9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AD2-96F1-BC41391EE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186287"/>
        <c:axId val="270189647"/>
      </c:barChart>
      <c:catAx>
        <c:axId val="2701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89647"/>
        <c:crosses val="autoZero"/>
        <c:auto val="1"/>
        <c:lblAlgn val="ctr"/>
        <c:lblOffset val="100"/>
        <c:noMultiLvlLbl val="0"/>
      </c:catAx>
      <c:valAx>
        <c:axId val="2701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Task  vs  Story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Task  vs  Story Points</a:t>
          </a:r>
        </a:p>
      </cx:txPr>
    </cx:title>
    <cx:plotArea>
      <cx:plotAreaRegion>
        <cx:series layoutId="funnel" uniqueId="{CC2C9813-64AD-42EA-8E25-7B490C1F671C}">
          <cx:tx>
            <cx:txData>
              <cx:f>_xlchart.v2.1</cx:f>
              <cx:v>Story Points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bg1"/>
                    </a:solidFill>
                  </a:defRPr>
                </a:pPr>
                <a:endParaRPr lang="en-US" sz="12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Work Duration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E2841"/>
              </a:solidFill>
              <a:latin typeface="Aptos Narrow" panose="02110004020202020204"/>
            </a:rPr>
            <a:t>Work Duration</a:t>
          </a:r>
        </a:p>
      </cx:txPr>
    </cx:title>
    <cx:plotArea>
      <cx:plotAreaRegion>
        <cx:series layoutId="funnel" uniqueId="{20D87FFC-2246-43A0-898F-6D20ADA32AA6}">
          <cx:tx>
            <cx:txData>
              <cx:f>_xlchart.v2.4</cx:f>
              <cx:v>Duration (in days)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chemeClr val="bg1"/>
                    </a:solidFill>
                  </a:defRPr>
                </a:pPr>
                <a:endParaRPr lang="en-US" sz="11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rgbClr val="0E2841"/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rgbClr val="0E2841"/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26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175260</xdr:rowOff>
    </xdr:from>
    <xdr:to>
      <xdr:col>4</xdr:col>
      <xdr:colOff>1844040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21BC-32F0-EF8D-D733-200760669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11</xdr:row>
      <xdr:rowOff>171450</xdr:rowOff>
    </xdr:from>
    <xdr:to>
      <xdr:col>7</xdr:col>
      <xdr:colOff>7620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DE8F-40C7-BCB2-2236-164779C11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598712</xdr:colOff>
      <xdr:row>12</xdr:row>
      <xdr:rowOff>5442</xdr:rowOff>
    </xdr:from>
    <xdr:to>
      <xdr:col>5</xdr:col>
      <xdr:colOff>576942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46A99-3465-FE7C-96A5-593F35F5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1273627</xdr:colOff>
      <xdr:row>12</xdr:row>
      <xdr:rowOff>5442</xdr:rowOff>
    </xdr:from>
    <xdr:to>
      <xdr:col>12</xdr:col>
      <xdr:colOff>1861457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4B0550-EC12-FC60-FFAF-1503FC0C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794658</xdr:colOff>
      <xdr:row>12</xdr:row>
      <xdr:rowOff>1</xdr:rowOff>
    </xdr:from>
    <xdr:to>
      <xdr:col>8</xdr:col>
      <xdr:colOff>1055914</xdr:colOff>
      <xdr:row>34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4E9F8B-4EF1-9278-D94F-11DD146DB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11</xdr:row>
      <xdr:rowOff>179613</xdr:rowOff>
    </xdr:from>
    <xdr:to>
      <xdr:col>5</xdr:col>
      <xdr:colOff>10885</xdr:colOff>
      <xdr:row>35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FC1DF-529D-6039-AC9E-E6CCD8C27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326571</xdr:colOff>
      <xdr:row>12</xdr:row>
      <xdr:rowOff>5443</xdr:rowOff>
    </xdr:from>
    <xdr:to>
      <xdr:col>10</xdr:col>
      <xdr:colOff>228599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2294B-4CC8-56BB-7AAA-919F7E59D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489857</xdr:colOff>
      <xdr:row>12</xdr:row>
      <xdr:rowOff>0</xdr:rowOff>
    </xdr:from>
    <xdr:to>
      <xdr:col>12</xdr:col>
      <xdr:colOff>1817915</xdr:colOff>
      <xdr:row>34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EE58B-6F00-3666-2CF6-92AC8CFE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609597</xdr:colOff>
      <xdr:row>11</xdr:row>
      <xdr:rowOff>5441</xdr:rowOff>
    </xdr:from>
    <xdr:to>
      <xdr:col>5</xdr:col>
      <xdr:colOff>587828</xdr:colOff>
      <xdr:row>35</xdr:row>
      <xdr:rowOff>32657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FEC0F8-F4E6-DC2B-029F-FC6E5B369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7" y="2756261"/>
              <a:ext cx="7575371" cy="44163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794657</xdr:colOff>
      <xdr:row>10</xdr:row>
      <xdr:rowOff>179614</xdr:rowOff>
    </xdr:from>
    <xdr:to>
      <xdr:col>10</xdr:col>
      <xdr:colOff>0</xdr:colOff>
      <xdr:row>35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84ED52-2E38-5519-C383-A77600E01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304799</xdr:colOff>
      <xdr:row>10</xdr:row>
      <xdr:rowOff>179614</xdr:rowOff>
    </xdr:from>
    <xdr:to>
      <xdr:col>12</xdr:col>
      <xdr:colOff>1741715</xdr:colOff>
      <xdr:row>32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6CC8EC-B18B-9357-D2C0-D1FA7F4B5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168729</xdr:rowOff>
    </xdr:from>
    <xdr:to>
      <xdr:col>4</xdr:col>
      <xdr:colOff>1132115</xdr:colOff>
      <xdr:row>34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F205-3732-F316-3E7B-F714DF60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217715</xdr:colOff>
      <xdr:row>10</xdr:row>
      <xdr:rowOff>179615</xdr:rowOff>
    </xdr:from>
    <xdr:to>
      <xdr:col>9</xdr:col>
      <xdr:colOff>348343</xdr:colOff>
      <xdr:row>34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8BC3B-A884-9D7D-FAC3-6D6140B8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642258</xdr:colOff>
      <xdr:row>11</xdr:row>
      <xdr:rowOff>16329</xdr:rowOff>
    </xdr:from>
    <xdr:to>
      <xdr:col>12</xdr:col>
      <xdr:colOff>1698171</xdr:colOff>
      <xdr:row>33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14DDD-11E6-B678-A7ED-29B3C07B6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631370</xdr:colOff>
      <xdr:row>9</xdr:row>
      <xdr:rowOff>185056</xdr:rowOff>
    </xdr:from>
    <xdr:to>
      <xdr:col>5</xdr:col>
      <xdr:colOff>892629</xdr:colOff>
      <xdr:row>32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E601-4A1D-1FEC-C8A1-F4F06251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587827</xdr:colOff>
      <xdr:row>9</xdr:row>
      <xdr:rowOff>179614</xdr:rowOff>
    </xdr:from>
    <xdr:to>
      <xdr:col>10</xdr:col>
      <xdr:colOff>1121228</xdr:colOff>
      <xdr:row>31</xdr:row>
      <xdr:rowOff>163287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37940-68FA-793F-6A86-326C5FDB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1262741</xdr:colOff>
      <xdr:row>10</xdr:row>
      <xdr:rowOff>5443</xdr:rowOff>
    </xdr:from>
    <xdr:to>
      <xdr:col>6</xdr:col>
      <xdr:colOff>707572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6F4F8-33A3-153F-E03D-9FFBA3FF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359228</xdr:colOff>
      <xdr:row>10</xdr:row>
      <xdr:rowOff>16328</xdr:rowOff>
    </xdr:from>
    <xdr:to>
      <xdr:col>11</xdr:col>
      <xdr:colOff>1251857</xdr:colOff>
      <xdr:row>33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09163-B79F-FCF3-2FCB-C4592DE8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1621970</xdr:colOff>
      <xdr:row>10</xdr:row>
      <xdr:rowOff>5441</xdr:rowOff>
    </xdr:from>
    <xdr:to>
      <xdr:col>6</xdr:col>
      <xdr:colOff>522514</xdr:colOff>
      <xdr:row>34</xdr:row>
      <xdr:rowOff>10886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2D9E56-9A68-0FD7-4E67-319134973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2610" y="2535281"/>
              <a:ext cx="6810104" cy="439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544285</xdr:colOff>
      <xdr:row>9</xdr:row>
      <xdr:rowOff>157843</xdr:rowOff>
    </xdr:from>
    <xdr:to>
      <xdr:col>11</xdr:col>
      <xdr:colOff>478971</xdr:colOff>
      <xdr:row>33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43492-61FC-B4DF-4D4C-797A66C3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10</xdr:row>
      <xdr:rowOff>16328</xdr:rowOff>
    </xdr:from>
    <xdr:to>
      <xdr:col>6</xdr:col>
      <xdr:colOff>468087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9C174-97C0-6AD7-D87F-377F892CD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1404256</xdr:colOff>
      <xdr:row>9</xdr:row>
      <xdr:rowOff>179613</xdr:rowOff>
    </xdr:from>
    <xdr:to>
      <xdr:col>11</xdr:col>
      <xdr:colOff>1121229</xdr:colOff>
      <xdr:row>35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24E25-63CA-5B0A-DECC-783AC69B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45057-9256-49EF-A863-D5C47B05CC28}" name="Table1" displayName="Table1" ref="C3:G11" totalsRowShown="0" headerRowDxfId="106" headerRowBorderDxfId="105" tableBorderDxfId="104" totalsRowBorderDxfId="103">
  <tableColumns count="5">
    <tableColumn id="1" xr3:uid="{532F9717-F095-41ED-943B-13986993A8B9}" name="Cost Category" dataDxfId="102"/>
    <tableColumn id="2" xr3:uid="{3D803750-3037-4DA0-B89A-C130913B07DD}" name="Estimated Low (INR)" dataDxfId="101"/>
    <tableColumn id="3" xr3:uid="{BAE79502-A05A-42F3-AC14-7E195BF0E42C}" name="Estimated High (INR)" dataDxfId="100"/>
    <tableColumn id="4" xr3:uid="{9784F60F-3AF7-465D-8697-DF9F3E5183BB}" name="% Against Total Cost (Low)" dataDxfId="99" dataCellStyle="Percent">
      <calculatedColumnFormula>Table1[[#This Row],[Estimated Low (INR)]]/D$11</calculatedColumnFormula>
    </tableColumn>
    <tableColumn id="5" xr3:uid="{74E82520-635B-48F3-88DF-D3B5B9C6DCE7}" name="% Against Total Cost (High)" dataDxfId="98" dataCellStyle="Percent">
      <calculatedColumnFormula>Table1[[#This Row],[Estimated High (INR)]]/E$11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0CE2-94A5-49E4-98E8-ECA1F0AF3BA8}">
  <dimension ref="B1:J26"/>
  <sheetViews>
    <sheetView tabSelected="1" zoomScale="70" zoomScaleNormal="70" workbookViewId="0"/>
  </sheetViews>
  <sheetFormatPr defaultRowHeight="14.4" x14ac:dyDescent="0.3"/>
  <cols>
    <col min="2" max="2" width="10.21875" bestFit="1" customWidth="1"/>
    <col min="3" max="3" width="64.77734375" customWidth="1"/>
    <col min="4" max="4" width="36.33203125" customWidth="1"/>
    <col min="5" max="5" width="17.5546875" customWidth="1"/>
    <col min="6" max="6" width="16.44140625" bestFit="1" customWidth="1"/>
    <col min="7" max="7" width="23.44140625" customWidth="1"/>
    <col min="8" max="8" width="19.109375" customWidth="1"/>
    <col min="9" max="9" width="13.33203125" customWidth="1"/>
  </cols>
  <sheetData>
    <row r="1" spans="2:10" ht="29.4" customHeight="1" x14ac:dyDescent="0.3">
      <c r="B1" s="42" t="s">
        <v>58</v>
      </c>
      <c r="C1" s="42"/>
      <c r="D1" s="42"/>
      <c r="E1" s="42"/>
      <c r="F1" s="42"/>
      <c r="G1" s="42"/>
      <c r="H1" s="42"/>
    </row>
    <row r="4" spans="2:10" ht="25.2" customHeight="1" x14ac:dyDescent="0.35">
      <c r="B4" s="15" t="s">
        <v>4</v>
      </c>
      <c r="C4" s="15" t="s">
        <v>0</v>
      </c>
      <c r="D4" s="15" t="s">
        <v>5</v>
      </c>
      <c r="E4" s="15" t="s">
        <v>31</v>
      </c>
      <c r="F4" s="15" t="s">
        <v>1</v>
      </c>
      <c r="G4" s="15" t="s">
        <v>2</v>
      </c>
      <c r="H4" s="15" t="s">
        <v>3</v>
      </c>
      <c r="I4" s="2"/>
      <c r="J4" s="1"/>
    </row>
    <row r="5" spans="2:10" ht="18" x14ac:dyDescent="0.35">
      <c r="B5" s="3">
        <v>1</v>
      </c>
      <c r="C5" s="4" t="s">
        <v>7</v>
      </c>
      <c r="D5" s="4" t="s">
        <v>38</v>
      </c>
      <c r="E5" s="3">
        <v>1</v>
      </c>
      <c r="F5" s="4" t="s">
        <v>6</v>
      </c>
      <c r="G5" s="3">
        <v>2</v>
      </c>
      <c r="H5" s="4" t="s">
        <v>32</v>
      </c>
      <c r="I5" s="1"/>
      <c r="J5" s="1"/>
    </row>
    <row r="6" spans="2:10" ht="18" x14ac:dyDescent="0.35">
      <c r="B6" s="3">
        <v>2</v>
      </c>
      <c r="C6" s="4" t="s">
        <v>8</v>
      </c>
      <c r="D6" s="4" t="s">
        <v>39</v>
      </c>
      <c r="E6" s="3">
        <v>1</v>
      </c>
      <c r="F6" s="4" t="s">
        <v>6</v>
      </c>
      <c r="G6" s="3">
        <v>5</v>
      </c>
      <c r="H6" s="4" t="s">
        <v>32</v>
      </c>
      <c r="I6" s="1"/>
      <c r="J6" s="1"/>
    </row>
    <row r="7" spans="2:10" ht="18" x14ac:dyDescent="0.35">
      <c r="B7" s="3">
        <v>3</v>
      </c>
      <c r="C7" s="4" t="s">
        <v>9</v>
      </c>
      <c r="D7" s="4" t="s">
        <v>40</v>
      </c>
      <c r="E7" s="3">
        <v>1</v>
      </c>
      <c r="F7" s="4" t="s">
        <v>6</v>
      </c>
      <c r="G7" s="3">
        <v>8</v>
      </c>
      <c r="H7" s="4" t="s">
        <v>33</v>
      </c>
      <c r="I7" s="1"/>
      <c r="J7" s="1"/>
    </row>
    <row r="8" spans="2:10" ht="18" x14ac:dyDescent="0.35">
      <c r="B8" s="3">
        <v>4</v>
      </c>
      <c r="C8" s="4" t="s">
        <v>10</v>
      </c>
      <c r="D8" s="4" t="s">
        <v>41</v>
      </c>
      <c r="E8" s="3">
        <v>1</v>
      </c>
      <c r="F8" s="4" t="s">
        <v>6</v>
      </c>
      <c r="G8" s="3">
        <v>8</v>
      </c>
      <c r="H8" s="4" t="s">
        <v>33</v>
      </c>
      <c r="I8" s="1"/>
      <c r="J8" s="1"/>
    </row>
    <row r="9" spans="2:10" ht="18" x14ac:dyDescent="0.35">
      <c r="B9" s="3">
        <v>5</v>
      </c>
      <c r="C9" s="4" t="s">
        <v>11</v>
      </c>
      <c r="D9" s="4" t="s">
        <v>42</v>
      </c>
      <c r="E9" s="3">
        <v>2</v>
      </c>
      <c r="F9" s="4" t="s">
        <v>14</v>
      </c>
      <c r="G9" s="3">
        <v>5</v>
      </c>
      <c r="H9" s="4" t="s">
        <v>33</v>
      </c>
      <c r="I9" s="1"/>
      <c r="J9" s="1"/>
    </row>
    <row r="10" spans="2:10" ht="18" x14ac:dyDescent="0.35">
      <c r="B10" s="3">
        <v>6</v>
      </c>
      <c r="C10" s="4" t="s">
        <v>12</v>
      </c>
      <c r="D10" s="4" t="s">
        <v>43</v>
      </c>
      <c r="E10" s="3">
        <v>2</v>
      </c>
      <c r="F10" s="4" t="s">
        <v>14</v>
      </c>
      <c r="G10" s="3">
        <v>5</v>
      </c>
      <c r="H10" s="4" t="s">
        <v>37</v>
      </c>
      <c r="I10" s="1"/>
      <c r="J10" s="1"/>
    </row>
    <row r="11" spans="2:10" ht="18" x14ac:dyDescent="0.35">
      <c r="B11" s="3">
        <v>7</v>
      </c>
      <c r="C11" s="4" t="s">
        <v>13</v>
      </c>
      <c r="D11" s="4" t="s">
        <v>44</v>
      </c>
      <c r="E11" s="3">
        <v>2</v>
      </c>
      <c r="F11" s="4" t="s">
        <v>23</v>
      </c>
      <c r="G11" s="3">
        <v>8</v>
      </c>
      <c r="H11" s="4" t="s">
        <v>33</v>
      </c>
      <c r="I11" s="1"/>
      <c r="J11" s="1"/>
    </row>
    <row r="12" spans="2:10" ht="18" x14ac:dyDescent="0.35">
      <c r="B12" s="3">
        <v>8</v>
      </c>
      <c r="C12" s="4" t="s">
        <v>15</v>
      </c>
      <c r="D12" s="4" t="s">
        <v>45</v>
      </c>
      <c r="E12" s="3">
        <v>2</v>
      </c>
      <c r="F12" s="4" t="s">
        <v>6</v>
      </c>
      <c r="G12" s="3">
        <v>3</v>
      </c>
      <c r="H12" s="4" t="s">
        <v>34</v>
      </c>
      <c r="I12" s="1"/>
      <c r="J12" s="1"/>
    </row>
    <row r="13" spans="2:10" ht="18" x14ac:dyDescent="0.35">
      <c r="B13" s="3">
        <v>9</v>
      </c>
      <c r="C13" s="4" t="s">
        <v>16</v>
      </c>
      <c r="D13" s="4" t="s">
        <v>46</v>
      </c>
      <c r="E13" s="3">
        <v>3</v>
      </c>
      <c r="F13" s="4" t="s">
        <v>14</v>
      </c>
      <c r="G13" s="3">
        <v>8</v>
      </c>
      <c r="H13" s="4" t="s">
        <v>33</v>
      </c>
      <c r="I13" s="1"/>
      <c r="J13" s="1"/>
    </row>
    <row r="14" spans="2:10" ht="18" x14ac:dyDescent="0.35">
      <c r="B14" s="3">
        <v>10</v>
      </c>
      <c r="C14" s="4" t="s">
        <v>17</v>
      </c>
      <c r="D14" s="4" t="s">
        <v>47</v>
      </c>
      <c r="E14" s="3">
        <v>3</v>
      </c>
      <c r="F14" s="4" t="s">
        <v>23</v>
      </c>
      <c r="G14" s="3">
        <v>3</v>
      </c>
      <c r="H14" s="4" t="s">
        <v>36</v>
      </c>
      <c r="I14" s="1"/>
      <c r="J14" s="1"/>
    </row>
    <row r="15" spans="2:10" ht="18" x14ac:dyDescent="0.35">
      <c r="B15" s="3">
        <v>11</v>
      </c>
      <c r="C15" s="4" t="s">
        <v>18</v>
      </c>
      <c r="D15" s="4" t="s">
        <v>48</v>
      </c>
      <c r="E15" s="3">
        <v>3</v>
      </c>
      <c r="F15" s="4" t="s">
        <v>6</v>
      </c>
      <c r="G15" s="3">
        <v>5</v>
      </c>
      <c r="H15" s="4" t="s">
        <v>33</v>
      </c>
      <c r="I15" s="1"/>
      <c r="J15" s="1"/>
    </row>
    <row r="16" spans="2:10" ht="18" x14ac:dyDescent="0.35">
      <c r="B16" s="3">
        <v>12</v>
      </c>
      <c r="C16" s="4" t="s">
        <v>19</v>
      </c>
      <c r="D16" s="4" t="s">
        <v>49</v>
      </c>
      <c r="E16" s="3">
        <v>4</v>
      </c>
      <c r="F16" s="4" t="s">
        <v>6</v>
      </c>
      <c r="G16" s="3">
        <v>3</v>
      </c>
      <c r="H16" s="4" t="s">
        <v>33</v>
      </c>
      <c r="I16" s="1"/>
      <c r="J16" s="1"/>
    </row>
    <row r="17" spans="2:10" ht="18" x14ac:dyDescent="0.35">
      <c r="B17" s="3">
        <v>13</v>
      </c>
      <c r="C17" s="4" t="s">
        <v>20</v>
      </c>
      <c r="D17" s="4" t="s">
        <v>50</v>
      </c>
      <c r="E17" s="3">
        <v>4</v>
      </c>
      <c r="F17" s="4" t="s">
        <v>14</v>
      </c>
      <c r="G17" s="3">
        <v>3</v>
      </c>
      <c r="H17" s="4" t="s">
        <v>34</v>
      </c>
      <c r="I17" s="1"/>
      <c r="J17" s="1"/>
    </row>
    <row r="18" spans="2:10" ht="18" x14ac:dyDescent="0.35">
      <c r="B18" s="3">
        <v>14</v>
      </c>
      <c r="C18" s="4" t="s">
        <v>21</v>
      </c>
      <c r="D18" s="4" t="s">
        <v>51</v>
      </c>
      <c r="E18" s="3">
        <v>4</v>
      </c>
      <c r="F18" s="4" t="s">
        <v>23</v>
      </c>
      <c r="G18" s="3">
        <v>5</v>
      </c>
      <c r="H18" s="4" t="s">
        <v>36</v>
      </c>
      <c r="I18" s="1"/>
      <c r="J18" s="1"/>
    </row>
    <row r="19" spans="2:10" ht="18" x14ac:dyDescent="0.35">
      <c r="B19" s="3">
        <v>15</v>
      </c>
      <c r="C19" s="4" t="s">
        <v>22</v>
      </c>
      <c r="D19" s="4" t="s">
        <v>52</v>
      </c>
      <c r="E19" s="3">
        <v>5</v>
      </c>
      <c r="F19" s="4" t="s">
        <v>23</v>
      </c>
      <c r="G19" s="3">
        <v>5</v>
      </c>
      <c r="H19" s="4" t="s">
        <v>33</v>
      </c>
      <c r="I19" s="1"/>
      <c r="J19" s="1"/>
    </row>
    <row r="20" spans="2:10" ht="18" x14ac:dyDescent="0.35">
      <c r="B20" s="3">
        <v>16</v>
      </c>
      <c r="C20" s="4" t="s">
        <v>24</v>
      </c>
      <c r="D20" s="4" t="s">
        <v>53</v>
      </c>
      <c r="E20" s="3">
        <v>5</v>
      </c>
      <c r="F20" s="4" t="s">
        <v>23</v>
      </c>
      <c r="G20" s="3">
        <v>3</v>
      </c>
      <c r="H20" s="4" t="s">
        <v>35</v>
      </c>
      <c r="I20" s="1"/>
      <c r="J20" s="1"/>
    </row>
    <row r="21" spans="2:10" ht="18" x14ac:dyDescent="0.35">
      <c r="B21" s="3">
        <v>17</v>
      </c>
      <c r="C21" s="4" t="s">
        <v>25</v>
      </c>
      <c r="D21" s="4" t="s">
        <v>54</v>
      </c>
      <c r="E21" s="3">
        <v>6</v>
      </c>
      <c r="F21" s="4" t="s">
        <v>14</v>
      </c>
      <c r="G21" s="3">
        <v>5</v>
      </c>
      <c r="H21" s="4" t="s">
        <v>33</v>
      </c>
      <c r="I21" s="1"/>
      <c r="J21" s="1"/>
    </row>
    <row r="22" spans="2:10" ht="18" x14ac:dyDescent="0.35">
      <c r="B22" s="3">
        <v>18</v>
      </c>
      <c r="C22" s="4" t="s">
        <v>26</v>
      </c>
      <c r="D22" s="4" t="s">
        <v>51</v>
      </c>
      <c r="E22" s="3">
        <v>6</v>
      </c>
      <c r="F22" s="4" t="s">
        <v>14</v>
      </c>
      <c r="G22" s="3">
        <v>3</v>
      </c>
      <c r="H22" s="4" t="s">
        <v>33</v>
      </c>
      <c r="I22" s="1"/>
      <c r="J22" s="1"/>
    </row>
    <row r="23" spans="2:10" ht="18" x14ac:dyDescent="0.35">
      <c r="B23" s="3">
        <v>19</v>
      </c>
      <c r="C23" s="4" t="s">
        <v>27</v>
      </c>
      <c r="D23" s="4" t="s">
        <v>55</v>
      </c>
      <c r="E23" s="3">
        <v>7</v>
      </c>
      <c r="F23" s="4" t="s">
        <v>14</v>
      </c>
      <c r="G23" s="3">
        <v>8</v>
      </c>
      <c r="H23" s="4" t="s">
        <v>32</v>
      </c>
      <c r="I23" s="1"/>
      <c r="J23" s="1"/>
    </row>
    <row r="24" spans="2:10" ht="18" x14ac:dyDescent="0.35">
      <c r="B24" s="3">
        <v>20</v>
      </c>
      <c r="C24" s="4" t="s">
        <v>29</v>
      </c>
      <c r="D24" s="4" t="s">
        <v>45</v>
      </c>
      <c r="E24" s="3">
        <v>7</v>
      </c>
      <c r="F24" s="4" t="s">
        <v>6</v>
      </c>
      <c r="G24" s="3">
        <v>8</v>
      </c>
      <c r="H24" s="4" t="s">
        <v>33</v>
      </c>
      <c r="I24" s="1"/>
      <c r="J24" s="1"/>
    </row>
    <row r="25" spans="2:10" ht="18" x14ac:dyDescent="0.35">
      <c r="B25" s="3">
        <v>21</v>
      </c>
      <c r="C25" s="4" t="s">
        <v>28</v>
      </c>
      <c r="D25" s="4" t="s">
        <v>56</v>
      </c>
      <c r="E25" s="3">
        <v>8</v>
      </c>
      <c r="F25" s="4" t="s">
        <v>14</v>
      </c>
      <c r="G25" s="3">
        <v>5</v>
      </c>
      <c r="H25" s="4" t="s">
        <v>33</v>
      </c>
      <c r="I25" s="1"/>
      <c r="J25" s="1"/>
    </row>
    <row r="26" spans="2:10" ht="18" x14ac:dyDescent="0.35">
      <c r="B26" s="3">
        <v>22</v>
      </c>
      <c r="C26" s="4" t="s">
        <v>30</v>
      </c>
      <c r="D26" s="4" t="s">
        <v>38</v>
      </c>
      <c r="E26" s="3">
        <v>8</v>
      </c>
      <c r="F26" s="4" t="s">
        <v>6</v>
      </c>
      <c r="G26" s="3">
        <v>8</v>
      </c>
      <c r="H26" s="4" t="s">
        <v>33</v>
      </c>
      <c r="I26" s="1"/>
      <c r="J26" s="1"/>
    </row>
  </sheetData>
  <autoFilter ref="B4:H26" xr:uid="{59110CE2-94A5-49E4-98E8-ECA1F0AF3BA8}"/>
  <mergeCells count="1">
    <mergeCell ref="B1:H1"/>
  </mergeCells>
  <conditionalFormatting sqref="F5:F26">
    <cfRule type="containsText" dxfId="97" priority="1" operator="containsText" text="High">
      <formula>NOT(ISERROR(SEARCH("High",F5)))</formula>
    </cfRule>
    <cfRule type="containsText" dxfId="96" priority="9" operator="containsText" text="Low">
      <formula>NOT(ISERROR(SEARCH("Low",F5)))</formula>
    </cfRule>
    <cfRule type="containsText" dxfId="95" priority="10" operator="containsText" text="Medium">
      <formula>NOT(ISERROR(SEARCH("Medium",F5)))</formula>
    </cfRule>
    <cfRule type="containsText" dxfId="94" priority="11" operator="containsText" text="Medium">
      <formula>NOT(ISERROR(SEARCH("Medium",F5)))</formula>
    </cfRule>
    <cfRule type="containsText" dxfId="93" priority="12" operator="containsText" text="Medium">
      <formula>NOT(ISERROR(SEARCH("Medium",F5)))</formula>
    </cfRule>
    <cfRule type="expression" dxfId="92" priority="13">
      <formula>$F$19</formula>
    </cfRule>
    <cfRule type="containsText" dxfId="91" priority="14" operator="containsText" text="High">
      <formula>NOT(ISERROR(SEARCH("High",F5)))</formula>
    </cfRule>
    <cfRule type="containsText" dxfId="90" priority="16" operator="containsText" text="High">
      <formula>NOT(ISERROR(SEARCH("High",F5)))</formula>
    </cfRule>
  </conditionalFormatting>
  <conditionalFormatting sqref="H5:H26">
    <cfRule type="containsText" dxfId="89" priority="3" operator="containsText" text="On Hold">
      <formula>NOT(ISERROR(SEARCH("On Hold",H5)))</formula>
    </cfRule>
    <cfRule type="containsText" dxfId="88" priority="4" operator="containsText" text="Not Started">
      <formula>NOT(ISERROR(SEARCH("Not Started",H5)))</formula>
    </cfRule>
    <cfRule type="containsText" dxfId="87" priority="5" operator="containsText" text="Not Started">
      <formula>NOT(ISERROR(SEARCH("Not Started",H5)))</formula>
    </cfRule>
    <cfRule type="containsText" dxfId="86" priority="6" operator="containsText" text="In Progress">
      <formula>NOT(ISERROR(SEARCH("In Progress",H5)))</formula>
    </cfRule>
    <cfRule type="containsText" dxfId="85" priority="7" operator="containsText" text="Done">
      <formula>NOT(ISERROR(SEARCH("Done",H5)))</formula>
    </cfRule>
    <cfRule type="containsText" dxfId="84" priority="8" operator="containsText" text="Done">
      <formula>NOT(ISERROR(SEARCH("Done",H5)))</formula>
    </cfRule>
  </conditionalFormatting>
  <conditionalFormatting sqref="H20">
    <cfRule type="containsText" dxfId="83" priority="2" operator="containsText" text="Overdue">
      <formula>NOT(ISERROR(SEARCH("Overdue",H20)))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979814-EF9A-4C63-8CAB-A4D2592E6848}">
          <x14:formula1>
            <xm:f>'Dropdown List'!$D$5:$D$9</xm:f>
          </x14:formula1>
          <xm:sqref>H5:H26</xm:sqref>
        </x14:dataValidation>
        <x14:dataValidation type="list" allowBlank="1" showInputMessage="1" showErrorMessage="1" xr:uid="{7509BD57-292E-4E4A-8282-301B621174EE}">
          <x14:formula1>
            <xm:f>'Dropdown List'!$B$5:$B$7</xm:f>
          </x14:formula1>
          <xm:sqref>F5:F26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40C0-9FBF-4C58-B538-8C21BB73BBA0}">
  <dimension ref="B1:M26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3" bestFit="1" customWidth="1"/>
    <col min="5" max="5" width="22.21875" bestFit="1" customWidth="1"/>
    <col min="6" max="6" width="22.33203125" bestFit="1" customWidth="1"/>
    <col min="7" max="7" width="20.5546875" customWidth="1"/>
    <col min="8" max="8" width="20.44140625" customWidth="1"/>
    <col min="9" max="9" width="27.21875" customWidth="1"/>
    <col min="10" max="10" width="15.77734375" bestFit="1" customWidth="1"/>
    <col min="11" max="11" width="16.44140625" bestFit="1" customWidth="1"/>
    <col min="12" max="12" width="30.77734375" customWidth="1"/>
    <col min="13" max="13" width="35.33203125" customWidth="1"/>
  </cols>
  <sheetData>
    <row r="1" spans="2:13" ht="31.2" customHeight="1" x14ac:dyDescent="0.3">
      <c r="B1" s="42" t="s">
        <v>138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5">
      <c r="B4" s="45" t="s">
        <v>80</v>
      </c>
      <c r="C4" s="45"/>
      <c r="D4" s="19" t="s">
        <v>81</v>
      </c>
      <c r="E4" s="25">
        <v>45815</v>
      </c>
      <c r="F4" s="25">
        <v>45828</v>
      </c>
      <c r="G4" s="21">
        <f>SUM(L7:L8)/200%</f>
        <v>0.17</v>
      </c>
      <c r="H4" s="22">
        <f>SUM(I7:I8)</f>
        <v>17</v>
      </c>
      <c r="I4" s="26">
        <f>SUM(F7:F8)</f>
        <v>13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21</v>
      </c>
      <c r="C7" s="4" t="s">
        <v>28</v>
      </c>
      <c r="D7" s="4" t="s">
        <v>69</v>
      </c>
      <c r="E7" s="4" t="s">
        <v>127</v>
      </c>
      <c r="F7" s="3">
        <v>5</v>
      </c>
      <c r="G7" s="5">
        <v>45815</v>
      </c>
      <c r="H7" s="5">
        <v>45821</v>
      </c>
      <c r="I7" s="3">
        <v>8</v>
      </c>
      <c r="J7" s="4" t="s">
        <v>33</v>
      </c>
      <c r="K7" s="4" t="s">
        <v>14</v>
      </c>
      <c r="L7" s="6">
        <v>0.34</v>
      </c>
      <c r="M7" s="4" t="s">
        <v>129</v>
      </c>
    </row>
    <row r="8" spans="2:13" ht="18" x14ac:dyDescent="0.35">
      <c r="B8" s="3">
        <v>22</v>
      </c>
      <c r="C8" s="4" t="s">
        <v>30</v>
      </c>
      <c r="D8" s="4" t="s">
        <v>126</v>
      </c>
      <c r="E8" s="4" t="s">
        <v>128</v>
      </c>
      <c r="F8" s="3">
        <v>8</v>
      </c>
      <c r="G8" s="5">
        <v>45820</v>
      </c>
      <c r="H8" s="5">
        <v>45828</v>
      </c>
      <c r="I8" s="3">
        <v>9</v>
      </c>
      <c r="J8" s="4" t="s">
        <v>33</v>
      </c>
      <c r="K8" s="4" t="s">
        <v>6</v>
      </c>
      <c r="L8" s="6">
        <v>0</v>
      </c>
      <c r="M8" s="4" t="s">
        <v>130</v>
      </c>
    </row>
    <row r="9" spans="2:13" x14ac:dyDescent="0.3">
      <c r="L9" s="23"/>
    </row>
    <row r="13" spans="2:13" x14ac:dyDescent="0.3">
      <c r="I13" s="23"/>
      <c r="J13" s="23"/>
    </row>
    <row r="15" spans="2:13" x14ac:dyDescent="0.3">
      <c r="J15" s="24"/>
    </row>
    <row r="18" spans="4:8" x14ac:dyDescent="0.3">
      <c r="H18" s="23"/>
    </row>
    <row r="26" spans="4:8" x14ac:dyDescent="0.3">
      <c r="D26" s="7"/>
    </row>
  </sheetData>
  <autoFilter ref="B6:M8" xr:uid="{5F9A41C9-21E4-421C-BE73-4AED719523CE}"/>
  <mergeCells count="3">
    <mergeCell ref="B1:M1"/>
    <mergeCell ref="B3:C3"/>
    <mergeCell ref="B4:C4"/>
  </mergeCells>
  <conditionalFormatting sqref="J7:J8">
    <cfRule type="containsText" dxfId="9" priority="2" operator="containsText" text="Not Started">
      <formula>NOT(ISERROR(SEARCH("Not Started",J7)))</formula>
    </cfRule>
    <cfRule type="containsText" dxfId="8" priority="3" operator="containsText" text="Overdue">
      <formula>NOT(ISERROR(SEARCH("Overdue",J7)))</formula>
    </cfRule>
    <cfRule type="containsText" dxfId="7" priority="7" operator="containsText" text="On Hold">
      <formula>NOT(ISERROR(SEARCH("On Hold",J7)))</formula>
    </cfRule>
    <cfRule type="containsText" dxfId="6" priority="9" operator="containsText" text="In Progress">
      <formula>NOT(ISERROR(SEARCH("In Progress",J7)))</formula>
    </cfRule>
    <cfRule type="containsText" dxfId="5" priority="10" operator="containsText" text="Done">
      <formula>NOT(ISERROR(SEARCH("Done",J7)))</formula>
    </cfRule>
  </conditionalFormatting>
  <conditionalFormatting sqref="K7:K8">
    <cfRule type="containsText" dxfId="4" priority="4" operator="containsText" text="Low">
      <formula>NOT(ISERROR(SEARCH("Low",K7)))</formula>
    </cfRule>
    <cfRule type="containsText" dxfId="3" priority="5" operator="containsText" text="Medium">
      <formula>NOT(ISERROR(SEARCH("Medium",K7)))</formula>
    </cfRule>
    <cfRule type="containsText" dxfId="2" priority="6" operator="containsText" text="Medium">
      <formula>NOT(ISERROR(SEARCH("Medium",K7)))</formula>
    </cfRule>
    <cfRule type="containsText" dxfId="1" priority="8" operator="containsText" text="High">
      <formula>NOT(ISERROR(SEARCH("High",K7)))</formula>
    </cfRule>
  </conditionalFormatting>
  <conditionalFormatting sqref="L7: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{8BF24501-6A23-4F85-85B5-28BC3B29CEBF}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24501-6A23-4F85-85B5-28BC3B29CE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6351CA-0115-497A-9D1F-9DB9309E45C2}">
          <x14:formula1>
            <xm:f>'Dropdown List'!$B$5:$B$7</xm:f>
          </x14:formula1>
          <xm:sqref>K7:K8</xm:sqref>
        </x14:dataValidation>
        <x14:dataValidation type="list" allowBlank="1" showInputMessage="1" showErrorMessage="1" xr:uid="{BF086FB0-4BD8-4C2A-8A1E-F142D12A748E}">
          <x14:formula1>
            <xm:f>'Dropdown List'!$D$5:$D$9</xm:f>
          </x14:formula1>
          <xm:sqref>J7:J8</xm:sqref>
        </x14:dataValidation>
        <x14:dataValidation type="list" allowBlank="1" showInputMessage="1" showErrorMessage="1" xr:uid="{E0E73F44-6E1C-4352-A2EE-2C0C9279E243}">
          <x14:formula1>
            <xm:f>'Dropdown List'!$F$5:$F$26</xm:f>
          </x14:formula1>
          <xm:sqref>E7:E8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F3AF-1E63-46FD-BFC6-9CB01F5CEF62}">
  <dimension ref="B1:F26"/>
  <sheetViews>
    <sheetView workbookViewId="0"/>
  </sheetViews>
  <sheetFormatPr defaultRowHeight="14.4" x14ac:dyDescent="0.3"/>
  <cols>
    <col min="2" max="2" width="12.109375" customWidth="1"/>
    <col min="4" max="4" width="15.88671875" customWidth="1"/>
    <col min="6" max="6" width="23.5546875" bestFit="1" customWidth="1"/>
  </cols>
  <sheetData>
    <row r="1" spans="2:6" ht="30" customHeight="1" x14ac:dyDescent="0.3">
      <c r="B1" s="42" t="s">
        <v>57</v>
      </c>
      <c r="C1" s="42"/>
      <c r="D1" s="42"/>
      <c r="E1" s="42"/>
      <c r="F1" s="42"/>
    </row>
    <row r="2" spans="2:6" ht="18" x14ac:dyDescent="0.35">
      <c r="B2" s="1"/>
      <c r="C2" s="1"/>
      <c r="D2" s="1"/>
      <c r="E2" s="1"/>
      <c r="F2" s="1"/>
    </row>
    <row r="3" spans="2:6" ht="18" x14ac:dyDescent="0.35">
      <c r="B3" s="1"/>
      <c r="C3" s="1"/>
      <c r="D3" s="1"/>
      <c r="E3" s="1"/>
      <c r="F3" s="1"/>
    </row>
    <row r="4" spans="2:6" ht="19.8" x14ac:dyDescent="0.4">
      <c r="B4" s="12" t="s">
        <v>1</v>
      </c>
      <c r="C4" s="1"/>
      <c r="D4" s="12" t="s">
        <v>3</v>
      </c>
      <c r="E4" s="1"/>
      <c r="F4" s="12" t="s">
        <v>85</v>
      </c>
    </row>
    <row r="5" spans="2:6" ht="18" x14ac:dyDescent="0.35">
      <c r="B5" s="13" t="s">
        <v>6</v>
      </c>
      <c r="C5" s="1"/>
      <c r="D5" s="8" t="s">
        <v>37</v>
      </c>
      <c r="E5" s="1"/>
      <c r="F5" s="4" t="s">
        <v>82</v>
      </c>
    </row>
    <row r="6" spans="2:6" ht="18" x14ac:dyDescent="0.35">
      <c r="B6" s="14" t="s">
        <v>14</v>
      </c>
      <c r="C6" s="1"/>
      <c r="D6" s="9" t="s">
        <v>33</v>
      </c>
      <c r="E6" s="1"/>
      <c r="F6" s="4" t="s">
        <v>71</v>
      </c>
    </row>
    <row r="7" spans="2:6" ht="18" x14ac:dyDescent="0.35">
      <c r="B7" s="4" t="s">
        <v>23</v>
      </c>
      <c r="C7" s="1"/>
      <c r="D7" s="10" t="s">
        <v>34</v>
      </c>
      <c r="E7" s="1"/>
      <c r="F7" s="4" t="s">
        <v>72</v>
      </c>
    </row>
    <row r="8" spans="2:6" ht="18" x14ac:dyDescent="0.35">
      <c r="B8" s="1"/>
      <c r="C8" s="1"/>
      <c r="D8" s="11" t="s">
        <v>36</v>
      </c>
      <c r="E8" s="1"/>
      <c r="F8" s="4" t="s">
        <v>73</v>
      </c>
    </row>
    <row r="9" spans="2:6" ht="18" x14ac:dyDescent="0.35">
      <c r="B9" s="1"/>
      <c r="C9" s="1"/>
      <c r="D9" s="4" t="s">
        <v>35</v>
      </c>
      <c r="E9" s="1"/>
      <c r="F9" s="4" t="s">
        <v>88</v>
      </c>
    </row>
    <row r="10" spans="2:6" ht="18" x14ac:dyDescent="0.35">
      <c r="F10" s="4" t="s">
        <v>89</v>
      </c>
    </row>
    <row r="11" spans="2:6" ht="18" x14ac:dyDescent="0.35">
      <c r="F11" s="4" t="s">
        <v>90</v>
      </c>
    </row>
    <row r="12" spans="2:6" ht="18" x14ac:dyDescent="0.35">
      <c r="F12" s="4" t="s">
        <v>91</v>
      </c>
    </row>
    <row r="13" spans="2:6" ht="18" x14ac:dyDescent="0.35">
      <c r="F13" s="4" t="s">
        <v>98</v>
      </c>
    </row>
    <row r="14" spans="2:6" ht="18" x14ac:dyDescent="0.35">
      <c r="F14" s="4" t="s">
        <v>99</v>
      </c>
    </row>
    <row r="15" spans="2:6" ht="18" x14ac:dyDescent="0.35">
      <c r="F15" s="4" t="s">
        <v>100</v>
      </c>
    </row>
    <row r="16" spans="2:6" ht="18" x14ac:dyDescent="0.35">
      <c r="F16" s="4" t="s">
        <v>104</v>
      </c>
    </row>
    <row r="17" spans="6:6" ht="18" x14ac:dyDescent="0.35">
      <c r="F17" s="4" t="s">
        <v>105</v>
      </c>
    </row>
    <row r="18" spans="6:6" ht="18" x14ac:dyDescent="0.35">
      <c r="F18" s="4" t="s">
        <v>106</v>
      </c>
    </row>
    <row r="19" spans="6:6" ht="18" x14ac:dyDescent="0.35">
      <c r="F19" s="4" t="s">
        <v>111</v>
      </c>
    </row>
    <row r="20" spans="6:6" ht="18" x14ac:dyDescent="0.35">
      <c r="F20" s="4" t="s">
        <v>112</v>
      </c>
    </row>
    <row r="21" spans="6:6" ht="18" x14ac:dyDescent="0.35">
      <c r="F21" s="4" t="s">
        <v>117</v>
      </c>
    </row>
    <row r="22" spans="6:6" ht="18" x14ac:dyDescent="0.35">
      <c r="F22" s="4" t="s">
        <v>118</v>
      </c>
    </row>
    <row r="23" spans="6:6" ht="18" x14ac:dyDescent="0.35">
      <c r="F23" s="4" t="s">
        <v>123</v>
      </c>
    </row>
    <row r="24" spans="6:6" ht="18" x14ac:dyDescent="0.35">
      <c r="F24" s="4" t="s">
        <v>91</v>
      </c>
    </row>
    <row r="25" spans="6:6" ht="18" x14ac:dyDescent="0.35">
      <c r="F25" s="4" t="s">
        <v>127</v>
      </c>
    </row>
    <row r="26" spans="6:6" ht="18" x14ac:dyDescent="0.35">
      <c r="F26" s="4" t="s">
        <v>128</v>
      </c>
    </row>
  </sheetData>
  <mergeCells count="1">
    <mergeCell ref="B1:F1"/>
  </mergeCells>
  <conditionalFormatting sqref="D5:D9">
    <cfRule type="containsText" dxfId="0" priority="1" operator="containsText" text="Overdue">
      <formula>NOT(ISERROR(SEARCH("Overdue",D5)))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2EEB-A9F9-4751-B05F-DEB55D062C18}">
  <dimension ref="C1:I18"/>
  <sheetViews>
    <sheetView zoomScaleNormal="100" workbookViewId="0"/>
  </sheetViews>
  <sheetFormatPr defaultRowHeight="14.4" x14ac:dyDescent="0.3"/>
  <cols>
    <col min="3" max="3" width="33.33203125" customWidth="1"/>
    <col min="4" max="4" width="27.88671875" customWidth="1"/>
    <col min="5" max="5" width="27" customWidth="1"/>
    <col min="6" max="6" width="31.6640625" customWidth="1"/>
    <col min="7" max="7" width="32.88671875" bestFit="1" customWidth="1"/>
    <col min="8" max="9" width="10.44140625" bestFit="1" customWidth="1"/>
  </cols>
  <sheetData>
    <row r="1" spans="3:9" ht="25.8" customHeight="1" x14ac:dyDescent="0.5">
      <c r="C1" s="43" t="s">
        <v>140</v>
      </c>
      <c r="D1" s="43"/>
      <c r="E1" s="43"/>
      <c r="F1" s="43"/>
      <c r="G1" s="43"/>
    </row>
    <row r="3" spans="3:9" ht="18" x14ac:dyDescent="0.35">
      <c r="C3" s="30" t="s">
        <v>141</v>
      </c>
      <c r="D3" s="31" t="s">
        <v>142</v>
      </c>
      <c r="E3" s="32" t="s">
        <v>143</v>
      </c>
      <c r="F3" s="28" t="s">
        <v>151</v>
      </c>
      <c r="G3" s="28" t="s">
        <v>152</v>
      </c>
    </row>
    <row r="4" spans="3:9" ht="15.6" x14ac:dyDescent="0.3">
      <c r="C4" s="29" t="s">
        <v>144</v>
      </c>
      <c r="D4" s="36">
        <v>4000000</v>
      </c>
      <c r="E4" s="37">
        <v>6000000</v>
      </c>
      <c r="F4" s="40">
        <f>Table1[[#This Row],[Estimated Low (INR)]]/D$11</f>
        <v>0.26845637583892618</v>
      </c>
      <c r="G4" s="40">
        <f>Table1[[#This Row],[Estimated High (INR)]]/E$11</f>
        <v>0.2510460251046025</v>
      </c>
    </row>
    <row r="5" spans="3:9" ht="15.6" x14ac:dyDescent="0.3">
      <c r="C5" s="29" t="s">
        <v>145</v>
      </c>
      <c r="D5" s="36">
        <v>5000000</v>
      </c>
      <c r="E5" s="37">
        <v>9000000</v>
      </c>
      <c r="F5" s="40">
        <f>Table1[[#This Row],[Estimated Low (INR)]]/D$11</f>
        <v>0.33557046979865773</v>
      </c>
      <c r="G5" s="40">
        <f>Table1[[#This Row],[Estimated High (INR)]]/E$11</f>
        <v>0.37656903765690375</v>
      </c>
    </row>
    <row r="6" spans="3:9" ht="15.6" x14ac:dyDescent="0.3">
      <c r="C6" s="29" t="s">
        <v>146</v>
      </c>
      <c r="D6" s="36">
        <v>2500000</v>
      </c>
      <c r="E6" s="37">
        <v>3200000</v>
      </c>
      <c r="F6" s="40">
        <f>Table1[[#This Row],[Estimated Low (INR)]]/D$11</f>
        <v>0.16778523489932887</v>
      </c>
      <c r="G6" s="40">
        <f>Table1[[#This Row],[Estimated High (INR)]]/E$11</f>
        <v>0.13389121338912133</v>
      </c>
      <c r="H6" s="33"/>
    </row>
    <row r="7" spans="3:9" ht="15.6" x14ac:dyDescent="0.3">
      <c r="C7" s="29" t="s">
        <v>147</v>
      </c>
      <c r="D7" s="36">
        <v>800000</v>
      </c>
      <c r="E7" s="37">
        <v>1500000</v>
      </c>
      <c r="F7" s="40">
        <f>Table1[[#This Row],[Estimated Low (INR)]]/D$11</f>
        <v>5.3691275167785234E-2</v>
      </c>
      <c r="G7" s="40">
        <f>Table1[[#This Row],[Estimated High (INR)]]/E$11</f>
        <v>6.2761506276150625E-2</v>
      </c>
      <c r="H7" s="33"/>
      <c r="I7" s="33"/>
    </row>
    <row r="8" spans="3:9" ht="15.6" x14ac:dyDescent="0.3">
      <c r="C8" s="29" t="s">
        <v>148</v>
      </c>
      <c r="D8" s="36">
        <v>1000000</v>
      </c>
      <c r="E8" s="37">
        <v>1500000</v>
      </c>
      <c r="F8" s="40">
        <f>Table1[[#This Row],[Estimated Low (INR)]]/D$11</f>
        <v>6.7114093959731544E-2</v>
      </c>
      <c r="G8" s="40">
        <f>Table1[[#This Row],[Estimated High (INR)]]/E$11</f>
        <v>6.2761506276150625E-2</v>
      </c>
    </row>
    <row r="9" spans="3:9" ht="15.6" x14ac:dyDescent="0.3">
      <c r="C9" s="29" t="s">
        <v>149</v>
      </c>
      <c r="D9" s="36">
        <v>200000</v>
      </c>
      <c r="E9" s="37">
        <v>500000</v>
      </c>
      <c r="F9" s="40">
        <f>Table1[[#This Row],[Estimated Low (INR)]]/D$11</f>
        <v>1.3422818791946308E-2</v>
      </c>
      <c r="G9" s="40">
        <f>Table1[[#This Row],[Estimated High (INR)]]/E$11</f>
        <v>2.0920502092050208E-2</v>
      </c>
    </row>
    <row r="10" spans="3:9" ht="15.6" x14ac:dyDescent="0.3">
      <c r="C10" s="29" t="s">
        <v>150</v>
      </c>
      <c r="D10" s="36">
        <v>1400000</v>
      </c>
      <c r="E10" s="37">
        <v>2200000</v>
      </c>
      <c r="F10" s="40">
        <f>Table1[[#This Row],[Estimated Low (INR)]]/D$11</f>
        <v>9.3959731543624164E-2</v>
      </c>
      <c r="G10" s="40">
        <f>Table1[[#This Row],[Estimated High (INR)]]/E$11</f>
        <v>9.2050209205020925E-2</v>
      </c>
    </row>
    <row r="11" spans="3:9" ht="18" x14ac:dyDescent="0.35">
      <c r="C11" s="34" t="s">
        <v>140</v>
      </c>
      <c r="D11" s="38">
        <f>SUM(D4:D10)</f>
        <v>14900000</v>
      </c>
      <c r="E11" s="39">
        <f>SUM(E4:E10)</f>
        <v>23900000</v>
      </c>
      <c r="F11" s="41">
        <f>Table1[[#This Row],[Estimated Low (INR)]]/D$11</f>
        <v>1</v>
      </c>
      <c r="G11" s="41">
        <f>Table1[[#This Row],[Estimated High (INR)]]/E$11</f>
        <v>1</v>
      </c>
    </row>
    <row r="13" spans="3:9" x14ac:dyDescent="0.3">
      <c r="F13" s="35"/>
      <c r="G13" s="35"/>
    </row>
    <row r="14" spans="3:9" x14ac:dyDescent="0.3">
      <c r="F14" s="35"/>
      <c r="G14" s="35"/>
    </row>
    <row r="18" spans="6:6" x14ac:dyDescent="0.3">
      <c r="F18" s="35"/>
    </row>
  </sheetData>
  <mergeCells count="1">
    <mergeCell ref="C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41C9-21E4-421C-BE73-4AED719523CE}">
  <dimension ref="B1:M28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3" bestFit="1" customWidth="1"/>
    <col min="5" max="5" width="22.21875" bestFit="1" customWidth="1"/>
    <col min="6" max="6" width="22.33203125" bestFit="1" customWidth="1"/>
    <col min="7" max="7" width="20.88671875" bestFit="1" customWidth="1"/>
    <col min="8" max="8" width="20.77734375" bestFit="1" customWidth="1"/>
    <col min="9" max="9" width="27.21875" bestFit="1" customWidth="1"/>
    <col min="10" max="10" width="15.77734375" customWidth="1"/>
    <col min="11" max="11" width="16.5546875" customWidth="1"/>
    <col min="12" max="12" width="30.77734375" customWidth="1"/>
    <col min="13" max="13" width="28.6640625" customWidth="1"/>
  </cols>
  <sheetData>
    <row r="1" spans="2:13" ht="30" customHeight="1" x14ac:dyDescent="0.3">
      <c r="B1" s="42" t="s">
        <v>131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">
      <c r="B4" s="45" t="s">
        <v>80</v>
      </c>
      <c r="C4" s="45"/>
      <c r="D4" s="19" t="s">
        <v>81</v>
      </c>
      <c r="E4" s="20">
        <v>45717</v>
      </c>
      <c r="F4" s="20">
        <v>45730</v>
      </c>
      <c r="G4" s="21">
        <f>SUM(L7:L10)/400%</f>
        <v>0.85</v>
      </c>
      <c r="H4" s="22">
        <f>SUM(I7:I10)</f>
        <v>24</v>
      </c>
      <c r="I4" s="26">
        <f>SUM(F7:F10)</f>
        <v>23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1</v>
      </c>
      <c r="C7" s="4" t="s">
        <v>7</v>
      </c>
      <c r="D7" s="4" t="s">
        <v>68</v>
      </c>
      <c r="E7" s="4" t="s">
        <v>82</v>
      </c>
      <c r="F7" s="3">
        <v>2</v>
      </c>
      <c r="G7" s="5">
        <v>45717</v>
      </c>
      <c r="H7" s="5">
        <v>45719</v>
      </c>
      <c r="I7" s="3">
        <v>3</v>
      </c>
      <c r="J7" s="4" t="s">
        <v>37</v>
      </c>
      <c r="K7" s="4" t="s">
        <v>6</v>
      </c>
      <c r="L7" s="6">
        <v>1</v>
      </c>
      <c r="M7" s="4" t="s">
        <v>75</v>
      </c>
    </row>
    <row r="8" spans="2:13" ht="18" x14ac:dyDescent="0.35">
      <c r="B8" s="3">
        <v>2</v>
      </c>
      <c r="C8" s="4" t="s">
        <v>8</v>
      </c>
      <c r="D8" s="4" t="s">
        <v>69</v>
      </c>
      <c r="E8" s="4" t="s">
        <v>71</v>
      </c>
      <c r="F8" s="3">
        <v>5</v>
      </c>
      <c r="G8" s="5">
        <v>45717</v>
      </c>
      <c r="H8" s="5">
        <v>45723</v>
      </c>
      <c r="I8" s="3">
        <v>5</v>
      </c>
      <c r="J8" s="4" t="s">
        <v>37</v>
      </c>
      <c r="K8" s="4" t="s">
        <v>6</v>
      </c>
      <c r="L8" s="6">
        <v>1</v>
      </c>
      <c r="M8" s="4" t="s">
        <v>76</v>
      </c>
    </row>
    <row r="9" spans="2:13" ht="18" x14ac:dyDescent="0.35">
      <c r="B9" s="3">
        <v>3</v>
      </c>
      <c r="C9" s="4" t="s">
        <v>9</v>
      </c>
      <c r="D9" s="4" t="s">
        <v>68</v>
      </c>
      <c r="E9" s="4" t="s">
        <v>72</v>
      </c>
      <c r="F9" s="3">
        <v>8</v>
      </c>
      <c r="G9" s="5">
        <v>45720</v>
      </c>
      <c r="H9" s="5">
        <v>45726</v>
      </c>
      <c r="I9" s="3">
        <v>7</v>
      </c>
      <c r="J9" s="4" t="s">
        <v>74</v>
      </c>
      <c r="K9" s="4" t="s">
        <v>6</v>
      </c>
      <c r="L9" s="6">
        <v>0.8</v>
      </c>
      <c r="M9" s="4" t="s">
        <v>77</v>
      </c>
    </row>
    <row r="10" spans="2:13" ht="18" x14ac:dyDescent="0.35">
      <c r="B10" s="3">
        <v>4</v>
      </c>
      <c r="C10" s="4" t="s">
        <v>10</v>
      </c>
      <c r="D10" s="4" t="s">
        <v>70</v>
      </c>
      <c r="E10" s="4" t="s">
        <v>73</v>
      </c>
      <c r="F10" s="3">
        <v>8</v>
      </c>
      <c r="G10" s="5">
        <v>45724</v>
      </c>
      <c r="H10" s="5">
        <v>45731</v>
      </c>
      <c r="I10" s="3">
        <v>9</v>
      </c>
      <c r="J10" s="4" t="s">
        <v>33</v>
      </c>
      <c r="K10" s="4" t="s">
        <v>6</v>
      </c>
      <c r="L10" s="6">
        <v>0.6</v>
      </c>
      <c r="M10" s="4" t="s">
        <v>78</v>
      </c>
    </row>
    <row r="28" spans="4:4" x14ac:dyDescent="0.3">
      <c r="D28" s="7"/>
    </row>
  </sheetData>
  <autoFilter ref="B6:M10" xr:uid="{5F9A41C9-21E4-421C-BE73-4AED719523CE}"/>
  <mergeCells count="3">
    <mergeCell ref="B1:M1"/>
    <mergeCell ref="B3:C3"/>
    <mergeCell ref="B4:C4"/>
  </mergeCells>
  <conditionalFormatting sqref="J7:J10">
    <cfRule type="containsText" dxfId="82" priority="6" operator="containsText" text="On Hold">
      <formula>NOT(ISERROR(SEARCH("On Hold",J7)))</formula>
    </cfRule>
    <cfRule type="containsText" dxfId="81" priority="7" operator="containsText" text="Overdue">
      <formula>NOT(ISERROR(SEARCH("Overdue",J7)))</formula>
    </cfRule>
    <cfRule type="containsText" dxfId="80" priority="8" operator="containsText" text="Not started">
      <formula>NOT(ISERROR(SEARCH("Not started",J7)))</formula>
    </cfRule>
    <cfRule type="containsText" dxfId="79" priority="10" operator="containsText" text="In Progress">
      <formula>NOT(ISERROR(SEARCH("In Progress",J7)))</formula>
    </cfRule>
    <cfRule type="containsText" dxfId="78" priority="14" operator="containsText" text="Done">
      <formula>NOT(ISERROR(SEARCH("Done",J7)))</formula>
    </cfRule>
  </conditionalFormatting>
  <conditionalFormatting sqref="J9:J10">
    <cfRule type="containsText" dxfId="77" priority="11" operator="containsText" text="In progess">
      <formula>NOT(ISERROR(SEARCH("In progess",J9)))</formula>
    </cfRule>
    <cfRule type="containsText" dxfId="76" priority="12" operator="containsText" text="In progess">
      <formula>NOT(ISERROR(SEARCH("In progess",J9)))</formula>
    </cfRule>
    <cfRule type="containsText" dxfId="75" priority="13" operator="containsText" text="In progess">
      <formula>NOT(ISERROR(SEARCH("In progess",J9)))</formula>
    </cfRule>
  </conditionalFormatting>
  <conditionalFormatting sqref="K7:K10">
    <cfRule type="containsText" dxfId="74" priority="4" operator="containsText" text="Low">
      <formula>NOT(ISERROR(SEARCH("Low",K7)))</formula>
    </cfRule>
    <cfRule type="containsText" dxfId="73" priority="5" operator="containsText" text="Medium">
      <formula>NOT(ISERROR(SEARCH("Medium",K7)))</formula>
    </cfRule>
    <cfRule type="containsText" dxfId="72" priority="9" operator="containsText" text="High">
      <formula>NOT(ISERROR(SEARCH("High",K7)))</formula>
    </cfRule>
  </conditionalFormatting>
  <conditionalFormatting sqref="L7:L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{2527C39A-CC94-45B0-B560-C32C50E1720D}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7C39A-CC94-45B0-B560-C32C50E17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E09FCC-2C1F-4298-9701-6FE2CCC241DB}">
          <x14:formula1>
            <xm:f>'Dropdown List'!$D$5:$D$9</xm:f>
          </x14:formula1>
          <xm:sqref>J7:J10</xm:sqref>
        </x14:dataValidation>
        <x14:dataValidation type="list" allowBlank="1" showInputMessage="1" showErrorMessage="1" xr:uid="{208D2BD5-209F-4A31-834F-E3F06792D28B}">
          <x14:formula1>
            <xm:f>'Dropdown List'!$B$5:$B$7</xm:f>
          </x14:formula1>
          <xm:sqref>K7:K10</xm:sqref>
        </x14:dataValidation>
        <x14:dataValidation type="list" allowBlank="1" showInputMessage="1" showErrorMessage="1" xr:uid="{019BBE17-CE3F-4C9A-AF16-972277F650A7}">
          <x14:formula1>
            <xm:f>'Dropdown List'!$F$5:$F$26</xm:f>
          </x14:formula1>
          <xm:sqref>E7:E10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0619-E9AF-4C83-A83C-9018EB0397BF}">
  <dimension ref="B1:M28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3" bestFit="1" customWidth="1"/>
    <col min="5" max="5" width="22.21875" bestFit="1" customWidth="1"/>
    <col min="6" max="6" width="22.33203125" bestFit="1" customWidth="1"/>
    <col min="7" max="7" width="20.88671875" bestFit="1" customWidth="1"/>
    <col min="8" max="8" width="20.77734375" bestFit="1" customWidth="1"/>
    <col min="9" max="9" width="27.21875" bestFit="1" customWidth="1"/>
    <col min="10" max="10" width="15.77734375" bestFit="1" customWidth="1"/>
    <col min="11" max="11" width="16.44140625" bestFit="1" customWidth="1"/>
    <col min="12" max="12" width="30.77734375" customWidth="1"/>
    <col min="13" max="13" width="30.5546875" customWidth="1"/>
  </cols>
  <sheetData>
    <row r="1" spans="2:13" ht="29.4" customHeight="1" x14ac:dyDescent="0.3">
      <c r="B1" s="42" t="s">
        <v>132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">
      <c r="B4" s="45" t="s">
        <v>80</v>
      </c>
      <c r="C4" s="45"/>
      <c r="D4" s="19" t="s">
        <v>81</v>
      </c>
      <c r="E4" s="20">
        <v>45731</v>
      </c>
      <c r="F4" s="20">
        <v>45742</v>
      </c>
      <c r="G4" s="21">
        <f>SUM(L7:L10)/400%</f>
        <v>0.67500000000000004</v>
      </c>
      <c r="H4" s="22">
        <f>SUM(I7:I10)</f>
        <v>31</v>
      </c>
      <c r="I4" s="26">
        <f>SUM(F7:F10)</f>
        <v>21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5</v>
      </c>
      <c r="C7" s="4" t="s">
        <v>11</v>
      </c>
      <c r="D7" s="4" t="s">
        <v>70</v>
      </c>
      <c r="E7" s="4" t="s">
        <v>88</v>
      </c>
      <c r="F7" s="3">
        <v>5</v>
      </c>
      <c r="G7" s="5">
        <v>45731</v>
      </c>
      <c r="H7" s="5">
        <v>45737</v>
      </c>
      <c r="I7" s="3">
        <v>7</v>
      </c>
      <c r="J7" s="4" t="s">
        <v>33</v>
      </c>
      <c r="K7" s="4" t="s">
        <v>14</v>
      </c>
      <c r="L7" s="6">
        <v>0.9</v>
      </c>
      <c r="M7" s="4" t="s">
        <v>92</v>
      </c>
    </row>
    <row r="8" spans="2:13" ht="18" x14ac:dyDescent="0.35">
      <c r="B8" s="3">
        <v>6</v>
      </c>
      <c r="C8" s="4" t="s">
        <v>12</v>
      </c>
      <c r="D8" s="4" t="s">
        <v>70</v>
      </c>
      <c r="E8" s="4" t="s">
        <v>89</v>
      </c>
      <c r="F8" s="3">
        <v>5</v>
      </c>
      <c r="G8" s="5">
        <v>45732</v>
      </c>
      <c r="H8" s="5">
        <v>45738</v>
      </c>
      <c r="I8" s="3">
        <v>7</v>
      </c>
      <c r="J8" s="4" t="s">
        <v>37</v>
      </c>
      <c r="K8" s="4" t="s">
        <v>14</v>
      </c>
      <c r="L8" s="6">
        <v>1</v>
      </c>
      <c r="M8" s="4" t="s">
        <v>93</v>
      </c>
    </row>
    <row r="9" spans="2:13" ht="18" x14ac:dyDescent="0.35">
      <c r="B9" s="3">
        <v>7</v>
      </c>
      <c r="C9" s="4" t="s">
        <v>13</v>
      </c>
      <c r="D9" s="4" t="s">
        <v>86</v>
      </c>
      <c r="E9" s="4" t="s">
        <v>90</v>
      </c>
      <c r="F9" s="3">
        <v>8</v>
      </c>
      <c r="G9" s="5">
        <v>45731</v>
      </c>
      <c r="H9" s="5">
        <v>45744</v>
      </c>
      <c r="I9" s="3">
        <v>13</v>
      </c>
      <c r="J9" s="4" t="s">
        <v>33</v>
      </c>
      <c r="K9" s="4" t="s">
        <v>23</v>
      </c>
      <c r="L9" s="6">
        <v>0.8</v>
      </c>
      <c r="M9" s="4" t="s">
        <v>94</v>
      </c>
    </row>
    <row r="10" spans="2:13" ht="18" x14ac:dyDescent="0.35">
      <c r="B10" s="3">
        <v>8</v>
      </c>
      <c r="C10" s="4" t="s">
        <v>15</v>
      </c>
      <c r="D10" s="4" t="s">
        <v>87</v>
      </c>
      <c r="E10" s="4" t="s">
        <v>91</v>
      </c>
      <c r="F10" s="3">
        <v>3</v>
      </c>
      <c r="G10" s="5">
        <v>45739</v>
      </c>
      <c r="H10" s="5">
        <v>45742</v>
      </c>
      <c r="I10" s="3">
        <v>4</v>
      </c>
      <c r="J10" s="4" t="s">
        <v>34</v>
      </c>
      <c r="K10" s="4" t="s">
        <v>6</v>
      </c>
      <c r="L10" s="6">
        <v>0</v>
      </c>
      <c r="M10" s="4" t="s">
        <v>95</v>
      </c>
    </row>
    <row r="28" spans="4:4" x14ac:dyDescent="0.3">
      <c r="D28" s="7"/>
    </row>
  </sheetData>
  <autoFilter ref="B6:M10" xr:uid="{5F9A41C9-21E4-421C-BE73-4AED719523CE}"/>
  <mergeCells count="3">
    <mergeCell ref="B1:M1"/>
    <mergeCell ref="B3:C3"/>
    <mergeCell ref="B4:C4"/>
  </mergeCells>
  <conditionalFormatting sqref="J7:J10">
    <cfRule type="containsText" dxfId="71" priority="2" operator="containsText" text="On Hold">
      <formula>NOT(ISERROR(SEARCH("On Hold",J7)))</formula>
    </cfRule>
    <cfRule type="containsText" dxfId="70" priority="3" operator="containsText" text="Overdue">
      <formula>NOT(ISERROR(SEARCH("Overdue",J7)))</formula>
    </cfRule>
    <cfRule type="containsText" dxfId="69" priority="6" operator="containsText" text="Not Started">
      <formula>NOT(ISERROR(SEARCH("Not Started",J7)))</formula>
    </cfRule>
    <cfRule type="containsText" dxfId="68" priority="8" operator="containsText" text="In Progress">
      <formula>NOT(ISERROR(SEARCH("In Progress",J7)))</formula>
    </cfRule>
    <cfRule type="containsText" dxfId="67" priority="12" operator="containsText" text="Done">
      <formula>NOT(ISERROR(SEARCH("Done",J7)))</formula>
    </cfRule>
  </conditionalFormatting>
  <conditionalFormatting sqref="J9:J10">
    <cfRule type="containsText" dxfId="66" priority="9" operator="containsText" text="In progess">
      <formula>NOT(ISERROR(SEARCH("In progess",J9)))</formula>
    </cfRule>
    <cfRule type="containsText" dxfId="65" priority="10" operator="containsText" text="In progess">
      <formula>NOT(ISERROR(SEARCH("In progess",J9)))</formula>
    </cfRule>
    <cfRule type="containsText" dxfId="64" priority="11" operator="containsText" text="In progess">
      <formula>NOT(ISERROR(SEARCH("In progess",J9)))</formula>
    </cfRule>
  </conditionalFormatting>
  <conditionalFormatting sqref="K7:K10">
    <cfRule type="containsText" dxfId="63" priority="4" operator="containsText" text="Low">
      <formula>NOT(ISERROR(SEARCH("Low",K7)))</formula>
    </cfRule>
    <cfRule type="containsText" dxfId="62" priority="5" operator="containsText" text="Medium">
      <formula>NOT(ISERROR(SEARCH("Medium",K7)))</formula>
    </cfRule>
    <cfRule type="containsText" dxfId="61" priority="7" operator="containsText" text="High">
      <formula>NOT(ISERROR(SEARCH("High",K7)))</formula>
    </cfRule>
  </conditionalFormatting>
  <conditionalFormatting sqref="L7:L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{9EFB8912-6F0B-4CCD-A59B-0CBFB3346ABA}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B8912-6F0B-4CCD-A59B-0CBFB3346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CF46FF-F1F3-45C8-89CC-F72FE1C2C704}">
          <x14:formula1>
            <xm:f>'Dropdown List'!$B$5:$B$7</xm:f>
          </x14:formula1>
          <xm:sqref>K7:K10</xm:sqref>
        </x14:dataValidation>
        <x14:dataValidation type="list" allowBlank="1" showInputMessage="1" showErrorMessage="1" xr:uid="{3A796015-CD91-4E08-AB8B-6E6B2C45173D}">
          <x14:formula1>
            <xm:f>'Dropdown List'!$D$5:$D$9</xm:f>
          </x14:formula1>
          <xm:sqref>J7:J10</xm:sqref>
        </x14:dataValidation>
        <x14:dataValidation type="list" allowBlank="1" showInputMessage="1" showErrorMessage="1" xr:uid="{F95E6939-3EE0-40E6-ADC4-FB260E1A0197}">
          <x14:formula1>
            <xm:f>'Dropdown List'!$F$5:$F$26</xm:f>
          </x14:formula1>
          <xm:sqref>E7:E10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3AB3-48DB-4704-9CCD-59C00E8EA405}">
  <dimension ref="B1:M27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2.33203125" customWidth="1"/>
    <col min="5" max="5" width="21.109375" customWidth="1"/>
    <col min="6" max="6" width="22.33203125" bestFit="1" customWidth="1"/>
    <col min="7" max="7" width="20.88671875" bestFit="1" customWidth="1"/>
    <col min="8" max="8" width="20.77734375" bestFit="1" customWidth="1"/>
    <col min="9" max="9" width="27.21875" bestFit="1" customWidth="1"/>
    <col min="10" max="10" width="15.77734375" bestFit="1" customWidth="1"/>
    <col min="11" max="11" width="16.6640625" customWidth="1"/>
    <col min="12" max="12" width="30.77734375" customWidth="1"/>
    <col min="13" max="13" width="30.5546875" customWidth="1"/>
  </cols>
  <sheetData>
    <row r="1" spans="2:13" ht="30" customHeight="1" x14ac:dyDescent="0.3">
      <c r="B1" s="42" t="s">
        <v>133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">
      <c r="B4" s="45" t="s">
        <v>80</v>
      </c>
      <c r="C4" s="45"/>
      <c r="D4" s="19" t="s">
        <v>81</v>
      </c>
      <c r="E4" s="20">
        <v>45745</v>
      </c>
      <c r="F4" s="20">
        <v>45758</v>
      </c>
      <c r="G4" s="21">
        <f>SUM(L7:L9)/300%</f>
        <v>0.67333333333333334</v>
      </c>
      <c r="H4" s="22">
        <f>SUM(I7:I9)</f>
        <v>22</v>
      </c>
      <c r="I4" s="26">
        <f>SUM(F7:F9)</f>
        <v>16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9</v>
      </c>
      <c r="C7" s="4" t="s">
        <v>16</v>
      </c>
      <c r="D7" s="4" t="s">
        <v>70</v>
      </c>
      <c r="E7" s="4" t="s">
        <v>98</v>
      </c>
      <c r="F7" s="3">
        <v>8</v>
      </c>
      <c r="G7" s="5">
        <v>45745</v>
      </c>
      <c r="H7" s="5">
        <v>45758</v>
      </c>
      <c r="I7" s="3">
        <v>13</v>
      </c>
      <c r="J7" s="4" t="s">
        <v>33</v>
      </c>
      <c r="K7" s="4" t="s">
        <v>14</v>
      </c>
      <c r="L7" s="6">
        <v>0.7</v>
      </c>
      <c r="M7" s="4" t="s">
        <v>101</v>
      </c>
    </row>
    <row r="8" spans="2:13" ht="18" x14ac:dyDescent="0.35">
      <c r="B8" s="3">
        <v>10</v>
      </c>
      <c r="C8" s="4" t="s">
        <v>17</v>
      </c>
      <c r="D8" s="4" t="s">
        <v>96</v>
      </c>
      <c r="E8" s="4" t="s">
        <v>99</v>
      </c>
      <c r="F8" s="3">
        <v>3</v>
      </c>
      <c r="G8" s="5">
        <v>45748</v>
      </c>
      <c r="H8" s="5">
        <v>45751</v>
      </c>
      <c r="I8" s="3">
        <v>4</v>
      </c>
      <c r="J8" s="4" t="s">
        <v>36</v>
      </c>
      <c r="K8" s="4" t="s">
        <v>23</v>
      </c>
      <c r="L8" s="6">
        <v>0.52</v>
      </c>
      <c r="M8" s="4" t="s">
        <v>102</v>
      </c>
    </row>
    <row r="9" spans="2:13" ht="18" x14ac:dyDescent="0.35">
      <c r="B9" s="3">
        <v>11</v>
      </c>
      <c r="C9" s="4" t="s">
        <v>18</v>
      </c>
      <c r="D9" s="4" t="s">
        <v>97</v>
      </c>
      <c r="E9" s="4" t="s">
        <v>100</v>
      </c>
      <c r="F9" s="3">
        <v>5</v>
      </c>
      <c r="G9" s="5">
        <v>45752</v>
      </c>
      <c r="H9" s="5">
        <v>45756</v>
      </c>
      <c r="I9" s="3">
        <v>5</v>
      </c>
      <c r="J9" s="4" t="s">
        <v>33</v>
      </c>
      <c r="K9" s="4" t="s">
        <v>6</v>
      </c>
      <c r="L9" s="6">
        <v>0.8</v>
      </c>
      <c r="M9" s="4" t="s">
        <v>103</v>
      </c>
    </row>
    <row r="10" spans="2:13" x14ac:dyDescent="0.3">
      <c r="L10" s="23"/>
    </row>
    <row r="14" spans="2:13" x14ac:dyDescent="0.3">
      <c r="I14" s="23"/>
      <c r="J14" s="23"/>
    </row>
    <row r="16" spans="2:13" x14ac:dyDescent="0.3">
      <c r="J16" s="24"/>
    </row>
    <row r="25" spans="4:7" x14ac:dyDescent="0.3">
      <c r="G25" s="27"/>
    </row>
    <row r="27" spans="4:7" x14ac:dyDescent="0.3">
      <c r="D27" s="7"/>
    </row>
  </sheetData>
  <autoFilter ref="B6:M9" xr:uid="{5F9A41C9-21E4-421C-BE73-4AED719523CE}"/>
  <mergeCells count="3">
    <mergeCell ref="B1:M1"/>
    <mergeCell ref="B3:C3"/>
    <mergeCell ref="B4:C4"/>
  </mergeCells>
  <conditionalFormatting sqref="J7:J9">
    <cfRule type="containsText" dxfId="60" priority="2" operator="containsText" text="Not Started">
      <formula>NOT(ISERROR(SEARCH("Not Started",J7)))</formula>
    </cfRule>
    <cfRule type="containsText" dxfId="59" priority="3" operator="containsText" text="Overdue">
      <formula>NOT(ISERROR(SEARCH("Overdue",J7)))</formula>
    </cfRule>
    <cfRule type="containsText" dxfId="58" priority="7" operator="containsText" text="On Hold">
      <formula>NOT(ISERROR(SEARCH("On Hold",J7)))</formula>
    </cfRule>
    <cfRule type="containsText" dxfId="57" priority="9" operator="containsText" text="In Progress">
      <formula>NOT(ISERROR(SEARCH("In Progress",J7)))</formula>
    </cfRule>
    <cfRule type="containsText" dxfId="56" priority="13" operator="containsText" text="Done">
      <formula>NOT(ISERROR(SEARCH("Done",J7)))</formula>
    </cfRule>
  </conditionalFormatting>
  <conditionalFormatting sqref="J9">
    <cfRule type="containsText" dxfId="55" priority="10" operator="containsText" text="In progess">
      <formula>NOT(ISERROR(SEARCH("In progess",J9)))</formula>
    </cfRule>
    <cfRule type="containsText" dxfId="54" priority="11" operator="containsText" text="In progess">
      <formula>NOT(ISERROR(SEARCH("In progess",J9)))</formula>
    </cfRule>
    <cfRule type="containsText" dxfId="53" priority="12" operator="containsText" text="In progess">
      <formula>NOT(ISERROR(SEARCH("In progess",J9)))</formula>
    </cfRule>
  </conditionalFormatting>
  <conditionalFormatting sqref="K7:K9">
    <cfRule type="containsText" dxfId="52" priority="4" operator="containsText" text="Low">
      <formula>NOT(ISERROR(SEARCH("Low",K7)))</formula>
    </cfRule>
    <cfRule type="containsText" dxfId="51" priority="5" operator="containsText" text="Medium">
      <formula>NOT(ISERROR(SEARCH("Medium",K7)))</formula>
    </cfRule>
    <cfRule type="containsText" dxfId="50" priority="6" operator="containsText" text="Medium">
      <formula>NOT(ISERROR(SEARCH("Medium",K7)))</formula>
    </cfRule>
    <cfRule type="containsText" dxfId="49" priority="8" operator="containsText" text="High">
      <formula>NOT(ISERROR(SEARCH("High",K7)))</formula>
    </cfRule>
  </conditionalFormatting>
  <conditionalFormatting sqref="L7:L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{B6011C4A-551E-41B0-A723-2C22C43E4719}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11C4A-551E-41B0-A723-2C22C43E4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79FD4A-3047-4DEF-A185-A168A841D565}">
          <x14:formula1>
            <xm:f>'Dropdown List'!$D$5:$D$9</xm:f>
          </x14:formula1>
          <xm:sqref>J7:J9</xm:sqref>
        </x14:dataValidation>
        <x14:dataValidation type="list" allowBlank="1" showInputMessage="1" showErrorMessage="1" xr:uid="{EA2540DF-E950-4DC6-BBC0-49CD0EA5B3DA}">
          <x14:formula1>
            <xm:f>'Dropdown List'!$B$5:$B$7</xm:f>
          </x14:formula1>
          <xm:sqref>K7:K9</xm:sqref>
        </x14:dataValidation>
        <x14:dataValidation type="list" allowBlank="1" showInputMessage="1" showErrorMessage="1" xr:uid="{C171A200-6EBD-45A0-9C7C-89964C144986}">
          <x14:formula1>
            <xm:f>'Dropdown List'!$F$5:$F$26</xm:f>
          </x14:formula1>
          <xm:sqref>E7:E9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34A0-AA67-424B-AFBA-7ABAD8F51CC8}">
  <dimension ref="B1:M27"/>
  <sheetViews>
    <sheetView zoomScale="70" zoomScaleNormal="70" workbookViewId="0"/>
  </sheetViews>
  <sheetFormatPr defaultRowHeight="14.4" x14ac:dyDescent="0.3"/>
  <cols>
    <col min="2" max="2" width="10.21875" customWidth="1"/>
    <col min="3" max="3" width="48.21875" customWidth="1"/>
    <col min="4" max="4" width="23" customWidth="1"/>
    <col min="5" max="5" width="22.21875" bestFit="1" customWidth="1"/>
    <col min="6" max="6" width="22.33203125" bestFit="1" customWidth="1"/>
    <col min="7" max="7" width="20.5546875" customWidth="1"/>
    <col min="8" max="8" width="20.77734375" bestFit="1" customWidth="1"/>
    <col min="9" max="9" width="27.21875" bestFit="1" customWidth="1"/>
    <col min="10" max="10" width="15.77734375" bestFit="1" customWidth="1"/>
    <col min="11" max="11" width="16.44140625" bestFit="1" customWidth="1"/>
    <col min="12" max="12" width="30.77734375" customWidth="1"/>
    <col min="13" max="13" width="30.5546875" customWidth="1"/>
  </cols>
  <sheetData>
    <row r="1" spans="2:13" ht="31.2" customHeight="1" x14ac:dyDescent="0.3">
      <c r="B1" s="42" t="s">
        <v>134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">
      <c r="B4" s="45" t="s">
        <v>80</v>
      </c>
      <c r="C4" s="45"/>
      <c r="D4" s="19" t="s">
        <v>81</v>
      </c>
      <c r="E4" s="20">
        <v>45759</v>
      </c>
      <c r="F4" s="20">
        <v>45767</v>
      </c>
      <c r="G4" s="21">
        <f>SUM(L7:L9)/300%</f>
        <v>0.53166666666666662</v>
      </c>
      <c r="H4" s="22">
        <f>SUM(I7:I9)</f>
        <v>15</v>
      </c>
      <c r="I4" s="26">
        <f>SUM(F7:F9)</f>
        <v>11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12</v>
      </c>
      <c r="C7" s="4" t="s">
        <v>19</v>
      </c>
      <c r="D7" s="4" t="s">
        <v>87</v>
      </c>
      <c r="E7" s="4" t="s">
        <v>104</v>
      </c>
      <c r="F7" s="3">
        <v>3</v>
      </c>
      <c r="G7" s="5">
        <v>45759</v>
      </c>
      <c r="H7" s="5">
        <v>45761</v>
      </c>
      <c r="I7" s="3">
        <v>3</v>
      </c>
      <c r="J7" s="4" t="s">
        <v>33</v>
      </c>
      <c r="K7" s="4" t="s">
        <v>6</v>
      </c>
      <c r="L7" s="6">
        <v>0.77</v>
      </c>
      <c r="M7" s="4" t="s">
        <v>107</v>
      </c>
    </row>
    <row r="8" spans="2:13" ht="18" x14ac:dyDescent="0.35">
      <c r="B8" s="3">
        <v>13</v>
      </c>
      <c r="C8" s="4" t="s">
        <v>20</v>
      </c>
      <c r="D8" s="4" t="s">
        <v>97</v>
      </c>
      <c r="E8" s="4" t="s">
        <v>105</v>
      </c>
      <c r="F8" s="3">
        <v>3</v>
      </c>
      <c r="G8" s="5">
        <v>45762</v>
      </c>
      <c r="H8" s="5">
        <v>45764</v>
      </c>
      <c r="I8" s="3">
        <v>3</v>
      </c>
      <c r="J8" s="4" t="s">
        <v>34</v>
      </c>
      <c r="K8" s="4" t="s">
        <v>14</v>
      </c>
      <c r="L8" s="6">
        <v>0</v>
      </c>
      <c r="M8" s="4" t="s">
        <v>108</v>
      </c>
    </row>
    <row r="9" spans="2:13" ht="18" x14ac:dyDescent="0.35">
      <c r="B9" s="3">
        <v>14</v>
      </c>
      <c r="C9" s="4" t="s">
        <v>21</v>
      </c>
      <c r="D9" s="4" t="s">
        <v>70</v>
      </c>
      <c r="E9" s="4" t="s">
        <v>106</v>
      </c>
      <c r="F9" s="3">
        <v>5</v>
      </c>
      <c r="G9" s="5">
        <v>45759</v>
      </c>
      <c r="H9" s="5">
        <v>45767</v>
      </c>
      <c r="I9" s="3">
        <v>9</v>
      </c>
      <c r="J9" s="4" t="s">
        <v>36</v>
      </c>
      <c r="K9" s="4" t="s">
        <v>23</v>
      </c>
      <c r="L9" s="6">
        <v>0.82499999999999996</v>
      </c>
      <c r="M9" s="4" t="s">
        <v>109</v>
      </c>
    </row>
    <row r="10" spans="2:13" x14ac:dyDescent="0.3">
      <c r="L10" s="23"/>
    </row>
    <row r="14" spans="2:13" x14ac:dyDescent="0.3">
      <c r="I14" s="23"/>
      <c r="J14" s="23"/>
    </row>
    <row r="16" spans="2:13" x14ac:dyDescent="0.3">
      <c r="J16" s="24"/>
    </row>
    <row r="19" spans="4:8" x14ac:dyDescent="0.3">
      <c r="H19" s="23"/>
    </row>
    <row r="27" spans="4:8" x14ac:dyDescent="0.3">
      <c r="D27" s="7"/>
    </row>
  </sheetData>
  <autoFilter ref="B6:M9" xr:uid="{5F9A41C9-21E4-421C-BE73-4AED719523CE}"/>
  <mergeCells count="3">
    <mergeCell ref="B1:M1"/>
    <mergeCell ref="B3:C3"/>
    <mergeCell ref="B4:C4"/>
  </mergeCells>
  <conditionalFormatting sqref="J7:J9">
    <cfRule type="containsText" dxfId="48" priority="2" operator="containsText" text="Not Started">
      <formula>NOT(ISERROR(SEARCH("Not Started",J7)))</formula>
    </cfRule>
    <cfRule type="containsText" dxfId="47" priority="3" operator="containsText" text="Overdue">
      <formula>NOT(ISERROR(SEARCH("Overdue",J7)))</formula>
    </cfRule>
    <cfRule type="containsText" dxfId="46" priority="7" operator="containsText" text="On Hold">
      <formula>NOT(ISERROR(SEARCH("On Hold",J7)))</formula>
    </cfRule>
    <cfRule type="containsText" dxfId="45" priority="9" operator="containsText" text="In Progress">
      <formula>NOT(ISERROR(SEARCH("In Progress",J7)))</formula>
    </cfRule>
    <cfRule type="containsText" dxfId="44" priority="13" operator="containsText" text="Done">
      <formula>NOT(ISERROR(SEARCH("Done",J7)))</formula>
    </cfRule>
  </conditionalFormatting>
  <conditionalFormatting sqref="J9">
    <cfRule type="containsText" dxfId="43" priority="10" operator="containsText" text="In progess">
      <formula>NOT(ISERROR(SEARCH("In progess",J9)))</formula>
    </cfRule>
    <cfRule type="containsText" dxfId="42" priority="11" operator="containsText" text="In progess">
      <formula>NOT(ISERROR(SEARCH("In progess",J9)))</formula>
    </cfRule>
    <cfRule type="containsText" dxfId="41" priority="12" operator="containsText" text="In progess">
      <formula>NOT(ISERROR(SEARCH("In progess",J9)))</formula>
    </cfRule>
  </conditionalFormatting>
  <conditionalFormatting sqref="K7:K9">
    <cfRule type="containsText" dxfId="40" priority="4" operator="containsText" text="Low">
      <formula>NOT(ISERROR(SEARCH("Low",K7)))</formula>
    </cfRule>
    <cfRule type="containsText" dxfId="39" priority="5" operator="containsText" text="Medium">
      <formula>NOT(ISERROR(SEARCH("Medium",K7)))</formula>
    </cfRule>
    <cfRule type="containsText" dxfId="38" priority="6" operator="containsText" text="Medium">
      <formula>NOT(ISERROR(SEARCH("Medium",K7)))</formula>
    </cfRule>
    <cfRule type="containsText" dxfId="37" priority="8" operator="containsText" text="High">
      <formula>NOT(ISERROR(SEARCH("High",K7)))</formula>
    </cfRule>
  </conditionalFormatting>
  <conditionalFormatting sqref="L7:L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{36639206-4585-466D-874B-642A27FE5D69}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639206-4585-466D-874B-642A27FE5D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BF0500-6588-4BCF-83BD-3D1A0BAD717C}">
          <x14:formula1>
            <xm:f>'Dropdown List'!$B$5:$B$7</xm:f>
          </x14:formula1>
          <xm:sqref>K7:K9</xm:sqref>
        </x14:dataValidation>
        <x14:dataValidation type="list" allowBlank="1" showInputMessage="1" showErrorMessage="1" xr:uid="{2C965B0E-C96E-4672-AC8C-721F7D3AB95A}">
          <x14:formula1>
            <xm:f>'Dropdown List'!$D$5:$D$9</xm:f>
          </x14:formula1>
          <xm:sqref>J7:J9</xm:sqref>
        </x14:dataValidation>
        <x14:dataValidation type="list" allowBlank="1" showInputMessage="1" showErrorMessage="1" xr:uid="{1C5CD347-922B-4158-8C0E-8A7B40A9843E}">
          <x14:formula1>
            <xm:f>'Dropdown List'!$F$5:$F$26</xm:f>
          </x14:formula1>
          <xm:sqref>E7:E9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95DE-D2A9-49CB-85BE-733D25E7DAC0}">
  <dimension ref="B1:M26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3" bestFit="1" customWidth="1"/>
    <col min="5" max="5" width="22.21875" bestFit="1" customWidth="1"/>
    <col min="6" max="6" width="22.33203125" bestFit="1" customWidth="1"/>
    <col min="7" max="7" width="20.5546875" customWidth="1"/>
    <col min="8" max="8" width="20.44140625" customWidth="1"/>
    <col min="9" max="9" width="27.21875" bestFit="1" customWidth="1"/>
    <col min="10" max="10" width="15.77734375" bestFit="1" customWidth="1"/>
    <col min="11" max="11" width="16.44140625" bestFit="1" customWidth="1"/>
    <col min="12" max="12" width="30.77734375" customWidth="1"/>
    <col min="13" max="13" width="30.5546875" customWidth="1"/>
  </cols>
  <sheetData>
    <row r="1" spans="2:13" ht="30.6" customHeight="1" x14ac:dyDescent="0.3">
      <c r="B1" s="42" t="s">
        <v>135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">
      <c r="B4" s="45" t="s">
        <v>80</v>
      </c>
      <c r="C4" s="45"/>
      <c r="D4" s="19" t="s">
        <v>81</v>
      </c>
      <c r="E4" s="20">
        <v>45768</v>
      </c>
      <c r="F4" s="20">
        <v>45782</v>
      </c>
      <c r="G4" s="21">
        <f>SUM(L7:L8)/200%</f>
        <v>0.56499999999999995</v>
      </c>
      <c r="H4" s="22">
        <f>SUM(I7:I8)</f>
        <v>10</v>
      </c>
      <c r="I4" s="26">
        <f>SUM(F7:F8)</f>
        <v>8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15</v>
      </c>
      <c r="C7" s="4" t="s">
        <v>22</v>
      </c>
      <c r="D7" s="4" t="s">
        <v>87</v>
      </c>
      <c r="E7" s="4" t="s">
        <v>111</v>
      </c>
      <c r="F7" s="3">
        <v>5</v>
      </c>
      <c r="G7" s="5">
        <v>45768</v>
      </c>
      <c r="H7" s="5">
        <v>45775</v>
      </c>
      <c r="I7" s="3">
        <v>5</v>
      </c>
      <c r="J7" s="4" t="s">
        <v>33</v>
      </c>
      <c r="K7" s="4" t="s">
        <v>23</v>
      </c>
      <c r="L7" s="6">
        <v>0.52</v>
      </c>
      <c r="M7" s="4" t="s">
        <v>113</v>
      </c>
    </row>
    <row r="8" spans="2:13" ht="18" x14ac:dyDescent="0.35">
      <c r="B8" s="3">
        <v>16</v>
      </c>
      <c r="C8" s="4" t="s">
        <v>24</v>
      </c>
      <c r="D8" s="4" t="s">
        <v>110</v>
      </c>
      <c r="E8" s="4" t="s">
        <v>112</v>
      </c>
      <c r="F8" s="3">
        <v>3</v>
      </c>
      <c r="G8" s="5">
        <v>45776</v>
      </c>
      <c r="H8" s="5">
        <v>45782</v>
      </c>
      <c r="I8" s="3">
        <v>5</v>
      </c>
      <c r="J8" s="4" t="s">
        <v>35</v>
      </c>
      <c r="K8" s="4" t="s">
        <v>23</v>
      </c>
      <c r="L8" s="6">
        <v>0.61</v>
      </c>
      <c r="M8" s="4" t="s">
        <v>114</v>
      </c>
    </row>
    <row r="9" spans="2:13" x14ac:dyDescent="0.3">
      <c r="L9" s="23"/>
    </row>
    <row r="13" spans="2:13" x14ac:dyDescent="0.3">
      <c r="I13" s="23"/>
      <c r="J13" s="23"/>
    </row>
    <row r="15" spans="2:13" x14ac:dyDescent="0.3">
      <c r="J15" s="24"/>
    </row>
    <row r="18" spans="4:8" x14ac:dyDescent="0.3">
      <c r="H18" s="23"/>
    </row>
    <row r="26" spans="4:8" x14ac:dyDescent="0.3">
      <c r="D26" s="7"/>
    </row>
  </sheetData>
  <autoFilter ref="B6:M8" xr:uid="{5F9A41C9-21E4-421C-BE73-4AED719523CE}"/>
  <mergeCells count="3">
    <mergeCell ref="B1:M1"/>
    <mergeCell ref="B3:C3"/>
    <mergeCell ref="B4:C4"/>
  </mergeCells>
  <conditionalFormatting sqref="J7:J8">
    <cfRule type="containsText" dxfId="36" priority="2" operator="containsText" text="Not Started">
      <formula>NOT(ISERROR(SEARCH("Not Started",J7)))</formula>
    </cfRule>
    <cfRule type="containsText" dxfId="35" priority="3" operator="containsText" text="Overdue">
      <formula>NOT(ISERROR(SEARCH("Overdue",J7)))</formula>
    </cfRule>
    <cfRule type="containsText" dxfId="34" priority="7" operator="containsText" text="On Hold">
      <formula>NOT(ISERROR(SEARCH("On Hold",J7)))</formula>
    </cfRule>
    <cfRule type="containsText" dxfId="33" priority="9" operator="containsText" text="In Progress">
      <formula>NOT(ISERROR(SEARCH("In Progress",J7)))</formula>
    </cfRule>
    <cfRule type="containsText" dxfId="32" priority="13" operator="containsText" text="Done">
      <formula>NOT(ISERROR(SEARCH("Done",J7)))</formula>
    </cfRule>
  </conditionalFormatting>
  <conditionalFormatting sqref="K7:K8">
    <cfRule type="containsText" dxfId="31" priority="4" operator="containsText" text="Low">
      <formula>NOT(ISERROR(SEARCH("Low",K7)))</formula>
    </cfRule>
    <cfRule type="containsText" dxfId="30" priority="5" operator="containsText" text="Medium">
      <formula>NOT(ISERROR(SEARCH("Medium",K7)))</formula>
    </cfRule>
    <cfRule type="containsText" dxfId="29" priority="6" operator="containsText" text="Medium">
      <formula>NOT(ISERROR(SEARCH("Medium",K7)))</formula>
    </cfRule>
    <cfRule type="containsText" dxfId="28" priority="8" operator="containsText" text="High">
      <formula>NOT(ISERROR(SEARCH("High",K7)))</formula>
    </cfRule>
  </conditionalFormatting>
  <conditionalFormatting sqref="L7: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{E7109CA5-8017-4F93-8C6F-65AA10D06B6A}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109CA5-8017-4F93-8C6F-65AA10D06B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6A1AF7-7208-4A78-8035-6C3C38C9A340}">
          <x14:formula1>
            <xm:f>'Dropdown List'!$D$5:$D$9</xm:f>
          </x14:formula1>
          <xm:sqref>J7:J8</xm:sqref>
        </x14:dataValidation>
        <x14:dataValidation type="list" allowBlank="1" showInputMessage="1" showErrorMessage="1" xr:uid="{95A2582A-4D40-467A-98D5-67C7599A0A92}">
          <x14:formula1>
            <xm:f>'Dropdown List'!$B$5:$B$7</xm:f>
          </x14:formula1>
          <xm:sqref>K7:K8</xm:sqref>
        </x14:dataValidation>
        <x14:dataValidation type="list" allowBlank="1" showInputMessage="1" showErrorMessage="1" xr:uid="{0DD38F43-FBEB-405D-AA0D-4E2B763BEBBC}">
          <x14:formula1>
            <xm:f>'Dropdown List'!$F$5:$F$26</xm:f>
          </x14:formula1>
          <xm:sqref>E7:E8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B27F-0264-4EC7-9517-C8C042C81638}">
  <dimension ref="B1:M26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3" bestFit="1" customWidth="1"/>
    <col min="5" max="5" width="22.21875" bestFit="1" customWidth="1"/>
    <col min="6" max="6" width="22.33203125" bestFit="1" customWidth="1"/>
    <col min="7" max="7" width="20.5546875" customWidth="1"/>
    <col min="8" max="8" width="20.44140625" customWidth="1"/>
    <col min="9" max="9" width="27.21875" bestFit="1" customWidth="1"/>
    <col min="10" max="10" width="15.77734375" bestFit="1" customWidth="1"/>
    <col min="11" max="11" width="16.44140625" bestFit="1" customWidth="1"/>
    <col min="12" max="12" width="30.77734375" customWidth="1"/>
    <col min="13" max="13" width="30.5546875" customWidth="1"/>
  </cols>
  <sheetData>
    <row r="1" spans="2:13" ht="31.2" customHeight="1" x14ac:dyDescent="0.3">
      <c r="B1" s="42" t="s">
        <v>136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5">
      <c r="B4" s="45" t="s">
        <v>80</v>
      </c>
      <c r="C4" s="45"/>
      <c r="D4" s="19" t="s">
        <v>81</v>
      </c>
      <c r="E4" s="25">
        <v>45787</v>
      </c>
      <c r="F4" s="25">
        <v>45795</v>
      </c>
      <c r="G4" s="21">
        <f>SUM(L7:L8)/200%</f>
        <v>0.51749999999999996</v>
      </c>
      <c r="H4" s="22">
        <f>SUM(I7:I8)</f>
        <v>9</v>
      </c>
      <c r="I4" s="26">
        <f>SUM(F7:F8)</f>
        <v>8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17</v>
      </c>
      <c r="C7" s="4" t="s">
        <v>25</v>
      </c>
      <c r="D7" s="4" t="s">
        <v>115</v>
      </c>
      <c r="E7" s="4" t="s">
        <v>117</v>
      </c>
      <c r="F7" s="3">
        <v>5</v>
      </c>
      <c r="G7" s="5">
        <v>45787</v>
      </c>
      <c r="H7" s="5">
        <v>45791</v>
      </c>
      <c r="I7" s="3">
        <v>5</v>
      </c>
      <c r="J7" s="4" t="s">
        <v>33</v>
      </c>
      <c r="K7" s="4" t="s">
        <v>14</v>
      </c>
      <c r="L7" s="6">
        <v>0.71</v>
      </c>
      <c r="M7" s="4" t="s">
        <v>119</v>
      </c>
    </row>
    <row r="8" spans="2:13" ht="18" x14ac:dyDescent="0.35">
      <c r="B8" s="3">
        <v>18</v>
      </c>
      <c r="C8" s="4" t="s">
        <v>26</v>
      </c>
      <c r="D8" s="4" t="s">
        <v>116</v>
      </c>
      <c r="E8" s="4" t="s">
        <v>118</v>
      </c>
      <c r="F8" s="3">
        <v>3</v>
      </c>
      <c r="G8" s="5">
        <v>45792</v>
      </c>
      <c r="H8" s="5">
        <v>45795</v>
      </c>
      <c r="I8" s="3">
        <v>4</v>
      </c>
      <c r="J8" s="4" t="s">
        <v>33</v>
      </c>
      <c r="K8" s="4" t="s">
        <v>14</v>
      </c>
      <c r="L8" s="6">
        <v>0.32500000000000001</v>
      </c>
      <c r="M8" s="4" t="s">
        <v>120</v>
      </c>
    </row>
    <row r="9" spans="2:13" x14ac:dyDescent="0.3">
      <c r="L9" s="23"/>
    </row>
    <row r="13" spans="2:13" x14ac:dyDescent="0.3">
      <c r="I13" s="23"/>
      <c r="J13" s="23"/>
    </row>
    <row r="15" spans="2:13" x14ac:dyDescent="0.3">
      <c r="J15" s="24"/>
    </row>
    <row r="18" spans="4:8" x14ac:dyDescent="0.3">
      <c r="H18" s="23"/>
    </row>
    <row r="26" spans="4:8" x14ac:dyDescent="0.3">
      <c r="D26" s="7"/>
    </row>
  </sheetData>
  <autoFilter ref="B6:M8" xr:uid="{5F9A41C9-21E4-421C-BE73-4AED719523CE}"/>
  <mergeCells count="3">
    <mergeCell ref="B1:M1"/>
    <mergeCell ref="B3:C3"/>
    <mergeCell ref="B4:C4"/>
  </mergeCells>
  <conditionalFormatting sqref="J7:J8">
    <cfRule type="containsText" dxfId="27" priority="2" operator="containsText" text="Not Started">
      <formula>NOT(ISERROR(SEARCH("Not Started",J7)))</formula>
    </cfRule>
    <cfRule type="containsText" dxfId="26" priority="3" operator="containsText" text="Overdue">
      <formula>NOT(ISERROR(SEARCH("Overdue",J7)))</formula>
    </cfRule>
    <cfRule type="containsText" dxfId="25" priority="7" operator="containsText" text="On Hold">
      <formula>NOT(ISERROR(SEARCH("On Hold",J7)))</formula>
    </cfRule>
    <cfRule type="containsText" dxfId="24" priority="9" operator="containsText" text="In Progress">
      <formula>NOT(ISERROR(SEARCH("In Progress",J7)))</formula>
    </cfRule>
    <cfRule type="containsText" dxfId="23" priority="10" operator="containsText" text="Done">
      <formula>NOT(ISERROR(SEARCH("Done",J7)))</formula>
    </cfRule>
  </conditionalFormatting>
  <conditionalFormatting sqref="K7:K8">
    <cfRule type="containsText" dxfId="22" priority="4" operator="containsText" text="Low">
      <formula>NOT(ISERROR(SEARCH("Low",K7)))</formula>
    </cfRule>
    <cfRule type="containsText" dxfId="21" priority="5" operator="containsText" text="Medium">
      <formula>NOT(ISERROR(SEARCH("Medium",K7)))</formula>
    </cfRule>
    <cfRule type="containsText" dxfId="20" priority="6" operator="containsText" text="Medium">
      <formula>NOT(ISERROR(SEARCH("Medium",K7)))</formula>
    </cfRule>
    <cfRule type="containsText" dxfId="19" priority="8" operator="containsText" text="High">
      <formula>NOT(ISERROR(SEARCH("High",K7)))</formula>
    </cfRule>
  </conditionalFormatting>
  <conditionalFormatting sqref="L7: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{EF666802-46BB-4100-9973-E372ED6F896B}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66802-46BB-4100-9973-E372ED6F8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CDF5C28-143D-43DA-89B6-CE1B3DDB8274}">
          <x14:formula1>
            <xm:f>'Dropdown List'!$B$5:$B$7</xm:f>
          </x14:formula1>
          <xm:sqref>K7:K8</xm:sqref>
        </x14:dataValidation>
        <x14:dataValidation type="list" allowBlank="1" showInputMessage="1" showErrorMessage="1" xr:uid="{CA259FE5-30CD-455C-A543-DD2B19B22235}">
          <x14:formula1>
            <xm:f>'Dropdown List'!$D$5:$D$9</xm:f>
          </x14:formula1>
          <xm:sqref>J7:J8</xm:sqref>
        </x14:dataValidation>
        <x14:dataValidation type="list" allowBlank="1" showInputMessage="1" showErrorMessage="1" xr:uid="{FC5D4F24-C1EA-4E8A-AB23-3AC1170A6BE3}">
          <x14:formula1>
            <xm:f>'Dropdown List'!$F$5:$F$26</xm:f>
          </x14:formula1>
          <xm:sqref>E7:E8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2F50-18A4-4EAA-AF91-6D182E4B02C8}">
  <dimension ref="B1:M26"/>
  <sheetViews>
    <sheetView zoomScale="70" zoomScaleNormal="70" workbookViewId="0"/>
  </sheetViews>
  <sheetFormatPr defaultRowHeight="14.4" x14ac:dyDescent="0.3"/>
  <cols>
    <col min="2" max="2" width="10.21875" bestFit="1" customWidth="1"/>
    <col min="3" max="3" width="48.21875" customWidth="1"/>
    <col min="4" max="4" width="22.5546875" customWidth="1"/>
    <col min="5" max="5" width="22.21875" bestFit="1" customWidth="1"/>
    <col min="6" max="6" width="22.33203125" bestFit="1" customWidth="1"/>
    <col min="7" max="7" width="20.5546875" customWidth="1"/>
    <col min="8" max="8" width="20.44140625" customWidth="1"/>
    <col min="9" max="9" width="27.21875" customWidth="1"/>
    <col min="10" max="10" width="15.77734375" bestFit="1" customWidth="1"/>
    <col min="11" max="11" width="16.44140625" bestFit="1" customWidth="1"/>
    <col min="12" max="12" width="30.77734375" customWidth="1"/>
    <col min="13" max="13" width="30.5546875" customWidth="1"/>
  </cols>
  <sheetData>
    <row r="1" spans="2:13" ht="30.6" customHeight="1" x14ac:dyDescent="0.3">
      <c r="B1" s="42" t="s">
        <v>137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2:13" ht="25.2" customHeight="1" x14ac:dyDescent="0.3">
      <c r="B3" s="44" t="s">
        <v>79</v>
      </c>
      <c r="C3" s="44"/>
      <c r="D3" s="18" t="s">
        <v>38</v>
      </c>
      <c r="E3" s="18" t="s">
        <v>62</v>
      </c>
      <c r="F3" s="18" t="s">
        <v>63</v>
      </c>
      <c r="G3" s="18" t="s">
        <v>83</v>
      </c>
      <c r="H3" s="18" t="s">
        <v>84</v>
      </c>
      <c r="I3" s="18" t="s">
        <v>139</v>
      </c>
    </row>
    <row r="4" spans="2:13" ht="22.8" customHeight="1" x14ac:dyDescent="0.35">
      <c r="B4" s="45" t="s">
        <v>80</v>
      </c>
      <c r="C4" s="45"/>
      <c r="D4" s="19" t="s">
        <v>81</v>
      </c>
      <c r="E4" s="25">
        <v>45797</v>
      </c>
      <c r="F4" s="25">
        <v>45814</v>
      </c>
      <c r="G4" s="21">
        <f>SUM(L7:L8)/200%</f>
        <v>0.76</v>
      </c>
      <c r="H4" s="22">
        <f>SUM(I7:I8)</f>
        <v>12</v>
      </c>
      <c r="I4" s="26">
        <f>SUM(F7:F8)</f>
        <v>16</v>
      </c>
    </row>
    <row r="5" spans="2:13" ht="19.8" customHeight="1" thickBot="1" x14ac:dyDescent="0.35"/>
    <row r="6" spans="2:13" ht="21.6" customHeight="1" thickTop="1" x14ac:dyDescent="0.3">
      <c r="B6" s="16" t="s">
        <v>4</v>
      </c>
      <c r="C6" s="16" t="s">
        <v>59</v>
      </c>
      <c r="D6" s="16" t="s">
        <v>60</v>
      </c>
      <c r="E6" s="16" t="s">
        <v>61</v>
      </c>
      <c r="F6" s="16" t="s">
        <v>2</v>
      </c>
      <c r="G6" s="16" t="s">
        <v>62</v>
      </c>
      <c r="H6" s="16" t="s">
        <v>63</v>
      </c>
      <c r="I6" s="17" t="s">
        <v>64</v>
      </c>
      <c r="J6" s="16" t="s">
        <v>65</v>
      </c>
      <c r="K6" s="16" t="s">
        <v>1</v>
      </c>
      <c r="L6" s="16" t="s">
        <v>66</v>
      </c>
      <c r="M6" s="16" t="s">
        <v>67</v>
      </c>
    </row>
    <row r="7" spans="2:13" ht="18" x14ac:dyDescent="0.35">
      <c r="B7" s="3">
        <v>19</v>
      </c>
      <c r="C7" s="4" t="s">
        <v>27</v>
      </c>
      <c r="D7" s="4" t="s">
        <v>121</v>
      </c>
      <c r="E7" s="4" t="s">
        <v>123</v>
      </c>
      <c r="F7" s="3">
        <v>8</v>
      </c>
      <c r="G7" s="5">
        <v>45797</v>
      </c>
      <c r="H7" s="5">
        <v>45805</v>
      </c>
      <c r="I7" s="3">
        <v>8</v>
      </c>
      <c r="J7" s="4" t="s">
        <v>37</v>
      </c>
      <c r="K7" s="4" t="s">
        <v>14</v>
      </c>
      <c r="L7" s="6">
        <v>1</v>
      </c>
      <c r="M7" s="4" t="s">
        <v>124</v>
      </c>
    </row>
    <row r="8" spans="2:13" ht="18" x14ac:dyDescent="0.35">
      <c r="B8" s="3">
        <v>20</v>
      </c>
      <c r="C8" s="4" t="s">
        <v>29</v>
      </c>
      <c r="D8" s="4" t="s">
        <v>122</v>
      </c>
      <c r="E8" s="4" t="s">
        <v>91</v>
      </c>
      <c r="F8" s="3">
        <v>8</v>
      </c>
      <c r="G8" s="5">
        <v>45806</v>
      </c>
      <c r="H8" s="5">
        <v>45814</v>
      </c>
      <c r="I8" s="3">
        <v>4</v>
      </c>
      <c r="J8" s="4" t="s">
        <v>33</v>
      </c>
      <c r="K8" s="4" t="s">
        <v>6</v>
      </c>
      <c r="L8" s="6">
        <v>0.52</v>
      </c>
      <c r="M8" s="4" t="s">
        <v>125</v>
      </c>
    </row>
    <row r="9" spans="2:13" x14ac:dyDescent="0.3">
      <c r="L9" s="23"/>
    </row>
    <row r="13" spans="2:13" x14ac:dyDescent="0.3">
      <c r="I13" s="23"/>
      <c r="J13" s="23"/>
    </row>
    <row r="15" spans="2:13" x14ac:dyDescent="0.3">
      <c r="J15" s="24"/>
    </row>
    <row r="18" spans="4:8" x14ac:dyDescent="0.3">
      <c r="H18" s="23"/>
    </row>
    <row r="26" spans="4:8" x14ac:dyDescent="0.3">
      <c r="D26" s="7"/>
    </row>
  </sheetData>
  <autoFilter ref="B6:M8" xr:uid="{5F9A41C9-21E4-421C-BE73-4AED719523CE}"/>
  <mergeCells count="3">
    <mergeCell ref="B1:M1"/>
    <mergeCell ref="B3:C3"/>
    <mergeCell ref="B4:C4"/>
  </mergeCells>
  <conditionalFormatting sqref="J7:J8">
    <cfRule type="containsText" dxfId="18" priority="2" operator="containsText" text="Not Started">
      <formula>NOT(ISERROR(SEARCH("Not Started",J7)))</formula>
    </cfRule>
    <cfRule type="containsText" dxfId="17" priority="3" operator="containsText" text="Overdue">
      <formula>NOT(ISERROR(SEARCH("Overdue",J7)))</formula>
    </cfRule>
    <cfRule type="containsText" dxfId="16" priority="7" operator="containsText" text="On Hold">
      <formula>NOT(ISERROR(SEARCH("On Hold",J7)))</formula>
    </cfRule>
    <cfRule type="containsText" dxfId="15" priority="9" operator="containsText" text="In Progress">
      <formula>NOT(ISERROR(SEARCH("In Progress",J7)))</formula>
    </cfRule>
    <cfRule type="containsText" dxfId="14" priority="10" operator="containsText" text="Done">
      <formula>NOT(ISERROR(SEARCH("Done",J7)))</formula>
    </cfRule>
  </conditionalFormatting>
  <conditionalFormatting sqref="K7:K8">
    <cfRule type="containsText" dxfId="13" priority="4" operator="containsText" text="Low">
      <formula>NOT(ISERROR(SEARCH("Low",K7)))</formula>
    </cfRule>
    <cfRule type="containsText" dxfId="12" priority="5" operator="containsText" text="Medium">
      <formula>NOT(ISERROR(SEARCH("Medium",K7)))</formula>
    </cfRule>
    <cfRule type="containsText" dxfId="11" priority="6" operator="containsText" text="Medium">
      <formula>NOT(ISERROR(SEARCH("Medium",K7)))</formula>
    </cfRule>
    <cfRule type="containsText" dxfId="10" priority="8" operator="containsText" text="High">
      <formula>NOT(ISERROR(SEARCH("High",K7)))</formula>
    </cfRule>
  </conditionalFormatting>
  <conditionalFormatting sqref="L7:L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{13377DB4-0492-491D-8BBE-E1C4E199DFEA}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377DB4-0492-491D-8BBE-E1C4E199DF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DB04259-D90C-4811-8E79-2F5BCF324B3D}">
          <x14:formula1>
            <xm:f>'Dropdown List'!$D$5:$D$9</xm:f>
          </x14:formula1>
          <xm:sqref>J7:J8</xm:sqref>
        </x14:dataValidation>
        <x14:dataValidation type="list" allowBlank="1" showInputMessage="1" showErrorMessage="1" xr:uid="{85D65857-3A25-499F-B616-7736107BDA67}">
          <x14:formula1>
            <xm:f>'Dropdown List'!$B$5:$B$7</xm:f>
          </x14:formula1>
          <xm:sqref>K7:K8</xm:sqref>
        </x14:dataValidation>
        <x14:dataValidation type="list" allowBlank="1" showInputMessage="1" showErrorMessage="1" xr:uid="{4D660BAF-35BE-4E85-8291-442B1FA80BCF}">
          <x14:formula1>
            <xm:f>'Dropdown List'!$F$5:$F$26</xm:f>
          </x14:formula1>
          <xm:sqref>E7:E8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Backlog</vt:lpstr>
      <vt:lpstr>Cost Estimation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Dropdown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ashwinibagde43@gmail.com</dc:creator>
  <cp:lastModifiedBy>ashwinibagde43@gmail.com</cp:lastModifiedBy>
  <dcterms:created xsi:type="dcterms:W3CDTF">2025-02-13T10:00:25Z</dcterms:created>
  <dcterms:modified xsi:type="dcterms:W3CDTF">2025-02-20T15:42:14Z</dcterms:modified>
</cp:coreProperties>
</file>