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C93C3168-6BAA-41FE-ADDE-62A4768EB089}" xr6:coauthVersionLast="47" xr6:coauthVersionMax="47" xr10:uidLastSave="{00000000-0000-0000-0000-000000000000}"/>
  <bookViews>
    <workbookView xWindow="-120" yWindow="-120" windowWidth="20730" windowHeight="11160" tabRatio="754" activeTab="1" xr2:uid="{06393E1A-84B4-4ECC-A853-A5AFB652D647}"/>
  </bookViews>
  <sheets>
    <sheet name="Excel Sales Template - Blank" sheetId="4" r:id="rId1"/>
    <sheet name="Excel Sales Template" sheetId="1" r:id="rId2"/>
    <sheet name="Sales Performance Template" sheetId="2" r:id="rId3"/>
    <sheet name="Excel Sales Plan Template" sheetId="3" r:id="rId4"/>
  </sheets>
  <externalReferences>
    <externalReference r:id="rId5"/>
    <externalReference r:id="rId6"/>
  </externalReferences>
  <definedNames>
    <definedName name="Products" localSheetId="0">'Excel Sales Template - Blank'!$G$5:$G$10</definedName>
    <definedName name="Products">'Excel Sales Template'!$H$5:$H$10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J18" i="3"/>
  <c r="K10" i="3"/>
  <c r="K9" i="3"/>
  <c r="K8" i="3"/>
  <c r="D16" i="2"/>
  <c r="D17" i="2"/>
  <c r="D18" i="2"/>
  <c r="D19" i="2"/>
  <c r="D15" i="2"/>
  <c r="C16" i="2"/>
  <c r="C17" i="2"/>
  <c r="C18" i="2"/>
  <c r="C19" i="2"/>
  <c r="C15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4" i="1"/>
  <c r="G6" i="2"/>
  <c r="K6" i="2" s="1"/>
  <c r="G9" i="2"/>
  <c r="K9" i="2" s="1"/>
  <c r="H5" i="2"/>
  <c r="H6" i="2"/>
  <c r="H7" i="2"/>
  <c r="H8" i="2"/>
  <c r="H9" i="2"/>
  <c r="H4" i="2"/>
  <c r="K9" i="4"/>
  <c r="K10" i="4"/>
  <c r="C10" i="4"/>
  <c r="C8" i="4"/>
  <c r="K7" i="4"/>
  <c r="E6" i="4"/>
  <c r="D6" i="4"/>
  <c r="C6" i="4"/>
  <c r="E5" i="4"/>
  <c r="K4" i="4"/>
  <c r="E4" i="4"/>
  <c r="L10" i="1"/>
  <c r="L7" i="1"/>
  <c r="M38" i="1"/>
  <c r="M15" i="1"/>
  <c r="L9" i="1" s="1"/>
  <c r="M16" i="1"/>
  <c r="D10" i="1" s="1"/>
  <c r="M17" i="1"/>
  <c r="M18" i="1"/>
  <c r="M19" i="1"/>
  <c r="G7" i="2" s="1"/>
  <c r="K7" i="2" s="1"/>
  <c r="M20" i="1"/>
  <c r="M21" i="1"/>
  <c r="M22" i="1"/>
  <c r="G8" i="2" s="1"/>
  <c r="K8" i="2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4" i="1"/>
  <c r="G4" i="2" s="1"/>
  <c r="K4" i="2" s="1"/>
  <c r="F5" i="1"/>
  <c r="F4" i="1"/>
  <c r="E6" i="1"/>
  <c r="D6" i="1"/>
  <c r="K18" i="3" l="1"/>
  <c r="G5" i="2"/>
  <c r="K5" i="2" s="1"/>
  <c r="L4" i="1"/>
  <c r="D8" i="1"/>
  <c r="F6" i="1"/>
  <c r="I9" i="2"/>
  <c r="I5" i="2"/>
  <c r="I8" i="2"/>
  <c r="I4" i="2"/>
  <c r="I7" i="2"/>
  <c r="I6" i="2"/>
</calcChain>
</file>

<file path=xl/sharedStrings.xml><?xml version="1.0" encoding="utf-8"?>
<sst xmlns="http://schemas.openxmlformats.org/spreadsheetml/2006/main" count="221" uniqueCount="85">
  <si>
    <t>Actual</t>
  </si>
  <si>
    <t>Difference</t>
  </si>
  <si>
    <t>NET</t>
  </si>
  <si>
    <t>Amount</t>
  </si>
  <si>
    <t>Sales Template</t>
  </si>
  <si>
    <t>SALES SUMMARY</t>
  </si>
  <si>
    <t>Planned</t>
  </si>
  <si>
    <t>Input Your Sales Data Here</t>
  </si>
  <si>
    <t>Date of Sales</t>
  </si>
  <si>
    <t>Product</t>
  </si>
  <si>
    <t>Customer Name</t>
  </si>
  <si>
    <t>Quantity</t>
  </si>
  <si>
    <t>Unit Price</t>
  </si>
  <si>
    <t>Order No.</t>
  </si>
  <si>
    <t>Payment Method</t>
  </si>
  <si>
    <t>Total Cash Sales</t>
  </si>
  <si>
    <t>Total Credit Sales</t>
  </si>
  <si>
    <t>Shirts</t>
  </si>
  <si>
    <t>Pants</t>
  </si>
  <si>
    <t>Jackets</t>
  </si>
  <si>
    <t>Bed Covers</t>
  </si>
  <si>
    <t>Product Sales Amount</t>
  </si>
  <si>
    <t>Product Sales Volume</t>
  </si>
  <si>
    <t>Ref.</t>
  </si>
  <si>
    <t>Total Sales</t>
  </si>
  <si>
    <t>Volume</t>
  </si>
  <si>
    <t>Total Unit Sales</t>
  </si>
  <si>
    <t>Total Amount Sales</t>
  </si>
  <si>
    <t>Zenith Solutions Inc.</t>
  </si>
  <si>
    <t>Nimbus Enterprises</t>
  </si>
  <si>
    <t>Peak Performance Partners</t>
  </si>
  <si>
    <t>Equinox Innovations</t>
  </si>
  <si>
    <t>Stellar Ventures Ltd.</t>
  </si>
  <si>
    <t>Catalyst Co.</t>
  </si>
  <si>
    <t>Quantum Quotient Corporation</t>
  </si>
  <si>
    <t>Nexus Dynamics Group</t>
  </si>
  <si>
    <t>Synergy Enterprises LLC</t>
  </si>
  <si>
    <t>Apex Strategies Ltd.</t>
  </si>
  <si>
    <t>P</t>
  </si>
  <si>
    <t>On Cash</t>
  </si>
  <si>
    <t>On Credit</t>
  </si>
  <si>
    <r>
      <t xml:space="preserve">Your Products
</t>
    </r>
    <r>
      <rPr>
        <b/>
        <sz val="12"/>
        <color theme="0"/>
        <rFont val="Aptos Narrow"/>
        <family val="2"/>
        <scheme val="minor"/>
      </rPr>
      <t>( 6 Products)</t>
    </r>
  </si>
  <si>
    <t>Arabian Cloth</t>
  </si>
  <si>
    <t>Festive Cloth</t>
  </si>
  <si>
    <t>PRODUCT NAME</t>
  </si>
  <si>
    <t>TOTAL SALES AMOUNT</t>
  </si>
  <si>
    <t>TOTAL SOLD UNIT</t>
  </si>
  <si>
    <t>AVERAGE COST PER UNIT</t>
  </si>
  <si>
    <t>MARGIN</t>
  </si>
  <si>
    <t>PROFIT PER PRODUCT</t>
  </si>
  <si>
    <t>Monthly Revenue</t>
  </si>
  <si>
    <t>March</t>
  </si>
  <si>
    <t>April</t>
  </si>
  <si>
    <t>May</t>
  </si>
  <si>
    <t>June</t>
  </si>
  <si>
    <t>Month</t>
  </si>
  <si>
    <t>February</t>
  </si>
  <si>
    <t>Sales Performance Template</t>
  </si>
  <si>
    <t>Potential opportunity</t>
  </si>
  <si>
    <t>Forecast 
close</t>
  </si>
  <si>
    <t>Weighted 
forecast</t>
  </si>
  <si>
    <t>A. Datum Corporation</t>
  </si>
  <si>
    <t>Strategic</t>
  </si>
  <si>
    <t>January</t>
  </si>
  <si>
    <t>Adventure Works</t>
  </si>
  <si>
    <t>Alpine Ski House</t>
  </si>
  <si>
    <t>Tactical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</si>
  <si>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</si>
  <si>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</si>
  <si>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</si>
  <si>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</si>
  <si>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</si>
  <si>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</si>
  <si>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</si>
  <si>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</si>
  <si>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Strategy Types</t>
  </si>
  <si>
    <t>Probability</t>
  </si>
  <si>
    <t>Sales Representative Name</t>
  </si>
  <si>
    <t>Product Name</t>
  </si>
  <si>
    <t>Company Name</t>
  </si>
  <si>
    <t>Period of Plan</t>
  </si>
  <si>
    <t>Planning Date</t>
  </si>
  <si>
    <t>Planned Quantity</t>
  </si>
  <si>
    <t>Planned Sales Price</t>
  </si>
  <si>
    <t>Sales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</si>
</sst>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yy;@"/>
    <numFmt numFmtId="166" formatCode="_(* #,##0_);_(* \(#,##0\);_(* &quot;-&quot;??_);_(@_)"/>
    <numFmt numFmtId="169" formatCode="_([$$-409]* #,##0_);_([$$-409]* \(#,##0\);_([$$-409]* &quot;-&quot;??_);_(@_)"/>
    <numFmt numFmtId="171" formatCode="&quot;$&quot;#,##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rgb="FF272760"/>
      <name val="Aptos Narrow"/>
      <family val="2"/>
      <scheme val="minor"/>
    </font>
    <font>
      <b/>
      <sz val="12"/>
      <color rgb="FFF2F2F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2"/>
      <color theme="1" tint="0.34998626667073579"/>
      <name val="Aptos Narrow"/>
      <family val="2"/>
      <scheme val="minor"/>
    </font>
    <font>
      <b/>
      <sz val="26"/>
      <color rgb="FF00B050"/>
      <name val="Aptos Narrow"/>
      <family val="2"/>
      <scheme val="minor"/>
    </font>
    <font>
      <sz val="18"/>
      <color theme="1" tint="0.3499862666707357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i/>
      <sz val="9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indexed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272760"/>
      </bottom>
      <diagonal/>
    </border>
    <border>
      <left/>
      <right/>
      <top/>
      <bottom style="medium">
        <color rgb="FF2727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272760"/>
      </bottom>
      <diagonal/>
    </border>
    <border>
      <left/>
      <right style="thin">
        <color theme="0"/>
      </right>
      <top style="thin">
        <color theme="0"/>
      </top>
      <bottom style="medium">
        <color rgb="FF27276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27276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rgb="FF272760"/>
      </bottom>
      <diagonal/>
    </border>
    <border>
      <left style="thin">
        <color theme="0"/>
      </left>
      <right style="thin">
        <color theme="0"/>
      </right>
      <top/>
      <bottom style="medium">
        <color rgb="FF272760"/>
      </bottom>
      <diagonal/>
    </border>
    <border>
      <left style="thin">
        <color theme="0"/>
      </left>
      <right/>
      <top/>
      <bottom style="medium">
        <color rgb="FF272760"/>
      </bottom>
      <diagonal/>
    </border>
    <border>
      <left style="thin">
        <color theme="0"/>
      </left>
      <right/>
      <top style="medium">
        <color rgb="FF272760"/>
      </top>
      <bottom style="thin">
        <color theme="0"/>
      </bottom>
      <diagonal/>
    </border>
    <border>
      <left/>
      <right/>
      <top style="medium">
        <color rgb="FF272760"/>
      </top>
      <bottom style="thin">
        <color theme="0"/>
      </bottom>
      <diagonal/>
    </border>
    <border>
      <left/>
      <right style="thin">
        <color theme="0"/>
      </right>
      <top style="medium">
        <color rgb="FF27276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27276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272760"/>
      </right>
      <top/>
      <bottom/>
      <diagonal/>
    </border>
    <border>
      <left/>
      <right style="thin">
        <color rgb="FF272760"/>
      </right>
      <top/>
      <bottom style="thin">
        <color rgb="FF27276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2" xfId="0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2" xfId="0" applyFill="1" applyBorder="1" applyAlignment="1">
      <alignment vertical="center"/>
    </xf>
    <xf numFmtId="8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4" fontId="0" fillId="4" borderId="4" xfId="2" applyFont="1" applyFill="1" applyBorder="1" applyAlignment="1">
      <alignment vertical="center"/>
    </xf>
    <xf numFmtId="44" fontId="0" fillId="4" borderId="3" xfId="2" applyFont="1" applyFill="1" applyBorder="1" applyAlignment="1">
      <alignment vertical="center"/>
    </xf>
    <xf numFmtId="165" fontId="0" fillId="4" borderId="4" xfId="0" applyNumberFormat="1" applyFill="1" applyBorder="1" applyAlignment="1">
      <alignment horizontal="right" vertical="center"/>
    </xf>
    <xf numFmtId="165" fontId="0" fillId="0" borderId="3" xfId="0" applyNumberFormat="1" applyBorder="1" applyAlignment="1">
      <alignment horizontal="right"/>
    </xf>
    <xf numFmtId="165" fontId="0" fillId="4" borderId="3" xfId="0" applyNumberFormat="1" applyFill="1" applyBorder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7" xfId="0" applyBorder="1"/>
    <xf numFmtId="0" fontId="0" fillId="0" borderId="7" xfId="0" applyBorder="1"/>
    <xf numFmtId="0" fontId="0" fillId="4" borderId="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0" borderId="3" xfId="0" applyFont="1" applyBorder="1"/>
    <xf numFmtId="0" fontId="2" fillId="4" borderId="3" xfId="0" applyFont="1" applyFill="1" applyBorder="1" applyAlignment="1">
      <alignment vertical="center"/>
    </xf>
    <xf numFmtId="8" fontId="0" fillId="4" borderId="4" xfId="2" applyNumberFormat="1" applyFont="1" applyFill="1" applyBorder="1" applyAlignment="1">
      <alignment vertical="center"/>
    </xf>
    <xf numFmtId="8" fontId="0" fillId="0" borderId="3" xfId="2" applyNumberFormat="1" applyFont="1" applyBorder="1"/>
    <xf numFmtId="8" fontId="0" fillId="4" borderId="3" xfId="2" applyNumberFormat="1" applyFont="1" applyFill="1" applyBorder="1" applyAlignment="1">
      <alignment vertical="center"/>
    </xf>
    <xf numFmtId="165" fontId="0" fillId="4" borderId="11" xfId="0" applyNumberFormat="1" applyFill="1" applyBorder="1" applyAlignment="1">
      <alignment horizontal="right"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8" fontId="0" fillId="4" borderId="11" xfId="2" applyNumberFormat="1" applyFont="1" applyFill="1" applyBorder="1" applyAlignment="1">
      <alignment vertical="center"/>
    </xf>
    <xf numFmtId="44" fontId="0" fillId="4" borderId="11" xfId="2" applyFont="1" applyFill="1" applyBorder="1" applyAlignment="1">
      <alignment vertical="center"/>
    </xf>
    <xf numFmtId="8" fontId="0" fillId="0" borderId="3" xfId="0" applyNumberFormat="1" applyBorder="1"/>
    <xf numFmtId="164" fontId="0" fillId="2" borderId="2" xfId="0" applyNumberForma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164" fontId="12" fillId="6" borderId="21" xfId="0" applyNumberFormat="1" applyFont="1" applyFill="1" applyBorder="1" applyAlignment="1">
      <alignment horizontal="right" vertical="center" wrapText="1" indent="1"/>
    </xf>
    <xf numFmtId="1" fontId="12" fillId="6" borderId="2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 indent="1"/>
    </xf>
    <xf numFmtId="9" fontId="12" fillId="0" borderId="0" xfId="3" applyFont="1" applyFill="1" applyBorder="1" applyAlignment="1">
      <alignment horizontal="right" vertical="center" wrapText="1" indent="1"/>
    </xf>
    <xf numFmtId="0" fontId="0" fillId="6" borderId="21" xfId="0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2" borderId="0" xfId="0" applyFill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 indent="1"/>
    </xf>
    <xf numFmtId="9" fontId="12" fillId="6" borderId="21" xfId="3" applyFont="1" applyFill="1" applyBorder="1" applyAlignment="1">
      <alignment horizontal="right" vertical="center" wrapText="1" indent="1"/>
    </xf>
    <xf numFmtId="0" fontId="5" fillId="2" borderId="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8" fontId="0" fillId="4" borderId="19" xfId="0" applyNumberFormat="1" applyFill="1" applyBorder="1" applyAlignment="1">
      <alignment horizontal="center" vertical="center"/>
    </xf>
    <xf numFmtId="166" fontId="0" fillId="4" borderId="0" xfId="1" applyNumberFormat="1" applyFont="1" applyFill="1" applyBorder="1" applyAlignment="1">
      <alignment horizontal="right" vertical="center"/>
    </xf>
    <xf numFmtId="166" fontId="0" fillId="4" borderId="18" xfId="1" applyNumberFormat="1" applyFont="1" applyFill="1" applyBorder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8" fontId="5" fillId="4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4" fillId="3" borderId="0" xfId="0" applyFont="1" applyFill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 wrapText="1" indent="1"/>
    </xf>
    <xf numFmtId="164" fontId="12" fillId="0" borderId="21" xfId="0" applyNumberFormat="1" applyFont="1" applyFill="1" applyBorder="1" applyAlignment="1">
      <alignment horizontal="right" vertical="center" wrapText="1" indent="1"/>
    </xf>
    <xf numFmtId="1" fontId="12" fillId="0" borderId="21" xfId="0" applyNumberFormat="1" applyFont="1" applyFill="1" applyBorder="1" applyAlignment="1">
      <alignment horizontal="center" vertical="center" wrapText="1"/>
    </xf>
    <xf numFmtId="9" fontId="12" fillId="0" borderId="21" xfId="3" applyFont="1" applyFill="1" applyBorder="1" applyAlignment="1">
      <alignment horizontal="right" vertical="center" wrapText="1" indent="1"/>
    </xf>
    <xf numFmtId="0" fontId="0" fillId="4" borderId="0" xfId="0" applyFill="1"/>
    <xf numFmtId="169" fontId="0" fillId="0" borderId="0" xfId="0" applyNumberFormat="1"/>
    <xf numFmtId="166" fontId="0" fillId="0" borderId="0" xfId="1" applyNumberFormat="1" applyFont="1"/>
    <xf numFmtId="0" fontId="0" fillId="0" borderId="0" xfId="0" applyFont="1"/>
    <xf numFmtId="0" fontId="17" fillId="0" borderId="0" xfId="0" applyFont="1" applyAlignment="1" applyProtection="1">
      <alignment horizontal="center"/>
      <protection locked="0"/>
    </xf>
    <xf numFmtId="3" fontId="17" fillId="0" borderId="0" xfId="0" applyNumberFormat="1" applyFont="1" applyAlignment="1" applyProtection="1">
      <alignment horizontal="center"/>
      <protection locked="0"/>
    </xf>
    <xf numFmtId="3" fontId="17" fillId="0" borderId="0" xfId="0" applyNumberFormat="1" applyFont="1"/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3" fontId="21" fillId="0" borderId="0" xfId="0" applyNumberFormat="1" applyFont="1" applyAlignment="1">
      <alignment horizontal="right" vertical="center"/>
    </xf>
    <xf numFmtId="0" fontId="7" fillId="3" borderId="0" xfId="0" applyFont="1" applyFill="1" applyBorder="1" applyAlignment="1">
      <alignment horizontal="right"/>
    </xf>
    <xf numFmtId="171" fontId="7" fillId="3" borderId="0" xfId="0" applyNumberFormat="1" applyFont="1" applyFill="1" applyBorder="1"/>
    <xf numFmtId="0" fontId="16" fillId="2" borderId="0" xfId="0" applyFont="1" applyFill="1" applyProtection="1">
      <protection locked="0"/>
    </xf>
    <xf numFmtId="0" fontId="17" fillId="4" borderId="3" xfId="0" applyFont="1" applyFill="1" applyBorder="1" applyAlignment="1" applyProtection="1">
      <alignment horizontal="center"/>
      <protection locked="0"/>
    </xf>
    <xf numFmtId="0" fontId="23" fillId="3" borderId="3" xfId="0" applyFont="1" applyFill="1" applyBorder="1" applyAlignment="1" applyProtection="1">
      <alignment horizontal="center" vertical="center" wrapText="1"/>
      <protection locked="0"/>
    </xf>
    <xf numFmtId="3" fontId="2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3" xfId="0" applyFont="1" applyFill="1" applyBorder="1" applyProtection="1">
      <protection locked="0"/>
    </xf>
    <xf numFmtId="0" fontId="0" fillId="0" borderId="3" xfId="0" applyFont="1" applyBorder="1" applyProtection="1">
      <protection locked="0"/>
    </xf>
    <xf numFmtId="171" fontId="22" fillId="0" borderId="3" xfId="2" applyNumberFormat="1" applyFont="1" applyFill="1" applyBorder="1" applyAlignment="1" applyProtection="1">
      <alignment horizontal="right" indent="1"/>
      <protection locked="0"/>
    </xf>
    <xf numFmtId="9" fontId="22" fillId="0" borderId="3" xfId="3" applyFont="1" applyFill="1" applyBorder="1" applyAlignment="1" applyProtection="1">
      <alignment horizontal="center"/>
      <protection locked="0"/>
    </xf>
    <xf numFmtId="0" fontId="22" fillId="0" borderId="3" xfId="0" applyFont="1" applyBorder="1" applyAlignment="1" applyProtection="1">
      <alignment horizontal="left" indent="1"/>
      <protection locked="0"/>
    </xf>
    <xf numFmtId="171" fontId="22" fillId="2" borderId="3" xfId="0" applyNumberFormat="1" applyFont="1" applyFill="1" applyBorder="1"/>
    <xf numFmtId="3" fontId="22" fillId="0" borderId="3" xfId="2" applyNumberFormat="1" applyFont="1" applyFill="1" applyBorder="1" applyAlignment="1" applyProtection="1">
      <alignment horizontal="right" indent="1"/>
      <protection locked="0"/>
    </xf>
    <xf numFmtId="3" fontId="22" fillId="2" borderId="3" xfId="0" applyNumberFormat="1" applyFont="1" applyFill="1" applyBorder="1"/>
    <xf numFmtId="0" fontId="17" fillId="4" borderId="5" xfId="0" applyFont="1" applyFill="1" applyBorder="1" applyAlignment="1" applyProtection="1">
      <alignment horizontal="center"/>
      <protection locked="0"/>
    </xf>
    <xf numFmtId="0" fontId="18" fillId="2" borderId="10" xfId="0" applyFont="1" applyFill="1" applyBorder="1" applyProtection="1">
      <protection locked="0"/>
    </xf>
    <xf numFmtId="1" fontId="5" fillId="4" borderId="2" xfId="0" applyNumberFormat="1" applyFont="1" applyFill="1" applyBorder="1" applyAlignment="1">
      <alignment horizontal="center" vertical="center"/>
    </xf>
    <xf numFmtId="166" fontId="5" fillId="4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9"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" formatCode="#,##0"/>
      <fill>
        <patternFill patternType="solid">
          <fgColor indexed="64"/>
          <bgColor rgb="FFD9D9D9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9D9D9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9D9D9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71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71" formatCode="&quot;$&quot;#,##0"/>
      <fill>
        <patternFill patternType="solid">
          <fgColor indexed="64"/>
          <bgColor rgb="FFD9D9D9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rgb="FF272760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alignment horizontal="righ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alignment horizontal="righ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alignment horizontal="righ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alignment horizontal="righ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right" vertical="center" textRotation="0" wrapText="0" indent="1" justifyLastLine="0" shrinkToFit="0" readingOrder="0"/>
    </dxf>
    <dxf>
      <border>
        <bottom style="thin">
          <color rgb="FFBFBFBF"/>
        </bottom>
      </border>
    </dxf>
  </dxfs>
  <tableStyles count="0" defaultTableStyle="TableStyleMedium2" defaultPivotStyle="PivotStyleLight16"/>
  <colors>
    <mruColors>
      <color rgb="FF272760"/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27276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272760"/>
                </a:solidFill>
              </a:rPr>
              <a:t>Product-Wise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2727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2F2F2"/>
        </a:solidFill>
        <a:ln>
          <a:noFill/>
        </a:ln>
        <a:effectLst/>
        <a:sp3d/>
      </c:spPr>
    </c:sideWall>
    <c:backWall>
      <c:thickness val="0"/>
      <c:spPr>
        <a:solidFill>
          <a:srgbClr val="F2F2F2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Sales Amount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 Template'!$F$4:$F$9</c:f>
              <c:strCache>
                <c:ptCount val="6"/>
                <c:pt idx="0">
                  <c:v>Shirts</c:v>
                </c:pt>
                <c:pt idx="1">
                  <c:v>Pants</c:v>
                </c:pt>
                <c:pt idx="2">
                  <c:v>Jackets</c:v>
                </c:pt>
                <c:pt idx="3">
                  <c:v>Arabian Cloth</c:v>
                </c:pt>
                <c:pt idx="4">
                  <c:v>Festive Cloth</c:v>
                </c:pt>
                <c:pt idx="5">
                  <c:v>Bed Covers</c:v>
                </c:pt>
              </c:strCache>
            </c:strRef>
          </c:cat>
          <c:val>
            <c:numRef>
              <c:f>'Sales Performance Template'!$G$4:$G$9</c:f>
              <c:numCache>
                <c:formatCode>"$"#,##0.00</c:formatCode>
                <c:ptCount val="6"/>
                <c:pt idx="0">
                  <c:v>40047</c:v>
                </c:pt>
                <c:pt idx="1">
                  <c:v>30577</c:v>
                </c:pt>
                <c:pt idx="2">
                  <c:v>19517.5</c:v>
                </c:pt>
                <c:pt idx="3">
                  <c:v>57519</c:v>
                </c:pt>
                <c:pt idx="4">
                  <c:v>23020</c:v>
                </c:pt>
                <c:pt idx="5">
                  <c:v>10845.5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A-4A76-B4CE-189992FB7866}"/>
            </c:ext>
          </c:extLst>
        </c:ser>
        <c:ser>
          <c:idx val="1"/>
          <c:order val="1"/>
          <c:tx>
            <c:v>Sales Volume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 Template'!$F$4:$F$9</c:f>
              <c:strCache>
                <c:ptCount val="6"/>
                <c:pt idx="0">
                  <c:v>Shirts</c:v>
                </c:pt>
                <c:pt idx="1">
                  <c:v>Pants</c:v>
                </c:pt>
                <c:pt idx="2">
                  <c:v>Jackets</c:v>
                </c:pt>
                <c:pt idx="3">
                  <c:v>Arabian Cloth</c:v>
                </c:pt>
                <c:pt idx="4">
                  <c:v>Festive Cloth</c:v>
                </c:pt>
                <c:pt idx="5">
                  <c:v>Bed Covers</c:v>
                </c:pt>
              </c:strCache>
            </c:strRef>
          </c:cat>
          <c:val>
            <c:numRef>
              <c:f>'Sales Performance Template'!$H$4:$H$9</c:f>
              <c:numCache>
                <c:formatCode>0</c:formatCode>
                <c:ptCount val="6"/>
                <c:pt idx="0">
                  <c:v>3570</c:v>
                </c:pt>
                <c:pt idx="1">
                  <c:v>2250</c:v>
                </c:pt>
                <c:pt idx="2">
                  <c:v>1650</c:v>
                </c:pt>
                <c:pt idx="3">
                  <c:v>4490</c:v>
                </c:pt>
                <c:pt idx="4">
                  <c:v>1770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A-4A76-B4CE-189992F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977215"/>
        <c:axId val="377556463"/>
        <c:axId val="0"/>
      </c:bar3DChart>
      <c:catAx>
        <c:axId val="273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56463"/>
        <c:crosses val="autoZero"/>
        <c:auto val="1"/>
        <c:lblAlgn val="ctr"/>
        <c:lblOffset val="100"/>
        <c:noMultiLvlLbl val="0"/>
      </c:catAx>
      <c:valAx>
        <c:axId val="377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9D9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272760"/>
                </a:solidFill>
              </a:rPr>
              <a:t>Revenue Breakdown</a:t>
            </a:r>
            <a:endParaRPr lang="en-US" b="1">
              <a:solidFill>
                <a:srgbClr val="2727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7011238979743E-2"/>
          <c:y val="0.29119519295179297"/>
          <c:w val="0.89571483051798018"/>
          <c:h val="0.460693085927821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Performance Template'!$F$4:$F$9</c:f>
              <c:strCache>
                <c:ptCount val="6"/>
                <c:pt idx="0">
                  <c:v>Shirts</c:v>
                </c:pt>
                <c:pt idx="1">
                  <c:v>Pants</c:v>
                </c:pt>
                <c:pt idx="2">
                  <c:v>Jackets</c:v>
                </c:pt>
                <c:pt idx="3">
                  <c:v>Arabian Cloth</c:v>
                </c:pt>
                <c:pt idx="4">
                  <c:v>Festive Cloth</c:v>
                </c:pt>
                <c:pt idx="5">
                  <c:v>Bed Covers</c:v>
                </c:pt>
              </c:strCache>
            </c:strRef>
          </c:cat>
          <c:val>
            <c:numRef>
              <c:f>'Sales Performance Template'!$G$4:$G$9</c:f>
              <c:numCache>
                <c:formatCode>"$"#,##0.00</c:formatCode>
                <c:ptCount val="6"/>
                <c:pt idx="0">
                  <c:v>40047</c:v>
                </c:pt>
                <c:pt idx="1">
                  <c:v>30577</c:v>
                </c:pt>
                <c:pt idx="2">
                  <c:v>19517.5</c:v>
                </c:pt>
                <c:pt idx="3">
                  <c:v>57519</c:v>
                </c:pt>
                <c:pt idx="4">
                  <c:v>23020</c:v>
                </c:pt>
                <c:pt idx="5">
                  <c:v>10845.5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93F-997B-3B603DF26A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18565948487209"/>
          <c:w val="0.99656474564611064"/>
          <c:h val="0.1575103112110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2F2F2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2F2F2"/>
                </a:solidFill>
              </a:rPr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2F2F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2760"/>
              </a:solidFill>
              <a:ln w="9525"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</c:marker>
          <c:cat>
            <c:strRef>
              <c:f>'Sales Performance Template'!$B$15:$B$19</c:f>
              <c:strCache>
                <c:ptCount val="5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'Sales Performance Template'!$D$15:$D$19</c:f>
              <c:numCache>
                <c:formatCode>_([$$-409]* #,##0_);_([$$-409]* \(#,##0\);_([$$-409]* "-"??_);_(@_)</c:formatCode>
                <c:ptCount val="5"/>
                <c:pt idx="0">
                  <c:v>33810</c:v>
                </c:pt>
                <c:pt idx="1">
                  <c:v>19761.5</c:v>
                </c:pt>
                <c:pt idx="2">
                  <c:v>38932</c:v>
                </c:pt>
                <c:pt idx="3">
                  <c:v>41727</c:v>
                </c:pt>
                <c:pt idx="4">
                  <c:v>47295.5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A-434E-AB1B-5017236A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97631"/>
        <c:axId val="483250432"/>
      </c:lineChart>
      <c:catAx>
        <c:axId val="5208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0432"/>
        <c:crosses val="autoZero"/>
        <c:auto val="1"/>
        <c:lblAlgn val="ctr"/>
        <c:lblOffset val="100"/>
        <c:noMultiLvlLbl val="0"/>
      </c:catAx>
      <c:valAx>
        <c:axId val="483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7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466727</xdr:colOff>
      <xdr:row>0</xdr:row>
      <xdr:rowOff>47626</xdr:rowOff>
    </xdr:from>
    <xdr:ext cx="1778900" cy="352424"/>
    <xdr:pic>
      <xdr:nvPicPr>
        <xdr:cNvPr id="2" name="Picture 1" descr="ExcelDemy">
          <a:extLst>
            <a:ext uri="{FF2B5EF4-FFF2-40B4-BE49-F238E27FC236}">
              <a16:creationId xmlns:a16="http://schemas.microsoft.com/office/drawing/2014/main" id="{7BA8D788-0A69-4CFA-8D4A-3378FD707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7" y="47626"/>
          <a:ext cx="1778900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466727</xdr:colOff>
      <xdr:row>0</xdr:row>
      <xdr:rowOff>47626</xdr:rowOff>
    </xdr:from>
    <xdr:ext cx="1778900" cy="352424"/>
    <xdr:pic>
      <xdr:nvPicPr>
        <xdr:cNvPr id="3" name="Picture 2" descr="ExcelDemy">
          <a:extLst>
            <a:ext uri="{FF2B5EF4-FFF2-40B4-BE49-F238E27FC236}">
              <a16:creationId xmlns:a16="http://schemas.microsoft.com/office/drawing/2014/main" id="{3535E4D1-D200-4A9F-AD76-23C8463F0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2" y="47626"/>
          <a:ext cx="1778900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4761</xdr:rowOff>
    </xdr:from>
    <xdr:to>
      <xdr:col>11</xdr:col>
      <xdr:colOff>0</xdr:colOff>
      <xdr:row>34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6110D-B5C2-EB31-B2BA-817E7E6F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1</xdr:row>
      <xdr:rowOff>157162</xdr:rowOff>
    </xdr:from>
    <xdr:to>
      <xdr:col>4</xdr:col>
      <xdr:colOff>304801</xdr:colOff>
      <xdr:row>10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B8187-A857-2083-8DC1-A5CC8591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9</xdr:row>
      <xdr:rowOff>142875</xdr:rowOff>
    </xdr:from>
    <xdr:to>
      <xdr:col>11</xdr:col>
      <xdr:colOff>9525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43B44-290A-81FC-37AB-55CBD9B7A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457200</xdr:colOff>
      <xdr:row>0</xdr:row>
      <xdr:rowOff>47625</xdr:rowOff>
    </xdr:from>
    <xdr:ext cx="1743075" cy="345327"/>
    <xdr:pic>
      <xdr:nvPicPr>
        <xdr:cNvPr id="8" name="Picture 7" descr="ExcelDemy">
          <a:extLst>
            <a:ext uri="{FF2B5EF4-FFF2-40B4-BE49-F238E27FC236}">
              <a16:creationId xmlns:a16="http://schemas.microsoft.com/office/drawing/2014/main" id="{DC3EA6DE-F969-47BF-99D6-AF04BDEC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47625"/>
          <a:ext cx="1743075" cy="345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0</xdr:row>
      <xdr:rowOff>38100</xdr:rowOff>
    </xdr:from>
    <xdr:ext cx="1743075" cy="345327"/>
    <xdr:pic>
      <xdr:nvPicPr>
        <xdr:cNvPr id="2" name="Picture 1" descr="ExcelDemy">
          <a:extLst>
            <a:ext uri="{FF2B5EF4-FFF2-40B4-BE49-F238E27FC236}">
              <a16:creationId xmlns:a16="http://schemas.microsoft.com/office/drawing/2014/main" id="{D6BD4A3A-2394-41CF-AC0C-6DC3C3DA4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38100"/>
          <a:ext cx="1743075" cy="345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AAD\JOBS%20&amp;%20CAREER\JOB%20APPLICATIONS%20(IN-PROCESS)\BEZA\IC-Sales-Tracking-Report-11538.xlsx" TargetMode="External"/><Relationship Id="rId1" Type="http://schemas.openxmlformats.org/officeDocument/2006/relationships/externalLinkPath" Target="file:///E:\SAAD\JOBS%20&amp;%20CAREER\JOB%20APPLICATIONS%20(IN-PROCESS)\BEZA\IC-Sales-Tracking-Report-1153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Sales-Plan-Template-04.xls" TargetMode="External"/><Relationship Id="rId1" Type="http://schemas.openxmlformats.org/officeDocument/2006/relationships/externalLinkPath" Target="/Users/HP/Downloads/Sales-Plan-Template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 Sales Tracking Report"/>
      <sheetName val="BLANK Sales Tracking Report"/>
      <sheetName val="- Disclaimer -"/>
    </sheetNames>
    <sheetDataSet>
      <sheetData sheetId="0">
        <row r="4">
          <cell r="I4" t="str">
            <v>PROFIT PER ITEM</v>
          </cell>
        </row>
        <row r="5">
          <cell r="B5" t="str">
            <v>ITEM 1</v>
          </cell>
          <cell r="I5">
            <v>18.684999999999999</v>
          </cell>
        </row>
        <row r="6">
          <cell r="B6" t="str">
            <v>ITEM 2</v>
          </cell>
          <cell r="I6">
            <v>23.815000000000001</v>
          </cell>
        </row>
        <row r="7">
          <cell r="B7" t="str">
            <v>ITEM 3</v>
          </cell>
          <cell r="I7">
            <v>17.125</v>
          </cell>
        </row>
        <row r="8">
          <cell r="B8" t="str">
            <v>ITEM 4</v>
          </cell>
          <cell r="I8">
            <v>18.25</v>
          </cell>
        </row>
        <row r="9">
          <cell r="B9" t="str">
            <v>ITEM 5</v>
          </cell>
          <cell r="I9">
            <v>16.274999999999999</v>
          </cell>
        </row>
        <row r="10">
          <cell r="B10" t="str">
            <v>ITEM 6</v>
          </cell>
          <cell r="I10">
            <v>13.5</v>
          </cell>
        </row>
        <row r="11">
          <cell r="B11" t="str">
            <v>ITEM 7</v>
          </cell>
          <cell r="I11">
            <v>34.35</v>
          </cell>
        </row>
        <row r="12">
          <cell r="B12" t="str">
            <v>ITEM 8</v>
          </cell>
          <cell r="I12">
            <v>25.040000000000003</v>
          </cell>
        </row>
        <row r="14">
          <cell r="C14" t="str">
            <v>ITEM 1</v>
          </cell>
          <cell r="D14" t="str">
            <v>ITEM 2</v>
          </cell>
          <cell r="E14" t="str">
            <v>ITEM 3</v>
          </cell>
          <cell r="F14" t="str">
            <v>ITEM 4</v>
          </cell>
          <cell r="G14" t="str">
            <v>ITEM 5</v>
          </cell>
          <cell r="H14" t="str">
            <v>ITEM 6</v>
          </cell>
          <cell r="I14" t="str">
            <v>ITEM 7</v>
          </cell>
          <cell r="J14" t="str">
            <v>ITEM 8</v>
          </cell>
        </row>
        <row r="16">
          <cell r="C16">
            <v>5.8309213296880325E-2</v>
          </cell>
          <cell r="D16">
            <v>0.17694562723607035</v>
          </cell>
          <cell r="E16">
            <v>7.0967497554573669E-2</v>
          </cell>
          <cell r="F16">
            <v>0.13582607132697708</v>
          </cell>
          <cell r="G16">
            <v>8.4002344044189228E-2</v>
          </cell>
          <cell r="H16">
            <v>9.8039871033006001E-2</v>
          </cell>
          <cell r="I16">
            <v>0.22218285772854984</v>
          </cell>
          <cell r="J16">
            <v>0.15372651777975338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d Data"/>
      <sheetName val="Forecasted Sales "/>
      <sheetName val="Forecast Chart"/>
    </sheetNames>
    <sheetDataSet>
      <sheetData sheetId="0">
        <row r="7">
          <cell r="F7">
            <v>300000</v>
          </cell>
          <cell r="G7">
            <v>0.9</v>
          </cell>
        </row>
        <row r="8">
          <cell r="F8">
            <v>200000</v>
          </cell>
          <cell r="G8">
            <v>0.1</v>
          </cell>
        </row>
        <row r="9">
          <cell r="F9">
            <v>100000</v>
          </cell>
          <cell r="G9">
            <v>0.2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6C1DC1-7DBD-46D9-914E-9D85421B5285}" name="Table13" displayName="Table13" ref="F3:K9" totalsRowShown="0" headerRowDxfId="18" dataDxfId="27" headerRowBorderDxfId="28" tableBorderDxfId="26" totalsRowBorderDxfId="25">
  <autoFilter ref="F3:K9" xr:uid="{F66C1DC1-7DBD-46D9-914E-9D85421B5285}"/>
  <tableColumns count="6">
    <tableColumn id="1" xr3:uid="{587F162C-7523-4937-98B4-D7C6DB191746}" name="PRODUCT NAME" dataDxfId="24"/>
    <tableColumn id="3" xr3:uid="{A6F197C9-03A0-495E-88DF-34376289A58B}" name="TOTAL SALES AMOUNT" dataDxfId="23">
      <calculatedColumnFormula>SUMIF('Excel Sales Template'!$D$14:$D$38,F4,'Excel Sales Template'!$M$14:$M$38)</calculatedColumnFormula>
    </tableColumn>
    <tableColumn id="5" xr3:uid="{61AAECB0-EBD4-4E15-9C81-F237AEAAF823}" name="TOTAL SOLD UNIT" dataDxfId="22">
      <calculatedColumnFormula>SUMIF('Excel Sales Template'!$D$14:$D$38,F4,'Excel Sales Template'!$K$14:$K$38)</calculatedColumnFormula>
    </tableColumn>
    <tableColumn id="6" xr3:uid="{2CDA57D4-4AC6-4558-874F-57B105A31350}" name="AVERAGE COST PER UNIT" dataDxfId="21">
      <calculatedColumnFormula>Table13[[#This Row],[TOTAL SALES AMOUNT]]/Table13[[#This Row],[TOTAL SOLD UNIT]]</calculatedColumnFormula>
    </tableColumn>
    <tableColumn id="8" xr3:uid="{287A680A-FE43-486D-8DA4-F73A7B367AD1}" name="MARGIN" dataDxfId="20"/>
    <tableColumn id="9" xr3:uid="{CBBAB4B7-B89E-48D7-BCB7-71EC18588804}" name="PROFIT PER PRODUCT" dataDxfId="19">
      <calculatedColumnFormula>Table13[[#This Row],[TOTAL SALES AMOUNT]]*Table13[[#This Row],[MARGIN]]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7531E3-5BD1-40FF-B6ED-DB845F636DB4}" name="Table1" displayName="Table1" ref="B8:K17" headerRowCount="0" totalsRowShown="0" headerRowDxfId="0">
  <tableColumns count="10">
    <tableColumn id="1" xr3:uid="{9AC9D974-7296-46BA-BD46-5BBD8B3E03C1}" name="Column1" headerRowDxfId="11" dataDxfId="10"/>
    <tableColumn id="2" xr3:uid="{1C0A6CD1-777A-414E-893C-86451FA4EB6F}" name="Column2" dataDxfId="9"/>
    <tableColumn id="3" xr3:uid="{DD184497-73CC-434A-9CA0-FEEB1C3B7044}" name="Column3" headerRowDxfId="12" dataDxfId="8"/>
    <tableColumn id="4" xr3:uid="{66F592EE-95B6-4DF4-B941-C7C330B3C460}" name="Column4" headerRowDxfId="13" dataDxfId="7"/>
    <tableColumn id="5" xr3:uid="{AF283780-6875-43CA-84E6-64C2A3382AA4}" name="Column5" headerRowDxfId="14" dataDxfId="6" headerRowCellStyle="Currency" dataCellStyle="Currency"/>
    <tableColumn id="6" xr3:uid="{5B0E3C6F-A13E-4BE0-BB41-73E274C02D73}" name="Column6" headerRowDxfId="15" dataDxfId="5" headerRowCellStyle="Percent" dataCellStyle="Percent"/>
    <tableColumn id="7" xr3:uid="{AC5D69D0-3875-4806-BD13-84FE4FDEBCF6}" name="Column7" headerRowDxfId="16" dataDxfId="4"/>
    <tableColumn id="8" xr3:uid="{EFDC065D-0B26-4119-993D-AAB3E2D8D95D}" name="Column8" dataDxfId="3"/>
    <tableColumn id="9" xr3:uid="{705337EB-7754-48A3-82D1-458385EC8578}" name="Column9" dataDxfId="2"/>
    <tableColumn id="10" xr3:uid="{3D939B99-7D11-499D-95A3-43FE7284DDE5}" name="Column10" headerRowDxfId="17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CC5B-F098-4434-B249-E29CF372CFD8}">
  <dimension ref="A1:Q70"/>
  <sheetViews>
    <sheetView showGridLines="0" workbookViewId="0">
      <selection activeCell="K7" sqref="K7:L7"/>
    </sheetView>
  </sheetViews>
  <sheetFormatPr defaultColWidth="0" defaultRowHeight="15" customHeight="1" zeroHeight="1" x14ac:dyDescent="0.25"/>
  <cols>
    <col min="1" max="1" width="3.28515625" customWidth="1"/>
    <col min="2" max="2" width="20.42578125" customWidth="1"/>
    <col min="3" max="3" width="16.85546875" customWidth="1"/>
    <col min="4" max="4" width="14.85546875" style="34" customWidth="1"/>
    <col min="5" max="5" width="11.140625" customWidth="1"/>
    <col min="6" max="6" width="4.5703125" customWidth="1"/>
    <col min="7" max="7" width="13.140625" customWidth="1"/>
    <col min="8" max="8" width="5.7109375" customWidth="1"/>
    <col min="9" max="9" width="17.140625" customWidth="1"/>
    <col min="10" max="10" width="8.5703125" customWidth="1"/>
    <col min="11" max="11" width="10.140625" customWidth="1"/>
    <col min="12" max="12" width="15.85546875" customWidth="1"/>
    <col min="13" max="13" width="3.42578125" customWidth="1"/>
    <col min="14" max="14" width="9.140625" hidden="1" customWidth="1"/>
    <col min="15" max="17" width="0" hidden="1" customWidth="1"/>
    <col min="18" max="16384" width="9.140625" hidden="1"/>
  </cols>
  <sheetData>
    <row r="1" spans="1:13" ht="34.5" x14ac:dyDescent="0.25">
      <c r="A1" s="1"/>
      <c r="B1" s="2" t="s">
        <v>4</v>
      </c>
      <c r="C1" s="1"/>
      <c r="D1" s="30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3"/>
      <c r="B2" s="3"/>
      <c r="C2" s="3"/>
      <c r="D2" s="31"/>
      <c r="E2" s="3"/>
      <c r="F2" s="3"/>
      <c r="G2" s="3"/>
      <c r="H2" s="3"/>
      <c r="I2" s="3"/>
      <c r="J2" s="3"/>
      <c r="K2" s="3"/>
      <c r="L2" s="3"/>
    </row>
    <row r="3" spans="1:13" ht="18" customHeight="1" x14ac:dyDescent="0.25">
      <c r="A3" s="3"/>
      <c r="B3" s="4" t="s">
        <v>5</v>
      </c>
      <c r="C3" s="5" t="s">
        <v>6</v>
      </c>
      <c r="D3" s="32" t="s">
        <v>0</v>
      </c>
      <c r="E3" s="6" t="s">
        <v>1</v>
      </c>
      <c r="F3" s="3"/>
      <c r="G3" s="88" t="s">
        <v>41</v>
      </c>
      <c r="I3" s="82" t="s">
        <v>21</v>
      </c>
      <c r="J3" s="82"/>
      <c r="K3" s="89" t="s">
        <v>17</v>
      </c>
      <c r="L3" s="89"/>
    </row>
    <row r="4" spans="1:13" ht="18" customHeight="1" thickBot="1" x14ac:dyDescent="0.3">
      <c r="A4" s="3"/>
      <c r="B4" s="7" t="s">
        <v>26</v>
      </c>
      <c r="C4" s="8"/>
      <c r="D4" s="33"/>
      <c r="E4" s="9">
        <f>C4-D4</f>
        <v>0</v>
      </c>
      <c r="F4" s="3"/>
      <c r="G4" s="87"/>
      <c r="I4" s="82"/>
      <c r="J4" s="82"/>
      <c r="K4" s="90">
        <f>SUMIF(C14:C38,K3,L14:L38)</f>
        <v>0</v>
      </c>
      <c r="L4" s="90"/>
    </row>
    <row r="5" spans="1:13" ht="18" customHeight="1" x14ac:dyDescent="0.25">
      <c r="A5" s="3"/>
      <c r="B5" s="7" t="s">
        <v>27</v>
      </c>
      <c r="C5" s="8"/>
      <c r="D5" s="33"/>
      <c r="E5" s="9">
        <f>C5-D5</f>
        <v>0</v>
      </c>
      <c r="F5" s="3"/>
      <c r="G5" s="14" t="s">
        <v>17</v>
      </c>
    </row>
    <row r="6" spans="1:13" ht="18" customHeight="1" thickBot="1" x14ac:dyDescent="0.3">
      <c r="A6" s="3"/>
      <c r="B6" s="10" t="s">
        <v>2</v>
      </c>
      <c r="C6" s="66">
        <f>C4*C5</f>
        <v>0</v>
      </c>
      <c r="D6" s="66">
        <f t="shared" ref="D6:E6" si="0">D4*D5</f>
        <v>0</v>
      </c>
      <c r="E6" s="66">
        <f t="shared" si="0"/>
        <v>0</v>
      </c>
      <c r="F6" s="3"/>
      <c r="G6" s="15" t="s">
        <v>18</v>
      </c>
      <c r="I6" s="82" t="s">
        <v>22</v>
      </c>
      <c r="J6" s="82"/>
      <c r="K6" s="89" t="s">
        <v>18</v>
      </c>
      <c r="L6" s="89"/>
    </row>
    <row r="7" spans="1:13" ht="18" customHeight="1" thickBot="1" x14ac:dyDescent="0.3">
      <c r="A7" s="3"/>
      <c r="B7" s="3"/>
      <c r="C7" s="3"/>
      <c r="D7" s="31"/>
      <c r="E7" s="3"/>
      <c r="F7" s="3"/>
      <c r="G7" s="14" t="s">
        <v>19</v>
      </c>
      <c r="I7" s="82"/>
      <c r="J7" s="82"/>
      <c r="K7" s="127">
        <f>SUMIF(C14:C38,K6,J14:J38)</f>
        <v>0</v>
      </c>
      <c r="L7" s="127"/>
    </row>
    <row r="8" spans="1:13" ht="18" customHeight="1" thickBot="1" x14ac:dyDescent="0.3">
      <c r="A8" s="3"/>
      <c r="B8" s="67" t="s">
        <v>15</v>
      </c>
      <c r="C8" s="81">
        <f>SUMIF(I14:I38, "On Cash",L14:L38)</f>
        <v>0</v>
      </c>
      <c r="D8" s="81"/>
      <c r="G8" s="16" t="s">
        <v>42</v>
      </c>
      <c r="L8" s="3"/>
    </row>
    <row r="9" spans="1:13" ht="18" customHeight="1" x14ac:dyDescent="0.25">
      <c r="A9" s="3"/>
      <c r="G9" s="14" t="s">
        <v>43</v>
      </c>
      <c r="I9" s="82" t="s">
        <v>24</v>
      </c>
      <c r="J9" s="11" t="s">
        <v>3</v>
      </c>
      <c r="K9" s="83">
        <f>SUM(L14:L38)</f>
        <v>0</v>
      </c>
      <c r="L9" s="84"/>
    </row>
    <row r="10" spans="1:13" ht="18" customHeight="1" thickBot="1" x14ac:dyDescent="0.3">
      <c r="A10" s="3"/>
      <c r="B10" s="67" t="s">
        <v>16</v>
      </c>
      <c r="C10" s="81">
        <f>SUMIF(I14:I38, "On Credit",L14:L38)</f>
        <v>0</v>
      </c>
      <c r="D10" s="81"/>
      <c r="F10" s="3"/>
      <c r="G10" s="17" t="s">
        <v>20</v>
      </c>
      <c r="I10" s="82"/>
      <c r="J10" s="11" t="s">
        <v>25</v>
      </c>
      <c r="K10" s="85">
        <f>SUM(J14:J38)</f>
        <v>0</v>
      </c>
      <c r="L10" s="86"/>
    </row>
    <row r="11" spans="1:13" x14ac:dyDescent="0.25">
      <c r="A11" s="3"/>
      <c r="B11" s="12"/>
      <c r="C11" s="12"/>
      <c r="D11" s="35"/>
      <c r="E11" s="12"/>
      <c r="F11" s="12"/>
      <c r="G11" s="12"/>
      <c r="H11" s="3"/>
      <c r="I11" s="3"/>
      <c r="J11" s="3"/>
      <c r="K11" s="3"/>
      <c r="L11" s="3"/>
    </row>
    <row r="12" spans="1:13" ht="18.75" x14ac:dyDescent="0.25">
      <c r="A12" s="3"/>
      <c r="B12" s="87" t="s">
        <v>7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</row>
    <row r="13" spans="1:13" ht="19.5" customHeight="1" thickBot="1" x14ac:dyDescent="0.3">
      <c r="B13" s="23" t="s">
        <v>8</v>
      </c>
      <c r="C13" s="23" t="s">
        <v>9</v>
      </c>
      <c r="D13" s="78" t="s">
        <v>10</v>
      </c>
      <c r="E13" s="79"/>
      <c r="F13" s="80"/>
      <c r="G13" s="24" t="s">
        <v>13</v>
      </c>
      <c r="H13" s="23" t="s">
        <v>23</v>
      </c>
      <c r="I13" s="23" t="s">
        <v>14</v>
      </c>
      <c r="J13" s="23" t="s">
        <v>11</v>
      </c>
      <c r="K13" s="23" t="s">
        <v>12</v>
      </c>
      <c r="L13" s="23" t="s">
        <v>3</v>
      </c>
    </row>
    <row r="14" spans="1:13" x14ac:dyDescent="0.25">
      <c r="B14" s="27"/>
      <c r="C14" s="21"/>
      <c r="D14" s="44"/>
      <c r="E14" s="45"/>
      <c r="F14" s="46"/>
      <c r="G14" s="22"/>
      <c r="H14" s="47"/>
      <c r="I14" s="22"/>
      <c r="J14" s="50"/>
      <c r="K14" s="53"/>
      <c r="L14" s="25"/>
    </row>
    <row r="15" spans="1:13" x14ac:dyDescent="0.25">
      <c r="B15" s="28"/>
      <c r="C15" s="20"/>
      <c r="D15" s="36"/>
      <c r="E15" s="39"/>
      <c r="F15" s="40"/>
      <c r="G15" s="37"/>
      <c r="H15" s="48"/>
      <c r="I15" s="37"/>
      <c r="J15" s="51"/>
      <c r="K15" s="54"/>
      <c r="L15" s="25"/>
    </row>
    <row r="16" spans="1:13" x14ac:dyDescent="0.25">
      <c r="B16" s="29"/>
      <c r="C16" s="18"/>
      <c r="D16" s="41"/>
      <c r="E16" s="42"/>
      <c r="F16" s="43"/>
      <c r="G16" s="19"/>
      <c r="H16" s="49"/>
      <c r="I16" s="19"/>
      <c r="J16" s="52"/>
      <c r="K16" s="55"/>
      <c r="L16" s="25"/>
    </row>
    <row r="17" spans="2:12" x14ac:dyDescent="0.25">
      <c r="B17" s="28"/>
      <c r="C17" s="20"/>
      <c r="D17" s="36"/>
      <c r="E17" s="20"/>
      <c r="F17" s="20"/>
      <c r="G17" s="37"/>
      <c r="H17" s="48"/>
      <c r="I17" s="37"/>
      <c r="J17" s="51"/>
      <c r="K17" s="54"/>
      <c r="L17" s="25"/>
    </row>
    <row r="18" spans="2:12" x14ac:dyDescent="0.25">
      <c r="B18" s="29"/>
      <c r="C18" s="18"/>
      <c r="D18" s="41"/>
      <c r="E18" s="42"/>
      <c r="F18" s="43"/>
      <c r="G18" s="19"/>
      <c r="H18" s="49"/>
      <c r="I18" s="19"/>
      <c r="J18" s="52"/>
      <c r="K18" s="55"/>
      <c r="L18" s="25"/>
    </row>
    <row r="19" spans="2:12" x14ac:dyDescent="0.25">
      <c r="B19" s="28"/>
      <c r="C19" s="20"/>
      <c r="D19" s="38"/>
      <c r="E19" s="39"/>
      <c r="F19" s="40"/>
      <c r="G19" s="37"/>
      <c r="H19" s="48"/>
      <c r="I19" s="37"/>
      <c r="J19" s="51"/>
      <c r="K19" s="54"/>
      <c r="L19" s="25"/>
    </row>
    <row r="20" spans="2:12" x14ac:dyDescent="0.25">
      <c r="B20" s="29"/>
      <c r="C20" s="18"/>
      <c r="D20" s="41"/>
      <c r="E20" s="42"/>
      <c r="F20" s="43"/>
      <c r="G20" s="19"/>
      <c r="H20" s="49"/>
      <c r="I20" s="19"/>
      <c r="J20" s="52"/>
      <c r="K20" s="55"/>
      <c r="L20" s="25"/>
    </row>
    <row r="21" spans="2:12" x14ac:dyDescent="0.25">
      <c r="B21" s="28"/>
      <c r="C21" s="20"/>
      <c r="D21" s="36"/>
      <c r="E21" s="20"/>
      <c r="F21" s="20"/>
      <c r="G21" s="37"/>
      <c r="H21" s="48"/>
      <c r="I21" s="37"/>
      <c r="J21" s="51"/>
      <c r="K21" s="54"/>
      <c r="L21" s="25"/>
    </row>
    <row r="22" spans="2:12" x14ac:dyDescent="0.25">
      <c r="B22" s="29"/>
      <c r="C22" s="18"/>
      <c r="D22" s="41"/>
      <c r="E22" s="42"/>
      <c r="F22" s="43"/>
      <c r="G22" s="19"/>
      <c r="H22" s="49"/>
      <c r="I22" s="19"/>
      <c r="J22" s="52"/>
      <c r="K22" s="55"/>
      <c r="L22" s="25"/>
    </row>
    <row r="23" spans="2:12" x14ac:dyDescent="0.25">
      <c r="B23" s="28"/>
      <c r="C23" s="20"/>
      <c r="D23" s="36"/>
      <c r="E23" s="20"/>
      <c r="F23" s="20"/>
      <c r="G23" s="37"/>
      <c r="H23" s="48"/>
      <c r="I23" s="37"/>
      <c r="J23" s="51"/>
      <c r="K23" s="54"/>
      <c r="L23" s="25"/>
    </row>
    <row r="24" spans="2:12" x14ac:dyDescent="0.25">
      <c r="B24" s="29"/>
      <c r="C24" s="18"/>
      <c r="D24" s="41"/>
      <c r="E24" s="42"/>
      <c r="F24" s="43"/>
      <c r="G24" s="19"/>
      <c r="H24" s="49"/>
      <c r="I24" s="19"/>
      <c r="J24" s="52"/>
      <c r="K24" s="55"/>
      <c r="L24" s="25"/>
    </row>
    <row r="25" spans="2:12" x14ac:dyDescent="0.25">
      <c r="B25" s="28"/>
      <c r="C25" s="20"/>
      <c r="D25" s="36"/>
      <c r="E25" s="20"/>
      <c r="F25" s="20"/>
      <c r="G25" s="37"/>
      <c r="H25" s="48"/>
      <c r="I25" s="37"/>
      <c r="J25" s="51"/>
      <c r="K25" s="54"/>
      <c r="L25" s="25"/>
    </row>
    <row r="26" spans="2:12" x14ac:dyDescent="0.25">
      <c r="B26" s="29"/>
      <c r="C26" s="18"/>
      <c r="D26" s="41"/>
      <c r="E26" s="42"/>
      <c r="F26" s="43"/>
      <c r="G26" s="19"/>
      <c r="H26" s="49"/>
      <c r="I26" s="19"/>
      <c r="J26" s="52"/>
      <c r="K26" s="55"/>
      <c r="L26" s="25"/>
    </row>
    <row r="27" spans="2:12" x14ac:dyDescent="0.25">
      <c r="B27" s="28"/>
      <c r="C27" s="20"/>
      <c r="D27" s="36"/>
      <c r="E27" s="20"/>
      <c r="F27" s="20"/>
      <c r="G27" s="37"/>
      <c r="H27" s="48"/>
      <c r="I27" s="37"/>
      <c r="J27" s="51"/>
      <c r="K27" s="54"/>
      <c r="L27" s="25"/>
    </row>
    <row r="28" spans="2:12" x14ac:dyDescent="0.25">
      <c r="B28" s="29"/>
      <c r="C28" s="18"/>
      <c r="D28" s="41"/>
      <c r="E28" s="42"/>
      <c r="F28" s="43"/>
      <c r="G28" s="19"/>
      <c r="H28" s="49"/>
      <c r="I28" s="19"/>
      <c r="J28" s="52"/>
      <c r="K28" s="55"/>
      <c r="L28" s="25"/>
    </row>
    <row r="29" spans="2:12" x14ac:dyDescent="0.25">
      <c r="B29" s="28"/>
      <c r="C29" s="20"/>
      <c r="D29" s="36"/>
      <c r="E29" s="20"/>
      <c r="F29" s="20"/>
      <c r="G29" s="37"/>
      <c r="H29" s="48"/>
      <c r="I29" s="37"/>
      <c r="J29" s="51"/>
      <c r="K29" s="54"/>
      <c r="L29" s="25"/>
    </row>
    <row r="30" spans="2:12" x14ac:dyDescent="0.25">
      <c r="B30" s="29"/>
      <c r="C30" s="18"/>
      <c r="D30" s="41"/>
      <c r="E30" s="42"/>
      <c r="F30" s="43"/>
      <c r="G30" s="19"/>
      <c r="H30" s="49"/>
      <c r="I30" s="19"/>
      <c r="J30" s="52"/>
      <c r="K30" s="55"/>
      <c r="L30" s="25"/>
    </row>
    <row r="31" spans="2:12" x14ac:dyDescent="0.25">
      <c r="B31" s="28"/>
      <c r="C31" s="20"/>
      <c r="D31" s="36"/>
      <c r="E31" s="20"/>
      <c r="F31" s="20"/>
      <c r="G31" s="37"/>
      <c r="H31" s="48"/>
      <c r="I31" s="37"/>
      <c r="J31" s="51"/>
      <c r="K31" s="54"/>
      <c r="L31" s="25"/>
    </row>
    <row r="32" spans="2:12" x14ac:dyDescent="0.25">
      <c r="B32" s="29"/>
      <c r="C32" s="18"/>
      <c r="D32" s="41"/>
      <c r="E32" s="42"/>
      <c r="F32" s="43"/>
      <c r="G32" s="19"/>
      <c r="H32" s="49"/>
      <c r="I32" s="19"/>
      <c r="J32" s="52"/>
      <c r="K32" s="55"/>
      <c r="L32" s="25"/>
    </row>
    <row r="33" spans="2:12" x14ac:dyDescent="0.25">
      <c r="B33" s="28"/>
      <c r="C33" s="20"/>
      <c r="D33" s="36"/>
      <c r="E33" s="20"/>
      <c r="F33" s="20"/>
      <c r="G33" s="37"/>
      <c r="H33" s="48"/>
      <c r="I33" s="37"/>
      <c r="J33" s="51"/>
      <c r="K33" s="54"/>
      <c r="L33" s="25"/>
    </row>
    <row r="34" spans="2:12" x14ac:dyDescent="0.25">
      <c r="B34" s="29"/>
      <c r="C34" s="18"/>
      <c r="D34" s="41"/>
      <c r="E34" s="42"/>
      <c r="F34" s="43"/>
      <c r="G34" s="19"/>
      <c r="H34" s="49"/>
      <c r="I34" s="19"/>
      <c r="J34" s="52"/>
      <c r="K34" s="55"/>
      <c r="L34" s="25"/>
    </row>
    <row r="35" spans="2:12" x14ac:dyDescent="0.25">
      <c r="B35" s="28"/>
      <c r="C35" s="20"/>
      <c r="D35" s="36"/>
      <c r="E35" s="20"/>
      <c r="F35" s="20"/>
      <c r="G35" s="37"/>
      <c r="H35" s="48"/>
      <c r="I35" s="37"/>
      <c r="J35" s="51"/>
      <c r="K35" s="54"/>
      <c r="L35" s="25"/>
    </row>
    <row r="36" spans="2:12" x14ac:dyDescent="0.25">
      <c r="B36" s="29"/>
      <c r="C36" s="18"/>
      <c r="D36" s="41"/>
      <c r="E36" s="42"/>
      <c r="F36" s="43"/>
      <c r="G36" s="19"/>
      <c r="H36" s="49"/>
      <c r="I36" s="19"/>
      <c r="J36" s="52"/>
      <c r="K36" s="55"/>
      <c r="L36" s="25"/>
    </row>
    <row r="37" spans="2:12" x14ac:dyDescent="0.25">
      <c r="B37" s="28"/>
      <c r="C37" s="20"/>
      <c r="D37" s="36"/>
      <c r="E37" s="20"/>
      <c r="F37" s="20"/>
      <c r="G37" s="37"/>
      <c r="H37" s="48"/>
      <c r="I37" s="37"/>
      <c r="J37" s="51"/>
      <c r="K37" s="65"/>
      <c r="L37" s="26"/>
    </row>
    <row r="38" spans="2:12" ht="15.75" thickBot="1" x14ac:dyDescent="0.3">
      <c r="B38" s="56"/>
      <c r="C38" s="57"/>
      <c r="D38" s="58"/>
      <c r="E38" s="13"/>
      <c r="F38" s="59"/>
      <c r="G38" s="60"/>
      <c r="H38" s="61"/>
      <c r="I38" s="60"/>
      <c r="J38" s="62"/>
      <c r="K38" s="63"/>
      <c r="L38" s="64"/>
    </row>
    <row r="39" spans="2:12" x14ac:dyDescent="0.25">
      <c r="D39"/>
    </row>
    <row r="40" spans="2:12" x14ac:dyDescent="0.25"/>
    <row r="41" spans="2:12" hidden="1" x14ac:dyDescent="0.25"/>
    <row r="42" spans="2:12" hidden="1" x14ac:dyDescent="0.25"/>
    <row r="43" spans="2:12" hidden="1" x14ac:dyDescent="0.25"/>
    <row r="44" spans="2:12" hidden="1" x14ac:dyDescent="0.25"/>
    <row r="45" spans="2:12" hidden="1" x14ac:dyDescent="0.25"/>
    <row r="46" spans="2:12" hidden="1" x14ac:dyDescent="0.25"/>
    <row r="47" spans="2:12" hidden="1" x14ac:dyDescent="0.25"/>
    <row r="48" spans="2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</sheetData>
  <mergeCells count="14">
    <mergeCell ref="G3:G4"/>
    <mergeCell ref="I3:J4"/>
    <mergeCell ref="K3:L3"/>
    <mergeCell ref="K4:L4"/>
    <mergeCell ref="I6:J7"/>
    <mergeCell ref="K6:L6"/>
    <mergeCell ref="K7:L7"/>
    <mergeCell ref="D13:F13"/>
    <mergeCell ref="C8:D8"/>
    <mergeCell ref="I9:I10"/>
    <mergeCell ref="K9:L9"/>
    <mergeCell ref="C10:D10"/>
    <mergeCell ref="K10:L10"/>
    <mergeCell ref="B12:L12"/>
  </mergeCells>
  <dataValidations count="2">
    <dataValidation type="list" allowBlank="1" showInputMessage="1" showErrorMessage="1" sqref="I14:I38" xr:uid="{919C5A19-908F-489A-A9C2-BFEBCE5C3CE6}">
      <formula1>"On Cash, On Credit"</formula1>
    </dataValidation>
    <dataValidation type="list" allowBlank="1" showInputMessage="1" showErrorMessage="1" sqref="K6:L6 K3:L3 C14:C38" xr:uid="{E530CF6F-3464-4590-9E0F-C7F350BC04ED}">
      <formula1>Products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F8BC-5E2D-4F41-8EF8-5EBDB111AD7E}">
  <dimension ref="A1:R40"/>
  <sheetViews>
    <sheetView showGridLines="0" tabSelected="1" workbookViewId="0">
      <selection activeCell="L7" sqref="L7:M7"/>
    </sheetView>
  </sheetViews>
  <sheetFormatPr defaultColWidth="0" defaultRowHeight="15" zeroHeight="1" x14ac:dyDescent="0.25"/>
  <cols>
    <col min="1" max="1" width="3.28515625" customWidth="1"/>
    <col min="2" max="2" width="20.42578125" customWidth="1"/>
    <col min="3" max="3" width="20.42578125" hidden="1" customWidth="1"/>
    <col min="4" max="4" width="16.85546875" customWidth="1"/>
    <col min="5" max="5" width="14.85546875" style="34" customWidth="1"/>
    <col min="6" max="6" width="11.140625" customWidth="1"/>
    <col min="7" max="7" width="4.5703125" customWidth="1"/>
    <col min="8" max="8" width="13.140625" customWidth="1"/>
    <col min="9" max="9" width="5.7109375" customWidth="1"/>
    <col min="10" max="10" width="17.140625" customWidth="1"/>
    <col min="11" max="11" width="8.5703125" customWidth="1"/>
    <col min="12" max="12" width="10.140625" customWidth="1"/>
    <col min="13" max="13" width="15.85546875" customWidth="1"/>
    <col min="14" max="14" width="3.42578125" customWidth="1"/>
    <col min="15" max="15" width="9.140625" hidden="1" customWidth="1"/>
    <col min="16" max="18" width="0" hidden="1" customWidth="1"/>
    <col min="19" max="16384" width="9.140625" hidden="1"/>
  </cols>
  <sheetData>
    <row r="1" spans="1:14" ht="34.5" x14ac:dyDescent="0.25">
      <c r="A1" s="1"/>
      <c r="B1" s="2" t="s">
        <v>4</v>
      </c>
      <c r="C1" s="2"/>
      <c r="D1" s="1"/>
      <c r="E1" s="30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3"/>
      <c r="B2" s="3"/>
      <c r="C2" s="3"/>
      <c r="D2" s="3"/>
      <c r="E2" s="31"/>
      <c r="F2" s="3"/>
      <c r="G2" s="3"/>
      <c r="H2" s="3"/>
      <c r="I2" s="3"/>
      <c r="J2" s="3"/>
      <c r="K2" s="3"/>
      <c r="L2" s="3"/>
      <c r="M2" s="3"/>
    </row>
    <row r="3" spans="1:14" ht="18" customHeight="1" x14ac:dyDescent="0.25">
      <c r="A3" s="3"/>
      <c r="B3" s="4" t="s">
        <v>5</v>
      </c>
      <c r="C3" s="4"/>
      <c r="D3" s="5" t="s">
        <v>6</v>
      </c>
      <c r="E3" s="32" t="s">
        <v>0</v>
      </c>
      <c r="F3" s="6" t="s">
        <v>1</v>
      </c>
      <c r="G3" s="3"/>
      <c r="H3" s="88" t="s">
        <v>41</v>
      </c>
      <c r="J3" s="82" t="s">
        <v>21</v>
      </c>
      <c r="K3" s="82"/>
      <c r="L3" s="89" t="s">
        <v>17</v>
      </c>
      <c r="M3" s="89"/>
    </row>
    <row r="4" spans="1:14" ht="18" customHeight="1" thickBot="1" x14ac:dyDescent="0.3">
      <c r="A4" s="3"/>
      <c r="B4" s="7" t="s">
        <v>26</v>
      </c>
      <c r="C4" s="7"/>
      <c r="D4" s="8"/>
      <c r="E4" s="33"/>
      <c r="F4" s="9">
        <f>D4-E4</f>
        <v>0</v>
      </c>
      <c r="G4" s="3"/>
      <c r="H4" s="87"/>
      <c r="J4" s="82"/>
      <c r="K4" s="82"/>
      <c r="L4" s="90">
        <f>SUMIF(D14:D38,L3,M14:M38)</f>
        <v>40047</v>
      </c>
      <c r="M4" s="90"/>
    </row>
    <row r="5" spans="1:14" ht="18" customHeight="1" x14ac:dyDescent="0.25">
      <c r="A5" s="3"/>
      <c r="B5" s="7" t="s">
        <v>27</v>
      </c>
      <c r="C5" s="7"/>
      <c r="D5" s="8"/>
      <c r="E5" s="33"/>
      <c r="F5" s="9">
        <f>D5-E5</f>
        <v>0</v>
      </c>
      <c r="G5" s="3"/>
      <c r="H5" s="14" t="s">
        <v>17</v>
      </c>
    </row>
    <row r="6" spans="1:14" ht="18" customHeight="1" thickBot="1" x14ac:dyDescent="0.3">
      <c r="A6" s="3"/>
      <c r="B6" s="10" t="s">
        <v>2</v>
      </c>
      <c r="C6" s="10"/>
      <c r="D6" s="66">
        <f>D4*D5</f>
        <v>0</v>
      </c>
      <c r="E6" s="66">
        <f t="shared" ref="E6:F6" si="0">E4*E5</f>
        <v>0</v>
      </c>
      <c r="F6" s="66">
        <f t="shared" si="0"/>
        <v>0</v>
      </c>
      <c r="G6" s="3"/>
      <c r="H6" s="15" t="s">
        <v>18</v>
      </c>
      <c r="J6" s="82" t="s">
        <v>22</v>
      </c>
      <c r="K6" s="82"/>
      <c r="L6" s="89" t="s">
        <v>18</v>
      </c>
      <c r="M6" s="89"/>
    </row>
    <row r="7" spans="1:14" ht="18" customHeight="1" thickBot="1" x14ac:dyDescent="0.3">
      <c r="A7" s="3"/>
      <c r="B7" s="3"/>
      <c r="C7" s="3"/>
      <c r="D7" s="3"/>
      <c r="E7" s="31"/>
      <c r="F7" s="3"/>
      <c r="G7" s="3"/>
      <c r="H7" s="14" t="s">
        <v>19</v>
      </c>
      <c r="J7" s="82"/>
      <c r="K7" s="82"/>
      <c r="L7" s="128">
        <f>SUMIF(D14:D38,L6,K14:K38)</f>
        <v>2250</v>
      </c>
      <c r="M7" s="128"/>
    </row>
    <row r="8" spans="1:14" ht="18" customHeight="1" thickBot="1" x14ac:dyDescent="0.3">
      <c r="A8" s="3"/>
      <c r="B8" s="67" t="s">
        <v>15</v>
      </c>
      <c r="C8" s="67"/>
      <c r="D8" s="81">
        <f>SUMIF(J14:J38, "On Cash",M14:M38)</f>
        <v>86878.5</v>
      </c>
      <c r="E8" s="81"/>
      <c r="H8" s="16" t="s">
        <v>42</v>
      </c>
      <c r="M8" s="3"/>
    </row>
    <row r="9" spans="1:14" ht="18" customHeight="1" x14ac:dyDescent="0.25">
      <c r="A9" s="3"/>
      <c r="H9" s="14" t="s">
        <v>43</v>
      </c>
      <c r="J9" s="82" t="s">
        <v>24</v>
      </c>
      <c r="K9" s="11" t="s">
        <v>3</v>
      </c>
      <c r="L9" s="83">
        <f>SUM(M14:M38)</f>
        <v>181526</v>
      </c>
      <c r="M9" s="84"/>
    </row>
    <row r="10" spans="1:14" ht="18" customHeight="1" thickBot="1" x14ac:dyDescent="0.3">
      <c r="A10" s="3"/>
      <c r="B10" s="67" t="s">
        <v>16</v>
      </c>
      <c r="C10" s="67"/>
      <c r="D10" s="81">
        <f>SUMIF(J14:J38, "On Credit",M14:M38)</f>
        <v>94647.5</v>
      </c>
      <c r="E10" s="81"/>
      <c r="G10" s="3"/>
      <c r="H10" s="17" t="s">
        <v>20</v>
      </c>
      <c r="J10" s="82"/>
      <c r="K10" s="11" t="s">
        <v>25</v>
      </c>
      <c r="L10" s="85">
        <f>SUM(K14:K38)</f>
        <v>14590</v>
      </c>
      <c r="M10" s="86"/>
    </row>
    <row r="11" spans="1:14" x14ac:dyDescent="0.25">
      <c r="A11" s="3"/>
      <c r="B11" s="12"/>
      <c r="C11" s="12"/>
      <c r="D11" s="12"/>
      <c r="E11" s="35"/>
      <c r="F11" s="12"/>
      <c r="G11" s="12"/>
      <c r="H11" s="12"/>
      <c r="I11" s="3"/>
      <c r="J11" s="3"/>
      <c r="K11" s="3"/>
      <c r="L11" s="3"/>
      <c r="M11" s="3"/>
    </row>
    <row r="12" spans="1:14" ht="18.75" x14ac:dyDescent="0.25">
      <c r="A12" s="3"/>
      <c r="B12" s="87" t="s">
        <v>7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</row>
    <row r="13" spans="1:14" ht="19.5" customHeight="1" thickBot="1" x14ac:dyDescent="0.3">
      <c r="B13" s="23" t="s">
        <v>8</v>
      </c>
      <c r="C13" s="23"/>
      <c r="D13" s="23" t="s">
        <v>9</v>
      </c>
      <c r="E13" s="78" t="s">
        <v>10</v>
      </c>
      <c r="F13" s="79"/>
      <c r="G13" s="80"/>
      <c r="H13" s="24" t="s">
        <v>13</v>
      </c>
      <c r="I13" s="23" t="s">
        <v>23</v>
      </c>
      <c r="J13" s="23" t="s">
        <v>14</v>
      </c>
      <c r="K13" s="23" t="s">
        <v>11</v>
      </c>
      <c r="L13" s="23" t="s">
        <v>12</v>
      </c>
      <c r="M13" s="23" t="s">
        <v>3</v>
      </c>
    </row>
    <row r="14" spans="1:14" x14ac:dyDescent="0.25">
      <c r="B14" s="27">
        <v>45323</v>
      </c>
      <c r="C14" s="27" t="str">
        <f>TEXT(B14,"mmmm")</f>
        <v>February</v>
      </c>
      <c r="D14" s="21" t="s">
        <v>17</v>
      </c>
      <c r="E14" s="44" t="s">
        <v>28</v>
      </c>
      <c r="F14" s="45"/>
      <c r="G14" s="46"/>
      <c r="H14" s="22">
        <v>1012015</v>
      </c>
      <c r="I14" s="47" t="s">
        <v>38</v>
      </c>
      <c r="J14" s="22" t="s">
        <v>39</v>
      </c>
      <c r="K14" s="50">
        <v>270</v>
      </c>
      <c r="L14" s="53">
        <v>10.5</v>
      </c>
      <c r="M14" s="25">
        <f>K14*L14</f>
        <v>2835</v>
      </c>
    </row>
    <row r="15" spans="1:14" x14ac:dyDescent="0.25">
      <c r="B15" s="28">
        <v>45327</v>
      </c>
      <c r="C15" s="27" t="str">
        <f t="shared" ref="C15:C38" si="1">TEXT(B15,"mmmm")</f>
        <v>February</v>
      </c>
      <c r="D15" s="20" t="s">
        <v>18</v>
      </c>
      <c r="E15" s="36" t="s">
        <v>36</v>
      </c>
      <c r="F15" s="39"/>
      <c r="G15" s="40"/>
      <c r="H15" s="37">
        <v>1012016</v>
      </c>
      <c r="I15" s="48"/>
      <c r="J15" s="37" t="s">
        <v>39</v>
      </c>
      <c r="K15" s="51">
        <v>430</v>
      </c>
      <c r="L15" s="54">
        <v>14.25</v>
      </c>
      <c r="M15" s="25">
        <f t="shared" ref="M15:M37" si="2">K15*L15</f>
        <v>6127.5</v>
      </c>
    </row>
    <row r="16" spans="1:14" x14ac:dyDescent="0.25">
      <c r="B16" s="29">
        <v>45332</v>
      </c>
      <c r="C16" s="27" t="str">
        <f t="shared" si="1"/>
        <v>February</v>
      </c>
      <c r="D16" s="18" t="s">
        <v>20</v>
      </c>
      <c r="E16" s="41" t="s">
        <v>30</v>
      </c>
      <c r="F16" s="42"/>
      <c r="G16" s="43"/>
      <c r="H16" s="19">
        <v>1012017</v>
      </c>
      <c r="I16" s="49"/>
      <c r="J16" s="19" t="s">
        <v>40</v>
      </c>
      <c r="K16" s="52">
        <v>610</v>
      </c>
      <c r="L16" s="55">
        <v>12.8</v>
      </c>
      <c r="M16" s="25">
        <f t="shared" si="2"/>
        <v>7808</v>
      </c>
    </row>
    <row r="17" spans="2:13" x14ac:dyDescent="0.25">
      <c r="B17" s="28">
        <v>45335</v>
      </c>
      <c r="C17" s="27" t="str">
        <f t="shared" si="1"/>
        <v>February</v>
      </c>
      <c r="D17" s="20" t="s">
        <v>17</v>
      </c>
      <c r="E17" s="36" t="s">
        <v>33</v>
      </c>
      <c r="F17" s="20"/>
      <c r="G17" s="20"/>
      <c r="H17" s="37">
        <v>1012018</v>
      </c>
      <c r="I17" s="48" t="s">
        <v>38</v>
      </c>
      <c r="J17" s="37" t="s">
        <v>40</v>
      </c>
      <c r="K17" s="51">
        <v>830</v>
      </c>
      <c r="L17" s="54">
        <v>11.65</v>
      </c>
      <c r="M17" s="25">
        <f t="shared" si="2"/>
        <v>9669.5</v>
      </c>
    </row>
    <row r="18" spans="2:13" x14ac:dyDescent="0.25">
      <c r="B18" s="29">
        <v>45350</v>
      </c>
      <c r="C18" s="27" t="str">
        <f t="shared" si="1"/>
        <v>February</v>
      </c>
      <c r="D18" s="18" t="s">
        <v>19</v>
      </c>
      <c r="E18" s="41" t="s">
        <v>28</v>
      </c>
      <c r="F18" s="42"/>
      <c r="G18" s="43"/>
      <c r="H18" s="19">
        <v>1012019</v>
      </c>
      <c r="I18" s="49"/>
      <c r="J18" s="19" t="s">
        <v>39</v>
      </c>
      <c r="K18" s="52">
        <v>550</v>
      </c>
      <c r="L18" s="55">
        <v>13.4</v>
      </c>
      <c r="M18" s="25">
        <f t="shared" si="2"/>
        <v>7370</v>
      </c>
    </row>
    <row r="19" spans="2:13" x14ac:dyDescent="0.25">
      <c r="B19" s="28">
        <v>45358.2</v>
      </c>
      <c r="C19" s="27" t="str">
        <f t="shared" si="1"/>
        <v>March</v>
      </c>
      <c r="D19" s="20" t="s">
        <v>42</v>
      </c>
      <c r="E19" s="38" t="s">
        <v>29</v>
      </c>
      <c r="F19" s="39"/>
      <c r="G19" s="40"/>
      <c r="H19" s="37">
        <v>1012020</v>
      </c>
      <c r="I19" s="48" t="s">
        <v>38</v>
      </c>
      <c r="J19" s="37" t="s">
        <v>40</v>
      </c>
      <c r="K19" s="51">
        <v>190</v>
      </c>
      <c r="L19" s="54">
        <v>11.2</v>
      </c>
      <c r="M19" s="25">
        <f t="shared" si="2"/>
        <v>2128</v>
      </c>
    </row>
    <row r="20" spans="2:13" x14ac:dyDescent="0.25">
      <c r="B20" s="29">
        <v>45364.4</v>
      </c>
      <c r="C20" s="27" t="str">
        <f t="shared" si="1"/>
        <v>March</v>
      </c>
      <c r="D20" s="18" t="s">
        <v>42</v>
      </c>
      <c r="E20" s="41" t="s">
        <v>30</v>
      </c>
      <c r="F20" s="42"/>
      <c r="G20" s="43"/>
      <c r="H20" s="19">
        <v>1012021</v>
      </c>
      <c r="I20" s="49" t="s">
        <v>38</v>
      </c>
      <c r="J20" s="19" t="s">
        <v>39</v>
      </c>
      <c r="K20" s="52">
        <v>370</v>
      </c>
      <c r="L20" s="55">
        <v>13.75</v>
      </c>
      <c r="M20" s="25">
        <f t="shared" si="2"/>
        <v>5087.5</v>
      </c>
    </row>
    <row r="21" spans="2:13" x14ac:dyDescent="0.25">
      <c r="B21" s="28">
        <v>45370.6</v>
      </c>
      <c r="C21" s="27" t="str">
        <f t="shared" si="1"/>
        <v>March</v>
      </c>
      <c r="D21" s="20" t="s">
        <v>19</v>
      </c>
      <c r="E21" s="36" t="s">
        <v>31</v>
      </c>
      <c r="F21" s="20"/>
      <c r="G21" s="20"/>
      <c r="H21" s="37">
        <v>1012022</v>
      </c>
      <c r="I21" s="48" t="s">
        <v>38</v>
      </c>
      <c r="J21" s="37" t="s">
        <v>40</v>
      </c>
      <c r="K21" s="51">
        <v>750</v>
      </c>
      <c r="L21" s="54">
        <v>10.9</v>
      </c>
      <c r="M21" s="25">
        <f t="shared" si="2"/>
        <v>8175</v>
      </c>
    </row>
    <row r="22" spans="2:13" x14ac:dyDescent="0.25">
      <c r="B22" s="29">
        <v>45376.800000000003</v>
      </c>
      <c r="C22" s="27" t="str">
        <f t="shared" si="1"/>
        <v>March</v>
      </c>
      <c r="D22" s="18" t="s">
        <v>43</v>
      </c>
      <c r="E22" s="41" t="s">
        <v>32</v>
      </c>
      <c r="F22" s="42"/>
      <c r="G22" s="43"/>
      <c r="H22" s="19">
        <v>1012023</v>
      </c>
      <c r="I22" s="49" t="s">
        <v>38</v>
      </c>
      <c r="J22" s="19" t="s">
        <v>40</v>
      </c>
      <c r="K22" s="52">
        <v>310</v>
      </c>
      <c r="L22" s="55">
        <v>14.1</v>
      </c>
      <c r="M22" s="25">
        <f t="shared" si="2"/>
        <v>4371</v>
      </c>
    </row>
    <row r="23" spans="2:13" x14ac:dyDescent="0.25">
      <c r="B23" s="28">
        <v>45383</v>
      </c>
      <c r="C23" s="27" t="str">
        <f t="shared" si="1"/>
        <v>April</v>
      </c>
      <c r="D23" s="20" t="s">
        <v>18</v>
      </c>
      <c r="E23" s="36" t="s">
        <v>33</v>
      </c>
      <c r="F23" s="20"/>
      <c r="G23" s="20"/>
      <c r="H23" s="37">
        <v>1012024</v>
      </c>
      <c r="I23" s="48" t="s">
        <v>38</v>
      </c>
      <c r="J23" s="37" t="s">
        <v>39</v>
      </c>
      <c r="K23" s="51">
        <v>490</v>
      </c>
      <c r="L23" s="54">
        <v>12.3</v>
      </c>
      <c r="M23" s="25">
        <f t="shared" si="2"/>
        <v>6027</v>
      </c>
    </row>
    <row r="24" spans="2:13" x14ac:dyDescent="0.25">
      <c r="B24" s="29">
        <v>45389.2</v>
      </c>
      <c r="C24" s="27" t="str">
        <f t="shared" si="1"/>
        <v>April</v>
      </c>
      <c r="D24" s="18" t="s">
        <v>17</v>
      </c>
      <c r="E24" s="41" t="s">
        <v>34</v>
      </c>
      <c r="F24" s="42"/>
      <c r="G24" s="43"/>
      <c r="H24" s="19">
        <v>1012025</v>
      </c>
      <c r="I24" s="49"/>
      <c r="J24" s="19" t="s">
        <v>40</v>
      </c>
      <c r="K24" s="52">
        <v>670</v>
      </c>
      <c r="L24" s="55">
        <v>11.95</v>
      </c>
      <c r="M24" s="25">
        <f t="shared" si="2"/>
        <v>8006.4999999999991</v>
      </c>
    </row>
    <row r="25" spans="2:13" x14ac:dyDescent="0.25">
      <c r="B25" s="28">
        <v>45395.4</v>
      </c>
      <c r="C25" s="27" t="str">
        <f t="shared" si="1"/>
        <v>April</v>
      </c>
      <c r="D25" s="20" t="s">
        <v>42</v>
      </c>
      <c r="E25" s="36" t="s">
        <v>35</v>
      </c>
      <c r="F25" s="20"/>
      <c r="G25" s="20"/>
      <c r="H25" s="37">
        <v>1012026</v>
      </c>
      <c r="I25" s="48"/>
      <c r="J25" s="37" t="s">
        <v>40</v>
      </c>
      <c r="K25" s="51">
        <v>910</v>
      </c>
      <c r="L25" s="54">
        <v>13.6</v>
      </c>
      <c r="M25" s="25">
        <f t="shared" si="2"/>
        <v>12376</v>
      </c>
    </row>
    <row r="26" spans="2:13" x14ac:dyDescent="0.25">
      <c r="B26" s="29">
        <v>45401.599999999999</v>
      </c>
      <c r="C26" s="27" t="str">
        <f t="shared" si="1"/>
        <v>April</v>
      </c>
      <c r="D26" s="18" t="s">
        <v>18</v>
      </c>
      <c r="E26" s="41" t="s">
        <v>36</v>
      </c>
      <c r="F26" s="42"/>
      <c r="G26" s="43"/>
      <c r="H26" s="19">
        <v>1012027</v>
      </c>
      <c r="I26" s="49" t="s">
        <v>38</v>
      </c>
      <c r="J26" s="19" t="s">
        <v>39</v>
      </c>
      <c r="K26" s="52">
        <v>130</v>
      </c>
      <c r="L26" s="55">
        <v>10.75</v>
      </c>
      <c r="M26" s="25">
        <f t="shared" si="2"/>
        <v>1397.5</v>
      </c>
    </row>
    <row r="27" spans="2:13" x14ac:dyDescent="0.25">
      <c r="B27" s="28">
        <v>45407.8</v>
      </c>
      <c r="C27" s="27" t="str">
        <f t="shared" si="1"/>
        <v>April</v>
      </c>
      <c r="D27" s="20" t="s">
        <v>43</v>
      </c>
      <c r="E27" s="36" t="s">
        <v>37</v>
      </c>
      <c r="F27" s="20"/>
      <c r="G27" s="20"/>
      <c r="H27" s="37">
        <v>1012028</v>
      </c>
      <c r="I27" s="48"/>
      <c r="J27" s="37" t="s">
        <v>40</v>
      </c>
      <c r="K27" s="51">
        <v>890</v>
      </c>
      <c r="L27" s="54">
        <v>12.5</v>
      </c>
      <c r="M27" s="25">
        <f t="shared" si="2"/>
        <v>11125</v>
      </c>
    </row>
    <row r="28" spans="2:13" x14ac:dyDescent="0.25">
      <c r="B28" s="29">
        <v>45414</v>
      </c>
      <c r="C28" s="27" t="str">
        <f t="shared" si="1"/>
        <v>May</v>
      </c>
      <c r="D28" s="18" t="s">
        <v>42</v>
      </c>
      <c r="E28" s="41" t="s">
        <v>29</v>
      </c>
      <c r="F28" s="42"/>
      <c r="G28" s="43"/>
      <c r="H28" s="19">
        <v>1012029</v>
      </c>
      <c r="I28" s="49" t="s">
        <v>38</v>
      </c>
      <c r="J28" s="19" t="s">
        <v>39</v>
      </c>
      <c r="K28" s="52">
        <v>770</v>
      </c>
      <c r="L28" s="55">
        <v>14.7</v>
      </c>
      <c r="M28" s="25">
        <f t="shared" si="2"/>
        <v>11319</v>
      </c>
    </row>
    <row r="29" spans="2:13" x14ac:dyDescent="0.25">
      <c r="B29" s="28">
        <v>45420.2</v>
      </c>
      <c r="C29" s="27" t="str">
        <f t="shared" si="1"/>
        <v>May</v>
      </c>
      <c r="D29" s="20" t="s">
        <v>19</v>
      </c>
      <c r="E29" s="36" t="s">
        <v>30</v>
      </c>
      <c r="F29" s="20"/>
      <c r="G29" s="20"/>
      <c r="H29" s="37">
        <v>1012030</v>
      </c>
      <c r="I29" s="48"/>
      <c r="J29" s="37" t="s">
        <v>40</v>
      </c>
      <c r="K29" s="51">
        <v>350</v>
      </c>
      <c r="L29" s="54">
        <v>11.35</v>
      </c>
      <c r="M29" s="25">
        <f t="shared" si="2"/>
        <v>3972.5</v>
      </c>
    </row>
    <row r="30" spans="2:13" x14ac:dyDescent="0.25">
      <c r="B30" s="29">
        <v>45426.400000000001</v>
      </c>
      <c r="C30" s="27" t="str">
        <f t="shared" si="1"/>
        <v>May</v>
      </c>
      <c r="D30" s="18" t="s">
        <v>18</v>
      </c>
      <c r="E30" s="41" t="s">
        <v>31</v>
      </c>
      <c r="F30" s="42"/>
      <c r="G30" s="43"/>
      <c r="H30" s="19">
        <v>1012031</v>
      </c>
      <c r="I30" s="49" t="s">
        <v>38</v>
      </c>
      <c r="J30" s="19" t="s">
        <v>40</v>
      </c>
      <c r="K30" s="52">
        <v>510</v>
      </c>
      <c r="L30" s="55">
        <v>13.9</v>
      </c>
      <c r="M30" s="25">
        <f t="shared" si="2"/>
        <v>7089</v>
      </c>
    </row>
    <row r="31" spans="2:13" x14ac:dyDescent="0.25">
      <c r="B31" s="28">
        <v>45432.6</v>
      </c>
      <c r="C31" s="27" t="str">
        <f t="shared" si="1"/>
        <v>May</v>
      </c>
      <c r="D31" s="20" t="s">
        <v>17</v>
      </c>
      <c r="E31" s="36" t="s">
        <v>32</v>
      </c>
      <c r="F31" s="20"/>
      <c r="G31" s="20"/>
      <c r="H31" s="37">
        <v>1012032</v>
      </c>
      <c r="I31" s="48" t="s">
        <v>38</v>
      </c>
      <c r="J31" s="37" t="s">
        <v>40</v>
      </c>
      <c r="K31" s="51">
        <v>970</v>
      </c>
      <c r="L31" s="54">
        <v>10.3</v>
      </c>
      <c r="M31" s="25">
        <f t="shared" si="2"/>
        <v>9991</v>
      </c>
    </row>
    <row r="32" spans="2:13" x14ac:dyDescent="0.25">
      <c r="B32" s="29">
        <v>45438.8</v>
      </c>
      <c r="C32" s="27" t="str">
        <f t="shared" si="1"/>
        <v>May</v>
      </c>
      <c r="D32" s="18" t="s">
        <v>42</v>
      </c>
      <c r="E32" s="41" t="s">
        <v>33</v>
      </c>
      <c r="F32" s="42"/>
      <c r="G32" s="43"/>
      <c r="H32" s="19">
        <v>1012033</v>
      </c>
      <c r="I32" s="49"/>
      <c r="J32" s="19" t="s">
        <v>39</v>
      </c>
      <c r="K32" s="52">
        <v>630</v>
      </c>
      <c r="L32" s="55">
        <v>14.85</v>
      </c>
      <c r="M32" s="25">
        <f t="shared" si="2"/>
        <v>9355.5</v>
      </c>
    </row>
    <row r="33" spans="2:13" x14ac:dyDescent="0.25">
      <c r="B33" s="28">
        <v>45445</v>
      </c>
      <c r="C33" s="27" t="str">
        <f t="shared" si="1"/>
        <v>June</v>
      </c>
      <c r="D33" s="20" t="s">
        <v>20</v>
      </c>
      <c r="E33" s="36" t="s">
        <v>34</v>
      </c>
      <c r="F33" s="20"/>
      <c r="G33" s="20"/>
      <c r="H33" s="37">
        <v>1012034</v>
      </c>
      <c r="I33" s="48" t="s">
        <v>38</v>
      </c>
      <c r="J33" s="37" t="s">
        <v>39</v>
      </c>
      <c r="K33" s="51">
        <v>250</v>
      </c>
      <c r="L33" s="54">
        <v>12.15</v>
      </c>
      <c r="M33" s="25">
        <f t="shared" si="2"/>
        <v>3037.5</v>
      </c>
    </row>
    <row r="34" spans="2:13" x14ac:dyDescent="0.25">
      <c r="B34" s="29">
        <v>45451.199999999997</v>
      </c>
      <c r="C34" s="27" t="str">
        <f t="shared" si="1"/>
        <v>June</v>
      </c>
      <c r="D34" s="18" t="s">
        <v>17</v>
      </c>
      <c r="E34" s="41" t="s">
        <v>35</v>
      </c>
      <c r="F34" s="42"/>
      <c r="G34" s="43"/>
      <c r="H34" s="19">
        <v>1012035</v>
      </c>
      <c r="I34" s="49" t="s">
        <v>38</v>
      </c>
      <c r="J34" s="19" t="s">
        <v>39</v>
      </c>
      <c r="K34" s="52">
        <v>830</v>
      </c>
      <c r="L34" s="55">
        <v>11.5</v>
      </c>
      <c r="M34" s="25">
        <f t="shared" si="2"/>
        <v>9545</v>
      </c>
    </row>
    <row r="35" spans="2:13" x14ac:dyDescent="0.25">
      <c r="B35" s="28">
        <v>45457.4</v>
      </c>
      <c r="C35" s="27" t="str">
        <f t="shared" si="1"/>
        <v>June</v>
      </c>
      <c r="D35" s="20" t="s">
        <v>43</v>
      </c>
      <c r="E35" s="36" t="s">
        <v>36</v>
      </c>
      <c r="F35" s="20"/>
      <c r="G35" s="20"/>
      <c r="H35" s="37">
        <v>1012036</v>
      </c>
      <c r="I35" s="48" t="s">
        <v>38</v>
      </c>
      <c r="J35" s="37" t="s">
        <v>39</v>
      </c>
      <c r="K35" s="51">
        <v>570</v>
      </c>
      <c r="L35" s="54">
        <v>13.2</v>
      </c>
      <c r="M35" s="25">
        <f t="shared" si="2"/>
        <v>7524</v>
      </c>
    </row>
    <row r="36" spans="2:13" x14ac:dyDescent="0.25">
      <c r="B36" s="29">
        <v>45458</v>
      </c>
      <c r="C36" s="27" t="str">
        <f t="shared" si="1"/>
        <v>June</v>
      </c>
      <c r="D36" s="18" t="s">
        <v>42</v>
      </c>
      <c r="E36" s="41" t="s">
        <v>37</v>
      </c>
      <c r="F36" s="42"/>
      <c r="G36" s="43"/>
      <c r="H36" s="19">
        <v>1012037</v>
      </c>
      <c r="I36" s="49"/>
      <c r="J36" s="19" t="s">
        <v>39</v>
      </c>
      <c r="K36" s="52">
        <v>810</v>
      </c>
      <c r="L36" s="55">
        <v>10.65</v>
      </c>
      <c r="M36" s="25">
        <f t="shared" si="2"/>
        <v>8626.5</v>
      </c>
    </row>
    <row r="37" spans="2:13" x14ac:dyDescent="0.25">
      <c r="B37" s="28">
        <v>45460.4</v>
      </c>
      <c r="C37" s="27" t="str">
        <f t="shared" si="1"/>
        <v>June</v>
      </c>
      <c r="D37" s="20" t="s">
        <v>18</v>
      </c>
      <c r="E37" s="36" t="s">
        <v>36</v>
      </c>
      <c r="F37" s="20"/>
      <c r="G37" s="20"/>
      <c r="H37" s="37">
        <v>1012038</v>
      </c>
      <c r="I37" s="48" t="s">
        <v>38</v>
      </c>
      <c r="J37" s="37" t="s">
        <v>40</v>
      </c>
      <c r="K37" s="51">
        <v>690</v>
      </c>
      <c r="L37" s="65">
        <v>14.4</v>
      </c>
      <c r="M37" s="26">
        <f t="shared" si="2"/>
        <v>9936</v>
      </c>
    </row>
    <row r="38" spans="2:13" ht="15.75" thickBot="1" x14ac:dyDescent="0.3">
      <c r="B38" s="56">
        <v>45458</v>
      </c>
      <c r="C38" s="27" t="str">
        <f t="shared" si="1"/>
        <v>June</v>
      </c>
      <c r="D38" s="57" t="s">
        <v>42</v>
      </c>
      <c r="E38" s="58" t="s">
        <v>37</v>
      </c>
      <c r="F38" s="13"/>
      <c r="G38" s="59"/>
      <c r="H38" s="60">
        <v>1012037</v>
      </c>
      <c r="I38" s="61"/>
      <c r="J38" s="60" t="s">
        <v>39</v>
      </c>
      <c r="K38" s="62">
        <v>810</v>
      </c>
      <c r="L38" s="63">
        <v>10.65</v>
      </c>
      <c r="M38" s="64">
        <f t="shared" ref="M38" si="3">K38*L38</f>
        <v>8626.5</v>
      </c>
    </row>
    <row r="39" spans="2:13" x14ac:dyDescent="0.25">
      <c r="E39"/>
    </row>
    <row r="40" spans="2:13" x14ac:dyDescent="0.25"/>
  </sheetData>
  <mergeCells count="14">
    <mergeCell ref="E13:G13"/>
    <mergeCell ref="B12:M12"/>
    <mergeCell ref="L4:M4"/>
    <mergeCell ref="L7:M7"/>
    <mergeCell ref="L3:M3"/>
    <mergeCell ref="L6:M6"/>
    <mergeCell ref="J3:K4"/>
    <mergeCell ref="J6:K7"/>
    <mergeCell ref="H3:H4"/>
    <mergeCell ref="D8:E8"/>
    <mergeCell ref="D10:E10"/>
    <mergeCell ref="L9:M9"/>
    <mergeCell ref="L10:M10"/>
    <mergeCell ref="J9:J10"/>
  </mergeCells>
  <dataValidations count="2">
    <dataValidation type="list" allowBlank="1" showInputMessage="1" showErrorMessage="1" sqref="L6:M6 L3:M3 D14:D38" xr:uid="{DE6FB3DA-FEC6-489B-BEE4-012FD297E906}">
      <formula1>Products</formula1>
    </dataValidation>
    <dataValidation type="list" allowBlank="1" showInputMessage="1" showErrorMessage="1" sqref="J14:J38" xr:uid="{B63496A1-D8DC-4016-AC54-CEE3528D1B1D}">
      <formula1>"On Cash, On Credit"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E9CB-81A1-420C-BBA6-3DAC89D7C149}">
  <dimension ref="A1:M36"/>
  <sheetViews>
    <sheetView showGridLines="0" workbookViewId="0">
      <selection sqref="A1:XFD1"/>
    </sheetView>
  </sheetViews>
  <sheetFormatPr defaultColWidth="0" defaultRowHeight="15" zeroHeight="1" x14ac:dyDescent="0.25"/>
  <cols>
    <col min="1" max="1" width="3.28515625" customWidth="1"/>
    <col min="2" max="2" width="12.28515625" customWidth="1"/>
    <col min="3" max="3" width="12" customWidth="1"/>
    <col min="4" max="4" width="13.140625" customWidth="1"/>
    <col min="5" max="5" width="7" customWidth="1"/>
    <col min="6" max="6" width="15.85546875" customWidth="1"/>
    <col min="7" max="7" width="15" customWidth="1"/>
    <col min="8" max="8" width="14.5703125" customWidth="1"/>
    <col min="9" max="10" width="10.140625" bestFit="1" customWidth="1"/>
    <col min="11" max="11" width="11.140625" bestFit="1" customWidth="1"/>
    <col min="12" max="12" width="3.28515625" customWidth="1"/>
    <col min="14" max="16384" width="9.140625" hidden="1"/>
  </cols>
  <sheetData>
    <row r="1" spans="1:13" ht="34.5" x14ac:dyDescent="0.25">
      <c r="A1" s="74"/>
      <c r="B1" s="75" t="s">
        <v>57</v>
      </c>
      <c r="C1" s="75"/>
      <c r="D1" s="75"/>
      <c r="E1" s="75"/>
      <c r="F1" s="76"/>
      <c r="G1" s="76"/>
      <c r="H1" s="76"/>
      <c r="I1" s="76"/>
      <c r="J1" s="76"/>
      <c r="K1" s="76"/>
      <c r="L1" s="74"/>
      <c r="M1" s="74"/>
    </row>
    <row r="2" spans="1:13" ht="12.75" customHeight="1" x14ac:dyDescent="0.4"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3" ht="40.5" x14ac:dyDescent="0.25">
      <c r="F3" s="93" t="s">
        <v>44</v>
      </c>
      <c r="G3" s="94" t="s">
        <v>45</v>
      </c>
      <c r="H3" s="94" t="s">
        <v>46</v>
      </c>
      <c r="I3" s="94" t="s">
        <v>47</v>
      </c>
      <c r="J3" s="94" t="s">
        <v>48</v>
      </c>
      <c r="K3" s="94" t="s">
        <v>49</v>
      </c>
    </row>
    <row r="4" spans="1:13" x14ac:dyDescent="0.25">
      <c r="F4" s="72" t="s">
        <v>17</v>
      </c>
      <c r="G4" s="68">
        <f>SUMIF('Excel Sales Template'!$D$14:$D$38,F4,'Excel Sales Template'!$M$14:$M$38)</f>
        <v>40047</v>
      </c>
      <c r="H4" s="69">
        <f>SUMIF('Excel Sales Template'!$D$14:$D$38,F4,'Excel Sales Template'!$K$14:$K$38)</f>
        <v>3570</v>
      </c>
      <c r="I4" s="68">
        <f>Table13[[#This Row],[TOTAL SALES AMOUNT]]/Table13[[#This Row],[TOTAL SOLD UNIT]]</f>
        <v>11.217647058823529</v>
      </c>
      <c r="J4" s="77">
        <v>0.2</v>
      </c>
      <c r="K4" s="68">
        <f>Table13[[#This Row],[TOTAL SALES AMOUNT]]*Table13[[#This Row],[MARGIN]]</f>
        <v>8009.4000000000005</v>
      </c>
    </row>
    <row r="5" spans="1:13" x14ac:dyDescent="0.25">
      <c r="F5" s="95" t="s">
        <v>18</v>
      </c>
      <c r="G5" s="96">
        <f>SUMIF('Excel Sales Template'!$D$14:$D$38,F5,'Excel Sales Template'!$M$14:$M$38)</f>
        <v>30577</v>
      </c>
      <c r="H5" s="97">
        <f>SUMIF('Excel Sales Template'!$D$14:$D$38,F5,'Excel Sales Template'!$K$14:$K$38)</f>
        <v>2250</v>
      </c>
      <c r="I5" s="96">
        <f>Table13[[#This Row],[TOTAL SALES AMOUNT]]/Table13[[#This Row],[TOTAL SOLD UNIT]]</f>
        <v>13.589777777777778</v>
      </c>
      <c r="J5" s="98">
        <v>0.2</v>
      </c>
      <c r="K5" s="96">
        <f>Table13[[#This Row],[TOTAL SALES AMOUNT]]*Table13[[#This Row],[MARGIN]]</f>
        <v>6115.4000000000005</v>
      </c>
    </row>
    <row r="6" spans="1:13" x14ac:dyDescent="0.25">
      <c r="F6" s="72" t="s">
        <v>19</v>
      </c>
      <c r="G6" s="68">
        <f>SUMIF('Excel Sales Template'!$D$14:$D$38,F6,'Excel Sales Template'!$M$14:$M$38)</f>
        <v>19517.5</v>
      </c>
      <c r="H6" s="69">
        <f>SUMIF('Excel Sales Template'!$D$14:$D$38,F6,'Excel Sales Template'!$K$14:$K$38)</f>
        <v>1650</v>
      </c>
      <c r="I6" s="68">
        <f>Table13[[#This Row],[TOTAL SALES AMOUNT]]/Table13[[#This Row],[TOTAL SOLD UNIT]]</f>
        <v>11.828787878787878</v>
      </c>
      <c r="J6" s="77">
        <v>0.2</v>
      </c>
      <c r="K6" s="68">
        <f>Table13[[#This Row],[TOTAL SALES AMOUNT]]*Table13[[#This Row],[MARGIN]]</f>
        <v>3903.5</v>
      </c>
    </row>
    <row r="7" spans="1:13" x14ac:dyDescent="0.25">
      <c r="F7" s="95" t="s">
        <v>42</v>
      </c>
      <c r="G7" s="96">
        <f>SUMIF('Excel Sales Template'!$D$14:$D$38,F7,'Excel Sales Template'!$M$14:$M$38)</f>
        <v>57519</v>
      </c>
      <c r="H7" s="97">
        <f>SUMIF('Excel Sales Template'!$D$14:$D$38,F7,'Excel Sales Template'!$K$14:$K$38)</f>
        <v>4490</v>
      </c>
      <c r="I7" s="96">
        <f>Table13[[#This Row],[TOTAL SALES AMOUNT]]/Table13[[#This Row],[TOTAL SOLD UNIT]]</f>
        <v>12.810467706013362</v>
      </c>
      <c r="J7" s="98">
        <v>0.2</v>
      </c>
      <c r="K7" s="96">
        <f>Table13[[#This Row],[TOTAL SALES AMOUNT]]*Table13[[#This Row],[MARGIN]]</f>
        <v>11503.800000000001</v>
      </c>
    </row>
    <row r="8" spans="1:13" x14ac:dyDescent="0.25">
      <c r="F8" s="72" t="s">
        <v>43</v>
      </c>
      <c r="G8" s="68">
        <f>SUMIF('Excel Sales Template'!$D$14:$D$38,F8,'Excel Sales Template'!$M$14:$M$38)</f>
        <v>23020</v>
      </c>
      <c r="H8" s="69">
        <f>SUMIF('Excel Sales Template'!$D$14:$D$38,F8,'Excel Sales Template'!$K$14:$K$38)</f>
        <v>1770</v>
      </c>
      <c r="I8" s="68">
        <f>Table13[[#This Row],[TOTAL SALES AMOUNT]]/Table13[[#This Row],[TOTAL SOLD UNIT]]</f>
        <v>13.005649717514125</v>
      </c>
      <c r="J8" s="77">
        <v>0.2</v>
      </c>
      <c r="K8" s="68">
        <f>Table13[[#This Row],[TOTAL SALES AMOUNT]]*Table13[[#This Row],[MARGIN]]</f>
        <v>4604</v>
      </c>
    </row>
    <row r="9" spans="1:13" x14ac:dyDescent="0.25">
      <c r="F9" s="73" t="s">
        <v>20</v>
      </c>
      <c r="G9" s="96">
        <f>SUMIF('Excel Sales Template'!$D$14:$D$38,F9,'Excel Sales Template'!$M$14:$M$38)</f>
        <v>10845.5</v>
      </c>
      <c r="H9" s="97">
        <f>SUMIF('Excel Sales Template'!$D$14:$D$38,F9,'Excel Sales Template'!$K$14:$K$38)</f>
        <v>860</v>
      </c>
      <c r="I9" s="96">
        <f>Table13[[#This Row],[TOTAL SALES AMOUNT]]/Table13[[#This Row],[TOTAL SOLD UNIT]]</f>
        <v>12.611046511627906</v>
      </c>
      <c r="J9" s="98">
        <v>0.2</v>
      </c>
      <c r="K9" s="96">
        <f>Table13[[#This Row],[TOTAL SALES AMOUNT]]*Table13[[#This Row],[MARGIN]]</f>
        <v>2169.1</v>
      </c>
    </row>
    <row r="10" spans="1:13" x14ac:dyDescent="0.25">
      <c r="B10" s="70"/>
      <c r="C10" s="71"/>
      <c r="D10" s="71"/>
      <c r="E10" s="71"/>
      <c r="F10" s="71"/>
    </row>
    <row r="11" spans="1:13" x14ac:dyDescent="0.25"/>
    <row r="12" spans="1:13" x14ac:dyDescent="0.25"/>
    <row r="13" spans="1:13" ht="24" x14ac:dyDescent="0.25">
      <c r="B13" s="92" t="s">
        <v>50</v>
      </c>
      <c r="C13" s="92"/>
      <c r="D13" s="92"/>
    </row>
    <row r="14" spans="1:13" x14ac:dyDescent="0.25">
      <c r="B14" s="74" t="s">
        <v>55</v>
      </c>
      <c r="C14" s="74" t="s">
        <v>25</v>
      </c>
      <c r="D14" s="74" t="s">
        <v>3</v>
      </c>
    </row>
    <row r="15" spans="1:13" x14ac:dyDescent="0.25">
      <c r="B15" s="99" t="s">
        <v>56</v>
      </c>
      <c r="C15" s="101">
        <f>SUMIF('Excel Sales Template'!$C$14:$C$38,B15,'Excel Sales Template'!$K$14:$K$38)</f>
        <v>2690</v>
      </c>
      <c r="D15" s="100">
        <f>SUMIF('Excel Sales Template'!$C$14:$C$38,B15,'Excel Sales Template'!$M$14:$M$38)</f>
        <v>33810</v>
      </c>
    </row>
    <row r="16" spans="1:13" x14ac:dyDescent="0.25">
      <c r="B16" s="99" t="s">
        <v>51</v>
      </c>
      <c r="C16" s="101">
        <f>SUMIF('Excel Sales Template'!$C$14:$C$38,B16,'Excel Sales Template'!$K$14:$K$38)</f>
        <v>1620</v>
      </c>
      <c r="D16" s="100">
        <f>SUMIF('Excel Sales Template'!$C$14:$C$38,B16,'Excel Sales Template'!$M$14:$M$38)</f>
        <v>19761.5</v>
      </c>
    </row>
    <row r="17" spans="2:4" x14ac:dyDescent="0.25">
      <c r="B17" s="99" t="s">
        <v>52</v>
      </c>
      <c r="C17" s="101">
        <f>SUMIF('Excel Sales Template'!$C$14:$C$38,B17,'Excel Sales Template'!$K$14:$K$38)</f>
        <v>3090</v>
      </c>
      <c r="D17" s="100">
        <f>SUMIF('Excel Sales Template'!$C$14:$C$38,B17,'Excel Sales Template'!$M$14:$M$38)</f>
        <v>38932</v>
      </c>
    </row>
    <row r="18" spans="2:4" x14ac:dyDescent="0.25">
      <c r="B18" s="99" t="s">
        <v>53</v>
      </c>
      <c r="C18" s="101">
        <f>SUMIF('Excel Sales Template'!$C$14:$C$38,B18,'Excel Sales Template'!$K$14:$K$38)</f>
        <v>3230</v>
      </c>
      <c r="D18" s="100">
        <f>SUMIF('Excel Sales Template'!$C$14:$C$38,B18,'Excel Sales Template'!$M$14:$M$38)</f>
        <v>41727</v>
      </c>
    </row>
    <row r="19" spans="2:4" x14ac:dyDescent="0.25">
      <c r="B19" s="99" t="s">
        <v>54</v>
      </c>
      <c r="C19" s="101">
        <f>SUMIF('Excel Sales Template'!$C$14:$C$38,B19,'Excel Sales Template'!$K$14:$K$38)</f>
        <v>3960</v>
      </c>
      <c r="D19" s="100">
        <f>SUMIF('Excel Sales Template'!$C$14:$C$38,B19,'Excel Sales Template'!$M$14:$M$38)</f>
        <v>47295.5</v>
      </c>
    </row>
    <row r="20" spans="2:4" x14ac:dyDescent="0.25"/>
    <row r="21" spans="2:4" x14ac:dyDescent="0.25"/>
    <row r="22" spans="2:4" x14ac:dyDescent="0.25"/>
    <row r="23" spans="2:4" x14ac:dyDescent="0.25"/>
    <row r="24" spans="2:4" x14ac:dyDescent="0.25"/>
    <row r="25" spans="2:4" x14ac:dyDescent="0.25"/>
    <row r="26" spans="2:4" x14ac:dyDescent="0.25"/>
    <row r="27" spans="2:4" x14ac:dyDescent="0.25"/>
    <row r="28" spans="2:4" x14ac:dyDescent="0.25"/>
    <row r="29" spans="2:4" x14ac:dyDescent="0.25"/>
    <row r="30" spans="2:4" x14ac:dyDescent="0.25"/>
    <row r="31" spans="2:4" x14ac:dyDescent="0.25"/>
    <row r="32" spans="2:4" x14ac:dyDescent="0.25"/>
    <row r="33" x14ac:dyDescent="0.25"/>
    <row r="34" x14ac:dyDescent="0.25"/>
    <row r="35" x14ac:dyDescent="0.25"/>
    <row r="36" x14ac:dyDescent="0.25"/>
  </sheetData>
  <mergeCells count="2">
    <mergeCell ref="B13:D13"/>
    <mergeCell ref="B2:K2"/>
  </mergeCells>
  <phoneticPr fontId="15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F678-FD7D-43D5-AD7B-2A18B65F544C}">
  <dimension ref="A1:S19"/>
  <sheetViews>
    <sheetView showGridLines="0" workbookViewId="0">
      <selection activeCell="A20" sqref="A20:XFD23"/>
    </sheetView>
  </sheetViews>
  <sheetFormatPr defaultColWidth="0" defaultRowHeight="15" zeroHeight="1" x14ac:dyDescent="0.25"/>
  <cols>
    <col min="1" max="1" width="2.42578125" style="102" customWidth="1"/>
    <col min="2" max="2" width="21.42578125" style="102" customWidth="1"/>
    <col min="3" max="3" width="14.42578125" style="102" customWidth="1"/>
    <col min="4" max="4" width="11.28515625" style="102" customWidth="1"/>
    <col min="5" max="5" width="11.5703125" style="102" customWidth="1"/>
    <col min="6" max="6" width="14.85546875" style="102" customWidth="1"/>
    <col min="7" max="7" width="11.28515625" style="102" customWidth="1"/>
    <col min="8" max="8" width="12.5703125" style="102" customWidth="1"/>
    <col min="9" max="10" width="11.28515625" style="102" customWidth="1"/>
    <col min="11" max="11" width="16.7109375" style="102" customWidth="1"/>
    <col min="12" max="12" width="2.85546875" style="102" customWidth="1"/>
    <col min="13" max="19" width="0" style="102" hidden="1"/>
    <col min="20" max="16384" width="9.140625" style="102" hidden="1"/>
  </cols>
  <sheetData>
    <row r="1" spans="2:18" customFormat="1" ht="34.5" x14ac:dyDescent="0.25">
      <c r="B1" s="75" t="s">
        <v>84</v>
      </c>
      <c r="C1" s="75"/>
      <c r="D1" s="75"/>
      <c r="E1" s="75"/>
      <c r="F1" s="75"/>
      <c r="G1" s="76"/>
      <c r="H1" s="76"/>
      <c r="I1" s="76"/>
      <c r="J1" s="76"/>
      <c r="K1" s="76"/>
      <c r="L1" s="76"/>
      <c r="M1" s="74"/>
      <c r="N1" s="74"/>
    </row>
    <row r="2" spans="2:18" ht="10.5" customHeight="1" x14ac:dyDescent="0.25">
      <c r="C2" s="103"/>
      <c r="D2" s="103"/>
      <c r="E2" s="103"/>
      <c r="F2" s="104"/>
      <c r="G2" s="103"/>
      <c r="H2" s="103"/>
      <c r="I2" s="103"/>
      <c r="J2" s="103"/>
      <c r="K2" s="105"/>
    </row>
    <row r="3" spans="2:18" ht="15.75" x14ac:dyDescent="0.25">
      <c r="B3" s="113" t="s">
        <v>79</v>
      </c>
      <c r="C3" s="114"/>
      <c r="D3" s="103"/>
      <c r="E3" s="103"/>
      <c r="F3" s="104"/>
      <c r="G3" s="103"/>
      <c r="H3" s="103"/>
      <c r="I3" s="103"/>
      <c r="J3" s="103"/>
      <c r="K3" s="105"/>
    </row>
    <row r="4" spans="2:18" ht="15.75" x14ac:dyDescent="0.25">
      <c r="B4" s="113" t="s">
        <v>80</v>
      </c>
      <c r="C4" s="114"/>
      <c r="D4" s="103"/>
      <c r="E4" s="103"/>
      <c r="F4" s="104"/>
      <c r="G4" s="103"/>
      <c r="H4" s="103"/>
      <c r="I4" s="103"/>
      <c r="J4" s="103"/>
      <c r="K4" s="105"/>
    </row>
    <row r="5" spans="2:18" ht="15.75" thickBot="1" x14ac:dyDescent="0.3">
      <c r="B5" s="126" t="s">
        <v>81</v>
      </c>
      <c r="C5" s="125"/>
      <c r="D5" s="103"/>
      <c r="E5" s="103"/>
      <c r="F5" s="104"/>
      <c r="G5" s="103"/>
      <c r="H5" s="103"/>
      <c r="I5" s="103"/>
      <c r="J5" s="103"/>
      <c r="K5" s="105"/>
    </row>
    <row r="6" spans="2:18" ht="9" customHeight="1" x14ac:dyDescent="0.25">
      <c r="B6" s="106"/>
      <c r="C6" s="107"/>
      <c r="D6" s="107"/>
      <c r="E6" s="107"/>
      <c r="F6" s="108"/>
      <c r="G6" s="107"/>
      <c r="H6" s="109"/>
      <c r="I6" s="109"/>
      <c r="J6" s="109"/>
      <c r="K6" s="110"/>
    </row>
    <row r="7" spans="2:18" ht="47.25" x14ac:dyDescent="0.25">
      <c r="B7" s="115" t="s">
        <v>77</v>
      </c>
      <c r="C7" s="115" t="s">
        <v>78</v>
      </c>
      <c r="D7" s="115" t="s">
        <v>74</v>
      </c>
      <c r="E7" s="115" t="s">
        <v>75</v>
      </c>
      <c r="F7" s="116" t="s">
        <v>58</v>
      </c>
      <c r="G7" s="115" t="s">
        <v>76</v>
      </c>
      <c r="H7" s="115" t="s">
        <v>59</v>
      </c>
      <c r="I7" s="115" t="s">
        <v>82</v>
      </c>
      <c r="J7" s="115" t="s">
        <v>83</v>
      </c>
      <c r="K7" s="116" t="s">
        <v>60</v>
      </c>
    </row>
    <row r="8" spans="2:18" x14ac:dyDescent="0.25">
      <c r="B8" s="117" t="s">
        <v>61</v>
      </c>
      <c r="C8" s="20" t="s">
        <v>17</v>
      </c>
      <c r="D8" s="118"/>
      <c r="E8" s="118" t="s">
        <v>62</v>
      </c>
      <c r="F8" s="119">
        <v>300000</v>
      </c>
      <c r="G8" s="120"/>
      <c r="H8" s="121" t="s">
        <v>63</v>
      </c>
      <c r="I8" s="20"/>
      <c r="J8" s="20"/>
      <c r="K8" s="122">
        <f>'[2]Lead Data'!F7*'[2]Lead Data'!G7</f>
        <v>270000</v>
      </c>
      <c r="O8" s="102" t="s">
        <v>62</v>
      </c>
      <c r="R8" s="102" t="s">
        <v>63</v>
      </c>
    </row>
    <row r="9" spans="2:18" x14ac:dyDescent="0.25">
      <c r="B9" s="117" t="s">
        <v>64</v>
      </c>
      <c r="C9" s="20" t="s">
        <v>18</v>
      </c>
      <c r="D9" s="118"/>
      <c r="E9" s="118" t="s">
        <v>62</v>
      </c>
      <c r="F9" s="123">
        <v>200000</v>
      </c>
      <c r="G9" s="120"/>
      <c r="H9" s="121" t="s">
        <v>56</v>
      </c>
      <c r="I9" s="20"/>
      <c r="J9" s="20"/>
      <c r="K9" s="124">
        <f>'[2]Lead Data'!F8*'[2]Lead Data'!G8</f>
        <v>20000</v>
      </c>
      <c r="O9" s="102" t="s">
        <v>66</v>
      </c>
      <c r="R9" s="102" t="s">
        <v>56</v>
      </c>
    </row>
    <row r="10" spans="2:18" x14ac:dyDescent="0.25">
      <c r="B10" s="117" t="s">
        <v>65</v>
      </c>
      <c r="C10" s="20" t="s">
        <v>20</v>
      </c>
      <c r="D10" s="118"/>
      <c r="E10" s="118" t="s">
        <v>66</v>
      </c>
      <c r="F10" s="123">
        <v>100000</v>
      </c>
      <c r="G10" s="120"/>
      <c r="H10" s="121" t="s">
        <v>51</v>
      </c>
      <c r="I10" s="20"/>
      <c r="J10" s="20"/>
      <c r="K10" s="124">
        <f>'[2]Lead Data'!F9*'[2]Lead Data'!G9</f>
        <v>20000</v>
      </c>
      <c r="R10" s="102" t="s">
        <v>51</v>
      </c>
    </row>
    <row r="11" spans="2:18" x14ac:dyDescent="0.25">
      <c r="B11" s="117"/>
      <c r="C11" s="20"/>
      <c r="D11" s="118"/>
      <c r="E11" s="118"/>
      <c r="F11" s="123"/>
      <c r="G11" s="120"/>
      <c r="H11" s="121"/>
      <c r="I11" s="20"/>
      <c r="J11" s="20"/>
      <c r="K11" s="124"/>
      <c r="R11" s="102" t="s">
        <v>52</v>
      </c>
    </row>
    <row r="12" spans="2:18" x14ac:dyDescent="0.25">
      <c r="B12" s="117"/>
      <c r="C12" s="20"/>
      <c r="D12" s="118"/>
      <c r="E12" s="118"/>
      <c r="F12" s="123"/>
      <c r="G12" s="120"/>
      <c r="H12" s="121"/>
      <c r="I12" s="20"/>
      <c r="J12" s="20"/>
      <c r="K12" s="124"/>
      <c r="R12" s="102" t="s">
        <v>53</v>
      </c>
    </row>
    <row r="13" spans="2:18" x14ac:dyDescent="0.25">
      <c r="B13" s="117"/>
      <c r="C13" s="20"/>
      <c r="D13" s="118"/>
      <c r="E13" s="118"/>
      <c r="F13" s="123"/>
      <c r="G13" s="120"/>
      <c r="H13" s="121"/>
      <c r="I13" s="20"/>
      <c r="J13" s="20"/>
      <c r="K13" s="124"/>
      <c r="R13" s="102" t="s">
        <v>54</v>
      </c>
    </row>
    <row r="14" spans="2:18" x14ac:dyDescent="0.25">
      <c r="B14" s="117"/>
      <c r="C14" s="20"/>
      <c r="D14" s="118"/>
      <c r="E14" s="118"/>
      <c r="F14" s="123"/>
      <c r="G14" s="120"/>
      <c r="H14" s="121"/>
      <c r="I14" s="20"/>
      <c r="J14" s="20"/>
      <c r="K14" s="124"/>
      <c r="R14" s="102" t="s">
        <v>67</v>
      </c>
    </row>
    <row r="15" spans="2:18" x14ac:dyDescent="0.25">
      <c r="B15" s="117"/>
      <c r="C15" s="20"/>
      <c r="D15" s="118"/>
      <c r="E15" s="118"/>
      <c r="F15" s="123"/>
      <c r="G15" s="120"/>
      <c r="H15" s="121"/>
      <c r="I15" s="20"/>
      <c r="J15" s="20"/>
      <c r="K15" s="124"/>
      <c r="R15" s="102" t="s">
        <v>68</v>
      </c>
    </row>
    <row r="16" spans="2:18" x14ac:dyDescent="0.25">
      <c r="B16" s="117"/>
      <c r="C16" s="20"/>
      <c r="D16" s="118"/>
      <c r="E16" s="118"/>
      <c r="F16" s="123"/>
      <c r="G16" s="120"/>
      <c r="H16" s="121"/>
      <c r="I16" s="20"/>
      <c r="J16" s="20"/>
      <c r="K16" s="124"/>
      <c r="R16" s="102" t="s">
        <v>69</v>
      </c>
    </row>
    <row r="17" spans="2:18" x14ac:dyDescent="0.25">
      <c r="B17" s="117"/>
      <c r="C17" s="20"/>
      <c r="D17" s="118"/>
      <c r="E17" s="118"/>
      <c r="F17" s="123"/>
      <c r="G17" s="120"/>
      <c r="H17" s="121"/>
      <c r="I17" s="20"/>
      <c r="J17" s="20"/>
      <c r="K17" s="124"/>
      <c r="R17" s="102" t="s">
        <v>70</v>
      </c>
    </row>
    <row r="18" spans="2:18" ht="18.75" x14ac:dyDescent="0.3">
      <c r="B18" s="111" t="s">
        <v>73</v>
      </c>
      <c r="C18" s="111"/>
      <c r="D18" s="111"/>
      <c r="E18" s="111"/>
      <c r="F18" s="111"/>
      <c r="G18" s="111"/>
      <c r="H18" s="111"/>
      <c r="I18" s="112">
        <f>SUM(I8:I17)</f>
        <v>0</v>
      </c>
      <c r="J18" s="112">
        <f>SUM(J8:J17)</f>
        <v>0</v>
      </c>
      <c r="K18" s="112">
        <f>SUM(K8:K17)</f>
        <v>310000</v>
      </c>
      <c r="R18" s="102" t="s">
        <v>71</v>
      </c>
    </row>
    <row r="19" spans="2:18" x14ac:dyDescent="0.25">
      <c r="R19" s="102" t="s">
        <v>72</v>
      </c>
    </row>
  </sheetData>
  <mergeCells count="1">
    <mergeCell ref="B18:H18"/>
  </mergeCells>
  <phoneticPr fontId="15" type="noConversion"/>
  <dataValidations count="2">
    <dataValidation type="list" allowBlank="1" showInputMessage="1" showErrorMessage="1" sqref="H8:H17" xr:uid="{7DD11AEE-5924-4530-ABDD-6953C7A98F1A}">
      <formula1>$R$8:$R$19</formula1>
    </dataValidation>
    <dataValidation type="list" allowBlank="1" showInputMessage="1" showErrorMessage="1" sqref="C8:C17" xr:uid="{635B08FF-A74F-40A1-8E94-438C28C9ECD7}">
      <formula1>Products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Excel Sales Template - Blank</vt:lpstr>
      <vt:lpstr>Excel Sales Template</vt:lpstr>
      <vt:lpstr>Sales Performance Template</vt:lpstr>
      <vt:lpstr>Excel Sales Plan Template</vt:lpstr>
      <vt:lpstr>'Excel Sales Template - Blank'!Products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2024-02-21T06:51:08Z</dcterms:created>
  <dcterms:modified xsi:type="dcterms:W3CDTF">2024-02-22T05:04:58Z</dcterms:modified>
</cp:coreProperties>
</file>