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MS\"/>
    </mc:Choice>
  </mc:AlternateContent>
  <xr:revisionPtr revIDLastSave="0" documentId="8_{ECD3F93A-EF5D-444C-9559-8B09A43B05D1}" xr6:coauthVersionLast="47" xr6:coauthVersionMax="47" xr10:uidLastSave="{00000000-0000-0000-0000-000000000000}"/>
  <bookViews>
    <workbookView xWindow="-108" yWindow="-108" windowWidth="23256" windowHeight="12456" xr2:uid="{D451D142-E006-4C98-B53F-36B4D39BF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R4" i="1"/>
  <c r="Q4" i="1"/>
  <c r="P4" i="1"/>
  <c r="O4" i="1"/>
  <c r="S2" i="1"/>
  <c r="R2" i="1"/>
  <c r="Q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S4" i="1"/>
  <c r="P2" i="1"/>
  <c r="O2" i="1"/>
  <c r="N2" i="1"/>
  <c r="M2" i="1"/>
  <c r="K3" i="1"/>
  <c r="K4" i="1"/>
  <c r="K5" i="1"/>
  <c r="K6" i="1"/>
  <c r="K7" i="1"/>
  <c r="K8" i="1"/>
  <c r="K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2" i="1" l="1"/>
</calcChain>
</file>

<file path=xl/sharedStrings.xml><?xml version="1.0" encoding="utf-8"?>
<sst xmlns="http://schemas.openxmlformats.org/spreadsheetml/2006/main" count="51" uniqueCount="50">
  <si>
    <t>Student</t>
  </si>
  <si>
    <t>Roll number</t>
  </si>
  <si>
    <t>Midsem marks</t>
  </si>
  <si>
    <t>Assignment marks</t>
  </si>
  <si>
    <t>End sem marks</t>
  </si>
  <si>
    <t>Total</t>
  </si>
  <si>
    <t>ashwinth</t>
  </si>
  <si>
    <t>anbu</t>
  </si>
  <si>
    <t>arun</t>
  </si>
  <si>
    <t>abilash</t>
  </si>
  <si>
    <t>aadhav</t>
  </si>
  <si>
    <t>aathmika</t>
  </si>
  <si>
    <t>arjun</t>
  </si>
  <si>
    <t>akhil</t>
  </si>
  <si>
    <t>ajay</t>
  </si>
  <si>
    <t>karanjit</t>
  </si>
  <si>
    <t>john</t>
  </si>
  <si>
    <t>priya</t>
  </si>
  <si>
    <t>sandhya</t>
  </si>
  <si>
    <t>harsha</t>
  </si>
  <si>
    <t>sekar</t>
  </si>
  <si>
    <t>senthil</t>
  </si>
  <si>
    <t>guna</t>
  </si>
  <si>
    <t>rajan</t>
  </si>
  <si>
    <t>thambi</t>
  </si>
  <si>
    <t>velu</t>
  </si>
  <si>
    <t>Grade</t>
  </si>
  <si>
    <t>Freq</t>
  </si>
  <si>
    <t>S</t>
  </si>
  <si>
    <t>A</t>
  </si>
  <si>
    <t>B</t>
  </si>
  <si>
    <t>C</t>
  </si>
  <si>
    <t>D</t>
  </si>
  <si>
    <t>E</t>
  </si>
  <si>
    <t>U</t>
  </si>
  <si>
    <t>Mean</t>
  </si>
  <si>
    <t>Max</t>
  </si>
  <si>
    <t>Standard deviation</t>
  </si>
  <si>
    <t>passing minimum</t>
  </si>
  <si>
    <t>Rel Grade</t>
  </si>
  <si>
    <t>X</t>
  </si>
  <si>
    <t>S_Cutoff</t>
  </si>
  <si>
    <t>Y</t>
  </si>
  <si>
    <t>A_cutoff</t>
  </si>
  <si>
    <t>B_cutoff</t>
  </si>
  <si>
    <t>C_cutoff</t>
  </si>
  <si>
    <t>D_cutoff</t>
  </si>
  <si>
    <t>E_cutoff</t>
  </si>
  <si>
    <t>passed marks</t>
  </si>
  <si>
    <t>passing_stds_mean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</si>
</sst>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5BD8-C114-4CEF-8E63-62E663F7270A}">
  <dimension ref="A1:T21"/>
  <sheetViews>
    <sheetView tabSelected="1" topLeftCell="B1" workbookViewId="0">
      <selection activeCell="P24" sqref="P24"/>
    </sheetView>
  </sheetViews>
  <sheetFormatPr defaultRowHeight="14.4" x14ac:dyDescent="0.3"/>
  <cols>
    <col min="2" max="2" width="12.5546875" customWidth="1"/>
    <col min="3" max="3" width="13.44140625" customWidth="1"/>
    <col min="4" max="4" width="15.21875" customWidth="1"/>
    <col min="5" max="5" width="13.44140625" customWidth="1"/>
    <col min="9" max="9" width="12.33203125" customWidth="1"/>
    <col min="15" max="15" width="16" customWidth="1"/>
    <col min="16" max="16" width="15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39</v>
      </c>
      <c r="I1" t="s">
        <v>48</v>
      </c>
      <c r="J1" t="s">
        <v>26</v>
      </c>
      <c r="K1" t="s">
        <v>27</v>
      </c>
      <c r="M1" t="s">
        <v>35</v>
      </c>
      <c r="N1" t="s">
        <v>36</v>
      </c>
      <c r="O1" t="s">
        <v>37</v>
      </c>
      <c r="P1" t="s">
        <v>38</v>
      </c>
      <c r="Q1" t="s">
        <v>40</v>
      </c>
      <c r="R1" t="s">
        <v>41</v>
      </c>
      <c r="S1" t="s">
        <v>42</v>
      </c>
      <c r="T1" t="s">
        <v>49</v>
      </c>
    </row>
    <row r="2" spans="1:20" x14ac:dyDescent="0.3">
      <c r="A2" t="s">
        <v>6</v>
      </c>
      <c r="B2">
        <v>1</v>
      </c>
      <c r="C2">
        <v>28</v>
      </c>
      <c r="D2">
        <v>20</v>
      </c>
      <c r="E2">
        <v>48</v>
      </c>
      <c r="F2">
        <f>E2+D2+C2</f>
        <v>96</v>
      </c>
      <c r="G2" t="str">
        <f>IF(F2&gt;89,"S","B")</f>
        <v>S</v>
      </c>
      <c r="H2" t="str">
        <f>IF(F2&gt;R$2,"S",IF(F2&gt;O$4,"A",IF(F2&gt;P$4,"B",IF(F2&gt;Q$4,"C",IF(F2&gt;R$4,"D",IF(F2&gt;S$4,"E","U"))))))</f>
        <v>S</v>
      </c>
      <c r="I2">
        <f>IF(F2&gt;P$2,F2,0)</f>
        <v>96</v>
      </c>
      <c r="J2" t="s">
        <v>28</v>
      </c>
      <c r="K2">
        <f>COUNTIF(G$2:G$21,J2)</f>
        <v>4</v>
      </c>
      <c r="M2">
        <f>AVERAGE(F2:F21)</f>
        <v>75.650000000000006</v>
      </c>
      <c r="N2">
        <f>MAX(F2:F21)</f>
        <v>96</v>
      </c>
      <c r="O2">
        <f>STDEV(F2:F21)</f>
        <v>12.448948380866307</v>
      </c>
      <c r="P2">
        <f>AVERAGE(F2:F21)/2</f>
        <v>37.825000000000003</v>
      </c>
      <c r="Q2">
        <f>T2-P2</f>
        <v>37.825000000000003</v>
      </c>
      <c r="R2">
        <f>N2-0.1*(N2-T2)</f>
        <v>93.965000000000003</v>
      </c>
      <c r="S2">
        <f>R2-T2</f>
        <v>18.314999999999998</v>
      </c>
      <c r="T2">
        <f>AVERAGE(I2:I21)</f>
        <v>75.650000000000006</v>
      </c>
    </row>
    <row r="3" spans="1:20" x14ac:dyDescent="0.3">
      <c r="A3" t="s">
        <v>7</v>
      </c>
      <c r="B3">
        <v>2</v>
      </c>
      <c r="C3">
        <v>27</v>
      </c>
      <c r="D3">
        <v>15</v>
      </c>
      <c r="E3">
        <v>45</v>
      </c>
      <c r="F3">
        <f t="shared" ref="F3:F21" si="0">E3+D3+C3</f>
        <v>87</v>
      </c>
      <c r="G3" t="str">
        <f>IF(F3&gt;89,"S",IF(F3&gt;79,"A",IF(F3&gt;69,"B",IF(F3&gt;59,"C",IF(F3&gt;49,"D",IF(AVERAGE(F$2:F$21)/2&gt;F3,"U","E"))))))</f>
        <v>A</v>
      </c>
      <c r="H3" t="str">
        <f t="shared" ref="H3:H21" si="1">IF(F3&gt;R$2,"S",IF(F3&gt;O$4,"A",IF(F3&gt;P$4,"B",IF(F3&gt;Q$4,"C",IF(F3&gt;R$4,"D",IF(F3&gt;S$4,"E","U"))))))</f>
        <v>B</v>
      </c>
      <c r="I3">
        <f t="shared" ref="I3:I21" si="2">IF(F3&gt;P$2,F3,0)</f>
        <v>87</v>
      </c>
      <c r="J3" t="s">
        <v>29</v>
      </c>
      <c r="K3">
        <f>COUNTIF(G$2:G$21,J3)</f>
        <v>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</row>
    <row r="4" spans="1:20" x14ac:dyDescent="0.3">
      <c r="A4" t="s">
        <v>8</v>
      </c>
      <c r="B4">
        <v>3</v>
      </c>
      <c r="C4">
        <v>24</v>
      </c>
      <c r="D4">
        <v>13</v>
      </c>
      <c r="E4">
        <v>33</v>
      </c>
      <c r="F4">
        <f t="shared" si="0"/>
        <v>70</v>
      </c>
      <c r="G4" t="str">
        <f t="shared" ref="G4:G21" si="3">IF(F4&gt;89,"S",IF(F4&gt;79,"A",IF(F4&gt;69,"B",IF(F4&gt;59,"C",IF(F4&gt;49,"D",IF(AVERAGE(F$2:F$21)/2&gt;F4,"U","E"))))))</f>
        <v>B</v>
      </c>
      <c r="H4" t="str">
        <f t="shared" si="1"/>
        <v>C</v>
      </c>
      <c r="I4">
        <f t="shared" si="2"/>
        <v>70</v>
      </c>
      <c r="J4" t="s">
        <v>30</v>
      </c>
      <c r="K4">
        <f t="shared" ref="K3:K8" si="4">COUNTIF(G$2:G$21,J4)</f>
        <v>7</v>
      </c>
      <c r="O4">
        <f>T2+S2*(5/8)</f>
        <v>87.096875000000011</v>
      </c>
      <c r="P4">
        <f>T2+S2*(2/8)</f>
        <v>80.228750000000005</v>
      </c>
      <c r="Q4">
        <f>T2-Q2*(2/8)</f>
        <v>66.193750000000009</v>
      </c>
      <c r="R4">
        <f>T2-Q2*(5/8)</f>
        <v>52.009375000000006</v>
      </c>
      <c r="S4">
        <f>P2</f>
        <v>37.825000000000003</v>
      </c>
    </row>
    <row r="5" spans="1:20" x14ac:dyDescent="0.3">
      <c r="A5" t="s">
        <v>9</v>
      </c>
      <c r="B5">
        <v>4</v>
      </c>
      <c r="C5">
        <v>27</v>
      </c>
      <c r="D5">
        <v>12</v>
      </c>
      <c r="E5">
        <v>37</v>
      </c>
      <c r="F5">
        <f t="shared" si="0"/>
        <v>76</v>
      </c>
      <c r="G5" t="str">
        <f t="shared" si="3"/>
        <v>B</v>
      </c>
      <c r="H5" t="str">
        <f t="shared" si="1"/>
        <v>C</v>
      </c>
      <c r="I5">
        <f t="shared" si="2"/>
        <v>76</v>
      </c>
      <c r="J5" t="s">
        <v>31</v>
      </c>
      <c r="K5">
        <f t="shared" si="4"/>
        <v>6</v>
      </c>
    </row>
    <row r="6" spans="1:20" x14ac:dyDescent="0.3">
      <c r="A6" t="s">
        <v>10</v>
      </c>
      <c r="B6">
        <v>5</v>
      </c>
      <c r="C6">
        <v>22</v>
      </c>
      <c r="D6">
        <v>17</v>
      </c>
      <c r="E6">
        <v>39</v>
      </c>
      <c r="F6">
        <f t="shared" si="0"/>
        <v>78</v>
      </c>
      <c r="G6" t="str">
        <f t="shared" si="3"/>
        <v>B</v>
      </c>
      <c r="H6" t="str">
        <f t="shared" si="1"/>
        <v>C</v>
      </c>
      <c r="I6">
        <f t="shared" si="2"/>
        <v>78</v>
      </c>
      <c r="J6" t="s">
        <v>32</v>
      </c>
      <c r="K6">
        <f t="shared" si="4"/>
        <v>1</v>
      </c>
    </row>
    <row r="7" spans="1:20" x14ac:dyDescent="0.3">
      <c r="A7" t="s">
        <v>11</v>
      </c>
      <c r="B7">
        <v>6</v>
      </c>
      <c r="C7">
        <v>21</v>
      </c>
      <c r="D7">
        <v>18</v>
      </c>
      <c r="E7">
        <v>41</v>
      </c>
      <c r="F7">
        <f t="shared" si="0"/>
        <v>80</v>
      </c>
      <c r="G7" t="str">
        <f t="shared" si="3"/>
        <v>A</v>
      </c>
      <c r="H7" t="str">
        <f t="shared" si="1"/>
        <v>C</v>
      </c>
      <c r="I7">
        <f t="shared" si="2"/>
        <v>80</v>
      </c>
      <c r="J7" t="s">
        <v>33</v>
      </c>
      <c r="K7">
        <f t="shared" si="4"/>
        <v>0</v>
      </c>
    </row>
    <row r="8" spans="1:20" x14ac:dyDescent="0.3">
      <c r="A8" t="s">
        <v>12</v>
      </c>
      <c r="B8">
        <v>7</v>
      </c>
      <c r="C8">
        <v>17</v>
      </c>
      <c r="D8">
        <v>16</v>
      </c>
      <c r="E8">
        <v>40</v>
      </c>
      <c r="F8">
        <f t="shared" si="0"/>
        <v>73</v>
      </c>
      <c r="G8" t="str">
        <f t="shared" si="3"/>
        <v>B</v>
      </c>
      <c r="H8" t="str">
        <f t="shared" si="1"/>
        <v>C</v>
      </c>
      <c r="I8">
        <f t="shared" si="2"/>
        <v>73</v>
      </c>
      <c r="J8" t="s">
        <v>34</v>
      </c>
      <c r="K8">
        <f t="shared" si="4"/>
        <v>0</v>
      </c>
    </row>
    <row r="9" spans="1:20" x14ac:dyDescent="0.3">
      <c r="A9" t="s">
        <v>13</v>
      </c>
      <c r="B9">
        <v>8</v>
      </c>
      <c r="C9">
        <v>26</v>
      </c>
      <c r="D9">
        <v>13</v>
      </c>
      <c r="E9">
        <v>32</v>
      </c>
      <c r="F9">
        <f t="shared" si="0"/>
        <v>71</v>
      </c>
      <c r="G9" t="str">
        <f t="shared" si="3"/>
        <v>B</v>
      </c>
      <c r="H9" t="str">
        <f t="shared" si="1"/>
        <v>C</v>
      </c>
      <c r="I9">
        <f t="shared" si="2"/>
        <v>71</v>
      </c>
    </row>
    <row r="10" spans="1:20" x14ac:dyDescent="0.3">
      <c r="A10" t="s">
        <v>14</v>
      </c>
      <c r="B10">
        <v>9</v>
      </c>
      <c r="C10">
        <v>25</v>
      </c>
      <c r="D10">
        <v>11</v>
      </c>
      <c r="E10">
        <v>30</v>
      </c>
      <c r="F10">
        <f t="shared" si="0"/>
        <v>66</v>
      </c>
      <c r="G10" t="str">
        <f t="shared" si="3"/>
        <v>C</v>
      </c>
      <c r="H10" t="str">
        <f t="shared" si="1"/>
        <v>D</v>
      </c>
      <c r="I10">
        <f t="shared" si="2"/>
        <v>66</v>
      </c>
    </row>
    <row r="11" spans="1:20" x14ac:dyDescent="0.3">
      <c r="A11" t="s">
        <v>15</v>
      </c>
      <c r="B11">
        <v>10</v>
      </c>
      <c r="C11">
        <v>20</v>
      </c>
      <c r="D11">
        <v>17</v>
      </c>
      <c r="E11">
        <v>39</v>
      </c>
      <c r="F11">
        <f t="shared" si="0"/>
        <v>76</v>
      </c>
      <c r="G11" t="str">
        <f t="shared" si="3"/>
        <v>B</v>
      </c>
      <c r="H11" t="str">
        <f t="shared" si="1"/>
        <v>C</v>
      </c>
      <c r="I11">
        <f t="shared" si="2"/>
        <v>76</v>
      </c>
    </row>
    <row r="12" spans="1:20" x14ac:dyDescent="0.3">
      <c r="A12" t="s">
        <v>16</v>
      </c>
      <c r="B12">
        <v>11</v>
      </c>
      <c r="C12">
        <v>22</v>
      </c>
      <c r="D12">
        <v>16</v>
      </c>
      <c r="E12">
        <v>33</v>
      </c>
      <c r="F12">
        <f t="shared" si="0"/>
        <v>71</v>
      </c>
      <c r="G12" t="str">
        <f t="shared" si="3"/>
        <v>B</v>
      </c>
      <c r="H12" t="str">
        <f t="shared" si="1"/>
        <v>C</v>
      </c>
      <c r="I12">
        <f t="shared" si="2"/>
        <v>71</v>
      </c>
    </row>
    <row r="13" spans="1:20" x14ac:dyDescent="0.3">
      <c r="A13" t="s">
        <v>17</v>
      </c>
      <c r="B13">
        <v>12</v>
      </c>
      <c r="C13">
        <v>28</v>
      </c>
      <c r="D13">
        <v>20</v>
      </c>
      <c r="E13">
        <v>48</v>
      </c>
      <c r="F13">
        <f t="shared" si="0"/>
        <v>96</v>
      </c>
      <c r="G13" t="str">
        <f t="shared" si="3"/>
        <v>S</v>
      </c>
      <c r="H13" t="str">
        <f t="shared" si="1"/>
        <v>S</v>
      </c>
      <c r="I13">
        <f t="shared" si="2"/>
        <v>96</v>
      </c>
    </row>
    <row r="14" spans="1:20" x14ac:dyDescent="0.3">
      <c r="A14" t="s">
        <v>18</v>
      </c>
      <c r="B14">
        <v>13</v>
      </c>
      <c r="C14">
        <v>28</v>
      </c>
      <c r="D14">
        <v>20</v>
      </c>
      <c r="E14">
        <v>48</v>
      </c>
      <c r="F14">
        <f t="shared" si="0"/>
        <v>96</v>
      </c>
      <c r="G14" t="str">
        <f t="shared" si="3"/>
        <v>S</v>
      </c>
      <c r="H14" t="str">
        <f t="shared" si="1"/>
        <v>S</v>
      </c>
      <c r="I14">
        <f t="shared" si="2"/>
        <v>96</v>
      </c>
    </row>
    <row r="15" spans="1:20" x14ac:dyDescent="0.3">
      <c r="A15" t="s">
        <v>19</v>
      </c>
      <c r="B15">
        <v>14</v>
      </c>
      <c r="C15">
        <v>28</v>
      </c>
      <c r="D15">
        <v>20</v>
      </c>
      <c r="E15">
        <v>48</v>
      </c>
      <c r="F15">
        <f t="shared" si="0"/>
        <v>96</v>
      </c>
      <c r="G15" t="str">
        <f t="shared" si="3"/>
        <v>S</v>
      </c>
      <c r="H15" t="str">
        <f t="shared" si="1"/>
        <v>S</v>
      </c>
      <c r="I15">
        <f t="shared" si="2"/>
        <v>96</v>
      </c>
    </row>
    <row r="16" spans="1:20" x14ac:dyDescent="0.3">
      <c r="A16" t="s">
        <v>20</v>
      </c>
      <c r="B16">
        <v>15</v>
      </c>
      <c r="C16">
        <v>23</v>
      </c>
      <c r="D16">
        <v>11</v>
      </c>
      <c r="E16">
        <v>32</v>
      </c>
      <c r="F16">
        <f t="shared" si="0"/>
        <v>66</v>
      </c>
      <c r="G16" t="str">
        <f t="shared" si="3"/>
        <v>C</v>
      </c>
      <c r="H16" t="str">
        <f t="shared" si="1"/>
        <v>D</v>
      </c>
      <c r="I16">
        <f t="shared" si="2"/>
        <v>66</v>
      </c>
    </row>
    <row r="17" spans="1:9" x14ac:dyDescent="0.3">
      <c r="A17" t="s">
        <v>24</v>
      </c>
      <c r="B17">
        <v>16</v>
      </c>
      <c r="C17">
        <v>24</v>
      </c>
      <c r="D17">
        <v>9</v>
      </c>
      <c r="E17">
        <v>30</v>
      </c>
      <c r="F17">
        <f t="shared" si="0"/>
        <v>63</v>
      </c>
      <c r="G17" t="str">
        <f t="shared" si="3"/>
        <v>C</v>
      </c>
      <c r="H17" t="str">
        <f t="shared" si="1"/>
        <v>D</v>
      </c>
      <c r="I17">
        <f t="shared" si="2"/>
        <v>63</v>
      </c>
    </row>
    <row r="18" spans="1:9" x14ac:dyDescent="0.3">
      <c r="A18" t="s">
        <v>21</v>
      </c>
      <c r="B18">
        <v>17</v>
      </c>
      <c r="C18">
        <v>26</v>
      </c>
      <c r="D18">
        <v>6</v>
      </c>
      <c r="E18">
        <v>29</v>
      </c>
      <c r="F18">
        <f t="shared" si="0"/>
        <v>61</v>
      </c>
      <c r="G18" t="str">
        <f t="shared" si="3"/>
        <v>C</v>
      </c>
      <c r="H18" t="str">
        <f t="shared" si="1"/>
        <v>D</v>
      </c>
      <c r="I18">
        <f t="shared" si="2"/>
        <v>61</v>
      </c>
    </row>
    <row r="19" spans="1:9" x14ac:dyDescent="0.3">
      <c r="A19" t="s">
        <v>22</v>
      </c>
      <c r="B19">
        <v>18</v>
      </c>
      <c r="C19">
        <v>24</v>
      </c>
      <c r="D19">
        <v>3</v>
      </c>
      <c r="E19">
        <v>31</v>
      </c>
      <c r="F19">
        <f t="shared" si="0"/>
        <v>58</v>
      </c>
      <c r="G19" t="str">
        <f t="shared" si="3"/>
        <v>D</v>
      </c>
      <c r="H19" t="str">
        <f t="shared" si="1"/>
        <v>D</v>
      </c>
      <c r="I19">
        <f t="shared" si="2"/>
        <v>58</v>
      </c>
    </row>
    <row r="20" spans="1:9" x14ac:dyDescent="0.3">
      <c r="A20" t="s">
        <v>23</v>
      </c>
      <c r="B20">
        <v>19</v>
      </c>
      <c r="C20">
        <v>21</v>
      </c>
      <c r="D20">
        <v>10</v>
      </c>
      <c r="E20">
        <v>33</v>
      </c>
      <c r="F20">
        <f t="shared" si="0"/>
        <v>64</v>
      </c>
      <c r="G20" t="str">
        <f t="shared" si="3"/>
        <v>C</v>
      </c>
      <c r="H20" t="str">
        <f t="shared" si="1"/>
        <v>D</v>
      </c>
      <c r="I20">
        <f t="shared" si="2"/>
        <v>64</v>
      </c>
    </row>
    <row r="21" spans="1:9" x14ac:dyDescent="0.3">
      <c r="A21" t="s">
        <v>25</v>
      </c>
      <c r="B21">
        <v>20</v>
      </c>
      <c r="C21">
        <v>19</v>
      </c>
      <c r="D21">
        <v>14</v>
      </c>
      <c r="E21">
        <v>36</v>
      </c>
      <c r="F21">
        <f t="shared" si="0"/>
        <v>69</v>
      </c>
      <c r="G21" t="str">
        <f t="shared" si="3"/>
        <v>C</v>
      </c>
      <c r="H21" t="str">
        <f t="shared" si="1"/>
        <v>C</v>
      </c>
      <c r="I21">
        <f t="shared" si="2"/>
        <v>69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</dc:creator>
  <cp:lastModifiedBy>11308ASHWINTH ANBU  M</cp:lastModifiedBy>
  <dcterms:created xsi:type="dcterms:W3CDTF">2024-01-20T10:03:03Z</dcterms:created>
  <dcterms:modified xsi:type="dcterms:W3CDTF">2024-01-20T11:34:38Z</dcterms:modified>
</cp:coreProperties>
</file>