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sic calculations" sheetId="1" r:id="rId1"/>
    <sheet name="Photopigment sensitivity" sheetId="3" r:id="rId2"/>
    <sheet name="AOSLO transmission" sheetId="2" r:id="rId3"/>
  </sheets>
  <calcPr calcId="152511" concurrentCalc="0"/>
</workbook>
</file>

<file path=xl/calcChain.xml><?xml version="1.0" encoding="utf-8"?>
<calcChain xmlns="http://schemas.openxmlformats.org/spreadsheetml/2006/main">
  <c r="B25" i="1" l="1"/>
  <c r="B26" i="1"/>
  <c r="B30" i="1"/>
  <c r="G30" i="1"/>
  <c r="K3" i="1"/>
  <c r="J3" i="1"/>
  <c r="B31" i="1"/>
  <c r="G24" i="1"/>
  <c r="G31" i="1"/>
  <c r="G33" i="1"/>
  <c r="G49" i="1"/>
  <c r="G48" i="1"/>
  <c r="G42" i="1"/>
  <c r="G50" i="1"/>
  <c r="G47" i="1"/>
  <c r="G51" i="1"/>
  <c r="G52" i="1"/>
  <c r="B52" i="1"/>
  <c r="B49" i="1"/>
  <c r="B50" i="1"/>
  <c r="B51" i="1"/>
  <c r="B47" i="1"/>
  <c r="B21" i="1"/>
  <c r="C49" i="1"/>
  <c r="B48" i="1"/>
  <c r="B11" i="1"/>
  <c r="G8" i="1"/>
  <c r="G9" i="1"/>
  <c r="B56" i="1"/>
  <c r="G29" i="1"/>
  <c r="B7" i="1"/>
  <c r="B4" i="1"/>
  <c r="B2" i="1"/>
  <c r="B5" i="1"/>
  <c r="B6" i="1"/>
  <c r="B9" i="1"/>
  <c r="B14" i="1"/>
  <c r="B15" i="1"/>
  <c r="B16" i="1"/>
  <c r="B17" i="1"/>
  <c r="B22" i="1"/>
  <c r="B23" i="1"/>
  <c r="B24" i="1"/>
  <c r="B63" i="1"/>
  <c r="B57" i="1"/>
  <c r="B58" i="1"/>
  <c r="K75" i="3"/>
  <c r="B62" i="1"/>
  <c r="J75" i="3"/>
  <c r="B61" i="1"/>
  <c r="I75" i="3"/>
  <c r="B60" i="1"/>
  <c r="G11" i="1"/>
  <c r="G7" i="1"/>
  <c r="G4" i="1"/>
  <c r="G2" i="1"/>
  <c r="G5" i="1"/>
  <c r="G6" i="1"/>
  <c r="G22" i="1"/>
  <c r="G36" i="1"/>
  <c r="K198" i="3"/>
  <c r="G35" i="1"/>
  <c r="J198" i="3"/>
  <c r="G34" i="1"/>
  <c r="I198" i="3"/>
  <c r="B36" i="1"/>
  <c r="K495" i="3"/>
  <c r="B35" i="1"/>
  <c r="J495" i="3"/>
  <c r="B34" i="1"/>
  <c r="I495" i="3"/>
  <c r="B33" i="1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40" i="3"/>
  <c r="J40" i="3"/>
  <c r="K40" i="3"/>
  <c r="L40" i="3"/>
  <c r="I41" i="3"/>
  <c r="J41" i="3"/>
  <c r="K41" i="3"/>
  <c r="L41" i="3"/>
  <c r="I42" i="3"/>
  <c r="J42" i="3"/>
  <c r="K42" i="3"/>
  <c r="L42" i="3"/>
  <c r="I43" i="3"/>
  <c r="J43" i="3"/>
  <c r="K43" i="3"/>
  <c r="L43" i="3"/>
  <c r="I44" i="3"/>
  <c r="J44" i="3"/>
  <c r="K44" i="3"/>
  <c r="L44" i="3"/>
  <c r="I45" i="3"/>
  <c r="J45" i="3"/>
  <c r="K45" i="3"/>
  <c r="L45" i="3"/>
  <c r="I46" i="3"/>
  <c r="J46" i="3"/>
  <c r="K46" i="3"/>
  <c r="L46" i="3"/>
  <c r="I47" i="3"/>
  <c r="J47" i="3"/>
  <c r="K47" i="3"/>
  <c r="L47" i="3"/>
  <c r="I48" i="3"/>
  <c r="J48" i="3"/>
  <c r="K48" i="3"/>
  <c r="L48" i="3"/>
  <c r="I49" i="3"/>
  <c r="J49" i="3"/>
  <c r="K49" i="3"/>
  <c r="L49" i="3"/>
  <c r="I50" i="3"/>
  <c r="J50" i="3"/>
  <c r="K50" i="3"/>
  <c r="L50" i="3"/>
  <c r="I51" i="3"/>
  <c r="J51" i="3"/>
  <c r="K51" i="3"/>
  <c r="L51" i="3"/>
  <c r="I52" i="3"/>
  <c r="J52" i="3"/>
  <c r="K52" i="3"/>
  <c r="L52" i="3"/>
  <c r="I53" i="3"/>
  <c r="J53" i="3"/>
  <c r="K53" i="3"/>
  <c r="L53" i="3"/>
  <c r="I54" i="3"/>
  <c r="J54" i="3"/>
  <c r="K54" i="3"/>
  <c r="L54" i="3"/>
  <c r="I55" i="3"/>
  <c r="J55" i="3"/>
  <c r="K55" i="3"/>
  <c r="L55" i="3"/>
  <c r="I56" i="3"/>
  <c r="J56" i="3"/>
  <c r="K56" i="3"/>
  <c r="L56" i="3"/>
  <c r="I57" i="3"/>
  <c r="J57" i="3"/>
  <c r="K57" i="3"/>
  <c r="L57" i="3"/>
  <c r="I58" i="3"/>
  <c r="J58" i="3"/>
  <c r="K58" i="3"/>
  <c r="L58" i="3"/>
  <c r="I59" i="3"/>
  <c r="J59" i="3"/>
  <c r="K59" i="3"/>
  <c r="L59" i="3"/>
  <c r="I60" i="3"/>
  <c r="J60" i="3"/>
  <c r="K60" i="3"/>
  <c r="L60" i="3"/>
  <c r="I61" i="3"/>
  <c r="J61" i="3"/>
  <c r="K61" i="3"/>
  <c r="L61" i="3"/>
  <c r="I62" i="3"/>
  <c r="J62" i="3"/>
  <c r="K62" i="3"/>
  <c r="L62" i="3"/>
  <c r="I63" i="3"/>
  <c r="J63" i="3"/>
  <c r="K63" i="3"/>
  <c r="L63" i="3"/>
  <c r="I64" i="3"/>
  <c r="J64" i="3"/>
  <c r="K64" i="3"/>
  <c r="L64" i="3"/>
  <c r="I65" i="3"/>
  <c r="J65" i="3"/>
  <c r="K65" i="3"/>
  <c r="L65" i="3"/>
  <c r="I66" i="3"/>
  <c r="J66" i="3"/>
  <c r="K66" i="3"/>
  <c r="L66" i="3"/>
  <c r="I67" i="3"/>
  <c r="J67" i="3"/>
  <c r="K67" i="3"/>
  <c r="L67" i="3"/>
  <c r="I68" i="3"/>
  <c r="J68" i="3"/>
  <c r="K68" i="3"/>
  <c r="L68" i="3"/>
  <c r="I69" i="3"/>
  <c r="J69" i="3"/>
  <c r="K69" i="3"/>
  <c r="L69" i="3"/>
  <c r="I70" i="3"/>
  <c r="J70" i="3"/>
  <c r="K70" i="3"/>
  <c r="L70" i="3"/>
  <c r="I71" i="3"/>
  <c r="J71" i="3"/>
  <c r="K71" i="3"/>
  <c r="L71" i="3"/>
  <c r="I72" i="3"/>
  <c r="J72" i="3"/>
  <c r="K72" i="3"/>
  <c r="L72" i="3"/>
  <c r="I73" i="3"/>
  <c r="J73" i="3"/>
  <c r="K73" i="3"/>
  <c r="L73" i="3"/>
  <c r="I74" i="3"/>
  <c r="J74" i="3"/>
  <c r="K74" i="3"/>
  <c r="L74" i="3"/>
  <c r="L75" i="3"/>
  <c r="I76" i="3"/>
  <c r="J76" i="3"/>
  <c r="K76" i="3"/>
  <c r="L76" i="3"/>
  <c r="I77" i="3"/>
  <c r="J77" i="3"/>
  <c r="K77" i="3"/>
  <c r="L77" i="3"/>
  <c r="I78" i="3"/>
  <c r="J78" i="3"/>
  <c r="K78" i="3"/>
  <c r="L78" i="3"/>
  <c r="I79" i="3"/>
  <c r="J79" i="3"/>
  <c r="K79" i="3"/>
  <c r="L79" i="3"/>
  <c r="I80" i="3"/>
  <c r="J80" i="3"/>
  <c r="K80" i="3"/>
  <c r="L80" i="3"/>
  <c r="I81" i="3"/>
  <c r="J81" i="3"/>
  <c r="K81" i="3"/>
  <c r="L81" i="3"/>
  <c r="I82" i="3"/>
  <c r="J82" i="3"/>
  <c r="K82" i="3"/>
  <c r="L82" i="3"/>
  <c r="I83" i="3"/>
  <c r="J83" i="3"/>
  <c r="K83" i="3"/>
  <c r="L83" i="3"/>
  <c r="I84" i="3"/>
  <c r="J84" i="3"/>
  <c r="K84" i="3"/>
  <c r="L84" i="3"/>
  <c r="I85" i="3"/>
  <c r="J85" i="3"/>
  <c r="K85" i="3"/>
  <c r="L85" i="3"/>
  <c r="I86" i="3"/>
  <c r="J86" i="3"/>
  <c r="K86" i="3"/>
  <c r="L86" i="3"/>
  <c r="I87" i="3"/>
  <c r="J87" i="3"/>
  <c r="K87" i="3"/>
  <c r="L87" i="3"/>
  <c r="I88" i="3"/>
  <c r="J88" i="3"/>
  <c r="K88" i="3"/>
  <c r="L88" i="3"/>
  <c r="I89" i="3"/>
  <c r="J89" i="3"/>
  <c r="K89" i="3"/>
  <c r="L89" i="3"/>
  <c r="I90" i="3"/>
  <c r="J90" i="3"/>
  <c r="K90" i="3"/>
  <c r="L90" i="3"/>
  <c r="I91" i="3"/>
  <c r="J91" i="3"/>
  <c r="K91" i="3"/>
  <c r="L91" i="3"/>
  <c r="I92" i="3"/>
  <c r="J92" i="3"/>
  <c r="K92" i="3"/>
  <c r="L92" i="3"/>
  <c r="I93" i="3"/>
  <c r="J93" i="3"/>
  <c r="K93" i="3"/>
  <c r="L93" i="3"/>
  <c r="I94" i="3"/>
  <c r="J94" i="3"/>
  <c r="K94" i="3"/>
  <c r="L94" i="3"/>
  <c r="I95" i="3"/>
  <c r="J95" i="3"/>
  <c r="K95" i="3"/>
  <c r="L95" i="3"/>
  <c r="I96" i="3"/>
  <c r="J96" i="3"/>
  <c r="K96" i="3"/>
  <c r="L96" i="3"/>
  <c r="I97" i="3"/>
  <c r="J97" i="3"/>
  <c r="K97" i="3"/>
  <c r="L97" i="3"/>
  <c r="I98" i="3"/>
  <c r="J98" i="3"/>
  <c r="K98" i="3"/>
  <c r="L98" i="3"/>
  <c r="I99" i="3"/>
  <c r="J99" i="3"/>
  <c r="K99" i="3"/>
  <c r="L99" i="3"/>
  <c r="I100" i="3"/>
  <c r="J100" i="3"/>
  <c r="K100" i="3"/>
  <c r="L100" i="3"/>
  <c r="I101" i="3"/>
  <c r="J101" i="3"/>
  <c r="K101" i="3"/>
  <c r="L101" i="3"/>
  <c r="I102" i="3"/>
  <c r="J102" i="3"/>
  <c r="K102" i="3"/>
  <c r="L102" i="3"/>
  <c r="I103" i="3"/>
  <c r="J103" i="3"/>
  <c r="K103" i="3"/>
  <c r="L103" i="3"/>
  <c r="I104" i="3"/>
  <c r="J104" i="3"/>
  <c r="K104" i="3"/>
  <c r="L104" i="3"/>
  <c r="I105" i="3"/>
  <c r="J105" i="3"/>
  <c r="K105" i="3"/>
  <c r="L105" i="3"/>
  <c r="I106" i="3"/>
  <c r="J106" i="3"/>
  <c r="K106" i="3"/>
  <c r="L106" i="3"/>
  <c r="I107" i="3"/>
  <c r="J107" i="3"/>
  <c r="K107" i="3"/>
  <c r="L107" i="3"/>
  <c r="I108" i="3"/>
  <c r="J108" i="3"/>
  <c r="K108" i="3"/>
  <c r="L108" i="3"/>
  <c r="I109" i="3"/>
  <c r="J109" i="3"/>
  <c r="K109" i="3"/>
  <c r="L109" i="3"/>
  <c r="I110" i="3"/>
  <c r="J110" i="3"/>
  <c r="K110" i="3"/>
  <c r="L110" i="3"/>
  <c r="I111" i="3"/>
  <c r="J111" i="3"/>
  <c r="K111" i="3"/>
  <c r="L111" i="3"/>
  <c r="I112" i="3"/>
  <c r="J112" i="3"/>
  <c r="K112" i="3"/>
  <c r="L112" i="3"/>
  <c r="I113" i="3"/>
  <c r="J113" i="3"/>
  <c r="K113" i="3"/>
  <c r="L113" i="3"/>
  <c r="I114" i="3"/>
  <c r="J114" i="3"/>
  <c r="K114" i="3"/>
  <c r="L114" i="3"/>
  <c r="I115" i="3"/>
  <c r="J115" i="3"/>
  <c r="K115" i="3"/>
  <c r="L115" i="3"/>
  <c r="I116" i="3"/>
  <c r="J116" i="3"/>
  <c r="K116" i="3"/>
  <c r="L116" i="3"/>
  <c r="I117" i="3"/>
  <c r="J117" i="3"/>
  <c r="K117" i="3"/>
  <c r="L117" i="3"/>
  <c r="I118" i="3"/>
  <c r="J118" i="3"/>
  <c r="K118" i="3"/>
  <c r="L118" i="3"/>
  <c r="I119" i="3"/>
  <c r="J119" i="3"/>
  <c r="K119" i="3"/>
  <c r="L119" i="3"/>
  <c r="I120" i="3"/>
  <c r="J120" i="3"/>
  <c r="K120" i="3"/>
  <c r="L120" i="3"/>
  <c r="I121" i="3"/>
  <c r="J121" i="3"/>
  <c r="K121" i="3"/>
  <c r="L121" i="3"/>
  <c r="I122" i="3"/>
  <c r="J122" i="3"/>
  <c r="K122" i="3"/>
  <c r="L122" i="3"/>
  <c r="I123" i="3"/>
  <c r="J123" i="3"/>
  <c r="K123" i="3"/>
  <c r="L123" i="3"/>
  <c r="I124" i="3"/>
  <c r="J124" i="3"/>
  <c r="K124" i="3"/>
  <c r="L124" i="3"/>
  <c r="I125" i="3"/>
  <c r="J125" i="3"/>
  <c r="K125" i="3"/>
  <c r="L125" i="3"/>
  <c r="I126" i="3"/>
  <c r="J126" i="3"/>
  <c r="K126" i="3"/>
  <c r="L126" i="3"/>
  <c r="I127" i="3"/>
  <c r="J127" i="3"/>
  <c r="K127" i="3"/>
  <c r="L127" i="3"/>
  <c r="I128" i="3"/>
  <c r="J128" i="3"/>
  <c r="K128" i="3"/>
  <c r="L128" i="3"/>
  <c r="I129" i="3"/>
  <c r="J129" i="3"/>
  <c r="K129" i="3"/>
  <c r="L129" i="3"/>
  <c r="I130" i="3"/>
  <c r="J130" i="3"/>
  <c r="K130" i="3"/>
  <c r="L130" i="3"/>
  <c r="I131" i="3"/>
  <c r="J131" i="3"/>
  <c r="K131" i="3"/>
  <c r="L131" i="3"/>
  <c r="I132" i="3"/>
  <c r="J132" i="3"/>
  <c r="K132" i="3"/>
  <c r="L132" i="3"/>
  <c r="I133" i="3"/>
  <c r="J133" i="3"/>
  <c r="K133" i="3"/>
  <c r="L133" i="3"/>
  <c r="I134" i="3"/>
  <c r="J134" i="3"/>
  <c r="K134" i="3"/>
  <c r="L134" i="3"/>
  <c r="I135" i="3"/>
  <c r="J135" i="3"/>
  <c r="K135" i="3"/>
  <c r="L135" i="3"/>
  <c r="I136" i="3"/>
  <c r="J136" i="3"/>
  <c r="K136" i="3"/>
  <c r="L136" i="3"/>
  <c r="I137" i="3"/>
  <c r="J137" i="3"/>
  <c r="K137" i="3"/>
  <c r="L137" i="3"/>
  <c r="I138" i="3"/>
  <c r="J138" i="3"/>
  <c r="K138" i="3"/>
  <c r="L138" i="3"/>
  <c r="I139" i="3"/>
  <c r="J139" i="3"/>
  <c r="K139" i="3"/>
  <c r="L139" i="3"/>
  <c r="I140" i="3"/>
  <c r="J140" i="3"/>
  <c r="K140" i="3"/>
  <c r="L140" i="3"/>
  <c r="I141" i="3"/>
  <c r="J141" i="3"/>
  <c r="K141" i="3"/>
  <c r="L141" i="3"/>
  <c r="I142" i="3"/>
  <c r="J142" i="3"/>
  <c r="K142" i="3"/>
  <c r="L142" i="3"/>
  <c r="I143" i="3"/>
  <c r="J143" i="3"/>
  <c r="K143" i="3"/>
  <c r="L143" i="3"/>
  <c r="I144" i="3"/>
  <c r="J144" i="3"/>
  <c r="K144" i="3"/>
  <c r="L144" i="3"/>
  <c r="I145" i="3"/>
  <c r="J145" i="3"/>
  <c r="K145" i="3"/>
  <c r="L145" i="3"/>
  <c r="I146" i="3"/>
  <c r="J146" i="3"/>
  <c r="K146" i="3"/>
  <c r="L146" i="3"/>
  <c r="I147" i="3"/>
  <c r="J147" i="3"/>
  <c r="K147" i="3"/>
  <c r="L147" i="3"/>
  <c r="I148" i="3"/>
  <c r="J148" i="3"/>
  <c r="K148" i="3"/>
  <c r="L148" i="3"/>
  <c r="I149" i="3"/>
  <c r="J149" i="3"/>
  <c r="K149" i="3"/>
  <c r="L149" i="3"/>
  <c r="I150" i="3"/>
  <c r="J150" i="3"/>
  <c r="K150" i="3"/>
  <c r="L150" i="3"/>
  <c r="I151" i="3"/>
  <c r="J151" i="3"/>
  <c r="K151" i="3"/>
  <c r="L151" i="3"/>
  <c r="I152" i="3"/>
  <c r="J152" i="3"/>
  <c r="K152" i="3"/>
  <c r="L152" i="3"/>
  <c r="I153" i="3"/>
  <c r="J153" i="3"/>
  <c r="K153" i="3"/>
  <c r="L153" i="3"/>
  <c r="I154" i="3"/>
  <c r="J154" i="3"/>
  <c r="K154" i="3"/>
  <c r="L154" i="3"/>
  <c r="I155" i="3"/>
  <c r="J155" i="3"/>
  <c r="K155" i="3"/>
  <c r="L155" i="3"/>
  <c r="I156" i="3"/>
  <c r="J156" i="3"/>
  <c r="K156" i="3"/>
  <c r="L156" i="3"/>
  <c r="I157" i="3"/>
  <c r="J157" i="3"/>
  <c r="K157" i="3"/>
  <c r="L157" i="3"/>
  <c r="I158" i="3"/>
  <c r="J158" i="3"/>
  <c r="K158" i="3"/>
  <c r="L158" i="3"/>
  <c r="I159" i="3"/>
  <c r="J159" i="3"/>
  <c r="K159" i="3"/>
  <c r="L159" i="3"/>
  <c r="I160" i="3"/>
  <c r="J160" i="3"/>
  <c r="K160" i="3"/>
  <c r="L160" i="3"/>
  <c r="I161" i="3"/>
  <c r="J161" i="3"/>
  <c r="K161" i="3"/>
  <c r="L161" i="3"/>
  <c r="I162" i="3"/>
  <c r="J162" i="3"/>
  <c r="K162" i="3"/>
  <c r="L162" i="3"/>
  <c r="I163" i="3"/>
  <c r="J163" i="3"/>
  <c r="K163" i="3"/>
  <c r="L163" i="3"/>
  <c r="I164" i="3"/>
  <c r="J164" i="3"/>
  <c r="K164" i="3"/>
  <c r="L164" i="3"/>
  <c r="I165" i="3"/>
  <c r="J165" i="3"/>
  <c r="K165" i="3"/>
  <c r="L165" i="3"/>
  <c r="I166" i="3"/>
  <c r="J166" i="3"/>
  <c r="K166" i="3"/>
  <c r="L166" i="3"/>
  <c r="I167" i="3"/>
  <c r="J167" i="3"/>
  <c r="K167" i="3"/>
  <c r="L167" i="3"/>
  <c r="I168" i="3"/>
  <c r="J168" i="3"/>
  <c r="K168" i="3"/>
  <c r="L168" i="3"/>
  <c r="I169" i="3"/>
  <c r="J169" i="3"/>
  <c r="K169" i="3"/>
  <c r="L169" i="3"/>
  <c r="I170" i="3"/>
  <c r="J170" i="3"/>
  <c r="K170" i="3"/>
  <c r="L170" i="3"/>
  <c r="I171" i="3"/>
  <c r="J171" i="3"/>
  <c r="K171" i="3"/>
  <c r="L171" i="3"/>
  <c r="I172" i="3"/>
  <c r="J172" i="3"/>
  <c r="K172" i="3"/>
  <c r="L172" i="3"/>
  <c r="I173" i="3"/>
  <c r="J173" i="3"/>
  <c r="K173" i="3"/>
  <c r="L173" i="3"/>
  <c r="I174" i="3"/>
  <c r="J174" i="3"/>
  <c r="K174" i="3"/>
  <c r="L174" i="3"/>
  <c r="I175" i="3"/>
  <c r="J175" i="3"/>
  <c r="K175" i="3"/>
  <c r="L175" i="3"/>
  <c r="I176" i="3"/>
  <c r="J176" i="3"/>
  <c r="K176" i="3"/>
  <c r="L176" i="3"/>
  <c r="I177" i="3"/>
  <c r="J177" i="3"/>
  <c r="K177" i="3"/>
  <c r="L177" i="3"/>
  <c r="I178" i="3"/>
  <c r="J178" i="3"/>
  <c r="K178" i="3"/>
  <c r="L178" i="3"/>
  <c r="I179" i="3"/>
  <c r="J179" i="3"/>
  <c r="K179" i="3"/>
  <c r="L179" i="3"/>
  <c r="I180" i="3"/>
  <c r="J180" i="3"/>
  <c r="K180" i="3"/>
  <c r="L180" i="3"/>
  <c r="I181" i="3"/>
  <c r="J181" i="3"/>
  <c r="K181" i="3"/>
  <c r="L181" i="3"/>
  <c r="I182" i="3"/>
  <c r="J182" i="3"/>
  <c r="K182" i="3"/>
  <c r="L182" i="3"/>
  <c r="I183" i="3"/>
  <c r="J183" i="3"/>
  <c r="K183" i="3"/>
  <c r="L183" i="3"/>
  <c r="I184" i="3"/>
  <c r="J184" i="3"/>
  <c r="K184" i="3"/>
  <c r="L184" i="3"/>
  <c r="I185" i="3"/>
  <c r="J185" i="3"/>
  <c r="K185" i="3"/>
  <c r="L185" i="3"/>
  <c r="I186" i="3"/>
  <c r="J186" i="3"/>
  <c r="K186" i="3"/>
  <c r="L186" i="3"/>
  <c r="I187" i="3"/>
  <c r="J187" i="3"/>
  <c r="K187" i="3"/>
  <c r="L187" i="3"/>
  <c r="I188" i="3"/>
  <c r="J188" i="3"/>
  <c r="K188" i="3"/>
  <c r="L188" i="3"/>
  <c r="I189" i="3"/>
  <c r="J189" i="3"/>
  <c r="K189" i="3"/>
  <c r="L189" i="3"/>
  <c r="I190" i="3"/>
  <c r="J190" i="3"/>
  <c r="K190" i="3"/>
  <c r="L190" i="3"/>
  <c r="I191" i="3"/>
  <c r="J191" i="3"/>
  <c r="K191" i="3"/>
  <c r="L191" i="3"/>
  <c r="I192" i="3"/>
  <c r="J192" i="3"/>
  <c r="K192" i="3"/>
  <c r="L192" i="3"/>
  <c r="I193" i="3"/>
  <c r="J193" i="3"/>
  <c r="K193" i="3"/>
  <c r="L193" i="3"/>
  <c r="I194" i="3"/>
  <c r="J194" i="3"/>
  <c r="K194" i="3"/>
  <c r="L194" i="3"/>
  <c r="I195" i="3"/>
  <c r="J195" i="3"/>
  <c r="K195" i="3"/>
  <c r="L195" i="3"/>
  <c r="I196" i="3"/>
  <c r="J196" i="3"/>
  <c r="K196" i="3"/>
  <c r="L196" i="3"/>
  <c r="I197" i="3"/>
  <c r="J197" i="3"/>
  <c r="K197" i="3"/>
  <c r="L197" i="3"/>
  <c r="L198" i="3"/>
  <c r="I199" i="3"/>
  <c r="J199" i="3"/>
  <c r="K199" i="3"/>
  <c r="L199" i="3"/>
  <c r="I200" i="3"/>
  <c r="J200" i="3"/>
  <c r="K200" i="3"/>
  <c r="L200" i="3"/>
  <c r="I201" i="3"/>
  <c r="J201" i="3"/>
  <c r="K201" i="3"/>
  <c r="L201" i="3"/>
  <c r="I202" i="3"/>
  <c r="J202" i="3"/>
  <c r="K202" i="3"/>
  <c r="L202" i="3"/>
  <c r="I203" i="3"/>
  <c r="J203" i="3"/>
  <c r="K203" i="3"/>
  <c r="L203" i="3"/>
  <c r="I204" i="3"/>
  <c r="J204" i="3"/>
  <c r="K204" i="3"/>
  <c r="L204" i="3"/>
  <c r="I205" i="3"/>
  <c r="J205" i="3"/>
  <c r="K205" i="3"/>
  <c r="L205" i="3"/>
  <c r="I206" i="3"/>
  <c r="J206" i="3"/>
  <c r="K206" i="3"/>
  <c r="L206" i="3"/>
  <c r="I207" i="3"/>
  <c r="J207" i="3"/>
  <c r="K207" i="3"/>
  <c r="L207" i="3"/>
  <c r="I208" i="3"/>
  <c r="J208" i="3"/>
  <c r="K208" i="3"/>
  <c r="L208" i="3"/>
  <c r="I209" i="3"/>
  <c r="J209" i="3"/>
  <c r="K209" i="3"/>
  <c r="L209" i="3"/>
  <c r="I210" i="3"/>
  <c r="J210" i="3"/>
  <c r="K210" i="3"/>
  <c r="L210" i="3"/>
  <c r="I211" i="3"/>
  <c r="J211" i="3"/>
  <c r="K211" i="3"/>
  <c r="L211" i="3"/>
  <c r="I212" i="3"/>
  <c r="J212" i="3"/>
  <c r="K212" i="3"/>
  <c r="L212" i="3"/>
  <c r="I213" i="3"/>
  <c r="J213" i="3"/>
  <c r="K213" i="3"/>
  <c r="L213" i="3"/>
  <c r="I214" i="3"/>
  <c r="J214" i="3"/>
  <c r="K214" i="3"/>
  <c r="L214" i="3"/>
  <c r="I215" i="3"/>
  <c r="J215" i="3"/>
  <c r="K215" i="3"/>
  <c r="L215" i="3"/>
  <c r="I216" i="3"/>
  <c r="J216" i="3"/>
  <c r="K216" i="3"/>
  <c r="L216" i="3"/>
  <c r="I217" i="3"/>
  <c r="J217" i="3"/>
  <c r="K217" i="3"/>
  <c r="L217" i="3"/>
  <c r="I218" i="3"/>
  <c r="J218" i="3"/>
  <c r="K218" i="3"/>
  <c r="L218" i="3"/>
  <c r="I219" i="3"/>
  <c r="J219" i="3"/>
  <c r="K219" i="3"/>
  <c r="L219" i="3"/>
  <c r="I220" i="3"/>
  <c r="J220" i="3"/>
  <c r="K220" i="3"/>
  <c r="L220" i="3"/>
  <c r="I221" i="3"/>
  <c r="J221" i="3"/>
  <c r="K221" i="3"/>
  <c r="L221" i="3"/>
  <c r="I222" i="3"/>
  <c r="J222" i="3"/>
  <c r="K222" i="3"/>
  <c r="L222" i="3"/>
  <c r="I223" i="3"/>
  <c r="J223" i="3"/>
  <c r="K223" i="3"/>
  <c r="L223" i="3"/>
  <c r="I224" i="3"/>
  <c r="J224" i="3"/>
  <c r="K224" i="3"/>
  <c r="L224" i="3"/>
  <c r="I225" i="3"/>
  <c r="J225" i="3"/>
  <c r="K225" i="3"/>
  <c r="L225" i="3"/>
  <c r="I226" i="3"/>
  <c r="J226" i="3"/>
  <c r="K226" i="3"/>
  <c r="L226" i="3"/>
  <c r="I227" i="3"/>
  <c r="J227" i="3"/>
  <c r="K227" i="3"/>
  <c r="L227" i="3"/>
  <c r="I228" i="3"/>
  <c r="J228" i="3"/>
  <c r="K228" i="3"/>
  <c r="L228" i="3"/>
  <c r="I229" i="3"/>
  <c r="J229" i="3"/>
  <c r="K229" i="3"/>
  <c r="L229" i="3"/>
  <c r="I230" i="3"/>
  <c r="J230" i="3"/>
  <c r="K230" i="3"/>
  <c r="L230" i="3"/>
  <c r="I231" i="3"/>
  <c r="J231" i="3"/>
  <c r="K231" i="3"/>
  <c r="L231" i="3"/>
  <c r="I232" i="3"/>
  <c r="J232" i="3"/>
  <c r="K232" i="3"/>
  <c r="L232" i="3"/>
  <c r="I233" i="3"/>
  <c r="J233" i="3"/>
  <c r="K233" i="3"/>
  <c r="L233" i="3"/>
  <c r="I234" i="3"/>
  <c r="J234" i="3"/>
  <c r="K234" i="3"/>
  <c r="L234" i="3"/>
  <c r="I235" i="3"/>
  <c r="J235" i="3"/>
  <c r="K235" i="3"/>
  <c r="L235" i="3"/>
  <c r="I236" i="3"/>
  <c r="J236" i="3"/>
  <c r="K236" i="3"/>
  <c r="L236" i="3"/>
  <c r="I237" i="3"/>
  <c r="J237" i="3"/>
  <c r="K237" i="3"/>
  <c r="L237" i="3"/>
  <c r="I238" i="3"/>
  <c r="J238" i="3"/>
  <c r="K238" i="3"/>
  <c r="L238" i="3"/>
  <c r="I239" i="3"/>
  <c r="J239" i="3"/>
  <c r="K239" i="3"/>
  <c r="L239" i="3"/>
  <c r="I240" i="3"/>
  <c r="J240" i="3"/>
  <c r="K240" i="3"/>
  <c r="L240" i="3"/>
  <c r="I241" i="3"/>
  <c r="J241" i="3"/>
  <c r="K241" i="3"/>
  <c r="L241" i="3"/>
  <c r="I242" i="3"/>
  <c r="J242" i="3"/>
  <c r="K242" i="3"/>
  <c r="L242" i="3"/>
  <c r="I243" i="3"/>
  <c r="J243" i="3"/>
  <c r="K243" i="3"/>
  <c r="L243" i="3"/>
  <c r="I244" i="3"/>
  <c r="J244" i="3"/>
  <c r="K244" i="3"/>
  <c r="L244" i="3"/>
  <c r="I245" i="3"/>
  <c r="J245" i="3"/>
  <c r="K245" i="3"/>
  <c r="L245" i="3"/>
  <c r="I246" i="3"/>
  <c r="J246" i="3"/>
  <c r="K246" i="3"/>
  <c r="L246" i="3"/>
  <c r="I247" i="3"/>
  <c r="J247" i="3"/>
  <c r="K247" i="3"/>
  <c r="L247" i="3"/>
  <c r="I248" i="3"/>
  <c r="J248" i="3"/>
  <c r="K248" i="3"/>
  <c r="L248" i="3"/>
  <c r="I249" i="3"/>
  <c r="J249" i="3"/>
  <c r="K249" i="3"/>
  <c r="L249" i="3"/>
  <c r="I250" i="3"/>
  <c r="J250" i="3"/>
  <c r="K250" i="3"/>
  <c r="L250" i="3"/>
  <c r="I251" i="3"/>
  <c r="J251" i="3"/>
  <c r="K251" i="3"/>
  <c r="L251" i="3"/>
  <c r="I252" i="3"/>
  <c r="J252" i="3"/>
  <c r="K252" i="3"/>
  <c r="L252" i="3"/>
  <c r="I253" i="3"/>
  <c r="J253" i="3"/>
  <c r="K253" i="3"/>
  <c r="L253" i="3"/>
  <c r="I254" i="3"/>
  <c r="J254" i="3"/>
  <c r="K254" i="3"/>
  <c r="L254" i="3"/>
  <c r="I255" i="3"/>
  <c r="J255" i="3"/>
  <c r="K255" i="3"/>
  <c r="L255" i="3"/>
  <c r="I256" i="3"/>
  <c r="J256" i="3"/>
  <c r="K256" i="3"/>
  <c r="L256" i="3"/>
  <c r="I257" i="3"/>
  <c r="J257" i="3"/>
  <c r="K257" i="3"/>
  <c r="L257" i="3"/>
  <c r="I258" i="3"/>
  <c r="J258" i="3"/>
  <c r="K258" i="3"/>
  <c r="L258" i="3"/>
  <c r="I259" i="3"/>
  <c r="J259" i="3"/>
  <c r="K259" i="3"/>
  <c r="L259" i="3"/>
  <c r="I260" i="3"/>
  <c r="J260" i="3"/>
  <c r="K260" i="3"/>
  <c r="L260" i="3"/>
  <c r="I261" i="3"/>
  <c r="J261" i="3"/>
  <c r="K261" i="3"/>
  <c r="L261" i="3"/>
  <c r="I262" i="3"/>
  <c r="J262" i="3"/>
  <c r="K262" i="3"/>
  <c r="L262" i="3"/>
  <c r="I263" i="3"/>
  <c r="J263" i="3"/>
  <c r="K263" i="3"/>
  <c r="L263" i="3"/>
  <c r="I264" i="3"/>
  <c r="J264" i="3"/>
  <c r="K264" i="3"/>
  <c r="L264" i="3"/>
  <c r="I265" i="3"/>
  <c r="J265" i="3"/>
  <c r="K265" i="3"/>
  <c r="L265" i="3"/>
  <c r="I266" i="3"/>
  <c r="J266" i="3"/>
  <c r="K266" i="3"/>
  <c r="L266" i="3"/>
  <c r="I267" i="3"/>
  <c r="J267" i="3"/>
  <c r="K267" i="3"/>
  <c r="L267" i="3"/>
  <c r="I268" i="3"/>
  <c r="J268" i="3"/>
  <c r="K268" i="3"/>
  <c r="L268" i="3"/>
  <c r="I269" i="3"/>
  <c r="J269" i="3"/>
  <c r="K269" i="3"/>
  <c r="L269" i="3"/>
  <c r="I270" i="3"/>
  <c r="J270" i="3"/>
  <c r="K270" i="3"/>
  <c r="L270" i="3"/>
  <c r="I271" i="3"/>
  <c r="J271" i="3"/>
  <c r="K271" i="3"/>
  <c r="L271" i="3"/>
  <c r="I272" i="3"/>
  <c r="J272" i="3"/>
  <c r="K272" i="3"/>
  <c r="L272" i="3"/>
  <c r="I273" i="3"/>
  <c r="J273" i="3"/>
  <c r="K273" i="3"/>
  <c r="L273" i="3"/>
  <c r="I274" i="3"/>
  <c r="J274" i="3"/>
  <c r="K274" i="3"/>
  <c r="L274" i="3"/>
  <c r="I275" i="3"/>
  <c r="J275" i="3"/>
  <c r="K275" i="3"/>
  <c r="L275" i="3"/>
  <c r="I276" i="3"/>
  <c r="J276" i="3"/>
  <c r="K276" i="3"/>
  <c r="L276" i="3"/>
  <c r="I277" i="3"/>
  <c r="J277" i="3"/>
  <c r="K277" i="3"/>
  <c r="L277" i="3"/>
  <c r="I278" i="3"/>
  <c r="J278" i="3"/>
  <c r="K278" i="3"/>
  <c r="L278" i="3"/>
  <c r="I279" i="3"/>
  <c r="J279" i="3"/>
  <c r="K279" i="3"/>
  <c r="L279" i="3"/>
  <c r="I280" i="3"/>
  <c r="J280" i="3"/>
  <c r="K280" i="3"/>
  <c r="L280" i="3"/>
  <c r="I281" i="3"/>
  <c r="J281" i="3"/>
  <c r="K281" i="3"/>
  <c r="L281" i="3"/>
  <c r="I282" i="3"/>
  <c r="J282" i="3"/>
  <c r="K282" i="3"/>
  <c r="L282" i="3"/>
  <c r="I283" i="3"/>
  <c r="J283" i="3"/>
  <c r="K283" i="3"/>
  <c r="L283" i="3"/>
  <c r="I284" i="3"/>
  <c r="J284" i="3"/>
  <c r="K284" i="3"/>
  <c r="L284" i="3"/>
  <c r="I285" i="3"/>
  <c r="J285" i="3"/>
  <c r="K285" i="3"/>
  <c r="L285" i="3"/>
  <c r="I286" i="3"/>
  <c r="J286" i="3"/>
  <c r="K286" i="3"/>
  <c r="L286" i="3"/>
  <c r="I287" i="3"/>
  <c r="J287" i="3"/>
  <c r="K287" i="3"/>
  <c r="L287" i="3"/>
  <c r="I288" i="3"/>
  <c r="J288" i="3"/>
  <c r="K288" i="3"/>
  <c r="L288" i="3"/>
  <c r="I289" i="3"/>
  <c r="J289" i="3"/>
  <c r="K289" i="3"/>
  <c r="L289" i="3"/>
  <c r="I290" i="3"/>
  <c r="J290" i="3"/>
  <c r="K290" i="3"/>
  <c r="L290" i="3"/>
  <c r="I291" i="3"/>
  <c r="J291" i="3"/>
  <c r="K291" i="3"/>
  <c r="L291" i="3"/>
  <c r="I292" i="3"/>
  <c r="J292" i="3"/>
  <c r="K292" i="3"/>
  <c r="L292" i="3"/>
  <c r="I293" i="3"/>
  <c r="J293" i="3"/>
  <c r="K293" i="3"/>
  <c r="L293" i="3"/>
  <c r="I294" i="3"/>
  <c r="J294" i="3"/>
  <c r="K294" i="3"/>
  <c r="L294" i="3"/>
  <c r="I295" i="3"/>
  <c r="J295" i="3"/>
  <c r="K295" i="3"/>
  <c r="L295" i="3"/>
  <c r="I296" i="3"/>
  <c r="J296" i="3"/>
  <c r="K296" i="3"/>
  <c r="L296" i="3"/>
  <c r="I297" i="3"/>
  <c r="J297" i="3"/>
  <c r="K297" i="3"/>
  <c r="L297" i="3"/>
  <c r="I298" i="3"/>
  <c r="J298" i="3"/>
  <c r="K298" i="3"/>
  <c r="L298" i="3"/>
  <c r="I299" i="3"/>
  <c r="J299" i="3"/>
  <c r="K299" i="3"/>
  <c r="L299" i="3"/>
  <c r="I300" i="3"/>
  <c r="J300" i="3"/>
  <c r="K300" i="3"/>
  <c r="L300" i="3"/>
  <c r="I301" i="3"/>
  <c r="J301" i="3"/>
  <c r="K301" i="3"/>
  <c r="L301" i="3"/>
  <c r="I302" i="3"/>
  <c r="J302" i="3"/>
  <c r="K302" i="3"/>
  <c r="L302" i="3"/>
  <c r="I303" i="3"/>
  <c r="J303" i="3"/>
  <c r="K303" i="3"/>
  <c r="L303" i="3"/>
  <c r="I304" i="3"/>
  <c r="J304" i="3"/>
  <c r="K304" i="3"/>
  <c r="L304" i="3"/>
  <c r="I305" i="3"/>
  <c r="J305" i="3"/>
  <c r="K305" i="3"/>
  <c r="L305" i="3"/>
  <c r="I306" i="3"/>
  <c r="J306" i="3"/>
  <c r="K306" i="3"/>
  <c r="L306" i="3"/>
  <c r="I307" i="3"/>
  <c r="J307" i="3"/>
  <c r="K307" i="3"/>
  <c r="L307" i="3"/>
  <c r="I308" i="3"/>
  <c r="J308" i="3"/>
  <c r="K308" i="3"/>
  <c r="L308" i="3"/>
  <c r="I309" i="3"/>
  <c r="J309" i="3"/>
  <c r="K309" i="3"/>
  <c r="L309" i="3"/>
  <c r="I310" i="3"/>
  <c r="J310" i="3"/>
  <c r="K310" i="3"/>
  <c r="L310" i="3"/>
  <c r="I311" i="3"/>
  <c r="J311" i="3"/>
  <c r="K311" i="3"/>
  <c r="L311" i="3"/>
  <c r="I312" i="3"/>
  <c r="J312" i="3"/>
  <c r="K312" i="3"/>
  <c r="L312" i="3"/>
  <c r="I313" i="3"/>
  <c r="J313" i="3"/>
  <c r="K313" i="3"/>
  <c r="L313" i="3"/>
  <c r="I314" i="3"/>
  <c r="J314" i="3"/>
  <c r="K314" i="3"/>
  <c r="L314" i="3"/>
  <c r="I315" i="3"/>
  <c r="J315" i="3"/>
  <c r="K315" i="3"/>
  <c r="L315" i="3"/>
  <c r="I316" i="3"/>
  <c r="J316" i="3"/>
  <c r="K316" i="3"/>
  <c r="L316" i="3"/>
  <c r="I317" i="3"/>
  <c r="J317" i="3"/>
  <c r="K317" i="3"/>
  <c r="L317" i="3"/>
  <c r="I318" i="3"/>
  <c r="J318" i="3"/>
  <c r="K318" i="3"/>
  <c r="L318" i="3"/>
  <c r="I319" i="3"/>
  <c r="J319" i="3"/>
  <c r="K319" i="3"/>
  <c r="L319" i="3"/>
  <c r="I320" i="3"/>
  <c r="J320" i="3"/>
  <c r="K320" i="3"/>
  <c r="L320" i="3"/>
  <c r="I321" i="3"/>
  <c r="J321" i="3"/>
  <c r="K321" i="3"/>
  <c r="L321" i="3"/>
  <c r="I322" i="3"/>
  <c r="J322" i="3"/>
  <c r="K322" i="3"/>
  <c r="L322" i="3"/>
  <c r="I323" i="3"/>
  <c r="J323" i="3"/>
  <c r="K323" i="3"/>
  <c r="L323" i="3"/>
  <c r="I324" i="3"/>
  <c r="J324" i="3"/>
  <c r="K324" i="3"/>
  <c r="L324" i="3"/>
  <c r="I325" i="3"/>
  <c r="J325" i="3"/>
  <c r="K325" i="3"/>
  <c r="L325" i="3"/>
  <c r="I326" i="3"/>
  <c r="J326" i="3"/>
  <c r="K326" i="3"/>
  <c r="L326" i="3"/>
  <c r="I327" i="3"/>
  <c r="J327" i="3"/>
  <c r="K327" i="3"/>
  <c r="L327" i="3"/>
  <c r="I328" i="3"/>
  <c r="J328" i="3"/>
  <c r="K328" i="3"/>
  <c r="L328" i="3"/>
  <c r="I329" i="3"/>
  <c r="J329" i="3"/>
  <c r="K329" i="3"/>
  <c r="L329" i="3"/>
  <c r="I330" i="3"/>
  <c r="J330" i="3"/>
  <c r="K330" i="3"/>
  <c r="L330" i="3"/>
  <c r="I331" i="3"/>
  <c r="J331" i="3"/>
  <c r="K331" i="3"/>
  <c r="L331" i="3"/>
  <c r="I332" i="3"/>
  <c r="J332" i="3"/>
  <c r="K332" i="3"/>
  <c r="L332" i="3"/>
  <c r="I333" i="3"/>
  <c r="J333" i="3"/>
  <c r="K333" i="3"/>
  <c r="L333" i="3"/>
  <c r="I334" i="3"/>
  <c r="J334" i="3"/>
  <c r="K334" i="3"/>
  <c r="L334" i="3"/>
  <c r="I335" i="3"/>
  <c r="J335" i="3"/>
  <c r="K335" i="3"/>
  <c r="L335" i="3"/>
  <c r="I336" i="3"/>
  <c r="J336" i="3"/>
  <c r="K336" i="3"/>
  <c r="L336" i="3"/>
  <c r="I337" i="3"/>
  <c r="J337" i="3"/>
  <c r="K337" i="3"/>
  <c r="L337" i="3"/>
  <c r="I338" i="3"/>
  <c r="J338" i="3"/>
  <c r="K338" i="3"/>
  <c r="L338" i="3"/>
  <c r="I339" i="3"/>
  <c r="J339" i="3"/>
  <c r="K339" i="3"/>
  <c r="L339" i="3"/>
  <c r="I340" i="3"/>
  <c r="J340" i="3"/>
  <c r="K340" i="3"/>
  <c r="L340" i="3"/>
  <c r="I341" i="3"/>
  <c r="J341" i="3"/>
  <c r="K341" i="3"/>
  <c r="L341" i="3"/>
  <c r="I342" i="3"/>
  <c r="J342" i="3"/>
  <c r="K342" i="3"/>
  <c r="L342" i="3"/>
  <c r="I343" i="3"/>
  <c r="J343" i="3"/>
  <c r="K343" i="3"/>
  <c r="L343" i="3"/>
  <c r="I344" i="3"/>
  <c r="J344" i="3"/>
  <c r="K344" i="3"/>
  <c r="L344" i="3"/>
  <c r="I345" i="3"/>
  <c r="J345" i="3"/>
  <c r="K345" i="3"/>
  <c r="L345" i="3"/>
  <c r="I346" i="3"/>
  <c r="J346" i="3"/>
  <c r="K346" i="3"/>
  <c r="L346" i="3"/>
  <c r="I347" i="3"/>
  <c r="J347" i="3"/>
  <c r="K347" i="3"/>
  <c r="L347" i="3"/>
  <c r="I348" i="3"/>
  <c r="J348" i="3"/>
  <c r="K348" i="3"/>
  <c r="L348" i="3"/>
  <c r="I349" i="3"/>
  <c r="J349" i="3"/>
  <c r="K349" i="3"/>
  <c r="L349" i="3"/>
  <c r="I350" i="3"/>
  <c r="J350" i="3"/>
  <c r="K350" i="3"/>
  <c r="L350" i="3"/>
  <c r="I351" i="3"/>
  <c r="J351" i="3"/>
  <c r="K351" i="3"/>
  <c r="L351" i="3"/>
  <c r="I352" i="3"/>
  <c r="J352" i="3"/>
  <c r="K352" i="3"/>
  <c r="L352" i="3"/>
  <c r="I353" i="3"/>
  <c r="J353" i="3"/>
  <c r="K353" i="3"/>
  <c r="L353" i="3"/>
  <c r="I354" i="3"/>
  <c r="J354" i="3"/>
  <c r="K354" i="3"/>
  <c r="L354" i="3"/>
  <c r="I355" i="3"/>
  <c r="J355" i="3"/>
  <c r="K355" i="3"/>
  <c r="L355" i="3"/>
  <c r="I356" i="3"/>
  <c r="J356" i="3"/>
  <c r="K356" i="3"/>
  <c r="L356" i="3"/>
  <c r="I357" i="3"/>
  <c r="J357" i="3"/>
  <c r="K357" i="3"/>
  <c r="L357" i="3"/>
  <c r="I358" i="3"/>
  <c r="J358" i="3"/>
  <c r="K358" i="3"/>
  <c r="L358" i="3"/>
  <c r="I359" i="3"/>
  <c r="J359" i="3"/>
  <c r="K359" i="3"/>
  <c r="L359" i="3"/>
  <c r="I360" i="3"/>
  <c r="J360" i="3"/>
  <c r="K360" i="3"/>
  <c r="L360" i="3"/>
  <c r="I361" i="3"/>
  <c r="J361" i="3"/>
  <c r="K361" i="3"/>
  <c r="L361" i="3"/>
  <c r="I362" i="3"/>
  <c r="J362" i="3"/>
  <c r="K362" i="3"/>
  <c r="L362" i="3"/>
  <c r="I363" i="3"/>
  <c r="J363" i="3"/>
  <c r="K363" i="3"/>
  <c r="L363" i="3"/>
  <c r="I364" i="3"/>
  <c r="J364" i="3"/>
  <c r="K364" i="3"/>
  <c r="L364" i="3"/>
  <c r="I365" i="3"/>
  <c r="J365" i="3"/>
  <c r="K365" i="3"/>
  <c r="L365" i="3"/>
  <c r="I366" i="3"/>
  <c r="J366" i="3"/>
  <c r="K366" i="3"/>
  <c r="L366" i="3"/>
  <c r="I367" i="3"/>
  <c r="J367" i="3"/>
  <c r="K367" i="3"/>
  <c r="L367" i="3"/>
  <c r="I368" i="3"/>
  <c r="J368" i="3"/>
  <c r="K368" i="3"/>
  <c r="L368" i="3"/>
  <c r="I369" i="3"/>
  <c r="J369" i="3"/>
  <c r="K369" i="3"/>
  <c r="L369" i="3"/>
  <c r="I370" i="3"/>
  <c r="J370" i="3"/>
  <c r="K370" i="3"/>
  <c r="L370" i="3"/>
  <c r="I371" i="3"/>
  <c r="J371" i="3"/>
  <c r="K371" i="3"/>
  <c r="L371" i="3"/>
  <c r="I372" i="3"/>
  <c r="J372" i="3"/>
  <c r="K372" i="3"/>
  <c r="L372" i="3"/>
  <c r="I373" i="3"/>
  <c r="J373" i="3"/>
  <c r="K373" i="3"/>
  <c r="L373" i="3"/>
  <c r="I374" i="3"/>
  <c r="J374" i="3"/>
  <c r="K374" i="3"/>
  <c r="L374" i="3"/>
  <c r="I375" i="3"/>
  <c r="J375" i="3"/>
  <c r="K375" i="3"/>
  <c r="L375" i="3"/>
  <c r="I376" i="3"/>
  <c r="J376" i="3"/>
  <c r="K376" i="3"/>
  <c r="L376" i="3"/>
  <c r="I377" i="3"/>
  <c r="J377" i="3"/>
  <c r="K377" i="3"/>
  <c r="L377" i="3"/>
  <c r="I378" i="3"/>
  <c r="J378" i="3"/>
  <c r="K378" i="3"/>
  <c r="L378" i="3"/>
  <c r="I379" i="3"/>
  <c r="J379" i="3"/>
  <c r="K379" i="3"/>
  <c r="L379" i="3"/>
  <c r="I380" i="3"/>
  <c r="J380" i="3"/>
  <c r="K380" i="3"/>
  <c r="L380" i="3"/>
  <c r="I381" i="3"/>
  <c r="J381" i="3"/>
  <c r="K381" i="3"/>
  <c r="L381" i="3"/>
  <c r="I382" i="3"/>
  <c r="J382" i="3"/>
  <c r="K382" i="3"/>
  <c r="L382" i="3"/>
  <c r="I383" i="3"/>
  <c r="J383" i="3"/>
  <c r="K383" i="3"/>
  <c r="L383" i="3"/>
  <c r="I384" i="3"/>
  <c r="J384" i="3"/>
  <c r="K384" i="3"/>
  <c r="L384" i="3"/>
  <c r="I385" i="3"/>
  <c r="J385" i="3"/>
  <c r="K385" i="3"/>
  <c r="L385" i="3"/>
  <c r="I386" i="3"/>
  <c r="J386" i="3"/>
  <c r="K386" i="3"/>
  <c r="L386" i="3"/>
  <c r="I387" i="3"/>
  <c r="J387" i="3"/>
  <c r="K387" i="3"/>
  <c r="L387" i="3"/>
  <c r="I388" i="3"/>
  <c r="J388" i="3"/>
  <c r="K388" i="3"/>
  <c r="L388" i="3"/>
  <c r="I389" i="3"/>
  <c r="J389" i="3"/>
  <c r="K389" i="3"/>
  <c r="L389" i="3"/>
  <c r="I390" i="3"/>
  <c r="J390" i="3"/>
  <c r="K390" i="3"/>
  <c r="L390" i="3"/>
  <c r="I391" i="3"/>
  <c r="J391" i="3"/>
  <c r="K391" i="3"/>
  <c r="L391" i="3"/>
  <c r="I392" i="3"/>
  <c r="J392" i="3"/>
  <c r="K392" i="3"/>
  <c r="L392" i="3"/>
  <c r="I393" i="3"/>
  <c r="J393" i="3"/>
  <c r="K393" i="3"/>
  <c r="L393" i="3"/>
  <c r="I394" i="3"/>
  <c r="J394" i="3"/>
  <c r="K394" i="3"/>
  <c r="L394" i="3"/>
  <c r="I395" i="3"/>
  <c r="J395" i="3"/>
  <c r="K395" i="3"/>
  <c r="L395" i="3"/>
  <c r="I396" i="3"/>
  <c r="J396" i="3"/>
  <c r="K396" i="3"/>
  <c r="L396" i="3"/>
  <c r="I397" i="3"/>
  <c r="J397" i="3"/>
  <c r="K397" i="3"/>
  <c r="L397" i="3"/>
  <c r="I398" i="3"/>
  <c r="J398" i="3"/>
  <c r="K398" i="3"/>
  <c r="L398" i="3"/>
  <c r="I399" i="3"/>
  <c r="J399" i="3"/>
  <c r="K399" i="3"/>
  <c r="L399" i="3"/>
  <c r="I400" i="3"/>
  <c r="J400" i="3"/>
  <c r="K400" i="3"/>
  <c r="L400" i="3"/>
  <c r="I401" i="3"/>
  <c r="J401" i="3"/>
  <c r="K401" i="3"/>
  <c r="L401" i="3"/>
  <c r="I402" i="3"/>
  <c r="J402" i="3"/>
  <c r="K402" i="3"/>
  <c r="L402" i="3"/>
  <c r="I403" i="3"/>
  <c r="J403" i="3"/>
  <c r="K403" i="3"/>
  <c r="L403" i="3"/>
  <c r="I404" i="3"/>
  <c r="J404" i="3"/>
  <c r="K404" i="3"/>
  <c r="L404" i="3"/>
  <c r="I405" i="3"/>
  <c r="J405" i="3"/>
  <c r="K405" i="3"/>
  <c r="L405" i="3"/>
  <c r="I406" i="3"/>
  <c r="J406" i="3"/>
  <c r="K406" i="3"/>
  <c r="L406" i="3"/>
  <c r="I407" i="3"/>
  <c r="J407" i="3"/>
  <c r="K407" i="3"/>
  <c r="L407" i="3"/>
  <c r="I408" i="3"/>
  <c r="J408" i="3"/>
  <c r="K408" i="3"/>
  <c r="L408" i="3"/>
  <c r="I409" i="3"/>
  <c r="J409" i="3"/>
  <c r="K409" i="3"/>
  <c r="L409" i="3"/>
  <c r="I410" i="3"/>
  <c r="J410" i="3"/>
  <c r="K410" i="3"/>
  <c r="L410" i="3"/>
  <c r="I411" i="3"/>
  <c r="J411" i="3"/>
  <c r="K411" i="3"/>
  <c r="L411" i="3"/>
  <c r="I412" i="3"/>
  <c r="J412" i="3"/>
  <c r="K412" i="3"/>
  <c r="L412" i="3"/>
  <c r="I413" i="3"/>
  <c r="J413" i="3"/>
  <c r="K413" i="3"/>
  <c r="L413" i="3"/>
  <c r="I414" i="3"/>
  <c r="J414" i="3"/>
  <c r="K414" i="3"/>
  <c r="L414" i="3"/>
  <c r="I415" i="3"/>
  <c r="J415" i="3"/>
  <c r="K415" i="3"/>
  <c r="L415" i="3"/>
  <c r="I416" i="3"/>
  <c r="J416" i="3"/>
  <c r="K416" i="3"/>
  <c r="L416" i="3"/>
  <c r="I417" i="3"/>
  <c r="J417" i="3"/>
  <c r="K417" i="3"/>
  <c r="L417" i="3"/>
  <c r="I418" i="3"/>
  <c r="J418" i="3"/>
  <c r="K418" i="3"/>
  <c r="L418" i="3"/>
  <c r="I419" i="3"/>
  <c r="J419" i="3"/>
  <c r="K419" i="3"/>
  <c r="L419" i="3"/>
  <c r="I420" i="3"/>
  <c r="J420" i="3"/>
  <c r="K420" i="3"/>
  <c r="L420" i="3"/>
  <c r="I421" i="3"/>
  <c r="J421" i="3"/>
  <c r="K421" i="3"/>
  <c r="L421" i="3"/>
  <c r="I422" i="3"/>
  <c r="J422" i="3"/>
  <c r="K422" i="3"/>
  <c r="L422" i="3"/>
  <c r="I423" i="3"/>
  <c r="J423" i="3"/>
  <c r="K423" i="3"/>
  <c r="L423" i="3"/>
  <c r="I424" i="3"/>
  <c r="J424" i="3"/>
  <c r="K424" i="3"/>
  <c r="L424" i="3"/>
  <c r="I425" i="3"/>
  <c r="J425" i="3"/>
  <c r="K425" i="3"/>
  <c r="L425" i="3"/>
  <c r="I426" i="3"/>
  <c r="J426" i="3"/>
  <c r="K426" i="3"/>
  <c r="L426" i="3"/>
  <c r="I427" i="3"/>
  <c r="J427" i="3"/>
  <c r="K427" i="3"/>
  <c r="L427" i="3"/>
  <c r="I428" i="3"/>
  <c r="J428" i="3"/>
  <c r="K428" i="3"/>
  <c r="L428" i="3"/>
  <c r="I429" i="3"/>
  <c r="J429" i="3"/>
  <c r="K429" i="3"/>
  <c r="L429" i="3"/>
  <c r="I430" i="3"/>
  <c r="J430" i="3"/>
  <c r="K430" i="3"/>
  <c r="L430" i="3"/>
  <c r="I431" i="3"/>
  <c r="J431" i="3"/>
  <c r="K431" i="3"/>
  <c r="L431" i="3"/>
  <c r="I432" i="3"/>
  <c r="J432" i="3"/>
  <c r="K432" i="3"/>
  <c r="L432" i="3"/>
  <c r="I433" i="3"/>
  <c r="J433" i="3"/>
  <c r="K433" i="3"/>
  <c r="L433" i="3"/>
  <c r="I434" i="3"/>
  <c r="J434" i="3"/>
  <c r="K434" i="3"/>
  <c r="L434" i="3"/>
  <c r="I435" i="3"/>
  <c r="J435" i="3"/>
  <c r="K435" i="3"/>
  <c r="L435" i="3"/>
  <c r="I436" i="3"/>
  <c r="J436" i="3"/>
  <c r="K436" i="3"/>
  <c r="L436" i="3"/>
  <c r="I437" i="3"/>
  <c r="J437" i="3"/>
  <c r="K437" i="3"/>
  <c r="L437" i="3"/>
  <c r="I438" i="3"/>
  <c r="J438" i="3"/>
  <c r="K438" i="3"/>
  <c r="L438" i="3"/>
  <c r="I439" i="3"/>
  <c r="J439" i="3"/>
  <c r="K439" i="3"/>
  <c r="L439" i="3"/>
  <c r="I440" i="3"/>
  <c r="J440" i="3"/>
  <c r="K440" i="3"/>
  <c r="L440" i="3"/>
  <c r="I441" i="3"/>
  <c r="J441" i="3"/>
  <c r="K441" i="3"/>
  <c r="L441" i="3"/>
  <c r="I442" i="3"/>
  <c r="J442" i="3"/>
  <c r="K442" i="3"/>
  <c r="L442" i="3"/>
  <c r="I443" i="3"/>
  <c r="J443" i="3"/>
  <c r="K443" i="3"/>
  <c r="L443" i="3"/>
  <c r="I444" i="3"/>
  <c r="J444" i="3"/>
  <c r="K444" i="3"/>
  <c r="L444" i="3"/>
  <c r="I445" i="3"/>
  <c r="J445" i="3"/>
  <c r="K445" i="3"/>
  <c r="L445" i="3"/>
  <c r="I446" i="3"/>
  <c r="J446" i="3"/>
  <c r="K446" i="3"/>
  <c r="L446" i="3"/>
  <c r="I447" i="3"/>
  <c r="J447" i="3"/>
  <c r="K447" i="3"/>
  <c r="L447" i="3"/>
  <c r="I448" i="3"/>
  <c r="J448" i="3"/>
  <c r="K448" i="3"/>
  <c r="L448" i="3"/>
  <c r="I449" i="3"/>
  <c r="J449" i="3"/>
  <c r="K449" i="3"/>
  <c r="L449" i="3"/>
  <c r="I450" i="3"/>
  <c r="J450" i="3"/>
  <c r="K450" i="3"/>
  <c r="L450" i="3"/>
  <c r="I451" i="3"/>
  <c r="J451" i="3"/>
  <c r="K451" i="3"/>
  <c r="L451" i="3"/>
  <c r="I452" i="3"/>
  <c r="J452" i="3"/>
  <c r="K452" i="3"/>
  <c r="L452" i="3"/>
  <c r="I453" i="3"/>
  <c r="J453" i="3"/>
  <c r="K453" i="3"/>
  <c r="L453" i="3"/>
  <c r="I454" i="3"/>
  <c r="J454" i="3"/>
  <c r="K454" i="3"/>
  <c r="L454" i="3"/>
  <c r="I455" i="3"/>
  <c r="J455" i="3"/>
  <c r="K455" i="3"/>
  <c r="L455" i="3"/>
  <c r="I456" i="3"/>
  <c r="J456" i="3"/>
  <c r="K456" i="3"/>
  <c r="L456" i="3"/>
  <c r="I457" i="3"/>
  <c r="J457" i="3"/>
  <c r="K457" i="3"/>
  <c r="L457" i="3"/>
  <c r="I458" i="3"/>
  <c r="J458" i="3"/>
  <c r="K458" i="3"/>
  <c r="L458" i="3"/>
  <c r="I459" i="3"/>
  <c r="J459" i="3"/>
  <c r="K459" i="3"/>
  <c r="L459" i="3"/>
  <c r="I460" i="3"/>
  <c r="J460" i="3"/>
  <c r="K460" i="3"/>
  <c r="L460" i="3"/>
  <c r="I461" i="3"/>
  <c r="J461" i="3"/>
  <c r="K461" i="3"/>
  <c r="L461" i="3"/>
  <c r="I462" i="3"/>
  <c r="J462" i="3"/>
  <c r="K462" i="3"/>
  <c r="L462" i="3"/>
  <c r="I463" i="3"/>
  <c r="J463" i="3"/>
  <c r="K463" i="3"/>
  <c r="L463" i="3"/>
  <c r="I464" i="3"/>
  <c r="J464" i="3"/>
  <c r="K464" i="3"/>
  <c r="L464" i="3"/>
  <c r="I465" i="3"/>
  <c r="J465" i="3"/>
  <c r="K465" i="3"/>
  <c r="L465" i="3"/>
  <c r="I466" i="3"/>
  <c r="J466" i="3"/>
  <c r="K466" i="3"/>
  <c r="L466" i="3"/>
  <c r="I467" i="3"/>
  <c r="J467" i="3"/>
  <c r="K467" i="3"/>
  <c r="L467" i="3"/>
  <c r="I468" i="3"/>
  <c r="J468" i="3"/>
  <c r="K468" i="3"/>
  <c r="L468" i="3"/>
  <c r="I469" i="3"/>
  <c r="J469" i="3"/>
  <c r="K469" i="3"/>
  <c r="L469" i="3"/>
  <c r="I470" i="3"/>
  <c r="J470" i="3"/>
  <c r="K470" i="3"/>
  <c r="L470" i="3"/>
  <c r="I471" i="3"/>
  <c r="J471" i="3"/>
  <c r="K471" i="3"/>
  <c r="L471" i="3"/>
  <c r="I472" i="3"/>
  <c r="J472" i="3"/>
  <c r="K472" i="3"/>
  <c r="L472" i="3"/>
  <c r="I473" i="3"/>
  <c r="J473" i="3"/>
  <c r="K473" i="3"/>
  <c r="L473" i="3"/>
  <c r="I474" i="3"/>
  <c r="J474" i="3"/>
  <c r="K474" i="3"/>
  <c r="L474" i="3"/>
  <c r="I475" i="3"/>
  <c r="J475" i="3"/>
  <c r="K475" i="3"/>
  <c r="L475" i="3"/>
  <c r="I476" i="3"/>
  <c r="J476" i="3"/>
  <c r="K476" i="3"/>
  <c r="L476" i="3"/>
  <c r="I477" i="3"/>
  <c r="J477" i="3"/>
  <c r="K477" i="3"/>
  <c r="L477" i="3"/>
  <c r="I478" i="3"/>
  <c r="J478" i="3"/>
  <c r="K478" i="3"/>
  <c r="L478" i="3"/>
  <c r="I479" i="3"/>
  <c r="J479" i="3"/>
  <c r="K479" i="3"/>
  <c r="L479" i="3"/>
  <c r="I480" i="3"/>
  <c r="J480" i="3"/>
  <c r="K480" i="3"/>
  <c r="L480" i="3"/>
  <c r="I481" i="3"/>
  <c r="J481" i="3"/>
  <c r="K481" i="3"/>
  <c r="L481" i="3"/>
  <c r="I482" i="3"/>
  <c r="J482" i="3"/>
  <c r="K482" i="3"/>
  <c r="L482" i="3"/>
  <c r="I483" i="3"/>
  <c r="J483" i="3"/>
  <c r="K483" i="3"/>
  <c r="L483" i="3"/>
  <c r="I484" i="3"/>
  <c r="J484" i="3"/>
  <c r="K484" i="3"/>
  <c r="L484" i="3"/>
  <c r="I485" i="3"/>
  <c r="J485" i="3"/>
  <c r="K485" i="3"/>
  <c r="L485" i="3"/>
  <c r="I486" i="3"/>
  <c r="J486" i="3"/>
  <c r="K486" i="3"/>
  <c r="L486" i="3"/>
  <c r="I487" i="3"/>
  <c r="J487" i="3"/>
  <c r="K487" i="3"/>
  <c r="L487" i="3"/>
  <c r="I488" i="3"/>
  <c r="J488" i="3"/>
  <c r="K488" i="3"/>
  <c r="L488" i="3"/>
  <c r="I489" i="3"/>
  <c r="J489" i="3"/>
  <c r="K489" i="3"/>
  <c r="L489" i="3"/>
  <c r="I490" i="3"/>
  <c r="J490" i="3"/>
  <c r="K490" i="3"/>
  <c r="L490" i="3"/>
  <c r="I491" i="3"/>
  <c r="J491" i="3"/>
  <c r="K491" i="3"/>
  <c r="L491" i="3"/>
  <c r="I492" i="3"/>
  <c r="J492" i="3"/>
  <c r="K492" i="3"/>
  <c r="L492" i="3"/>
  <c r="I493" i="3"/>
  <c r="J493" i="3"/>
  <c r="K493" i="3"/>
  <c r="L493" i="3"/>
  <c r="I494" i="3"/>
  <c r="J494" i="3"/>
  <c r="K494" i="3"/>
  <c r="L494" i="3"/>
  <c r="L495" i="3"/>
  <c r="I496" i="3"/>
  <c r="J496" i="3"/>
  <c r="K496" i="3"/>
  <c r="L496" i="3"/>
  <c r="I497" i="3"/>
  <c r="J497" i="3"/>
  <c r="K497" i="3"/>
  <c r="L497" i="3"/>
  <c r="I498" i="3"/>
  <c r="J498" i="3"/>
  <c r="K498" i="3"/>
  <c r="L498" i="3"/>
  <c r="I499" i="3"/>
  <c r="J499" i="3"/>
  <c r="K499" i="3"/>
  <c r="L499" i="3"/>
  <c r="I500" i="3"/>
  <c r="J500" i="3"/>
  <c r="K500" i="3"/>
  <c r="L500" i="3"/>
  <c r="I501" i="3"/>
  <c r="J501" i="3"/>
  <c r="K501" i="3"/>
  <c r="L501" i="3"/>
  <c r="I502" i="3"/>
  <c r="J502" i="3"/>
  <c r="K502" i="3"/>
  <c r="L502" i="3"/>
  <c r="I503" i="3"/>
  <c r="J503" i="3"/>
  <c r="K503" i="3"/>
  <c r="L503" i="3"/>
  <c r="I504" i="3"/>
  <c r="J504" i="3"/>
  <c r="K504" i="3"/>
  <c r="L504" i="3"/>
  <c r="I505" i="3"/>
  <c r="J505" i="3"/>
  <c r="K505" i="3"/>
  <c r="L505" i="3"/>
  <c r="I506" i="3"/>
  <c r="J506" i="3"/>
  <c r="K506" i="3"/>
  <c r="L506" i="3"/>
  <c r="I507" i="3"/>
  <c r="J507" i="3"/>
  <c r="K507" i="3"/>
  <c r="L507" i="3"/>
  <c r="I508" i="3"/>
  <c r="J508" i="3"/>
  <c r="K508" i="3"/>
  <c r="L508" i="3"/>
  <c r="I509" i="3"/>
  <c r="J509" i="3"/>
  <c r="K509" i="3"/>
  <c r="L509" i="3"/>
  <c r="I510" i="3"/>
  <c r="J510" i="3"/>
  <c r="K510" i="3"/>
  <c r="L510" i="3"/>
  <c r="I511" i="3"/>
  <c r="J511" i="3"/>
  <c r="K511" i="3"/>
  <c r="L511" i="3"/>
  <c r="I512" i="3"/>
  <c r="J512" i="3"/>
  <c r="K512" i="3"/>
  <c r="L512" i="3"/>
  <c r="I513" i="3"/>
  <c r="J513" i="3"/>
  <c r="K513" i="3"/>
  <c r="L513" i="3"/>
  <c r="I514" i="3"/>
  <c r="J514" i="3"/>
  <c r="K514" i="3"/>
  <c r="L514" i="3"/>
  <c r="I515" i="3"/>
  <c r="J515" i="3"/>
  <c r="K515" i="3"/>
  <c r="L515" i="3"/>
  <c r="I516" i="3"/>
  <c r="J516" i="3"/>
  <c r="K516" i="3"/>
  <c r="L516" i="3"/>
  <c r="I517" i="3"/>
  <c r="J517" i="3"/>
  <c r="K517" i="3"/>
  <c r="L517" i="3"/>
  <c r="I518" i="3"/>
  <c r="J518" i="3"/>
  <c r="K518" i="3"/>
  <c r="L518" i="3"/>
  <c r="I519" i="3"/>
  <c r="J519" i="3"/>
  <c r="K519" i="3"/>
  <c r="L519" i="3"/>
  <c r="I520" i="3"/>
  <c r="J520" i="3"/>
  <c r="K520" i="3"/>
  <c r="L520" i="3"/>
  <c r="I521" i="3"/>
  <c r="J521" i="3"/>
  <c r="K521" i="3"/>
  <c r="L521" i="3"/>
  <c r="I522" i="3"/>
  <c r="J522" i="3"/>
  <c r="K522" i="3"/>
  <c r="L522" i="3"/>
  <c r="I523" i="3"/>
  <c r="J523" i="3"/>
  <c r="K523" i="3"/>
  <c r="L523" i="3"/>
  <c r="I524" i="3"/>
  <c r="J524" i="3"/>
  <c r="K524" i="3"/>
  <c r="L524" i="3"/>
  <c r="I525" i="3"/>
  <c r="J525" i="3"/>
  <c r="K525" i="3"/>
  <c r="L525" i="3"/>
  <c r="I526" i="3"/>
  <c r="J526" i="3"/>
  <c r="K526" i="3"/>
  <c r="L526" i="3"/>
  <c r="I527" i="3"/>
  <c r="J527" i="3"/>
  <c r="K527" i="3"/>
  <c r="L527" i="3"/>
  <c r="I528" i="3"/>
  <c r="J528" i="3"/>
  <c r="K528" i="3"/>
  <c r="L528" i="3"/>
  <c r="I529" i="3"/>
  <c r="J529" i="3"/>
  <c r="K529" i="3"/>
  <c r="L529" i="3"/>
  <c r="I530" i="3"/>
  <c r="J530" i="3"/>
  <c r="K530" i="3"/>
  <c r="L530" i="3"/>
  <c r="I531" i="3"/>
  <c r="J531" i="3"/>
  <c r="K531" i="3"/>
  <c r="L531" i="3"/>
  <c r="I532" i="3"/>
  <c r="J532" i="3"/>
  <c r="K532" i="3"/>
  <c r="L532" i="3"/>
  <c r="I533" i="3"/>
  <c r="J533" i="3"/>
  <c r="K533" i="3"/>
  <c r="L533" i="3"/>
  <c r="I534" i="3"/>
  <c r="J534" i="3"/>
  <c r="K534" i="3"/>
  <c r="L534" i="3"/>
  <c r="I535" i="3"/>
  <c r="J535" i="3"/>
  <c r="K535" i="3"/>
  <c r="L535" i="3"/>
  <c r="I536" i="3"/>
  <c r="J536" i="3"/>
  <c r="K536" i="3"/>
  <c r="L536" i="3"/>
  <c r="I537" i="3"/>
  <c r="J537" i="3"/>
  <c r="K537" i="3"/>
  <c r="L537" i="3"/>
  <c r="I538" i="3"/>
  <c r="J538" i="3"/>
  <c r="K538" i="3"/>
  <c r="L538" i="3"/>
  <c r="I539" i="3"/>
  <c r="J539" i="3"/>
  <c r="K539" i="3"/>
  <c r="L539" i="3"/>
  <c r="I540" i="3"/>
  <c r="J540" i="3"/>
  <c r="K540" i="3"/>
  <c r="L540" i="3"/>
  <c r="I541" i="3"/>
  <c r="J541" i="3"/>
  <c r="K541" i="3"/>
  <c r="L541" i="3"/>
  <c r="I542" i="3"/>
  <c r="J542" i="3"/>
  <c r="K542" i="3"/>
  <c r="L542" i="3"/>
  <c r="I543" i="3"/>
  <c r="J543" i="3"/>
  <c r="K543" i="3"/>
  <c r="L543" i="3"/>
  <c r="I544" i="3"/>
  <c r="J544" i="3"/>
  <c r="K544" i="3"/>
  <c r="L544" i="3"/>
  <c r="I545" i="3"/>
  <c r="J545" i="3"/>
  <c r="K545" i="3"/>
  <c r="L545" i="3"/>
  <c r="I546" i="3"/>
  <c r="J546" i="3"/>
  <c r="K546" i="3"/>
  <c r="L546" i="3"/>
  <c r="I547" i="3"/>
  <c r="J547" i="3"/>
  <c r="K547" i="3"/>
  <c r="L547" i="3"/>
  <c r="I548" i="3"/>
  <c r="J548" i="3"/>
  <c r="K548" i="3"/>
  <c r="L548" i="3"/>
  <c r="I549" i="3"/>
  <c r="J549" i="3"/>
  <c r="K549" i="3"/>
  <c r="L549" i="3"/>
  <c r="I550" i="3"/>
  <c r="J550" i="3"/>
  <c r="K550" i="3"/>
  <c r="L550" i="3"/>
  <c r="I551" i="3"/>
  <c r="J551" i="3"/>
  <c r="K551" i="3"/>
  <c r="L551" i="3"/>
  <c r="I552" i="3"/>
  <c r="J552" i="3"/>
  <c r="K552" i="3"/>
  <c r="L552" i="3"/>
  <c r="I553" i="3"/>
  <c r="J553" i="3"/>
  <c r="K553" i="3"/>
  <c r="L553" i="3"/>
  <c r="I554" i="3"/>
  <c r="J554" i="3"/>
  <c r="K554" i="3"/>
  <c r="L554" i="3"/>
  <c r="I555" i="3"/>
  <c r="J555" i="3"/>
  <c r="K555" i="3"/>
  <c r="L555" i="3"/>
  <c r="I556" i="3"/>
  <c r="J556" i="3"/>
  <c r="K556" i="3"/>
  <c r="L556" i="3"/>
  <c r="I557" i="3"/>
  <c r="J557" i="3"/>
  <c r="K557" i="3"/>
  <c r="L557" i="3"/>
  <c r="I558" i="3"/>
  <c r="J558" i="3"/>
  <c r="K558" i="3"/>
  <c r="L558" i="3"/>
  <c r="I559" i="3"/>
  <c r="J559" i="3"/>
  <c r="K559" i="3"/>
  <c r="L559" i="3"/>
  <c r="I560" i="3"/>
  <c r="J560" i="3"/>
  <c r="K560" i="3"/>
  <c r="L560" i="3"/>
  <c r="I561" i="3"/>
  <c r="J561" i="3"/>
  <c r="K561" i="3"/>
  <c r="L561" i="3"/>
  <c r="I562" i="3"/>
  <c r="J562" i="3"/>
  <c r="K562" i="3"/>
  <c r="L562" i="3"/>
  <c r="I563" i="3"/>
  <c r="J563" i="3"/>
  <c r="K563" i="3"/>
  <c r="L563" i="3"/>
  <c r="I564" i="3"/>
  <c r="J564" i="3"/>
  <c r="K564" i="3"/>
  <c r="L564" i="3"/>
  <c r="I565" i="3"/>
  <c r="J565" i="3"/>
  <c r="K565" i="3"/>
  <c r="L565" i="3"/>
  <c r="I566" i="3"/>
  <c r="J566" i="3"/>
  <c r="K566" i="3"/>
  <c r="L566" i="3"/>
  <c r="I567" i="3"/>
  <c r="J567" i="3"/>
  <c r="K567" i="3"/>
  <c r="L567" i="3"/>
  <c r="I568" i="3"/>
  <c r="J568" i="3"/>
  <c r="K568" i="3"/>
  <c r="L568" i="3"/>
  <c r="I569" i="3"/>
  <c r="J569" i="3"/>
  <c r="K569" i="3"/>
  <c r="L569" i="3"/>
  <c r="I570" i="3"/>
  <c r="J570" i="3"/>
  <c r="K570" i="3"/>
  <c r="L570" i="3"/>
  <c r="I571" i="3"/>
  <c r="J571" i="3"/>
  <c r="K571" i="3"/>
  <c r="L571" i="3"/>
  <c r="I572" i="3"/>
  <c r="J572" i="3"/>
  <c r="K572" i="3"/>
  <c r="L572" i="3"/>
  <c r="I573" i="3"/>
  <c r="J573" i="3"/>
  <c r="K573" i="3"/>
  <c r="L573" i="3"/>
  <c r="I574" i="3"/>
  <c r="J574" i="3"/>
  <c r="K574" i="3"/>
  <c r="L574" i="3"/>
  <c r="I575" i="3"/>
  <c r="J575" i="3"/>
  <c r="K575" i="3"/>
  <c r="L575" i="3"/>
  <c r="I576" i="3"/>
  <c r="J576" i="3"/>
  <c r="K576" i="3"/>
  <c r="L576" i="3"/>
  <c r="I577" i="3"/>
  <c r="J577" i="3"/>
  <c r="K577" i="3"/>
  <c r="L577" i="3"/>
  <c r="I578" i="3"/>
  <c r="J578" i="3"/>
  <c r="K578" i="3"/>
  <c r="L578" i="3"/>
  <c r="I579" i="3"/>
  <c r="J579" i="3"/>
  <c r="K579" i="3"/>
  <c r="L579" i="3"/>
  <c r="I580" i="3"/>
  <c r="J580" i="3"/>
  <c r="K580" i="3"/>
  <c r="L580" i="3"/>
  <c r="I581" i="3"/>
  <c r="J581" i="3"/>
  <c r="K581" i="3"/>
  <c r="L581" i="3"/>
  <c r="I582" i="3"/>
  <c r="J582" i="3"/>
  <c r="K582" i="3"/>
  <c r="L582" i="3"/>
  <c r="I583" i="3"/>
  <c r="J583" i="3"/>
  <c r="K583" i="3"/>
  <c r="L583" i="3"/>
  <c r="I584" i="3"/>
  <c r="J584" i="3"/>
  <c r="K584" i="3"/>
  <c r="L584" i="3"/>
  <c r="I585" i="3"/>
  <c r="J585" i="3"/>
  <c r="K585" i="3"/>
  <c r="L585" i="3"/>
  <c r="I586" i="3"/>
  <c r="J586" i="3"/>
  <c r="K586" i="3"/>
  <c r="L586" i="3"/>
  <c r="I587" i="3"/>
  <c r="J587" i="3"/>
  <c r="K587" i="3"/>
  <c r="L587" i="3"/>
  <c r="I588" i="3"/>
  <c r="J588" i="3"/>
  <c r="K588" i="3"/>
  <c r="L588" i="3"/>
  <c r="I589" i="3"/>
  <c r="J589" i="3"/>
  <c r="K589" i="3"/>
  <c r="L589" i="3"/>
  <c r="I590" i="3"/>
  <c r="J590" i="3"/>
  <c r="K590" i="3"/>
  <c r="L590" i="3"/>
  <c r="I591" i="3"/>
  <c r="J591" i="3"/>
  <c r="K591" i="3"/>
  <c r="L591" i="3"/>
  <c r="I592" i="3"/>
  <c r="J592" i="3"/>
  <c r="K592" i="3"/>
  <c r="L592" i="3"/>
  <c r="I593" i="3"/>
  <c r="J593" i="3"/>
  <c r="K593" i="3"/>
  <c r="L593" i="3"/>
  <c r="I594" i="3"/>
  <c r="J594" i="3"/>
  <c r="K594" i="3"/>
  <c r="L594" i="3"/>
  <c r="I595" i="3"/>
  <c r="J595" i="3"/>
  <c r="K595" i="3"/>
  <c r="L595" i="3"/>
  <c r="I596" i="3"/>
  <c r="J596" i="3"/>
  <c r="K596" i="3"/>
  <c r="L596" i="3"/>
  <c r="I597" i="3"/>
  <c r="J597" i="3"/>
  <c r="K597" i="3"/>
  <c r="L597" i="3"/>
  <c r="I598" i="3"/>
  <c r="J598" i="3"/>
  <c r="K598" i="3"/>
  <c r="L598" i="3"/>
  <c r="I599" i="3"/>
  <c r="J599" i="3"/>
  <c r="K599" i="3"/>
  <c r="L599" i="3"/>
  <c r="I600" i="3"/>
  <c r="J600" i="3"/>
  <c r="K600" i="3"/>
  <c r="L600" i="3"/>
  <c r="I601" i="3"/>
  <c r="J601" i="3"/>
  <c r="K601" i="3"/>
  <c r="L601" i="3"/>
  <c r="I602" i="3"/>
  <c r="J602" i="3"/>
  <c r="K602" i="3"/>
  <c r="L602" i="3"/>
  <c r="I603" i="3"/>
  <c r="J603" i="3"/>
  <c r="K603" i="3"/>
  <c r="L603" i="3"/>
  <c r="I604" i="3"/>
  <c r="J604" i="3"/>
  <c r="K604" i="3"/>
  <c r="L604" i="3"/>
  <c r="I605" i="3"/>
  <c r="J605" i="3"/>
  <c r="K605" i="3"/>
  <c r="L605" i="3"/>
  <c r="I606" i="3"/>
  <c r="J606" i="3"/>
  <c r="K606" i="3"/>
  <c r="L606" i="3"/>
  <c r="I607" i="3"/>
  <c r="J607" i="3"/>
  <c r="K607" i="3"/>
  <c r="L607" i="3"/>
  <c r="I608" i="3"/>
  <c r="J608" i="3"/>
  <c r="K608" i="3"/>
  <c r="L608" i="3"/>
  <c r="I609" i="3"/>
  <c r="J609" i="3"/>
  <c r="K609" i="3"/>
  <c r="L609" i="3"/>
  <c r="I610" i="3"/>
  <c r="J610" i="3"/>
  <c r="K610" i="3"/>
  <c r="L610" i="3"/>
  <c r="I611" i="3"/>
  <c r="J611" i="3"/>
  <c r="K611" i="3"/>
  <c r="L611" i="3"/>
  <c r="I612" i="3"/>
  <c r="J612" i="3"/>
  <c r="K612" i="3"/>
  <c r="L612" i="3"/>
  <c r="I613" i="3"/>
  <c r="J613" i="3"/>
  <c r="K613" i="3"/>
  <c r="L613" i="3"/>
  <c r="I614" i="3"/>
  <c r="J614" i="3"/>
  <c r="K614" i="3"/>
  <c r="L614" i="3"/>
  <c r="I615" i="3"/>
  <c r="J615" i="3"/>
  <c r="K615" i="3"/>
  <c r="L615" i="3"/>
  <c r="I616" i="3"/>
  <c r="J616" i="3"/>
  <c r="K616" i="3"/>
  <c r="L616" i="3"/>
  <c r="I617" i="3"/>
  <c r="J617" i="3"/>
  <c r="K617" i="3"/>
  <c r="L617" i="3"/>
  <c r="I618" i="3"/>
  <c r="J618" i="3"/>
  <c r="K618" i="3"/>
  <c r="L618" i="3"/>
  <c r="I619" i="3"/>
  <c r="J619" i="3"/>
  <c r="K619" i="3"/>
  <c r="L619" i="3"/>
  <c r="I620" i="3"/>
  <c r="J620" i="3"/>
  <c r="K620" i="3"/>
  <c r="L620" i="3"/>
  <c r="I621" i="3"/>
  <c r="J621" i="3"/>
  <c r="K621" i="3"/>
  <c r="L621" i="3"/>
  <c r="I622" i="3"/>
  <c r="J622" i="3"/>
  <c r="K622" i="3"/>
  <c r="L622" i="3"/>
  <c r="I623" i="3"/>
  <c r="J623" i="3"/>
  <c r="K623" i="3"/>
  <c r="L623" i="3"/>
  <c r="I624" i="3"/>
  <c r="J624" i="3"/>
  <c r="K624" i="3"/>
  <c r="L624" i="3"/>
  <c r="I625" i="3"/>
  <c r="J625" i="3"/>
  <c r="K625" i="3"/>
  <c r="L625" i="3"/>
  <c r="I626" i="3"/>
  <c r="J626" i="3"/>
  <c r="K626" i="3"/>
  <c r="L626" i="3"/>
  <c r="I627" i="3"/>
  <c r="J627" i="3"/>
  <c r="K627" i="3"/>
  <c r="L627" i="3"/>
  <c r="I628" i="3"/>
  <c r="J628" i="3"/>
  <c r="K628" i="3"/>
  <c r="L628" i="3"/>
  <c r="I629" i="3"/>
  <c r="J629" i="3"/>
  <c r="K629" i="3"/>
  <c r="L629" i="3"/>
  <c r="I630" i="3"/>
  <c r="J630" i="3"/>
  <c r="K630" i="3"/>
  <c r="L630" i="3"/>
  <c r="I631" i="3"/>
  <c r="J631" i="3"/>
  <c r="K631" i="3"/>
  <c r="L631" i="3"/>
  <c r="I632" i="3"/>
  <c r="J632" i="3"/>
  <c r="K632" i="3"/>
  <c r="L632" i="3"/>
  <c r="I633" i="3"/>
  <c r="J633" i="3"/>
  <c r="K633" i="3"/>
  <c r="L633" i="3"/>
  <c r="I634" i="3"/>
  <c r="J634" i="3"/>
  <c r="K634" i="3"/>
  <c r="L634" i="3"/>
  <c r="I635" i="3"/>
  <c r="J635" i="3"/>
  <c r="K635" i="3"/>
  <c r="L635" i="3"/>
  <c r="I636" i="3"/>
  <c r="J636" i="3"/>
  <c r="K636" i="3"/>
  <c r="L636" i="3"/>
  <c r="I637" i="3"/>
  <c r="J637" i="3"/>
  <c r="K637" i="3"/>
  <c r="L637" i="3"/>
  <c r="I638" i="3"/>
  <c r="J638" i="3"/>
  <c r="K638" i="3"/>
  <c r="L638" i="3"/>
  <c r="I639" i="3"/>
  <c r="J639" i="3"/>
  <c r="K639" i="3"/>
  <c r="L639" i="3"/>
  <c r="I640" i="3"/>
  <c r="J640" i="3"/>
  <c r="K640" i="3"/>
  <c r="L640" i="3"/>
  <c r="I641" i="3"/>
  <c r="J641" i="3"/>
  <c r="K641" i="3"/>
  <c r="L641" i="3"/>
  <c r="I642" i="3"/>
  <c r="J642" i="3"/>
  <c r="K642" i="3"/>
  <c r="L642" i="3"/>
  <c r="I643" i="3"/>
  <c r="J643" i="3"/>
  <c r="K643" i="3"/>
  <c r="L643" i="3"/>
  <c r="I644" i="3"/>
  <c r="J644" i="3"/>
  <c r="K644" i="3"/>
  <c r="L644" i="3"/>
  <c r="I645" i="3"/>
  <c r="J645" i="3"/>
  <c r="K645" i="3"/>
  <c r="L645" i="3"/>
  <c r="I646" i="3"/>
  <c r="J646" i="3"/>
  <c r="K646" i="3"/>
  <c r="L646" i="3"/>
  <c r="I647" i="3"/>
  <c r="J647" i="3"/>
  <c r="K647" i="3"/>
  <c r="L647" i="3"/>
  <c r="I648" i="3"/>
  <c r="J648" i="3"/>
  <c r="K648" i="3"/>
  <c r="L648" i="3"/>
  <c r="I649" i="3"/>
  <c r="J649" i="3"/>
  <c r="K649" i="3"/>
  <c r="L649" i="3"/>
  <c r="I650" i="3"/>
  <c r="J650" i="3"/>
  <c r="K650" i="3"/>
  <c r="L650" i="3"/>
  <c r="I651" i="3"/>
  <c r="J651" i="3"/>
  <c r="K651" i="3"/>
  <c r="L651" i="3"/>
  <c r="I652" i="3"/>
  <c r="J652" i="3"/>
  <c r="K652" i="3"/>
  <c r="L652" i="3"/>
  <c r="I653" i="3"/>
  <c r="J653" i="3"/>
  <c r="K653" i="3"/>
  <c r="L653" i="3"/>
  <c r="I654" i="3"/>
  <c r="J654" i="3"/>
  <c r="K654" i="3"/>
  <c r="L654" i="3"/>
  <c r="I655" i="3"/>
  <c r="J655" i="3"/>
  <c r="K655" i="3"/>
  <c r="L655" i="3"/>
  <c r="L5" i="3"/>
  <c r="K5" i="3"/>
  <c r="J5" i="3"/>
  <c r="I5" i="3"/>
  <c r="B10" i="1"/>
  <c r="B42" i="1"/>
  <c r="B40" i="1"/>
  <c r="B41" i="1"/>
  <c r="B44" i="1"/>
  <c r="G26" i="1"/>
  <c r="G40" i="1"/>
  <c r="G41" i="1"/>
  <c r="G44" i="1"/>
  <c r="G45" i="1"/>
  <c r="G43" i="1"/>
  <c r="G37" i="1"/>
  <c r="B64" i="1"/>
  <c r="B37" i="1"/>
  <c r="G14" i="1"/>
  <c r="B12" i="2"/>
  <c r="B15" i="2"/>
  <c r="B16" i="2"/>
  <c r="B17" i="2"/>
  <c r="B18" i="2"/>
  <c r="B19" i="2"/>
  <c r="B20" i="2"/>
  <c r="B21" i="2"/>
  <c r="B14" i="2"/>
  <c r="C14" i="2"/>
  <c r="C15" i="2"/>
  <c r="C16" i="2"/>
  <c r="C17" i="2"/>
  <c r="C18" i="2"/>
  <c r="C19" i="2"/>
  <c r="C20" i="2"/>
  <c r="C21" i="2"/>
  <c r="D22" i="2"/>
  <c r="C22" i="2"/>
  <c r="H24" i="1"/>
  <c r="C2" i="2"/>
  <c r="C3" i="2"/>
  <c r="C4" i="2"/>
  <c r="C5" i="2"/>
  <c r="C6" i="2"/>
  <c r="C7" i="2"/>
  <c r="C8" i="2"/>
  <c r="C9" i="2"/>
  <c r="B45" i="1"/>
  <c r="B43" i="1"/>
  <c r="G15" i="1"/>
  <c r="G16" i="1"/>
  <c r="G17" i="1"/>
  <c r="H17" i="1"/>
  <c r="C17" i="1"/>
</calcChain>
</file>

<file path=xl/sharedStrings.xml><?xml version="1.0" encoding="utf-8"?>
<sst xmlns="http://schemas.openxmlformats.org/spreadsheetml/2006/main" count="190" uniqueCount="147">
  <si>
    <t>Lambda</t>
  </si>
  <si>
    <t>[m]</t>
  </si>
  <si>
    <t>c Lightspeed</t>
  </si>
  <si>
    <t>[m/sec]</t>
  </si>
  <si>
    <t>PlanckC</t>
  </si>
  <si>
    <t>[J/Hz]</t>
  </si>
  <si>
    <t>[Hz]</t>
  </si>
  <si>
    <t>[J]</t>
  </si>
  <si>
    <t>[W]</t>
  </si>
  <si>
    <t>Pre-retinal losses (840 nm, Boettner, 1967)</t>
  </si>
  <si>
    <t>Pre-retinal losses (543 nm, Boettner, 1967)</t>
  </si>
  <si>
    <t>corneal transmission (0.81)</t>
  </si>
  <si>
    <t>corneal transmission (0.675)</t>
  </si>
  <si>
    <t>Aqueous (0.965)</t>
  </si>
  <si>
    <t>Aqueous (0.92)</t>
  </si>
  <si>
    <t>Lens (0.895)</t>
  </si>
  <si>
    <t>Lens (0.82)</t>
  </si>
  <si>
    <t>Vitreous transmission (0.79)</t>
  </si>
  <si>
    <t>Vitreous transmission (0.80)</t>
  </si>
  <si>
    <t>quanta/sec/micron^2</t>
  </si>
  <si>
    <t>central cone inner segment area</t>
  </si>
  <si>
    <t>quanta/sec/cone at inner segment</t>
  </si>
  <si>
    <t>Absorbance factors</t>
  </si>
  <si>
    <t>quantum efficiency of bleaching (0.7)</t>
  </si>
  <si>
    <t>V-lambda photopic (840nm)</t>
  </si>
  <si>
    <t>Background</t>
  </si>
  <si>
    <t>Stimulus</t>
  </si>
  <si>
    <t>absorptance (0.2 to 0.33)</t>
  </si>
  <si>
    <t>cone class isomerisations</t>
  </si>
  <si>
    <t>Photons/Second at Cornea</t>
  </si>
  <si>
    <t>Light frequency</t>
  </si>
  <si>
    <t>Photon energy</t>
  </si>
  <si>
    <t xml:space="preserve">Background specific </t>
  </si>
  <si>
    <t xml:space="preserve">Stimulus specific </t>
  </si>
  <si>
    <t>quanta/frame/cone at inner segment</t>
  </si>
  <si>
    <t>field size (deg^2)</t>
  </si>
  <si>
    <t>field size (steradian^2)</t>
  </si>
  <si>
    <t>luminous power (lumens)</t>
  </si>
  <si>
    <t>luminous intensity (candles)</t>
  </si>
  <si>
    <t>trolands</t>
  </si>
  <si>
    <t>log trolands</t>
  </si>
  <si>
    <t>Km (photopic)= 683 lm/W; 
Km (scotopic) = 1699</t>
  </si>
  <si>
    <t>Pixel clock</t>
  </si>
  <si>
    <t>[nsec]</t>
  </si>
  <si>
    <t>Stimulus size</t>
  </si>
  <si>
    <t>[pixel]</t>
  </si>
  <si>
    <t>Stimulus duration</t>
  </si>
  <si>
    <t>[sec]</t>
  </si>
  <si>
    <t>Average Threshold</t>
  </si>
  <si>
    <t>[µm²]</t>
  </si>
  <si>
    <t>[degree]</t>
  </si>
  <si>
    <t>field size</t>
  </si>
  <si>
    <t>See comment below</t>
  </si>
  <si>
    <t>Absorptance</t>
  </si>
  <si>
    <t>cat ganglion cells follow up to 120 Hz a uniform field flicker, but with a drop &gt;50 Hz (Frishman et al., 1987)</t>
  </si>
  <si>
    <t>Background specific --&gt; 33 msec integration time</t>
  </si>
  <si>
    <t>magnocellular pathway follows up to 20 Hz - higher frequencies not tested! (Cao et al. 2010)</t>
  </si>
  <si>
    <t>Pre-retinal losses</t>
  </si>
  <si>
    <t>Boettner (1967) stats the corneal transmission with reflection included. See Wyszecki and Stiles (1982) for comparison</t>
  </si>
  <si>
    <t>Full References</t>
  </si>
  <si>
    <t>Personal conversation with Alexander Meadway a more sophisticated light propagation model shows about 20% absorptance (see Meadway and Sincich 2018)</t>
  </si>
  <si>
    <t>Based on a simple gaussian model (MacLeod, 1992) with an 0.48 aperture, about 32 % is being absorpted</t>
  </si>
  <si>
    <t>thorlab's PFR10-P01 at 45 degree for 543/840 nm</t>
  </si>
  <si>
    <t>L-Cone</t>
  </si>
  <si>
    <t>M-Cone</t>
  </si>
  <si>
    <t>S-Cone</t>
  </si>
  <si>
    <t>Average (using V-Lambda)</t>
  </si>
  <si>
    <t>quanta/frame/cone at outer segment</t>
  </si>
  <si>
    <t>Luminance</t>
  </si>
  <si>
    <t>V-lambda photopic (543nm)</t>
  </si>
  <si>
    <t>cone class isomerisations (420 nm!)</t>
  </si>
  <si>
    <t>2 Photon isomerisations (under construction - personal communication with Christina Schwarz)</t>
  </si>
  <si>
    <t>V-lambda 420 = 0.0175, psychophysically determined: only 20% transmittance of ocular media!</t>
  </si>
  <si>
    <t>22 - 71 R* = absolute threshold</t>
  </si>
  <si>
    <t>(Koenig and Hofer 2011)</t>
  </si>
  <si>
    <r>
      <t xml:space="preserve">EDWARD A. BOETTNER, J. REIMER WOLTER; Transmission of the Ocular Media. </t>
    </r>
    <r>
      <rPr>
        <i/>
        <sz val="11"/>
        <color theme="1"/>
        <rFont val="Calibri"/>
        <family val="2"/>
        <scheme val="minor"/>
      </rPr>
      <t>Invest. Ophthalmol. Vis. Sci.</t>
    </r>
    <r>
      <rPr>
        <sz val="11"/>
        <color theme="1"/>
        <rFont val="Calibri"/>
        <family val="2"/>
        <scheme val="minor"/>
      </rPr>
      <t xml:space="preserve"> 1962;1(6):776-783</t>
    </r>
  </si>
  <si>
    <t>EDWARD A. BOETTNER; Spectral transmission of the eye. Defense Documentation center. 1967</t>
  </si>
  <si>
    <r>
      <t xml:space="preserve">Cao D, Lee BB, Sun H. Combination of rod and cone inputs in parasol ganglion cells of the magnocellular pathway. </t>
    </r>
    <r>
      <rPr>
        <i/>
        <sz val="11"/>
        <color theme="1"/>
        <rFont val="Calibri"/>
        <family val="2"/>
        <scheme val="minor"/>
      </rPr>
      <t>J Vis</t>
    </r>
    <r>
      <rPr>
        <sz val="11"/>
        <color theme="1"/>
        <rFont val="Calibri"/>
        <family val="2"/>
        <scheme val="minor"/>
      </rPr>
      <t>. 2010;10(11):4. Published 2010 Sep 3. doi:10.1167/10.11.4</t>
    </r>
  </si>
  <si>
    <r>
      <t xml:space="preserve">Dartnall HJ. The photosensitivities of visual pigments in the presence of hydroxylamine. </t>
    </r>
    <r>
      <rPr>
        <i/>
        <sz val="11"/>
        <color theme="1"/>
        <rFont val="Calibri"/>
        <family val="2"/>
        <scheme val="minor"/>
      </rPr>
      <t>Vision Res</t>
    </r>
    <r>
      <rPr>
        <sz val="11"/>
        <color theme="1"/>
        <rFont val="Calibri"/>
        <family val="2"/>
        <scheme val="minor"/>
      </rPr>
      <t>. 1968;8(4):339‐358. doi:10.1016/0042-6989(68)90104-1</t>
    </r>
  </si>
  <si>
    <r>
      <t xml:space="preserve">Frishman LJ, Freeman AW, Troy JB, Schweitzer-Tong DE, Enroth-Cugell C. Spatiotemporal frequency responses of cat retinal ganglion cells. </t>
    </r>
    <r>
      <rPr>
        <i/>
        <sz val="11"/>
        <color theme="1"/>
        <rFont val="Calibri"/>
        <family val="2"/>
        <scheme val="minor"/>
      </rPr>
      <t>J Gen Physiol</t>
    </r>
    <r>
      <rPr>
        <sz val="11"/>
        <color theme="1"/>
        <rFont val="Calibri"/>
        <family val="2"/>
        <scheme val="minor"/>
      </rPr>
      <t>. 1987;89(4):599‐628. doi:10.1085/jgp.89.4.599</t>
    </r>
  </si>
  <si>
    <r>
      <t xml:space="preserve">Koenig D, Hofer H. The absolute threshold of cone vision. </t>
    </r>
    <r>
      <rPr>
        <i/>
        <sz val="11"/>
        <color theme="1"/>
        <rFont val="Calibri"/>
        <family val="2"/>
        <scheme val="minor"/>
      </rPr>
      <t>J Vis</t>
    </r>
    <r>
      <rPr>
        <sz val="11"/>
        <color theme="1"/>
        <rFont val="Calibri"/>
        <family val="2"/>
        <scheme val="minor"/>
      </rPr>
      <t>. 2011;11(1):10.1167/11.1.21 21. Published 2011 Jan 26. doi:10.1167/11.1.21</t>
    </r>
  </si>
  <si>
    <r>
      <t xml:space="preserve">MacLeod DI, Williams DR, Makous W. A visual nonlinearity fed by single cones. </t>
    </r>
    <r>
      <rPr>
        <i/>
        <sz val="11"/>
        <color theme="1"/>
        <rFont val="Calibri"/>
        <family val="2"/>
        <scheme val="minor"/>
      </rPr>
      <t>Vision Res</t>
    </r>
    <r>
      <rPr>
        <sz val="11"/>
        <color theme="1"/>
        <rFont val="Calibri"/>
        <family val="2"/>
        <scheme val="minor"/>
      </rPr>
      <t>. 1992;32(2):347‐363. doi:10.1016/0042-6989(92)90144-8</t>
    </r>
  </si>
  <si>
    <r>
      <t xml:space="preserve">Meadway A, Sincich LC. Light propagation and capture in cone photoreceptors. </t>
    </r>
    <r>
      <rPr>
        <i/>
        <sz val="11"/>
        <color theme="1"/>
        <rFont val="Calibri"/>
        <family val="2"/>
        <scheme val="minor"/>
      </rPr>
      <t>Biomed Opt Express</t>
    </r>
    <r>
      <rPr>
        <sz val="11"/>
        <color theme="1"/>
        <rFont val="Calibri"/>
        <family val="2"/>
        <scheme val="minor"/>
      </rPr>
      <t>. 2018;9(11):5543‐5565. Published 2018 Oct 18. doi:10.1364/BOE.9.005543</t>
    </r>
  </si>
  <si>
    <r>
      <t xml:space="preserve">Tyler CW, Hamer RD. Analysis of visual modulation sensitivity. IV. Validity of the Ferry-Porter law. </t>
    </r>
    <r>
      <rPr>
        <i/>
        <sz val="11"/>
        <color theme="1"/>
        <rFont val="Calibri"/>
        <family val="2"/>
        <scheme val="minor"/>
      </rPr>
      <t>J Opt Soc Am A</t>
    </r>
    <r>
      <rPr>
        <sz val="11"/>
        <color theme="1"/>
        <rFont val="Calibri"/>
        <family val="2"/>
        <scheme val="minor"/>
      </rPr>
      <t>. 1990;7(4):743‐758. doi:10.1364/josaa.7.000743</t>
    </r>
  </si>
  <si>
    <t>Color Science: Concepts and Methods, Quantitative Data and Formulae, 2nd ed., by Gunter Wyszecki and W. S. Stiles, John Wiley and Sons, New York, 1982</t>
  </si>
  <si>
    <t>Average quanta at inner segments</t>
  </si>
  <si>
    <t>Percent to single cone</t>
  </si>
  <si>
    <t>quanta/stimulus/cone at outer segment</t>
  </si>
  <si>
    <t>stimulus size (deg^2)</t>
  </si>
  <si>
    <t>stimulus size (steradian^2)</t>
  </si>
  <si>
    <t>ND filter -</t>
  </si>
  <si>
    <t>ND 3</t>
  </si>
  <si>
    <t>Stimulus Size</t>
  </si>
  <si>
    <t>Comments</t>
  </si>
  <si>
    <t>90-10</t>
  </si>
  <si>
    <t>pupil (model-eye)</t>
  </si>
  <si>
    <t>Reflection loss correction</t>
  </si>
  <si>
    <t>transmission factor</t>
  </si>
  <si>
    <t>Rods (2.2 * 10^-9)</t>
  </si>
  <si>
    <t>R*/sec</t>
  </si>
  <si>
    <t>Lamb's (1995) photopigment template</t>
  </si>
  <si>
    <t xml:space="preserve">A = </t>
  </si>
  <si>
    <t xml:space="preserve">B = </t>
  </si>
  <si>
    <t xml:space="preserve">C = </t>
  </si>
  <si>
    <t xml:space="preserve">D = </t>
  </si>
  <si>
    <t xml:space="preserve">a = </t>
  </si>
  <si>
    <t xml:space="preserve">b = </t>
  </si>
  <si>
    <t xml:space="preserve">c = </t>
  </si>
  <si>
    <r>
      <t xml:space="preserve">Lamb, T. D. (1995). Photoreceptor spectral sensitivities: common shape in the long-wavelength region. </t>
    </r>
    <r>
      <rPr>
        <i/>
        <sz val="11"/>
        <color rgb="FF000000"/>
        <rFont val="Calibri"/>
        <family val="2"/>
        <scheme val="minor"/>
      </rPr>
      <t>Vision Research, 35</t>
    </r>
    <r>
      <rPr>
        <sz val="11"/>
        <color rgb="FF000000"/>
        <rFont val="Calibri"/>
        <family val="2"/>
        <scheme val="minor"/>
      </rPr>
      <t>, 3083-3091.</t>
    </r>
  </si>
  <si>
    <t>LambdaMax (L)</t>
  </si>
  <si>
    <t>LambdaMax (M)</t>
  </si>
  <si>
    <t>LambdaMax (S)</t>
  </si>
  <si>
    <t>LambdaMax (rod)</t>
  </si>
  <si>
    <t>Rod</t>
  </si>
  <si>
    <t>S-cone pigment sensitivity (4.6 *10^-12)</t>
  </si>
  <si>
    <t>M-cone pigment sensitivity (3.2 * 10^-8)</t>
  </si>
  <si>
    <t>L-cone pigment sensitivity (2.2 * 10^-7)</t>
  </si>
  <si>
    <t>Rods (5.3 * 10^-1)</t>
  </si>
  <si>
    <t>R*/stimulus</t>
  </si>
  <si>
    <t>V-lambda scotopic (840nm)</t>
  </si>
  <si>
    <t>V-lambda scotopic (543nm)</t>
  </si>
  <si>
    <t>rate of 2photon events</t>
  </si>
  <si>
    <t>number of blue photons</t>
  </si>
  <si>
    <t>Rods (0.25)</t>
  </si>
  <si>
    <t>S-cone pigment sensitivity (0.99)</t>
  </si>
  <si>
    <t>L-cone pigment sensitivity (0.04)</t>
  </si>
  <si>
    <t>M-cone pigment sensitivity (0.09)</t>
  </si>
  <si>
    <t>critical flicker frequency for a 0.5 degree stimulus in the foveola at 2 log10 trolands about 27Hz (Tyler and Hamer, 1990)</t>
  </si>
  <si>
    <r>
      <t xml:space="preserve">Sperling HG, Jolliffe CL, "Intensity–Time Relationship at Threshold for Spectral Stimuli in Human Vision," J. Opt. Soc. Am. </t>
    </r>
    <r>
      <rPr>
        <b/>
        <sz val="11"/>
        <color theme="1"/>
        <rFont val="Calibri"/>
        <family val="2"/>
        <scheme val="minor"/>
      </rPr>
      <t>55</t>
    </r>
    <r>
      <rPr>
        <sz val="11"/>
        <color theme="1"/>
        <rFont val="Calibri"/>
        <family val="2"/>
        <scheme val="minor"/>
      </rPr>
      <t>, 191-199 (1965)</t>
    </r>
  </si>
  <si>
    <t>critical duration of temporal summation is ~100 msec for a 4.5 or 45 arcmin stimulus with no background (Sperling and Jolliffe, 1965)</t>
  </si>
  <si>
    <t>critical duration of temporal summation is ~100 msec for s-cones and ~50 msec for l-/m-cones with a 1 degree stimulus on 3 degree background (2 log10 troland) (Krauskopf and Mollon, 1971)</t>
  </si>
  <si>
    <r>
      <t xml:space="preserve">Krauskopf J, Mollon JD. The independence of the temporal integration properties of individual chromatic mechanisms in the human eye. </t>
    </r>
    <r>
      <rPr>
        <i/>
        <sz val="11"/>
        <color theme="1"/>
        <rFont val="Calibri"/>
        <family val="2"/>
        <scheme val="minor"/>
      </rPr>
      <t>J Physiol</t>
    </r>
    <r>
      <rPr>
        <sz val="11"/>
        <color theme="1"/>
        <rFont val="Calibri"/>
        <family val="2"/>
        <scheme val="minor"/>
      </rPr>
      <t>. 1971;219(3):611‐623. doi:10.1113/jphysiol.1971.sp009680</t>
    </r>
  </si>
  <si>
    <t>cone integration time (cit)</t>
  </si>
  <si>
    <t>R*/cit</t>
  </si>
  <si>
    <t>retinal Area (m^2)</t>
  </si>
  <si>
    <t>Standard emmetropic distance (m)</t>
  </si>
  <si>
    <t>Power at pupil position</t>
  </si>
  <si>
    <t>Pupil Area (m^2)</t>
  </si>
  <si>
    <t>Illuminance (lm/m^2)</t>
  </si>
  <si>
    <t>luminance (cd/m^2)</t>
  </si>
  <si>
    <t>for cones</t>
  </si>
  <si>
    <t>Baylor DA, Nunn BJ, Schnapf JL. Spectral sensitivity of cones of the monkey Macaca fascicularis. J Physiol. 1987;390:145-160. doi:10.1113/jphysiol.1987.sp016691</t>
  </si>
  <si>
    <t>L-cone pigment sensitivity (0.936)</t>
  </si>
  <si>
    <t>M-cone pigment sensitivity (0.961)</t>
  </si>
  <si>
    <t>S-cone pigment sensitivity (1.92*10^-3)</t>
  </si>
  <si>
    <t>quantum efficiency of bleaching (0.5)</t>
  </si>
  <si>
    <t>Bowmaker and Dartnall, 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</si>
</sst>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1" fontId="0" fillId="0" borderId="0" xfId="0" applyNumberFormat="1"/>
    <xf numFmtId="0" fontId="2" fillId="0" borderId="0" xfId="0" applyFont="1"/>
    <xf numFmtId="2" fontId="0" fillId="0" borderId="0" xfId="0" applyNumberForma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/>
    <xf numFmtId="11" fontId="3" fillId="0" borderId="0" xfId="0" applyNumberFormat="1" applyFont="1"/>
    <xf numFmtId="0" fontId="2" fillId="0" borderId="0" xfId="0" applyFont="1" applyAlignment="1">
      <alignment horizontal="center"/>
    </xf>
    <xf numFmtId="2" fontId="3" fillId="0" borderId="0" xfId="0" applyNumberFormat="1" applyFont="1"/>
    <xf numFmtId="0" fontId="5" fillId="0" borderId="0" xfId="0" applyFont="1"/>
    <xf numFmtId="164" fontId="1" fillId="0" borderId="0" xfId="0" applyNumberFormat="1" applyFont="1"/>
    <xf numFmtId="0" fontId="0" fillId="0" borderId="0" xfId="0" applyFill="1"/>
    <xf numFmtId="2" fontId="0" fillId="0" borderId="0" xfId="0" applyNumberFormat="1" applyFill="1"/>
    <xf numFmtId="11" fontId="2" fillId="0" borderId="0" xfId="0" applyNumberFormat="1" applyFont="1"/>
    <xf numFmtId="164" fontId="0" fillId="3" borderId="0" xfId="0" applyNumberFormat="1" applyFill="1"/>
    <xf numFmtId="164" fontId="0" fillId="4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11" fontId="0" fillId="5" borderId="0" xfId="0" applyNumberFormat="1" applyFill="1"/>
    <xf numFmtId="164" fontId="0" fillId="5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5" borderId="0" xfId="0" applyFill="1" applyAlignment="1">
      <alignment wrapText="1"/>
    </xf>
    <xf numFmtId="11" fontId="0" fillId="0" borderId="0" xfId="0" applyNumberFormat="1" applyFill="1"/>
    <xf numFmtId="0" fontId="2" fillId="0" borderId="0" xfId="0" applyFont="1" applyAlignment="1">
      <alignment vertical="center"/>
    </xf>
    <xf numFmtId="0" fontId="6" fillId="0" borderId="0" xfId="0" applyFont="1"/>
    <xf numFmtId="0" fontId="0" fillId="6" borderId="0" xfId="0" applyFill="1"/>
    <xf numFmtId="11" fontId="0" fillId="6" borderId="0" xfId="0" applyNumberFormat="1" applyFill="1"/>
    <xf numFmtId="0" fontId="0" fillId="7" borderId="0" xfId="0" applyFill="1"/>
    <xf numFmtId="11" fontId="0" fillId="7" borderId="0" xfId="0" applyNumberFormat="1" applyFill="1"/>
    <xf numFmtId="165" fontId="0" fillId="0" borderId="0" xfId="0" applyNumberFormat="1"/>
    <xf numFmtId="11" fontId="0" fillId="0" borderId="0" xfId="0" applyNumberFormat="1" applyFont="1"/>
    <xf numFmtId="166" fontId="3" fillId="0" borderId="0" xfId="0" applyNumberFormat="1" applyFont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19050</xdr:rowOff>
    </xdr:from>
    <xdr:to>
      <xdr:col>6</xdr:col>
      <xdr:colOff>475731</xdr:colOff>
      <xdr:row>8</xdr:row>
      <xdr:rowOff>18955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41"/>
        <a:stretch/>
      </xdr:blipFill>
      <xdr:spPr>
        <a:xfrm>
          <a:off x="0" y="790575"/>
          <a:ext cx="4009506" cy="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topLeftCell="A25" workbookViewId="0">
      <selection activeCell="E73" sqref="E73"/>
    </sheetView>
  </sheetViews>
  <sheetFormatPr defaultRowHeight="15" x14ac:dyDescent="0.25"/>
  <cols>
    <col min="1" max="1" width="43.140625" customWidth="1"/>
    <col min="2" max="2" width="15" customWidth="1"/>
    <col min="3" max="3" width="11.85546875" customWidth="1"/>
    <col min="4" max="4" width="22.7109375" customWidth="1"/>
    <col min="6" max="6" width="37.140625" customWidth="1"/>
    <col min="7" max="7" width="13" customWidth="1"/>
    <col min="8" max="8" width="11.85546875" customWidth="1"/>
  </cols>
  <sheetData>
    <row r="1" spans="1:11" ht="15.75" x14ac:dyDescent="0.25">
      <c r="A1" s="37" t="s">
        <v>25</v>
      </c>
      <c r="B1" s="37"/>
      <c r="C1" s="37"/>
      <c r="D1" s="10"/>
      <c r="E1" s="2"/>
      <c r="F1" s="37" t="s">
        <v>26</v>
      </c>
      <c r="G1" s="37"/>
      <c r="H1" s="37"/>
    </row>
    <row r="2" spans="1:11" x14ac:dyDescent="0.25">
      <c r="A2" t="s">
        <v>0</v>
      </c>
      <c r="B2" s="1">
        <f>840*10^-9</f>
        <v>8.4E-7</v>
      </c>
      <c r="C2" t="s">
        <v>1</v>
      </c>
      <c r="G2" s="1">
        <f>543*10^-9</f>
        <v>5.4300000000000003E-7</v>
      </c>
      <c r="H2" t="s">
        <v>1</v>
      </c>
    </row>
    <row r="3" spans="1:11" x14ac:dyDescent="0.25">
      <c r="A3" t="s">
        <v>2</v>
      </c>
      <c r="B3" s="1">
        <v>299792458</v>
      </c>
      <c r="C3" t="s">
        <v>3</v>
      </c>
      <c r="G3" s="1">
        <v>299792458</v>
      </c>
      <c r="H3" t="s">
        <v>3</v>
      </c>
      <c r="J3">
        <f>794*0.12</f>
        <v>95.28</v>
      </c>
      <c r="K3">
        <f>794*0.07</f>
        <v>55.580000000000005</v>
      </c>
    </row>
    <row r="4" spans="1:11" x14ac:dyDescent="0.25">
      <c r="A4" t="s">
        <v>4</v>
      </c>
      <c r="B4" s="1">
        <f>6.62607015*10^-34</f>
        <v>6.6260701500000015E-34</v>
      </c>
      <c r="C4" t="s">
        <v>5</v>
      </c>
      <c r="G4" s="1">
        <f>6.62607015*10^-34</f>
        <v>6.6260701500000015E-34</v>
      </c>
      <c r="H4" t="s">
        <v>5</v>
      </c>
    </row>
    <row r="5" spans="1:11" x14ac:dyDescent="0.25">
      <c r="A5" t="s">
        <v>30</v>
      </c>
      <c r="B5" s="1">
        <f>B3/B2</f>
        <v>356895783333333.31</v>
      </c>
      <c r="C5" t="s">
        <v>6</v>
      </c>
      <c r="G5" s="1">
        <f>G3/G2</f>
        <v>552103974217311.19</v>
      </c>
      <c r="H5" t="s">
        <v>6</v>
      </c>
    </row>
    <row r="6" spans="1:11" x14ac:dyDescent="0.25">
      <c r="A6" t="s">
        <v>31</v>
      </c>
      <c r="B6" s="1">
        <f>B4*B5</f>
        <v>2.3648164966058679E-19</v>
      </c>
      <c r="C6" t="s">
        <v>7</v>
      </c>
      <c r="G6" s="1">
        <f>G4*G5</f>
        <v>3.6582796632576961E-19</v>
      </c>
      <c r="H6" t="s">
        <v>7</v>
      </c>
    </row>
    <row r="7" spans="1:11" x14ac:dyDescent="0.25">
      <c r="A7" t="s">
        <v>136</v>
      </c>
      <c r="B7" s="1">
        <f>170*10^-6</f>
        <v>1.6999999999999999E-4</v>
      </c>
      <c r="C7" t="s">
        <v>8</v>
      </c>
      <c r="G7" s="1">
        <f>23*10^-6</f>
        <v>2.3E-5</v>
      </c>
      <c r="H7" t="s">
        <v>8</v>
      </c>
    </row>
    <row r="8" spans="1:11" x14ac:dyDescent="0.25">
      <c r="A8" t="s">
        <v>90</v>
      </c>
      <c r="B8" s="1"/>
      <c r="F8" t="s">
        <v>91</v>
      </c>
      <c r="G8" s="1">
        <f>G7*10^-3</f>
        <v>2.3000000000000001E-8</v>
      </c>
      <c r="H8" t="s">
        <v>8</v>
      </c>
    </row>
    <row r="9" spans="1:11" x14ac:dyDescent="0.25">
      <c r="A9" t="s">
        <v>29</v>
      </c>
      <c r="B9" s="1">
        <f>B7/B6</f>
        <v>718871845845098.75</v>
      </c>
      <c r="G9" s="1">
        <f>G8/G6</f>
        <v>62871081812.040894</v>
      </c>
    </row>
    <row r="10" spans="1:11" x14ac:dyDescent="0.25">
      <c r="A10" t="s">
        <v>24</v>
      </c>
      <c r="B10" s="1">
        <f>10^-6.4</f>
        <v>3.9810717055349618E-7</v>
      </c>
      <c r="F10" t="s">
        <v>69</v>
      </c>
      <c r="G10" s="1">
        <v>0.97126060000000003</v>
      </c>
    </row>
    <row r="11" spans="1:11" x14ac:dyDescent="0.25">
      <c r="A11" t="s">
        <v>119</v>
      </c>
      <c r="B11" s="1">
        <f>10^-8.1</f>
        <v>7.9432823472428087E-9</v>
      </c>
      <c r="F11" t="s">
        <v>120</v>
      </c>
      <c r="G11" s="1">
        <f>10^-0.22</f>
        <v>0.60255958607435778</v>
      </c>
    </row>
    <row r="12" spans="1:11" x14ac:dyDescent="0.25">
      <c r="B12" s="1"/>
      <c r="G12" s="1"/>
    </row>
    <row r="13" spans="1:11" ht="15.75" x14ac:dyDescent="0.25">
      <c r="A13" s="2" t="s">
        <v>9</v>
      </c>
      <c r="B13" s="1"/>
      <c r="F13" s="2" t="s">
        <v>10</v>
      </c>
    </row>
    <row r="14" spans="1:11" x14ac:dyDescent="0.25">
      <c r="A14" s="19" t="s">
        <v>11</v>
      </c>
      <c r="B14" s="20">
        <f>B9*0.81</f>
        <v>582286195134530</v>
      </c>
      <c r="C14" s="18" t="s">
        <v>52</v>
      </c>
      <c r="D14" s="19"/>
      <c r="E14" s="19"/>
      <c r="F14" s="19" t="s">
        <v>12</v>
      </c>
      <c r="G14" s="20">
        <f>G9*0.675</f>
        <v>42437980223.127609</v>
      </c>
    </row>
    <row r="15" spans="1:11" x14ac:dyDescent="0.25">
      <c r="A15" t="s">
        <v>13</v>
      </c>
      <c r="B15" s="1">
        <f>B14*0.965</f>
        <v>561906178304821.44</v>
      </c>
      <c r="F15" t="s">
        <v>14</v>
      </c>
      <c r="G15" s="1">
        <f>G14*0.92</f>
        <v>39042941805.277405</v>
      </c>
    </row>
    <row r="16" spans="1:11" x14ac:dyDescent="0.25">
      <c r="A16" t="s">
        <v>15</v>
      </c>
      <c r="B16" s="1">
        <f>B15*0.895</f>
        <v>502906029582815.19</v>
      </c>
      <c r="F16" t="s">
        <v>16</v>
      </c>
      <c r="G16" s="1">
        <f>G15*0.82</f>
        <v>32015212280.327469</v>
      </c>
    </row>
    <row r="17" spans="1:8" x14ac:dyDescent="0.25">
      <c r="A17" t="s">
        <v>17</v>
      </c>
      <c r="B17" s="1">
        <f>B16*0.79</f>
        <v>397295763370424</v>
      </c>
      <c r="C17" s="3">
        <f>0.81*0.965*0.895*0.79</f>
        <v>0.55266563250000011</v>
      </c>
      <c r="F17" t="s">
        <v>18</v>
      </c>
      <c r="G17" s="1">
        <f>G16*0.8</f>
        <v>25612169824.261978</v>
      </c>
      <c r="H17" s="3">
        <f>0.675*0.96*0.82*0.8</f>
        <v>0.42508799999999997</v>
      </c>
    </row>
    <row r="18" spans="1:8" x14ac:dyDescent="0.25">
      <c r="B18" s="1"/>
    </row>
    <row r="19" spans="1:8" ht="15.75" x14ac:dyDescent="0.25">
      <c r="A19" s="2" t="s">
        <v>32</v>
      </c>
      <c r="B19" s="1"/>
      <c r="F19" s="2" t="s">
        <v>33</v>
      </c>
    </row>
    <row r="20" spans="1:8" ht="15.75" x14ac:dyDescent="0.25">
      <c r="A20" s="4" t="s">
        <v>51</v>
      </c>
      <c r="B20" s="4">
        <v>0.85</v>
      </c>
      <c r="C20" t="s">
        <v>50</v>
      </c>
      <c r="F20" t="s">
        <v>42</v>
      </c>
      <c r="G20">
        <v>50</v>
      </c>
      <c r="H20" t="s">
        <v>43</v>
      </c>
    </row>
    <row r="21" spans="1:8" x14ac:dyDescent="0.25">
      <c r="A21" t="s">
        <v>51</v>
      </c>
      <c r="B21" s="3">
        <f>(290*B20)^2</f>
        <v>60762.25</v>
      </c>
      <c r="C21" t="s">
        <v>49</v>
      </c>
      <c r="F21" t="s">
        <v>44</v>
      </c>
      <c r="G21">
        <v>7</v>
      </c>
      <c r="H21" t="s">
        <v>45</v>
      </c>
    </row>
    <row r="22" spans="1:8" x14ac:dyDescent="0.25">
      <c r="A22" t="s">
        <v>19</v>
      </c>
      <c r="B22" s="1">
        <f>B17/B21</f>
        <v>6538529487.8057346</v>
      </c>
      <c r="F22" t="s">
        <v>46</v>
      </c>
      <c r="G22" s="1">
        <f>G20*10^-9*G21^2</f>
        <v>2.4500000000000003E-6</v>
      </c>
      <c r="H22" t="s">
        <v>47</v>
      </c>
    </row>
    <row r="23" spans="1:8" x14ac:dyDescent="0.25">
      <c r="A23" t="s">
        <v>20</v>
      </c>
      <c r="B23" s="3">
        <f>3.1416*1.5^2</f>
        <v>7.0686</v>
      </c>
      <c r="C23" t="s">
        <v>49</v>
      </c>
      <c r="F23" t="s">
        <v>48</v>
      </c>
      <c r="G23">
        <v>-1.92</v>
      </c>
    </row>
    <row r="24" spans="1:8" x14ac:dyDescent="0.25">
      <c r="A24" t="s">
        <v>21</v>
      </c>
      <c r="B24" s="1">
        <f>B22*B23</f>
        <v>46218249537.503616</v>
      </c>
      <c r="F24" t="s">
        <v>85</v>
      </c>
      <c r="G24" s="1">
        <f>G9*G22*10^G23</f>
        <v>1851.8978078991915</v>
      </c>
      <c r="H24" s="3">
        <f>LOG10(G24)</f>
        <v>3.2676170176104997</v>
      </c>
    </row>
    <row r="25" spans="1:8" x14ac:dyDescent="0.25">
      <c r="A25" s="24" t="s">
        <v>132</v>
      </c>
      <c r="B25" s="17">
        <f>1/10</f>
        <v>0.1</v>
      </c>
      <c r="C25" s="24" t="s">
        <v>47</v>
      </c>
      <c r="D25" s="24"/>
      <c r="E25" s="14"/>
      <c r="F25" s="14" t="s">
        <v>86</v>
      </c>
      <c r="G25" s="15">
        <v>12</v>
      </c>
      <c r="H25" s="3"/>
    </row>
    <row r="26" spans="1:8" x14ac:dyDescent="0.25">
      <c r="A26" s="24" t="s">
        <v>34</v>
      </c>
      <c r="B26" s="25">
        <f>B24*B25</f>
        <v>4621824953.7503614</v>
      </c>
      <c r="C26" s="17" t="s">
        <v>52</v>
      </c>
      <c r="D26" s="24"/>
      <c r="F26" t="s">
        <v>92</v>
      </c>
      <c r="G26" s="34">
        <f>G21/600</f>
        <v>1.1666666666666667E-2</v>
      </c>
      <c r="H26" t="s">
        <v>50</v>
      </c>
    </row>
    <row r="27" spans="1:8" x14ac:dyDescent="0.25">
      <c r="B27" s="1"/>
    </row>
    <row r="28" spans="1:8" ht="15.75" x14ac:dyDescent="0.25">
      <c r="A28" s="2" t="s">
        <v>22</v>
      </c>
      <c r="B28" s="3"/>
    </row>
    <row r="29" spans="1:8" x14ac:dyDescent="0.25">
      <c r="A29" s="21" t="s">
        <v>27</v>
      </c>
      <c r="B29" s="22">
        <v>0.32</v>
      </c>
      <c r="C29" s="23" t="s">
        <v>52</v>
      </c>
      <c r="D29" s="26"/>
      <c r="E29" s="21"/>
      <c r="F29" s="21"/>
      <c r="G29" s="22">
        <f>B29</f>
        <v>0.32</v>
      </c>
    </row>
    <row r="30" spans="1:8" x14ac:dyDescent="0.25">
      <c r="A30" t="s">
        <v>67</v>
      </c>
      <c r="B30" s="1">
        <f>B26*B29</f>
        <v>1478983985.2001157</v>
      </c>
      <c r="C30" s="5"/>
      <c r="D30" s="6"/>
      <c r="F30" t="s">
        <v>87</v>
      </c>
      <c r="G30" s="3">
        <f>G24*H17*G25/100</f>
        <v>94.466344243710168</v>
      </c>
    </row>
    <row r="31" spans="1:8" x14ac:dyDescent="0.25">
      <c r="A31" t="s">
        <v>145</v>
      </c>
      <c r="B31" s="1">
        <f>B30*0.5</f>
        <v>739491992.60005784</v>
      </c>
      <c r="C31">
        <v>0.5</v>
      </c>
      <c r="D31" t="s">
        <v>146</v>
      </c>
      <c r="F31" t="s">
        <v>23</v>
      </c>
      <c r="G31" s="3">
        <f>G30*0.5</f>
        <v>47.233172121855084</v>
      </c>
    </row>
    <row r="32" spans="1:8" x14ac:dyDescent="0.25">
      <c r="A32" s="7" t="s">
        <v>28</v>
      </c>
      <c r="F32" s="7" t="s">
        <v>28</v>
      </c>
    </row>
    <row r="33" spans="1:11" x14ac:dyDescent="0.25">
      <c r="A33" t="s">
        <v>116</v>
      </c>
      <c r="B33" s="3">
        <f>B31*'Photopigment sensitivity'!I495</f>
        <v>262.682944091465</v>
      </c>
      <c r="C33" t="s">
        <v>133</v>
      </c>
      <c r="D33" t="s">
        <v>73</v>
      </c>
      <c r="F33" t="s">
        <v>142</v>
      </c>
      <c r="G33" s="3">
        <f>G31*'Photopigment sensitivity'!I198</f>
        <v>44.232514850530954</v>
      </c>
      <c r="H33" t="s">
        <v>118</v>
      </c>
      <c r="I33" s="1"/>
      <c r="J33" s="1"/>
      <c r="K33" s="1"/>
    </row>
    <row r="34" spans="1:11" x14ac:dyDescent="0.25">
      <c r="A34" t="s">
        <v>115</v>
      </c>
      <c r="B34" s="3">
        <f>B31*'Photopigment sensitivity'!J495</f>
        <v>21.571100634205106</v>
      </c>
      <c r="C34" t="s">
        <v>133</v>
      </c>
      <c r="D34" t="s">
        <v>74</v>
      </c>
      <c r="F34" t="s">
        <v>143</v>
      </c>
      <c r="G34" s="3">
        <f>G31*'Photopigment sensitivity'!J198</f>
        <v>45.406194852611954</v>
      </c>
      <c r="H34" t="s">
        <v>118</v>
      </c>
      <c r="I34" s="1"/>
    </row>
    <row r="35" spans="1:11" x14ac:dyDescent="0.25">
      <c r="A35" t="s">
        <v>114</v>
      </c>
      <c r="B35" s="3">
        <f>B31*'Photopigment sensitivity'!K495</f>
        <v>4.7710280737605524E-3</v>
      </c>
      <c r="C35" t="s">
        <v>133</v>
      </c>
      <c r="F35" t="s">
        <v>144</v>
      </c>
      <c r="G35" s="3">
        <f>G31*'Photopigment sensitivity'!K198</f>
        <v>9.0713256886286689E-2</v>
      </c>
      <c r="H35" t="s">
        <v>118</v>
      </c>
    </row>
    <row r="36" spans="1:11" x14ac:dyDescent="0.25">
      <c r="A36" t="s">
        <v>98</v>
      </c>
      <c r="B36" s="3">
        <f>B24*'Photopigment sensitivity'!L495*B29*0.7</f>
        <v>22.809387140836019</v>
      </c>
      <c r="C36" t="s">
        <v>99</v>
      </c>
      <c r="F36" t="s">
        <v>117</v>
      </c>
      <c r="G36" s="3">
        <f>G24*'Photopigment sensitivity'!L198*B29*0.7*G25/100</f>
        <v>26.433600428880819</v>
      </c>
      <c r="H36" t="s">
        <v>118</v>
      </c>
    </row>
    <row r="37" spans="1:11" x14ac:dyDescent="0.25">
      <c r="A37" s="1" t="s">
        <v>66</v>
      </c>
      <c r="B37" s="3">
        <f>B31*B10</f>
        <v>294.39706482097597</v>
      </c>
      <c r="C37" t="s">
        <v>133</v>
      </c>
      <c r="F37" s="1" t="s">
        <v>66</v>
      </c>
      <c r="G37" s="3">
        <f>G31*G10</f>
        <v>45.87571909497624</v>
      </c>
      <c r="H37" t="s">
        <v>118</v>
      </c>
    </row>
    <row r="38" spans="1:11" x14ac:dyDescent="0.25">
      <c r="A38" s="1"/>
      <c r="B38" s="3"/>
    </row>
    <row r="39" spans="1:11" ht="15.75" x14ac:dyDescent="0.25">
      <c r="A39" s="2" t="s">
        <v>68</v>
      </c>
      <c r="F39" s="2" t="s">
        <v>68</v>
      </c>
    </row>
    <row r="40" spans="1:11" ht="15.75" x14ac:dyDescent="0.25">
      <c r="A40" s="4" t="s">
        <v>35</v>
      </c>
      <c r="B40" s="4">
        <f>B20^2</f>
        <v>0.72249999999999992</v>
      </c>
      <c r="F40" s="4" t="s">
        <v>88</v>
      </c>
      <c r="G40" s="4">
        <f>G26^2</f>
        <v>1.3611111111111113E-4</v>
      </c>
    </row>
    <row r="41" spans="1:11" ht="15.75" x14ac:dyDescent="0.25">
      <c r="A41" s="4" t="s">
        <v>36</v>
      </c>
      <c r="B41" s="9">
        <f>B40/((57.3)^2)</f>
        <v>2.2005366568289734E-4</v>
      </c>
      <c r="F41" s="4" t="s">
        <v>89</v>
      </c>
      <c r="G41" s="9">
        <f>G40/((57.3)^2)</f>
        <v>4.1455707875670787E-8</v>
      </c>
    </row>
    <row r="42" spans="1:11" ht="30" customHeight="1" x14ac:dyDescent="0.25">
      <c r="A42" s="4" t="s">
        <v>37</v>
      </c>
      <c r="B42" s="9">
        <f>B7*B10*683</f>
        <v>4.6224223572966443E-8</v>
      </c>
      <c r="C42" s="38" t="s">
        <v>41</v>
      </c>
      <c r="D42" s="38"/>
      <c r="F42" s="4" t="s">
        <v>37</v>
      </c>
      <c r="G42" s="9">
        <f>G8*G10*10^G23*683</f>
        <v>1.8343589003850278E-7</v>
      </c>
    </row>
    <row r="43" spans="1:11" ht="15.75" x14ac:dyDescent="0.25">
      <c r="A43" s="4" t="s">
        <v>38</v>
      </c>
      <c r="B43" s="9">
        <f>B42/(4*(3.1415))</f>
        <v>3.6785153249217284E-9</v>
      </c>
      <c r="F43" s="4" t="s">
        <v>38</v>
      </c>
      <c r="G43" s="9">
        <f>G42/(4*(3.1415))</f>
        <v>1.4597794846291802E-8</v>
      </c>
    </row>
    <row r="44" spans="1:11" ht="15.75" x14ac:dyDescent="0.25">
      <c r="A44" s="4" t="s">
        <v>39</v>
      </c>
      <c r="B44" s="9">
        <f>B42*(10^6)/B41</f>
        <v>210.05886645658822</v>
      </c>
      <c r="F44" s="4" t="s">
        <v>39</v>
      </c>
      <c r="G44" s="9">
        <f>G42*(10^6)/G41</f>
        <v>4424864.4984821556</v>
      </c>
    </row>
    <row r="45" spans="1:11" ht="15.75" x14ac:dyDescent="0.25">
      <c r="A45" s="4" t="s">
        <v>40</v>
      </c>
      <c r="B45" s="11">
        <f>LOG10(B44)</f>
        <v>2.322341017566</v>
      </c>
      <c r="F45" s="4" t="s">
        <v>40</v>
      </c>
      <c r="G45" s="11">
        <f>LOG10(G44)</f>
        <v>6.6458999759462696</v>
      </c>
    </row>
    <row r="46" spans="1:11" ht="15.75" x14ac:dyDescent="0.25">
      <c r="A46" s="4"/>
      <c r="B46" s="11"/>
      <c r="F46" s="4"/>
      <c r="G46" s="11"/>
    </row>
    <row r="47" spans="1:11" ht="15.75" x14ac:dyDescent="0.25">
      <c r="A47" s="4" t="s">
        <v>137</v>
      </c>
      <c r="B47" s="9">
        <f>PI()*(7/2*10^-3)^2</f>
        <v>3.8484510006474972E-5</v>
      </c>
      <c r="C47" s="3"/>
      <c r="F47" s="4" t="s">
        <v>137</v>
      </c>
      <c r="G47" s="9">
        <f>PI()*(7/2*10^-3)^2</f>
        <v>3.8484510006474972E-5</v>
      </c>
    </row>
    <row r="48" spans="1:11" ht="15.75" x14ac:dyDescent="0.25">
      <c r="A48" s="4" t="s">
        <v>135</v>
      </c>
      <c r="B48" s="36">
        <f>16.67/1000</f>
        <v>1.6670000000000001E-2</v>
      </c>
      <c r="F48" s="4" t="s">
        <v>135</v>
      </c>
      <c r="G48" s="36">
        <f>16.67/1000</f>
        <v>1.6670000000000001E-2</v>
      </c>
    </row>
    <row r="49" spans="1:7" ht="15.75" x14ac:dyDescent="0.25">
      <c r="A49" s="4" t="s">
        <v>134</v>
      </c>
      <c r="B49" s="9">
        <f>(2*TAN(RADIANS(B20/2))*B48)^2</f>
        <v>6.1161723748846797E-8</v>
      </c>
      <c r="C49" s="1">
        <f>B21*10^-12</f>
        <v>6.0762250000000005E-8</v>
      </c>
      <c r="F49" s="4" t="s">
        <v>134</v>
      </c>
      <c r="G49" s="9">
        <f>(2*TAN(RADIANS(G26/2))*G48)^2</f>
        <v>1.152177837284944E-11</v>
      </c>
    </row>
    <row r="50" spans="1:7" ht="15.75" x14ac:dyDescent="0.25">
      <c r="A50" s="4" t="s">
        <v>138</v>
      </c>
      <c r="B50" s="11">
        <f>B42/B49</f>
        <v>0.75577045151278943</v>
      </c>
      <c r="F50" s="4" t="s">
        <v>138</v>
      </c>
      <c r="G50" s="9">
        <f>G42/G49</f>
        <v>15920.796608166091</v>
      </c>
    </row>
    <row r="51" spans="1:7" ht="15.75" x14ac:dyDescent="0.25">
      <c r="A51" s="4" t="s">
        <v>139</v>
      </c>
      <c r="B51" s="11">
        <f>B50*B48^2/B47</f>
        <v>5.4572662972207979</v>
      </c>
      <c r="F51" s="4" t="s">
        <v>139</v>
      </c>
      <c r="G51" s="9">
        <f>G50*G48^2/G47</f>
        <v>114960.86752365142</v>
      </c>
    </row>
    <row r="52" spans="1:7" ht="15.75" x14ac:dyDescent="0.25">
      <c r="A52" s="4" t="s">
        <v>39</v>
      </c>
      <c r="B52" s="9">
        <f>B51*(B47*10^6)</f>
        <v>210.0202194233924</v>
      </c>
      <c r="F52" s="4" t="s">
        <v>39</v>
      </c>
      <c r="G52" s="9">
        <f>G51*(G47*10^6)</f>
        <v>4424212.6565670064</v>
      </c>
    </row>
    <row r="53" spans="1:7" ht="15.75" x14ac:dyDescent="0.25">
      <c r="A53" s="4"/>
      <c r="B53" s="11"/>
    </row>
    <row r="54" spans="1:7" ht="15.75" x14ac:dyDescent="0.25">
      <c r="A54" s="4"/>
      <c r="B54" s="11"/>
    </row>
    <row r="55" spans="1:7" ht="15.75" x14ac:dyDescent="0.25">
      <c r="A55" s="16" t="s">
        <v>71</v>
      </c>
      <c r="B55" s="3"/>
    </row>
    <row r="56" spans="1:7" x14ac:dyDescent="0.25">
      <c r="A56" s="35" t="s">
        <v>121</v>
      </c>
      <c r="B56" s="1">
        <f>10^-7</f>
        <v>9.9999999999999995E-8</v>
      </c>
    </row>
    <row r="57" spans="1:7" x14ac:dyDescent="0.25">
      <c r="A57" s="1" t="s">
        <v>122</v>
      </c>
      <c r="B57" s="1">
        <f>B30*B56</f>
        <v>147.89839852001157</v>
      </c>
    </row>
    <row r="58" spans="1:7" x14ac:dyDescent="0.25">
      <c r="A58" t="s">
        <v>23</v>
      </c>
      <c r="B58" s="1">
        <f>B57*0.7</f>
        <v>103.52887896400809</v>
      </c>
      <c r="C58">
        <v>0.7</v>
      </c>
    </row>
    <row r="59" spans="1:7" x14ac:dyDescent="0.25">
      <c r="A59" s="7" t="s">
        <v>70</v>
      </c>
    </row>
    <row r="60" spans="1:7" x14ac:dyDescent="0.25">
      <c r="A60" t="s">
        <v>125</v>
      </c>
      <c r="B60" s="3">
        <f>B58*'Photopigment sensitivity'!I75</f>
        <v>3.8497979793760466</v>
      </c>
      <c r="C60" t="s">
        <v>133</v>
      </c>
    </row>
    <row r="61" spans="1:7" x14ac:dyDescent="0.25">
      <c r="A61" t="s">
        <v>126</v>
      </c>
      <c r="B61" s="3">
        <f>B58*'Photopigment sensitivity'!J75</f>
        <v>10.111797989239923</v>
      </c>
      <c r="C61" t="s">
        <v>133</v>
      </c>
    </row>
    <row r="62" spans="1:7" x14ac:dyDescent="0.25">
      <c r="A62" t="s">
        <v>124</v>
      </c>
      <c r="B62" s="3">
        <f>B58*'Photopigment sensitivity'!K75</f>
        <v>99.93004985738942</v>
      </c>
      <c r="C62" t="s">
        <v>133</v>
      </c>
    </row>
    <row r="63" spans="1:7" x14ac:dyDescent="0.25">
      <c r="A63" t="s">
        <v>123</v>
      </c>
      <c r="B63" s="3">
        <f>B24*'Photopigment sensitivity'!L75*B29*0.7*B56</f>
        <v>256.23619366936123</v>
      </c>
      <c r="C63" t="s">
        <v>99</v>
      </c>
    </row>
    <row r="64" spans="1:7" x14ac:dyDescent="0.25">
      <c r="A64" s="1" t="s">
        <v>66</v>
      </c>
      <c r="B64" s="3">
        <f>B58*0.0175</f>
        <v>1.8117553818701417</v>
      </c>
      <c r="C64" t="s">
        <v>133</v>
      </c>
      <c r="D64" t="s">
        <v>72</v>
      </c>
    </row>
    <row r="65" spans="1:5" x14ac:dyDescent="0.25">
      <c r="A65" s="1"/>
      <c r="B65" s="3"/>
    </row>
    <row r="67" spans="1:5" ht="15.75" x14ac:dyDescent="0.25">
      <c r="A67" s="2" t="s">
        <v>93</v>
      </c>
    </row>
    <row r="68" spans="1:5" x14ac:dyDescent="0.25">
      <c r="A68" s="12" t="s">
        <v>57</v>
      </c>
    </row>
    <row r="69" spans="1:5" x14ac:dyDescent="0.25">
      <c r="A69" s="19" t="s">
        <v>58</v>
      </c>
      <c r="B69" s="19"/>
      <c r="C69" s="19"/>
      <c r="D69" s="19"/>
      <c r="E69" s="19"/>
    </row>
    <row r="71" spans="1:5" x14ac:dyDescent="0.25">
      <c r="A71" s="12" t="s">
        <v>55</v>
      </c>
    </row>
    <row r="72" spans="1:5" x14ac:dyDescent="0.25">
      <c r="A72" s="24" t="s">
        <v>127</v>
      </c>
      <c r="B72" s="24"/>
      <c r="C72" s="24"/>
      <c r="D72" s="24"/>
      <c r="E72" s="24"/>
    </row>
    <row r="73" spans="1:5" x14ac:dyDescent="0.25">
      <c r="A73" s="24" t="s">
        <v>129</v>
      </c>
      <c r="B73" s="24"/>
      <c r="C73" s="24"/>
      <c r="D73" s="24"/>
      <c r="E73" s="24"/>
    </row>
    <row r="74" spans="1:5" x14ac:dyDescent="0.25">
      <c r="A74" s="24" t="s">
        <v>130</v>
      </c>
      <c r="B74" s="24"/>
      <c r="C74" s="24"/>
      <c r="D74" s="24"/>
      <c r="E74" s="24"/>
    </row>
    <row r="75" spans="1:5" x14ac:dyDescent="0.25">
      <c r="A75" s="24" t="s">
        <v>56</v>
      </c>
      <c r="B75" s="24"/>
      <c r="C75" s="24"/>
      <c r="D75" s="24"/>
      <c r="E75" s="24"/>
    </row>
    <row r="76" spans="1:5" x14ac:dyDescent="0.25">
      <c r="A76" s="24" t="s">
        <v>54</v>
      </c>
      <c r="B76" s="24"/>
      <c r="C76" s="24"/>
      <c r="D76" s="24"/>
      <c r="E76" s="24"/>
    </row>
    <row r="78" spans="1:5" x14ac:dyDescent="0.25">
      <c r="A78" s="12" t="s">
        <v>53</v>
      </c>
    </row>
    <row r="79" spans="1:5" x14ac:dyDescent="0.25">
      <c r="A79" s="21" t="s">
        <v>61</v>
      </c>
      <c r="B79" s="21"/>
      <c r="C79" s="21"/>
      <c r="D79" s="21"/>
      <c r="E79" s="21"/>
    </row>
    <row r="80" spans="1:5" x14ac:dyDescent="0.25">
      <c r="A80" s="21" t="s">
        <v>60</v>
      </c>
      <c r="B80" s="21"/>
      <c r="C80" s="21"/>
      <c r="D80" s="21"/>
      <c r="E80" s="21"/>
    </row>
    <row r="83" spans="1:1" ht="15.75" x14ac:dyDescent="0.25">
      <c r="A83" s="2" t="s">
        <v>59</v>
      </c>
    </row>
    <row r="84" spans="1:1" x14ac:dyDescent="0.25">
      <c r="A84" t="s">
        <v>75</v>
      </c>
    </row>
    <row r="85" spans="1:1" x14ac:dyDescent="0.25">
      <c r="A85" t="s">
        <v>76</v>
      </c>
    </row>
    <row r="86" spans="1:1" x14ac:dyDescent="0.25">
      <c r="A86" t="s">
        <v>77</v>
      </c>
    </row>
    <row r="87" spans="1:1" x14ac:dyDescent="0.25">
      <c r="A87" t="s">
        <v>78</v>
      </c>
    </row>
    <row r="88" spans="1:1" x14ac:dyDescent="0.25">
      <c r="A88" t="s">
        <v>79</v>
      </c>
    </row>
    <row r="89" spans="1:1" x14ac:dyDescent="0.25">
      <c r="A89" t="s">
        <v>80</v>
      </c>
    </row>
    <row r="90" spans="1:1" x14ac:dyDescent="0.25">
      <c r="A90" t="s">
        <v>131</v>
      </c>
    </row>
    <row r="91" spans="1:1" x14ac:dyDescent="0.25">
      <c r="A91" t="s">
        <v>81</v>
      </c>
    </row>
    <row r="92" spans="1:1" x14ac:dyDescent="0.25">
      <c r="A92" t="s">
        <v>82</v>
      </c>
    </row>
    <row r="93" spans="1:1" x14ac:dyDescent="0.25">
      <c r="A93" t="s">
        <v>128</v>
      </c>
    </row>
    <row r="94" spans="1:1" x14ac:dyDescent="0.25">
      <c r="A94" t="s">
        <v>83</v>
      </c>
    </row>
    <row r="95" spans="1:1" x14ac:dyDescent="0.25">
      <c r="A95" s="8" t="s">
        <v>84</v>
      </c>
    </row>
  </sheetData>
  <mergeCells count="3">
    <mergeCell ref="F1:H1"/>
    <mergeCell ref="A1:C1"/>
    <mergeCell ref="C42:D4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5"/>
  <sheetViews>
    <sheetView topLeftCell="A175" workbookViewId="0">
      <selection activeCell="J198" sqref="J198"/>
    </sheetView>
  </sheetViews>
  <sheetFormatPr defaultRowHeight="15" x14ac:dyDescent="0.25"/>
  <cols>
    <col min="1" max="1" width="14.140625" customWidth="1"/>
    <col min="2" max="5" width="7.42578125" customWidth="1"/>
    <col min="9" max="9" width="12" bestFit="1" customWidth="1"/>
  </cols>
  <sheetData>
    <row r="1" spans="1:18" x14ac:dyDescent="0.25">
      <c r="A1" s="29" t="s">
        <v>108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x14ac:dyDescent="0.25">
      <c r="A2" s="29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t="15.75" x14ac:dyDescent="0.25">
      <c r="A3" s="28" t="s">
        <v>100</v>
      </c>
      <c r="B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25">
      <c r="A4" s="14"/>
      <c r="B4" s="14"/>
      <c r="D4" s="14"/>
      <c r="E4" s="14"/>
      <c r="F4" s="14"/>
      <c r="G4" s="14"/>
      <c r="H4" s="14"/>
      <c r="I4" s="14" t="s">
        <v>63</v>
      </c>
      <c r="J4" s="14" t="s">
        <v>64</v>
      </c>
      <c r="K4" s="14" t="s">
        <v>65</v>
      </c>
      <c r="L4" s="14" t="s">
        <v>113</v>
      </c>
      <c r="M4" s="14"/>
      <c r="N4" s="14"/>
      <c r="O4" s="14"/>
      <c r="P4" s="14"/>
      <c r="Q4" s="14"/>
      <c r="R4" s="14"/>
    </row>
    <row r="5" spans="1:18" x14ac:dyDescent="0.25">
      <c r="D5" s="14"/>
      <c r="E5" s="14"/>
      <c r="F5" s="14"/>
      <c r="G5" s="14"/>
      <c r="H5" s="14">
        <v>350</v>
      </c>
      <c r="I5" s="27">
        <f>1/(EXP($B$15*($B$11-$B$19/H5))+EXP($B$16*($B$12-$B$19/H5))+EXP($B$17*($B$13-$B$19/H5))+$B$14)</f>
        <v>8.8099119176313198E-4</v>
      </c>
      <c r="J5" s="27">
        <f>1/(EXP($B$15*($B$11-$B$20/H5))+EXP($B$16*($B$12-$B$20/H5))+EXP($B$17*($B$13-$B$20/H5))+$B$14)</f>
        <v>2.946179896790965E-3</v>
      </c>
      <c r="K5" s="27">
        <f>1/(EXP($B$15*($B$11-$B$21/H5))+EXP($B$16*($B$12-$B$21/H5))+EXP($B$17*($B$13-$B$21/H5))+$B$14)</f>
        <v>0.155109674944822</v>
      </c>
      <c r="L5" s="27">
        <f>1/(EXP($B$15*($B$11-$B$22/H5))+EXP($B$16*($B$12-$B$22/H5))+EXP($B$17*($B$13-$B$22/H5))+$B$14)</f>
        <v>1.022238528521952E-2</v>
      </c>
      <c r="M5" s="14"/>
      <c r="N5" s="14"/>
      <c r="O5" s="15"/>
      <c r="P5" s="15"/>
      <c r="Q5" s="15"/>
      <c r="R5" s="15"/>
    </row>
    <row r="6" spans="1:18" x14ac:dyDescent="0.25">
      <c r="D6" s="14"/>
      <c r="E6" s="14"/>
      <c r="F6" s="14"/>
      <c r="G6" s="14"/>
      <c r="H6" s="14">
        <v>351</v>
      </c>
      <c r="I6" s="27">
        <f t="shared" ref="I6:I69" si="0">1/(EXP($B$15*($B$11-$B$19/H6))+EXP($B$16*($B$12-$B$19/H6))+EXP($B$17*($B$13-$B$19/H6))+$B$14)</f>
        <v>9.3954670434425824E-4</v>
      </c>
      <c r="J6" s="27">
        <f t="shared" ref="J6:J69" si="1">1/(EXP($B$15*($B$11-$B$20/H6))+EXP($B$16*($B$12-$B$20/H6))+EXP($B$17*($B$13-$B$20/H6))+$B$14)</f>
        <v>3.1309396803552735E-3</v>
      </c>
      <c r="K6" s="27">
        <f t="shared" ref="K6:K69" si="2">1/(EXP($B$15*($B$11-$B$21/H6))+EXP($B$16*($B$12-$B$21/H6))+EXP($B$17*($B$13-$B$21/H6))+$B$14)</f>
        <v>0.16212284952683598</v>
      </c>
      <c r="L6" s="27">
        <f t="shared" ref="L6:L69" si="3">1/(EXP($B$15*($B$11-$B$22/H6))+EXP($B$16*($B$12-$B$22/H6))+EXP($B$17*($B$13-$B$22/H6))+$B$14)</f>
        <v>1.0821897223943574E-2</v>
      </c>
      <c r="M6" s="14"/>
      <c r="N6" s="14"/>
      <c r="O6" s="15"/>
      <c r="P6" s="15"/>
      <c r="Q6" s="15"/>
      <c r="R6" s="15"/>
    </row>
    <row r="7" spans="1:18" x14ac:dyDescent="0.25">
      <c r="D7" s="14"/>
      <c r="E7" s="14"/>
      <c r="F7" s="14"/>
      <c r="G7" s="14"/>
      <c r="H7" s="14">
        <v>352</v>
      </c>
      <c r="I7" s="27">
        <f t="shared" si="0"/>
        <v>1.0016253184895005E-3</v>
      </c>
      <c r="J7" s="27">
        <f t="shared" si="1"/>
        <v>3.3261113029954882E-3</v>
      </c>
      <c r="K7" s="27">
        <f t="shared" si="2"/>
        <v>0.16937161477081622</v>
      </c>
      <c r="L7" s="27">
        <f t="shared" si="3"/>
        <v>1.1452596259740249E-2</v>
      </c>
      <c r="M7" s="14"/>
      <c r="N7" s="14"/>
      <c r="O7" s="15"/>
      <c r="P7" s="15"/>
      <c r="Q7" s="15"/>
      <c r="R7" s="15"/>
    </row>
    <row r="8" spans="1:18" x14ac:dyDescent="0.25">
      <c r="D8" s="14"/>
      <c r="E8" s="14"/>
      <c r="F8" s="14"/>
      <c r="G8" s="14"/>
      <c r="H8" s="14">
        <v>353</v>
      </c>
      <c r="I8" s="27">
        <f t="shared" si="0"/>
        <v>1.0674157920217851E-3</v>
      </c>
      <c r="J8" s="27">
        <f t="shared" si="1"/>
        <v>3.532210878049656E-3</v>
      </c>
      <c r="K8" s="27">
        <f t="shared" si="2"/>
        <v>0.1768588570301822</v>
      </c>
      <c r="L8" s="27">
        <f t="shared" si="3"/>
        <v>1.2115871994253794E-2</v>
      </c>
      <c r="M8" s="14"/>
      <c r="N8" s="14"/>
      <c r="O8" s="15"/>
      <c r="P8" s="15"/>
      <c r="Q8" s="15"/>
      <c r="R8" s="15"/>
    </row>
    <row r="9" spans="1:18" x14ac:dyDescent="0.25">
      <c r="D9" s="14"/>
      <c r="E9" s="14"/>
      <c r="F9" s="14"/>
      <c r="G9" s="14"/>
      <c r="H9" s="14">
        <v>354</v>
      </c>
      <c r="I9" s="27">
        <f t="shared" si="0"/>
        <v>1.1371156634555455E-3</v>
      </c>
      <c r="J9" s="27">
        <f t="shared" si="1"/>
        <v>3.7497761847415404E-3</v>
      </c>
      <c r="K9" s="27">
        <f t="shared" si="2"/>
        <v>0.18458716599195885</v>
      </c>
      <c r="L9" s="27">
        <f t="shared" si="3"/>
        <v>1.2813162873506525E-2</v>
      </c>
      <c r="M9" s="14"/>
      <c r="N9" s="14"/>
      <c r="O9" s="15"/>
      <c r="P9" s="15"/>
      <c r="Q9" s="15"/>
      <c r="R9" s="15"/>
    </row>
    <row r="10" spans="1:18" x14ac:dyDescent="0.25">
      <c r="D10" s="14"/>
      <c r="E10" s="14"/>
      <c r="F10" s="14"/>
      <c r="G10" s="14"/>
      <c r="H10" s="14">
        <v>355</v>
      </c>
      <c r="I10" s="27">
        <f t="shared" si="0"/>
        <v>1.2109315907333452E-3</v>
      </c>
      <c r="J10" s="27">
        <f t="shared" si="1"/>
        <v>3.9793673724242322E-3</v>
      </c>
      <c r="K10" s="27">
        <f t="shared" si="2"/>
        <v>0.19255881300095196</v>
      </c>
      <c r="L10" s="27">
        <f t="shared" si="3"/>
        <v>1.3545957153677365E-2</v>
      </c>
      <c r="M10" s="14"/>
      <c r="N10" s="14"/>
      <c r="O10" s="15"/>
      <c r="P10" s="15"/>
      <c r="Q10" s="15"/>
      <c r="R10" s="15"/>
    </row>
    <row r="11" spans="1:18" x14ac:dyDescent="0.25">
      <c r="A11" s="14" t="s">
        <v>101</v>
      </c>
      <c r="B11" s="14">
        <v>0.88</v>
      </c>
      <c r="D11" s="14"/>
      <c r="E11" s="14"/>
      <c r="F11" s="14"/>
      <c r="G11" s="14"/>
      <c r="H11" s="14">
        <v>356</v>
      </c>
      <c r="I11" s="27">
        <f t="shared" si="0"/>
        <v>1.2890796996285086E-3</v>
      </c>
      <c r="J11" s="27">
        <f t="shared" si="1"/>
        <v>4.2215676767632659E-3</v>
      </c>
      <c r="K11" s="27">
        <f t="shared" si="2"/>
        <v>0.2007757295084496</v>
      </c>
      <c r="L11" s="27">
        <f t="shared" si="3"/>
        <v>1.4315793835393078E-2</v>
      </c>
      <c r="M11" s="14"/>
      <c r="N11" s="14"/>
      <c r="O11" s="15"/>
      <c r="P11" s="15"/>
      <c r="Q11" s="15"/>
      <c r="R11" s="15"/>
    </row>
    <row r="12" spans="1:18" x14ac:dyDescent="0.25">
      <c r="A12" s="14" t="s">
        <v>102</v>
      </c>
      <c r="B12" s="14">
        <v>0.92400000000000004</v>
      </c>
      <c r="D12" s="14"/>
      <c r="E12" s="14"/>
      <c r="F12" s="14"/>
      <c r="G12" s="14"/>
      <c r="H12" s="14">
        <v>357</v>
      </c>
      <c r="I12" s="27">
        <f t="shared" si="0"/>
        <v>1.3717859419205812E-3</v>
      </c>
      <c r="J12" s="27">
        <f t="shared" si="1"/>
        <v>4.4769841473531096E-3</v>
      </c>
      <c r="K12" s="27">
        <f t="shared" si="2"/>
        <v>0.20923948576938903</v>
      </c>
      <c r="L12" s="27">
        <f t="shared" si="3"/>
        <v>1.512426356171338E-2</v>
      </c>
      <c r="M12" s="14"/>
      <c r="N12" s="14"/>
      <c r="O12" s="15"/>
      <c r="P12" s="15"/>
      <c r="Q12" s="15"/>
      <c r="R12" s="15"/>
    </row>
    <row r="13" spans="1:18" x14ac:dyDescent="0.25">
      <c r="A13" s="14" t="s">
        <v>103</v>
      </c>
      <c r="B13" s="14">
        <v>1.1040000000000001</v>
      </c>
      <c r="D13" s="14"/>
      <c r="E13" s="14"/>
      <c r="F13" s="14"/>
      <c r="G13" s="14"/>
      <c r="H13" s="14">
        <v>358</v>
      </c>
      <c r="I13" s="27">
        <f t="shared" si="0"/>
        <v>1.4592864634407467E-3</v>
      </c>
      <c r="J13" s="27">
        <f t="shared" si="1"/>
        <v>4.7462483861944659E-3</v>
      </c>
      <c r="K13" s="27">
        <f t="shared" si="2"/>
        <v>0.21795126991701172</v>
      </c>
      <c r="L13" s="27">
        <f t="shared" si="3"/>
        <v>1.5973009474686294E-2</v>
      </c>
      <c r="M13" s="14"/>
      <c r="N13" s="14"/>
      <c r="O13" s="15"/>
      <c r="P13" s="15"/>
      <c r="Q13" s="15"/>
      <c r="R13" s="15"/>
    </row>
    <row r="14" spans="1:18" x14ac:dyDescent="0.25">
      <c r="A14" s="14" t="s">
        <v>104</v>
      </c>
      <c r="B14" s="14">
        <v>0.65500000000000003</v>
      </c>
      <c r="C14" s="14"/>
      <c r="D14" s="14"/>
      <c r="E14" s="14"/>
      <c r="F14" s="14"/>
      <c r="G14" s="14"/>
      <c r="H14" s="14">
        <v>359</v>
      </c>
      <c r="I14" s="27">
        <f t="shared" si="0"/>
        <v>1.5518279820738428E-3</v>
      </c>
      <c r="J14" s="27">
        <f t="shared" si="1"/>
        <v>5.0300172963891965E-3</v>
      </c>
      <c r="K14" s="27">
        <f t="shared" si="2"/>
        <v>0.22691186754808465</v>
      </c>
      <c r="L14" s="27">
        <f t="shared" si="3"/>
        <v>1.6863728025044412E-2</v>
      </c>
      <c r="M14" s="14"/>
      <c r="N14" s="14"/>
      <c r="O14" s="15"/>
      <c r="P14" s="15"/>
      <c r="Q14" s="15"/>
      <c r="R14" s="15"/>
    </row>
    <row r="15" spans="1:18" x14ac:dyDescent="0.25">
      <c r="A15" s="14" t="s">
        <v>105</v>
      </c>
      <c r="B15" s="14">
        <v>70</v>
      </c>
      <c r="C15" s="14"/>
      <c r="D15" s="14"/>
      <c r="E15" s="14"/>
      <c r="F15" s="14"/>
      <c r="G15" s="14"/>
      <c r="H15" s="14">
        <v>360</v>
      </c>
      <c r="I15" s="27">
        <f t="shared" si="0"/>
        <v>1.6496681757920358E-3</v>
      </c>
      <c r="J15" s="27">
        <f t="shared" si="1"/>
        <v>5.3289738403344304E-3</v>
      </c>
      <c r="K15" s="27">
        <f t="shared" si="2"/>
        <v>0.23612164195459187</v>
      </c>
      <c r="L15" s="27">
        <f t="shared" si="3"/>
        <v>1.7798169729292011E-2</v>
      </c>
      <c r="M15" s="14"/>
      <c r="N15" s="14"/>
      <c r="O15" s="15"/>
      <c r="P15" s="15"/>
      <c r="Q15" s="15"/>
      <c r="R15" s="15"/>
    </row>
    <row r="16" spans="1:18" x14ac:dyDescent="0.25">
      <c r="A16" s="14" t="s">
        <v>106</v>
      </c>
      <c r="B16" s="14">
        <v>28.5</v>
      </c>
      <c r="C16" s="14"/>
      <c r="D16" s="14"/>
      <c r="E16" s="14"/>
      <c r="F16" s="14"/>
      <c r="G16" s="14"/>
      <c r="H16" s="14">
        <v>361</v>
      </c>
      <c r="I16" s="27">
        <f t="shared" si="0"/>
        <v>1.7530760807825427E-3</v>
      </c>
      <c r="J16" s="27">
        <f t="shared" si="1"/>
        <v>5.64382780661763E-3</v>
      </c>
      <c r="K16" s="27">
        <f t="shared" si="2"/>
        <v>0.24558051513930723</v>
      </c>
      <c r="L16" s="27">
        <f t="shared" si="3"/>
        <v>1.8778139868111717E-2</v>
      </c>
      <c r="M16" s="14"/>
      <c r="N16" s="14"/>
      <c r="O16" s="15"/>
      <c r="P16" s="15"/>
      <c r="Q16" s="15"/>
      <c r="R16" s="15"/>
    </row>
    <row r="17" spans="1:18" x14ac:dyDescent="0.25">
      <c r="A17" s="14" t="s">
        <v>107</v>
      </c>
      <c r="B17" s="14">
        <v>-14.1</v>
      </c>
      <c r="C17" s="14"/>
      <c r="D17" s="14"/>
      <c r="E17" s="14"/>
      <c r="F17" s="14"/>
      <c r="G17" s="14"/>
      <c r="H17" s="14">
        <v>362</v>
      </c>
      <c r="I17" s="27">
        <f t="shared" si="0"/>
        <v>1.8623324997180707E-3</v>
      </c>
      <c r="J17" s="27">
        <f t="shared" si="1"/>
        <v>5.9753165847297009E-3</v>
      </c>
      <c r="K17" s="27">
        <f t="shared" si="2"/>
        <v>0.2552879497526529</v>
      </c>
      <c r="L17" s="27">
        <f t="shared" si="3"/>
        <v>1.9805499119690463E-2</v>
      </c>
      <c r="M17" s="14"/>
      <c r="N17" s="14"/>
      <c r="O17" s="15"/>
      <c r="P17" s="15"/>
      <c r="Q17" s="15"/>
      <c r="R17" s="15"/>
    </row>
    <row r="18" spans="1:18" x14ac:dyDescent="0.25">
      <c r="A18" s="14"/>
      <c r="B18" s="14"/>
      <c r="C18" s="14"/>
      <c r="D18" s="14"/>
      <c r="E18" s="14"/>
      <c r="F18" s="14"/>
      <c r="G18" s="14"/>
      <c r="H18" s="14">
        <v>363</v>
      </c>
      <c r="I18" s="27">
        <f t="shared" si="0"/>
        <v>1.977730420203641E-3</v>
      </c>
      <c r="J18" s="27">
        <f t="shared" si="1"/>
        <v>6.3242059466239236E-3</v>
      </c>
      <c r="K18" s="27">
        <f t="shared" si="2"/>
        <v>0.26524293208669319</v>
      </c>
      <c r="L18" s="27">
        <f t="shared" si="3"/>
        <v>2.0882164121229944E-2</v>
      </c>
      <c r="M18" s="14"/>
      <c r="N18" s="14"/>
      <c r="O18" s="15"/>
      <c r="P18" s="15"/>
      <c r="Q18" s="15"/>
      <c r="R18" s="15"/>
    </row>
    <row r="19" spans="1:18" x14ac:dyDescent="0.25">
      <c r="A19" s="14" t="s">
        <v>109</v>
      </c>
      <c r="B19" s="14">
        <v>561</v>
      </c>
      <c r="C19" s="14"/>
      <c r="D19" s="14"/>
      <c r="E19" s="14"/>
      <c r="F19" s="14"/>
      <c r="G19" s="14"/>
      <c r="H19" s="14">
        <v>364</v>
      </c>
      <c r="I19" s="27">
        <f t="shared" si="0"/>
        <v>2.0995754434172649E-3</v>
      </c>
      <c r="J19" s="27">
        <f t="shared" si="1"/>
        <v>6.6912908340530288E-3</v>
      </c>
      <c r="K19" s="27">
        <f t="shared" si="2"/>
        <v>0.27544395625882284</v>
      </c>
      <c r="L19" s="27">
        <f t="shared" si="3"/>
        <v>2.2010107951573678E-2</v>
      </c>
      <c r="M19" s="14"/>
      <c r="N19" s="14"/>
      <c r="O19" s="15"/>
      <c r="P19" s="15"/>
      <c r="Q19" s="15"/>
      <c r="R19" s="27"/>
    </row>
    <row r="20" spans="1:18" x14ac:dyDescent="0.25">
      <c r="A20" s="14" t="s">
        <v>110</v>
      </c>
      <c r="B20" s="14">
        <v>531</v>
      </c>
      <c r="C20" s="14"/>
      <c r="D20" s="14"/>
      <c r="E20" s="14"/>
      <c r="F20" s="14"/>
      <c r="G20" s="14"/>
      <c r="H20" s="14">
        <v>365</v>
      </c>
      <c r="I20" s="27">
        <f t="shared" si="0"/>
        <v>2.2281862229443627E-3</v>
      </c>
      <c r="J20" s="27">
        <f t="shared" si="1"/>
        <v>7.0773961505175495E-3</v>
      </c>
      <c r="K20" s="27">
        <f t="shared" si="2"/>
        <v>0.28588900971267373</v>
      </c>
      <c r="L20" s="27">
        <f t="shared" si="3"/>
        <v>2.3191360527544468E-2</v>
      </c>
      <c r="M20" s="14"/>
      <c r="N20" s="14"/>
      <c r="O20" s="15"/>
      <c r="P20" s="15"/>
      <c r="Q20" s="15"/>
      <c r="R20" s="27"/>
    </row>
    <row r="21" spans="1:18" x14ac:dyDescent="0.25">
      <c r="A21" s="14" t="s">
        <v>111</v>
      </c>
      <c r="B21" s="14">
        <v>430</v>
      </c>
      <c r="C21" s="14"/>
      <c r="D21" s="14"/>
      <c r="E21" s="14"/>
      <c r="F21" s="14"/>
      <c r="G21" s="14"/>
      <c r="H21" s="14">
        <v>366</v>
      </c>
      <c r="I21" s="27">
        <f t="shared" si="0"/>
        <v>2.3638949137867256E-3</v>
      </c>
      <c r="J21" s="27">
        <f t="shared" si="1"/>
        <v>7.4833775565523678E-3</v>
      </c>
      <c r="K21" s="27">
        <f t="shared" si="2"/>
        <v>0.29657556015687941</v>
      </c>
      <c r="L21" s="27">
        <f t="shared" si="3"/>
        <v>2.4428008906250909E-2</v>
      </c>
      <c r="M21" s="14"/>
      <c r="N21" s="14"/>
      <c r="O21" s="15"/>
      <c r="P21" s="15"/>
      <c r="Q21" s="15"/>
      <c r="R21" s="27"/>
    </row>
    <row r="22" spans="1:18" x14ac:dyDescent="0.25">
      <c r="A22" s="14" t="s">
        <v>112</v>
      </c>
      <c r="B22" s="14">
        <v>500</v>
      </c>
      <c r="C22" s="14"/>
      <c r="D22" s="14"/>
      <c r="E22" s="14"/>
      <c r="F22" s="14"/>
      <c r="G22" s="14"/>
      <c r="H22" s="14">
        <v>367</v>
      </c>
      <c r="I22" s="27">
        <f t="shared" si="0"/>
        <v>2.507047631506575E-3</v>
      </c>
      <c r="J22" s="27">
        <f t="shared" si="1"/>
        <v>7.9101222669675109E-3</v>
      </c>
      <c r="K22" s="27">
        <f t="shared" si="2"/>
        <v>0.307500544053604</v>
      </c>
      <c r="L22" s="27">
        <f t="shared" si="3"/>
        <v>2.5722197485290192E-2</v>
      </c>
      <c r="M22" s="14"/>
      <c r="N22" s="14"/>
      <c r="O22" s="15"/>
      <c r="P22" s="15"/>
      <c r="Q22" s="15"/>
      <c r="R22" s="27"/>
    </row>
    <row r="23" spans="1:18" x14ac:dyDescent="0.25">
      <c r="C23" s="14"/>
      <c r="D23" s="14"/>
      <c r="E23" s="14"/>
      <c r="F23" s="14"/>
      <c r="G23" s="14"/>
      <c r="H23" s="14">
        <v>368</v>
      </c>
      <c r="I23" s="27">
        <f t="shared" si="0"/>
        <v>2.6580049214439375E-3</v>
      </c>
      <c r="J23" s="27">
        <f t="shared" si="1"/>
        <v>8.3585498485423942E-3</v>
      </c>
      <c r="K23" s="27">
        <f t="shared" si="2"/>
        <v>0.31866035675814591</v>
      </c>
      <c r="L23" s="27">
        <f t="shared" si="3"/>
        <v>2.7076128092445029E-2</v>
      </c>
      <c r="M23" s="14"/>
      <c r="N23" s="14"/>
      <c r="O23" s="15"/>
      <c r="P23" s="15"/>
      <c r="Q23" s="15"/>
      <c r="R23" s="27"/>
    </row>
    <row r="24" spans="1:18" x14ac:dyDescent="0.25">
      <c r="A24" t="s">
        <v>140</v>
      </c>
      <c r="C24" s="14"/>
      <c r="D24" s="14"/>
      <c r="E24" s="14"/>
      <c r="F24" s="14"/>
      <c r="G24" s="14"/>
      <c r="H24" s="14">
        <v>369</v>
      </c>
      <c r="I24" s="27">
        <f t="shared" si="0"/>
        <v>2.817142237922027E-3</v>
      </c>
      <c r="J24" s="27">
        <f t="shared" si="1"/>
        <v>8.8296130165498986E-3</v>
      </c>
      <c r="K24" s="27">
        <f t="shared" si="2"/>
        <v>0.33005084439849525</v>
      </c>
      <c r="L24" s="27">
        <f t="shared" si="3"/>
        <v>2.8492059956156168E-2</v>
      </c>
      <c r="M24" s="14"/>
      <c r="N24" s="14"/>
      <c r="O24" s="15"/>
      <c r="P24" s="15"/>
      <c r="Q24" s="15"/>
      <c r="R24" s="27"/>
    </row>
    <row r="25" spans="1:18" x14ac:dyDescent="0.25">
      <c r="A25" t="s">
        <v>141</v>
      </c>
      <c r="C25" s="14"/>
      <c r="D25" s="14"/>
      <c r="E25" s="14"/>
      <c r="F25" s="14"/>
      <c r="G25" s="14"/>
      <c r="H25" s="14">
        <v>370</v>
      </c>
      <c r="I25" s="27">
        <f t="shared" si="0"/>
        <v>2.9848504333298454E-3</v>
      </c>
      <c r="J25" s="27">
        <f t="shared" si="1"/>
        <v>9.3242984283583366E-3</v>
      </c>
      <c r="K25" s="27">
        <f t="shared" si="2"/>
        <v>0.34166729756955067</v>
      </c>
      <c r="L25" s="27">
        <f t="shared" si="3"/>
        <v>2.9972309547740019E-2</v>
      </c>
      <c r="M25" s="14"/>
      <c r="N25" s="14"/>
      <c r="O25" s="15"/>
      <c r="P25" s="15"/>
      <c r="Q25" s="15"/>
      <c r="R25" s="27"/>
    </row>
    <row r="26" spans="1:18" x14ac:dyDescent="0.25">
      <c r="C26" s="14"/>
      <c r="D26" s="14"/>
      <c r="E26" s="14"/>
      <c r="F26" s="14"/>
      <c r="G26" s="14"/>
      <c r="H26" s="14">
        <v>371</v>
      </c>
      <c r="I26" s="27">
        <f t="shared" si="0"/>
        <v>3.161536256943849E-3</v>
      </c>
      <c r="J26" s="27">
        <f t="shared" si="1"/>
        <v>9.8436274722242222E-3</v>
      </c>
      <c r="K26" s="27">
        <f t="shared" si="2"/>
        <v>0.35350444690085608</v>
      </c>
      <c r="L26" s="27">
        <f t="shared" si="3"/>
        <v>3.1519250286029622E-2</v>
      </c>
      <c r="M26" s="14"/>
      <c r="N26" s="14"/>
      <c r="O26" s="15"/>
      <c r="P26" s="15"/>
      <c r="Q26" s="15"/>
      <c r="R26" s="27"/>
    </row>
    <row r="27" spans="1:18" x14ac:dyDescent="0.25">
      <c r="C27" s="14"/>
      <c r="D27" s="14"/>
      <c r="E27" s="14"/>
      <c r="F27" s="14"/>
      <c r="G27" s="14"/>
      <c r="H27" s="14">
        <v>372</v>
      </c>
      <c r="I27" s="27">
        <f t="shared" si="0"/>
        <v>3.3476228633213512E-3</v>
      </c>
      <c r="J27" s="27">
        <f t="shared" si="1"/>
        <v>1.0388657049248663E-2</v>
      </c>
      <c r="K27" s="27">
        <f t="shared" si="2"/>
        <v>0.36555646053935859</v>
      </c>
      <c r="L27" s="27">
        <f t="shared" si="3"/>
        <v>3.3135312094837652E-2</v>
      </c>
      <c r="M27" s="14"/>
      <c r="N27" s="14"/>
      <c r="O27" s="15"/>
      <c r="P27" s="15"/>
      <c r="Q27" s="15"/>
      <c r="R27" s="27"/>
    </row>
    <row r="28" spans="1:18" x14ac:dyDescent="0.25">
      <c r="C28" s="14"/>
      <c r="D28" s="14"/>
      <c r="E28" s="14"/>
      <c r="F28" s="14"/>
      <c r="G28" s="14"/>
      <c r="H28" s="14">
        <v>373</v>
      </c>
      <c r="I28" s="27">
        <f t="shared" si="0"/>
        <v>3.5435503300671614E-3</v>
      </c>
      <c r="J28" s="27">
        <f t="shared" si="1"/>
        <v>1.0960480346323118E-2</v>
      </c>
      <c r="K28" s="27">
        <f t="shared" si="2"/>
        <v>0.37781694356998796</v>
      </c>
      <c r="L28" s="27">
        <f t="shared" si="3"/>
        <v>3.4822980803384106E-2</v>
      </c>
      <c r="M28" s="14"/>
      <c r="N28" s="14"/>
      <c r="O28" s="15"/>
      <c r="P28" s="15"/>
      <c r="Q28" s="15"/>
      <c r="R28" s="27"/>
    </row>
    <row r="29" spans="1:18" x14ac:dyDescent="0.25">
      <c r="C29" s="14"/>
      <c r="D29" s="14"/>
      <c r="E29" s="14"/>
      <c r="F29" s="14"/>
      <c r="G29" s="14"/>
      <c r="H29" s="14">
        <v>374</v>
      </c>
      <c r="I29" s="27">
        <f t="shared" si="0"/>
        <v>3.7497761847415404E-3</v>
      </c>
      <c r="J29" s="27">
        <f t="shared" si="1"/>
        <v>1.1560227597737387E-2</v>
      </c>
      <c r="K29" s="27">
        <f t="shared" si="2"/>
        <v>0.39027893937702418</v>
      </c>
      <c r="L29" s="27">
        <f t="shared" si="3"/>
        <v>3.6584797379600839E-2</v>
      </c>
      <c r="M29" s="14"/>
      <c r="N29" s="14"/>
      <c r="O29" s="15"/>
      <c r="P29" s="15"/>
      <c r="Q29" s="15"/>
      <c r="R29" s="27"/>
    </row>
    <row r="30" spans="1:18" x14ac:dyDescent="0.25">
      <c r="C30" s="14"/>
      <c r="D30" s="14"/>
      <c r="E30" s="14"/>
      <c r="F30" s="14"/>
      <c r="G30" s="14"/>
      <c r="H30" s="14">
        <v>375</v>
      </c>
      <c r="I30" s="27">
        <f t="shared" si="0"/>
        <v>3.9667759406420526E-3</v>
      </c>
      <c r="J30" s="27">
        <f t="shared" si="1"/>
        <v>1.2189066832964173E-2</v>
      </c>
      <c r="K30" s="27">
        <f t="shared" si="2"/>
        <v>0.40293493292848265</v>
      </c>
      <c r="L30" s="27">
        <f t="shared" si="3"/>
        <v>3.842335698602091E-2</v>
      </c>
      <c r="M30" s="14"/>
      <c r="N30" s="14"/>
      <c r="O30" s="27"/>
      <c r="P30" s="15"/>
      <c r="Q30" s="15"/>
      <c r="R30" s="27"/>
    </row>
    <row r="31" spans="1:18" x14ac:dyDescent="0.25">
      <c r="C31" s="14"/>
      <c r="D31" s="14"/>
      <c r="E31" s="14"/>
      <c r="F31" s="14"/>
      <c r="G31" s="14"/>
      <c r="H31" s="14">
        <v>376</v>
      </c>
      <c r="I31" s="27">
        <f t="shared" si="0"/>
        <v>4.1950436411539449E-3</v>
      </c>
      <c r="J31" s="27">
        <f t="shared" si="1"/>
        <v>1.284820460796988E-2</v>
      </c>
      <c r="K31" s="27">
        <f t="shared" si="2"/>
        <v>0.41577685594441649</v>
      </c>
      <c r="L31" s="27">
        <f t="shared" si="3"/>
        <v>4.0341307847793509E-2</v>
      </c>
      <c r="M31" s="14"/>
      <c r="N31" s="14"/>
      <c r="O31" s="27"/>
      <c r="P31" s="15"/>
      <c r="Q31" s="15"/>
      <c r="R31" s="27"/>
    </row>
    <row r="32" spans="1:18" x14ac:dyDescent="0.25">
      <c r="A32" s="14"/>
      <c r="B32" s="14"/>
      <c r="C32" s="14"/>
      <c r="D32" s="14"/>
      <c r="E32" s="14"/>
      <c r="F32" s="14"/>
      <c r="G32" s="14"/>
      <c r="H32" s="14">
        <v>377</v>
      </c>
      <c r="I32" s="27">
        <f t="shared" si="0"/>
        <v>4.4350924123235293E-3</v>
      </c>
      <c r="J32" s="27">
        <f t="shared" si="1"/>
        <v>1.3538886717229952E-2</v>
      </c>
      <c r="K32" s="27">
        <f t="shared" si="2"/>
        <v>0.42879609388832429</v>
      </c>
      <c r="L32" s="27">
        <f t="shared" si="3"/>
        <v>4.2341349922234622E-2</v>
      </c>
      <c r="M32" s="14"/>
      <c r="N32" s="14"/>
      <c r="O32" s="27"/>
      <c r="P32" s="15"/>
      <c r="Q32" s="15"/>
      <c r="R32" s="27"/>
    </row>
    <row r="33" spans="1:18" x14ac:dyDescent="0.25">
      <c r="A33" s="14"/>
      <c r="B33" s="14"/>
      <c r="C33" s="14"/>
      <c r="D33" s="14"/>
      <c r="E33" s="14"/>
      <c r="F33" s="14"/>
      <c r="G33" s="14"/>
      <c r="H33" s="14">
        <v>378</v>
      </c>
      <c r="I33" s="27">
        <f t="shared" si="0"/>
        <v>4.6874550232662501E-3</v>
      </c>
      <c r="J33" s="27">
        <f t="shared" si="1"/>
        <v>1.4262398883452451E-2</v>
      </c>
      <c r="K33" s="27">
        <f t="shared" si="2"/>
        <v>0.44198349469922982</v>
      </c>
      <c r="L33" s="27">
        <f t="shared" si="3"/>
        <v>4.4426233359235172E-2</v>
      </c>
      <c r="M33" s="14"/>
      <c r="N33" s="14"/>
      <c r="O33" s="27"/>
      <c r="P33" s="15"/>
      <c r="Q33" s="27"/>
      <c r="R33" s="27"/>
    </row>
    <row r="34" spans="1:18" x14ac:dyDescent="0.25">
      <c r="A34" s="14"/>
      <c r="B34" s="14"/>
      <c r="C34" s="14"/>
      <c r="D34" s="14"/>
      <c r="E34" s="14"/>
      <c r="F34" s="14"/>
      <c r="G34" s="14"/>
      <c r="H34" s="14">
        <v>379</v>
      </c>
      <c r="I34" s="27">
        <f t="shared" si="0"/>
        <v>4.9526844539755869E-3</v>
      </c>
      <c r="J34" s="27">
        <f t="shared" si="1"/>
        <v>1.5020067421829928E-2</v>
      </c>
      <c r="K34" s="27">
        <f t="shared" si="2"/>
        <v>0.45532937916061672</v>
      </c>
      <c r="L34" s="27">
        <f t="shared" si="3"/>
        <v>4.6598756741812512E-2</v>
      </c>
      <c r="M34" s="14"/>
      <c r="N34" s="14"/>
      <c r="O34" s="27"/>
      <c r="P34" s="15"/>
      <c r="Q34" s="27"/>
      <c r="R34" s="27"/>
    </row>
    <row r="35" spans="1:18" x14ac:dyDescent="0.25">
      <c r="A35" s="14"/>
      <c r="B35" s="14"/>
      <c r="C35" s="14"/>
      <c r="D35" s="14"/>
      <c r="E35" s="14"/>
      <c r="F35" s="14"/>
      <c r="G35" s="14"/>
      <c r="H35" s="14">
        <v>380</v>
      </c>
      <c r="I35" s="27">
        <f t="shared" si="0"/>
        <v>5.2313544700509466E-3</v>
      </c>
      <c r="J35" s="27">
        <f t="shared" si="1"/>
        <v>1.5813259875455756E-2</v>
      </c>
      <c r="K35" s="27">
        <f t="shared" si="2"/>
        <v>0.46882355278176541</v>
      </c>
      <c r="L35" s="27">
        <f t="shared" si="3"/>
        <v>4.8861765096105382E-2</v>
      </c>
      <c r="M35" s="14"/>
      <c r="N35" s="14"/>
      <c r="O35" s="27"/>
      <c r="P35" s="15"/>
      <c r="Q35" s="27"/>
      <c r="R35" s="27"/>
    </row>
    <row r="36" spans="1:18" x14ac:dyDescent="0.25">
      <c r="A36" s="14"/>
      <c r="B36" s="14"/>
      <c r="C36" s="14"/>
      <c r="D36" s="14"/>
      <c r="E36" s="14"/>
      <c r="F36" s="14"/>
      <c r="G36" s="14"/>
      <c r="H36" s="14">
        <v>381</v>
      </c>
      <c r="I36" s="27">
        <f t="shared" si="0"/>
        <v>5.5240602038117937E-3</v>
      </c>
      <c r="J36" s="27">
        <f t="shared" si="1"/>
        <v>1.664338561834643E-2</v>
      </c>
      <c r="K36" s="27">
        <f t="shared" si="2"/>
        <v>0.48245531904743688</v>
      </c>
      <c r="L36" s="27">
        <f t="shared" si="3"/>
        <v>5.1218147660190699E-2</v>
      </c>
      <c r="M36" s="14"/>
      <c r="N36" s="14"/>
      <c r="O36" s="27"/>
      <c r="P36" s="15"/>
      <c r="Q36" s="27"/>
      <c r="R36" s="27"/>
    </row>
    <row r="37" spans="1:18" x14ac:dyDescent="0.25">
      <c r="A37" s="14"/>
      <c r="B37" s="14"/>
      <c r="C37" s="14"/>
      <c r="D37" s="14"/>
      <c r="E37" s="14"/>
      <c r="F37" s="14"/>
      <c r="G37" s="14"/>
      <c r="H37" s="14">
        <v>382</v>
      </c>
      <c r="I37" s="27">
        <f t="shared" si="0"/>
        <v>5.8314187412113801E-3</v>
      </c>
      <c r="J37" s="27">
        <f t="shared" si="1"/>
        <v>1.7511896422318964E-2</v>
      </c>
      <c r="K37" s="27">
        <f t="shared" si="2"/>
        <v>0.49621349387360425</v>
      </c>
      <c r="L37" s="27">
        <f t="shared" si="3"/>
        <v>5.3670835401238785E-2</v>
      </c>
      <c r="M37" s="14"/>
      <c r="N37" s="14"/>
      <c r="O37" s="27"/>
      <c r="P37" s="15"/>
      <c r="Q37" s="27"/>
      <c r="R37" s="27"/>
    </row>
    <row r="38" spans="1:18" x14ac:dyDescent="0.25">
      <c r="A38" s="14"/>
      <c r="B38" s="14"/>
      <c r="C38" s="14"/>
      <c r="D38" s="14"/>
      <c r="E38" s="14"/>
      <c r="F38" s="14"/>
      <c r="G38" s="14"/>
      <c r="H38" s="14">
        <v>383</v>
      </c>
      <c r="I38" s="27">
        <f t="shared" si="0"/>
        <v>6.1540697139064928E-3</v>
      </c>
      <c r="J38" s="27">
        <f t="shared" si="1"/>
        <v>1.8420286983770538E-2</v>
      </c>
      <c r="K38" s="27">
        <f t="shared" si="2"/>
        <v>0.51008642109045987</v>
      </c>
      <c r="L38" s="27">
        <f t="shared" si="3"/>
        <v>5.6222798270742107E-2</v>
      </c>
      <c r="M38" s="14"/>
      <c r="N38" s="14"/>
      <c r="O38" s="27"/>
      <c r="P38" s="27"/>
      <c r="Q38" s="27"/>
      <c r="R38" s="27"/>
    </row>
    <row r="39" spans="1:18" x14ac:dyDescent="0.25">
      <c r="A39" s="14"/>
      <c r="B39" s="14"/>
      <c r="C39" s="14"/>
      <c r="D39" s="14"/>
      <c r="E39" s="14"/>
      <c r="F39" s="14"/>
      <c r="G39" s="14"/>
      <c r="H39" s="14">
        <v>384</v>
      </c>
      <c r="I39" s="27">
        <f t="shared" si="0"/>
        <v>6.492675895779813E-3</v>
      </c>
      <c r="J39" s="27">
        <f t="shared" si="1"/>
        <v>1.9370095406206159E-2</v>
      </c>
      <c r="K39" s="27">
        <f t="shared" si="2"/>
        <v>0.52406198875955334</v>
      </c>
      <c r="L39" s="27">
        <f t="shared" si="3"/>
        <v>5.8877042187841608E-2</v>
      </c>
      <c r="M39" s="14"/>
      <c r="N39" s="14"/>
      <c r="O39" s="27"/>
      <c r="P39" s="27"/>
      <c r="Q39" s="27"/>
      <c r="R39" s="27"/>
    </row>
    <row r="40" spans="1:18" x14ac:dyDescent="0.25">
      <c r="A40" s="14"/>
      <c r="B40" s="14"/>
      <c r="C40" s="14"/>
      <c r="D40" s="14"/>
      <c r="E40" s="14"/>
      <c r="F40" s="14"/>
      <c r="G40" s="14"/>
      <c r="H40" s="14">
        <v>385</v>
      </c>
      <c r="I40" s="27">
        <f t="shared" si="0"/>
        <v>6.8479238031482056E-3</v>
      </c>
      <c r="J40" s="27">
        <f t="shared" si="1"/>
        <v>2.0362903634154685E-2</v>
      </c>
      <c r="K40" s="27">
        <f t="shared" si="2"/>
        <v>0.53812764611985631</v>
      </c>
      <c r="L40" s="27">
        <f t="shared" si="3"/>
        <v>6.1636605741147849E-2</v>
      </c>
      <c r="M40" s="14"/>
      <c r="N40" s="14"/>
      <c r="O40" s="27"/>
      <c r="P40" s="27"/>
      <c r="Q40" s="27"/>
      <c r="R40" s="27"/>
    </row>
    <row r="41" spans="1:18" x14ac:dyDescent="0.25">
      <c r="A41" s="14"/>
      <c r="B41" s="14"/>
      <c r="C41" s="14"/>
      <c r="D41" s="14"/>
      <c r="E41" s="14"/>
      <c r="F41" s="14"/>
      <c r="G41" s="14"/>
      <c r="H41" s="14">
        <v>386</v>
      </c>
      <c r="I41" s="27">
        <f t="shared" si="0"/>
        <v>7.2205242978238002E-3</v>
      </c>
      <c r="J41" s="27">
        <f t="shared" si="1"/>
        <v>2.140033783390578E-2</v>
      </c>
      <c r="K41" s="27">
        <f t="shared" si="2"/>
        <v>0.55227042094828371</v>
      </c>
      <c r="L41" s="27">
        <f t="shared" si="3"/>
        <v>6.450455659992739E-2</v>
      </c>
      <c r="M41" s="14"/>
      <c r="N41" s="14"/>
      <c r="O41" s="27"/>
      <c r="P41" s="27"/>
      <c r="Q41" s="27"/>
      <c r="R41" s="27"/>
    </row>
    <row r="42" spans="1:18" x14ac:dyDescent="0.25">
      <c r="A42" s="14"/>
      <c r="B42" s="14"/>
      <c r="C42" s="14"/>
      <c r="D42" s="14"/>
      <c r="E42" s="14"/>
      <c r="F42" s="14"/>
      <c r="G42" s="14"/>
      <c r="H42" s="14">
        <v>387</v>
      </c>
      <c r="I42" s="27">
        <f t="shared" si="0"/>
        <v>7.6112131921250411E-3</v>
      </c>
      <c r="J42" s="27">
        <f t="shared" si="1"/>
        <v>2.2484068716294246E-2</v>
      </c>
      <c r="K42" s="27">
        <f t="shared" si="2"/>
        <v>0.56647693711382052</v>
      </c>
      <c r="L42" s="27">
        <f t="shared" si="3"/>
        <v>6.7483987626075395E-2</v>
      </c>
      <c r="M42" s="14"/>
      <c r="N42" s="14"/>
      <c r="O42" s="27"/>
      <c r="P42" s="27"/>
      <c r="Q42" s="27"/>
      <c r="R42" s="27"/>
    </row>
    <row r="43" spans="1:18" x14ac:dyDescent="0.25">
      <c r="A43" s="14"/>
      <c r="B43" s="14"/>
      <c r="C43" s="14"/>
      <c r="D43" s="14"/>
      <c r="E43" s="14"/>
      <c r="F43" s="14"/>
      <c r="G43" s="14"/>
      <c r="H43" s="14">
        <v>388</v>
      </c>
      <c r="I43" s="27">
        <f t="shared" si="0"/>
        <v>8.0207518548609993E-3</v>
      </c>
      <c r="J43" s="27">
        <f t="shared" si="1"/>
        <v>2.3615811796547832E-2</v>
      </c>
      <c r="K43" s="27">
        <f t="shared" si="2"/>
        <v>0.58073343210121764</v>
      </c>
      <c r="L43" s="27">
        <f t="shared" si="3"/>
        <v>7.0578012678968821E-2</v>
      </c>
      <c r="M43" s="14"/>
      <c r="N43" s="14"/>
      <c r="O43" s="27"/>
      <c r="P43" s="27"/>
      <c r="Q43" s="27"/>
      <c r="R43" s="27"/>
    </row>
    <row r="44" spans="1:18" x14ac:dyDescent="0.25">
      <c r="A44" s="14"/>
      <c r="B44" s="14"/>
      <c r="C44" s="14"/>
      <c r="D44" s="14"/>
      <c r="E44" s="14"/>
      <c r="F44" s="14"/>
      <c r="G44" s="14"/>
      <c r="H44" s="14">
        <v>389</v>
      </c>
      <c r="I44" s="27">
        <f t="shared" si="0"/>
        <v>8.4499278172365244E-3</v>
      </c>
      <c r="J44" s="27">
        <f t="shared" si="1"/>
        <v>2.4797327586010633E-2</v>
      </c>
      <c r="K44" s="27">
        <f t="shared" si="2"/>
        <v>0.59502577428046288</v>
      </c>
      <c r="L44" s="27">
        <f t="shared" si="3"/>
        <v>7.3789762106055715E-2</v>
      </c>
      <c r="M44" s="14"/>
      <c r="N44" s="14"/>
      <c r="O44" s="27"/>
      <c r="P44" s="27"/>
      <c r="Q44" s="27"/>
      <c r="R44" s="27"/>
    </row>
    <row r="45" spans="1:18" x14ac:dyDescent="0.25">
      <c r="A45" s="14"/>
      <c r="B45" s="14"/>
      <c r="C45" s="14"/>
      <c r="D45" s="14"/>
      <c r="E45" s="14"/>
      <c r="F45" s="14"/>
      <c r="G45" s="14"/>
      <c r="H45" s="14">
        <v>390</v>
      </c>
      <c r="I45" s="27">
        <f t="shared" si="0"/>
        <v>8.8995553775440134E-3</v>
      </c>
      <c r="J45" s="27">
        <f t="shared" si="1"/>
        <v>2.6030421710347917E-2</v>
      </c>
      <c r="K45" s="27">
        <f t="shared" si="2"/>
        <v>0.60933947970199298</v>
      </c>
      <c r="L45" s="27">
        <f t="shared" si="3"/>
        <v>7.7122377912921772E-2</v>
      </c>
      <c r="M45" s="14"/>
      <c r="N45" s="14"/>
      <c r="O45" s="27"/>
      <c r="P45" s="27"/>
      <c r="Q45" s="27"/>
      <c r="R45" s="27"/>
    </row>
    <row r="46" spans="1:18" x14ac:dyDescent="0.25">
      <c r="A46" s="14"/>
      <c r="B46" s="14"/>
      <c r="C46" s="14"/>
      <c r="D46" s="14"/>
      <c r="E46" s="14"/>
      <c r="F46" s="14"/>
      <c r="G46" s="14"/>
      <c r="H46" s="14">
        <v>391</v>
      </c>
      <c r="I46" s="27">
        <f t="shared" si="0"/>
        <v>9.370476203424901E-3</v>
      </c>
      <c r="J46" s="27">
        <f t="shared" si="1"/>
        <v>2.7316944948638931E-2</v>
      </c>
      <c r="K46" s="27">
        <f t="shared" si="2"/>
        <v>0.62365972820506377</v>
      </c>
      <c r="L46" s="27">
        <f t="shared" si="3"/>
        <v>8.0579008607573582E-2</v>
      </c>
      <c r="M46" s="14"/>
      <c r="N46" s="14"/>
      <c r="O46" s="27"/>
      <c r="P46" s="27"/>
      <c r="Q46" s="27"/>
      <c r="R46" s="27"/>
    </row>
    <row r="47" spans="1:18" x14ac:dyDescent="0.25">
      <c r="A47" s="14"/>
      <c r="B47" s="14"/>
      <c r="C47" s="14"/>
      <c r="D47" s="14"/>
      <c r="E47" s="14"/>
      <c r="F47" s="14"/>
      <c r="G47" s="14"/>
      <c r="H47" s="14">
        <v>392</v>
      </c>
      <c r="I47" s="27">
        <f t="shared" si="0"/>
        <v>9.8635599303950466E-3</v>
      </c>
      <c r="J47" s="27">
        <f t="shared" si="1"/>
        <v>2.8658793187568199E-2</v>
      </c>
      <c r="K47" s="27">
        <f t="shared" si="2"/>
        <v>0.63797137863790343</v>
      </c>
      <c r="L47" s="27">
        <f t="shared" si="3"/>
        <v>8.4162803714789916E-2</v>
      </c>
      <c r="M47" s="14"/>
      <c r="N47" s="14"/>
      <c r="O47" s="27"/>
      <c r="P47" s="27"/>
      <c r="Q47" s="27"/>
      <c r="R47" s="27"/>
    </row>
    <row r="48" spans="1:18" x14ac:dyDescent="0.25">
      <c r="A48" s="14"/>
      <c r="B48" s="14"/>
      <c r="C48" s="14"/>
      <c r="D48" s="14"/>
      <c r="E48" s="14"/>
      <c r="F48" s="14"/>
      <c r="G48" s="14"/>
      <c r="H48" s="14">
        <v>393</v>
      </c>
      <c r="I48" s="27">
        <f t="shared" si="0"/>
        <v>1.0379704755237825E-2</v>
      </c>
      <c r="J48" s="27">
        <f t="shared" si="1"/>
        <v>3.0057907284738568E-2</v>
      </c>
      <c r="K48" s="27">
        <f t="shared" si="2"/>
        <v>0.65225898300331153</v>
      </c>
      <c r="L48" s="27">
        <f t="shared" si="3"/>
        <v>8.7876907957640707E-2</v>
      </c>
      <c r="M48" s="14"/>
      <c r="N48" s="14"/>
      <c r="O48" s="27"/>
      <c r="P48" s="27"/>
      <c r="Q48" s="27"/>
      <c r="R48" s="27"/>
    </row>
    <row r="49" spans="1:18" x14ac:dyDescent="0.25">
      <c r="A49" s="14"/>
      <c r="B49" s="14"/>
      <c r="C49" s="14"/>
      <c r="D49" s="14"/>
      <c r="E49" s="14"/>
      <c r="F49" s="14"/>
      <c r="G49" s="14"/>
      <c r="H49" s="14">
        <v>394</v>
      </c>
      <c r="I49" s="27">
        <f t="shared" si="0"/>
        <v>1.0919838022773019E-2</v>
      </c>
      <c r="J49" s="27">
        <f t="shared" si="1"/>
        <v>3.151627283494704E-2</v>
      </c>
      <c r="K49" s="27">
        <f t="shared" si="2"/>
        <v>0.66650679936221224</v>
      </c>
      <c r="L49" s="27">
        <f t="shared" si="3"/>
        <v>9.1724455104632951E-2</v>
      </c>
      <c r="M49" s="14"/>
      <c r="N49" s="14"/>
      <c r="O49" s="27"/>
      <c r="P49" s="27"/>
      <c r="Q49" s="27"/>
      <c r="R49" s="27"/>
    </row>
    <row r="50" spans="1:18" x14ac:dyDescent="0.25">
      <c r="A50" s="14"/>
      <c r="B50" s="14"/>
      <c r="C50" s="14"/>
      <c r="D50" s="14"/>
      <c r="E50" s="14"/>
      <c r="F50" s="14"/>
      <c r="G50" s="14"/>
      <c r="H50" s="14">
        <v>395</v>
      </c>
      <c r="I50" s="27">
        <f t="shared" si="0"/>
        <v>1.1484916804410753E-2</v>
      </c>
      <c r="J50" s="27">
        <f t="shared" si="1"/>
        <v>3.3035919833098185E-2</v>
      </c>
      <c r="K50" s="27">
        <f t="shared" si="2"/>
        <v>0.68069880335032618</v>
      </c>
      <c r="L50" s="27">
        <f t="shared" si="3"/>
        <v>9.5708561482436352E-2</v>
      </c>
      <c r="M50" s="14"/>
      <c r="N50" s="14"/>
      <c r="O50" s="27"/>
      <c r="P50" s="27"/>
      <c r="Q50" s="27"/>
      <c r="R50" s="27"/>
    </row>
    <row r="51" spans="1:18" x14ac:dyDescent="0.25">
      <c r="A51" s="14"/>
      <c r="B51" s="14"/>
      <c r="C51" s="14"/>
      <c r="D51" s="14"/>
      <c r="E51" s="14"/>
      <c r="F51" s="14"/>
      <c r="G51" s="14"/>
      <c r="H51" s="14">
        <v>396</v>
      </c>
      <c r="I51" s="27">
        <f t="shared" si="0"/>
        <v>1.2075928466797788E-2</v>
      </c>
      <c r="J51" s="27">
        <f t="shared" si="1"/>
        <v>3.4618922227270123E-2</v>
      </c>
      <c r="K51" s="27">
        <f t="shared" si="2"/>
        <v>0.69481869818952136</v>
      </c>
      <c r="L51" s="27">
        <f t="shared" si="3"/>
        <v>9.9832319155763946E-2</v>
      </c>
      <c r="M51" s="14"/>
      <c r="N51" s="14"/>
      <c r="O51" s="27"/>
      <c r="P51" s="27"/>
      <c r="Q51" s="27"/>
      <c r="R51" s="27"/>
    </row>
    <row r="52" spans="1:18" x14ac:dyDescent="0.25">
      <c r="A52" s="14"/>
      <c r="B52" s="14"/>
      <c r="C52" s="14"/>
      <c r="D52" s="14"/>
      <c r="E52" s="14"/>
      <c r="F52" s="14"/>
      <c r="G52" s="14"/>
      <c r="H52" s="14">
        <v>397</v>
      </c>
      <c r="I52" s="27">
        <f t="shared" si="0"/>
        <v>1.2693891228757024E-2</v>
      </c>
      <c r="J52" s="27">
        <f t="shared" si="1"/>
        <v>3.6267397355306881E-2</v>
      </c>
      <c r="K52" s="27">
        <f t="shared" si="2"/>
        <v>0.70884992310548878</v>
      </c>
      <c r="L52" s="27">
        <f t="shared" si="3"/>
        <v>0.10409878877771835</v>
      </c>
      <c r="M52" s="14"/>
      <c r="N52" s="14"/>
      <c r="O52" s="27"/>
      <c r="P52" s="27"/>
      <c r="Q52" s="27"/>
      <c r="R52" s="27"/>
    </row>
    <row r="53" spans="1:18" x14ac:dyDescent="0.25">
      <c r="A53" s="14"/>
      <c r="B53" s="14"/>
      <c r="C53" s="14"/>
      <c r="D53" s="14"/>
      <c r="E53" s="14"/>
      <c r="F53" s="14"/>
      <c r="G53" s="14"/>
      <c r="H53" s="14">
        <v>398</v>
      </c>
      <c r="I53" s="27">
        <f t="shared" si="0"/>
        <v>1.3339854704611244E-2</v>
      </c>
      <c r="J53" s="27">
        <f t="shared" si="1"/>
        <v>3.7983505258187181E-2</v>
      </c>
      <c r="K53" s="27">
        <f t="shared" si="2"/>
        <v>0.72277566009697125</v>
      </c>
      <c r="L53" s="27">
        <f t="shared" si="3"/>
        <v>0.10851099211579129</v>
      </c>
      <c r="M53" s="14"/>
      <c r="N53" s="14"/>
      <c r="O53" s="27"/>
      <c r="P53" s="27"/>
      <c r="Q53" s="27"/>
      <c r="R53" s="27"/>
    </row>
    <row r="54" spans="1:18" x14ac:dyDescent="0.25">
      <c r="A54" s="14"/>
      <c r="B54" s="14"/>
      <c r="C54" s="14"/>
      <c r="D54" s="14"/>
      <c r="E54" s="14"/>
      <c r="F54" s="14"/>
      <c r="G54" s="14"/>
      <c r="H54" s="14">
        <v>399</v>
      </c>
      <c r="I54" s="27">
        <f t="shared" si="0"/>
        <v>1.4014900431869776E-2</v>
      </c>
      <c r="J54" s="27">
        <f t="shared" si="1"/>
        <v>3.9769447863311075E-2</v>
      </c>
      <c r="K54" s="27">
        <f t="shared" si="2"/>
        <v>0.73657883903880605</v>
      </c>
      <c r="L54" s="27">
        <f t="shared" si="3"/>
        <v>0.11307190426067734</v>
      </c>
      <c r="M54" s="14"/>
      <c r="N54" s="14"/>
      <c r="O54" s="27"/>
      <c r="P54" s="27"/>
      <c r="Q54" s="27"/>
      <c r="R54" s="27"/>
    </row>
    <row r="55" spans="1:18" x14ac:dyDescent="0.25">
      <c r="A55" s="14"/>
      <c r="B55" s="14"/>
      <c r="C55" s="14"/>
      <c r="D55" s="14"/>
      <c r="E55" s="14"/>
      <c r="F55" s="14"/>
      <c r="G55" s="14"/>
      <c r="H55" s="14">
        <v>400</v>
      </c>
      <c r="I55" s="27">
        <f t="shared" si="0"/>
        <v>1.4720142381139653E-2</v>
      </c>
      <c r="J55" s="27">
        <f t="shared" si="1"/>
        <v>4.1627468030763802E-2</v>
      </c>
      <c r="K55" s="27">
        <f t="shared" si="2"/>
        <v>0.75024214114128462</v>
      </c>
      <c r="L55" s="27">
        <f t="shared" si="3"/>
        <v>0.11778444552716127</v>
      </c>
      <c r="M55" s="14"/>
      <c r="N55" s="14"/>
      <c r="O55" s="27"/>
      <c r="P55" s="27"/>
      <c r="Q55" s="27"/>
      <c r="R55" s="27"/>
    </row>
    <row r="56" spans="1:18" x14ac:dyDescent="0.25">
      <c r="A56" s="14"/>
      <c r="B56" s="14"/>
      <c r="C56" s="14"/>
      <c r="D56" s="14"/>
      <c r="E56" s="14"/>
      <c r="F56" s="14"/>
      <c r="G56" s="14"/>
      <c r="H56" s="14">
        <v>401</v>
      </c>
      <c r="I56" s="27">
        <f t="shared" si="0"/>
        <v>1.545672744600381E-2</v>
      </c>
      <c r="J56" s="27">
        <f t="shared" si="1"/>
        <v>4.3559848455558367E-2</v>
      </c>
      <c r="K56" s="27">
        <f t="shared" si="2"/>
        <v>0.76374800083160277</v>
      </c>
      <c r="L56" s="27">
        <f t="shared" si="3"/>
        <v>0.12265147305854886</v>
      </c>
      <c r="M56" s="14"/>
      <c r="N56" s="14"/>
      <c r="O56" s="27"/>
      <c r="P56" s="27"/>
      <c r="Q56" s="27"/>
      <c r="R56" s="27"/>
    </row>
    <row r="57" spans="1:18" x14ac:dyDescent="0.25">
      <c r="A57" s="14"/>
      <c r="B57" s="14"/>
      <c r="C57" s="14"/>
      <c r="D57" s="14"/>
      <c r="E57" s="14"/>
      <c r="F57" s="14"/>
      <c r="G57" s="14"/>
      <c r="H57" s="14">
        <v>402</v>
      </c>
      <c r="I57" s="27">
        <f t="shared" si="0"/>
        <v>1.6225835910486087E-2</v>
      </c>
      <c r="J57" s="27">
        <f t="shared" si="1"/>
        <v>4.5568910418825631E-2</v>
      </c>
      <c r="K57" s="27">
        <f t="shared" si="2"/>
        <v>0.77707860616931501</v>
      </c>
      <c r="L57" s="27">
        <f t="shared" si="3"/>
        <v>0.12767577214838627</v>
      </c>
      <c r="M57" s="14"/>
      <c r="N57" s="14"/>
      <c r="O57" s="27"/>
      <c r="P57" s="27"/>
      <c r="Q57" s="27"/>
      <c r="R57" s="27"/>
    </row>
    <row r="58" spans="1:18" x14ac:dyDescent="0.25">
      <c r="A58" s="14"/>
      <c r="B58" s="14"/>
      <c r="C58" s="14"/>
      <c r="D58" s="14"/>
      <c r="E58" s="14"/>
      <c r="F58" s="14"/>
      <c r="G58" s="14"/>
      <c r="H58" s="14">
        <v>403</v>
      </c>
      <c r="I58" s="27">
        <f t="shared" si="0"/>
        <v>1.7028681891598129E-2</v>
      </c>
      <c r="J58" s="27">
        <f t="shared" si="1"/>
        <v>4.7657012380919517E-2</v>
      </c>
      <c r="K58" s="27">
        <f t="shared" si="2"/>
        <v>0.79021589795629876</v>
      </c>
      <c r="L58" s="27">
        <f t="shared" si="3"/>
        <v>0.13286004729560477</v>
      </c>
      <c r="M58" s="14"/>
      <c r="N58" s="14"/>
      <c r="O58" s="27"/>
      <c r="P58" s="27"/>
      <c r="Q58" s="27"/>
      <c r="R58" s="27"/>
    </row>
    <row r="59" spans="1:18" x14ac:dyDescent="0.25">
      <c r="A59" s="14"/>
      <c r="B59" s="14"/>
      <c r="C59" s="14"/>
      <c r="D59" s="14"/>
      <c r="E59" s="14"/>
      <c r="F59" s="14"/>
      <c r="G59" s="14"/>
      <c r="H59" s="14">
        <v>404</v>
      </c>
      <c r="I59" s="27">
        <f t="shared" si="0"/>
        <v>1.7866513754335001E-2</v>
      </c>
      <c r="J59" s="27">
        <f t="shared" si="1"/>
        <v>4.9826548409442936E-2</v>
      </c>
      <c r="K59" s="27">
        <f t="shared" si="2"/>
        <v>0.80314156775272794</v>
      </c>
      <c r="L59" s="27">
        <f t="shared" si="3"/>
        <v>0.13820691301167026</v>
      </c>
      <c r="M59" s="14"/>
      <c r="N59" s="14"/>
      <c r="O59" s="27"/>
      <c r="P59" s="27"/>
      <c r="Q59" s="27"/>
      <c r="R59" s="27"/>
    </row>
    <row r="60" spans="1:18" x14ac:dyDescent="0.25">
      <c r="A60" s="14"/>
      <c r="B60" s="14"/>
      <c r="C60" s="14"/>
      <c r="D60" s="14"/>
      <c r="E60" s="14"/>
      <c r="F60" s="14"/>
      <c r="G60" s="14"/>
      <c r="H60" s="14">
        <v>405</v>
      </c>
      <c r="I60" s="27">
        <f t="shared" si="0"/>
        <v>1.8740614496357121E-2</v>
      </c>
      <c r="J60" s="27">
        <f t="shared" si="1"/>
        <v>5.2079946435263265E-2</v>
      </c>
      <c r="K60" s="27">
        <f t="shared" si="2"/>
        <v>0.81583705506332083</v>
      </c>
      <c r="L60" s="27">
        <f t="shared" si="3"/>
        <v>0.14371888440080571</v>
      </c>
      <c r="M60" s="14"/>
      <c r="N60" s="14"/>
      <c r="O60" s="27"/>
      <c r="P60" s="27"/>
      <c r="Q60" s="27"/>
      <c r="R60" s="27"/>
    </row>
    <row r="61" spans="1:18" x14ac:dyDescent="0.25">
      <c r="A61" s="14"/>
      <c r="B61" s="14"/>
      <c r="C61" s="14"/>
      <c r="D61" s="14"/>
      <c r="E61" s="14"/>
      <c r="F61" s="14"/>
      <c r="G61" s="14"/>
      <c r="H61" s="14">
        <v>406</v>
      </c>
      <c r="I61" s="27">
        <f t="shared" si="0"/>
        <v>1.9652302099464385E-2</v>
      </c>
      <c r="J61" s="27">
        <f t="shared" si="1"/>
        <v>5.4419666329704519E-2</v>
      </c>
      <c r="K61" s="27">
        <f t="shared" si="2"/>
        <v>0.82828354401258075</v>
      </c>
      <c r="L61" s="27">
        <f t="shared" si="3"/>
        <v>0.14939836753689628</v>
      </c>
      <c r="M61" s="14"/>
      <c r="N61" s="14"/>
      <c r="O61" s="27"/>
      <c r="P61" s="27"/>
      <c r="Q61" s="27"/>
      <c r="R61" s="27"/>
    </row>
    <row r="62" spans="1:18" x14ac:dyDescent="0.25">
      <c r="A62" s="14"/>
      <c r="B62" s="14"/>
      <c r="C62" s="14"/>
      <c r="D62" s="14"/>
      <c r="E62" s="14"/>
      <c r="F62" s="14"/>
      <c r="G62" s="14"/>
      <c r="H62" s="14">
        <v>407</v>
      </c>
      <c r="I62" s="27">
        <f t="shared" si="0"/>
        <v>2.0602929844835742E-2</v>
      </c>
      <c r="J62" s="27">
        <f t="shared" si="1"/>
        <v>5.6848197796251568E-2</v>
      </c>
      <c r="K62" s="27">
        <f t="shared" si="2"/>
        <v>0.8404619598831522</v>
      </c>
      <c r="L62" s="27">
        <f t="shared" si="3"/>
        <v>0.15524764966322918</v>
      </c>
      <c r="M62" s="14"/>
      <c r="N62" s="14"/>
      <c r="O62" s="27"/>
      <c r="P62" s="27"/>
      <c r="Q62" s="27"/>
      <c r="R62" s="27"/>
    </row>
    <row r="63" spans="1:18" x14ac:dyDescent="0.25">
      <c r="A63" s="14"/>
      <c r="B63" s="14"/>
      <c r="C63" s="14"/>
      <c r="D63" s="14"/>
      <c r="E63" s="14"/>
      <c r="F63" s="14"/>
      <c r="G63" s="14"/>
      <c r="H63" s="14">
        <v>408</v>
      </c>
      <c r="I63" s="27">
        <f t="shared" si="0"/>
        <v>2.1593886588873533E-2</v>
      </c>
      <c r="J63" s="27">
        <f t="shared" si="1"/>
        <v>5.9368058070307435E-2</v>
      </c>
      <c r="K63" s="27">
        <f t="shared" si="2"/>
        <v>0.85235296594746623</v>
      </c>
      <c r="L63" s="27">
        <f t="shared" si="3"/>
        <v>0.16126888924374702</v>
      </c>
      <c r="M63" s="14"/>
      <c r="N63" s="14"/>
      <c r="O63" s="27"/>
      <c r="P63" s="27"/>
      <c r="Q63" s="27"/>
      <c r="R63" s="27"/>
    </row>
    <row r="64" spans="1:18" x14ac:dyDescent="0.25">
      <c r="A64" s="14"/>
      <c r="B64" s="14"/>
      <c r="C64" s="14"/>
      <c r="D64" s="14"/>
      <c r="E64" s="14"/>
      <c r="F64" s="14"/>
      <c r="G64" s="14"/>
      <c r="H64" s="14">
        <v>409</v>
      </c>
      <c r="I64" s="27">
        <f t="shared" si="0"/>
        <v>2.2626596996358224E-2</v>
      </c>
      <c r="J64" s="27">
        <f t="shared" si="1"/>
        <v>6.1981789420790953E-2</v>
      </c>
      <c r="K64" s="27">
        <f t="shared" si="2"/>
        <v>0.86393696107875917</v>
      </c>
      <c r="L64" s="27">
        <f t="shared" si="3"/>
        <v>0.16746410589701316</v>
      </c>
      <c r="M64" s="14"/>
      <c r="N64" s="14"/>
      <c r="O64" s="27"/>
      <c r="P64" s="27"/>
      <c r="Q64" s="27"/>
      <c r="R64" s="27"/>
    </row>
    <row r="65" spans="1:18" x14ac:dyDescent="0.25">
      <c r="A65" s="14"/>
      <c r="B65" s="14"/>
      <c r="C65" s="14"/>
      <c r="D65" s="14"/>
      <c r="E65" s="14"/>
      <c r="F65" s="14"/>
      <c r="G65" s="14"/>
      <c r="H65" s="14">
        <v>410</v>
      </c>
      <c r="I65" s="27">
        <f t="shared" si="0"/>
        <v>2.3702521727484764E-2</v>
      </c>
      <c r="J65" s="27">
        <f t="shared" si="1"/>
        <v>6.4691956447672824E-2</v>
      </c>
      <c r="K65" s="27">
        <f t="shared" si="2"/>
        <v>0.8751940786826985</v>
      </c>
      <c r="L65" s="27">
        <f t="shared" si="3"/>
        <v>0.17383517024650591</v>
      </c>
      <c r="M65" s="14"/>
      <c r="N65" s="14"/>
      <c r="O65" s="27"/>
      <c r="P65" s="27"/>
      <c r="Q65" s="27"/>
      <c r="R65" s="27"/>
    </row>
    <row r="66" spans="1:18" x14ac:dyDescent="0.25">
      <c r="A66" s="14"/>
      <c r="B66" s="14"/>
      <c r="C66" s="14"/>
      <c r="D66" s="14"/>
      <c r="E66" s="14"/>
      <c r="F66" s="14"/>
      <c r="G66" s="14"/>
      <c r="H66" s="14">
        <v>411</v>
      </c>
      <c r="I66" s="27">
        <f t="shared" si="0"/>
        <v>2.4823157575220477E-2</v>
      </c>
      <c r="J66" s="27">
        <f t="shared" si="1"/>
        <v>6.7501143169905853E-2</v>
      </c>
      <c r="K66" s="27">
        <f t="shared" si="2"/>
        <v>0.8861041875443173</v>
      </c>
      <c r="L66" s="27">
        <f t="shared" si="3"/>
        <v>0.1803837937232298</v>
      </c>
      <c r="M66" s="14"/>
      <c r="N66" s="14"/>
      <c r="O66" s="27"/>
      <c r="P66" s="27"/>
      <c r="Q66" s="27"/>
      <c r="R66" s="27"/>
    </row>
    <row r="67" spans="1:18" x14ac:dyDescent="0.25">
      <c r="A67" s="14"/>
      <c r="B67" s="14"/>
      <c r="C67" s="14"/>
      <c r="D67" s="14"/>
      <c r="E67" s="14"/>
      <c r="F67" s="14"/>
      <c r="G67" s="14"/>
      <c r="H67" s="14">
        <v>412</v>
      </c>
      <c r="I67" s="27">
        <f t="shared" si="0"/>
        <v>2.5990037549290267E-2</v>
      </c>
      <c r="J67" s="27">
        <f t="shared" si="1"/>
        <v>7.0411949898624732E-2</v>
      </c>
      <c r="K67" s="27">
        <f t="shared" si="2"/>
        <v>0.89664689523577223</v>
      </c>
      <c r="L67" s="27">
        <f t="shared" si="3"/>
        <v>0.18711151835885642</v>
      </c>
      <c r="M67" s="14"/>
      <c r="N67" s="14"/>
      <c r="O67" s="27"/>
      <c r="P67" s="27"/>
      <c r="Q67" s="27"/>
      <c r="R67" s="27"/>
    </row>
    <row r="68" spans="1:18" x14ac:dyDescent="0.25">
      <c r="A68" s="14"/>
      <c r="B68" s="14"/>
      <c r="C68" s="14"/>
      <c r="D68" s="14"/>
      <c r="E68" s="14"/>
      <c r="F68" s="14"/>
      <c r="G68" s="14"/>
      <c r="H68" s="14">
        <v>413</v>
      </c>
      <c r="I68" s="27">
        <f t="shared" si="0"/>
        <v>2.7204730902969973E-2</v>
      </c>
      <c r="J68" s="27">
        <f t="shared" si="1"/>
        <v>7.3426989890979261E-2</v>
      </c>
      <c r="K68" s="27">
        <f t="shared" si="2"/>
        <v>0.90680155477742386</v>
      </c>
      <c r="L68" s="27">
        <f t="shared" si="3"/>
        <v>0.19401970660968057</v>
      </c>
      <c r="M68" s="14"/>
      <c r="N68" s="14"/>
      <c r="O68" s="27"/>
      <c r="P68" s="27"/>
      <c r="Q68" s="27"/>
      <c r="R68" s="27"/>
    </row>
    <row r="69" spans="1:18" x14ac:dyDescent="0.25">
      <c r="H69" s="14">
        <v>414</v>
      </c>
      <c r="I69" s="27">
        <f t="shared" si="0"/>
        <v>2.8468843098739646E-2</v>
      </c>
      <c r="J69" s="27">
        <f t="shared" si="1"/>
        <v>7.6548885780511708E-2</v>
      </c>
      <c r="K69" s="27">
        <f t="shared" si="2"/>
        <v>0.91654727528660018</v>
      </c>
      <c r="L69" s="27">
        <f t="shared" si="3"/>
        <v>0.20110953125360018</v>
      </c>
    </row>
    <row r="70" spans="1:18" x14ac:dyDescent="0.25">
      <c r="H70" s="14">
        <v>415</v>
      </c>
      <c r="I70" s="27">
        <f t="shared" ref="I70:I133" si="4">1/(EXP($B$15*($B$11-$B$19/H70))+EXP($B$16*($B$12-$B$19/H70))+EXP($B$17*($B$13-$B$19/H70))+$B$14)</f>
        <v>2.9784015708729159E-2</v>
      </c>
      <c r="J70" s="27">
        <f t="shared" ref="J70:J133" si="5">1/(EXP($B$15*($B$11-$B$20/H70))+EXP($B$16*($B$12-$B$20/H70))+EXP($B$17*($B$13-$B$20/H70))+$B$14)</f>
        <v>7.9780265780601378E-2</v>
      </c>
      <c r="K70" s="27">
        <f t="shared" ref="K70:K133" si="6">1/(EXP($B$15*($B$11-$B$21/H70))+EXP($B$16*($B$12-$B$21/H70))+EXP($B$17*($B$13-$B$21/H70))+$B$14)</f>
        <v>0.92586293738357095</v>
      </c>
      <c r="L70" s="27">
        <f t="shared" ref="L70:L133" si="7">1/(EXP($B$15*($B$11-$B$22/H70))+EXP($B$16*($B$12-$B$22/H70))+EXP($B$17*($B$13-$B$22/H70))+$B$14)</f>
        <v>0.20838196540398113</v>
      </c>
    </row>
    <row r="71" spans="1:18" x14ac:dyDescent="0.25">
      <c r="H71" s="14">
        <v>416</v>
      </c>
      <c r="I71" s="27">
        <f t="shared" si="4"/>
        <v>3.1151926245771629E-2</v>
      </c>
      <c r="J71" s="27">
        <f t="shared" si="5"/>
        <v>8.3123759658196864E-2</v>
      </c>
      <c r="K71" s="27">
        <f t="shared" si="6"/>
        <v>0.93472721415108928</v>
      </c>
      <c r="L71" s="27">
        <f t="shared" si="7"/>
        <v>0.21583777268572868</v>
      </c>
    </row>
    <row r="72" spans="1:18" x14ac:dyDescent="0.25">
      <c r="H72" s="14">
        <v>417</v>
      </c>
      <c r="I72" s="27">
        <f t="shared" si="4"/>
        <v>3.2574287920771126E-2</v>
      </c>
      <c r="J72" s="27">
        <f t="shared" si="5"/>
        <v>8.6581994475801186E-2</v>
      </c>
      <c r="K72" s="27">
        <f t="shared" si="6"/>
        <v>0.94311859846042478</v>
      </c>
      <c r="L72" s="27">
        <f t="shared" si="7"/>
        <v>0.22347749762001917</v>
      </c>
    </row>
    <row r="73" spans="1:18" x14ac:dyDescent="0.25">
      <c r="H73" s="14">
        <v>418</v>
      </c>
      <c r="I73" s="27">
        <f t="shared" si="4"/>
        <v>3.4052849321987745E-2</v>
      </c>
      <c r="J73" s="27">
        <f t="shared" si="5"/>
        <v>9.0157590100517299E-2</v>
      </c>
      <c r="K73" s="27">
        <f t="shared" si="6"/>
        <v>0.95101543748105011</v>
      </c>
      <c r="L73" s="27">
        <f t="shared" si="7"/>
        <v>0.23130145626500243</v>
      </c>
    </row>
    <row r="74" spans="1:18" x14ac:dyDescent="0.25">
      <c r="H74" s="14">
        <v>419</v>
      </c>
      <c r="I74" s="27">
        <f t="shared" si="4"/>
        <v>3.5589394011749438E-2</v>
      </c>
      <c r="J74" s="27">
        <f t="shared" si="5"/>
        <v>9.3853154479857467E-2</v>
      </c>
      <c r="K74" s="27">
        <f t="shared" si="6"/>
        <v>0.95839597518088449</v>
      </c>
      <c r="L74" s="27">
        <f t="shared" si="7"/>
        <v>0.23930972716025023</v>
      </c>
    </row>
    <row r="75" spans="1:18" x14ac:dyDescent="0.25">
      <c r="H75" s="14">
        <v>420</v>
      </c>
      <c r="I75" s="27">
        <f t="shared" si="4"/>
        <v>3.7185740036018669E-2</v>
      </c>
      <c r="J75" s="27">
        <f t="shared" si="5"/>
        <v>9.767127868500633E-2</v>
      </c>
      <c r="K75" s="27">
        <f t="shared" si="6"/>
        <v>0.96523840359683788</v>
      </c>
      <c r="L75" s="27">
        <f t="shared" si="7"/>
        <v>0.2475021426228734</v>
      </c>
    </row>
    <row r="76" spans="1:18" x14ac:dyDescent="0.25">
      <c r="H76" s="14">
        <v>421</v>
      </c>
      <c r="I76" s="27">
        <f t="shared" si="4"/>
        <v>3.8843739342166159E-2</v>
      </c>
      <c r="J76" s="27">
        <f t="shared" si="5"/>
        <v>0.10161453172326737</v>
      </c>
      <c r="K76" s="27">
        <f t="shared" si="6"/>
        <v>0.97152092360901632</v>
      </c>
      <c r="L76" s="27">
        <f t="shared" si="7"/>
        <v>0.25587828044292632</v>
      </c>
    </row>
    <row r="77" spans="1:18" x14ac:dyDescent="0.25">
      <c r="H77" s="14">
        <v>422</v>
      </c>
      <c r="I77" s="27">
        <f t="shared" si="4"/>
        <v>4.0565277100248057E-2</v>
      </c>
      <c r="J77" s="27">
        <f t="shared" si="5"/>
        <v>0.10568545512255825</v>
      </c>
      <c r="K77" s="27">
        <f t="shared" si="6"/>
        <v>0.97722181588393964</v>
      </c>
      <c r="L77" s="27">
        <f t="shared" si="7"/>
        <v>0.26443745602500707</v>
      </c>
    </row>
    <row r="78" spans="1:18" x14ac:dyDescent="0.25">
      <c r="H78" s="14">
        <v>423</v>
      </c>
      <c r="I78" s="27">
        <f t="shared" si="4"/>
        <v>4.2352270923036159E-2</v>
      </c>
      <c r="J78" s="27">
        <f t="shared" si="5"/>
        <v>0.10988655729200332</v>
      </c>
      <c r="K78" s="27">
        <f t="shared" si="6"/>
        <v>0.98231952256018551</v>
      </c>
      <c r="L78" s="27">
        <f t="shared" si="7"/>
        <v>0.27317871502182306</v>
      </c>
    </row>
    <row r="79" spans="1:18" x14ac:dyDescent="0.25">
      <c r="H79" s="14">
        <v>424</v>
      </c>
      <c r="I79" s="27">
        <f t="shared" si="4"/>
        <v>4.420666998002349E-2</v>
      </c>
      <c r="J79" s="27">
        <f t="shared" si="5"/>
        <v>0.11422030766393579</v>
      </c>
      <c r="K79" s="27">
        <f t="shared" si="6"/>
        <v>0.98679274013202467</v>
      </c>
      <c r="L79" s="27">
        <f t="shared" si="7"/>
        <v>0.28210082650385215</v>
      </c>
    </row>
    <row r="80" spans="1:18" x14ac:dyDescent="0.25">
      <c r="H80" s="14">
        <v>425</v>
      </c>
      <c r="I80" s="27">
        <f t="shared" si="4"/>
        <v>4.6130454000616161E-2</v>
      </c>
      <c r="J80" s="27">
        <f t="shared" si="5"/>
        <v>0.11868913062394768</v>
      </c>
      <c r="K80" s="27">
        <f t="shared" si="6"/>
        <v>0.99062052384105392</v>
      </c>
      <c r="L80" s="27">
        <f t="shared" si="7"/>
        <v>0.29120227670716309</v>
      </c>
    </row>
    <row r="81" spans="8:12" x14ac:dyDescent="0.25">
      <c r="H81" s="14">
        <v>426</v>
      </c>
      <c r="I81" s="27">
        <f t="shared" si="4"/>
        <v>4.8125632161731324E-2</v>
      </c>
      <c r="J81" s="27">
        <f t="shared" si="5"/>
        <v>0.12329539923700263</v>
      </c>
      <c r="K81" s="27">
        <f t="shared" si="6"/>
        <v>0.99378240371145088</v>
      </c>
      <c r="L81" s="27">
        <f t="shared" si="7"/>
        <v>0.30048126339886139</v>
      </c>
    </row>
    <row r="82" spans="8:12" x14ac:dyDescent="0.25">
      <c r="H82" s="14">
        <v>427</v>
      </c>
      <c r="I82" s="27">
        <f t="shared" si="4"/>
        <v>5.0194241855051759E-2</v>
      </c>
      <c r="J82" s="27">
        <f t="shared" si="5"/>
        <v>0.12804142877905997</v>
      </c>
      <c r="K82" s="27">
        <f t="shared" si="6"/>
        <v>0.9962585121606824</v>
      </c>
      <c r="L82" s="27">
        <f t="shared" si="7"/>
        <v>0.30993569089660905</v>
      </c>
    </row>
    <row r="83" spans="8:12" x14ac:dyDescent="0.25">
      <c r="H83" s="14">
        <v>428</v>
      </c>
      <c r="I83" s="27">
        <f t="shared" si="4"/>
        <v>5.2338347329240364E-2</v>
      </c>
      <c r="J83" s="27">
        <f t="shared" si="5"/>
        <v>0.13292947008515257</v>
      </c>
      <c r="K83" s="27">
        <f t="shared" si="6"/>
        <v>0.99802972288465241</v>
      </c>
      <c r="L83" s="27">
        <f t="shared" si="7"/>
        <v>0.31956316577511212</v>
      </c>
    </row>
    <row r="84" spans="8:12" x14ac:dyDescent="0.25">
      <c r="H84" s="14">
        <v>429</v>
      </c>
      <c r="I84" s="27">
        <f t="shared" si="4"/>
        <v>5.4560038202498752E-2</v>
      </c>
      <c r="J84" s="27">
        <f t="shared" si="5"/>
        <v>0.13796170272635605</v>
      </c>
      <c r="K84" s="27">
        <f t="shared" si="6"/>
        <v>0.99907780045569694</v>
      </c>
      <c r="L84" s="27">
        <f t="shared" si="7"/>
        <v>0.32936099328851065</v>
      </c>
    </row>
    <row r="85" spans="8:12" x14ac:dyDescent="0.25">
      <c r="H85" s="14">
        <v>430</v>
      </c>
      <c r="I85" s="27">
        <f t="shared" si="4"/>
        <v>5.6861427840954631E-2</v>
      </c>
      <c r="J85" s="27">
        <f t="shared" si="5"/>
        <v>0.14314022802965518</v>
      </c>
      <c r="K85" s="27">
        <f t="shared" si="6"/>
        <v>0.99938555978613475</v>
      </c>
      <c r="L85" s="27">
        <f t="shared" si="7"/>
        <v>0.33932617453315289</v>
      </c>
    </row>
    <row r="86" spans="8:12" x14ac:dyDescent="0.25">
      <c r="H86" s="14">
        <v>431</v>
      </c>
      <c r="I86" s="27">
        <f t="shared" si="4"/>
        <v>5.924465159850504E-2</v>
      </c>
      <c r="J86" s="27">
        <f t="shared" si="5"/>
        <v>0.14846706195627257</v>
      </c>
      <c r="K86" s="27">
        <f t="shared" si="6"/>
        <v>0.99893703430311886</v>
      </c>
      <c r="L86" s="27">
        <f t="shared" si="7"/>
        <v>0.34945540437040618</v>
      </c>
    </row>
    <row r="87" spans="8:12" x14ac:dyDescent="0.25">
      <c r="H87" s="14">
        <v>432</v>
      </c>
      <c r="I87" s="27">
        <f t="shared" si="4"/>
        <v>6.1711864913901279E-2</v>
      </c>
      <c r="J87" s="27">
        <f t="shared" si="5"/>
        <v>0.15394412785558861</v>
      </c>
      <c r="K87" s="27">
        <f t="shared" si="6"/>
        <v>0.99771765135777613</v>
      </c>
      <c r="L87" s="27">
        <f t="shared" si="7"/>
        <v>0.3597450701239146</v>
      </c>
    </row>
    <row r="88" spans="8:12" x14ac:dyDescent="0.25">
      <c r="H88" s="14">
        <v>433</v>
      </c>
      <c r="I88" s="27">
        <f t="shared" si="4"/>
        <v>6.426524126106363E-2</v>
      </c>
      <c r="J88" s="27">
        <f t="shared" si="5"/>
        <v>0.15957324911336657</v>
      </c>
      <c r="K88" s="27">
        <f t="shared" si="6"/>
        <v>0.99571441305996622</v>
      </c>
      <c r="L88" s="27">
        <f t="shared" si="7"/>
        <v>0.37019125106013995</v>
      </c>
    </row>
    <row r="89" spans="8:12" x14ac:dyDescent="0.25">
      <c r="H89" s="14">
        <v>434</v>
      </c>
      <c r="I89" s="27">
        <f t="shared" si="4"/>
        <v>6.69069699488445E-2</v>
      </c>
      <c r="J89" s="27">
        <f t="shared" si="5"/>
        <v>0.16535614171453036</v>
      </c>
      <c r="K89" s="27">
        <f t="shared" si="6"/>
        <v>0.99291608039800683</v>
      </c>
      <c r="L89" s="27">
        <f t="shared" si="7"/>
        <v>0.38078971865513289</v>
      </c>
    </row>
    <row r="90" spans="8:12" x14ac:dyDescent="0.25">
      <c r="H90" s="14">
        <v>435</v>
      </c>
      <c r="I90" s="27">
        <f t="shared" si="4"/>
        <v>6.9639253766730649E-2</v>
      </c>
      <c r="J90" s="27">
        <f t="shared" si="5"/>
        <v>0.17129440674227508</v>
      </c>
      <c r="K90" s="27">
        <f t="shared" si="6"/>
        <v>0.98931335818033872</v>
      </c>
      <c r="L90" s="27">
        <f t="shared" si="7"/>
        <v>0.39153593764437328</v>
      </c>
    </row>
    <row r="91" spans="8:12" x14ac:dyDescent="0.25">
      <c r="H91" s="14">
        <v>436</v>
      </c>
      <c r="I91" s="27">
        <f t="shared" si="4"/>
        <v>7.2464306473281226E-2</v>
      </c>
      <c r="J91" s="27">
        <f t="shared" si="5"/>
        <v>0.17738952283673648</v>
      </c>
      <c r="K91" s="27">
        <f t="shared" si="6"/>
        <v>0.98489907803470733</v>
      </c>
      <c r="L91" s="27">
        <f t="shared" si="7"/>
        <v>0.40242506784617982</v>
      </c>
    </row>
    <row r="92" spans="8:12" x14ac:dyDescent="0.25">
      <c r="H92" s="14">
        <v>437</v>
      </c>
      <c r="I92" s="27">
        <f t="shared" si="4"/>
        <v>7.5384350124443833E-2</v>
      </c>
      <c r="J92" s="27">
        <f t="shared" si="5"/>
        <v>0.18364283863787642</v>
      </c>
      <c r="K92" s="27">
        <f t="shared" si="6"/>
        <v>0.97966837643228999</v>
      </c>
      <c r="L92" s="27">
        <f t="shared" si="7"/>
        <v>0.41345196674275991</v>
      </c>
    </row>
    <row r="93" spans="8:12" x14ac:dyDescent="0.25">
      <c r="H93" s="14">
        <v>438</v>
      </c>
      <c r="I93" s="27">
        <f t="shared" si="4"/>
        <v>7.8401612239281118E-2</v>
      </c>
      <c r="J93" s="27">
        <f t="shared" si="5"/>
        <v>0.1900555652385327</v>
      </c>
      <c r="K93" s="27">
        <f t="shared" si="6"/>
        <v>0.97361886448232837</v>
      </c>
      <c r="L93" s="27">
        <f t="shared" si="7"/>
        <v>0.4246111927964637</v>
      </c>
    </row>
    <row r="94" spans="8:12" x14ac:dyDescent="0.25">
      <c r="H94" s="14">
        <v>439</v>
      </c>
      <c r="I94" s="27">
        <f t="shared" si="4"/>
        <v>8.1518322801071477E-2</v>
      </c>
      <c r="J94" s="27">
        <f t="shared" si="5"/>
        <v>0.19662876867482984</v>
      </c>
      <c r="K94" s="27">
        <f t="shared" si="6"/>
        <v>0.96675078608032028</v>
      </c>
      <c r="L94" s="27">
        <f t="shared" si="7"/>
        <v>0.43589700947231524</v>
      </c>
    </row>
    <row r="95" spans="8:12" x14ac:dyDescent="0.25">
      <c r="H95" s="14">
        <v>440</v>
      </c>
      <c r="I95" s="27">
        <f t="shared" si="4"/>
        <v>8.4736711092217268E-2</v>
      </c>
      <c r="J95" s="27">
        <f t="shared" si="5"/>
        <v>0.20336336248223136</v>
      </c>
      <c r="K95" s="27">
        <f t="shared" si="6"/>
        <v>0.95906716090233712</v>
      </c>
      <c r="L95" s="27">
        <f t="shared" si="7"/>
        <v>0.44730338993149965</v>
      </c>
    </row>
    <row r="96" spans="8:12" x14ac:dyDescent="0.25">
      <c r="H96" s="14">
        <v>441</v>
      </c>
      <c r="I96" s="27">
        <f t="shared" si="4"/>
        <v>8.8059002361916647E-2</v>
      </c>
      <c r="J96" s="27">
        <f t="shared" si="5"/>
        <v>0.21026010034649215</v>
      </c>
      <c r="K96" s="27">
        <f t="shared" si="6"/>
        <v>0.95057390873111647</v>
      </c>
      <c r="L96" s="27">
        <f t="shared" si="7"/>
        <v>0.45882402235424957</v>
      </c>
    </row>
    <row r="97" spans="8:12" x14ac:dyDescent="0.25">
      <c r="H97" s="14">
        <v>442</v>
      </c>
      <c r="I97" s="27">
        <f t="shared" si="4"/>
        <v>9.1487414326114846E-2</v>
      </c>
      <c r="J97" s="27">
        <f t="shared" si="5"/>
        <v>0.21731956887958603</v>
      </c>
      <c r="K97" s="27">
        <f t="shared" si="6"/>
        <v>0.94127995168590095</v>
      </c>
      <c r="L97" s="27">
        <f t="shared" si="7"/>
        <v>0.47045231584457048</v>
      </c>
    </row>
    <row r="98" spans="8:12" x14ac:dyDescent="0.25">
      <c r="H98" s="14">
        <v>443</v>
      </c>
      <c r="I98" s="27">
        <f t="shared" si="4"/>
        <v>9.5024153499855851E-2</v>
      </c>
      <c r="J98" s="27">
        <f t="shared" si="5"/>
        <v>0.22454218055131581</v>
      </c>
      <c r="K98" s="27">
        <f t="shared" si="6"/>
        <v>0.93119729111462546</v>
      </c>
      <c r="L98" s="27">
        <f t="shared" si="7"/>
        <v>0.48218140686361111</v>
      </c>
    </row>
    <row r="99" spans="8:12" x14ac:dyDescent="0.25">
      <c r="H99" s="14">
        <v>444</v>
      </c>
      <c r="I99" s="27">
        <f t="shared" si="4"/>
        <v>9.8671411362817568E-2</v>
      </c>
      <c r="J99" s="27">
        <f t="shared" si="5"/>
        <v>0.23192816680777964</v>
      </c>
      <c r="K99" s="27">
        <f t="shared" si="6"/>
        <v>0.92034105619788764</v>
      </c>
      <c r="L99" s="27">
        <f t="shared" si="7"/>
        <v>0.4940041661331846</v>
      </c>
    </row>
    <row r="100" spans="8:12" x14ac:dyDescent="0.25">
      <c r="H100" s="14">
        <v>445</v>
      </c>
      <c r="I100" s="27">
        <f t="shared" si="4"/>
        <v>0.10243136035949527</v>
      </c>
      <c r="J100" s="27">
        <f t="shared" si="5"/>
        <v>0.23947757140810735</v>
      </c>
      <c r="K100" s="27">
        <f t="shared" si="6"/>
        <v>0.90872952170910415</v>
      </c>
      <c r="L100" s="27">
        <f t="shared" si="7"/>
        <v>0.50591320594617673</v>
      </c>
    </row>
    <row r="101" spans="8:12" x14ac:dyDescent="0.25">
      <c r="H101" s="14">
        <v>446</v>
      </c>
      <c r="I101" s="27">
        <f t="shared" si="4"/>
        <v>0.10630614973625177</v>
      </c>
      <c r="J101" s="27">
        <f t="shared" si="5"/>
        <v>0.24719024401089773</v>
      </c>
      <c r="K101" s="27">
        <f t="shared" si="6"/>
        <v>0.89638409287008125</v>
      </c>
      <c r="L101" s="27">
        <f t="shared" si="7"/>
        <v>0.51790088781635124</v>
      </c>
    </row>
    <row r="102" spans="8:12" x14ac:dyDescent="0.25">
      <c r="H102" s="14">
        <v>447</v>
      </c>
      <c r="I102" s="27">
        <f t="shared" si="4"/>
        <v>0.11029790121822769</v>
      </c>
      <c r="J102" s="27">
        <f t="shared" si="5"/>
        <v>0.25506583404160754</v>
      </c>
      <c r="K102" s="27">
        <f t="shared" si="6"/>
        <v>0.88332925582705746</v>
      </c>
      <c r="L102" s="27">
        <f t="shared" si="7"/>
        <v>0.52995933039641463</v>
      </c>
    </row>
    <row r="103" spans="8:12" x14ac:dyDescent="0.25">
      <c r="H103" s="14">
        <v>448</v>
      </c>
      <c r="I103" s="27">
        <f t="shared" si="4"/>
        <v>0.11440870452993124</v>
      </c>
      <c r="J103" s="27">
        <f t="shared" si="5"/>
        <v>0.26310378487163705</v>
      </c>
      <c r="K103" s="27">
        <f t="shared" si="6"/>
        <v>0.86959249293574448</v>
      </c>
      <c r="L103" s="27">
        <f t="shared" si="7"/>
        <v>0.54208041759032022</v>
      </c>
    </row>
    <row r="104" spans="8:12" x14ac:dyDescent="0.25">
      <c r="H104" s="14">
        <v>449</v>
      </c>
      <c r="I104" s="27">
        <f t="shared" si="4"/>
        <v>0.11864061276418103</v>
      </c>
      <c r="J104" s="27">
        <f t="shared" si="5"/>
        <v>0.27130332833918602</v>
      </c>
      <c r="K104" s="27">
        <f t="shared" si="6"/>
        <v>0.85520416276733524</v>
      </c>
      <c r="L104" s="27">
        <f t="shared" si="7"/>
        <v>0.55425580678355579</v>
      </c>
    </row>
    <row r="105" spans="8:12" x14ac:dyDescent="0.25">
      <c r="H105" s="14">
        <v>450</v>
      </c>
      <c r="I105" s="27">
        <f t="shared" si="4"/>
        <v>0.12299563760498446</v>
      </c>
      <c r="J105" s="27">
        <f t="shared" si="5"/>
        <v>0.27966347964092597</v>
      </c>
      <c r="K105" s="27">
        <f t="shared" si="6"/>
        <v>0.84019734550952674</v>
      </c>
      <c r="L105" s="27">
        <f t="shared" si="7"/>
        <v>0.56647693711382052</v>
      </c>
    </row>
    <row r="106" spans="8:12" x14ac:dyDescent="0.25">
      <c r="H106" s="14">
        <v>451</v>
      </c>
      <c r="I106" s="27">
        <f t="shared" si="4"/>
        <v>0.127475744410843</v>
      </c>
      <c r="J106" s="27">
        <f t="shared" si="5"/>
        <v>0.28818303262229594</v>
      </c>
      <c r="K106" s="27">
        <f t="shared" si="6"/>
        <v>0.82460765521298585</v>
      </c>
      <c r="L106" s="27">
        <f t="shared" si="7"/>
        <v>0.5787350377039453</v>
      </c>
    </row>
    <row r="107" spans="8:12" x14ac:dyDescent="0.25">
      <c r="H107" s="14">
        <v>452</v>
      </c>
      <c r="I107" s="27">
        <f t="shared" si="4"/>
        <v>0.13208284716595092</v>
      </c>
      <c r="J107" s="27">
        <f t="shared" si="5"/>
        <v>0.29686055549268364</v>
      </c>
      <c r="K107" s="27">
        <f t="shared" si="6"/>
        <v>0.80847302109828123</v>
      </c>
      <c r="L107" s="27">
        <f t="shared" si="7"/>
        <v>0.59102113577925219</v>
      </c>
    </row>
    <row r="108" spans="8:12" x14ac:dyDescent="0.25">
      <c r="H108" s="14">
        <v>453</v>
      </c>
      <c r="I108" s="27">
        <f t="shared" si="4"/>
        <v>0.13681880330771315</v>
      </c>
      <c r="J108" s="27">
        <f t="shared" si="5"/>
        <v>0.30569438698991086</v>
      </c>
      <c r="K108" s="27">
        <f t="shared" si="6"/>
        <v>0.79183344086419205</v>
      </c>
      <c r="L108" s="27">
        <f t="shared" si="7"/>
        <v>0.60332606459285398</v>
      </c>
    </row>
    <row r="109" spans="8:12" x14ac:dyDescent="0.25">
      <c r="H109" s="14">
        <v>454</v>
      </c>
      <c r="I109" s="27">
        <f t="shared" si="4"/>
        <v>0.14168540844002109</v>
      </c>
      <c r="J109" s="27">
        <f t="shared" si="5"/>
        <v>0.31468263301637817</v>
      </c>
      <c r="K109" s="27">
        <f t="shared" si="6"/>
        <v>0.77473070959942036</v>
      </c>
      <c r="L109" s="27">
        <f t="shared" si="7"/>
        <v>0.61564047108460396</v>
      </c>
    </row>
    <row r="110" spans="8:12" x14ac:dyDescent="0.25">
      <c r="H110" s="14">
        <v>455</v>
      </c>
      <c r="I110" s="27">
        <f t="shared" si="4"/>
        <v>0.14668439094271674</v>
      </c>
      <c r="J110" s="27">
        <f t="shared" si="5"/>
        <v>0.32382316376682374</v>
      </c>
      <c r="K110" s="27">
        <f t="shared" si="6"/>
        <v>0.7572081284718114</v>
      </c>
      <c r="L110" s="27">
        <f t="shared" si="7"/>
        <v>0.62795482320258544</v>
      </c>
    </row>
    <row r="111" spans="8:12" x14ac:dyDescent="0.25">
      <c r="H111" s="14">
        <v>456</v>
      </c>
      <c r="I111" s="27">
        <f t="shared" si="4"/>
        <v>0.15181740648870826</v>
      </c>
      <c r="J111" s="27">
        <f t="shared" si="5"/>
        <v>0.33311361136502621</v>
      </c>
      <c r="K111" s="27">
        <f t="shared" si="6"/>
        <v>0.73931019783136531</v>
      </c>
      <c r="L111" s="27">
        <f t="shared" si="7"/>
        <v>0.64025941682026488</v>
      </c>
    </row>
    <row r="112" spans="8:12" x14ac:dyDescent="0.25">
      <c r="H112" s="14">
        <v>457</v>
      </c>
      <c r="I112" s="27">
        <f t="shared" si="4"/>
        <v>0.15708603248119013</v>
      </c>
      <c r="J112" s="27">
        <f t="shared" si="5"/>
        <v>0.34255136802390962</v>
      </c>
      <c r="K112" s="27">
        <f t="shared" si="6"/>
        <v>0.7210822996988957</v>
      </c>
      <c r="L112" s="27">
        <f t="shared" si="7"/>
        <v>0.65254438218750388</v>
      </c>
    </row>
    <row r="113" spans="8:12" x14ac:dyDescent="0.25">
      <c r="H113" s="14">
        <v>458</v>
      </c>
      <c r="I113" s="27">
        <f t="shared" si="4"/>
        <v>0.16249176242444152</v>
      </c>
      <c r="J113" s="27">
        <f t="shared" si="5"/>
        <v>0.35213358474037332</v>
      </c>
      <c r="K113" s="27">
        <f t="shared" si="6"/>
        <v>0.70257037480990403</v>
      </c>
      <c r="L113" s="27">
        <f t="shared" si="7"/>
        <v>0.66479968985985349</v>
      </c>
    </row>
    <row r="114" spans="8:12" x14ac:dyDescent="0.25">
      <c r="H114" s="14">
        <v>459</v>
      </c>
      <c r="I114" s="27">
        <f t="shared" si="4"/>
        <v>0.16803600024265788</v>
      </c>
      <c r="J114" s="27">
        <f t="shared" si="5"/>
        <v>0.36185717053285199</v>
      </c>
      <c r="K114" s="27">
        <f t="shared" si="6"/>
        <v>0.68382059943719775</v>
      </c>
      <c r="L114" s="27">
        <f t="shared" si="7"/>
        <v>0.67701515605763485</v>
      </c>
    </row>
    <row r="115" spans="8:12" x14ac:dyDescent="0.25">
      <c r="H115" s="14">
        <v>460</v>
      </c>
      <c r="I115" s="27">
        <f t="shared" si="4"/>
        <v>0.17372005456222259</v>
      </c>
      <c r="J115" s="27">
        <f t="shared" si="5"/>
        <v>0.37171879222607618</v>
      </c>
      <c r="K115" s="27">
        <f t="shared" si="6"/>
        <v>0.6648790671264363</v>
      </c>
      <c r="L115" s="27">
        <f t="shared" si="7"/>
        <v>0.68918044741436557</v>
      </c>
    </row>
    <row r="116" spans="8:12" x14ac:dyDescent="0.25">
      <c r="H116" s="14">
        <v>461</v>
      </c>
      <c r="I116" s="27">
        <f t="shared" si="4"/>
        <v>0.17954513297375363</v>
      </c>
      <c r="J116" s="27">
        <f t="shared" si="5"/>
        <v>0.38171487478383098</v>
      </c>
      <c r="K116" s="27">
        <f t="shared" si="6"/>
        <v>0.64579148025208355</v>
      </c>
      <c r="L116" s="27">
        <f t="shared" si="7"/>
        <v>0.70128508508317844</v>
      </c>
    </row>
    <row r="117" spans="8:12" x14ac:dyDescent="0.25">
      <c r="H117" s="14">
        <v>462</v>
      </c>
      <c r="I117" s="27">
        <f t="shared" si="4"/>
        <v>0.1855123362911488</v>
      </c>
      <c r="J117" s="27">
        <f t="shared" si="5"/>
        <v>0.39184160218667036</v>
      </c>
      <c r="K117" s="27">
        <f t="shared" si="6"/>
        <v>0.62660285594857557</v>
      </c>
      <c r="L117" s="27">
        <f t="shared" si="7"/>
        <v>0.7133184481797481</v>
      </c>
    </row>
    <row r="118" spans="8:12" x14ac:dyDescent="0.25">
      <c r="H118" s="14">
        <v>463</v>
      </c>
      <c r="I118" s="27">
        <f t="shared" si="4"/>
        <v>0.19162265282565838</v>
      </c>
      <c r="J118" s="27">
        <f t="shared" si="5"/>
        <v>0.40209491884764115</v>
      </c>
      <c r="K118" s="27">
        <f t="shared" si="6"/>
        <v>0.60735725050891798</v>
      </c>
      <c r="L118" s="27">
        <f t="shared" si="7"/>
        <v>0.72526977655109182</v>
      </c>
    </row>
    <row r="119" spans="8:12" x14ac:dyDescent="0.25">
      <c r="H119" s="14">
        <v>464</v>
      </c>
      <c r="I119" s="27">
        <f t="shared" si="4"/>
        <v>0.19787695269378697</v>
      </c>
      <c r="J119" s="27">
        <f t="shared" si="5"/>
        <v>0.41247053155505164</v>
      </c>
      <c r="K119" s="27">
        <f t="shared" si="6"/>
        <v>0.58809750578993614</v>
      </c>
      <c r="L119" s="27">
        <f t="shared" si="7"/>
        <v>0.73712817287128141</v>
      </c>
    </row>
    <row r="120" spans="8:12" x14ac:dyDescent="0.25">
      <c r="H120" s="14">
        <v>465</v>
      </c>
      <c r="I120" s="27">
        <f t="shared" si="4"/>
        <v>0.2042759821785031</v>
      </c>
      <c r="J120" s="27">
        <f t="shared" si="5"/>
        <v>0.4229639119273273</v>
      </c>
      <c r="K120" s="27">
        <f t="shared" si="6"/>
        <v>0.56886502054205201</v>
      </c>
      <c r="L120" s="27">
        <f t="shared" si="7"/>
        <v>0.74888260407756624</v>
      </c>
    </row>
    <row r="121" spans="8:12" x14ac:dyDescent="0.25">
      <c r="H121" s="14">
        <v>466</v>
      </c>
      <c r="I121" s="27">
        <f t="shared" si="4"/>
        <v>0.21082035816383221</v>
      </c>
      <c r="J121" s="27">
        <f t="shared" si="5"/>
        <v>0.43357029936096109</v>
      </c>
      <c r="K121" s="27">
        <f t="shared" si="6"/>
        <v>0.54969954891517836</v>
      </c>
      <c r="L121" s="27">
        <f t="shared" si="7"/>
        <v>0.76052190217362869</v>
      </c>
    </row>
    <row r="122" spans="8:12" x14ac:dyDescent="0.25">
      <c r="H122" s="14">
        <v>467</v>
      </c>
      <c r="I122" s="27">
        <f t="shared" si="4"/>
        <v>0.21751056266340718</v>
      </c>
      <c r="J122" s="27">
        <f t="shared" si="5"/>
        <v>0.44428470444862778</v>
      </c>
      <c r="K122" s="27">
        <f t="shared" si="6"/>
        <v>0.5306390277045171</v>
      </c>
      <c r="L122" s="27">
        <f t="shared" si="7"/>
        <v>0.77203476444068464</v>
      </c>
    </row>
    <row r="123" spans="8:12" x14ac:dyDescent="0.25">
      <c r="H123" s="14">
        <v>468</v>
      </c>
      <c r="I123" s="27">
        <f t="shared" si="4"/>
        <v>0.22434693746394785</v>
      </c>
      <c r="J123" s="27">
        <f t="shared" si="5"/>
        <v>0.45510191284063756</v>
      </c>
      <c r="K123" s="27">
        <f t="shared" si="6"/>
        <v>0.51171943321330871</v>
      </c>
      <c r="L123" s="27">
        <f t="shared" si="7"/>
        <v>0.78340975311168093</v>
      </c>
    </row>
    <row r="124" spans="8:12" x14ac:dyDescent="0.25">
      <c r="H124" s="14">
        <v>469</v>
      </c>
      <c r="I124" s="27">
        <f t="shared" si="4"/>
        <v>0.23132967890490871</v>
      </c>
      <c r="J124" s="27">
        <f t="shared" si="5"/>
        <v>0.46601648951921637</v>
      </c>
      <c r="K124" s="27">
        <f t="shared" si="6"/>
        <v>0.49297466794451633</v>
      </c>
      <c r="L124" s="27">
        <f t="shared" si="7"/>
        <v>0.79463529457904802</v>
      </c>
    </row>
    <row r="125" spans="8:12" x14ac:dyDescent="0.25">
      <c r="H125" s="14">
        <v>470</v>
      </c>
      <c r="I125" s="27">
        <f t="shared" si="4"/>
        <v>0.23845883281568994</v>
      </c>
      <c r="J125" s="27">
        <f t="shared" si="5"/>
        <v>0.47702278345150612</v>
      </c>
      <c r="K125" s="27">
        <f t="shared" si="6"/>
        <v>0.47443647670818723</v>
      </c>
      <c r="L125" s="27">
        <f t="shared" si="7"/>
        <v>0.80569967822218092</v>
      </c>
    </row>
    <row r="126" spans="8:12" x14ac:dyDescent="0.25">
      <c r="H126" s="14">
        <v>471</v>
      </c>
      <c r="I126" s="27">
        <f t="shared" si="4"/>
        <v>0.24573428963181185</v>
      </c>
      <c r="J126" s="27">
        <f t="shared" si="5"/>
        <v>0.48811493258388927</v>
      </c>
      <c r="K126" s="27">
        <f t="shared" si="6"/>
        <v>0.45613439116075116</v>
      </c>
      <c r="L126" s="27">
        <f t="shared" si="7"/>
        <v>0.81659105495689654</v>
      </c>
    </row>
    <row r="127" spans="8:12" x14ac:dyDescent="0.25">
      <c r="H127" s="14">
        <v>472</v>
      </c>
      <c r="I127" s="27">
        <f t="shared" si="4"/>
        <v>0.25315577971133241</v>
      </c>
      <c r="J127" s="27">
        <f t="shared" si="5"/>
        <v>0.49928686913716058</v>
      </c>
      <c r="K127" s="27">
        <f t="shared" si="6"/>
        <v>0.43809570128838576</v>
      </c>
      <c r="L127" s="27">
        <f t="shared" si="7"/>
        <v>0.82729743562561509</v>
      </c>
    </row>
    <row r="128" spans="8:12" x14ac:dyDescent="0.25">
      <c r="H128" s="14">
        <v>473</v>
      </c>
      <c r="I128" s="27">
        <f t="shared" si="4"/>
        <v>0.26072286887249541</v>
      </c>
      <c r="J128" s="27">
        <f t="shared" si="5"/>
        <v>0.51053232515932534</v>
      </c>
      <c r="K128" s="27">
        <f t="shared" si="6"/>
        <v>0.4203454519170769</v>
      </c>
      <c r="L128" s="27">
        <f t="shared" si="7"/>
        <v>0.83780668936367875</v>
      </c>
    </row>
    <row r="129" spans="8:12" x14ac:dyDescent="0.25">
      <c r="H129" s="14">
        <v>474</v>
      </c>
      <c r="I129" s="27">
        <f t="shared" si="4"/>
        <v>0.26843495417315821</v>
      </c>
      <c r="J129" s="27">
        <f t="shared" si="5"/>
        <v>0.52184483829038675</v>
      </c>
      <c r="K129" s="27">
        <f t="shared" si="6"/>
        <v>0.40290646198188607</v>
      </c>
      <c r="L129" s="27">
        <f t="shared" si="7"/>
        <v>0.84810654209400471</v>
      </c>
    </row>
    <row r="130" spans="8:12" x14ac:dyDescent="0.25">
      <c r="H130" s="14">
        <v>475</v>
      </c>
      <c r="I130" s="27">
        <f t="shared" si="4"/>
        <v>0.27629125995194886</v>
      </c>
      <c r="J130" s="27">
        <f t="shared" si="5"/>
        <v>0.53321775769145885</v>
      </c>
      <c r="K130" s="27">
        <f t="shared" si="6"/>
        <v>0.3857993640191702</v>
      </c>
      <c r="L130" s="27">
        <f t="shared" si="7"/>
        <v>0.85818457531904013</v>
      </c>
    </row>
    <row r="131" spans="8:12" x14ac:dyDescent="0.25">
      <c r="H131" s="14">
        <v>476</v>
      </c>
      <c r="I131" s="27">
        <f t="shared" si="4"/>
        <v>0.28429083415032502</v>
      </c>
      <c r="J131" s="27">
        <f t="shared" si="5"/>
        <v>0.54464425008894146</v>
      </c>
      <c r="K131" s="27">
        <f t="shared" si="6"/>
        <v>0.36904266115729029</v>
      </c>
      <c r="L131" s="27">
        <f t="shared" si="7"/>
        <v>0.8680282253955024</v>
      </c>
    </row>
    <row r="132" spans="8:12" x14ac:dyDescent="0.25">
      <c r="H132" s="14">
        <v>477</v>
      </c>
      <c r="I132" s="27">
        <f t="shared" si="4"/>
        <v>0.29243254493377613</v>
      </c>
      <c r="J132" s="27">
        <f t="shared" si="5"/>
        <v>0.55611730588331032</v>
      </c>
      <c r="K132" s="27">
        <f t="shared" si="6"/>
        <v>0.35265279877073991</v>
      </c>
      <c r="L132" s="27">
        <f t="shared" si="7"/>
        <v>0.87762478349357875</v>
      </c>
    </row>
    <row r="133" spans="8:12" x14ac:dyDescent="0.25">
      <c r="H133" s="14">
        <v>478</v>
      </c>
      <c r="I133" s="27">
        <f t="shared" si="4"/>
        <v>0.30071507762928151</v>
      </c>
      <c r="J133" s="27">
        <f t="shared" si="5"/>
        <v>0.56762974527140519</v>
      </c>
      <c r="K133" s="27">
        <f t="shared" si="6"/>
        <v>0.33664424792510744</v>
      </c>
      <c r="L133" s="27">
        <f t="shared" si="7"/>
        <v>0.88696139645778627</v>
      </c>
    </row>
    <row r="134" spans="8:12" x14ac:dyDescent="0.25">
      <c r="H134" s="14">
        <v>479</v>
      </c>
      <c r="I134" s="27">
        <f t="shared" ref="I134:I197" si="8">1/(EXP($B$15*($B$11-$B$19/H134))+EXP($B$16*($B$12-$B$19/H134))+EXP($B$17*($B$13-$B$19/H134))+$B$14)</f>
        <v>0.30913693199487985</v>
      </c>
      <c r="J134" s="27">
        <f t="shared" ref="J134:J197" si="9">1/(EXP($B$15*($B$11-$B$20/H134))+EXP($B$16*($B$12-$B$20/H134))+EXP($B$17*($B$13-$B$20/H134))+$B$14)</f>
        <v>0.57917422433090993</v>
      </c>
      <c r="K134" s="27">
        <f t="shared" ref="K134:K197" si="10">1/(EXP($B$15*($B$11-$B$21/H134))+EXP($B$16*($B$12-$B$21/H134))+EXP($B$17*($B$13-$B$21/H134))+$B$14)</f>
        <v>0.32102959777002366</v>
      </c>
      <c r="L134" s="27">
        <f t="shared" ref="L134:L197" si="11">1/(EXP($B$15*($B$11-$B$22/H134))+EXP($B$16*($B$12-$B$22/H134))+EXP($B$17*($B$13-$B$22/H134))+$B$14)</f>
        <v>0.89602506880142463</v>
      </c>
    </row>
    <row r="135" spans="8:12" x14ac:dyDescent="0.25">
      <c r="H135" s="14">
        <v>480</v>
      </c>
      <c r="I135" s="27">
        <f t="shared" si="8"/>
        <v>0.31769641983573582</v>
      </c>
      <c r="J135" s="27">
        <f t="shared" si="9"/>
        <v>0.59074324101605391</v>
      </c>
      <c r="K135" s="27">
        <f t="shared" si="10"/>
        <v>0.30581965412773215</v>
      </c>
      <c r="L135" s="27">
        <f t="shared" si="11"/>
        <v>0.90480266608014537</v>
      </c>
    </row>
    <row r="136" spans="8:12" x14ac:dyDescent="0.25">
      <c r="H136" s="14">
        <v>481</v>
      </c>
      <c r="I136" s="27">
        <f t="shared" si="8"/>
        <v>0.32639166297948868</v>
      </c>
      <c r="J136" s="27">
        <f t="shared" si="9"/>
        <v>0.60232914101442991</v>
      </c>
      <c r="K136" s="27">
        <f t="shared" si="10"/>
        <v>0.29102354166920474</v>
      </c>
      <c r="L136" s="27">
        <f t="shared" si="11"/>
        <v>0.91328091990230142</v>
      </c>
    </row>
    <row r="137" spans="8:12" x14ac:dyDescent="0.25">
      <c r="H137" s="14">
        <v>482</v>
      </c>
      <c r="I137" s="27">
        <f t="shared" si="8"/>
        <v>0.33522059162189866</v>
      </c>
      <c r="J137" s="27">
        <f t="shared" si="9"/>
        <v>0.6139241234162861</v>
      </c>
      <c r="K137" s="27">
        <f t="shared" si="10"/>
        <v>0.27664880726073415</v>
      </c>
      <c r="L137" s="27">
        <f t="shared" si="11"/>
        <v>0.92144643484416511</v>
      </c>
    </row>
    <row r="138" spans="8:12" x14ac:dyDescent="0.25">
      <c r="H138" s="14">
        <v>483</v>
      </c>
      <c r="I138" s="27">
        <f t="shared" si="8"/>
        <v>0.34418094305188529</v>
      </c>
      <c r="J138" s="27">
        <f t="shared" si="9"/>
        <v>0.6255202461496161</v>
      </c>
      <c r="K138" s="27">
        <f t="shared" si="10"/>
        <v>0.26270152229472199</v>
      </c>
      <c r="L138" s="27">
        <f t="shared" si="11"/>
        <v>0.92928569754631929</v>
      </c>
    </row>
    <row r="139" spans="8:12" x14ac:dyDescent="0.25">
      <c r="H139" s="14">
        <v>484</v>
      </c>
      <c r="I139" s="27">
        <f t="shared" si="8"/>
        <v>0.3532702607629985</v>
      </c>
      <c r="J139" s="27">
        <f t="shared" si="9"/>
        <v>0.63710943113693574</v>
      </c>
      <c r="K139" s="27">
        <f t="shared" si="10"/>
        <v>0.24918638208199448</v>
      </c>
      <c r="L139" s="27">
        <f t="shared" si="11"/>
        <v>0.93678508827320262</v>
      </c>
    </row>
    <row r="140" spans="8:12" x14ac:dyDescent="0.25">
      <c r="H140" s="14">
        <v>485</v>
      </c>
      <c r="I140" s="27">
        <f t="shared" si="8"/>
        <v>0.36248589395618147</v>
      </c>
      <c r="J140" s="27">
        <f t="shared" si="9"/>
        <v>0.64868346913281671</v>
      </c>
      <c r="K140" s="27">
        <f t="shared" si="10"/>
        <v>0.23610680067278925</v>
      </c>
      <c r="L140" s="27">
        <f t="shared" si="11"/>
        <v>0.94393089522044726</v>
      </c>
    </row>
    <row r="141" spans="8:12" x14ac:dyDescent="0.25">
      <c r="H141" s="14">
        <v>486</v>
      </c>
      <c r="I141" s="27">
        <f t="shared" si="8"/>
        <v>0.37182499743638764</v>
      </c>
      <c r="J141" s="27">
        <f t="shared" si="9"/>
        <v>0.66023402420490718</v>
      </c>
      <c r="K141" s="27">
        <f t="shared" si="10"/>
        <v>0.2234649997828882</v>
      </c>
      <c r="L141" s="27">
        <f t="shared" si="11"/>
        <v>0.95070933185380302</v>
      </c>
    </row>
    <row r="142" spans="8:12" x14ac:dyDescent="0.25">
      <c r="H142" s="14">
        <v>487</v>
      </c>
      <c r="I142" s="27">
        <f t="shared" si="8"/>
        <v>0.38128453190321643</v>
      </c>
      <c r="J142" s="27">
        <f t="shared" si="9"/>
        <v>0.67175263782547456</v>
      </c>
      <c r="K142" s="27">
        <f t="shared" si="10"/>
        <v>0.21126209082358355</v>
      </c>
      <c r="L142" s="27">
        <f t="shared" si="11"/>
        <v>0.95710655755858642</v>
      </c>
    </row>
    <row r="143" spans="8:12" x14ac:dyDescent="0.25">
      <c r="H143" s="14">
        <v>488</v>
      </c>
      <c r="I143" s="27">
        <f t="shared" si="8"/>
        <v>0.39086126463327242</v>
      </c>
      <c r="J143" s="27">
        <f t="shared" si="9"/>
        <v>0.68323073254537137</v>
      </c>
      <c r="K143" s="27">
        <f t="shared" si="10"/>
        <v>0.19949814936250435</v>
      </c>
      <c r="L143" s="27">
        <f t="shared" si="11"/>
        <v>0.96310870186922382</v>
      </c>
    </row>
    <row r="144" spans="8:12" x14ac:dyDescent="0.25">
      <c r="H144" s="14">
        <v>489</v>
      </c>
      <c r="I144" s="27">
        <f t="shared" si="8"/>
        <v>0.4005517705494076</v>
      </c>
      <c r="J144" s="27">
        <f t="shared" si="9"/>
        <v>0.69465961522766928</v>
      </c>
      <c r="K144" s="27">
        <f t="shared" si="10"/>
        <v>0.18817228166968158</v>
      </c>
      <c r="L144" s="27">
        <f t="shared" si="11"/>
        <v>0.96870189253402816</v>
      </c>
    </row>
    <row r="145" spans="8:12" x14ac:dyDescent="0.25">
      <c r="H145" s="14">
        <v>490</v>
      </c>
      <c r="I145" s="27">
        <f t="shared" si="8"/>
        <v>0.41035243366943935</v>
      </c>
      <c r="J145" s="27">
        <f t="shared" si="9"/>
        <v>0.7060304798241821</v>
      </c>
      <c r="K145" s="27">
        <f t="shared" si="10"/>
        <v>0.17728268332231559</v>
      </c>
      <c r="L145" s="27">
        <f t="shared" si="11"/>
        <v>0.97387228765031741</v>
      </c>
    </row>
    <row r="146" spans="8:12" x14ac:dyDescent="0.25">
      <c r="H146" s="14">
        <v>491</v>
      </c>
      <c r="I146" s="27">
        <f t="shared" si="8"/>
        <v>0.42025944892433958</v>
      </c>
      <c r="J146" s="27">
        <f t="shared" si="9"/>
        <v>0.7173344096845321</v>
      </c>
      <c r="K146" s="27">
        <f t="shared" si="10"/>
        <v>0.16682669014477366</v>
      </c>
      <c r="L146" s="27">
        <f t="shared" si="11"/>
        <v>0.97860611207887571</v>
      </c>
    </row>
    <row r="147" spans="8:12" x14ac:dyDescent="0.25">
      <c r="H147" s="14">
        <v>492</v>
      </c>
      <c r="I147" s="27">
        <f t="shared" si="8"/>
        <v>0.43026882433332164</v>
      </c>
      <c r="J147" s="27">
        <f t="shared" si="9"/>
        <v>0.72856237939437629</v>
      </c>
      <c r="K147" s="27">
        <f t="shared" si="10"/>
        <v>0.15680082203955881</v>
      </c>
      <c r="L147" s="27">
        <f t="shared" si="11"/>
        <v>0.98288969831408579</v>
      </c>
    </row>
    <row r="148" spans="8:12" x14ac:dyDescent="0.25">
      <c r="H148" s="14">
        <v>493</v>
      </c>
      <c r="I148" s="27">
        <f t="shared" si="8"/>
        <v>0.44037638352065916</v>
      </c>
      <c r="J148" s="27">
        <f t="shared" si="9"/>
        <v>0.73970525614684701</v>
      </c>
      <c r="K148" s="27">
        <f t="shared" si="10"/>
        <v>0.14720082051238412</v>
      </c>
      <c r="L148" s="27">
        <f t="shared" si="11"/>
        <v>0.98670953194641176</v>
      </c>
    </row>
    <row r="149" spans="8:12" x14ac:dyDescent="0.25">
      <c r="H149" s="14">
        <v>494</v>
      </c>
      <c r="I149" s="27">
        <f t="shared" si="8"/>
        <v>0.45057776855661208</v>
      </c>
      <c r="J149" s="27">
        <f t="shared" si="9"/>
        <v>0.75075380065915986</v>
      </c>
      <c r="K149" s="27">
        <f t="shared" si="10"/>
        <v>0.13802168090245018</v>
      </c>
      <c r="L149" s="27">
        <f t="shared" si="11"/>
        <v>0.99005230180696158</v>
      </c>
    </row>
    <row r="150" spans="8:12" x14ac:dyDescent="0.25">
      <c r="H150" s="14">
        <v>495</v>
      </c>
      <c r="I150" s="27">
        <f t="shared" si="8"/>
        <v>0.46086844310234748</v>
      </c>
      <c r="J150" s="27">
        <f t="shared" si="9"/>
        <v>0.76169866765469263</v>
      </c>
      <c r="K150" s="27">
        <f t="shared" si="10"/>
        <v>0.12925768049059266</v>
      </c>
      <c r="L150" s="27">
        <f t="shared" si="11"/>
        <v>0.99290495482942109</v>
      </c>
    </row>
    <row r="151" spans="8:12" x14ac:dyDescent="0.25">
      <c r="H151" s="14">
        <v>496</v>
      </c>
      <c r="I151" s="27">
        <f t="shared" si="8"/>
        <v>0.47124369583648656</v>
      </c>
      <c r="J151" s="27">
        <f t="shared" si="9"/>
        <v>0.77253040593952649</v>
      </c>
      <c r="K151" s="27">
        <f t="shared" si="10"/>
        <v>0.12090240376733598</v>
      </c>
      <c r="L151" s="27">
        <f t="shared" si="11"/>
        <v>0.99525475560259591</v>
      </c>
    </row>
    <row r="152" spans="8:12" x14ac:dyDescent="0.25">
      <c r="H152" s="14">
        <v>497</v>
      </c>
      <c r="I152" s="27">
        <f t="shared" si="8"/>
        <v>0.48169864413864177</v>
      </c>
      <c r="J152" s="27">
        <f t="shared" si="9"/>
        <v>0.78323945811160611</v>
      </c>
      <c r="K152" s="27">
        <f t="shared" si="10"/>
        <v>0.11294876619580069</v>
      </c>
      <c r="L152" s="27">
        <f t="shared" si="11"/>
        <v>0.99708935051726255</v>
      </c>
    </row>
    <row r="153" spans="8:12" x14ac:dyDescent="0.25">
      <c r="H153" s="14">
        <v>498</v>
      </c>
      <c r="I153" s="27">
        <f t="shared" si="8"/>
        <v>0.49222823800330773</v>
      </c>
      <c r="J153" s="27">
        <f t="shared" si="9"/>
        <v>0.79381615995006272</v>
      </c>
      <c r="K153" s="27">
        <f t="shared" si="10"/>
        <v>0.1053890377987782</v>
      </c>
      <c r="L153" s="27">
        <f t="shared" si="11"/>
        <v>0.9983968363342991</v>
      </c>
    </row>
    <row r="154" spans="8:12" x14ac:dyDescent="0.25">
      <c r="H154" s="14">
        <v>499</v>
      </c>
      <c r="I154" s="27">
        <f t="shared" si="8"/>
        <v>0.50282726415558732</v>
      </c>
      <c r="J154" s="27">
        <f t="shared" si="9"/>
        <v>0.80425073954199666</v>
      </c>
      <c r="K154" s="27">
        <f t="shared" si="10"/>
        <v>9.8214867835378361E-2</v>
      </c>
      <c r="L154" s="27">
        <f t="shared" si="11"/>
        <v>0.99916583291762373</v>
      </c>
    </row>
    <row r="155" spans="8:12" x14ac:dyDescent="0.25">
      <c r="H155" s="14">
        <v>500</v>
      </c>
      <c r="I155" s="27">
        <f t="shared" si="8"/>
        <v>0.51349035033853951</v>
      </c>
      <c r="J155" s="27">
        <f t="shared" si="9"/>
        <v>0.81453331621400171</v>
      </c>
      <c r="K155" s="27">
        <f t="shared" si="10"/>
        <v>9.1417311713431898E-2</v>
      </c>
      <c r="L155" s="27">
        <f t="shared" si="11"/>
        <v>0.99938555978613475</v>
      </c>
    </row>
    <row r="156" spans="8:12" x14ac:dyDescent="0.25">
      <c r="H156" s="14">
        <v>501</v>
      </c>
      <c r="I156" s="27">
        <f t="shared" si="8"/>
        <v>0.52421196974052708</v>
      </c>
      <c r="J156" s="27">
        <f t="shared" si="9"/>
        <v>0.82465389934585065</v>
      </c>
      <c r="K156" s="27">
        <f t="shared" si="10"/>
        <v>8.498686111503273E-2</v>
      </c>
      <c r="L156" s="27">
        <f t="shared" si="11"/>
        <v>0.99904591604463289</v>
      </c>
    </row>
    <row r="157" spans="8:12" x14ac:dyDescent="0.25">
      <c r="H157" s="14">
        <v>502</v>
      </c>
      <c r="I157" s="27">
        <f t="shared" si="8"/>
        <v>0.53498644552967634</v>
      </c>
      <c r="J157" s="27">
        <f t="shared" si="9"/>
        <v>0.8346023871541145</v>
      </c>
      <c r="K157" s="27">
        <f t="shared" si="10"/>
        <v>7.8913478102483614E-2</v>
      </c>
      <c r="L157" s="27">
        <f t="shared" si="11"/>
        <v>0.99813756315595559</v>
      </c>
    </row>
    <row r="158" spans="8:12" x14ac:dyDescent="0.25">
      <c r="H158" s="14">
        <v>503</v>
      </c>
      <c r="I158" s="27">
        <f t="shared" si="8"/>
        <v>0.54580795546166661</v>
      </c>
      <c r="J158" s="27">
        <f t="shared" si="9"/>
        <v>0.84436856554381889</v>
      </c>
      <c r="K158" s="27">
        <f t="shared" si="10"/>
        <v>7.3186633731002718E-2</v>
      </c>
      <c r="L158" s="27">
        <f t="shared" si="11"/>
        <v>0.99665200991691694</v>
      </c>
    </row>
    <row r="159" spans="8:12" x14ac:dyDescent="0.25">
      <c r="H159" s="14">
        <v>504</v>
      </c>
      <c r="I159" s="27">
        <f t="shared" si="8"/>
        <v>0.55667053652636156</v>
      </c>
      <c r="J159" s="27">
        <f t="shared" si="9"/>
        <v>0.85394210713664342</v>
      </c>
      <c r="K159" s="27">
        <f t="shared" si="10"/>
        <v>6.779535143498662E-2</v>
      </c>
      <c r="L159" s="27">
        <f t="shared" si="11"/>
        <v>0.99458169890105286</v>
      </c>
    </row>
    <row r="160" spans="8:12" x14ac:dyDescent="0.25">
      <c r="H160" s="14">
        <v>505</v>
      </c>
      <c r="I160" s="27">
        <f t="shared" si="8"/>
        <v>0.56756808959842298</v>
      </c>
      <c r="J160" s="27">
        <f t="shared" si="9"/>
        <v>0.86331257059440569</v>
      </c>
      <c r="K160" s="27">
        <f t="shared" si="10"/>
        <v>6.2728255189532775E-2</v>
      </c>
      <c r="L160" s="27">
        <f t="shared" si="11"/>
        <v>0.99192009353381494</v>
      </c>
    </row>
    <row r="161" spans="8:12" x14ac:dyDescent="0.25">
      <c r="H161" s="14">
        <v>506</v>
      </c>
      <c r="I161" s="27">
        <f t="shared" si="8"/>
        <v>0.57849438405698539</v>
      </c>
      <c r="J161" s="27">
        <f t="shared" si="9"/>
        <v>0.87246940036669296</v>
      </c>
      <c r="K161" s="27">
        <f t="shared" si="10"/>
        <v>5.7973622191462154E-2</v>
      </c>
      <c r="L161" s="27">
        <f t="shared" si="11"/>
        <v>0.98866176487324875</v>
      </c>
    </row>
    <row r="162" spans="8:12" x14ac:dyDescent="0.25">
      <c r="H162" s="14">
        <v>507</v>
      </c>
      <c r="I162" s="27">
        <f t="shared" si="8"/>
        <v>0.58944306233972243</v>
      </c>
      <c r="J162" s="27">
        <f t="shared" si="9"/>
        <v>0.88140192700122877</v>
      </c>
      <c r="K162" s="27">
        <f t="shared" si="10"/>
        <v>5.3519439566769036E-2</v>
      </c>
      <c r="L162" s="27">
        <f t="shared" si="11"/>
        <v>0.98480247708397006</v>
      </c>
    </row>
    <row r="163" spans="8:12" x14ac:dyDescent="0.25">
      <c r="H163" s="14">
        <v>508</v>
      </c>
      <c r="I163" s="27">
        <f t="shared" si="8"/>
        <v>0.60040764439721428</v>
      </c>
      <c r="J163" s="27">
        <f t="shared" si="9"/>
        <v>0.89009936816494972</v>
      </c>
      <c r="K163" s="27">
        <f t="shared" si="10"/>
        <v>4.9353464405156117E-2</v>
      </c>
      <c r="L163" s="27">
        <f t="shared" si="11"/>
        <v>0.98033927051729997</v>
      </c>
    </row>
    <row r="164" spans="8:12" x14ac:dyDescent="0.25">
      <c r="H164" s="14">
        <v>509</v>
      </c>
      <c r="I164" s="27">
        <f t="shared" si="8"/>
        <v>0.61138153201443701</v>
      </c>
      <c r="J164" s="27">
        <f t="shared" si="9"/>
        <v>0.89855083053247597</v>
      </c>
      <c r="K164" s="27">
        <f t="shared" si="10"/>
        <v>4.5463286255887629E-2</v>
      </c>
      <c r="L164" s="27">
        <f t="shared" si="11"/>
        <v>0.97527054124859602</v>
      </c>
    </row>
    <row r="165" spans="8:12" x14ac:dyDescent="0.25">
      <c r="H165" s="14">
        <v>510</v>
      </c>
      <c r="I165" s="27">
        <f t="shared" si="8"/>
        <v>0.62235801296748317</v>
      </c>
      <c r="J165" s="27">
        <f t="shared" si="9"/>
        <v>0.9067453127067443</v>
      </c>
      <c r="K165" s="27">
        <f t="shared" si="10"/>
        <v>4.1836391098671905E-2</v>
      </c>
      <c r="L165" s="27">
        <f t="shared" si="11"/>
        <v>0.96959611587706751</v>
      </c>
    </row>
    <row r="166" spans="8:12" x14ac:dyDescent="0.25">
      <c r="H166" s="14">
        <v>511</v>
      </c>
      <c r="I166" s="27">
        <f t="shared" si="8"/>
        <v>0.63333026498520306</v>
      </c>
      <c r="J166" s="27">
        <f t="shared" si="9"/>
        <v>0.91467170934363706</v>
      </c>
      <c r="K166" s="27">
        <f t="shared" si="10"/>
        <v>3.8460225731834476E-2</v>
      </c>
      <c r="L166" s="27">
        <f t="shared" si="11"/>
        <v>0.96331732036646012</v>
      </c>
    </row>
    <row r="167" spans="8:12" x14ac:dyDescent="0.25">
      <c r="H167" s="14">
        <v>512</v>
      </c>
      <c r="I167" s="27">
        <f t="shared" si="8"/>
        <v>0.64429135948744853</v>
      </c>
      <c r="J167" s="27">
        <f t="shared" si="9"/>
        <v>0.92231881665846416</v>
      </c>
      <c r="K167" s="27">
        <f t="shared" si="10"/>
        <v>3.5322261497886358E-2</v>
      </c>
      <c r="L167" s="27">
        <f t="shared" si="11"/>
        <v>0.9564370416994924</v>
      </c>
    </row>
    <row r="168" spans="8:12" x14ac:dyDescent="0.25">
      <c r="H168" s="14">
        <v>513</v>
      </c>
      <c r="I168" s="27">
        <f t="shared" si="8"/>
        <v>0.65523426507388605</v>
      </c>
      <c r="J168" s="27">
        <f t="shared" si="9"/>
        <v>0.929675339496844</v>
      </c>
      <c r="K168" s="27">
        <f t="shared" si="10"/>
        <v>3.2410056291165917E-2</v>
      </c>
      <c r="L168" s="27">
        <f t="shared" si="11"/>
        <v>0.94895978113705715</v>
      </c>
    </row>
    <row r="169" spans="8:12" x14ac:dyDescent="0.25">
      <c r="H169" s="14">
        <v>514</v>
      </c>
      <c r="I169" s="27">
        <f t="shared" si="8"/>
        <v>0.66615185074003191</v>
      </c>
      <c r="J169" s="27">
        <f t="shared" si="9"/>
        <v>0.9367299001556243</v>
      </c>
      <c r="K169" s="27">
        <f t="shared" si="10"/>
        <v>2.9711313858671796E-2</v>
      </c>
      <c r="L169" s="27">
        <f t="shared" si="11"/>
        <v>0.94089169791670701</v>
      </c>
    </row>
    <row r="170" spans="8:12" x14ac:dyDescent="0.25">
      <c r="H170" s="14">
        <v>515</v>
      </c>
      <c r="I170" s="27">
        <f t="shared" si="8"/>
        <v>0.67703688880013091</v>
      </c>
      <c r="J170" s="27">
        <f t="shared" si="9"/>
        <v>0.94347104914080526</v>
      </c>
      <c r="K170" s="27">
        <f t="shared" si="10"/>
        <v>2.7213939506749611E-2</v>
      </c>
      <c r="L170" s="27">
        <f t="shared" si="11"/>
        <v>0.93224064229498804</v>
      </c>
    </row>
    <row r="171" spans="8:12" x14ac:dyDescent="0.25">
      <c r="H171" s="14">
        <v>516</v>
      </c>
      <c r="I171" s="27">
        <f t="shared" si="8"/>
        <v>0.68788205749988551</v>
      </c>
      <c r="J171" s="27">
        <f t="shared" si="9"/>
        <v>0.94988727804867179</v>
      </c>
      <c r="K171" s="27">
        <f t="shared" si="10"/>
        <v>2.4906091455042939E-2</v>
      </c>
      <c r="L171" s="27">
        <f t="shared" si="11"/>
        <v>0.92301617693528237</v>
      </c>
    </row>
    <row r="172" spans="8:12" x14ac:dyDescent="0.25">
      <c r="H172" s="14">
        <v>517</v>
      </c>
      <c r="I172" s="27">
        <f t="shared" si="8"/>
        <v>0.69867994330566119</v>
      </c>
      <c r="J172" s="27">
        <f t="shared" si="9"/>
        <v>0.95596703475320655</v>
      </c>
      <c r="K172" s="27">
        <f t="shared" si="10"/>
        <v>2.2776227226494212E-2</v>
      </c>
      <c r="L172" s="27">
        <f t="shared" si="11"/>
        <v>0.91322958576663904</v>
      </c>
    </row>
    <row r="173" spans="8:12" x14ac:dyDescent="0.25">
      <c r="H173" s="14">
        <v>518</v>
      </c>
      <c r="I173" s="27">
        <f t="shared" si="8"/>
        <v>0.70942304286085001</v>
      </c>
      <c r="J173" s="27">
        <f t="shared" si="9"/>
        <v>0.96169874107710518</v>
      </c>
      <c r="K173" s="27">
        <f t="shared" si="10"/>
        <v>2.0813144619708943E-2</v>
      </c>
      <c r="L173" s="27">
        <f t="shared" si="11"/>
        <v>0.90289386958851059</v>
      </c>
    </row>
    <row r="174" spans="8:12" x14ac:dyDescent="0.25">
      <c r="H174" s="14">
        <v>519</v>
      </c>
      <c r="I174" s="27">
        <f t="shared" si="8"/>
        <v>0.72010376460433168</v>
      </c>
      <c r="J174" s="27">
        <f t="shared" si="9"/>
        <v>0.96707081311502796</v>
      </c>
      <c r="K174" s="27">
        <f t="shared" si="10"/>
        <v>1.9006016969628985E-2</v>
      </c>
      <c r="L174" s="27">
        <f t="shared" si="11"/>
        <v>0.89202372786940021</v>
      </c>
    </row>
    <row r="175" spans="8:12" x14ac:dyDescent="0.25">
      <c r="H175" s="14">
        <v>520</v>
      </c>
      <c r="I175" s="27">
        <f t="shared" si="8"/>
        <v>0.73071443005061543</v>
      </c>
      <c r="J175" s="27">
        <f t="shared" si="9"/>
        <v>0.97207168436578983</v>
      </c>
      <c r="K175" s="27">
        <f t="shared" si="10"/>
        <v>1.7344422557169139E-2</v>
      </c>
      <c r="L175" s="27">
        <f t="shared" si="11"/>
        <v>0.88063552638120224</v>
      </c>
    </row>
    <row r="176" spans="8:12" x14ac:dyDescent="0.25">
      <c r="H176" s="14">
        <v>521</v>
      </c>
      <c r="I176" s="27">
        <f t="shared" si="8"/>
        <v>0.74124727473612195</v>
      </c>
      <c r="J176" s="27">
        <f t="shared" si="9"/>
        <v>0.97668983181479663</v>
      </c>
      <c r="K176" s="27">
        <f t="shared" si="10"/>
        <v>1.5818368172368622E-2</v>
      </c>
      <c r="L176" s="27">
        <f t="shared" si="11"/>
        <v>0.86874725052192481</v>
      </c>
    </row>
    <row r="177" spans="8:12" x14ac:dyDescent="0.25">
      <c r="H177" s="14">
        <v>522</v>
      </c>
      <c r="I177" s="27">
        <f t="shared" si="8"/>
        <v>0.75169444884127401</v>
      </c>
      <c r="J177" s="27">
        <f t="shared" si="9"/>
        <v>0.98091380508884074</v>
      </c>
      <c r="K177" s="27">
        <f t="shared" si="10"/>
        <v>1.4418306964217182E-2</v>
      </c>
      <c r="L177" s="27">
        <f t="shared" si="11"/>
        <v>0.85637844440293098</v>
      </c>
    </row>
    <row r="178" spans="8:12" x14ac:dyDescent="0.25">
      <c r="H178" s="14">
        <v>523</v>
      </c>
      <c r="I178" s="27">
        <f t="shared" si="8"/>
        <v>0.76204801750345419</v>
      </c>
      <c r="J178" s="27">
        <f t="shared" si="9"/>
        <v>0.98473225878217818</v>
      </c>
      <c r="K178" s="27">
        <f t="shared" si="10"/>
        <v>1.3135150820547012E-2</v>
      </c>
      <c r="L178" s="27">
        <f t="shared" si="11"/>
        <v>0.84355013600782724</v>
      </c>
    </row>
    <row r="179" spans="8:12" x14ac:dyDescent="0.25">
      <c r="H179" s="14">
        <v>524</v>
      </c>
      <c r="I179" s="27">
        <f t="shared" si="8"/>
        <v>0.77229996084159835</v>
      </c>
      <c r="J179" s="27">
        <f t="shared" si="9"/>
        <v>0.98813398802547292</v>
      </c>
      <c r="K179" s="27">
        <f t="shared" si="10"/>
        <v>1.1960277611480922E-2</v>
      </c>
      <c r="L179" s="27">
        <f t="shared" si="11"/>
        <v>0.83028474896307225</v>
      </c>
    </row>
    <row r="180" spans="8:12" x14ac:dyDescent="0.25">
      <c r="H180" s="14">
        <v>525</v>
      </c>
      <c r="I180" s="27">
        <f t="shared" si="8"/>
        <v>0.78244217371907687</v>
      </c>
      <c r="J180" s="27">
        <f t="shared" si="9"/>
        <v>0.99110796733743634</v>
      </c>
      <c r="K180" s="27">
        <f t="shared" si="10"/>
        <v>1.0885533699382558E-2</v>
      </c>
      <c r="L180" s="27">
        <f t="shared" si="11"/>
        <v>0.81660600168936193</v>
      </c>
    </row>
    <row r="181" spans="8:12" x14ac:dyDescent="0.25">
      <c r="H181" s="14">
        <v>526</v>
      </c>
      <c r="I181" s="27">
        <f t="shared" si="8"/>
        <v>0.79246646527760745</v>
      </c>
      <c r="J181" s="27">
        <f t="shared" si="9"/>
        <v>0.99364339276292035</v>
      </c>
      <c r="K181" s="27">
        <f t="shared" si="10"/>
        <v>9.9032321675245789E-3</v>
      </c>
      <c r="L181" s="27">
        <f t="shared" si="11"/>
        <v>0.80253879492199764</v>
      </c>
    </row>
    <row r="182" spans="8:12" x14ac:dyDescent="0.25">
      <c r="H182" s="14">
        <v>527</v>
      </c>
      <c r="I182" s="27">
        <f t="shared" si="8"/>
        <v>0.80236455828124886</v>
      </c>
      <c r="J182" s="27">
        <f t="shared" si="9"/>
        <v>0.99572972726066244</v>
      </c>
      <c r="K182" s="27">
        <f t="shared" si="10"/>
        <v>9.0061472501007413E-3</v>
      </c>
      <c r="L182" s="27">
        <f t="shared" si="11"/>
        <v>0.78810908879176034</v>
      </c>
    </row>
    <row r="183" spans="8:12" x14ac:dyDescent="0.25">
      <c r="H183" s="14">
        <v>528</v>
      </c>
      <c r="I183" s="27">
        <f t="shared" si="8"/>
        <v>0.81212808831589567</v>
      </c>
      <c r="J183" s="27">
        <f t="shared" si="9"/>
        <v>0.99735674925906781</v>
      </c>
      <c r="K183" s="27">
        <f t="shared" si="10"/>
        <v>8.1875054596223431E-3</v>
      </c>
      <c r="L183" s="27">
        <f t="shared" si="11"/>
        <v>0.77334377084001626</v>
      </c>
    </row>
    <row r="184" spans="8:12" x14ac:dyDescent="0.25">
      <c r="H184" s="14">
        <v>529</v>
      </c>
      <c r="I184" s="27">
        <f t="shared" si="8"/>
        <v>0.82174860289630836</v>
      </c>
      <c r="J184" s="27">
        <f t="shared" si="9"/>
        <v>0.9985146042494718</v>
      </c>
      <c r="K184" s="27">
        <f t="shared" si="10"/>
        <v>7.440973906436563E-3</v>
      </c>
      <c r="L184" s="27">
        <f t="shared" si="11"/>
        <v>0.7582705164976361</v>
      </c>
    </row>
    <row r="185" spans="8:12" x14ac:dyDescent="0.25">
      <c r="H185" s="14">
        <v>530</v>
      </c>
      <c r="I185" s="27">
        <f t="shared" si="8"/>
        <v>0.83121756053927887</v>
      </c>
      <c r="J185" s="27">
        <f t="shared" si="9"/>
        <v>0.99919385923362503</v>
      </c>
      <c r="K185" s="27">
        <f t="shared" si="10"/>
        <v>6.7606462915406175E-3</v>
      </c>
      <c r="L185" s="27">
        <f t="shared" si="11"/>
        <v>0.74291764368292368</v>
      </c>
    </row>
    <row r="186" spans="8:12" x14ac:dyDescent="0.25">
      <c r="H186" s="14">
        <v>531</v>
      </c>
      <c r="I186" s="27">
        <f t="shared" si="8"/>
        <v>0.84052632986827369</v>
      </c>
      <c r="J186" s="27">
        <f t="shared" si="9"/>
        <v>0.99938555978613475</v>
      </c>
      <c r="K186" s="27">
        <f t="shared" si="10"/>
        <v>6.1410270305303476E-3</v>
      </c>
      <c r="L186" s="27">
        <f t="shared" si="11"/>
        <v>0.727313963265529</v>
      </c>
    </row>
    <row r="187" spans="8:12" x14ac:dyDescent="0.25">
      <c r="H187" s="14">
        <v>532</v>
      </c>
      <c r="I187" s="27">
        <f t="shared" si="8"/>
        <v>0.84966618882152145</v>
      </c>
      <c r="J187" s="27">
        <f t="shared" si="9"/>
        <v>0.99908128943388474</v>
      </c>
      <c r="K187" s="27">
        <f t="shared" si="10"/>
        <v>5.5770139358286017E-3</v>
      </c>
      <c r="L187" s="27">
        <f t="shared" si="11"/>
        <v>0.71148862719924422</v>
      </c>
    </row>
    <row r="188" spans="8:12" x14ac:dyDescent="0.25">
      <c r="H188" s="14">
        <v>533</v>
      </c>
      <c r="I188" s="27">
        <f t="shared" si="8"/>
        <v>0.858628324042222</v>
      </c>
      <c r="J188" s="27">
        <f t="shared" si="9"/>
        <v>0.99827323099382825</v>
      </c>
      <c r="K188" s="27">
        <f t="shared" si="10"/>
        <v>5.0638798484975121E-3</v>
      </c>
      <c r="L188" s="27">
        <f t="shared" si="11"/>
        <v>0.69547097614530773</v>
      </c>
    </row>
    <row r="189" spans="8:12" x14ac:dyDescent="0.25">
      <c r="H189" s="14">
        <v>534</v>
      </c>
      <c r="I189" s="27">
        <f t="shared" si="8"/>
        <v>0.86740383053603909</v>
      </c>
      <c r="J189" s="27">
        <f t="shared" si="9"/>
        <v>0.99695422944887258</v>
      </c>
      <c r="K189" s="27">
        <f t="shared" si="10"/>
        <v>4.5972535719391132E-3</v>
      </c>
      <c r="L189" s="27">
        <f t="shared" si="11"/>
        <v>0.67929038838949019</v>
      </c>
    </row>
    <row r="190" spans="8:12" x14ac:dyDescent="0.25">
      <c r="H190" s="14">
        <v>535</v>
      </c>
      <c r="I190" s="27">
        <f t="shared" si="8"/>
        <v>0.87598371168746403</v>
      </c>
      <c r="J190" s="27">
        <f t="shared" si="9"/>
        <v>0.99511785587998902</v>
      </c>
      <c r="K190" s="27">
        <f t="shared" si="10"/>
        <v>4.1731004193212278E-3</v>
      </c>
      <c r="L190" s="27">
        <f t="shared" si="11"/>
        <v>0.66297613180178649</v>
      </c>
    </row>
    <row r="191" spans="8:12" x14ac:dyDescent="0.25">
      <c r="H191" s="14">
        <v>536</v>
      </c>
      <c r="I191" s="27">
        <f t="shared" si="8"/>
        <v>0.88435887973277061</v>
      </c>
      <c r="J191" s="27">
        <f t="shared" si="9"/>
        <v>0.99275847191231903</v>
      </c>
      <c r="K191" s="27">
        <f t="shared" si="10"/>
        <v>3.7877026460475527E-3</v>
      </c>
      <c r="L191" s="27">
        <f t="shared" si="11"/>
        <v>0.64655722049923037</v>
      </c>
    </row>
    <row r="192" spans="8:12" x14ac:dyDescent="0.25">
      <c r="H192" s="14">
        <v>537</v>
      </c>
      <c r="I192" s="27">
        <f t="shared" si="8"/>
        <v>0.89252015679315222</v>
      </c>
      <c r="J192" s="27">
        <f t="shared" si="9"/>
        <v>0.9898712940753378</v>
      </c>
      <c r="K192" s="27">
        <f t="shared" si="10"/>
        <v>3.4376399991414594E-3</v>
      </c>
      <c r="L192" s="27">
        <f t="shared" si="11"/>
        <v>0.63006227775326196</v>
      </c>
    </row>
    <row r="193" spans="8:12" x14ac:dyDescent="0.25">
      <c r="H193" s="14">
        <v>538</v>
      </c>
      <c r="I193" s="27">
        <f t="shared" si="8"/>
        <v>0.90045827657705446</v>
      </c>
      <c r="J193" s="27">
        <f t="shared" si="9"/>
        <v>0.98645245742347454</v>
      </c>
      <c r="K193" s="27">
        <f t="shared" si="10"/>
        <v>3.1197705778929132E-3</v>
      </c>
      <c r="L193" s="27">
        <f t="shared" si="11"/>
        <v>0.61351940653704107</v>
      </c>
    </row>
    <row r="194" spans="8:12" x14ac:dyDescent="0.25">
      <c r="H194" s="14">
        <v>539</v>
      </c>
      <c r="I194" s="27">
        <f t="shared" si="8"/>
        <v>0.9081638868657016</v>
      </c>
      <c r="J194" s="27">
        <f t="shared" si="9"/>
        <v>0.98249907771554834</v>
      </c>
      <c r="K194" s="27">
        <f t="shared" si="10"/>
        <v>2.8312121651407379E-3</v>
      </c>
      <c r="L194" s="27">
        <f t="shared" si="11"/>
        <v>0.59695606893970865</v>
      </c>
    </row>
    <row r="195" spans="8:12" x14ac:dyDescent="0.25">
      <c r="H195" s="14">
        <v>540</v>
      </c>
      <c r="I195" s="27">
        <f t="shared" si="8"/>
        <v>0.91562755290016573</v>
      </c>
      <c r="J195" s="27">
        <f t="shared" si="9"/>
        <v>0.9780093114105588</v>
      </c>
      <c r="K195" s="27">
        <f t="shared" si="10"/>
        <v>2.5693241565347834E-3</v>
      </c>
      <c r="L195" s="27">
        <f t="shared" si="11"/>
        <v>0.58039897548876851</v>
      </c>
    </row>
    <row r="196" spans="8:12" x14ac:dyDescent="0.25">
      <c r="H196" s="14">
        <v>541</v>
      </c>
      <c r="I196" s="27">
        <f t="shared" si="8"/>
        <v>0.92283976179197014</v>
      </c>
      <c r="J196" s="27">
        <f t="shared" si="9"/>
        <v>0.97298241270533747</v>
      </c>
      <c r="K196" s="27">
        <f t="shared" si="10"/>
        <v>2.3316901862715485E-3</v>
      </c>
      <c r="L196" s="27">
        <f t="shared" si="11"/>
        <v>0.56387398522366339</v>
      </c>
    </row>
    <row r="197" spans="8:12" x14ac:dyDescent="0.25">
      <c r="H197" s="14">
        <v>542</v>
      </c>
      <c r="I197" s="27">
        <f t="shared" si="8"/>
        <v>0.9297909280820249</v>
      </c>
      <c r="J197" s="27">
        <f t="shared" si="9"/>
        <v>0.96741878681792637</v>
      </c>
      <c r="K197" s="27">
        <f t="shared" si="10"/>
        <v>2.1161015222045105E-3</v>
      </c>
      <c r="L197" s="27">
        <f t="shared" si="11"/>
        <v>0.54740601715854109</v>
      </c>
    </row>
    <row r="198" spans="8:12" x14ac:dyDescent="0.25">
      <c r="H198" s="30">
        <v>543</v>
      </c>
      <c r="I198" s="31">
        <f t="shared" ref="I198:I261" si="12">1/(EXP($B$15*($B$11-$B$19/H198))+EXP($B$16*($B$12-$B$19/H198))+EXP($B$17*($B$13-$B$19/H198))+$B$14)</f>
        <v>0.93647140057451894</v>
      </c>
      <c r="J198" s="31">
        <f t="shared" ref="J198:J261" si="13">1/(EXP($B$15*($B$11-$B$20/H198))+EXP($B$16*($B$12-$B$20/H198))+EXP($B$17*($B$13-$B$20/H198))+$B$14)</f>
        <v>0.96132003871072258</v>
      </c>
      <c r="K198" s="31">
        <f t="shared" ref="K198:K261" si="14">1/(EXP($B$15*($B$11-$B$21/H198))+EXP($B$16*($B$12-$B$21/H198))+EXP($B$17*($B$13-$B$21/H198))+$B$14)</f>
        <v>1.920541280866315E-3</v>
      </c>
      <c r="L198" s="31">
        <f t="shared" ref="L198:L261" si="15">1/(EXP($B$15*($B$11-$B$22/H198))+EXP($B$16*($B$12-$B$22/H198))+EXP($B$17*($B$13-$B$22/H198))+$B$14)</f>
        <v>0.53101897356518502</v>
      </c>
    </row>
    <row r="199" spans="8:12" x14ac:dyDescent="0.25">
      <c r="H199" s="14">
        <v>544</v>
      </c>
      <c r="I199" s="27">
        <f t="shared" si="12"/>
        <v>0.94287147057306642</v>
      </c>
      <c r="J199" s="27">
        <f t="shared" si="13"/>
        <v>0.95468901645076398</v>
      </c>
      <c r="K199" s="27">
        <f t="shared" si="14"/>
        <v>1.7431694936843917E-3</v>
      </c>
      <c r="L199" s="27">
        <f t="shared" si="15"/>
        <v>0.51473567530298958</v>
      </c>
    </row>
    <row r="200" spans="8:12" x14ac:dyDescent="0.25">
      <c r="H200" s="14">
        <v>545</v>
      </c>
      <c r="I200" s="27">
        <f t="shared" si="12"/>
        <v>0.94898138164585621</v>
      </c>
      <c r="J200" s="27">
        <f t="shared" si="13"/>
        <v>0.94752984842210075</v>
      </c>
      <c r="K200" s="27">
        <f t="shared" si="14"/>
        <v>1.5823090393438869E-3</v>
      </c>
      <c r="L200" s="27">
        <f t="shared" si="15"/>
        <v>0.49857780922601352</v>
      </c>
    </row>
    <row r="201" spans="8:12" x14ac:dyDescent="0.25">
      <c r="H201" s="14">
        <v>546</v>
      </c>
      <c r="I201" s="27">
        <f t="shared" si="12"/>
        <v>0.95479134104448038</v>
      </c>
      <c r="J201" s="27">
        <f t="shared" si="13"/>
        <v>0.93984797363789196</v>
      </c>
      <c r="K201" s="27">
        <f t="shared" si="14"/>
        <v>1.4364324436308435E-3</v>
      </c>
      <c r="L201" s="27">
        <f t="shared" si="15"/>
        <v>0.48256588751143864</v>
      </c>
    </row>
    <row r="202" spans="8:12" x14ac:dyDescent="0.25">
      <c r="H202" s="14">
        <v>547</v>
      </c>
      <c r="I202" s="27">
        <f t="shared" si="12"/>
        <v>0.96029153289752145</v>
      </c>
      <c r="J202" s="27">
        <f t="shared" si="13"/>
        <v>0.93165016444812487</v>
      </c>
      <c r="K202" s="27">
        <f t="shared" si="14"/>
        <v>1.3041495369260816E-3</v>
      </c>
      <c r="L202" s="27">
        <f t="shared" si="15"/>
        <v>0.46671921858239951</v>
      </c>
    </row>
    <row r="203" spans="8:12" x14ac:dyDescent="0.25">
      <c r="H203" s="14">
        <v>548</v>
      </c>
      <c r="I203" s="27">
        <f t="shared" si="12"/>
        <v>0.96547213329453851</v>
      </c>
      <c r="J203" s="27">
        <f t="shared" si="13"/>
        <v>0.92294454100289725</v>
      </c>
      <c r="K203" s="27">
        <f t="shared" si="14"/>
        <v>1.18419595055938E-3</v>
      </c>
      <c r="L203" s="27">
        <f t="shared" si="15"/>
        <v>0.45105588914367206</v>
      </c>
    </row>
    <row r="204" spans="8:12" x14ac:dyDescent="0.25">
      <c r="H204" s="14">
        <v>549</v>
      </c>
      <c r="I204" s="27">
        <f t="shared" si="12"/>
        <v>0.97032332736874105</v>
      </c>
      <c r="J204" s="27">
        <f t="shared" si="13"/>
        <v>0.91374057691071775</v>
      </c>
      <c r="K204" s="27">
        <f t="shared" si="14"/>
        <v>1.0754224262172667E-3</v>
      </c>
      <c r="L204" s="27">
        <f t="shared" si="15"/>
        <v>0.43559275671321501</v>
      </c>
    </row>
    <row r="205" spans="8:12" x14ac:dyDescent="0.25">
      <c r="H205" s="14">
        <v>550</v>
      </c>
      <c r="I205" s="27">
        <f t="shared" si="12"/>
        <v>0.9748353284771798</v>
      </c>
      <c r="J205" s="27">
        <f t="shared" si="13"/>
        <v>0.90404909562557945</v>
      </c>
      <c r="K205" s="27">
        <f t="shared" si="14"/>
        <v>9.7678490727439392E-4</v>
      </c>
      <c r="L205" s="27">
        <f t="shared" si="15"/>
        <v>0.4203454519170769</v>
      </c>
    </row>
    <row r="206" spans="8:12" x14ac:dyDescent="0.25">
      <c r="H206" s="14">
        <v>551</v>
      </c>
      <c r="I206" s="27">
        <f t="shared" si="12"/>
        <v>0.97899839956554258</v>
      </c>
      <c r="J206" s="27">
        <f t="shared" si="13"/>
        <v>0.89388225720449399</v>
      </c>
      <c r="K206" s="27">
        <f t="shared" si="14"/>
        <v>8.8733537705319775E-4</v>
      </c>
      <c r="L206" s="27">
        <f t="shared" si="15"/>
        <v>0.40532838972065338</v>
      </c>
    </row>
    <row r="207" spans="8:12" x14ac:dyDescent="0.25">
      <c r="H207" s="14">
        <v>552</v>
      </c>
      <c r="I207" s="27">
        <f t="shared" si="12"/>
        <v>0.9828028767905298</v>
      </c>
      <c r="J207" s="27">
        <f t="shared" si="13"/>
        <v>0.88325353519713212</v>
      </c>
      <c r="K207" s="27">
        <f t="shared" si="14"/>
        <v>8.0621340638847426E-4</v>
      </c>
      <c r="L207" s="27">
        <f t="shared" si="15"/>
        <v>0.39055478869568089</v>
      </c>
    </row>
    <row r="208" spans="8:12" x14ac:dyDescent="0.25">
      <c r="H208" s="14">
        <v>553</v>
      </c>
      <c r="I208" s="27">
        <f t="shared" si="12"/>
        <v>0.98623919545611838</v>
      </c>
      <c r="J208" s="27">
        <f t="shared" si="13"/>
        <v>0.8721776835591627</v>
      </c>
      <c r="K208" s="27">
        <f t="shared" si="14"/>
        <v>7.3263837128289199E-4</v>
      </c>
      <c r="L208" s="27">
        <f t="shared" si="15"/>
        <v>0.37603669736943707</v>
      </c>
    </row>
    <row r="209" spans="8:12" x14ac:dyDescent="0.25">
      <c r="H209" s="14">
        <v>554</v>
      </c>
      <c r="I209" s="27">
        <f t="shared" si="12"/>
        <v>0.98929791830076985</v>
      </c>
      <c r="J209" s="27">
        <f t="shared" si="13"/>
        <v>0.86067069361841708</v>
      </c>
      <c r="K209" s="27">
        <f t="shared" si="14"/>
        <v>6.6590230070644185E-4</v>
      </c>
      <c r="L209" s="27">
        <f t="shared" si="15"/>
        <v>0.36178502666965928</v>
      </c>
    </row>
    <row r="210" spans="8:12" x14ac:dyDescent="0.25">
      <c r="H210" s="14">
        <v>555</v>
      </c>
      <c r="I210" s="27">
        <f t="shared" si="12"/>
        <v>0.99196976615067878</v>
      </c>
      <c r="J210" s="27">
        <f t="shared" si="13"/>
        <v>0.84874974126532843</v>
      </c>
      <c r="K210" s="27">
        <f t="shared" si="14"/>
        <v>6.0536331455689717E-4</v>
      </c>
      <c r="L210" s="27">
        <f t="shared" si="15"/>
        <v>0.34780958746463453</v>
      </c>
    </row>
    <row r="211" spans="8:12" x14ac:dyDescent="0.25">
      <c r="H211" s="14">
        <v>556</v>
      </c>
      <c r="I211" s="27">
        <f t="shared" si="12"/>
        <v>0.99424565092953865</v>
      </c>
      <c r="J211" s="27">
        <f t="shared" si="13"/>
        <v>0.83643312468324738</v>
      </c>
      <c r="K211" s="27">
        <f t="shared" si="14"/>
        <v>5.5043961232060948E-4</v>
      </c>
      <c r="L211" s="27">
        <f t="shared" si="15"/>
        <v>0.33411913220153444</v>
      </c>
    </row>
    <row r="212" spans="8:12" x14ac:dyDescent="0.25">
      <c r="H212" s="14">
        <v>557</v>
      </c>
      <c r="I212" s="27">
        <f t="shared" si="12"/>
        <v>0.99611671098797139</v>
      </c>
      <c r="J212" s="27">
        <f t="shared" si="13"/>
        <v>0.82374019307696644</v>
      </c>
      <c r="K212" s="27">
        <f t="shared" si="14"/>
        <v>5.0060397393122166E-4</v>
      </c>
      <c r="L212" s="27">
        <f t="shared" si="15"/>
        <v>0.32072139966596397</v>
      </c>
    </row>
    <row r="213" spans="8:12" x14ac:dyDescent="0.25">
      <c r="H213" s="14">
        <v>558</v>
      </c>
      <c r="I213" s="27">
        <f t="shared" si="12"/>
        <v>0.99757434868588268</v>
      </c>
      <c r="J213" s="27">
        <f t="shared" si="13"/>
        <v>0.81069126699583549</v>
      </c>
      <c r="K213" s="27">
        <f t="shared" si="14"/>
        <v>4.5537873561506137E-4</v>
      </c>
      <c r="L213" s="27">
        <f t="shared" si="15"/>
        <v>0.30762316192023914</v>
      </c>
    </row>
    <row r="214" spans="8:12" x14ac:dyDescent="0.25">
      <c r="H214" s="14">
        <v>559</v>
      </c>
      <c r="I214" s="27">
        <f t="shared" si="12"/>
        <v>0.99861027012865922</v>
      </c>
      <c r="J214" s="27">
        <f t="shared" si="13"/>
        <v>0.79730755097802419</v>
      </c>
      <c r="K214" s="27">
        <f t="shared" si="14"/>
        <v>4.1433120504745692E-4</v>
      </c>
      <c r="L214" s="27">
        <f t="shared" si="15"/>
        <v>0.29483027252573851</v>
      </c>
    </row>
    <row r="215" spans="8:12" x14ac:dyDescent="0.25">
      <c r="H215" s="14">
        <v>560</v>
      </c>
      <c r="I215" s="27">
        <f t="shared" si="12"/>
        <v>0.999216526923559</v>
      </c>
      <c r="J215" s="27">
        <f t="shared" si="13"/>
        <v>0.78361103936158794</v>
      </c>
      <c r="K215" s="27">
        <f t="shared" si="14"/>
        <v>3.7706948185068517E-4</v>
      </c>
      <c r="L215" s="27">
        <f t="shared" si="15"/>
        <v>0.28234771521401875</v>
      </c>
    </row>
    <row r="216" spans="8:12" x14ac:dyDescent="0.25">
      <c r="H216" s="14">
        <v>561</v>
      </c>
      <c r="I216" s="27">
        <f t="shared" si="12"/>
        <v>0.99938555978613475</v>
      </c>
      <c r="J216" s="27">
        <f t="shared" si="13"/>
        <v>0.76962441621321342</v>
      </c>
      <c r="K216" s="27">
        <f t="shared" si="14"/>
        <v>3.4323865128055379E-4</v>
      </c>
      <c r="L216" s="27">
        <f t="shared" si="15"/>
        <v>0.27017965224083323</v>
      </c>
    </row>
    <row r="217" spans="8:12" x14ac:dyDescent="0.25">
      <c r="H217" s="14">
        <v>562</v>
      </c>
      <c r="I217" s="27">
        <f t="shared" si="12"/>
        <v>0.99911024378846292</v>
      </c>
      <c r="J217" s="27">
        <f t="shared" si="13"/>
        <v>0.75537095041431712</v>
      </c>
      <c r="K217" s="27">
        <f t="shared" si="14"/>
        <v>3.1251732082455638E-4</v>
      </c>
      <c r="L217" s="27">
        <f t="shared" si="15"/>
        <v>0.25832947173520421</v>
      </c>
    </row>
    <row r="218" spans="8:12" x14ac:dyDescent="0.25">
      <c r="H218" s="14">
        <v>563</v>
      </c>
      <c r="I218" s="27">
        <f t="shared" si="12"/>
        <v>0.99838393500175793</v>
      </c>
      <c r="J218" s="27">
        <f t="shared" si="13"/>
        <v>0.74087438701442099</v>
      </c>
      <c r="K218" s="27">
        <f t="shared" si="14"/>
        <v>2.8461447133022093E-4</v>
      </c>
      <c r="L218" s="27">
        <f t="shared" si="15"/>
        <v>0.24679983344068956</v>
      </c>
    </row>
    <row r="219" spans="8:12" x14ac:dyDescent="0.25">
      <c r="H219" s="14">
        <v>564</v>
      </c>
      <c r="I219" s="27">
        <f t="shared" si="12"/>
        <v>0.99720051824618927</v>
      </c>
      <c r="J219" s="27">
        <f t="shared" si="13"/>
        <v>0.72615883601181597</v>
      </c>
      <c r="K219" s="27">
        <f t="shared" si="14"/>
        <v>2.5926659616544646E-4</v>
      </c>
      <c r="L219" s="27">
        <f t="shared" si="15"/>
        <v>0.23559271233667339</v>
      </c>
    </row>
    <row r="220" spans="8:12" x14ac:dyDescent="0.25">
      <c r="H220" s="14">
        <v>565</v>
      </c>
      <c r="I220" s="27">
        <f t="shared" si="12"/>
        <v>0.9955544556210012</v>
      </c>
      <c r="J220" s="27">
        <f t="shared" si="13"/>
        <v>0.71124865975042961</v>
      </c>
      <c r="K220" s="27">
        <f t="shared" si="14"/>
        <v>2.36235103758431E-4</v>
      </c>
      <c r="L220" s="27">
        <f t="shared" si="15"/>
        <v>0.22470943972221763</v>
      </c>
    </row>
    <row r="221" spans="8:12" x14ac:dyDescent="0.25">
      <c r="H221" s="14">
        <v>566</v>
      </c>
      <c r="I221" s="27">
        <f t="shared" si="12"/>
        <v>0.99344083544906692</v>
      </c>
      <c r="J221" s="27">
        <f t="shared" si="13"/>
        <v>0.69616836012901839</v>
      </c>
      <c r="K221" s="27">
        <f t="shared" si="14"/>
        <v>2.1530396065453991E-4</v>
      </c>
      <c r="L221" s="27">
        <f t="shared" si="15"/>
        <v>0.21415074144242788</v>
      </c>
    </row>
    <row r="222" spans="8:12" x14ac:dyDescent="0.25">
      <c r="H222" s="14">
        <v>567</v>
      </c>
      <c r="I222" s="27">
        <f t="shared" si="12"/>
        <v>0.99085542123256221</v>
      </c>
      <c r="J222" s="27">
        <f t="shared" si="13"/>
        <v>0.68094246680439952</v>
      </c>
      <c r="K222" s="27">
        <f t="shared" si="14"/>
        <v>1.9627755394685509E-4</v>
      </c>
      <c r="L222" s="27">
        <f t="shared" si="15"/>
        <v>0.20391677303583897</v>
      </c>
    </row>
    <row r="223" spans="8:12" x14ac:dyDescent="0.25">
      <c r="H223" s="14">
        <v>568</v>
      </c>
      <c r="I223" s="27">
        <f t="shared" si="12"/>
        <v>0.9877947001813514</v>
      </c>
      <c r="J223" s="27">
        <f t="shared" si="13"/>
        <v>0.66559542753520451</v>
      </c>
      <c r="K223" s="27">
        <f t="shared" si="14"/>
        <v>1.7897875357686312E-4</v>
      </c>
      <c r="L223" s="27">
        <f t="shared" si="15"/>
        <v>0.19400715167936805</v>
      </c>
    </row>
    <row r="224" spans="8:12" x14ac:dyDescent="0.25">
      <c r="H224" s="14">
        <v>569</v>
      </c>
      <c r="I224" s="27">
        <f t="shared" si="12"/>
        <v>0.98425593084384355</v>
      </c>
      <c r="J224" s="27">
        <f t="shared" si="13"/>
        <v>0.65015150175763403</v>
      </c>
      <c r="K224" s="27">
        <f t="shared" si="14"/>
        <v>1.6324715655495698E-4</v>
      </c>
      <c r="L224" s="27">
        <f t="shared" si="15"/>
        <v>0.1844209849034531</v>
      </c>
    </row>
    <row r="225" spans="8:12" x14ac:dyDescent="0.25">
      <c r="H225" s="14">
        <v>570</v>
      </c>
      <c r="I225" s="27">
        <f t="shared" si="12"/>
        <v>0.9802371893423838</v>
      </c>
      <c r="J225" s="27">
        <f t="shared" si="13"/>
        <v>0.63463465841180622</v>
      </c>
      <c r="K225" s="27">
        <f t="shared" si="14"/>
        <v>1.4893749661382352E-4</v>
      </c>
      <c r="L225" s="27">
        <f t="shared" si="15"/>
        <v>0.17515689614222416</v>
      </c>
    </row>
    <row r="226" spans="8:12" x14ac:dyDescent="0.25">
      <c r="H226" s="14">
        <v>571</v>
      </c>
      <c r="I226" s="27">
        <f t="shared" si="12"/>
        <v>0.97573741369265976</v>
      </c>
      <c r="J226" s="27">
        <f t="shared" si="13"/>
        <v>0.61906847894849681</v>
      </c>
      <c r="K226" s="27">
        <f t="shared" si="14"/>
        <v>1.3591820417971432E-4</v>
      </c>
      <c r="L226" s="27">
        <f t="shared" si="15"/>
        <v>0.16621304727028999</v>
      </c>
    </row>
    <row r="227" spans="8:12" x14ac:dyDescent="0.25">
      <c r="H227" s="14">
        <v>572</v>
      </c>
      <c r="I227" s="27">
        <f t="shared" si="12"/>
        <v>0.97075644566998776</v>
      </c>
      <c r="J227" s="27">
        <f t="shared" si="13"/>
        <v>0.60347606634389639</v>
      </c>
      <c r="K227" s="27">
        <f t="shared" si="14"/>
        <v>1.2407010282744548E-4</v>
      </c>
      <c r="L227" s="27">
        <f t="shared" si="15"/>
        <v>0.15758715835721676</v>
      </c>
    </row>
    <row r="228" spans="8:12" x14ac:dyDescent="0.25">
      <c r="H228" s="14">
        <v>573</v>
      </c>
      <c r="I228" s="27">
        <f t="shared" si="12"/>
        <v>0.96529506967563983</v>
      </c>
      <c r="J228" s="27">
        <f t="shared" si="13"/>
        <v>0.58787996083713956</v>
      </c>
      <c r="K228" s="27">
        <f t="shared" si="14"/>
        <v>1.132852295762736E-4</v>
      </c>
      <c r="L228" s="27">
        <f t="shared" si="15"/>
        <v>0.14927652494122437</v>
      </c>
    </row>
    <row r="229" spans="8:12" x14ac:dyDescent="0.25">
      <c r="H229" s="14">
        <v>574</v>
      </c>
      <c r="I229" s="27">
        <f t="shared" si="12"/>
        <v>0.95935504805428251</v>
      </c>
      <c r="J229" s="27">
        <f t="shared" si="13"/>
        <v>0.57230206298455299</v>
      </c>
      <c r="K229" s="27">
        <f t="shared" si="14"/>
        <v>1.0346576748818687E-4</v>
      </c>
      <c r="L229" s="27">
        <f t="shared" si="15"/>
        <v>0.14127803318340296</v>
      </c>
    </row>
    <row r="230" spans="8:12" x14ac:dyDescent="0.25">
      <c r="H230" s="14">
        <v>575</v>
      </c>
      <c r="I230" s="27">
        <f t="shared" si="12"/>
        <v>0.9529391523199523</v>
      </c>
      <c r="J230" s="27">
        <f t="shared" si="13"/>
        <v>0.55676356449883357</v>
      </c>
      <c r="K230" s="27">
        <f t="shared" si="14"/>
        <v>9.4523080051033513E-5</v>
      </c>
      <c r="L230" s="27">
        <f t="shared" si="15"/>
        <v>0.13358817331136891</v>
      </c>
    </row>
    <row r="231" spans="8:12" x14ac:dyDescent="0.25">
      <c r="H231" s="14">
        <v>576</v>
      </c>
      <c r="I231" s="27">
        <f t="shared" si="12"/>
        <v>0.94605118976321689</v>
      </c>
      <c r="J231" s="27">
        <f t="shared" si="13"/>
        <v>0.54128488721336754</v>
      </c>
      <c r="K231" s="27">
        <f t="shared" si="14"/>
        <v>8.6376837770030934E-5</v>
      </c>
      <c r="L231" s="27">
        <f t="shared" si="15"/>
        <v>0.12620305179541172</v>
      </c>
    </row>
    <row r="232" spans="8:12" x14ac:dyDescent="0.25">
      <c r="H232" s="14">
        <v>577</v>
      </c>
      <c r="I232" s="27">
        <f t="shared" si="12"/>
        <v>0.9386960249368147</v>
      </c>
      <c r="J232" s="27">
        <f t="shared" si="13"/>
        <v>0.5258856303845415</v>
      </c>
      <c r="K232" s="27">
        <f t="shared" si="14"/>
        <v>7.8954228256934326E-5</v>
      </c>
      <c r="L232" s="27">
        <f t="shared" si="15"/>
        <v>0.11911840271988748</v>
      </c>
    </row>
    <row r="233" spans="8:12" x14ac:dyDescent="0.25">
      <c r="H233" s="14">
        <v>578</v>
      </c>
      <c r="I233" s="27">
        <f t="shared" si="12"/>
        <v>0.93087959555124933</v>
      </c>
      <c r="J233" s="27">
        <f t="shared" si="13"/>
        <v>0.51058452642049323</v>
      </c>
      <c r="K233" s="27">
        <f t="shared" si="14"/>
        <v>7.218924190069477E-5</v>
      </c>
      <c r="L233" s="27">
        <f t="shared" si="15"/>
        <v>0.11232959881727961</v>
      </c>
    </row>
    <row r="234" spans="8:12" x14ac:dyDescent="0.25">
      <c r="H234" s="14">
        <v>579</v>
      </c>
      <c r="I234" s="27">
        <f t="shared" si="12"/>
        <v>0.92260892235561431</v>
      </c>
      <c r="J234" s="27">
        <f t="shared" si="13"/>
        <v>0.49539940500574325</v>
      </c>
      <c r="K234" s="27">
        <f t="shared" si="14"/>
        <v>6.6022025931456349E-5</v>
      </c>
      <c r="L234" s="27">
        <f t="shared" si="15"/>
        <v>0.10583166262183791</v>
      </c>
    </row>
    <row r="235" spans="8:12" x14ac:dyDescent="0.25">
      <c r="H235" s="14">
        <v>580</v>
      </c>
      <c r="I235" s="27">
        <f t="shared" si="12"/>
        <v>0.91389211263210179</v>
      </c>
      <c r="J235" s="27">
        <f t="shared" si="13"/>
        <v>0.48034716547936801</v>
      </c>
      <c r="K235" s="27">
        <f t="shared" si="14"/>
        <v>6.0398300355548918E-5</v>
      </c>
      <c r="L235" s="27">
        <f t="shared" si="15"/>
        <v>9.9619278174387205E-2</v>
      </c>
    </row>
    <row r="236" spans="8:12" x14ac:dyDescent="0.25">
      <c r="H236" s="14">
        <v>581</v>
      </c>
      <c r="I236" s="27">
        <f t="shared" si="12"/>
        <v>0.90473835699474503</v>
      </c>
      <c r="J236" s="27">
        <f t="shared" si="13"/>
        <v>0.46544375722158438</v>
      </c>
      <c r="K236" s="27">
        <f t="shared" si="14"/>
        <v>5.5268829847237632E-5</v>
      </c>
      <c r="L236" s="27">
        <f t="shared" si="15"/>
        <v>9.3686803670611288E-2</v>
      </c>
    </row>
    <row r="237" spans="8:12" x14ac:dyDescent="0.25">
      <c r="H237" s="14">
        <v>582</v>
      </c>
      <c r="I237" s="27">
        <f t="shared" si="12"/>
        <v>0.8951579192532757</v>
      </c>
      <c r="J237" s="27">
        <f t="shared" si="13"/>
        <v>0.45070416771097405</v>
      </c>
      <c r="K237" s="27">
        <f t="shared" si="14"/>
        <v>5.058894623751732E-5</v>
      </c>
      <c r="L237" s="27">
        <f t="shared" si="15"/>
        <v>8.8028285393301917E-2</v>
      </c>
    </row>
    <row r="238" spans="8:12" x14ac:dyDescent="0.25">
      <c r="H238" s="14">
        <v>583</v>
      </c>
      <c r="I238" s="27">
        <f t="shared" si="12"/>
        <v>0.88516211918055565</v>
      </c>
      <c r="J238" s="27">
        <f t="shared" si="13"/>
        <v>0.43614241783322044</v>
      </c>
      <c r="K238" s="27">
        <f t="shared" si="14"/>
        <v>4.6318116745398321E-5</v>
      </c>
      <c r="L238" s="27">
        <f t="shared" si="15"/>
        <v>8.263747320658682E-2</v>
      </c>
    </row>
    <row r="239" spans="8:12" x14ac:dyDescent="0.25">
      <c r="H239" s="14">
        <v>584</v>
      </c>
      <c r="I239" s="27">
        <f t="shared" si="12"/>
        <v>0.8747633081057492</v>
      </c>
      <c r="J239" s="27">
        <f t="shared" si="13"/>
        <v>0.42177156395264243</v>
      </c>
      <c r="K239" s="27">
        <f t="shared" si="14"/>
        <v>4.2419553556745596E-5</v>
      </c>
      <c r="L239" s="27">
        <f t="shared" si="15"/>
        <v>7.7507837819299971E-2</v>
      </c>
    </row>
    <row r="240" spans="8:12" x14ac:dyDescent="0.25">
      <c r="H240" s="14">
        <v>585</v>
      </c>
      <c r="I240" s="27">
        <f t="shared" si="12"/>
        <v>0.86397483734375746</v>
      </c>
      <c r="J240" s="27">
        <f t="shared" si="13"/>
        <v>0.40760370620041736</v>
      </c>
      <c r="K240" s="27">
        <f t="shared" si="14"/>
        <v>3.8859860773478884E-5</v>
      </c>
      <c r="L240" s="27">
        <f t="shared" si="15"/>
        <v>7.2632589948145768E-2</v>
      </c>
    </row>
    <row r="241" spans="8:12" x14ac:dyDescent="0.25">
      <c r="H241" s="14">
        <v>586</v>
      </c>
      <c r="I241" s="27">
        <f t="shared" si="12"/>
        <v>0.85281101956293548</v>
      </c>
      <c r="J241" s="27">
        <f t="shared" si="13"/>
        <v>0.39365000238821657</v>
      </c>
      <c r="K241" s="27">
        <f t="shared" si="14"/>
        <v>3.5608715135358675E-5</v>
      </c>
      <c r="L241" s="27">
        <f t="shared" si="15"/>
        <v>6.8004701431922304E-2</v>
      </c>
    </row>
    <row r="242" spans="8:12" x14ac:dyDescent="0.25">
      <c r="H242" s="14">
        <v>587</v>
      </c>
      <c r="I242" s="27">
        <f t="shared" si="12"/>
        <v>0.84128708328599044</v>
      </c>
      <c r="J242" s="27">
        <f t="shared" si="13"/>
        <v>0.37992068692282294</v>
      </c>
      <c r="K242" s="27">
        <f t="shared" si="14"/>
        <v>3.2638577260841045E-5</v>
      </c>
      <c r="L242" s="27">
        <f t="shared" si="15"/>
        <v>6.3616928268818554E-2</v>
      </c>
    </row>
    <row r="243" spans="8:12" x14ac:dyDescent="0.25">
      <c r="H243" s="14">
        <v>588</v>
      </c>
      <c r="I243" s="27">
        <f t="shared" si="12"/>
        <v>0.82941912081137226</v>
      </c>
      <c r="J243" s="27">
        <f t="shared" si="13"/>
        <v>0.36642509407583773</v>
      </c>
      <c r="K243" s="27">
        <f t="shared" si="14"/>
        <v>2.992443046563892E-5</v>
      </c>
      <c r="L243" s="27">
        <f t="shared" si="15"/>
        <v>5.9461835472573825E-2</v>
      </c>
    </row>
    <row r="244" spans="8:12" x14ac:dyDescent="0.25">
      <c r="H244" s="14">
        <v>589</v>
      </c>
      <c r="I244" s="27">
        <f t="shared" si="12"/>
        <v>0.81722402993255772</v>
      </c>
      <c r="J244" s="27">
        <f t="shared" si="13"/>
        <v>0.35317168495217</v>
      </c>
      <c r="K244" s="27">
        <f t="shared" si="14"/>
        <v>2.7443544500506604E-5</v>
      </c>
      <c r="L244" s="27">
        <f t="shared" si="15"/>
        <v>5.5531823572771893E-2</v>
      </c>
    </row>
    <row r="245" spans="8:12" x14ac:dyDescent="0.25">
      <c r="H245" s="14">
        <v>590</v>
      </c>
      <c r="I245" s="27">
        <f t="shared" si="12"/>
        <v>0.80471944991851374</v>
      </c>
      <c r="J245" s="27">
        <f t="shared" si="13"/>
        <v>0.34016807750104971</v>
      </c>
      <c r="K245" s="27">
        <f t="shared" si="14"/>
        <v>2.517526180593031E-5</v>
      </c>
      <c r="L245" s="27">
        <f t="shared" si="15"/>
        <v>5.1819156522177702E-2</v>
      </c>
    </row>
    <row r="246" spans="8:12" x14ac:dyDescent="0.25">
      <c r="H246" s="14">
        <v>591</v>
      </c>
      <c r="I246" s="27">
        <f t="shared" si="12"/>
        <v>0.79192369229840509</v>
      </c>
      <c r="J246" s="27">
        <f t="shared" si="13"/>
        <v>0.32742107892301359</v>
      </c>
      <c r="K246" s="27">
        <f t="shared" si="14"/>
        <v>2.3100804113281995E-5</v>
      </c>
      <c r="L246" s="27">
        <f t="shared" si="15"/>
        <v>4.8315990721749032E-2</v>
      </c>
    </row>
    <row r="247" spans="8:12" x14ac:dyDescent="0.25">
      <c r="H247" s="14">
        <v>592</v>
      </c>
      <c r="I247" s="27">
        <f t="shared" si="12"/>
        <v>0.77885566706568532</v>
      </c>
      <c r="J247" s="27">
        <f t="shared" si="13"/>
        <v>0.31493671984484195</v>
      </c>
      <c r="K247" s="27">
        <f t="shared" si="14"/>
        <v>2.1203097431775504E-5</v>
      </c>
      <c r="L247" s="27">
        <f t="shared" si="15"/>
        <v>4.5014404833233289E-2</v>
      </c>
    </row>
    <row r="248" spans="8:12" x14ac:dyDescent="0.25">
      <c r="H248" s="14">
        <v>593</v>
      </c>
      <c r="I248" s="27">
        <f t="shared" si="12"/>
        <v>0.7655348049793872</v>
      </c>
      <c r="J248" s="27">
        <f t="shared" si="13"/>
        <v>0.30272028966096143</v>
      </c>
      <c r="K248" s="27">
        <f t="shared" si="14"/>
        <v>1.9466613650289369E-5</v>
      </c>
      <c r="L248" s="27">
        <f t="shared" si="15"/>
        <v>4.1906430021043051E-2</v>
      </c>
    </row>
    <row r="249" spans="8:12" x14ac:dyDescent="0.25">
      <c r="H249" s="14">
        <v>594</v>
      </c>
      <c r="I249" s="27">
        <f t="shared" si="12"/>
        <v>0.75198097669248132</v>
      </c>
      <c r="J249" s="27">
        <f t="shared" si="13"/>
        <v>0.29077637247349303</v>
      </c>
      <c r="K249" s="27">
        <f t="shared" si="14"/>
        <v>1.7877227154617488E-5</v>
      </c>
      <c r="L249" s="27">
        <f t="shared" si="15"/>
        <v>3.8984080249676832E-2</v>
      </c>
    </row>
    <row r="250" spans="8:12" x14ac:dyDescent="0.25">
      <c r="H250" s="14">
        <v>595</v>
      </c>
      <c r="I250" s="27">
        <f t="shared" si="12"/>
        <v>0.73821440947740935</v>
      </c>
      <c r="J250" s="27">
        <f t="shared" si="13"/>
        <v>0.27910888310307969</v>
      </c>
      <c r="K250" s="27">
        <f t="shared" si="14"/>
        <v>1.642208501572316E-5</v>
      </c>
      <c r="L250" s="27">
        <f t="shared" si="15"/>
        <v>3.62393822601495E-2</v>
      </c>
    </row>
    <row r="251" spans="8:12" x14ac:dyDescent="0.25">
      <c r="H251" s="14">
        <v>596</v>
      </c>
      <c r="I251" s="27">
        <f t="shared" si="12"/>
        <v>0.72425560234659514</v>
      </c>
      <c r="J251" s="27">
        <f t="shared" si="13"/>
        <v>0.26772110268799776</v>
      </c>
      <c r="K251" s="27">
        <f t="shared" si="14"/>
        <v>1.5089489444597902E-5</v>
      </c>
      <c r="L251" s="27">
        <f t="shared" si="15"/>
        <v>3.366440485798549E-2</v>
      </c>
    </row>
    <row r="252" spans="8:12" x14ac:dyDescent="0.25">
      <c r="H252" s="14">
        <v>597</v>
      </c>
      <c r="I252" s="27">
        <f t="shared" si="12"/>
        <v>0.71012524038031988</v>
      </c>
      <c r="J252" s="27">
        <f t="shared" si="13"/>
        <v>0.25661571343906592</v>
      </c>
      <c r="K252" s="27">
        <f t="shared" si="14"/>
        <v>1.3868791335825345E-5</v>
      </c>
      <c r="L252" s="27">
        <f t="shared" si="15"/>
        <v>3.1251287165137739E-2</v>
      </c>
    </row>
    <row r="253" spans="8:12" x14ac:dyDescent="0.25">
      <c r="H253" s="14">
        <v>598</v>
      </c>
      <c r="I253" s="27">
        <f t="shared" si="12"/>
        <v>0.69584410907570882</v>
      </c>
      <c r="J253" s="27">
        <f t="shared" si="13"/>
        <v>0.24579483217165432</v>
      </c>
      <c r="K253" s="27">
        <f t="shared" si="14"/>
        <v>1.2750293836179944E-5</v>
      </c>
      <c r="L253" s="27">
        <f t="shared" si="15"/>
        <v>2.8992265517268835E-2</v>
      </c>
    </row>
    <row r="254" spans="8:12" x14ac:dyDescent="0.25">
      <c r="H254" s="14">
        <v>599</v>
      </c>
      <c r="I254" s="27">
        <f t="shared" si="12"/>
        <v>0.68143300951877761</v>
      </c>
      <c r="J254" s="27">
        <f t="shared" si="13"/>
        <v>0.23526004229291306</v>
      </c>
      <c r="K254" s="27">
        <f t="shared" si="14"/>
        <v>1.1725164977731318E-5</v>
      </c>
      <c r="L254" s="27">
        <f t="shared" si="15"/>
        <v>2.687969872439008E-2</v>
      </c>
    </row>
    <row r="255" spans="8:12" x14ac:dyDescent="0.25">
      <c r="H255" s="14">
        <v>600</v>
      </c>
      <c r="I255" s="27">
        <f t="shared" si="12"/>
        <v>0.66691267515709374</v>
      </c>
      <c r="J255" s="27">
        <f t="shared" si="13"/>
        <v>0.22501242398134186</v>
      </c>
      <c r="K255" s="27">
        <f t="shared" si="14"/>
        <v>1.0785358508038299E-5</v>
      </c>
      <c r="L255" s="27">
        <f t="shared" si="15"/>
        <v>2.4906091455042939E-2</v>
      </c>
    </row>
    <row r="256" spans="8:12" x14ac:dyDescent="0.25">
      <c r="H256" s="14">
        <v>601</v>
      </c>
      <c r="I256" s="27">
        <f t="shared" si="12"/>
        <v>0.65230369091420048</v>
      </c>
      <c r="J256" s="27">
        <f t="shared" si="13"/>
        <v>0.21505258235621527</v>
      </c>
      <c r="K256" s="27">
        <f t="shared" si="14"/>
        <v>9.9235421340732477E-6</v>
      </c>
      <c r="L256" s="27">
        <f t="shared" si="15"/>
        <v>2.3064115550107834E-2</v>
      </c>
    </row>
    <row r="257" spans="8:12" x14ac:dyDescent="0.25">
      <c r="H257" s="14">
        <v>602</v>
      </c>
      <c r="I257" s="27">
        <f t="shared" si="12"/>
        <v>0.6376264153397504</v>
      </c>
      <c r="J257" s="27">
        <f t="shared" si="13"/>
        <v>0.20538067349531838</v>
      </c>
      <c r="K257" s="27">
        <f t="shared" si="14"/>
        <v>9.1330324723781923E-6</v>
      </c>
      <c r="L257" s="27">
        <f t="shared" si="15"/>
        <v>2.1346629120067372E-2</v>
      </c>
    </row>
    <row r="258" spans="8:12" x14ac:dyDescent="0.25">
      <c r="H258" s="14">
        <v>603</v>
      </c>
      <c r="I258" s="27">
        <f t="shared" si="12"/>
        <v>0.62290090643228557</v>
      </c>
      <c r="J258" s="27">
        <f t="shared" si="13"/>
        <v>0.19599642822009733</v>
      </c>
      <c r="K258" s="27">
        <f t="shared" si="14"/>
        <v>8.4077360664295865E-6</v>
      </c>
      <c r="L258" s="27">
        <f t="shared" si="15"/>
        <v>1.9746693327412319E-2</v>
      </c>
    </row>
    <row r="259" spans="8:12" x14ac:dyDescent="0.25">
      <c r="H259" s="14">
        <v>604</v>
      </c>
      <c r="I259" s="27">
        <f t="shared" si="12"/>
        <v>0.60814685170646743</v>
      </c>
      <c r="J259" s="27">
        <f t="shared" si="13"/>
        <v>0.18689917362674707</v>
      </c>
      <c r="K259" s="27">
        <f t="shared" si="14"/>
        <v>7.7420958939813539E-6</v>
      </c>
      <c r="L259" s="27">
        <f t="shared" si="15"/>
        <v>1.8257586802321583E-2</v>
      </c>
    </row>
    <row r="260" spans="8:12" x14ac:dyDescent="0.25">
      <c r="H260" s="14">
        <v>605</v>
      </c>
      <c r="I260" s="27">
        <f t="shared" si="12"/>
        <v>0.59338350300452969</v>
      </c>
      <c r="J260" s="27">
        <f t="shared" si="13"/>
        <v>0.17808785239907421</v>
      </c>
      <c r="K260" s="27">
        <f t="shared" si="14"/>
        <v>7.1310428429257132E-6</v>
      </c>
      <c r="L260" s="27">
        <f t="shared" si="15"/>
        <v>1.6872817683470306E-2</v>
      </c>
    </row>
    <row r="261" spans="8:12" x14ac:dyDescent="0.25">
      <c r="H261" s="14">
        <v>606</v>
      </c>
      <c r="I261" s="27">
        <f t="shared" si="12"/>
        <v>0.57862961647477673</v>
      </c>
      <c r="J261" s="27">
        <f t="shared" si="13"/>
        <v>0.16956103999316702</v>
      </c>
      <c r="K261" s="27">
        <f t="shared" si="14"/>
        <v>6.5699516845401083E-6</v>
      </c>
      <c r="L261" s="27">
        <f t="shared" si="15"/>
        <v>1.5586133315783195E-2</v>
      </c>
    </row>
    <row r="262" spans="8:12" x14ac:dyDescent="0.25">
      <c r="H262" s="14">
        <v>607</v>
      </c>
      <c r="I262" s="27">
        <f t="shared" ref="I262:I325" si="16">1/(EXP($B$15*($B$11-$B$19/H262))+EXP($B$16*($B$12-$B$19/H262))+EXP($B$17*($B$13-$B$19/H262))+$B$14)</f>
        <v>0.56390339805939815</v>
      </c>
      <c r="J262" s="27">
        <f t="shared" ref="J262:J325" si="17">1/(EXP($B$15*($B$11-$B$20/H262))+EXP($B$16*($B$12-$B$20/H262))+EXP($B$17*($B$13-$B$20/H262))+$B$14)</f>
        <v>0.1613169598340814</v>
      </c>
      <c r="K262" s="27">
        <f t="shared" ref="K262:K325" si="18">1/(EXP($B$15*($B$11-$B$21/H262))+EXP($B$16*($B$12-$B$21/H262))+EXP($B$17*($B$13-$B$21/H262))+$B$14)</f>
        <v>6.0546011184092106E-6</v>
      </c>
      <c r="L262" s="27">
        <f t="shared" ref="L262:L325" si="19">1/(EXP($B$15*($B$11-$B$22/H262))+EXP($B$16*($B$12-$B$22/H262))+EXP($B$17*($B$13-$B$22/H262))+$B$14)</f>
        <v>1.4391527672389198E-2</v>
      </c>
    </row>
    <row r="263" spans="8:12" x14ac:dyDescent="0.25">
      <c r="H263" s="14">
        <v>608</v>
      </c>
      <c r="I263" s="27">
        <f t="shared" si="16"/>
        <v>0.54922245475167886</v>
      </c>
      <c r="J263" s="27">
        <f t="shared" si="17"/>
        <v>0.15335349670987775</v>
      </c>
      <c r="K263" s="27">
        <f t="shared" si="18"/>
        <v>5.5811375043049449E-6</v>
      </c>
      <c r="L263" s="27">
        <f t="shared" si="19"/>
        <v>1.3283246598436826E-2</v>
      </c>
    </row>
    <row r="264" spans="8:12" x14ac:dyDescent="0.25">
      <c r="H264" s="14">
        <v>609</v>
      </c>
      <c r="I264" s="27">
        <f t="shared" si="16"/>
        <v>0.53460375180014996</v>
      </c>
      <c r="J264" s="27">
        <f t="shared" si="17"/>
        <v>0.14566820858756985</v>
      </c>
      <c r="K264" s="27">
        <f t="shared" si="18"/>
        <v>5.1460419333029455E-6</v>
      </c>
      <c r="L264" s="27">
        <f t="shared" si="19"/>
        <v>1.2255790999544984E-2</v>
      </c>
    </row>
    <row r="265" spans="8:12" x14ac:dyDescent="0.25">
      <c r="H265" s="14">
        <v>610</v>
      </c>
      <c r="I265" s="27">
        <f t="shared" si="16"/>
        <v>0.52006357595614972</v>
      </c>
      <c r="J265" s="27">
        <f t="shared" si="17"/>
        <v>0.13825833710792096</v>
      </c>
      <c r="K265" s="27">
        <f t="shared" si="18"/>
        <v>4.7461003238103579E-6</v>
      </c>
      <c r="L265" s="27">
        <f t="shared" si="19"/>
        <v>1.1303918117441058E-2</v>
      </c>
    </row>
    <row r="266" spans="8:12" x14ac:dyDescent="0.25">
      <c r="H266" s="14">
        <v>611</v>
      </c>
      <c r="I266" s="27">
        <f t="shared" si="16"/>
        <v>0.50561750478270828</v>
      </c>
      <c r="J266" s="27">
        <f t="shared" si="17"/>
        <v>0.1311208170409115</v>
      </c>
      <c r="K266" s="27">
        <f t="shared" si="18"/>
        <v>4.3783762583212927E-6</v>
      </c>
      <c r="L266" s="27">
        <f t="shared" si="19"/>
        <v>1.0422641049934385E-2</v>
      </c>
    </row>
    <row r="267" spans="8:12" x14ac:dyDescent="0.25">
      <c r="H267" s="14">
        <v>612</v>
      </c>
      <c r="I267" s="27">
        <f t="shared" si="16"/>
        <v>0.49128038196812873</v>
      </c>
      <c r="J267" s="27">
        <f t="shared" si="17"/>
        <v>0.12425228500032628</v>
      </c>
      <c r="K267" s="27">
        <f t="shared" si="18"/>
        <v>4.0401863039285614E-6</v>
      </c>
      <c r="L267" s="27">
        <f t="shared" si="19"/>
        <v>9.6072266820698918E-3</v>
      </c>
    </row>
    <row r="268" spans="8:12" x14ac:dyDescent="0.25">
      <c r="H268" s="14">
        <v>613</v>
      </c>
      <c r="I268" s="27">
        <f t="shared" si="16"/>
        <v>0.4770662985179594</v>
      </c>
      <c r="J268" s="27">
        <f t="shared" si="17"/>
        <v>0.11764908772402824</v>
      </c>
      <c r="K268" s="27">
        <f t="shared" si="18"/>
        <v>3.7290775841874204E-6</v>
      </c>
      <c r="L268" s="27">
        <f t="shared" si="19"/>
        <v>8.8531922005255174E-3</v>
      </c>
    </row>
    <row r="269" spans="8:12" x14ac:dyDescent="0.25">
      <c r="H269" s="14">
        <v>614</v>
      </c>
      <c r="I269" s="27">
        <f t="shared" si="16"/>
        <v>0.46298857963518375</v>
      </c>
      <c r="J269" s="27">
        <f t="shared" si="17"/>
        <v>0.11130729022568796</v>
      </c>
      <c r="K269" s="27">
        <f t="shared" si="18"/>
        <v>3.4428073921089204E-6</v>
      </c>
      <c r="L269" s="27">
        <f t="shared" si="19"/>
        <v>8.156300364539449E-3</v>
      </c>
    </row>
    <row r="270" spans="8:12" x14ac:dyDescent="0.25">
      <c r="H270" s="14">
        <v>615</v>
      </c>
      <c r="I270" s="27">
        <f t="shared" si="16"/>
        <v>0.44905977704111272</v>
      </c>
      <c r="J270" s="27">
        <f t="shared" si="17"/>
        <v>0.10522268411419039</v>
      </c>
      <c r="K270" s="27">
        <f t="shared" si="18"/>
        <v>3.1793246540914695E-6</v>
      </c>
      <c r="L270" s="27">
        <f t="shared" si="19"/>
        <v>7.5125537044172927E-3</v>
      </c>
    </row>
    <row r="271" spans="8:12" x14ac:dyDescent="0.25">
      <c r="H271" s="14">
        <v>616</v>
      </c>
      <c r="I271" s="27">
        <f t="shared" si="16"/>
        <v>0.43529166643901185</v>
      </c>
      <c r="J271" s="27">
        <f t="shared" si="17"/>
        <v>9.9390796358858363E-2</v>
      </c>
      <c r="K271" s="27">
        <f t="shared" si="18"/>
        <v>2.9367530726897025E-6</v>
      </c>
      <c r="L271" s="27">
        <f t="shared" si="19"/>
        <v>6.918187813529088E-3</v>
      </c>
    </row>
    <row r="272" spans="8:12" x14ac:dyDescent="0.25">
      <c r="H272" s="14">
        <v>617</v>
      </c>
      <c r="I272" s="27">
        <f t="shared" si="16"/>
        <v>0.42169524977942963</v>
      </c>
      <c r="J272" s="27">
        <f t="shared" si="17"/>
        <v>9.3806898752581316E-2</v>
      </c>
      <c r="K272" s="27">
        <f t="shared" si="18"/>
        <v>2.713375792460459E-6</v>
      </c>
      <c r="L272" s="27">
        <f t="shared" si="19"/>
        <v>6.3696638922149272E-3</v>
      </c>
    </row>
    <row r="273" spans="8:12" x14ac:dyDescent="0.25">
      <c r="H273" s="14">
        <v>618</v>
      </c>
      <c r="I273" s="27">
        <f t="shared" si="16"/>
        <v>0.40828076195047103</v>
      </c>
      <c r="J273" s="27">
        <f t="shared" si="17"/>
        <v>8.8466018291779289E-2</v>
      </c>
      <c r="K273" s="27">
        <f t="shared" si="18"/>
        <v>2.5076214478866808E-6</v>
      </c>
      <c r="L273" s="27">
        <f t="shared" si="19"/>
        <v>5.8636606927014081E-3</v>
      </c>
    </row>
    <row r="274" spans="8:12" x14ac:dyDescent="0.25">
      <c r="H274" s="14">
        <v>619</v>
      </c>
      <c r="I274" s="27">
        <f t="shared" si="16"/>
        <v>0.39505768148808179</v>
      </c>
      <c r="J274" s="27">
        <f t="shared" si="17"/>
        <v>8.336294865288589E-2</v>
      </c>
      <c r="K274" s="27">
        <f t="shared" si="18"/>
        <v>2.3180514657185917E-6</v>
      </c>
      <c r="L274" s="27">
        <f t="shared" si="19"/>
        <v>5.3970660034804189E-3</v>
      </c>
    </row>
    <row r="275" spans="8:12" x14ac:dyDescent="0.25">
      <c r="H275" s="14">
        <v>620</v>
      </c>
      <c r="I275" s="27">
        <f t="shared" si="16"/>
        <v>0.38203474488050709</v>
      </c>
      <c r="J275" s="27">
        <f t="shared" si="17"/>
        <v>7.849226290103932E-2</v>
      </c>
      <c r="K275" s="27">
        <f t="shared" si="18"/>
        <v>2.1433485061226697E-6</v>
      </c>
      <c r="L275" s="27">
        <f t="shared" si="19"/>
        <v>4.9669678000650291E-3</v>
      </c>
    </row>
    <row r="276" spans="8:12" x14ac:dyDescent="0.25">
      <c r="H276" s="14">
        <v>621</v>
      </c>
      <c r="I276" s="27">
        <f t="shared" si="16"/>
        <v>0.3692199640272717</v>
      </c>
      <c r="J276" s="27">
        <f t="shared" si="17"/>
        <v>7.3848327519364473E-2</v>
      </c>
      <c r="K276" s="27">
        <f t="shared" si="18"/>
        <v>1.9823059379234742E-6</v>
      </c>
      <c r="L276" s="27">
        <f t="shared" si="19"/>
        <v>4.5706451769992121E-3</v>
      </c>
    </row>
    <row r="277" spans="8:12" x14ac:dyDescent="0.25">
      <c r="H277" s="14">
        <v>622</v>
      </c>
      <c r="I277" s="27">
        <f t="shared" si="16"/>
        <v>0.35662064640605562</v>
      </c>
      <c r="J277" s="27">
        <f t="shared" si="17"/>
        <v>6.9425317798162078E-2</v>
      </c>
      <c r="K277" s="27">
        <f t="shared" si="18"/>
        <v>1.8338182530692117E-6</v>
      </c>
      <c r="L277" s="27">
        <f t="shared" si="19"/>
        <v>4.2055591638046888E-3</v>
      </c>
    </row>
    <row r="278" spans="8:12" x14ac:dyDescent="0.25">
      <c r="H278" s="14">
        <v>623</v>
      </c>
      <c r="I278" s="27">
        <f t="shared" si="16"/>
        <v>0.34424341750019966</v>
      </c>
      <c r="J278" s="27">
        <f t="shared" si="17"/>
        <v>6.5217234574175414E-2</v>
      </c>
      <c r="K278" s="27">
        <f t="shared" si="18"/>
        <v>1.6968723343553143E-6</v>
      </c>
      <c r="L278" s="27">
        <f t="shared" si="19"/>
        <v>3.8693435154710902E-3</v>
      </c>
    </row>
    <row r="279" spans="8:12" x14ac:dyDescent="0.25">
      <c r="H279" s="14">
        <v>624</v>
      </c>
      <c r="I279" s="27">
        <f t="shared" si="16"/>
        <v>0.33209424504489882</v>
      </c>
      <c r="J279" s="27">
        <f t="shared" si="17"/>
        <v>6.121792226240641E-2</v>
      </c>
      <c r="K279" s="27">
        <f t="shared" si="18"/>
        <v>1.5705394984909695E-6</v>
      </c>
      <c r="L279" s="27">
        <f t="shared" si="19"/>
        <v>3.5597955563682971E-3</v>
      </c>
    </row>
    <row r="280" spans="8:12" x14ac:dyDescent="0.25">
      <c r="H280" s="14">
        <v>625</v>
      </c>
      <c r="I280" s="27">
        <f t="shared" si="16"/>
        <v>0.32017846466098637</v>
      </c>
      <c r="J280" s="27">
        <f t="shared" si="17"/>
        <v>5.7421088078281224E-2</v>
      </c>
      <c r="K280" s="27">
        <f t="shared" si="18"/>
        <v>1.4539682438746014E-6</v>
      </c>
      <c r="L280" s="27">
        <f t="shared" si="19"/>
        <v>3.2748671452599207E-3</v>
      </c>
    </row>
    <row r="281" spans="8:12" x14ac:dyDescent="0.25">
      <c r="H281" s="14">
        <v>626</v>
      </c>
      <c r="I281" s="27">
        <f t="shared" si="16"/>
        <v>0.30850080646102462</v>
      </c>
      <c r="J281" s="27">
        <f t="shared" si="17"/>
        <v>5.3820322307648924E-2</v>
      </c>
      <c r="K281" s="27">
        <f t="shared" si="18"/>
        <v>1.3463776390314027E-6</v>
      </c>
      <c r="L281" s="27">
        <f t="shared" si="19"/>
        <v>3.012655818552713E-3</v>
      </c>
    </row>
    <row r="282" spans="8:12" x14ac:dyDescent="0.25">
      <c r="H282" s="14">
        <v>627</v>
      </c>
      <c r="I282" s="27">
        <f t="shared" si="16"/>
        <v>0.29706542223270621</v>
      </c>
      <c r="J282" s="27">
        <f t="shared" si="17"/>
        <v>5.040911944731491E-2</v>
      </c>
      <c r="K282" s="27">
        <f t="shared" si="18"/>
        <v>1.2470512936255121E-6</v>
      </c>
      <c r="L282" s="27">
        <f t="shared" si="19"/>
        <v>2.7713961591260029E-3</v>
      </c>
    </row>
    <row r="283" spans="8:12" x14ac:dyDescent="0.25">
      <c r="H283" s="14">
        <v>628</v>
      </c>
      <c r="I283" s="27">
        <f t="shared" si="16"/>
        <v>0.28587591282895253</v>
      </c>
      <c r="J283" s="27">
        <f t="shared" si="17"/>
        <v>4.7180900010457563E-2</v>
      </c>
      <c r="K283" s="27">
        <f t="shared" si="18"/>
        <v>1.1553318593532513E-6</v>
      </c>
      <c r="L283" s="27">
        <f t="shared" si="19"/>
        <v>2.5494514291017267E-3</v>
      </c>
    </row>
    <row r="284" spans="8:12" x14ac:dyDescent="0.25">
      <c r="H284" s="14">
        <v>629</v>
      </c>
      <c r="I284" s="27">
        <f t="shared" si="16"/>
        <v>0.27493535542187425</v>
      </c>
      <c r="J284" s="27">
        <f t="shared" si="17"/>
        <v>4.4129032770014495E-2</v>
      </c>
      <c r="K284" s="27">
        <f t="shared" si="18"/>
        <v>1.0706160129049533E-6</v>
      </c>
      <c r="L284" s="27">
        <f t="shared" si="19"/>
        <v>2.3453054967691447E-3</v>
      </c>
    </row>
    <row r="285" spans="8:12" x14ac:dyDescent="0.25">
      <c r="H285" s="14">
        <v>630</v>
      </c>
      <c r="I285" s="27">
        <f t="shared" si="16"/>
        <v>0.26424633030868361</v>
      </c>
      <c r="J285" s="27">
        <f t="shared" si="17"/>
        <v>4.124685719925545E-2</v>
      </c>
      <c r="K285" s="27">
        <f t="shared" si="18"/>
        <v>9.9234987760333966E-7</v>
      </c>
      <c r="L285" s="27">
        <f t="shared" si="19"/>
        <v>2.1575550805732571E-3</v>
      </c>
    </row>
    <row r="286" spans="8:12" x14ac:dyDescent="0.25">
      <c r="H286" s="14">
        <v>631</v>
      </c>
      <c r="I286" s="27">
        <f t="shared" si="16"/>
        <v>0.25381094699108114</v>
      </c>
      <c r="J286" s="27">
        <f t="shared" si="17"/>
        <v>3.8527705862363759E-2</v>
      </c>
      <c r="K286" s="27">
        <f t="shared" si="18"/>
        <v>9.2002484432803405E-7</v>
      </c>
      <c r="L286" s="27">
        <f t="shared" si="19"/>
        <v>1.9849023265956314E-3</v>
      </c>
    </row>
    <row r="287" spans="8:12" x14ac:dyDescent="0.25">
      <c r="H287" s="14">
        <v>632</v>
      </c>
      <c r="I287" s="27">
        <f t="shared" si="16"/>
        <v>0.24363086928517283</v>
      </c>
      <c r="J287" s="27">
        <f t="shared" si="17"/>
        <v>3.596492650867314E-2</v>
      </c>
      <c r="K287" s="27">
        <f t="shared" si="18"/>
        <v>8.5317375596082857E-7</v>
      </c>
      <c r="L287" s="27">
        <f t="shared" si="19"/>
        <v>1.8261477302721778E-3</v>
      </c>
    </row>
    <row r="288" spans="8:12" x14ac:dyDescent="0.25">
      <c r="H288" s="14">
        <v>633</v>
      </c>
      <c r="I288" s="27">
        <f t="shared" si="16"/>
        <v>0.2337073392562046</v>
      </c>
      <c r="J288" s="27">
        <f t="shared" si="17"/>
        <v>3.3551903631779727E-2</v>
      </c>
      <c r="K288" s="27">
        <f t="shared" si="18"/>
        <v>7.9136742286985756E-7</v>
      </c>
      <c r="L288" s="27">
        <f t="shared" si="19"/>
        <v>1.6801834081621354E-3</v>
      </c>
    </row>
    <row r="289" spans="8:12" x14ac:dyDescent="0.25">
      <c r="H289" s="14">
        <v>634</v>
      </c>
      <c r="I289" s="27">
        <f t="shared" si="16"/>
        <v>0.22404119981070586</v>
      </c>
      <c r="J289" s="27">
        <f t="shared" si="17"/>
        <v>3.1282079268386873E-2</v>
      </c>
      <c r="K289" s="27">
        <f t="shared" si="18"/>
        <v>7.3421143992643888E-7</v>
      </c>
      <c r="L289" s="27">
        <f t="shared" si="19"/>
        <v>1.5459867213563972E-3</v>
      </c>
    </row>
    <row r="290" spans="8:12" x14ac:dyDescent="0.25">
      <c r="H290" s="14">
        <v>635</v>
      </c>
      <c r="I290" s="27">
        <f t="shared" si="16"/>
        <v>0.21463291581777744</v>
      </c>
      <c r="J290" s="27">
        <f t="shared" si="17"/>
        <v>2.9148972830558961E-2</v>
      </c>
      <c r="K290" s="27">
        <f t="shared" si="18"/>
        <v>6.8134327824463436E-7</v>
      </c>
      <c r="L290" s="27">
        <f t="shared" si="19"/>
        <v>1.4226142485390129E-3</v>
      </c>
    </row>
    <row r="291" spans="8:12" x14ac:dyDescent="0.25">
      <c r="H291" s="14">
        <v>636</v>
      </c>
      <c r="I291" s="27">
        <f t="shared" si="16"/>
        <v>0.20548259367048113</v>
      </c>
      <c r="J291" s="27">
        <f t="shared" si="17"/>
        <v>2.714619978812876E-2</v>
      </c>
      <c r="K291" s="27">
        <f t="shared" si="18"/>
        <v>6.3242962727824966E-7</v>
      </c>
      <c r="L291" s="27">
        <f t="shared" si="19"/>
        <v>1.3091961037342526E-3</v>
      </c>
    </row>
    <row r="292" spans="8:12" x14ac:dyDescent="0.25">
      <c r="H292" s="14">
        <v>637</v>
      </c>
      <c r="I292" s="27">
        <f t="shared" si="16"/>
        <v>0.19658999923734111</v>
      </c>
      <c r="J292" s="27">
        <f t="shared" si="17"/>
        <v>2.5267489044242912E-2</v>
      </c>
      <c r="K292" s="27">
        <f t="shared" si="18"/>
        <v>5.8716396512616578E-7</v>
      </c>
      <c r="L292" s="27">
        <f t="shared" si="19"/>
        <v>1.2049305913275396E-3</v>
      </c>
    </row>
    <row r="293" spans="8:12" x14ac:dyDescent="0.25">
      <c r="H293" s="14">
        <v>638</v>
      </c>
      <c r="I293" s="27">
        <f t="shared" si="16"/>
        <v>0.18795457419214417</v>
      </c>
      <c r="J293" s="27">
        <f t="shared" si="17"/>
        <v>2.3506698875420038E-2</v>
      </c>
      <c r="K293" s="27">
        <f t="shared" si="18"/>
        <v>5.4526433690695408E-7</v>
      </c>
      <c r="L293" s="27">
        <f t="shared" si="19"/>
        <v>1.1090791889834045E-3</v>
      </c>
    </row>
    <row r="294" spans="8:12" x14ac:dyDescent="0.25">
      <c r="H294" s="14">
        <v>639</v>
      </c>
      <c r="I294" s="27">
        <f t="shared" si="16"/>
        <v>0.17957545074711095</v>
      </c>
      <c r="J294" s="27">
        <f t="shared" si="17"/>
        <v>2.1857831336999655E-2</v>
      </c>
      <c r="K294" s="27">
        <f t="shared" si="18"/>
        <v>5.0647132288704137E-7</v>
      </c>
      <c r="L294" s="27">
        <f t="shared" si="19"/>
        <v>1.0209618475440763E-3</v>
      </c>
    </row>
    <row r="295" spans="8:12" x14ac:dyDescent="0.25">
      <c r="H295" s="14">
        <v>640</v>
      </c>
      <c r="I295" s="27">
        <f t="shared" si="16"/>
        <v>0.17145146484945972</v>
      </c>
      <c r="J295" s="27">
        <f t="shared" si="17"/>
        <v>2.0315045064519217E-2</v>
      </c>
      <c r="K295" s="27">
        <f t="shared" si="18"/>
        <v>4.705461797008223E-7</v>
      </c>
      <c r="L295" s="27">
        <f t="shared" si="19"/>
        <v>9.3995259582502265E-4</v>
      </c>
    </row>
    <row r="296" spans="8:12" x14ac:dyDescent="0.25">
      <c r="H296" s="14">
        <v>641</v>
      </c>
      <c r="I296" s="27">
        <f t="shared" si="16"/>
        <v>0.16358116793392974</v>
      </c>
      <c r="J296" s="27">
        <f t="shared" si="17"/>
        <v>1.8872666430527572E-2</v>
      </c>
      <c r="K296" s="27">
        <f t="shared" si="18"/>
        <v>4.3726913950253644E-7</v>
      </c>
      <c r="L296" s="27">
        <f t="shared" si="19"/>
        <v>8.6547543738082816E-4</v>
      </c>
    </row>
    <row r="297" spans="8:12" x14ac:dyDescent="0.25">
      <c r="H297" s="14">
        <v>642</v>
      </c>
      <c r="I297" s="27">
        <f t="shared" si="16"/>
        <v>0.15596283735333066</v>
      </c>
      <c r="J297" s="27">
        <f t="shared" si="17"/>
        <v>1.7525199043865462E-2</v>
      </c>
      <c r="K297" s="27">
        <f t="shared" si="18"/>
        <v>4.0643785325222526E-7</v>
      </c>
      <c r="L297" s="27">
        <f t="shared" si="19"/>
        <v>7.9700052575045421E-4</v>
      </c>
    </row>
    <row r="298" spans="8:12" x14ac:dyDescent="0.25">
      <c r="H298" s="14">
        <v>643</v>
      </c>
      <c r="I298" s="27">
        <f t="shared" si="16"/>
        <v>0.14859448563516295</v>
      </c>
      <c r="J298" s="27">
        <f t="shared" si="17"/>
        <v>1.6267331603932955E-2</v>
      </c>
      <c r="K298" s="27">
        <f t="shared" si="18"/>
        <v>3.7786596557552803E-7</v>
      </c>
      <c r="L298" s="27">
        <f t="shared" si="19"/>
        <v>7.3404060436423144E-4</v>
      </c>
    </row>
    <row r="299" spans="8:12" x14ac:dyDescent="0.25">
      <c r="H299" s="14">
        <v>644</v>
      </c>
      <c r="I299" s="27">
        <f t="shared" si="16"/>
        <v>0.14147386873428491</v>
      </c>
      <c r="J299" s="27">
        <f t="shared" si="17"/>
        <v>1.509394414543835E-2</v>
      </c>
      <c r="K299" s="27">
        <f t="shared" si="18"/>
        <v>3.5138180976049817E-7</v>
      </c>
      <c r="L299" s="27">
        <f t="shared" si="19"/>
        <v>6.7614769716837792E-4</v>
      </c>
    </row>
    <row r="300" spans="8:12" x14ac:dyDescent="0.25">
      <c r="H300" s="14">
        <v>645</v>
      </c>
      <c r="I300" s="27">
        <f t="shared" si="16"/>
        <v>0.1345984934690074</v>
      </c>
      <c r="J300" s="27">
        <f t="shared" si="17"/>
        <v>1.4000112729262423E-2</v>
      </c>
      <c r="K300" s="27">
        <f t="shared" si="18"/>
        <v>3.2682721247529244E-7</v>
      </c>
      <c r="L300" s="27">
        <f t="shared" si="19"/>
        <v>6.2291003606286348E-4</v>
      </c>
    </row>
    <row r="301" spans="8:12" x14ac:dyDescent="0.25">
      <c r="H301" s="14">
        <v>646</v>
      </c>
      <c r="I301" s="27">
        <f t="shared" si="16"/>
        <v>0.12796562434054592</v>
      </c>
      <c r="J301" s="27">
        <f t="shared" si="17"/>
        <v>1.2981112652178974E-2</v>
      </c>
      <c r="K301" s="27">
        <f t="shared" si="18"/>
        <v>3.0405639871778233E-7</v>
      </c>
      <c r="L301" s="27">
        <f t="shared" si="19"/>
        <v>5.739492114251746E-4</v>
      </c>
    </row>
    <row r="302" spans="8:12" x14ac:dyDescent="0.25">
      <c r="H302" s="14">
        <v>647</v>
      </c>
      <c r="I302" s="27">
        <f t="shared" si="16"/>
        <v>0.12157228994312162</v>
      </c>
      <c r="J302" s="27">
        <f t="shared" si="17"/>
        <v>1.2032420262163232E-2</v>
      </c>
      <c r="K302" s="27">
        <f t="shared" si="18"/>
        <v>2.8293498835081092E-7</v>
      </c>
      <c r="L302" s="27">
        <f t="shared" si="19"/>
        <v>5.2891753227973738E-4</v>
      </c>
    </row>
    <row r="303" spans="8:12" x14ac:dyDescent="0.25">
      <c r="H303" s="14">
        <v>648</v>
      </c>
      <c r="I303" s="27">
        <f t="shared" si="16"/>
        <v>0.1154152891740171</v>
      </c>
      <c r="J303" s="27">
        <f t="shared" si="17"/>
        <v>1.1149713476935491E-2</v>
      </c>
      <c r="K303" s="27">
        <f t="shared" si="18"/>
        <v>2.6333907634280282E-7</v>
      </c>
      <c r="L303" s="27">
        <f t="shared" si="19"/>
        <v>4.8749558304736766E-4</v>
      </c>
    </row>
    <row r="304" spans="8:12" x14ac:dyDescent="0.25">
      <c r="H304" s="14">
        <v>649</v>
      </c>
      <c r="I304" s="27">
        <f t="shared" si="16"/>
        <v>0.10949119744950175</v>
      </c>
      <c r="J304" s="27">
        <f t="shared" si="17"/>
        <v>1.032887111132641E-2</v>
      </c>
      <c r="K304" s="27">
        <f t="shared" si="18"/>
        <v>2.4515438952973158E-7</v>
      </c>
      <c r="L304" s="27">
        <f t="shared" si="19"/>
        <v>4.4938996425115669E-4</v>
      </c>
    </row>
    <row r="305" spans="8:12" x14ac:dyDescent="0.25">
      <c r="H305" s="14">
        <v>650</v>
      </c>
      <c r="I305" s="27">
        <f t="shared" si="16"/>
        <v>0.10379637312384259</v>
      </c>
      <c r="J305" s="27">
        <f t="shared" si="17"/>
        <v>9.5659711242163502E-3</v>
      </c>
      <c r="K305" s="27">
        <f t="shared" si="18"/>
        <v>2.282755133478077E-7</v>
      </c>
      <c r="L305" s="27">
        <f t="shared" si="19"/>
        <v>4.1433120504745692E-4</v>
      </c>
    </row>
    <row r="306" spans="8:12" x14ac:dyDescent="0.25">
      <c r="H306" s="14">
        <v>651</v>
      </c>
      <c r="I306" s="27">
        <f t="shared" si="16"/>
        <v>9.8326964294856822E-2</v>
      </c>
      <c r="J306" s="27">
        <f t="shared" si="17"/>
        <v>8.8572878984231052E-3</v>
      </c>
      <c r="K306" s="27">
        <f t="shared" si="18"/>
        <v>2.1260518256230334E-7</v>
      </c>
      <c r="L306" s="27">
        <f t="shared" si="19"/>
        <v>3.82071835978588E-4</v>
      </c>
    </row>
    <row r="307" spans="8:12" x14ac:dyDescent="0.25">
      <c r="H307" s="14">
        <v>652</v>
      </c>
      <c r="I307" s="27">
        <f t="shared" si="16"/>
        <v>9.3078916160973121E-2</v>
      </c>
      <c r="J307" s="27">
        <f t="shared" si="17"/>
        <v>8.1992886672673515E-3</v>
      </c>
      <c r="K307" s="27">
        <f t="shared" si="18"/>
        <v>1.9805363054193524E-7</v>
      </c>
      <c r="L307" s="27">
        <f t="shared" si="19"/>
        <v>3.5238461089483485E-4</v>
      </c>
    </row>
    <row r="308" spans="8:12" x14ac:dyDescent="0.25">
      <c r="H308" s="14">
        <v>653</v>
      </c>
      <c r="I308" s="27">
        <f t="shared" si="16"/>
        <v>8.804797907217117E-2</v>
      </c>
      <c r="J308" s="27">
        <f t="shared" si="17"/>
        <v>7.5886291999357029E-3</v>
      </c>
      <c r="K308" s="27">
        <f t="shared" si="18"/>
        <v>1.8453799210528212E-7</v>
      </c>
      <c r="L308" s="27">
        <f t="shared" si="19"/>
        <v>3.2506086755719021E-4</v>
      </c>
    </row>
    <row r="309" spans="8:12" x14ac:dyDescent="0.25">
      <c r="H309" s="14">
        <v>654</v>
      </c>
      <c r="I309" s="27">
        <f t="shared" si="16"/>
        <v>8.3229717391024874E-2</v>
      </c>
      <c r="J309" s="27">
        <f t="shared" si="17"/>
        <v>7.0221488544858403E-3</v>
      </c>
      <c r="K309" s="27">
        <f t="shared" si="18"/>
        <v>1.7198175539977284E-7</v>
      </c>
      <c r="L309" s="27">
        <f t="shared" si="19"/>
        <v>2.9990901700036905E-4</v>
      </c>
    </row>
    <row r="310" spans="8:12" x14ac:dyDescent="0.25">
      <c r="H310" s="14">
        <v>655</v>
      </c>
      <c r="I310" s="27">
        <f t="shared" si="16"/>
        <v>7.8619519251228356E-2</v>
      </c>
      <c r="J310" s="27">
        <f t="shared" si="17"/>
        <v>6.4968651027034977E-3</v>
      </c>
      <c r="K310" s="27">
        <f t="shared" si="18"/>
        <v>1.6031425866905962E-7</v>
      </c>
      <c r="L310" s="27">
        <f t="shared" si="19"/>
        <v>2.7675315230069476E-4</v>
      </c>
    </row>
    <row r="311" spans="8:12" x14ac:dyDescent="0.25">
      <c r="H311" s="14">
        <v>656</v>
      </c>
      <c r="I311" s="27">
        <f t="shared" si="16"/>
        <v>7.4212607270258565E-2</v>
      </c>
      <c r="J311" s="27">
        <f t="shared" si="17"/>
        <v>6.0099676253144458E-3</v>
      </c>
      <c r="K311" s="27">
        <f t="shared" si="18"/>
        <v>1.494702281245665E-7</v>
      </c>
      <c r="L311" s="27">
        <f t="shared" si="19"/>
        <v>2.5543176795011515E-4</v>
      </c>
    </row>
    <row r="312" spans="8:12" x14ac:dyDescent="0.25">
      <c r="H312" s="14">
        <v>657</v>
      </c>
      <c r="I312" s="27">
        <f t="shared" si="16"/>
        <v>7.0004050241146171E-2</v>
      </c>
      <c r="J312" s="27">
        <f t="shared" si="17"/>
        <v>5.5588120695469791E-3</v>
      </c>
      <c r="K312" s="27">
        <f t="shared" si="18"/>
        <v>1.3938935346482856E-7</v>
      </c>
      <c r="L312" s="27">
        <f t="shared" si="19"/>
        <v>2.3579658158118518E-4</v>
      </c>
    </row>
    <row r="313" spans="8:12" x14ac:dyDescent="0.25">
      <c r="H313" s="14">
        <v>658</v>
      </c>
      <c r="I313" s="27">
        <f t="shared" si="16"/>
        <v>6.5988775796622282E-2</v>
      </c>
      <c r="J313" s="27">
        <f t="shared" si="17"/>
        <v>5.1409135539818174E-3</v>
      </c>
      <c r="K313" s="27">
        <f t="shared" si="18"/>
        <v>1.3001589788502075E-7</v>
      </c>
      <c r="L313" s="27">
        <f t="shared" si="19"/>
        <v>2.1771145031479954E-4</v>
      </c>
    </row>
    <row r="314" spans="8:12" x14ac:dyDescent="0.25">
      <c r="H314" s="14">
        <v>659</v>
      </c>
      <c r="I314" s="27">
        <f t="shared" si="16"/>
        <v>6.2161584008123667E-2</v>
      </c>
      <c r="J314" s="27">
        <f t="shared" si="17"/>
        <v>4.7539399982318596E-3</v>
      </c>
      <c r="K314" s="27">
        <f t="shared" si="18"/>
        <v>1.2129833969124079E-7</v>
      </c>
      <c r="L314" s="27">
        <f t="shared" si="19"/>
        <v>2.0105137451031642E-4</v>
      </c>
    </row>
    <row r="315" spans="8:12" x14ac:dyDescent="0.25">
      <c r="H315" s="14">
        <v>660</v>
      </c>
      <c r="I315" s="27">
        <f t="shared" si="16"/>
        <v>5.851716185313182E-2</v>
      </c>
      <c r="J315" s="27">
        <f t="shared" si="17"/>
        <v>4.3957053474604326E-3</v>
      </c>
      <c r="K315" s="27">
        <f t="shared" si="18"/>
        <v>1.1318904288230956E-7</v>
      </c>
      <c r="L315" s="27">
        <f t="shared" si="19"/>
        <v>1.8570158218444058E-4</v>
      </c>
    </row>
    <row r="316" spans="8:12" x14ac:dyDescent="0.25">
      <c r="H316" s="14">
        <v>661</v>
      </c>
      <c r="I316" s="27">
        <f t="shared" si="16"/>
        <v>5.5050098457897732E-2</v>
      </c>
      <c r="J316" s="27">
        <f t="shared" si="17"/>
        <v>4.0641627542333143E-3</v>
      </c>
      <c r="K316" s="27">
        <f t="shared" si="18"/>
        <v>1.0564395428805467E-7</v>
      </c>
      <c r="L316" s="27">
        <f t="shared" si="19"/>
        <v>1.7155668782952878E-4</v>
      </c>
    </row>
    <row r="317" spans="8:12" x14ac:dyDescent="0.25">
      <c r="H317" s="14">
        <v>662</v>
      </c>
      <c r="I317" s="27">
        <f t="shared" si="16"/>
        <v>5.1754900999455976E-2</v>
      </c>
      <c r="J317" s="27">
        <f t="shared" si="17"/>
        <v>3.7573977728437265E-3</v>
      </c>
      <c r="K317" s="27">
        <f t="shared" si="18"/>
        <v>9.8622325059360541E-8</v>
      </c>
      <c r="L317" s="27">
        <f t="shared" si="19"/>
        <v>1.585199198031852E-4</v>
      </c>
    </row>
    <row r="318" spans="8:12" x14ac:dyDescent="0.25">
      <c r="H318" s="14">
        <v>663</v>
      </c>
      <c r="I318" s="27">
        <f t="shared" si="16"/>
        <v>4.8626011131516073E-2</v>
      </c>
      <c r="J318" s="27">
        <f t="shared" si="17"/>
        <v>3.4736216141570608E-3</v>
      </c>
      <c r="K318" s="27">
        <f t="shared" si="18"/>
        <v>9.2086454493496708E-8</v>
      </c>
      <c r="L318" s="27">
        <f t="shared" si="19"/>
        <v>1.4650241087863834E-4</v>
      </c>
    </row>
    <row r="319" spans="8:12" x14ac:dyDescent="0.25">
      <c r="H319" s="14">
        <v>664</v>
      </c>
      <c r="I319" s="27">
        <f t="shared" si="16"/>
        <v>4.5657821783728472E-2</v>
      </c>
      <c r="J319" s="27">
        <f t="shared" si="17"/>
        <v>3.211164502280206E-3</v>
      </c>
      <c r="K319" s="27">
        <f t="shared" si="18"/>
        <v>8.600145434988645E-8</v>
      </c>
      <c r="L319" s="27">
        <f t="shared" si="19"/>
        <v>1.3542254693948641E-4</v>
      </c>
    </row>
    <row r="320" spans="8:12" x14ac:dyDescent="0.25">
      <c r="H320" s="14">
        <v>665</v>
      </c>
      <c r="I320" s="27">
        <f t="shared" si="16"/>
        <v>4.2844694173218976E-2</v>
      </c>
      <c r="J320" s="27">
        <f t="shared" si="17"/>
        <v>2.9684691680268217E-3</v>
      </c>
      <c r="K320" s="27">
        <f t="shared" si="18"/>
        <v>8.0335031968212979E-8</v>
      </c>
      <c r="L320" s="27">
        <f t="shared" si="19"/>
        <v>1.2520536917315359E-4</v>
      </c>
    </row>
    <row r="321" spans="8:12" x14ac:dyDescent="0.25">
      <c r="H321" s="14">
        <v>666</v>
      </c>
      <c r="I321" s="27">
        <f t="shared" si="16"/>
        <v>4.01809748612433E-2</v>
      </c>
      <c r="J321" s="27">
        <f t="shared" si="17"/>
        <v>2.7440845082707748E-3</v>
      </c>
      <c r="K321" s="27">
        <f t="shared" si="18"/>
        <v>7.5057290643754663E-8</v>
      </c>
      <c r="L321" s="27">
        <f t="shared" si="19"/>
        <v>1.1578202546542077E-4</v>
      </c>
    </row>
    <row r="322" spans="8:12" x14ac:dyDescent="0.25">
      <c r="H322" s="14">
        <v>667</v>
      </c>
      <c r="I322" s="27">
        <f t="shared" si="16"/>
        <v>3.7661012686274864E-2</v>
      </c>
      <c r="J322" s="27">
        <f t="shared" si="17"/>
        <v>2.5366594348787603E-3</v>
      </c>
      <c r="K322" s="27">
        <f t="shared" si="18"/>
        <v>7.0140545845447139E-8</v>
      </c>
      <c r="L322" s="27">
        <f t="shared" si="19"/>
        <v>1.0708926702412516E-4</v>
      </c>
    </row>
    <row r="323" spans="8:12" x14ac:dyDescent="0.25">
      <c r="H323" s="14">
        <v>668</v>
      </c>
      <c r="I323" s="27">
        <f t="shared" si="16"/>
        <v>3.5279175407557067E-2</v>
      </c>
      <c r="J323" s="27">
        <f t="shared" si="17"/>
        <v>2.3449369320005745E-3</v>
      </c>
      <c r="K323" s="27">
        <f t="shared" si="18"/>
        <v>6.5559155981401878E-8</v>
      </c>
      <c r="L323" s="27">
        <f t="shared" si="19"/>
        <v>9.9068986564548745E-5</v>
      </c>
    </row>
    <row r="324" spans="8:12" x14ac:dyDescent="0.25">
      <c r="H324" s="14">
        <v>669</v>
      </c>
      <c r="I324" s="27">
        <f t="shared" si="16"/>
        <v>3.3029865899837564E-2</v>
      </c>
      <c r="J324" s="27">
        <f t="shared" si="17"/>
        <v>2.1677483360727965E-3</v>
      </c>
      <c r="K324" s="27">
        <f t="shared" si="18"/>
        <v>6.1289366525539585E-8</v>
      </c>
      <c r="L324" s="27">
        <f t="shared" si="19"/>
        <v>9.1667794672817583E-5</v>
      </c>
    </row>
    <row r="325" spans="8:12" x14ac:dyDescent="0.25">
      <c r="H325" s="14">
        <v>670</v>
      </c>
      <c r="I325" s="27">
        <f t="shared" si="16"/>
        <v>3.0907537750154316E-2</v>
      </c>
      <c r="J325" s="27">
        <f t="shared" si="17"/>
        <v>2.0040078489467917E-3</v>
      </c>
      <c r="K325" s="27">
        <f t="shared" si="18"/>
        <v>5.7309166418525107E-8</v>
      </c>
      <c r="L325" s="27">
        <f t="shared" si="19"/>
        <v>8.4836631227874236E-5</v>
      </c>
    </row>
    <row r="326" spans="8:12" x14ac:dyDescent="0.25">
      <c r="H326" s="14">
        <v>671</v>
      </c>
      <c r="I326" s="27">
        <f t="shared" ref="I326:I389" si="20">1/(EXP($B$15*($B$11-$B$19/H326))+EXP($B$16*($B$12-$B$19/H326))+EXP($B$17*($B$13-$B$19/H326))+$B$14)</f>
        <v>2.8906710120670299E-2</v>
      </c>
      <c r="J326" s="27">
        <f t="shared" ref="J326:J389" si="21">1/(EXP($B$15*($B$11-$B$20/H326))+EXP($B$16*($B$12-$B$20/H326))+EXP($B$17*($B$13-$B$20/H326))+$B$14)</f>
        <v>1.8527072910690045E-3</v>
      </c>
      <c r="K326" s="27">
        <f t="shared" ref="K326:K389" si="22">1/(EXP($B$15*($B$11-$B$21/H326))+EXP($B$16*($B$12-$B$21/H326))+EXP($B$17*($B$13-$B$21/H326))+$B$14)</f>
        <v>5.3598155747113792E-8</v>
      </c>
      <c r="L326" s="27">
        <f t="shared" ref="L326:L389" si="23">1/(EXP($B$15*($B$11-$B$22/H326))+EXP($B$16*($B$12-$B$22/H326))+EXP($B$17*($B$13-$B$22/H326))+$B$14)</f>
        <v>7.8530409008123155E-5</v>
      </c>
    </row>
    <row r="327" spans="8:12" x14ac:dyDescent="0.25">
      <c r="H327" s="14">
        <v>672</v>
      </c>
      <c r="I327" s="27">
        <f t="shared" si="20"/>
        <v>2.7021981757080597E-2</v>
      </c>
      <c r="J327" s="27">
        <f t="shared" si="21"/>
        <v>1.7129110985962988E-3</v>
      </c>
      <c r="K327" s="27">
        <f t="shared" si="22"/>
        <v>5.0137423789156887E-8</v>
      </c>
      <c r="L327" s="27">
        <f t="shared" si="23"/>
        <v>7.2707686836797784E-5</v>
      </c>
    </row>
    <row r="328" spans="8:12" x14ac:dyDescent="0.25">
      <c r="H328" s="14">
        <v>673</v>
      </c>
      <c r="I328" s="27">
        <f t="shared" si="20"/>
        <v>2.5248044039407242E-2</v>
      </c>
      <c r="J328" s="27">
        <f t="shared" si="21"/>
        <v>1.5837515656949178E-3</v>
      </c>
      <c r="K328" s="27">
        <f t="shared" si="22"/>
        <v>4.6909436587513467E-8</v>
      </c>
      <c r="L328" s="27">
        <f t="shared" si="23"/>
        <v>6.7330369831289908E-5</v>
      </c>
    </row>
    <row r="329" spans="8:12" x14ac:dyDescent="0.25">
      <c r="H329" s="14">
        <v>674</v>
      </c>
      <c r="I329" s="27">
        <f t="shared" si="20"/>
        <v>2.35796929904835E-2</v>
      </c>
      <c r="J329" s="27">
        <f t="shared" si="21"/>
        <v>1.4644243310194391E-3</v>
      </c>
      <c r="K329" s="27">
        <f t="shared" si="22"/>
        <v>4.3897933285600229E-8</v>
      </c>
      <c r="L329" s="27">
        <f t="shared" si="23"/>
        <v>6.2363434517276678E-5</v>
      </c>
    </row>
    <row r="330" spans="8:12" x14ac:dyDescent="0.25">
      <c r="H330" s="14">
        <v>675</v>
      </c>
      <c r="I330" s="27">
        <f t="shared" si="20"/>
        <v>2.2011840176498411E-2</v>
      </c>
      <c r="J330" s="27">
        <f t="shared" si="21"/>
        <v>1.354184105465994E-3</v>
      </c>
      <c r="K330" s="27">
        <f t="shared" si="22"/>
        <v>4.1087830520891761E-8</v>
      </c>
      <c r="L330" s="27">
        <f t="shared" si="23"/>
        <v>5.7774676749298236E-5</v>
      </c>
    </row>
    <row r="331" spans="8:12" x14ac:dyDescent="0.25">
      <c r="H331" s="14">
        <v>676</v>
      </c>
      <c r="I331" s="27">
        <f t="shared" si="20"/>
        <v>2.053952245308888E-2</v>
      </c>
      <c r="J331" s="27">
        <f t="shared" si="21"/>
        <v>1.2523406367108613E-3</v>
      </c>
      <c r="K331" s="27">
        <f t="shared" si="22"/>
        <v>3.8465134230833714E-8</v>
      </c>
      <c r="L331" s="27">
        <f t="shared" si="23"/>
        <v>5.3534480546505115E-5</v>
      </c>
    </row>
    <row r="332" spans="8:12" x14ac:dyDescent="0.25">
      <c r="H332" s="14">
        <v>677</v>
      </c>
      <c r="I332" s="27">
        <f t="shared" si="20"/>
        <v>1.9157910529137075E-2</v>
      </c>
      <c r="J332" s="27">
        <f t="shared" si="21"/>
        <v>1.1582549047503042E-3</v>
      </c>
      <c r="K332" s="27">
        <f t="shared" si="22"/>
        <v>3.6016858278844231E-8</v>
      </c>
      <c r="L332" s="27">
        <f t="shared" si="23"/>
        <v>4.9615606106498058E-5</v>
      </c>
    </row>
    <row r="333" spans="8:12" x14ac:dyDescent="0.25">
      <c r="H333" s="14">
        <v>678</v>
      </c>
      <c r="I333" s="27">
        <f t="shared" si="20"/>
        <v>1.7862316338226113E-2</v>
      </c>
      <c r="J333" s="27">
        <f t="shared" si="21"/>
        <v>1.071335541619209E-3</v>
      </c>
      <c r="K333" s="27">
        <f t="shared" si="22"/>
        <v>3.3730949356798653E-8</v>
      </c>
      <c r="L333" s="27">
        <f t="shared" si="23"/>
        <v>4.5992995402375302E-5</v>
      </c>
    </row>
    <row r="334" spans="8:12" x14ac:dyDescent="0.25">
      <c r="H334" s="14">
        <v>679</v>
      </c>
      <c r="I334" s="27">
        <f t="shared" si="20"/>
        <v>1.664819922428102E-2</v>
      </c>
      <c r="J334" s="27">
        <f t="shared" si="21"/>
        <v>9.910354676561687E-4</v>
      </c>
      <c r="K334" s="27">
        <f t="shared" si="22"/>
        <v>3.1596217664975709E-8</v>
      </c>
      <c r="L334" s="27">
        <f t="shared" si="23"/>
        <v>4.2643593899141757E-5</v>
      </c>
    </row>
    <row r="335" spans="8:12" x14ac:dyDescent="0.25">
      <c r="H335" s="14">
        <v>680</v>
      </c>
      <c r="I335" s="27">
        <f t="shared" si="20"/>
        <v>1.5511170962985271E-2</v>
      </c>
      <c r="J335" s="27">
        <f t="shared" si="21"/>
        <v>9.1684873607299471E-4</v>
      </c>
      <c r="K335" s="27">
        <f t="shared" si="22"/>
        <v>2.9602272911283004E-8</v>
      </c>
      <c r="L335" s="27">
        <f t="shared" si="23"/>
        <v>3.9546187046296533E-5</v>
      </c>
    </row>
    <row r="336" spans="8:12" x14ac:dyDescent="0.25">
      <c r="H336" s="14">
        <v>681</v>
      </c>
      <c r="I336" s="27">
        <f t="shared" si="20"/>
        <v>1.4446999653931817E-2</v>
      </c>
      <c r="J336" s="27">
        <f t="shared" si="21"/>
        <v>8.4830757715224339E-4</v>
      </c>
      <c r="K336" s="27">
        <f t="shared" si="22"/>
        <v>2.7739465208977941E-8</v>
      </c>
      <c r="L336" s="27">
        <f t="shared" si="23"/>
        <v>3.6681250314473559E-5</v>
      </c>
    </row>
    <row r="337" spans="8:12" x14ac:dyDescent="0.25">
      <c r="H337" s="14">
        <v>682</v>
      </c>
      <c r="I337" s="27">
        <f t="shared" si="20"/>
        <v>1.345161252999621E-2</v>
      </c>
      <c r="J337" s="27">
        <f t="shared" si="21"/>
        <v>7.8497963311276501E-4</v>
      </c>
      <c r="K337" s="27">
        <f t="shared" si="22"/>
        <v>2.5998830486361146E-8</v>
      </c>
      <c r="L337" s="27">
        <f t="shared" si="23"/>
        <v>3.40308116461228E-5</v>
      </c>
    </row>
    <row r="338" spans="8:12" x14ac:dyDescent="0.25">
      <c r="H338" s="14">
        <v>683</v>
      </c>
      <c r="I338" s="27">
        <f t="shared" si="20"/>
        <v>1.2521097740058882E-2</v>
      </c>
      <c r="J338" s="27">
        <f t="shared" si="21"/>
        <v>7.2646537452925107E-4</v>
      </c>
      <c r="K338" s="27">
        <f t="shared" si="22"/>
        <v>2.4372040053315706E-8</v>
      </c>
      <c r="L338" s="27">
        <f t="shared" si="23"/>
        <v>3.1578325284117379E-5</v>
      </c>
    </row>
    <row r="339" spans="8:12" x14ac:dyDescent="0.25">
      <c r="H339" s="14">
        <v>684</v>
      </c>
      <c r="I339" s="27">
        <f t="shared" si="20"/>
        <v>1.1651705168948564E-2</v>
      </c>
      <c r="J339" s="27">
        <f t="shared" si="21"/>
        <v>6.7239568914746035E-4</v>
      </c>
      <c r="K339" s="27">
        <f t="shared" si="22"/>
        <v>2.2851353998337348E-8</v>
      </c>
      <c r="L339" s="27">
        <f t="shared" si="23"/>
        <v>2.9308556028425666E-5</v>
      </c>
    </row>
    <row r="340" spans="8:12" x14ac:dyDescent="0.25">
      <c r="H340" s="14">
        <v>685</v>
      </c>
      <c r="I340" s="27">
        <f t="shared" si="20"/>
        <v>1.08398463643757E-2</v>
      </c>
      <c r="J340" s="27">
        <f t="shared" si="21"/>
        <v>6.2242963398427239E-4</v>
      </c>
      <c r="K340" s="27">
        <f t="shared" si="22"/>
        <v>2.1429578116079303E-8</v>
      </c>
      <c r="L340" s="27">
        <f t="shared" si="23"/>
        <v>2.7207473050207345E-5</v>
      </c>
    </row>
    <row r="341" spans="8:12" x14ac:dyDescent="0.25">
      <c r="H341" s="14">
        <v>686</v>
      </c>
      <c r="I341" s="27">
        <f t="shared" si="20"/>
        <v>1.0082093644773618E-2</v>
      </c>
      <c r="J341" s="27">
        <f t="shared" si="21"/>
        <v>5.7625234172533192E-4</v>
      </c>
      <c r="K341" s="27">
        <f t="shared" si="22"/>
        <v>2.0100024089620466E-8</v>
      </c>
      <c r="L341" s="27">
        <f t="shared" si="23"/>
        <v>2.5262152465417834E-5</v>
      </c>
    </row>
    <row r="342" spans="8:12" x14ac:dyDescent="0.25">
      <c r="H342" s="14">
        <v>687</v>
      </c>
      <c r="I342" s="27">
        <f t="shared" si="20"/>
        <v>9.3751784644860812E-3</v>
      </c>
      <c r="J342" s="27">
        <f t="shared" si="21"/>
        <v>5.33573072618672E-4</v>
      </c>
      <c r="K342" s="27">
        <f t="shared" si="22"/>
        <v>1.8856472673846124E-8</v>
      </c>
      <c r="L342" s="27">
        <f t="shared" si="23"/>
        <v>2.3460687936745234E-5</v>
      </c>
    </row>
    <row r="343" spans="8:12" x14ac:dyDescent="0.25">
      <c r="H343" s="14">
        <v>688</v>
      </c>
      <c r="I343" s="27">
        <f t="shared" si="20"/>
        <v>8.7159891137804073E-3</v>
      </c>
      <c r="J343" s="27">
        <f t="shared" si="21"/>
        <v>4.9412340329783465E-4</v>
      </c>
      <c r="K343" s="27">
        <f t="shared" si="22"/>
        <v>1.7693139646676002E-8</v>
      </c>
      <c r="L343" s="27">
        <f t="shared" si="23"/>
        <v>2.1792108633926596E-5</v>
      </c>
    </row>
    <row r="344" spans="8:12" x14ac:dyDescent="0.25">
      <c r="H344" s="14">
        <v>689</v>
      </c>
      <c r="I344" s="27">
        <f t="shared" si="20"/>
        <v>8.1015678309023301E-3</v>
      </c>
      <c r="J344" s="27">
        <f t="shared" si="21"/>
        <v>4.5765554424191868E-4</v>
      </c>
      <c r="K344" s="27">
        <f t="shared" si="22"/>
        <v>1.6604644313547421E-8</v>
      </c>
      <c r="L344" s="27">
        <f t="shared" si="23"/>
        <v>2.0246303938645159E-5</v>
      </c>
    </row>
    <row r="345" spans="8:12" x14ac:dyDescent="0.25">
      <c r="H345" s="14">
        <v>690</v>
      </c>
      <c r="I345" s="27">
        <f t="shared" si="20"/>
        <v>7.5291074019802687E-3</v>
      </c>
      <c r="J345" s="27">
        <f t="shared" si="21"/>
        <v>4.2394077788334409E-4</v>
      </c>
      <c r="K345" s="27">
        <f t="shared" si="22"/>
        <v>1.5585980367685156E-8</v>
      </c>
      <c r="L345" s="27">
        <f t="shared" si="23"/>
        <v>1.8813954331686834E-5</v>
      </c>
    </row>
    <row r="346" spans="8:12" x14ac:dyDescent="0.25">
      <c r="H346" s="14">
        <v>691</v>
      </c>
      <c r="I346" s="27">
        <f t="shared" si="20"/>
        <v>6.995947322224895E-3</v>
      </c>
      <c r="J346" s="27">
        <f t="shared" si="21"/>
        <v>3.9276800969860969E-4</v>
      </c>
      <c r="K346" s="27">
        <f t="shared" si="22"/>
        <v>1.463248892442644E-8</v>
      </c>
      <c r="L346" s="27">
        <f t="shared" si="23"/>
        <v>1.7486467947230584E-5</v>
      </c>
    </row>
    <row r="347" spans="8:12" x14ac:dyDescent="0.25">
      <c r="H347" s="14">
        <v>692</v>
      </c>
      <c r="I347" s="27">
        <f t="shared" si="20"/>
        <v>6.4995695887171837E-3</v>
      </c>
      <c r="J347" s="27">
        <f t="shared" si="21"/>
        <v>3.6394242495628719E-4</v>
      </c>
      <c r="K347" s="27">
        <f t="shared" si="22"/>
        <v>1.373983356229605E-8</v>
      </c>
      <c r="L347" s="27">
        <f t="shared" si="23"/>
        <v>1.6255922322394074E-5</v>
      </c>
    </row>
    <row r="348" spans="8:12" x14ac:dyDescent="0.25">
      <c r="H348" s="14">
        <v>693</v>
      </c>
      <c r="I348" s="27">
        <f t="shared" si="20"/>
        <v>6.0375941913049166E-3</v>
      </c>
      <c r="J348" s="27">
        <f t="shared" si="21"/>
        <v>3.3728424414386688E-4</v>
      </c>
      <c r="K348" s="27">
        <f t="shared" si="22"/>
        <v>1.2903977216794505E-8</v>
      </c>
      <c r="L348" s="27">
        <f t="shared" si="23"/>
        <v>1.5115010909783146E-5</v>
      </c>
    </row>
    <row r="349" spans="8:12" x14ac:dyDescent="0.25">
      <c r="H349" s="14">
        <v>694</v>
      </c>
      <c r="I349" s="27">
        <f t="shared" si="20"/>
        <v>5.6077743638864455E-3</v>
      </c>
      <c r="J349" s="27">
        <f t="shared" si="21"/>
        <v>3.1262757044606587E-4</v>
      </c>
      <c r="K349" s="27">
        <f t="shared" si="22"/>
        <v>1.2121160785033849E-8</v>
      </c>
      <c r="L349" s="27">
        <f t="shared" si="23"/>
        <v>1.4056993957101674E-5</v>
      </c>
    </row>
    <row r="350" spans="8:12" x14ac:dyDescent="0.25">
      <c r="H350" s="14">
        <v>695</v>
      </c>
      <c r="I350" s="27">
        <f t="shared" si="20"/>
        <v>5.2079916537946993E-3</v>
      </c>
      <c r="J350" s="27">
        <f t="shared" si="21"/>
        <v>2.8981932299765035E-4</v>
      </c>
      <c r="K350" s="27">
        <f t="shared" si="22"/>
        <v>1.1387883310547297E-8</v>
      </c>
      <c r="L350" s="27">
        <f t="shared" si="23"/>
        <v>1.3075653391130622E-5</v>
      </c>
    </row>
    <row r="351" spans="8:12" x14ac:dyDescent="0.25">
      <c r="H351" s="14">
        <v>696</v>
      </c>
      <c r="I351" s="27">
        <f t="shared" si="20"/>
        <v>4.8362508622266966E-3</v>
      </c>
      <c r="J351" s="27">
        <f t="shared" si="21"/>
        <v>2.6871824998042491E-4</v>
      </c>
      <c r="K351" s="27">
        <f t="shared" si="22"/>
        <v>1.0700883627875474E-8</v>
      </c>
      <c r="L351" s="27">
        <f t="shared" si="23"/>
        <v>1.216525137384424E-5</v>
      </c>
    </row>
    <row r="352" spans="8:12" x14ac:dyDescent="0.25">
      <c r="H352" s="14">
        <v>697</v>
      </c>
      <c r="I352" s="27">
        <f t="shared" si="20"/>
        <v>4.4906749038097068E-3</v>
      </c>
      <c r="J352" s="27">
        <f t="shared" si="21"/>
        <v>2.4919401597409412E-4</v>
      </c>
      <c r="K352" s="27">
        <f t="shared" si="22"/>
        <v>1.0057123355985677E-8</v>
      </c>
      <c r="L352" s="27">
        <f t="shared" si="23"/>
        <v>1.1320492226326708E-5</v>
      </c>
    </row>
    <row r="353" spans="8:12" x14ac:dyDescent="0.25">
      <c r="H353" s="14">
        <v>698</v>
      </c>
      <c r="I353" s="27">
        <f t="shared" si="20"/>
        <v>4.1694996285440607E-3</v>
      </c>
      <c r="J353" s="27">
        <f t="shared" si="21"/>
        <v>2.3112635830192441E-4</v>
      </c>
      <c r="K353" s="27">
        <f t="shared" si="22"/>
        <v>9.4537711382604365E-9</v>
      </c>
      <c r="L353" s="27">
        <f t="shared" si="23"/>
        <v>1.0536487441691848E-5</v>
      </c>
    </row>
    <row r="354" spans="8:12" x14ac:dyDescent="0.25">
      <c r="H354" s="14">
        <v>699</v>
      </c>
      <c r="I354" s="27">
        <f t="shared" si="20"/>
        <v>3.8710686446006104E-3</v>
      </c>
      <c r="J354" s="27">
        <f t="shared" si="21"/>
        <v>2.1440430743305207E-4</v>
      </c>
      <c r="K354" s="27">
        <f t="shared" si="22"/>
        <v>8.8881880347834215E-9</v>
      </c>
      <c r="L354" s="27">
        <f t="shared" si="23"/>
        <v>9.8087235316001471E-6</v>
      </c>
    </row>
    <row r="355" spans="8:12" x14ac:dyDescent="0.25">
      <c r="H355" s="14">
        <v>700</v>
      </c>
      <c r="I355" s="27">
        <f t="shared" si="20"/>
        <v>3.5938281758351623E-3</v>
      </c>
      <c r="J355" s="27">
        <f t="shared" si="21"/>
        <v>1.9892546681249981E-4</v>
      </c>
      <c r="K355" s="27">
        <f t="shared" si="22"/>
        <v>8.3579139799910719E-9</v>
      </c>
      <c r="L355" s="27">
        <f t="shared" si="23"/>
        <v>9.1330324723781923E-6</v>
      </c>
    </row>
    <row r="356" spans="8:12" x14ac:dyDescent="0.25">
      <c r="H356" s="14">
        <v>701</v>
      </c>
      <c r="I356" s="27">
        <f t="shared" si="20"/>
        <v>3.3363219834733715E-3</v>
      </c>
      <c r="J356" s="27">
        <f t="shared" si="21"/>
        <v>1.8459534778655424E-4</v>
      </c>
      <c r="K356" s="27">
        <f t="shared" si="22"/>
        <v>7.8606552255182284E-9</v>
      </c>
      <c r="L356" s="27">
        <f t="shared" si="23"/>
        <v>8.5055645363542864E-6</v>
      </c>
    </row>
    <row r="357" spans="8:12" x14ac:dyDescent="0.25">
      <c r="H357" s="14">
        <v>702</v>
      </c>
      <c r="I357" s="27">
        <f t="shared" si="20"/>
        <v>3.0971863772465639E-3</v>
      </c>
      <c r="J357" s="27">
        <f t="shared" si="21"/>
        <v>1.7132675557461946E-4</v>
      </c>
      <c r="K357" s="27">
        <f t="shared" si="22"/>
        <v>7.3942726942786382E-9</v>
      </c>
      <c r="L357" s="27">
        <f t="shared" si="23"/>
        <v>7.9227633119730564E-6</v>
      </c>
    </row>
    <row r="358" spans="8:12" x14ac:dyDescent="0.25">
      <c r="H358" s="14">
        <v>703</v>
      </c>
      <c r="I358" s="27">
        <f t="shared" si="20"/>
        <v>2.8751453373588487E-3</v>
      </c>
      <c r="J358" s="27">
        <f t="shared" si="21"/>
        <v>1.5903922250853014E-4</v>
      </c>
      <c r="K358" s="27">
        <f t="shared" si="22"/>
        <v>6.956771177543722E-9</v>
      </c>
      <c r="L358" s="27">
        <f t="shared" si="23"/>
        <v>7.3813427326857371E-6</v>
      </c>
    </row>
    <row r="359" spans="8:12" x14ac:dyDescent="0.25">
      <c r="H359" s="14">
        <v>704</v>
      </c>
      <c r="I359" s="27">
        <f t="shared" si="20"/>
        <v>2.6690057650499092E-3</v>
      </c>
      <c r="J359" s="27">
        <f t="shared" si="21"/>
        <v>1.4765848501645652E-4</v>
      </c>
      <c r="K359" s="27">
        <f t="shared" si="22"/>
        <v>6.546289312046778E-9</v>
      </c>
      <c r="L359" s="27">
        <f t="shared" si="23"/>
        <v>6.8782659496586146E-6</v>
      </c>
    </row>
    <row r="360" spans="8:12" x14ac:dyDescent="0.25">
      <c r="H360" s="14">
        <v>705</v>
      </c>
      <c r="I360" s="27">
        <f t="shared" si="20"/>
        <v>2.477652876199559E-3</v>
      </c>
      <c r="J360" s="27">
        <f t="shared" si="21"/>
        <v>1.3711600107099977E-4</v>
      </c>
      <c r="K360" s="27">
        <f t="shared" si="22"/>
        <v>6.1610902789872686E-9</v>
      </c>
      <c r="L360" s="27">
        <f t="shared" si="23"/>
        <v>6.410725897117058E-6</v>
      </c>
    </row>
    <row r="361" spans="8:12" x14ac:dyDescent="0.25">
      <c r="H361" s="14">
        <v>706</v>
      </c>
      <c r="I361" s="27">
        <f t="shared" si="20"/>
        <v>2.300045749401057E-3</v>
      </c>
      <c r="J361" s="27">
        <f t="shared" si="21"/>
        <v>1.2734850504997566E-4</v>
      </c>
      <c r="K361" s="27">
        <f t="shared" si="22"/>
        <v>5.7995531712728591E-9</v>
      </c>
      <c r="L361" s="27">
        <f t="shared" si="23"/>
        <v>5.9761274117538558E-6</v>
      </c>
    </row>
    <row r="362" spans="8:12" x14ac:dyDescent="0.25">
      <c r="H362" s="14">
        <v>707</v>
      </c>
      <c r="I362" s="27">
        <f t="shared" si="20"/>
        <v>2.1352130372075417E-3</v>
      </c>
      <c r="J362" s="27">
        <f t="shared" si="21"/>
        <v>1.1829759717398804E-4</v>
      </c>
      <c r="K362" s="27">
        <f t="shared" si="22"/>
        <v>5.4601649794468062E-9</v>
      </c>
      <c r="L362" s="27">
        <f t="shared" si="23"/>
        <v>5.5720707791780044E-6</v>
      </c>
    </row>
    <row r="363" spans="8:12" x14ac:dyDescent="0.25">
      <c r="H363" s="14">
        <v>708</v>
      </c>
      <c r="I363" s="27">
        <f t="shared" si="20"/>
        <v>1.9822488468208485E-3</v>
      </c>
      <c r="J363" s="27">
        <f t="shared" si="21"/>
        <v>1.0990936488758904E-4</v>
      </c>
      <c r="K363" s="27">
        <f t="shared" si="22"/>
        <v>5.1415131505360901E-9</v>
      </c>
      <c r="L363" s="27">
        <f t="shared" si="23"/>
        <v>5.1963365909510965E-6</v>
      </c>
    </row>
    <row r="364" spans="8:12" x14ac:dyDescent="0.25">
      <c r="H364" s="14">
        <v>709</v>
      </c>
      <c r="I364" s="27">
        <f t="shared" si="20"/>
        <v>1.8403087943354519E-3</v>
      </c>
      <c r="J364" s="27">
        <f t="shared" si="21"/>
        <v>1.0213403374094576E-4</v>
      </c>
      <c r="K364" s="27">
        <f t="shared" si="22"/>
        <v>4.8422786775433409E-9</v>
      </c>
      <c r="L364" s="27">
        <f t="shared" si="23"/>
        <v>4.8468718054416593E-6</v>
      </c>
    </row>
    <row r="365" spans="8:12" x14ac:dyDescent="0.25">
      <c r="H365" s="14">
        <v>710</v>
      </c>
      <c r="I365" s="27">
        <f t="shared" si="20"/>
        <v>1.7086062347554077E-3</v>
      </c>
      <c r="J365" s="27">
        <f t="shared" si="21"/>
        <v>9.4925645507064606E-5</v>
      </c>
      <c r="K365" s="27">
        <f t="shared" si="22"/>
        <v>4.5612296805210131E-9</v>
      </c>
      <c r="L365" s="27">
        <f t="shared" si="23"/>
        <v>4.5217769145902765E-6</v>
      </c>
    </row>
    <row r="366" spans="8:12" x14ac:dyDescent="0.25">
      <c r="H366" s="14">
        <v>711</v>
      </c>
      <c r="I366" s="27">
        <f t="shared" si="20"/>
        <v>1.586408668354947E-3</v>
      </c>
      <c r="J366" s="27">
        <f t="shared" si="21"/>
        <v>8.8241761436126605E-5</v>
      </c>
      <c r="K366" s="27">
        <f t="shared" si="22"/>
        <v>4.2972154431298262E-9</v>
      </c>
      <c r="L366" s="27">
        <f t="shared" si="23"/>
        <v>4.2192941267976345E-6</v>
      </c>
    </row>
    <row r="367" spans="8:12" x14ac:dyDescent="0.25">
      <c r="H367" s="14">
        <v>712</v>
      </c>
      <c r="I367" s="27">
        <f t="shared" si="20"/>
        <v>1.4730343225353882E-3</v>
      </c>
      <c r="J367" s="27">
        <f t="shared" si="21"/>
        <v>8.204318870405004E-5</v>
      </c>
      <c r="K367" s="27">
        <f t="shared" si="22"/>
        <v>4.0491608713155092E-9</v>
      </c>
      <c r="L367" s="27">
        <f t="shared" si="23"/>
        <v>3.9377964835821377E-6</v>
      </c>
    </row>
    <row r="368" spans="8:12" x14ac:dyDescent="0.25">
      <c r="H368" s="14">
        <v>713</v>
      </c>
      <c r="I368" s="27">
        <f t="shared" si="20"/>
        <v>1.3678489071251129E-3</v>
      </c>
      <c r="J368" s="27">
        <f t="shared" si="21"/>
        <v>7.6293728257383186E-5</v>
      </c>
      <c r="K368" s="27">
        <f t="shared" si="22"/>
        <v>3.8160613432574355E-9</v>
      </c>
      <c r="L368" s="27">
        <f t="shared" si="23"/>
        <v>3.675777834463465E-6</v>
      </c>
    </row>
    <row r="369" spans="8:12" x14ac:dyDescent="0.25">
      <c r="H369" s="14">
        <v>714</v>
      </c>
      <c r="I369" s="27">
        <f t="shared" si="20"/>
        <v>1.2702625400557717E-3</v>
      </c>
      <c r="J369" s="27">
        <f t="shared" si="21"/>
        <v>7.0959942391756803E-5</v>
      </c>
      <c r="K369" s="27">
        <f t="shared" si="22"/>
        <v>3.5969779220649881E-9</v>
      </c>
      <c r="L369" s="27">
        <f t="shared" si="23"/>
        <v>3.43184360076567E-6</v>
      </c>
    </row>
    <row r="370" spans="8:12" x14ac:dyDescent="0.25">
      <c r="H370" s="14">
        <v>715</v>
      </c>
      <c r="I370" s="27">
        <f t="shared" si="20"/>
        <v>1.1797268395110181E-3</v>
      </c>
      <c r="J370" s="27">
        <f t="shared" si="21"/>
        <v>6.6010940526777038E-5</v>
      </c>
      <c r="K370" s="27">
        <f t="shared" si="22"/>
        <v>3.3910329048431335E-9</v>
      </c>
      <c r="L370" s="27">
        <f t="shared" si="23"/>
        <v>3.204702264747082E-6</v>
      </c>
    </row>
    <row r="371" spans="8:12" x14ac:dyDescent="0.25">
      <c r="H371" s="14">
        <v>716</v>
      </c>
      <c r="I371" s="27">
        <f t="shared" si="20"/>
        <v>1.095732177963475E-3</v>
      </c>
      <c r="J371" s="27">
        <f t="shared" si="21"/>
        <v>6.1418181757102208E-5</v>
      </c>
      <c r="K371" s="27">
        <f t="shared" si="22"/>
        <v>3.1974056837235095E-9</v>
      </c>
      <c r="L371" s="27">
        <f t="shared" si="23"/>
        <v>2.9931575256997373E-6</v>
      </c>
    </row>
    <row r="372" spans="8:12" x14ac:dyDescent="0.25">
      <c r="H372" s="14">
        <v>717</v>
      </c>
      <c r="I372" s="27">
        <f t="shared" si="20"/>
        <v>1.0178050929769971E-3</v>
      </c>
      <c r="J372" s="27">
        <f t="shared" si="21"/>
        <v>5.7155292867887139E-5</v>
      </c>
      <c r="K372" s="27">
        <f t="shared" si="22"/>
        <v>3.0153288962845775E-9</v>
      </c>
      <c r="L372" s="27">
        <f t="shared" si="23"/>
        <v>2.7961010694567551E-6</v>
      </c>
    </row>
    <row r="373" spans="8:12" x14ac:dyDescent="0.25">
      <c r="H373" s="14">
        <v>718</v>
      </c>
      <c r="I373" s="27">
        <f t="shared" si="20"/>
        <v>9.4550584923670062E-4</v>
      </c>
      <c r="J373" s="27">
        <f t="shared" si="21"/>
        <v>5.3197900603473835E-5</v>
      </c>
      <c r="K373" s="27">
        <f t="shared" si="22"/>
        <v>2.8440848444676435E-9</v>
      </c>
      <c r="L373" s="27">
        <f t="shared" si="23"/>
        <v>2.6125059021413418E-6</v>
      </c>
    </row>
    <row r="374" spans="8:12" x14ac:dyDescent="0.25">
      <c r="H374" s="14">
        <v>719</v>
      </c>
      <c r="I374" s="27">
        <f t="shared" si="20"/>
        <v>8.7842614596490766E-4</v>
      </c>
      <c r="J374" s="27">
        <f t="shared" si="21"/>
        <v>4.9523477071480275E-5</v>
      </c>
      <c r="K374" s="27">
        <f t="shared" si="22"/>
        <v>2.683002162650867E-9</v>
      </c>
      <c r="L374" s="27">
        <f t="shared" si="23"/>
        <v>2.4414202030190728E-6</v>
      </c>
    </row>
    <row r="375" spans="8:12" x14ac:dyDescent="0.25">
      <c r="H375" s="14">
        <v>720</v>
      </c>
      <c r="I375" s="27">
        <f t="shared" si="20"/>
        <v>8.1618696367224226E-4</v>
      </c>
      <c r="J375" s="27">
        <f t="shared" si="21"/>
        <v>4.6111197250919292E-5</v>
      </c>
      <c r="K375" s="27">
        <f t="shared" si="22"/>
        <v>2.5314527169793578E-9</v>
      </c>
      <c r="L375" s="27">
        <f t="shared" si="23"/>
        <v>2.2819616550065169E-6</v>
      </c>
    </row>
    <row r="376" spans="8:12" x14ac:dyDescent="0.25">
      <c r="H376" s="14">
        <v>721</v>
      </c>
      <c r="I376" s="27">
        <f t="shared" si="20"/>
        <v>7.5843654406741344E-4</v>
      </c>
      <c r="J376" s="27">
        <f t="shared" si="21"/>
        <v>4.2941807652982634E-5</v>
      </c>
      <c r="K376" s="27">
        <f t="shared" si="22"/>
        <v>2.3888487193759759E-9</v>
      </c>
      <c r="L376" s="27">
        <f t="shared" si="23"/>
        <v>2.1333122147734889E-6</v>
      </c>
    </row>
    <row r="377" spans="8:12" x14ac:dyDescent="0.25">
      <c r="H377" s="14">
        <v>722</v>
      </c>
      <c r="I377" s="27">
        <f t="shared" si="20"/>
        <v>7.0484849689450265E-4</v>
      </c>
      <c r="J377" s="27">
        <f t="shared" si="21"/>
        <v>3.9997505257192635E-5</v>
      </c>
      <c r="K377" s="27">
        <f t="shared" si="22"/>
        <v>2.2546400408817155E-9</v>
      </c>
      <c r="L377" s="27">
        <f t="shared" si="23"/>
        <v>1.9947132874785662E-6</v>
      </c>
    </row>
    <row r="378" spans="8:12" x14ac:dyDescent="0.25">
      <c r="H378" s="14">
        <v>723</v>
      </c>
      <c r="I378" s="27">
        <f t="shared" si="20"/>
        <v>6.551200274722322E-4</v>
      </c>
      <c r="J378" s="27">
        <f t="shared" si="21"/>
        <v>3.726182591408303E-5</v>
      </c>
      <c r="K378" s="27">
        <f t="shared" si="22"/>
        <v>2.1283117101069599E-9</v>
      </c>
      <c r="L378" s="27">
        <f t="shared" si="23"/>
        <v>1.8654612740219323E-6</v>
      </c>
    </row>
    <row r="379" spans="8:12" x14ac:dyDescent="0.25">
      <c r="H379" s="14">
        <v>724</v>
      </c>
      <c r="I379" s="27">
        <f t="shared" si="20"/>
        <v>6.089702787663657E-4</v>
      </c>
      <c r="J379" s="27">
        <f t="shared" si="21"/>
        <v>3.4719541468859574E-5</v>
      </c>
      <c r="K379" s="27">
        <f t="shared" si="22"/>
        <v>2.009381583620694E-9</v>
      </c>
      <c r="L379" s="27">
        <f t="shared" si="23"/>
        <v>1.7449034613081124E-6</v>
      </c>
    </row>
    <row r="380" spans="8:12" x14ac:dyDescent="0.25">
      <c r="H380" s="14">
        <v>725</v>
      </c>
      <c r="I380" s="27">
        <f t="shared" si="20"/>
        <v>5.6613878192497669E-4</v>
      </c>
      <c r="J380" s="27">
        <f t="shared" si="21"/>
        <v>3.2356564918954762E-5</v>
      </c>
      <c r="K380" s="27">
        <f t="shared" si="22"/>
        <v>1.897398176071169E-9</v>
      </c>
      <c r="L380" s="27">
        <f t="shared" si="23"/>
        <v>1.6324342284032774E-6</v>
      </c>
    </row>
    <row r="381" spans="8:12" x14ac:dyDescent="0.25">
      <c r="H381" s="14">
        <v>726</v>
      </c>
      <c r="I381" s="27">
        <f t="shared" si="20"/>
        <v>5.2638400933954375E-4</v>
      </c>
      <c r="J381" s="27">
        <f t="shared" si="21"/>
        <v>3.0159862972365555E-5</v>
      </c>
      <c r="K381" s="27">
        <f t="shared" si="22"/>
        <v>1.7919386387254113E-9</v>
      </c>
      <c r="L381" s="27">
        <f t="shared" si="23"/>
        <v>1.5274915436664806E-6</v>
      </c>
    </row>
    <row r="382" spans="8:12" x14ac:dyDescent="0.25">
      <c r="H382" s="14">
        <v>727</v>
      </c>
      <c r="I382" s="27">
        <f t="shared" si="20"/>
        <v>4.8948202445578556E-4</v>
      </c>
      <c r="J382" s="27">
        <f t="shared" si="21"/>
        <v>2.8117375423496292E-5</v>
      </c>
      <c r="K382" s="27">
        <f t="shared" si="22"/>
        <v>1.6926068759409616E-9</v>
      </c>
      <c r="L382" s="27">
        <f t="shared" si="23"/>
        <v>1.429553729946867E-6</v>
      </c>
    </row>
    <row r="383" spans="8:12" x14ac:dyDescent="0.25">
      <c r="H383" s="14">
        <v>728</v>
      </c>
      <c r="I383" s="27">
        <f t="shared" si="20"/>
        <v>4.5522522274060387E-4</v>
      </c>
      <c r="J383" s="27">
        <f t="shared" si="21"/>
        <v>2.6217940809206683E-5</v>
      </c>
      <c r="K383" s="27">
        <f t="shared" si="22"/>
        <v>1.5990317898477987E-9</v>
      </c>
      <c r="L383" s="27">
        <f t="shared" si="23"/>
        <v>1.3381364767858631E-6</v>
      </c>
    </row>
    <row r="384" spans="8:12" x14ac:dyDescent="0.25">
      <c r="H384" s="14">
        <v>729</v>
      </c>
      <c r="I384" s="27">
        <f t="shared" si="20"/>
        <v>4.234211584108574E-4</v>
      </c>
      <c r="J384" s="27">
        <f t="shared" si="21"/>
        <v>2.4451227850163999E-5</v>
      </c>
      <c r="K384" s="27">
        <f t="shared" si="22"/>
        <v>1.5108656442245615E-9</v>
      </c>
      <c r="L384" s="27">
        <f t="shared" si="23"/>
        <v>1.2527900802587077E-6</v>
      </c>
    </row>
    <row r="385" spans="8:12" x14ac:dyDescent="0.25">
      <c r="H385" s="14">
        <v>730</v>
      </c>
      <c r="I385" s="27">
        <f t="shared" si="20"/>
        <v>3.9389145174069731E-4</v>
      </c>
      <c r="J385" s="27">
        <f t="shared" si="21"/>
        <v>2.2807672221707112E-5</v>
      </c>
      <c r="K385" s="27">
        <f t="shared" si="22"/>
        <v>1.4277825392075282E-9</v>
      </c>
      <c r="L385" s="27">
        <f t="shared" si="23"/>
        <v>1.1730968926444654E-6</v>
      </c>
    </row>
    <row r="386" spans="8:12" x14ac:dyDescent="0.25">
      <c r="H386" s="14">
        <v>731</v>
      </c>
      <c r="I386" s="27">
        <f t="shared" si="20"/>
        <v>3.6647077198364816E-4</v>
      </c>
      <c r="J386" s="27">
        <f t="shared" si="21"/>
        <v>2.1278418234481114E-5</v>
      </c>
      <c r="K386" s="27">
        <f t="shared" si="22"/>
        <v>1.3494769890756962E-9</v>
      </c>
      <c r="L386" s="27">
        <f t="shared" si="23"/>
        <v>1.098668965542242E-6</v>
      </c>
    </row>
    <row r="387" spans="8:12" x14ac:dyDescent="0.25">
      <c r="H387" s="14">
        <v>732</v>
      </c>
      <c r="I387" s="27">
        <f t="shared" si="20"/>
        <v>3.4100589116971758E-4</v>
      </c>
      <c r="J387" s="27">
        <f t="shared" si="21"/>
        <v>1.9855265038315644E-5</v>
      </c>
      <c r="K387" s="27">
        <f t="shared" si="22"/>
        <v>1.275662595915112E-9</v>
      </c>
      <c r="L387" s="27">
        <f t="shared" si="23"/>
        <v>1.0291458713614977E-6</v>
      </c>
    </row>
    <row r="388" spans="8:12" x14ac:dyDescent="0.25">
      <c r="H388" s="14">
        <v>733</v>
      </c>
      <c r="I388" s="27">
        <f t="shared" si="20"/>
        <v>3.1735480426411022E-4</v>
      </c>
      <c r="J388" s="27">
        <f t="shared" si="21"/>
        <v>1.853061699344317E-5</v>
      </c>
      <c r="K388" s="27">
        <f t="shared" si="22"/>
        <v>1.2060708124840939E-9</v>
      </c>
      <c r="L388" s="27">
        <f t="shared" si="23"/>
        <v>9.6419268931862825E-7</v>
      </c>
    </row>
    <row r="389" spans="8:12" x14ac:dyDescent="0.25">
      <c r="H389" s="14">
        <v>734</v>
      </c>
      <c r="I389" s="27">
        <f t="shared" si="20"/>
        <v>2.9538591139996315E-4</v>
      </c>
      <c r="J389" s="27">
        <f t="shared" si="21"/>
        <v>1.7297437881344425E-5</v>
      </c>
      <c r="K389" s="27">
        <f t="shared" si="22"/>
        <v>1.1404497880806962E-9</v>
      </c>
      <c r="L389" s="27">
        <f t="shared" si="23"/>
        <v>9.0349814317656428E-7</v>
      </c>
    </row>
    <row r="390" spans="8:12" x14ac:dyDescent="0.25">
      <c r="H390" s="14">
        <v>735</v>
      </c>
      <c r="I390" s="27">
        <f t="shared" ref="I390:I453" si="24">1/(EXP($B$15*($B$11-$B$19/H390))+EXP($B$16*($B$12-$B$19/H390))+EXP($B$17*($B$13-$B$19/H390))+$B$14)</f>
        <v>2.7497725812123509E-4</v>
      </c>
      <c r="J390" s="27">
        <f t="shared" ref="J390:J453" si="25">1/(EXP($B$15*($B$11-$B$20/H390))+EXP($B$16*($B$12-$B$20/H390))+EXP($B$17*($B$13-$B$20/H390))+$B$14)</f>
        <v>1.6149208653493664E-5</v>
      </c>
      <c r="K390" s="27">
        <f t="shared" ref="K390:K453" si="26">1/(EXP($B$15*($B$11-$B$21/H390))+EXP($B$16*($B$12-$B$21/H390))+EXP($B$17*($B$13-$B$21/H390))+$B$14)</f>
        <v>1.0785632916582616E-9</v>
      </c>
      <c r="L390" s="27">
        <f t="shared" ref="L390:L453" si="27">1/(EXP($B$15*($B$11-$B$22/H390))+EXP($B$16*($B$12-$B$22/H390))+EXP($B$17*($B$13-$B$22/H390))+$B$14)</f>
        <v>8.4677287898008474E-7</v>
      </c>
    </row>
    <row r="391" spans="8:12" x14ac:dyDescent="0.25">
      <c r="H391" s="14">
        <v>736</v>
      </c>
      <c r="I391" s="27">
        <f t="shared" si="24"/>
        <v>2.5601582979166106E-4</v>
      </c>
      <c r="J391" s="27">
        <f t="shared" si="25"/>
        <v>1.5079888440188777E-5</v>
      </c>
      <c r="K391" s="27">
        <f t="shared" si="26"/>
        <v>1.0201897068462553E-9</v>
      </c>
      <c r="L391" s="27">
        <f t="shared" si="27"/>
        <v>7.9374787197154142E-7</v>
      </c>
    </row>
    <row r="392" spans="8:12" x14ac:dyDescent="0.25">
      <c r="H392" s="14">
        <v>737</v>
      </c>
      <c r="I392" s="27">
        <f t="shared" si="24"/>
        <v>2.3839689654038326E-4</v>
      </c>
      <c r="J392" s="27">
        <f t="shared" si="25"/>
        <v>1.4083878563686791E-5</v>
      </c>
      <c r="K392" s="27">
        <f t="shared" si="26"/>
        <v>9.6512109391496826E-10</v>
      </c>
      <c r="L392" s="27">
        <f t="shared" si="27"/>
        <v>7.4417295272896316E-7</v>
      </c>
    </row>
    <row r="393" spans="8:12" x14ac:dyDescent="0.25">
      <c r="H393" s="14">
        <v>738</v>
      </c>
      <c r="I393" s="27">
        <f t="shared" si="24"/>
        <v>2.2202340532336055E-4</v>
      </c>
      <c r="J393" s="27">
        <f t="shared" si="25"/>
        <v>1.3155989320137465E-5</v>
      </c>
      <c r="K393" s="27">
        <f t="shared" si="26"/>
        <v>9.1316231407571743E-10</v>
      </c>
      <c r="L393" s="27">
        <f t="shared" si="27"/>
        <v>6.9781544335566302E-7</v>
      </c>
    </row>
    <row r="394" spans="8:12" x14ac:dyDescent="0.25">
      <c r="H394" s="14">
        <v>739</v>
      </c>
      <c r="I394" s="27">
        <f t="shared" si="24"/>
        <v>2.0680541588130396E-4</v>
      </c>
      <c r="J394" s="27">
        <f t="shared" si="25"/>
        <v>1.2291409313485181E-5</v>
      </c>
      <c r="K394" s="27">
        <f t="shared" si="26"/>
        <v>8.6413021183564406E-10</v>
      </c>
      <c r="L394" s="27">
        <f t="shared" si="27"/>
        <v>6.5445889527420734E-7</v>
      </c>
    </row>
    <row r="395" spans="8:12" x14ac:dyDescent="0.25">
      <c r="H395" s="14">
        <v>740</v>
      </c>
      <c r="I395" s="27">
        <f t="shared" si="24"/>
        <v>1.9265957756891145E-4</v>
      </c>
      <c r="J395" s="27">
        <f t="shared" si="25"/>
        <v>1.1485677141685955E-5</v>
      </c>
      <c r="K395" s="27">
        <f t="shared" si="26"/>
        <v>8.1785285142927411E-10</v>
      </c>
      <c r="L395" s="27">
        <f t="shared" si="27"/>
        <v>6.1390192084282641E-7</v>
      </c>
    </row>
    <row r="396" spans="8:12" x14ac:dyDescent="0.25">
      <c r="H396" s="14">
        <v>741</v>
      </c>
      <c r="I396" s="27">
        <f t="shared" si="24"/>
        <v>1.7950864421634476E-4</v>
      </c>
      <c r="J396" s="27">
        <f t="shared" si="25"/>
        <v>1.0734655251412605E-5</v>
      </c>
      <c r="K396" s="27">
        <f t="shared" si="26"/>
        <v>7.741688036306459E-10</v>
      </c>
      <c r="L396" s="27">
        <f t="shared" si="27"/>
        <v>5.7595711162385409E-7</v>
      </c>
    </row>
    <row r="397" spans="8:12" x14ac:dyDescent="0.25">
      <c r="H397" s="14">
        <v>742</v>
      </c>
      <c r="I397" s="27">
        <f t="shared" si="24"/>
        <v>1.6728102436186496E-4</v>
      </c>
      <c r="J397" s="27">
        <f t="shared" si="25"/>
        <v>1.0034505791973695E-5</v>
      </c>
      <c r="K397" s="27">
        <f t="shared" si="26"/>
        <v>7.3292647950993675E-10</v>
      </c>
      <c r="L397" s="27">
        <f t="shared" si="27"/>
        <v>5.4045003669622622E-7</v>
      </c>
    </row>
    <row r="398" spans="8:12" x14ac:dyDescent="0.25">
      <c r="H398" s="14">
        <v>743</v>
      </c>
      <c r="I398" s="27">
        <f t="shared" si="24"/>
        <v>1.5591036436412369E-4</v>
      </c>
      <c r="J398" s="27">
        <f t="shared" si="25"/>
        <v>9.3816683125736325E-6</v>
      </c>
      <c r="K398" s="27">
        <f t="shared" si="26"/>
        <v>6.93983507940962E-10</v>
      </c>
      <c r="L398" s="27">
        <f t="shared" si="27"/>
        <v>5.072183149212084E-7</v>
      </c>
    </row>
    <row r="399" spans="8:12" x14ac:dyDescent="0.25">
      <c r="H399" s="14">
        <v>744</v>
      </c>
      <c r="I399" s="27">
        <f t="shared" si="24"/>
        <v>1.453351620638849E-4</v>
      </c>
      <c r="J399" s="27">
        <f t="shared" si="25"/>
        <v>8.772839159370767E-6</v>
      </c>
      <c r="K399" s="27">
        <f t="shared" si="26"/>
        <v>6.5720615388953152E-10</v>
      </c>
      <c r="L399" s="27">
        <f t="shared" si="27"/>
        <v>4.7611075554617995E-7</v>
      </c>
    </row>
    <row r="400" spans="8:12" x14ac:dyDescent="0.25">
      <c r="H400" s="14">
        <v>745</v>
      </c>
      <c r="I400" s="27">
        <f t="shared" si="24"/>
        <v>1.3549840881784946E-4</v>
      </c>
      <c r="J400" s="27">
        <f t="shared" si="25"/>
        <v>8.2049524401382439E-6</v>
      </c>
      <c r="K400" s="27">
        <f t="shared" si="26"/>
        <v>6.2246877472118724E-10</v>
      </c>
      <c r="L400" s="27">
        <f t="shared" si="27"/>
        <v>4.4698656196911239E-7</v>
      </c>
    </row>
    <row r="401" spans="8:12" x14ac:dyDescent="0.25">
      <c r="H401" s="14">
        <v>746</v>
      </c>
      <c r="I401" s="27">
        <f t="shared" si="24"/>
        <v>1.2634725787195403E-4</v>
      </c>
      <c r="J401" s="27">
        <f t="shared" si="25"/>
        <v>7.6751624347758217E-6</v>
      </c>
      <c r="K401" s="27">
        <f t="shared" si="26"/>
        <v>5.8965331195946109E-10</v>
      </c>
      <c r="L401" s="27">
        <f t="shared" si="27"/>
        <v>4.1971459388894321E-7</v>
      </c>
    </row>
    <row r="402" spans="8:12" x14ac:dyDescent="0.25">
      <c r="H402" s="14">
        <v>747</v>
      </c>
      <c r="I402" s="27">
        <f t="shared" si="24"/>
        <v>1.1783271717816568E-4</v>
      </c>
      <c r="J402" s="27">
        <f t="shared" si="25"/>
        <v>7.1808273395288443E-6</v>
      </c>
      <c r="K402" s="27">
        <f t="shared" si="26"/>
        <v>5.5864881610518973E-10</v>
      </c>
      <c r="L402" s="27">
        <f t="shared" si="27"/>
        <v>3.9417268343775714E-7</v>
      </c>
    </row>
    <row r="403" spans="8:12" x14ac:dyDescent="0.25">
      <c r="H403" s="14">
        <v>748</v>
      </c>
      <c r="I403" s="27">
        <f t="shared" si="24"/>
        <v>1.0990936488758904E-4</v>
      </c>
      <c r="J403" s="27">
        <f t="shared" si="25"/>
        <v>6.719494241617545E-6</v>
      </c>
      <c r="K403" s="27">
        <f t="shared" si="26"/>
        <v>5.2935100229344391E-10</v>
      </c>
      <c r="L403" s="27">
        <f t="shared" si="27"/>
        <v>3.702470012317408E-7</v>
      </c>
    </row>
    <row r="404" spans="8:12" x14ac:dyDescent="0.25">
      <c r="H404" s="14">
        <v>749</v>
      </c>
      <c r="I404" s="27">
        <f t="shared" si="24"/>
        <v>1.0253508587396802E-4</v>
      </c>
      <c r="J404" s="27">
        <f t="shared" si="25"/>
        <v>6.2888852291145762E-6</v>
      </c>
      <c r="K404" s="27">
        <f t="shared" si="26"/>
        <v>5.0166183471911842E-10</v>
      </c>
      <c r="L404" s="27">
        <f t="shared" si="27"/>
        <v>3.4783146859197623E-7</v>
      </c>
    </row>
    <row r="405" spans="8:12" x14ac:dyDescent="0.25">
      <c r="H405" s="14">
        <v>750</v>
      </c>
      <c r="I405" s="27">
        <f t="shared" si="24"/>
        <v>9.5670827755533764E-5</v>
      </c>
      <c r="J405" s="27">
        <f t="shared" si="25"/>
        <v>5.8868845484018212E-6</v>
      </c>
      <c r="K405" s="27">
        <f t="shared" si="26"/>
        <v>4.7548913790535708E-10</v>
      </c>
      <c r="L405" s="27">
        <f t="shared" si="27"/>
        <v>3.2682721247529244E-7</v>
      </c>
    </row>
    <row r="406" spans="8:12" x14ac:dyDescent="0.25">
      <c r="H406" s="14">
        <v>751</v>
      </c>
      <c r="I406" s="27">
        <f t="shared" si="24"/>
        <v>8.928037499007862E-5</v>
      </c>
      <c r="J406" s="27">
        <f t="shared" si="25"/>
        <v>5.5115267284286529E-6</v>
      </c>
      <c r="K406" s="27">
        <f t="shared" si="26"/>
        <v>4.5074623302220324E-10</v>
      </c>
      <c r="L406" s="27">
        <f t="shared" si="27"/>
        <v>3.0714205992168295E-7</v>
      </c>
    </row>
    <row r="407" spans="8:12" x14ac:dyDescent="0.25">
      <c r="H407" s="14">
        <v>752</v>
      </c>
      <c r="I407" s="27">
        <f t="shared" si="24"/>
        <v>8.3330139718302767E-5</v>
      </c>
      <c r="J407" s="27">
        <f t="shared" si="25"/>
        <v>5.1609855973385019E-6</v>
      </c>
      <c r="K407" s="27">
        <f t="shared" si="26"/>
        <v>4.2735159758630824E-10</v>
      </c>
      <c r="L407" s="27">
        <f t="shared" si="27"/>
        <v>2.8869006907005011E-7</v>
      </c>
    </row>
    <row r="408" spans="8:12" x14ac:dyDescent="0.25">
      <c r="H408" s="14">
        <v>753</v>
      </c>
      <c r="I408" s="27">
        <f t="shared" si="24"/>
        <v>7.7788968124260292E-5</v>
      </c>
      <c r="J408" s="27">
        <f t="shared" si="25"/>
        <v>4.8335641228699417E-6</v>
      </c>
      <c r="K408" s="27">
        <f t="shared" si="26"/>
        <v>4.0522854698740512E-10</v>
      </c>
      <c r="L408" s="27">
        <f t="shared" si="27"/>
        <v>2.7139109402010999E-7</v>
      </c>
    </row>
    <row r="409" spans="8:12" x14ac:dyDescent="0.25">
      <c r="H409" s="14">
        <v>754</v>
      </c>
      <c r="I409" s="27">
        <f t="shared" si="24"/>
        <v>7.2627961169404994E-5</v>
      </c>
      <c r="J409" s="27">
        <f t="shared" si="25"/>
        <v>4.5276850133117611E-6</v>
      </c>
      <c r="K409" s="27">
        <f t="shared" si="26"/>
        <v>3.8430493639388982E-10</v>
      </c>
      <c r="L409" s="27">
        <f t="shared" si="27"/>
        <v>2.5517038102632778E-7</v>
      </c>
    </row>
    <row r="410" spans="8:12" x14ac:dyDescent="0.25">
      <c r="H410" s="14">
        <v>755</v>
      </c>
      <c r="I410" s="27">
        <f t="shared" si="24"/>
        <v>6.7820308638674471E-5</v>
      </c>
      <c r="J410" s="27">
        <f t="shared" si="25"/>
        <v>4.2418820207407976E-6</v>
      </c>
      <c r="K410" s="27">
        <f t="shared" si="26"/>
        <v>3.6451288168902151E-10</v>
      </c>
      <c r="L410" s="27">
        <f t="shared" si="27"/>
        <v>2.3995819370178103E-7</v>
      </c>
    </row>
    <row r="411" spans="8:12" x14ac:dyDescent="0.25">
      <c r="H411" s="14">
        <v>756</v>
      </c>
      <c r="I411" s="27">
        <f t="shared" si="24"/>
        <v>6.3341135513460441E-5</v>
      </c>
      <c r="J411" s="27">
        <f t="shared" si="25"/>
        <v>3.9747918928231452E-6</v>
      </c>
      <c r="K411" s="27">
        <f t="shared" si="26"/>
        <v>3.4578849818126138E-10</v>
      </c>
      <c r="L411" s="27">
        <f t="shared" si="27"/>
        <v>2.2568946508661113E-7</v>
      </c>
    </row>
    <row r="412" spans="8:12" x14ac:dyDescent="0.25">
      <c r="H412" s="14">
        <v>757</v>
      </c>
      <c r="I412" s="27">
        <f t="shared" si="24"/>
        <v>5.9167359757622162E-5</v>
      </c>
      <c r="J412" s="27">
        <f t="shared" si="25"/>
        <v>3.7251469236535069E-6</v>
      </c>
      <c r="K412" s="27">
        <f t="shared" si="26"/>
        <v>3.2807165591805598E-10</v>
      </c>
      <c r="L412" s="27">
        <f t="shared" si="27"/>
        <v>2.1230347459878031E-7</v>
      </c>
    </row>
    <row r="413" spans="8:12" x14ac:dyDescent="0.25">
      <c r="H413" s="14">
        <v>758</v>
      </c>
      <c r="I413" s="27">
        <f t="shared" si="24"/>
        <v>5.5277560669110198E-5</v>
      </c>
      <c r="J413" s="27">
        <f t="shared" si="25"/>
        <v>3.4917680579671467E-6</v>
      </c>
      <c r="K413" s="27">
        <f t="shared" si="26"/>
        <v>3.113057505118689E-10</v>
      </c>
      <c r="L413" s="27">
        <f t="shared" si="27"/>
        <v>1.9974354803517203E-7</v>
      </c>
    </row>
    <row r="414" spans="8:12" x14ac:dyDescent="0.25">
      <c r="H414" s="14">
        <v>759</v>
      </c>
      <c r="I414" s="27">
        <f t="shared" si="24"/>
        <v>5.1651857011598309E-5</v>
      </c>
      <c r="J414" s="27">
        <f t="shared" si="25"/>
        <v>3.2735585066130286E-6</v>
      </c>
      <c r="K414" s="27">
        <f t="shared" si="26"/>
        <v>2.9543748846133813E-10</v>
      </c>
      <c r="L414" s="27">
        <f t="shared" si="27"/>
        <v>1.8795677892970983E-7</v>
      </c>
    </row>
    <row r="415" spans="8:12" x14ac:dyDescent="0.25">
      <c r="H415" s="14">
        <v>760</v>
      </c>
      <c r="I415" s="27">
        <f t="shared" si="24"/>
        <v>4.8271794198074458E-5</v>
      </c>
      <c r="J415" s="27">
        <f t="shared" si="25"/>
        <v>3.0694978344497635E-6</v>
      </c>
      <c r="K415" s="27">
        <f t="shared" si="26"/>
        <v>2.8041668601934529E-10</v>
      </c>
      <c r="L415" s="27">
        <f t="shared" si="27"/>
        <v>1.7689376970301692E-7</v>
      </c>
    </row>
    <row r="416" spans="8:12" x14ac:dyDescent="0.25">
      <c r="H416" s="14">
        <v>761</v>
      </c>
      <c r="I416" s="27">
        <f t="shared" si="24"/>
        <v>4.5120239851828572E-5</v>
      </c>
      <c r="J416" s="27">
        <f t="shared" si="25"/>
        <v>2.8786364848395795E-6</v>
      </c>
      <c r="K416" s="27">
        <f t="shared" si="26"/>
        <v>2.661960807237537E-10</v>
      </c>
      <c r="L416" s="27">
        <f t="shared" si="27"/>
        <v>1.6650839115611184E-7</v>
      </c>
    </row>
    <row r="417" spans="8:12" x14ac:dyDescent="0.25">
      <c r="H417" s="14">
        <v>762</v>
      </c>
      <c r="I417" s="27">
        <f t="shared" si="24"/>
        <v>4.21812871200191E-5</v>
      </c>
      <c r="J417" s="27">
        <f t="shared" si="25"/>
        <v>2.7000907076923724E-6</v>
      </c>
      <c r="K417" s="27">
        <f t="shared" si="26"/>
        <v>2.5273115476621373E-10</v>
      </c>
      <c r="L417" s="27">
        <f t="shared" si="27"/>
        <v>1.5675755896945572E-7</v>
      </c>
    </row>
    <row r="418" spans="8:12" x14ac:dyDescent="0.25">
      <c r="H418" s="14">
        <v>763</v>
      </c>
      <c r="I418" s="27">
        <f t="shared" si="24"/>
        <v>3.9440165161163692E-5</v>
      </c>
      <c r="J418" s="27">
        <f t="shared" si="25"/>
        <v>2.5330378605680621E-6</v>
      </c>
      <c r="K418" s="27">
        <f t="shared" si="26"/>
        <v>2.3997996942989461E-10</v>
      </c>
      <c r="L418" s="27">
        <f t="shared" si="27"/>
        <v>1.4760102596909588E-7</v>
      </c>
    </row>
    <row r="419" spans="8:12" x14ac:dyDescent="0.25">
      <c r="H419" s="14">
        <v>764</v>
      </c>
      <c r="I419" s="27">
        <f t="shared" si="24"/>
        <v>3.6883156270793491E-5</v>
      </c>
      <c r="J419" s="27">
        <f t="shared" si="25"/>
        <v>2.3767120547008816E-6</v>
      </c>
      <c r="K419" s="27">
        <f t="shared" si="26"/>
        <v>2.2790300987855345E-10</v>
      </c>
      <c r="L419" s="27">
        <f t="shared" si="27"/>
        <v>1.3900118901438345E-7</v>
      </c>
    </row>
    <row r="420" spans="8:12" x14ac:dyDescent="0.25">
      <c r="H420" s="14">
        <v>765</v>
      </c>
      <c r="I420" s="27">
        <f t="shared" si="24"/>
        <v>3.4497519149293763E-5</v>
      </c>
      <c r="J420" s="27">
        <f t="shared" si="25"/>
        <v>2.2304001199799451E-6</v>
      </c>
      <c r="K420" s="27">
        <f t="shared" si="26"/>
        <v>2.1646303962746672E-10</v>
      </c>
      <c r="L420" s="27">
        <f t="shared" si="27"/>
        <v>1.3092290944728327E-7</v>
      </c>
    </row>
    <row r="421" spans="8:12" x14ac:dyDescent="0.25">
      <c r="H421" s="14">
        <v>766</v>
      </c>
      <c r="I421" s="27">
        <f t="shared" si="24"/>
        <v>3.2271417852873867E-5</v>
      </c>
      <c r="J421" s="27">
        <f t="shared" si="25"/>
        <v>2.0934378649189218E-6</v>
      </c>
      <c r="K421" s="27">
        <f t="shared" si="26"/>
        <v>2.0562496407137727E-10</v>
      </c>
      <c r="L421" s="27">
        <f t="shared" si="27"/>
        <v>1.233333461223205E-7</v>
      </c>
    </row>
    <row r="422" spans="8:12" x14ac:dyDescent="0.25">
      <c r="H422" s="14">
        <v>767</v>
      </c>
      <c r="I422" s="27">
        <f t="shared" si="24"/>
        <v>3.0193856002815739E-5</v>
      </c>
      <c r="J422" s="27">
        <f t="shared" si="25"/>
        <v>1.9652066094908374E-6</v>
      </c>
      <c r="K422" s="27">
        <f t="shared" si="26"/>
        <v>1.9535570248635418E-10</v>
      </c>
      <c r="L422" s="27">
        <f t="shared" si="27"/>
        <v>1.1620180010919077E-7</v>
      </c>
    </row>
    <row r="423" spans="8:12" x14ac:dyDescent="0.25">
      <c r="H423" s="14">
        <v>768</v>
      </c>
      <c r="I423" s="27">
        <f t="shared" si="24"/>
        <v>2.8254615859901082E-5</v>
      </c>
      <c r="J423" s="27">
        <f t="shared" si="25"/>
        <v>1.8451299704013996E-6</v>
      </c>
      <c r="K423" s="27">
        <f t="shared" si="26"/>
        <v>1.8562406796115314E-10</v>
      </c>
      <c r="L423" s="27">
        <f t="shared" si="27"/>
        <v>1.0949957022743377E-7</v>
      </c>
    </row>
    <row r="424" spans="8:12" x14ac:dyDescent="0.25">
      <c r="H424" s="14">
        <v>769</v>
      </c>
      <c r="I424" s="27">
        <f t="shared" si="24"/>
        <v>2.6444201900287226E-5</v>
      </c>
      <c r="J424" s="27">
        <f t="shared" si="25"/>
        <v>1.7326708799397183E-6</v>
      </c>
      <c r="K424" s="27">
        <f t="shared" si="26"/>
        <v>1.7640065474983039E-10</v>
      </c>
      <c r="L424" s="27">
        <f t="shared" si="27"/>
        <v>1.0319981863483241E-7</v>
      </c>
    </row>
    <row r="425" spans="8:12" x14ac:dyDescent="0.25">
      <c r="H425" s="14">
        <v>770</v>
      </c>
      <c r="I425" s="27">
        <f t="shared" si="24"/>
        <v>2.4753788556354466E-5</v>
      </c>
      <c r="J425" s="27">
        <f t="shared" si="25"/>
        <v>1.6273288209875722E-6</v>
      </c>
      <c r="K425" s="27">
        <f t="shared" si="26"/>
        <v>1.6765773257100177E-10</v>
      </c>
      <c r="L425" s="27">
        <f t="shared" si="27"/>
        <v>9.7277445748732806E-8</v>
      </c>
    </row>
    <row r="426" spans="8:12" x14ac:dyDescent="0.25">
      <c r="H426" s="14">
        <v>771</v>
      </c>
      <c r="I426" s="27">
        <f t="shared" si="24"/>
        <v>2.3175171811256805E-5</v>
      </c>
      <c r="J426" s="27">
        <f t="shared" si="25"/>
        <v>1.5286372620986729E-6</v>
      </c>
      <c r="K426" s="27">
        <f t="shared" si="26"/>
        <v>1.593691474105013E-10</v>
      </c>
      <c r="L426" s="27">
        <f t="shared" si="27"/>
        <v>9.1708973832624916E-8</v>
      </c>
    </row>
    <row r="427" spans="8:12" x14ac:dyDescent="0.25">
      <c r="H427" s="14">
        <v>772</v>
      </c>
      <c r="I427" s="27">
        <f t="shared" si="24"/>
        <v>2.1700724359259923E-5</v>
      </c>
      <c r="J427" s="27">
        <f t="shared" si="25"/>
        <v>1.4361612777853047E-6</v>
      </c>
      <c r="K427" s="27">
        <f t="shared" si="26"/>
        <v>1.5151022841336519E-10</v>
      </c>
      <c r="L427" s="27">
        <f t="shared" si="27"/>
        <v>8.6472438629465913E-8</v>
      </c>
    </row>
    <row r="428" spans="8:12" x14ac:dyDescent="0.25">
      <c r="H428" s="14">
        <v>773</v>
      </c>
      <c r="I428" s="27">
        <f t="shared" si="24"/>
        <v>2.0323354065569539E-5</v>
      </c>
      <c r="J428" s="27">
        <f t="shared" si="25"/>
        <v>1.3494953402811425E-6</v>
      </c>
      <c r="K428" s="27">
        <f t="shared" si="26"/>
        <v>1.4405770047837339E-10</v>
      </c>
      <c r="L428" s="27">
        <f t="shared" si="27"/>
        <v>8.1547288468632289E-8</v>
      </c>
    </row>
    <row r="429" spans="8:12" x14ac:dyDescent="0.25">
      <c r="H429" s="14">
        <v>774</v>
      </c>
      <c r="I429" s="27">
        <f t="shared" si="24"/>
        <v>1.9036465479354651E-5</v>
      </c>
      <c r="J429" s="27">
        <f t="shared" si="25"/>
        <v>1.2682612700913067E-6</v>
      </c>
      <c r="K429" s="27">
        <f t="shared" si="26"/>
        <v>1.369896021936764E-10</v>
      </c>
      <c r="L429" s="27">
        <f t="shared" si="27"/>
        <v>7.6914290315387122E-8</v>
      </c>
    </row>
    <row r="430" spans="8:12" x14ac:dyDescent="0.25">
      <c r="H430" s="14">
        <v>775</v>
      </c>
      <c r="I430" s="27">
        <f t="shared" si="24"/>
        <v>1.7833924172180817E-5</v>
      </c>
      <c r="J430" s="27">
        <f t="shared" si="25"/>
        <v>1.1921063336033513E-6</v>
      </c>
      <c r="K430" s="27">
        <f t="shared" si="26"/>
        <v>1.3028520877576678E-10</v>
      </c>
      <c r="L430" s="27">
        <f t="shared" si="27"/>
        <v>7.2555442270585991E-8</v>
      </c>
    </row>
    <row r="431" spans="8:12" x14ac:dyDescent="0.25">
      <c r="H431" s="14">
        <v>776</v>
      </c>
      <c r="I431" s="27">
        <f t="shared" si="24"/>
        <v>1.6710023691195467E-5</v>
      </c>
      <c r="J431" s="27">
        <f t="shared" si="25"/>
        <v>1.1207014769198172E-6</v>
      </c>
      <c r="K431" s="27">
        <f t="shared" si="26"/>
        <v>1.2392495969609644E-10</v>
      </c>
      <c r="L431" s="27">
        <f t="shared" si="27"/>
        <v>6.8453892064245971E-8</v>
      </c>
    </row>
    <row r="432" spans="8:12" x14ac:dyDescent="0.25">
      <c r="H432" s="14">
        <v>777</v>
      </c>
      <c r="I432" s="27">
        <f t="shared" si="24"/>
        <v>1.5659454932250339E-5</v>
      </c>
      <c r="J432" s="27">
        <f t="shared" si="25"/>
        <v>1.0537396858922404E-6</v>
      </c>
      <c r="K432" s="27">
        <f t="shared" si="26"/>
        <v>1.1789039070019673E-10</v>
      </c>
      <c r="L432" s="27">
        <f t="shared" si="27"/>
        <v>6.4593861119833246E-8</v>
      </c>
    </row>
    <row r="433" spans="8:12" x14ac:dyDescent="0.25">
      <c r="H433" s="14">
        <v>778</v>
      </c>
      <c r="I433" s="27">
        <f t="shared" si="24"/>
        <v>1.4677277752794411E-5</v>
      </c>
      <c r="J433" s="27">
        <f t="shared" si="25"/>
        <v>9.9093446309171491E-7</v>
      </c>
      <c r="K433" s="27">
        <f t="shared" si="26"/>
        <v>1.1216406994341137E-10</v>
      </c>
      <c r="L433" s="27">
        <f t="shared" si="27"/>
        <v>6.0960573796868412E-8</v>
      </c>
    </row>
    <row r="434" spans="8:12" x14ac:dyDescent="0.25">
      <c r="H434" s="14">
        <v>779</v>
      </c>
      <c r="I434" s="27">
        <f t="shared" si="24"/>
        <v>1.3758894657925539E-5</v>
      </c>
      <c r="J434" s="27">
        <f t="shared" si="25"/>
        <v>9.3201841314859363E-7</v>
      </c>
      <c r="K434" s="27">
        <f t="shared" si="26"/>
        <v>1.0672953798519914E-10</v>
      </c>
      <c r="L434" s="27">
        <f t="shared" si="27"/>
        <v>5.7540191447877461E-8</v>
      </c>
    </row>
    <row r="435" spans="8:12" x14ac:dyDescent="0.25">
      <c r="H435" s="14">
        <v>780</v>
      </c>
      <c r="I435" s="27">
        <f t="shared" si="24"/>
        <v>1.2900026405515666E-5</v>
      </c>
      <c r="J435" s="27">
        <f t="shared" si="25"/>
        <v>8.7674192853758551E-7</v>
      </c>
      <c r="K435" s="27">
        <f t="shared" si="26"/>
        <v>1.0157125140071374E-10</v>
      </c>
      <c r="L435" s="27">
        <f t="shared" si="27"/>
        <v>5.4319750952057918E-8</v>
      </c>
    </row>
    <row r="436" spans="8:12" x14ac:dyDescent="0.25">
      <c r="H436" s="14">
        <v>781</v>
      </c>
      <c r="I436" s="27">
        <f t="shared" si="24"/>
        <v>1.209668938791334E-5</v>
      </c>
      <c r="J436" s="27">
        <f t="shared" si="25"/>
        <v>8.2487196847837974E-7</v>
      </c>
      <c r="K436" s="27">
        <f t="shared" si="26"/>
        <v>9.6674529783935298E-11</v>
      </c>
      <c r="L436" s="27">
        <f t="shared" si="27"/>
        <v>5.1287107412389021E-8</v>
      </c>
    </row>
    <row r="437" spans="8:12" x14ac:dyDescent="0.25">
      <c r="H437" s="14">
        <v>782</v>
      </c>
      <c r="I437" s="27">
        <f t="shared" si="24"/>
        <v>1.1345174658436748E-5</v>
      </c>
      <c r="J437" s="27">
        <f t="shared" si="25"/>
        <v>7.7619092417092869E-7</v>
      </c>
      <c r="K437" s="27">
        <f t="shared" si="26"/>
        <v>9.2025505931211255E-11</v>
      </c>
      <c r="L437" s="27">
        <f t="shared" si="27"/>
        <v>4.8430880725479034E-8</v>
      </c>
    </row>
    <row r="438" spans="8:12" x14ac:dyDescent="0.25">
      <c r="H438" s="14">
        <v>783</v>
      </c>
      <c r="I438" s="27">
        <f t="shared" si="24"/>
        <v>1.0642028480775737E-5</v>
      </c>
      <c r="J438" s="27">
        <f t="shared" si="25"/>
        <v>7.3049556409061901E-7</v>
      </c>
      <c r="K438" s="27">
        <f t="shared" si="26"/>
        <v>8.7611079007604909E-11</v>
      </c>
      <c r="L438" s="27">
        <f t="shared" si="27"/>
        <v>4.5740405754331985E-8</v>
      </c>
    </row>
    <row r="439" spans="8:12" x14ac:dyDescent="0.25">
      <c r="H439" s="14">
        <v>784</v>
      </c>
      <c r="I439" s="27">
        <f t="shared" si="24"/>
        <v>9.9840342885726912E-6</v>
      </c>
      <c r="J439" s="27">
        <f t="shared" si="25"/>
        <v>6.8759605353676612E-7</v>
      </c>
      <c r="K439" s="27">
        <f t="shared" si="26"/>
        <v>8.3418870511182498E-11</v>
      </c>
      <c r="L439" s="27">
        <f t="shared" si="27"/>
        <v>4.3205685853572292E-8</v>
      </c>
    </row>
    <row r="440" spans="8:12" x14ac:dyDescent="0.25">
      <c r="H440" s="14">
        <v>785</v>
      </c>
      <c r="I440" s="27">
        <f t="shared" si="24"/>
        <v>9.368195950921285E-6</v>
      </c>
      <c r="J440" s="27">
        <f t="shared" si="25"/>
        <v>6.4731504305972617E-7</v>
      </c>
      <c r="K440" s="27">
        <f t="shared" si="26"/>
        <v>7.9437182862176738E-11</v>
      </c>
      <c r="L440" s="27">
        <f t="shared" si="27"/>
        <v>4.0817349514578044E-8</v>
      </c>
    </row>
    <row r="441" spans="8:12" x14ac:dyDescent="0.25">
      <c r="H441" s="14">
        <v>786</v>
      </c>
      <c r="I441" s="27">
        <f t="shared" si="24"/>
        <v>8.7917222473374435E-6</v>
      </c>
      <c r="J441" s="27">
        <f t="shared" si="25"/>
        <v>6.0948682079126715E-7</v>
      </c>
      <c r="K441" s="27">
        <f t="shared" si="26"/>
        <v>7.5654960455040985E-11</v>
      </c>
      <c r="L441" s="27">
        <f t="shared" si="27"/>
        <v>3.8566609914584905E-8</v>
      </c>
    </row>
    <row r="442" spans="8:12" x14ac:dyDescent="0.25">
      <c r="H442" s="14">
        <v>787</v>
      </c>
      <c r="I442" s="27">
        <f t="shared" si="24"/>
        <v>8.2520124629951744E-6</v>
      </c>
      <c r="J442" s="27">
        <f t="shared" si="25"/>
        <v>5.739565240715534E-7</v>
      </c>
      <c r="K442" s="27">
        <f t="shared" si="26"/>
        <v>7.2061753021740832E-11</v>
      </c>
      <c r="L442" s="27">
        <f t="shared" si="27"/>
        <v>3.6445227169206064E-8</v>
      </c>
    </row>
    <row r="443" spans="8:12" x14ac:dyDescent="0.25">
      <c r="H443" s="14">
        <v>788</v>
      </c>
      <c r="I443" s="27">
        <f t="shared" si="24"/>
        <v>7.7466430217004393E-6</v>
      </c>
      <c r="J443" s="27">
        <f t="shared" si="25"/>
        <v>5.4057940610703045E-7</v>
      </c>
      <c r="K443" s="27">
        <f t="shared" si="26"/>
        <v>6.864768116427223E-11</v>
      </c>
      <c r="L443" s="27">
        <f t="shared" si="27"/>
        <v>3.444547310207566E-8</v>
      </c>
    </row>
    <row r="444" spans="8:12" x14ac:dyDescent="0.25">
      <c r="H444" s="14">
        <v>789</v>
      </c>
      <c r="I444" s="27">
        <f t="shared" si="24"/>
        <v>7.2733550802556009E-6</v>
      </c>
      <c r="J444" s="27">
        <f t="shared" si="25"/>
        <v>5.0922015370842869E-7</v>
      </c>
      <c r="K444" s="27">
        <f t="shared" si="26"/>
        <v>6.5403403923422387E-11</v>
      </c>
      <c r="L444" s="27">
        <f t="shared" si="27"/>
        <v>3.256009835853157E-8</v>
      </c>
    </row>
    <row r="445" spans="8:12" x14ac:dyDescent="0.25">
      <c r="H445" s="14">
        <v>790</v>
      </c>
      <c r="I445" s="27">
        <f t="shared" si="24"/>
        <v>6.8300430135796195E-6</v>
      </c>
      <c r="J445" s="27">
        <f t="shared" si="25"/>
        <v>4.7975225244929683E-7</v>
      </c>
      <c r="K445" s="27">
        <f t="shared" si="26"/>
        <v>6.2320088259210316E-11</v>
      </c>
      <c r="L445" s="27">
        <f t="shared" si="27"/>
        <v>3.0782301702517715E-8</v>
      </c>
    </row>
    <row r="446" spans="8:12" x14ac:dyDescent="0.25">
      <c r="H446" s="14">
        <v>791</v>
      </c>
      <c r="I446" s="27">
        <f t="shared" si="24"/>
        <v>6.4147437252265617E-6</v>
      </c>
      <c r="J446" s="27">
        <f t="shared" si="25"/>
        <v>4.520573958546336E-7</v>
      </c>
      <c r="K446" s="27">
        <f t="shared" si="26"/>
        <v>5.9389380326322524E-11</v>
      </c>
      <c r="L446" s="27">
        <f t="shared" si="27"/>
        <v>2.9105701347237527E-8</v>
      </c>
    </row>
    <row r="447" spans="8:12" x14ac:dyDescent="0.25">
      <c r="H447" s="14">
        <v>792</v>
      </c>
      <c r="I447" s="27">
        <f t="shared" si="24"/>
        <v>6.0256267228276356E-6</v>
      </c>
      <c r="J447" s="27">
        <f t="shared" si="25"/>
        <v>4.2602493547815667E-7</v>
      </c>
      <c r="K447" s="27">
        <f t="shared" si="26"/>
        <v>5.6603378435217695E-11</v>
      </c>
      <c r="L447" s="27">
        <f t="shared" si="27"/>
        <v>2.7524308180631213E-8</v>
      </c>
    </row>
    <row r="448" spans="8:12" x14ac:dyDescent="0.25">
      <c r="H448" s="14">
        <v>793</v>
      </c>
      <c r="I448" s="27">
        <f t="shared" si="24"/>
        <v>5.6609849024909295E-6</v>
      </c>
      <c r="J448" s="27">
        <f t="shared" si="25"/>
        <v>4.0155136895679574E-7</v>
      </c>
      <c r="K448" s="27">
        <f t="shared" si="26"/>
        <v>5.3954607596463922E-11</v>
      </c>
      <c r="L448" s="27">
        <f t="shared" si="27"/>
        <v>2.6032500756520014E-8</v>
      </c>
    </row>
    <row r="449" spans="8:12" x14ac:dyDescent="0.25">
      <c r="H449" s="14">
        <v>794</v>
      </c>
      <c r="I449" s="27">
        <f t="shared" si="24"/>
        <v>5.3192259903650114E-6</v>
      </c>
      <c r="J449" s="27">
        <f t="shared" si="25"/>
        <v>3.7853986334397275E-7</v>
      </c>
      <c r="K449" s="27">
        <f t="shared" si="26"/>
        <v>5.1435995552298608E-11</v>
      </c>
      <c r="L449" s="27">
        <f t="shared" si="27"/>
        <v>2.4625001931325068E-8</v>
      </c>
    </row>
    <row r="450" spans="8:12" x14ac:dyDescent="0.25">
      <c r="H450" s="14">
        <v>795</v>
      </c>
      <c r="I450" s="27">
        <f t="shared" si="24"/>
        <v>4.998864593426921E-6</v>
      </c>
      <c r="J450" s="27">
        <f t="shared" si="25"/>
        <v>3.5689981122016798E-7</v>
      </c>
      <c r="K450" s="27">
        <f t="shared" si="26"/>
        <v>4.9040850205425658E-11</v>
      </c>
      <c r="L450" s="27">
        <f t="shared" si="27"/>
        <v>2.3296857034684918E-8</v>
      </c>
    </row>
    <row r="451" spans="8:12" x14ac:dyDescent="0.25">
      <c r="H451" s="14">
        <v>796</v>
      </c>
      <c r="I451" s="27">
        <f t="shared" si="24"/>
        <v>4.6985148151211452E-6</v>
      </c>
      <c r="J451" s="27">
        <f t="shared" si="25"/>
        <v>3.36546417261358E-7</v>
      </c>
      <c r="K451" s="27">
        <f t="shared" si="26"/>
        <v>4.6762838360689972E-11</v>
      </c>
      <c r="L451" s="27">
        <f t="shared" si="27"/>
        <v>2.2043413470091858E-8</v>
      </c>
    </row>
    <row r="452" spans="8:12" x14ac:dyDescent="0.25">
      <c r="H452" s="14">
        <v>797</v>
      </c>
      <c r="I452" s="27">
        <f t="shared" si="24"/>
        <v>4.4168833947692217E-6</v>
      </c>
      <c r="J452" s="27">
        <f t="shared" si="25"/>
        <v>3.1740031311462436E-7</v>
      </c>
      <c r="K452" s="27">
        <f t="shared" si="26"/>
        <v>4.4595965700539872E-11</v>
      </c>
      <c r="L452" s="27">
        <f t="shared" si="27"/>
        <v>2.0860301648921115E-8</v>
      </c>
    </row>
    <row r="453" spans="8:12" x14ac:dyDescent="0.25">
      <c r="H453" s="14">
        <v>798</v>
      </c>
      <c r="I453" s="27">
        <f t="shared" si="24"/>
        <v>4.1527633327196314E-6</v>
      </c>
      <c r="J453" s="27">
        <f t="shared" si="25"/>
        <v>2.9938719858620496E-7</v>
      </c>
      <c r="K453" s="27">
        <f t="shared" si="26"/>
        <v>4.2534557920101399E-11</v>
      </c>
      <c r="L453" s="27">
        <f t="shared" si="27"/>
        <v>1.9743417167946693E-8</v>
      </c>
    </row>
    <row r="454" spans="8:12" x14ac:dyDescent="0.25">
      <c r="H454" s="14">
        <v>799</v>
      </c>
      <c r="I454" s="27">
        <f t="shared" ref="I454:I517" si="28">1/(EXP($B$15*($B$11-$B$19/H454))+EXP($B$16*($B$12-$B$19/H454))+EXP($B$17*($B$13-$B$19/H454))+$B$14)</f>
        <v>3.9050279660221888E-6</v>
      </c>
      <c r="J454" s="27">
        <f t="shared" ref="J454:J517" si="29">1/(EXP($B$15*($B$11-$B$20/H454))+EXP($B$16*($B$12-$B$20/H454))+EXP($B$17*($B$13-$B$20/H454))+$B$14)</f>
        <v>2.8243750729162205E-7</v>
      </c>
      <c r="K454" s="27">
        <f t="shared" ref="K454:K517" si="30">1/(EXP($B$15*($B$11-$B$21/H454))+EXP($B$16*($B$12-$B$21/H454))+EXP($B$17*($B$13-$B$21/H454))+$B$14)</f>
        <v>4.0573242952319545E-11</v>
      </c>
      <c r="L454" s="27">
        <f t="shared" ref="L454:L517" si="31">1/(EXP($B$15*($B$11-$B$22/H454))+EXP($B$16*($B$12-$B$22/H454))+EXP($B$17*($B$13-$B$22/H454))+$B$14)</f>
        <v>1.8688904146681253E-8</v>
      </c>
    </row>
    <row r="455" spans="8:12" x14ac:dyDescent="0.25">
      <c r="H455" s="14">
        <v>800</v>
      </c>
      <c r="I455" s="27">
        <f t="shared" si="28"/>
        <v>3.6726254620196804E-6</v>
      </c>
      <c r="J455" s="27">
        <f t="shared" si="29"/>
        <v>2.6648609505131937E-7</v>
      </c>
      <c r="K455" s="27">
        <f t="shared" si="30"/>
        <v>3.870693421791108E-11</v>
      </c>
      <c r="L455" s="27">
        <f t="shared" si="31"/>
        <v>1.7693139646676002E-8</v>
      </c>
    </row>
    <row r="456" spans="8:12" x14ac:dyDescent="0.25">
      <c r="H456" s="14">
        <v>801</v>
      </c>
      <c r="I456" s="27">
        <f t="shared" si="28"/>
        <v>3.4545736996561023E-6</v>
      </c>
      <c r="J456" s="27">
        <f t="shared" si="29"/>
        <v>2.5147194943895253E-7</v>
      </c>
      <c r="K456" s="27">
        <f t="shared" si="30"/>
        <v>3.6930814838929602E-11</v>
      </c>
      <c r="L456" s="27">
        <f t="shared" si="31"/>
        <v>1.6752719100302688E-8</v>
      </c>
    </row>
    <row r="457" spans="8:12" x14ac:dyDescent="0.25">
      <c r="H457" s="14">
        <v>802</v>
      </c>
      <c r="I457" s="27">
        <f t="shared" si="28"/>
        <v>3.2499555105316783E-6</v>
      </c>
      <c r="J457" s="27">
        <f t="shared" si="29"/>
        <v>2.3733791900409906E-7</v>
      </c>
      <c r="K457" s="27">
        <f t="shared" si="30"/>
        <v>3.5240322758514008E-11</v>
      </c>
      <c r="L457" s="27">
        <f t="shared" si="31"/>
        <v>1.5864442681536796E-8</v>
      </c>
    </row>
    <row r="458" spans="8:12" x14ac:dyDescent="0.25">
      <c r="H458" s="14">
        <v>803</v>
      </c>
      <c r="I458" s="27">
        <f t="shared" si="28"/>
        <v>3.0579142537945443E-6</v>
      </c>
      <c r="J458" s="27">
        <f t="shared" si="29"/>
        <v>2.2403046079737871E-7</v>
      </c>
      <c r="K458" s="27">
        <f t="shared" si="30"/>
        <v>3.3631136712933458E-11</v>
      </c>
      <c r="L458" s="27">
        <f t="shared" si="31"/>
        <v>1.5025302555911271E-8</v>
      </c>
    </row>
    <row r="459" spans="8:12" x14ac:dyDescent="0.25">
      <c r="H459" s="14">
        <v>804</v>
      </c>
      <c r="I459" s="27">
        <f t="shared" si="28"/>
        <v>2.8776497008662056E-6</v>
      </c>
      <c r="J459" s="27">
        <f t="shared" si="29"/>
        <v>2.1149940492426657E-7</v>
      </c>
      <c r="K459" s="27">
        <f t="shared" si="30"/>
        <v>3.2099163005354236E-11</v>
      </c>
      <c r="L459" s="27">
        <f t="shared" si="31"/>
        <v>1.4232470951126498E-8</v>
      </c>
    </row>
    <row r="460" spans="8:12" x14ac:dyDescent="0.25">
      <c r="H460" s="14">
        <v>805</v>
      </c>
      <c r="I460" s="27">
        <f t="shared" si="28"/>
        <v>2.7084142077616827E-6</v>
      </c>
      <c r="J460" s="27">
        <f t="shared" si="29"/>
        <v>1.9969773494500071E-7</v>
      </c>
      <c r="K460" s="27">
        <f t="shared" si="30"/>
        <v>3.0640523033859315E-11</v>
      </c>
      <c r="L460" s="27">
        <f t="shared" si="31"/>
        <v>1.3483288993813068E-8</v>
      </c>
    </row>
    <row r="461" spans="8:12" x14ac:dyDescent="0.25">
      <c r="H461" s="14">
        <v>806</v>
      </c>
      <c r="I461" s="27">
        <f t="shared" si="28"/>
        <v>2.5495091543965693E-6</v>
      </c>
      <c r="J461" s="27">
        <f t="shared" si="29"/>
        <v>1.8858138302241964E-7</v>
      </c>
      <c r="K461" s="27">
        <f t="shared" si="30"/>
        <v>2.9251541529152744E-11</v>
      </c>
      <c r="L461" s="27">
        <f t="shared" si="31"/>
        <v>1.2775256261673878E-8</v>
      </c>
    </row>
    <row r="462" spans="8:12" x14ac:dyDescent="0.25">
      <c r="H462" s="14">
        <v>807</v>
      </c>
      <c r="I462" s="27">
        <f t="shared" si="28"/>
        <v>2.4002816317837948E-6</v>
      </c>
      <c r="J462" s="27">
        <f t="shared" si="29"/>
        <v>1.7810903879780707E-7</v>
      </c>
      <c r="K462" s="27">
        <f t="shared" si="30"/>
        <v>2.7928735460113756E-11</v>
      </c>
      <c r="L462" s="27">
        <f t="shared" si="31"/>
        <v>1.2106021003699768E-8</v>
      </c>
    </row>
    <row r="463" spans="8:12" x14ac:dyDescent="0.25">
      <c r="H463" s="14">
        <v>808</v>
      </c>
      <c r="I463" s="27">
        <f t="shared" si="28"/>
        <v>2.260121359419019E-6</v>
      </c>
      <c r="J463" s="27">
        <f t="shared" si="29"/>
        <v>1.6824197104731077E-7</v>
      </c>
      <c r="K463" s="27">
        <f t="shared" si="30"/>
        <v>2.6668803567906114E-11</v>
      </c>
      <c r="L463" s="27">
        <f t="shared" si="31"/>
        <v>1.1473370984374157E-8</v>
      </c>
    </row>
    <row r="464" spans="8:12" x14ac:dyDescent="0.25">
      <c r="H464" s="14">
        <v>809</v>
      </c>
      <c r="I464" s="27">
        <f t="shared" si="28"/>
        <v>2.1284578164474904E-6</v>
      </c>
      <c r="J464" s="27">
        <f t="shared" si="29"/>
        <v>1.589438612387483E-7</v>
      </c>
      <c r="K464" s="27">
        <f t="shared" si="30"/>
        <v>2.5468616491743067E-11</v>
      </c>
      <c r="L464" s="27">
        <f t="shared" si="31"/>
        <v>1.0875224910780576E-8</v>
      </c>
    </row>
    <row r="465" spans="8:12" x14ac:dyDescent="0.25">
      <c r="H465" s="14">
        <v>810</v>
      </c>
      <c r="I465" s="27">
        <f t="shared" si="28"/>
        <v>2.0047575714007552E-6</v>
      </c>
      <c r="J465" s="27">
        <f t="shared" si="29"/>
        <v>1.5018064817094923E-7</v>
      </c>
      <c r="K465" s="27">
        <f t="shared" si="30"/>
        <v>2.4325207451654322E-11</v>
      </c>
      <c r="L465" s="27">
        <f t="shared" si="31"/>
        <v>1.0309624404314184E-8</v>
      </c>
    </row>
    <row r="466" spans="8:12" x14ac:dyDescent="0.25">
      <c r="H466" s="14">
        <v>811</v>
      </c>
      <c r="I466" s="27">
        <f t="shared" si="28"/>
        <v>1.8885217964001929E-6</v>
      </c>
      <c r="J466" s="27">
        <f t="shared" si="29"/>
        <v>1.419203829355472E-7</v>
      </c>
      <c r="K466" s="27">
        <f t="shared" si="30"/>
        <v>2.3235763455688577E-11</v>
      </c>
      <c r="L466" s="27">
        <f t="shared" si="31"/>
        <v>9.7747264812914662E-9</v>
      </c>
    </row>
    <row r="467" spans="8:12" x14ac:dyDescent="0.25">
      <c r="H467" s="14">
        <v>812</v>
      </c>
      <c r="I467" s="27">
        <f t="shared" si="28"/>
        <v>1.7792839527487664E-6</v>
      </c>
      <c r="J467" s="27">
        <f t="shared" si="29"/>
        <v>1.3413309349477611E-7</v>
      </c>
      <c r="K467" s="27">
        <f t="shared" si="30"/>
        <v>2.2197617000968011E-11</v>
      </c>
      <c r="L467" s="27">
        <f t="shared" si="31"/>
        <v>9.2687965091637316E-9</v>
      </c>
    </row>
    <row r="468" spans="8:12" x14ac:dyDescent="0.25">
      <c r="H468" s="14">
        <v>813</v>
      </c>
      <c r="I468" s="27">
        <f t="shared" si="28"/>
        <v>1.6766076357822974E-6</v>
      </c>
      <c r="J468" s="27">
        <f t="shared" si="29"/>
        <v>1.2679065821853251E-7</v>
      </c>
      <c r="K468" s="27">
        <f t="shared" si="30"/>
        <v>2.1208238239844984E-11</v>
      </c>
      <c r="L468" s="27">
        <f t="shared" si="31"/>
        <v>8.7902016072866433E-9</v>
      </c>
    </row>
    <row r="469" spans="8:12" x14ac:dyDescent="0.25">
      <c r="H469" s="14">
        <v>814</v>
      </c>
      <c r="I469" s="27">
        <f t="shared" si="28"/>
        <v>1.5800845677299443E-6</v>
      </c>
      <c r="J469" s="27">
        <f t="shared" si="29"/>
        <v>1.198666877700701E-7</v>
      </c>
      <c r="K469" s="27">
        <f t="shared" si="30"/>
        <v>2.0265227584148986E-11</v>
      </c>
      <c r="L469" s="27">
        <f t="shared" si="31"/>
        <v>8.3374044632843448E-9</v>
      </c>
    </row>
    <row r="470" spans="8:12" x14ac:dyDescent="0.25">
      <c r="H470" s="14">
        <v>815</v>
      </c>
      <c r="I470" s="27">
        <f t="shared" si="28"/>
        <v>1.4893327281478246E-6</v>
      </c>
      <c r="J470" s="27">
        <f t="shared" si="29"/>
        <v>1.1333641477255715E-7</v>
      </c>
      <c r="K470" s="27">
        <f t="shared" si="30"/>
        <v>1.9366308722134011E-11</v>
      </c>
      <c r="L470" s="27">
        <f t="shared" si="31"/>
        <v>7.908957537993186E-9</v>
      </c>
    </row>
    <row r="471" spans="8:12" x14ac:dyDescent="0.25">
      <c r="H471" s="14">
        <v>816</v>
      </c>
      <c r="I471" s="27">
        <f t="shared" si="28"/>
        <v>1.4039946122431564E-6</v>
      </c>
      <c r="J471" s="27">
        <f t="shared" si="29"/>
        <v>1.0717659072837851E-7</v>
      </c>
      <c r="K471" s="27">
        <f t="shared" si="30"/>
        <v>1.8509322024254279E-11</v>
      </c>
      <c r="L471" s="27">
        <f t="shared" si="31"/>
        <v>7.5034976337785366E-9</v>
      </c>
    </row>
    <row r="472" spans="8:12" x14ac:dyDescent="0.25">
      <c r="H472" s="14">
        <v>817</v>
      </c>
      <c r="I472" s="27">
        <f t="shared" si="28"/>
        <v>1.3237356081047103E-6</v>
      </c>
      <c r="J472" s="27">
        <f t="shared" si="29"/>
        <v>1.0136538969997812E-7</v>
      </c>
      <c r="K472" s="27">
        <f t="shared" si="30"/>
        <v>1.7692218315330006E-11</v>
      </c>
      <c r="L472" s="27">
        <f t="shared" si="31"/>
        <v>7.1197408027041828E-9</v>
      </c>
    </row>
    <row r="473" spans="8:12" x14ac:dyDescent="0.25">
      <c r="H473" s="14">
        <v>818</v>
      </c>
      <c r="I473" s="27">
        <f t="shared" si="28"/>
        <v>1.2482424845016882E-6</v>
      </c>
      <c r="J473" s="27">
        <f t="shared" si="29"/>
        <v>9.5882318295247376E-8</v>
      </c>
      <c r="K473" s="27">
        <f t="shared" si="30"/>
        <v>1.6913052992003278E-11</v>
      </c>
      <c r="L473" s="27">
        <f t="shared" si="31"/>
        <v>6.756477572602957E-9</v>
      </c>
    </row>
    <row r="474" spans="8:12" x14ac:dyDescent="0.25">
      <c r="H474" s="14">
        <v>819</v>
      </c>
      <c r="I474" s="27">
        <f t="shared" si="28"/>
        <v>1.177221981512692E-6</v>
      </c>
      <c r="J474" s="27">
        <f t="shared" si="29"/>
        <v>9.0708131532234376E-8</v>
      </c>
      <c r="K474" s="27">
        <f t="shared" si="30"/>
        <v>1.6169980465636955E-11</v>
      </c>
      <c r="L474" s="27">
        <f t="shared" si="31"/>
        <v>6.4125684705575308E-9</v>
      </c>
    </row>
    <row r="475" spans="8:12" x14ac:dyDescent="0.25">
      <c r="H475" s="14">
        <v>820</v>
      </c>
      <c r="I475" s="27">
        <f t="shared" si="28"/>
        <v>1.1103994968011162E-6</v>
      </c>
      <c r="J475" s="27">
        <f t="shared" si="29"/>
        <v>8.5824754187461927E-8</v>
      </c>
      <c r="K475" s="27">
        <f t="shared" si="30"/>
        <v>1.5461248911997057E-11</v>
      </c>
      <c r="L475" s="27">
        <f t="shared" si="31"/>
        <v>6.0869398246634984E-9</v>
      </c>
    </row>
    <row r="476" spans="8:12" x14ac:dyDescent="0.25">
      <c r="H476" s="14">
        <v>821</v>
      </c>
      <c r="I476" s="27">
        <f t="shared" si="28"/>
        <v>1.0475178608681335E-6</v>
      </c>
      <c r="J476" s="27">
        <f t="shared" si="29"/>
        <v>8.1215207259546856E-8</v>
      </c>
      <c r="K476" s="27">
        <f t="shared" si="30"/>
        <v>1.4785195310159336E-11</v>
      </c>
      <c r="L476" s="27">
        <f t="shared" si="31"/>
        <v>5.7785798262138185E-9</v>
      </c>
    </row>
    <row r="477" spans="8:12" x14ac:dyDescent="0.25">
      <c r="H477" s="14">
        <v>822</v>
      </c>
      <c r="I477" s="27">
        <f t="shared" si="28"/>
        <v>9.8833619509081721E-7</v>
      </c>
      <c r="J477" s="27">
        <f t="shared" si="29"/>
        <v>7.6863539205255725E-8</v>
      </c>
      <c r="K477" s="27">
        <f t="shared" si="30"/>
        <v>1.4140240754124541E-11</v>
      </c>
      <c r="L477" s="27">
        <f t="shared" si="31"/>
        <v>5.4865348356250754E-9</v>
      </c>
    </row>
    <row r="478" spans="8:12" x14ac:dyDescent="0.25">
      <c r="H478" s="14">
        <v>823</v>
      </c>
      <c r="I478" s="27">
        <f t="shared" si="28"/>
        <v>9.3262884679498225E-7</v>
      </c>
      <c r="J478" s="27">
        <f t="shared" si="29"/>
        <v>7.2754761628785206E-8</v>
      </c>
      <c r="K478" s="27">
        <f t="shared" si="30"/>
        <v>1.3524886021601266E-11</v>
      </c>
      <c r="L478" s="27">
        <f t="shared" si="31"/>
        <v>5.2099059165288799E-9</v>
      </c>
    </row>
    <row r="479" spans="8:12" x14ac:dyDescent="0.25">
      <c r="H479" s="14">
        <v>824</v>
      </c>
      <c r="I479" s="27">
        <f t="shared" si="28"/>
        <v>8.801843960219931E-7</v>
      </c>
      <c r="J479" s="27">
        <f t="shared" si="29"/>
        <v>6.8874789127030221E-8</v>
      </c>
      <c r="K479" s="27">
        <f t="shared" si="30"/>
        <v>1.2937707385332496E-11</v>
      </c>
      <c r="L479" s="27">
        <f t="shared" si="31"/>
        <v>4.9478455834758582E-9</v>
      </c>
    </row>
    <row r="480" spans="8:12" x14ac:dyDescent="0.25">
      <c r="H480" s="14">
        <v>825</v>
      </c>
      <c r="I480" s="27">
        <f t="shared" si="28"/>
        <v>8.3080472902841759E-7</v>
      </c>
      <c r="J480" s="27">
        <f t="shared" si="29"/>
        <v>6.5210383014008905E-8</v>
      </c>
      <c r="K480" s="27">
        <f t="shared" si="30"/>
        <v>1.2377352653200488E-11</v>
      </c>
      <c r="L480" s="27">
        <f t="shared" si="31"/>
        <v>4.6995547496585575E-9</v>
      </c>
    </row>
    <row r="481" spans="8:12" x14ac:dyDescent="0.25">
      <c r="H481" s="14">
        <v>826</v>
      </c>
      <c r="I481" s="27">
        <f t="shared" si="28"/>
        <v>7.8430417390963032E-7</v>
      </c>
      <c r="J481" s="27">
        <f t="shared" si="29"/>
        <v>6.1749098666594618E-8</v>
      </c>
      <c r="K481" s="27">
        <f t="shared" si="30"/>
        <v>1.1842537424156602E-11</v>
      </c>
      <c r="L481" s="27">
        <f t="shared" si="31"/>
        <v>4.464279861949558E-9</v>
      </c>
    </row>
    <row r="482" spans="8:12" x14ac:dyDescent="0.25">
      <c r="H482" s="14">
        <v>827</v>
      </c>
      <c r="I482" s="27">
        <f t="shared" si="28"/>
        <v>7.4050869406506413E-7</v>
      </c>
      <c r="J482" s="27">
        <f t="shared" si="29"/>
        <v>5.8479236251349767E-8</v>
      </c>
      <c r="K482" s="27">
        <f t="shared" si="30"/>
        <v>1.133204154777792E-11</v>
      </c>
      <c r="L482" s="27">
        <f t="shared" si="31"/>
        <v>4.2413102113848981E-9</v>
      </c>
    </row>
    <row r="483" spans="8:12" x14ac:dyDescent="0.25">
      <c r="H483" s="14">
        <v>828</v>
      </c>
      <c r="I483" s="27">
        <f t="shared" si="28"/>
        <v>6.9925513552545658E-7</v>
      </c>
      <c r="J483" s="27">
        <f t="shared" si="29"/>
        <v>5.5389794608644321E-8</v>
      </c>
      <c r="K483" s="27">
        <f t="shared" si="30"/>
        <v>1.0844705775967791E-11</v>
      </c>
      <c r="L483" s="27">
        <f t="shared" si="31"/>
        <v>4.0299754079966486E-9</v>
      </c>
    </row>
    <row r="484" spans="8:12" x14ac:dyDescent="0.25">
      <c r="H484" s="14">
        <v>829</v>
      </c>
      <c r="I484" s="27">
        <f t="shared" si="28"/>
        <v>6.6039052444370878E-7</v>
      </c>
      <c r="J484" s="27">
        <f t="shared" si="29"/>
        <v>5.2470428085499602E-8</v>
      </c>
      <c r="K484" s="27">
        <f t="shared" si="30"/>
        <v>1.0379428595988808E-11</v>
      </c>
      <c r="L484" s="27">
        <f t="shared" si="31"/>
        <v>3.8296430096233115E-9</v>
      </c>
    </row>
    <row r="485" spans="8:12" x14ac:dyDescent="0.25">
      <c r="H485" s="14">
        <v>830</v>
      </c>
      <c r="I485" s="27">
        <f t="shared" si="28"/>
        <v>6.2377141131130569E-7</v>
      </c>
      <c r="J485" s="27">
        <f t="shared" si="29"/>
        <v>4.9711406122772011E-8</v>
      </c>
      <c r="K485" s="27">
        <f t="shared" si="30"/>
        <v>9.9351632346425677E-12</v>
      </c>
      <c r="L485" s="27">
        <f t="shared" si="31"/>
        <v>3.6397162950010373E-9</v>
      </c>
    </row>
    <row r="486" spans="8:12" x14ac:dyDescent="0.25">
      <c r="H486" s="14">
        <v>831</v>
      </c>
      <c r="I486" s="27">
        <f t="shared" si="28"/>
        <v>5.8926325870421211E-7</v>
      </c>
      <c r="J486" s="27">
        <f t="shared" si="29"/>
        <v>4.710357541549215E-8</v>
      </c>
      <c r="K486" s="27">
        <f t="shared" si="30"/>
        <v>9.5109148240073722E-12</v>
      </c>
      <c r="L486" s="27">
        <f t="shared" si="31"/>
        <v>3.4596321720681301E-9</v>
      </c>
    </row>
    <row r="487" spans="8:12" x14ac:dyDescent="0.25">
      <c r="H487" s="14">
        <v>832</v>
      </c>
      <c r="I487" s="27">
        <f t="shared" si="28"/>
        <v>5.5673986958656618E-7</v>
      </c>
      <c r="J487" s="27">
        <f t="shared" si="29"/>
        <v>4.4638324477426411E-8</v>
      </c>
      <c r="K487" s="27">
        <f t="shared" si="30"/>
        <v>9.1057377196971477E-12</v>
      </c>
      <c r="L487" s="27">
        <f t="shared" si="31"/>
        <v>3.2888592130039868E-9</v>
      </c>
    </row>
    <row r="488" spans="8:12" x14ac:dyDescent="0.25">
      <c r="H488" s="14">
        <v>833</v>
      </c>
      <c r="I488" s="27">
        <f t="shared" si="28"/>
        <v>5.2608285340869846E-7</v>
      </c>
      <c r="J488" s="27">
        <f t="shared" si="29"/>
        <v>4.2307550452363702E-8</v>
      </c>
      <c r="K488" s="27">
        <f t="shared" si="30"/>
        <v>8.7187329631302842E-12</v>
      </c>
      <c r="L488" s="27">
        <f t="shared" si="31"/>
        <v>3.1268958080703317E-9</v>
      </c>
    </row>
    <row r="489" spans="8:12" x14ac:dyDescent="0.25">
      <c r="H489" s="14">
        <v>834</v>
      </c>
      <c r="I489" s="27">
        <f t="shared" si="28"/>
        <v>4.9718112742931327E-7</v>
      </c>
      <c r="J489" s="27">
        <f t="shared" si="29"/>
        <v>4.0103628025239312E-8</v>
      </c>
      <c r="K489" s="27">
        <f t="shared" si="30"/>
        <v>8.3490458797882738E-12</v>
      </c>
      <c r="L489" s="27">
        <f t="shared" si="31"/>
        <v>2.9732684308359721E-9</v>
      </c>
    </row>
    <row r="490" spans="8:12" x14ac:dyDescent="0.25">
      <c r="H490" s="14">
        <v>835</v>
      </c>
      <c r="I490" s="27">
        <f t="shared" si="28"/>
        <v>4.699304508711644E-7</v>
      </c>
      <c r="J490" s="27">
        <f t="shared" si="29"/>
        <v>3.801938029610188E-8</v>
      </c>
      <c r="K490" s="27">
        <f t="shared" si="30"/>
        <v>7.995863805905467E-12</v>
      </c>
      <c r="L490" s="27">
        <f t="shared" si="31"/>
        <v>2.8275300078432435E-9</v>
      </c>
    </row>
    <row r="491" spans="8:12" x14ac:dyDescent="0.25">
      <c r="H491" s="14">
        <v>836</v>
      </c>
      <c r="I491" s="27">
        <f t="shared" si="28"/>
        <v>4.4423298968616868E-7</v>
      </c>
      <c r="J491" s="27">
        <f t="shared" si="29"/>
        <v>3.6048051489123807E-8</v>
      </c>
      <c r="K491" s="27">
        <f t="shared" si="30"/>
        <v>7.6584139364674994E-12</v>
      </c>
      <c r="L491" s="27">
        <f t="shared" si="31"/>
        <v>2.6892583862211742E-9</v>
      </c>
    </row>
    <row r="492" spans="8:12" x14ac:dyDescent="0.25">
      <c r="H492" s="14">
        <v>837</v>
      </c>
      <c r="I492" s="27">
        <f t="shared" si="28"/>
        <v>4.1999690986053096E-7</v>
      </c>
      <c r="J492" s="27">
        <f t="shared" si="29"/>
        <v>3.4183281377434066E-8</v>
      </c>
      <c r="K492" s="27">
        <f t="shared" si="30"/>
        <v>7.3359612878038315E-12</v>
      </c>
      <c r="L492" s="27">
        <f t="shared" si="31"/>
        <v>2.5580548931658245E-9</v>
      </c>
    </row>
    <row r="493" spans="8:12" x14ac:dyDescent="0.25">
      <c r="H493" s="14">
        <v>838</v>
      </c>
      <c r="I493" s="27">
        <f t="shared" si="28"/>
        <v>3.9713599733424969E-7</v>
      </c>
      <c r="J493" s="27">
        <f t="shared" si="29"/>
        <v>3.2419081312513312E-8</v>
      </c>
      <c r="K493" s="27">
        <f t="shared" si="30"/>
        <v>7.0278067684450616E-12</v>
      </c>
      <c r="L493" s="27">
        <f t="shared" si="31"/>
        <v>2.4335429815990695E-9</v>
      </c>
    </row>
    <row r="494" spans="8:12" x14ac:dyDescent="0.25">
      <c r="H494" s="14">
        <v>839</v>
      </c>
      <c r="I494" s="27">
        <f t="shared" si="28"/>
        <v>3.7556930274276444E-7</v>
      </c>
      <c r="J494" s="27">
        <f t="shared" si="29"/>
        <v>3.0749811754335643E-8</v>
      </c>
      <c r="K494" s="27">
        <f t="shared" si="30"/>
        <v>6.7332853522775485E-12</v>
      </c>
      <c r="L494" s="27">
        <f t="shared" si="31"/>
        <v>2.3153669566790569E-9</v>
      </c>
    </row>
    <row r="495" spans="8:12" x14ac:dyDescent="0.25">
      <c r="H495" s="32">
        <v>840</v>
      </c>
      <c r="I495" s="33">
        <f t="shared" si="28"/>
        <v>3.5522080931244483E-7</v>
      </c>
      <c r="J495" s="33">
        <f t="shared" si="29"/>
        <v>2.9170161205344494E-8</v>
      </c>
      <c r="K495" s="33">
        <f t="shared" si="30"/>
        <v>6.4517643483678467E-12</v>
      </c>
      <c r="L495" s="33">
        <f t="shared" si="31"/>
        <v>2.2031907781755968E-9</v>
      </c>
    </row>
    <row r="496" spans="8:12" x14ac:dyDescent="0.25">
      <c r="H496" s="14">
        <v>841</v>
      </c>
      <c r="I496" s="27">
        <f t="shared" si="28"/>
        <v>3.3601912235692481E-7</v>
      </c>
      <c r="J496" s="27">
        <f t="shared" si="29"/>
        <v>2.7675126457803221E-8</v>
      </c>
      <c r="K496" s="27">
        <f t="shared" si="30"/>
        <v>6.1826417621512475E-12</v>
      </c>
      <c r="L496" s="27">
        <f t="shared" si="31"/>
        <v>2.0966969340415071E-9</v>
      </c>
    </row>
    <row r="497" spans="8:12" x14ac:dyDescent="0.25">
      <c r="H497" s="14">
        <v>842</v>
      </c>
      <c r="I497" s="27">
        <f t="shared" si="28"/>
        <v>3.1789717892812607E-7</v>
      </c>
      <c r="J497" s="27">
        <f t="shared" si="29"/>
        <v>2.6259994070060206E-8</v>
      </c>
      <c r="K497" s="27">
        <f t="shared" si="30"/>
        <v>5.9253447429782538E-12</v>
      </c>
      <c r="L497" s="27">
        <f t="shared" si="31"/>
        <v>1.9955853808065807E-9</v>
      </c>
    </row>
    <row r="498" spans="8:12" x14ac:dyDescent="0.25">
      <c r="H498" s="14">
        <v>843</v>
      </c>
      <c r="I498" s="27">
        <f t="shared" si="28"/>
        <v>3.0079197627549276E-7</v>
      </c>
      <c r="J498" s="27">
        <f t="shared" si="29"/>
        <v>2.4920322992864566E-8</v>
      </c>
      <c r="K498" s="27">
        <f t="shared" si="30"/>
        <v>5.6793281132992458E-12</v>
      </c>
      <c r="L498" s="27">
        <f t="shared" si="31"/>
        <v>1.8995725466984214E-9</v>
      </c>
    </row>
    <row r="499" spans="8:12" x14ac:dyDescent="0.25">
      <c r="H499" s="14">
        <v>844</v>
      </c>
      <c r="I499" s="27">
        <f t="shared" si="28"/>
        <v>2.8464431785919716E-7</v>
      </c>
      <c r="J499" s="27">
        <f t="shared" si="29"/>
        <v>2.3651928272075723E-8</v>
      </c>
      <c r="K499" s="27">
        <f t="shared" si="30"/>
        <v>5.4440729750322148E-12</v>
      </c>
      <c r="L499" s="27">
        <f t="shared" si="31"/>
        <v>1.8083903936531655E-9</v>
      </c>
    </row>
    <row r="500" spans="8:12" x14ac:dyDescent="0.25">
      <c r="H500" s="14">
        <v>845</v>
      </c>
      <c r="I500" s="27">
        <f t="shared" si="28"/>
        <v>2.6939857574916351E-7</v>
      </c>
      <c r="J500" s="27">
        <f t="shared" si="29"/>
        <v>2.2450865758975723E-8</v>
      </c>
      <c r="K500" s="27">
        <f t="shared" si="30"/>
        <v>5.2190853889122258E-12</v>
      </c>
      <c r="L500" s="27">
        <f t="shared" si="31"/>
        <v>1.7217855346213595E-9</v>
      </c>
    </row>
    <row r="501" spans="8:12" x14ac:dyDescent="0.25">
      <c r="H501" s="14">
        <v>846</v>
      </c>
      <c r="I501" s="27">
        <f t="shared" si="28"/>
        <v>2.5500246832158479E-7</v>
      </c>
      <c r="J501" s="27">
        <f t="shared" si="29"/>
        <v>2.1313417763917774E-8</v>
      </c>
      <c r="K501" s="27">
        <f t="shared" si="30"/>
        <v>5.0038951228564674E-12</v>
      </c>
      <c r="L501" s="27">
        <f t="shared" si="31"/>
        <v>1.6395184028006142E-9</v>
      </c>
    </row>
    <row r="502" spans="8:12" x14ac:dyDescent="0.25">
      <c r="H502" s="14">
        <v>847</v>
      </c>
      <c r="I502" s="27">
        <f t="shared" si="28"/>
        <v>2.4140685223890189E-7</v>
      </c>
      <c r="J502" s="27">
        <f t="shared" si="29"/>
        <v>2.0236079593263222E-8</v>
      </c>
      <c r="K502" s="27">
        <f t="shared" si="30"/>
        <v>4.7980544656036518E-12</v>
      </c>
      <c r="L502" s="27">
        <f t="shared" si="31"/>
        <v>1.5613624696382469E-9</v>
      </c>
    </row>
    <row r="503" spans="8:12" x14ac:dyDescent="0.25">
      <c r="H503" s="14">
        <v>848</v>
      </c>
      <c r="I503" s="27">
        <f t="shared" si="28"/>
        <v>2.2856552776830919E-7</v>
      </c>
      <c r="J503" s="27">
        <f t="shared" si="29"/>
        <v>1.9215546913504472E-8</v>
      </c>
      <c r="K503" s="27">
        <f t="shared" si="30"/>
        <v>4.6011371020940896E-12</v>
      </c>
      <c r="L503" s="27">
        <f t="shared" si="31"/>
        <v>1.4871035086451355E-9</v>
      </c>
    </row>
    <row r="504" spans="8:12" x14ac:dyDescent="0.25">
      <c r="H504" s="14">
        <v>849</v>
      </c>
      <c r="I504" s="27">
        <f t="shared" si="28"/>
        <v>2.1643505655811298E-7</v>
      </c>
      <c r="J504" s="27">
        <f t="shared" si="29"/>
        <v>1.8248703890136007E-8</v>
      </c>
      <c r="K504" s="27">
        <f t="shared" si="30"/>
        <v>4.4127370472581854E-12</v>
      </c>
      <c r="L504" s="27">
        <f t="shared" si="31"/>
        <v>1.4165389022474144E-9</v>
      </c>
    </row>
    <row r="505" spans="8:12" x14ac:dyDescent="0.25">
      <c r="H505" s="14">
        <v>850</v>
      </c>
      <c r="I505" s="27">
        <f t="shared" si="28"/>
        <v>2.0497459105103471E-7</v>
      </c>
      <c r="J505" s="27">
        <f t="shared" si="29"/>
        <v>1.7332612052259616E-8</v>
      </c>
      <c r="K505" s="27">
        <f t="shared" si="30"/>
        <v>4.2324676350636537E-12</v>
      </c>
      <c r="L505" s="27">
        <f t="shared" si="31"/>
        <v>1.3494769890756962E-9</v>
      </c>
    </row>
    <row r="506" spans="8:12" x14ac:dyDescent="0.25">
      <c r="H506" s="14">
        <v>851</v>
      </c>
      <c r="I506" s="27">
        <f t="shared" si="28"/>
        <v>1.9414571476915414E-7</v>
      </c>
      <c r="J506" s="27">
        <f t="shared" si="29"/>
        <v>1.6464499837109471E-8</v>
      </c>
      <c r="K506" s="27">
        <f t="shared" si="30"/>
        <v>4.0599605598510845E-12</v>
      </c>
      <c r="L506" s="27">
        <f t="shared" si="31"/>
        <v>1.2857364492534127E-9</v>
      </c>
    </row>
    <row r="507" spans="8:12" x14ac:dyDescent="0.25">
      <c r="H507" s="14">
        <v>852</v>
      </c>
      <c r="I507" s="27">
        <f t="shared" si="28"/>
        <v>1.8391229275695281E-7</v>
      </c>
      <c r="J507" s="27">
        <f t="shared" si="29"/>
        <v>1.564175277165747E-8</v>
      </c>
      <c r="K507" s="27">
        <f t="shared" si="30"/>
        <v>3.8948649671500756E-12</v>
      </c>
      <c r="L507" s="27">
        <f t="shared" si="31"/>
        <v>1.2251457253982078E-9</v>
      </c>
    </row>
    <row r="508" spans="8:12" x14ac:dyDescent="0.25">
      <c r="H508" s="14">
        <v>853</v>
      </c>
      <c r="I508" s="27">
        <f t="shared" si="28"/>
        <v>1.7424033151703424E-7</v>
      </c>
      <c r="J508" s="27">
        <f t="shared" si="29"/>
        <v>1.4861904251241968E-8</v>
      </c>
      <c r="K508" s="27">
        <f t="shared" si="30"/>
        <v>3.736846591326257E-12</v>
      </c>
      <c r="L508" s="27">
        <f t="shared" si="31"/>
        <v>1.1675424771914459E-9</v>
      </c>
    </row>
    <row r="509" spans="8:12" x14ac:dyDescent="0.25">
      <c r="H509" s="14">
        <v>854</v>
      </c>
      <c r="I509" s="27">
        <f t="shared" si="28"/>
        <v>1.6509784781796814E-7</v>
      </c>
      <c r="J509" s="27">
        <f t="shared" si="29"/>
        <v>1.4122626877757911E-8</v>
      </c>
      <c r="K509" s="27">
        <f t="shared" si="30"/>
        <v>3.5855869375553667E-12</v>
      </c>
      <c r="L509" s="27">
        <f t="shared" si="31"/>
        <v>1.1127730675045163E-9</v>
      </c>
    </row>
    <row r="510" spans="8:12" x14ac:dyDescent="0.25">
      <c r="H510" s="14">
        <v>855</v>
      </c>
      <c r="I510" s="27">
        <f t="shared" si="28"/>
        <v>1.5645474579536736E-7</v>
      </c>
      <c r="J510" s="27">
        <f t="shared" si="29"/>
        <v>1.3421724322368356E-8</v>
      </c>
      <c r="K510" s="27">
        <f t="shared" si="30"/>
        <v>3.4407825057598141E-12</v>
      </c>
      <c r="L510" s="27">
        <f t="shared" si="31"/>
        <v>1.0606920781945716E-9</v>
      </c>
    </row>
    <row r="511" spans="8:12" x14ac:dyDescent="0.25">
      <c r="H511" s="14">
        <v>856</v>
      </c>
      <c r="I511" s="27">
        <f t="shared" si="28"/>
        <v>1.4828270180617341E-7</v>
      </c>
      <c r="J511" s="27">
        <f t="shared" si="29"/>
        <v>1.275712367995855E-8</v>
      </c>
      <c r="K511" s="27">
        <f t="shared" si="30"/>
        <v>3.3021440542733441E-12</v>
      </c>
      <c r="L511" s="27">
        <f t="shared" si="31"/>
        <v>1.0111618537989012E-9</v>
      </c>
    </row>
    <row r="512" spans="8:12" x14ac:dyDescent="0.25">
      <c r="H512" s="14">
        <v>857</v>
      </c>
      <c r="I512" s="27">
        <f t="shared" si="28"/>
        <v>1.4055505653230822E-7</v>
      </c>
      <c r="J512" s="27">
        <f t="shared" si="29"/>
        <v>1.212686828466256E-8</v>
      </c>
      <c r="K512" s="27">
        <f t="shared" si="30"/>
        <v>3.1693959011228345E-12</v>
      </c>
      <c r="L512" s="27">
        <f t="shared" si="31"/>
        <v>9.6405207146637173E-10</v>
      </c>
    </row>
    <row r="513" spans="8:12" x14ac:dyDescent="0.25">
      <c r="H513" s="14">
        <v>858</v>
      </c>
      <c r="I513" s="27">
        <f t="shared" si="28"/>
        <v>1.3324671386347801E-7</v>
      </c>
      <c r="J513" s="27">
        <f t="shared" si="29"/>
        <v>1.1529110957766862E-8</v>
      </c>
      <c r="K513" s="27">
        <f t="shared" si="30"/>
        <v>3.0422752609330274E-12</v>
      </c>
      <c r="L513" s="27">
        <f t="shared" si="31"/>
        <v>9.1923933556631955E-10</v>
      </c>
    </row>
    <row r="514" spans="8:12" x14ac:dyDescent="0.25">
      <c r="H514" s="14">
        <v>859</v>
      </c>
      <c r="I514" s="27">
        <f t="shared" si="28"/>
        <v>1.2633404612033271E-7</v>
      </c>
      <c r="J514" s="27">
        <f t="shared" si="29"/>
        <v>1.0962107661132254E-8</v>
      </c>
      <c r="K514" s="27">
        <f t="shared" si="30"/>
        <v>2.9205316155681062E-12</v>
      </c>
      <c r="L514" s="27">
        <f t="shared" si="31"/>
        <v>8.7660679551101753E-10</v>
      </c>
    </row>
    <row r="515" spans="8:12" x14ac:dyDescent="0.25">
      <c r="H515" s="14">
        <v>860</v>
      </c>
      <c r="I515" s="27">
        <f t="shared" si="28"/>
        <v>1.197948052083614E-7</v>
      </c>
      <c r="J515" s="27">
        <f t="shared" si="29"/>
        <v>1.0424211530997441E-8</v>
      </c>
      <c r="K515" s="27">
        <f t="shared" si="30"/>
        <v>2.8039261167291413E-12</v>
      </c>
      <c r="L515" s="27">
        <f t="shared" si="31"/>
        <v>8.3604378541749041E-10</v>
      </c>
    </row>
    <row r="516" spans="8:12" x14ac:dyDescent="0.25">
      <c r="H516" s="14">
        <v>861</v>
      </c>
      <c r="I516" s="27">
        <f t="shared" si="28"/>
        <v>1.1360803932014919E-7</v>
      </c>
      <c r="J516" s="27">
        <f t="shared" si="29"/>
        <v>9.91386726863136E-9</v>
      </c>
      <c r="K516" s="27">
        <f t="shared" si="30"/>
        <v>2.69223101882263E-12</v>
      </c>
      <c r="L516" s="27">
        <f t="shared" si="31"/>
        <v>7.974454843184246E-10</v>
      </c>
    </row>
    <row r="517" spans="8:12" x14ac:dyDescent="0.25">
      <c r="H517" s="14">
        <v>862</v>
      </c>
      <c r="I517" s="27">
        <f t="shared" si="28"/>
        <v>1.0775401482897076E-7</v>
      </c>
      <c r="J517" s="27">
        <f t="shared" si="29"/>
        <v>9.429605865803853E-9</v>
      </c>
      <c r="K517" s="27">
        <f t="shared" si="30"/>
        <v>2.5852291405077723E-12</v>
      </c>
      <c r="L517" s="27">
        <f t="shared" si="31"/>
        <v>7.6071259571052822E-10</v>
      </c>
    </row>
    <row r="518" spans="8:12" x14ac:dyDescent="0.25">
      <c r="H518" s="14">
        <v>863</v>
      </c>
      <c r="I518" s="27">
        <f t="shared" ref="I518:I581" si="32">1/(EXP($B$15*($B$11-$B$19/H518))+EXP($B$16*($B$12-$B$19/H518))+EXP($B$17*($B$13-$B$19/H518))+$B$14)</f>
        <v>1.0221414304033397E-7</v>
      </c>
      <c r="J518" s="27">
        <f t="shared" ref="J518:J581" si="33">1/(EXP($B$15*($B$11-$B$20/H518))+EXP($B$16*($B$12-$B$20/H518))+EXP($B$17*($B$13-$B$20/H518))+$B$14)</f>
        <v>8.9700396444435173E-9</v>
      </c>
      <c r="K518" s="27">
        <f t="shared" ref="K518:K581" si="34">1/(EXP($B$15*($B$11-$B$21/H518))+EXP($B$16*($B$12-$B$21/H518))+EXP($B$17*($B$13-$B$21/H518))+$B$14)</f>
        <v>2.4827133534171146E-12</v>
      </c>
      <c r="L518" s="27">
        <f t="shared" ref="L518:L581" si="35">1/(EXP($B$15*($B$11-$B$22/H518))+EXP($B$16*($B$12-$B$22/H518))+EXP($B$17*($B$13-$B$22/H518))+$B$14)</f>
        <v>7.2575104530250729E-10</v>
      </c>
    </row>
    <row r="519" spans="8:12" x14ac:dyDescent="0.25">
      <c r="H519" s="14">
        <v>864</v>
      </c>
      <c r="I519" s="27">
        <f t="shared" si="32"/>
        <v>9.6970911490104788E-8</v>
      </c>
      <c r="J519" s="27">
        <f t="shared" si="33"/>
        <v>8.5338575911639589E-9</v>
      </c>
      <c r="K519" s="27">
        <f t="shared" si="34"/>
        <v>2.3844860966266947E-12</v>
      </c>
      <c r="L519" s="27">
        <f t="shared" si="35"/>
        <v>6.9247169589395083E-10</v>
      </c>
    </row>
    <row r="520" spans="8:12" x14ac:dyDescent="0.25">
      <c r="H520" s="14">
        <v>865</v>
      </c>
      <c r="I520" s="27">
        <f t="shared" si="32"/>
        <v>9.2007819498395064E-8</v>
      </c>
      <c r="J520" s="27">
        <f t="shared" si="33"/>
        <v>8.1198209685627941E-9</v>
      </c>
      <c r="K520" s="27">
        <f t="shared" si="34"/>
        <v>2.2903589155293561E-12</v>
      </c>
      <c r="L520" s="27">
        <f t="shared" si="35"/>
        <v>6.6079007838108532E-10</v>
      </c>
    </row>
    <row r="521" spans="8:12" x14ac:dyDescent="0.25">
      <c r="H521" s="14">
        <v>866</v>
      </c>
      <c r="I521" s="27">
        <f t="shared" si="32"/>
        <v>8.7309317707520999E-8</v>
      </c>
      <c r="J521" s="27">
        <f t="shared" si="33"/>
        <v>7.7267591863430426E-9</v>
      </c>
      <c r="K521" s="27">
        <f t="shared" si="34"/>
        <v>2.2001520238377168E-12</v>
      </c>
      <c r="L521" s="27">
        <f t="shared" si="35"/>
        <v>6.3062613794626677E-10</v>
      </c>
    </row>
    <row r="522" spans="8:12" x14ac:dyDescent="0.25">
      <c r="H522" s="14">
        <v>867</v>
      </c>
      <c r="I522" s="27">
        <f t="shared" si="32"/>
        <v>8.2860751350178416E-8</v>
      </c>
      <c r="J522" s="27">
        <f t="shared" si="33"/>
        <v>7.3535659163759086E-9</v>
      </c>
      <c r="K522" s="27">
        <f t="shared" si="34"/>
        <v>2.1136938875122973E-12</v>
      </c>
      <c r="L522" s="27">
        <f t="shared" si="35"/>
        <v>6.0190399454488241E-10</v>
      </c>
    </row>
    <row r="523" spans="8:12" x14ac:dyDescent="0.25">
      <c r="H523" s="14">
        <v>868</v>
      </c>
      <c r="I523" s="27">
        <f t="shared" si="32"/>
        <v>7.8648307010660948E-8</v>
      </c>
      <c r="J523" s="27">
        <f t="shared" si="33"/>
        <v>6.9991954368251798E-9</v>
      </c>
      <c r="K523" s="27">
        <f t="shared" si="34"/>
        <v>2.0308208294750929E-12</v>
      </c>
      <c r="L523" s="27">
        <f t="shared" si="35"/>
        <v>5.7455171685677184E-10</v>
      </c>
    </row>
    <row r="524" spans="8:12" x14ac:dyDescent="0.25">
      <c r="H524" s="14">
        <v>869</v>
      </c>
      <c r="I524" s="27">
        <f t="shared" si="32"/>
        <v>7.4658962657421368E-8</v>
      </c>
      <c r="J524" s="27">
        <f t="shared" si="33"/>
        <v>6.662659191388362E-9</v>
      </c>
      <c r="K524" s="27">
        <f t="shared" si="34"/>
        <v>1.9513766540304143E-12</v>
      </c>
      <c r="L524" s="27">
        <f t="shared" si="35"/>
        <v>5.485011089195037E-10</v>
      </c>
    </row>
    <row r="525" spans="8:12" x14ac:dyDescent="0.25">
      <c r="H525" s="14">
        <v>870</v>
      </c>
      <c r="I525" s="27">
        <f t="shared" si="32"/>
        <v>7.0880440739781349E-8</v>
      </c>
      <c r="J525" s="27">
        <f t="shared" si="33"/>
        <v>6.3430225505863262E-9</v>
      </c>
      <c r="K525" s="27">
        <f t="shared" si="34"/>
        <v>1.8752122899727895E-12</v>
      </c>
      <c r="L525" s="27">
        <f t="shared" si="35"/>
        <v>5.2368750870755206E-10</v>
      </c>
    </row>
    <row r="526" spans="8:12" x14ac:dyDescent="0.25">
      <c r="H526" s="14">
        <v>871</v>
      </c>
      <c r="I526" s="27">
        <f t="shared" si="32"/>
        <v>6.7301164155108687E-8</v>
      </c>
      <c r="J526" s="27">
        <f t="shared" si="33"/>
        <v>6.0394017628487596E-9</v>
      </c>
      <c r="K526" s="27">
        <f t="shared" si="34"/>
        <v>1.8021854514163354E-12</v>
      </c>
      <c r="L526" s="27">
        <f t="shared" si="35"/>
        <v>5.0004959796580615E-10</v>
      </c>
    </row>
    <row r="527" spans="8:12" x14ac:dyDescent="0.25">
      <c r="H527" s="14">
        <v>872</v>
      </c>
      <c r="I527" s="27">
        <f t="shared" si="32"/>
        <v>6.3910214905348363E-8</v>
      </c>
      <c r="J527" s="27">
        <f t="shared" si="33"/>
        <v>5.7509610839123749E-9</v>
      </c>
      <c r="K527" s="27">
        <f t="shared" si="34"/>
        <v>1.7321603154317811E-12</v>
      </c>
      <c r="L527" s="27">
        <f t="shared" si="35"/>
        <v>4.7752922264695309E-10</v>
      </c>
    </row>
    <row r="528" spans="8:12" x14ac:dyDescent="0.25">
      <c r="H528" s="14">
        <v>873</v>
      </c>
      <c r="I528" s="27">
        <f t="shared" si="32"/>
        <v>6.0697295273595575E-8</v>
      </c>
      <c r="J528" s="27">
        <f t="shared" si="33"/>
        <v>5.4769100737620331E-9</v>
      </c>
      <c r="K528" s="27">
        <f t="shared" si="34"/>
        <v>1.6650072156262061E-12</v>
      </c>
      <c r="L528" s="27">
        <f t="shared" si="35"/>
        <v>4.5607122334119018E-10</v>
      </c>
    </row>
    <row r="529" spans="8:12" x14ac:dyDescent="0.25">
      <c r="H529" s="14">
        <v>874</v>
      </c>
      <c r="I529" s="27">
        <f t="shared" si="32"/>
        <v>5.7652691362332879E-8</v>
      </c>
      <c r="J529" s="27">
        <f t="shared" si="33"/>
        <v>5.2165010510176012E-9</v>
      </c>
      <c r="K529" s="27">
        <f t="shared" si="34"/>
        <v>1.6006023508465495E-12</v>
      </c>
      <c r="L529" s="27">
        <f t="shared" si="35"/>
        <v>4.3562327512318601E-10</v>
      </c>
    </row>
    <row r="530" spans="8:12" x14ac:dyDescent="0.25">
      <c r="H530" s="14">
        <v>875</v>
      </c>
      <c r="I530" s="27">
        <f t="shared" si="32"/>
        <v>5.4767238845232274E-8</v>
      </c>
      <c r="J530" s="27">
        <f t="shared" si="33"/>
        <v>4.9690266952950735E-9</v>
      </c>
      <c r="K530" s="27">
        <f t="shared" si="34"/>
        <v>1.5388275082317553E-12</v>
      </c>
      <c r="L530" s="27">
        <f t="shared" si="35"/>
        <v>4.1613573627523017E-10</v>
      </c>
    </row>
    <row r="531" spans="8:12" x14ac:dyDescent="0.25">
      <c r="H531" s="14">
        <v>876</v>
      </c>
      <c r="I531" s="27">
        <f t="shared" si="32"/>
        <v>5.2032290793954262E-8</v>
      </c>
      <c r="J531" s="27">
        <f t="shared" si="33"/>
        <v>4.7338177886599124E-9</v>
      </c>
      <c r="K531" s="27">
        <f t="shared" si="34"/>
        <v>1.4795697998793451E-12</v>
      </c>
      <c r="L531" s="27">
        <f t="shared" si="35"/>
        <v>3.9756150537782302E-10</v>
      </c>
    </row>
    <row r="532" spans="8:12" x14ac:dyDescent="0.25">
      <c r="H532" s="14">
        <v>877</v>
      </c>
      <c r="I532" s="27">
        <f t="shared" si="32"/>
        <v>4.9439687450328515E-8</v>
      </c>
      <c r="J532" s="27">
        <f t="shared" si="33"/>
        <v>4.5102410878386189E-9</v>
      </c>
      <c r="K532" s="27">
        <f t="shared" si="34"/>
        <v>1.4227214124313578E-12</v>
      </c>
      <c r="L532" s="27">
        <f t="shared" si="35"/>
        <v>3.798558862888299E-10</v>
      </c>
    </row>
    <row r="533" spans="8:12" x14ac:dyDescent="0.25">
      <c r="H533" s="14">
        <v>878</v>
      </c>
      <c r="I533" s="27">
        <f t="shared" si="32"/>
        <v>4.6981727822621827E-8</v>
      </c>
      <c r="J533" s="27">
        <f t="shared" si="33"/>
        <v>4.2976973193697295E-9</v>
      </c>
      <c r="K533" s="27">
        <f t="shared" si="34"/>
        <v>1.3681793689212466E-12</v>
      </c>
      <c r="L533" s="27">
        <f t="shared" si="35"/>
        <v>3.6297646056086999E-10</v>
      </c>
    </row>
    <row r="534" spans="8:12" x14ac:dyDescent="0.25">
      <c r="H534" s="14">
        <v>879</v>
      </c>
      <c r="I534" s="27">
        <f t="shared" si="32"/>
        <v>4.4651142992390431E-8</v>
      </c>
      <c r="J534" s="27">
        <f t="shared" si="33"/>
        <v>4.0956192903590132E-9</v>
      </c>
      <c r="K534" s="27">
        <f t="shared" si="34"/>
        <v>1.3158453022582047E-12</v>
      </c>
      <c r="L534" s="27">
        <f t="shared" si="35"/>
        <v>3.4688296687294274E-10</v>
      </c>
    </row>
    <row r="535" spans="8:12" x14ac:dyDescent="0.25">
      <c r="H535" s="14">
        <v>880</v>
      </c>
      <c r="I535" s="27">
        <f t="shared" si="32"/>
        <v>4.2441071025683365E-8</v>
      </c>
      <c r="J535" s="27">
        <f t="shared" si="33"/>
        <v>3.9034701079523725E-9</v>
      </c>
      <c r="K535" s="27">
        <f t="shared" si="34"/>
        <v>1.2656252397581435E-12</v>
      </c>
      <c r="L535" s="27">
        <f t="shared" si="35"/>
        <v>3.3153718707740682E-10</v>
      </c>
    </row>
    <row r="536" spans="8:12" x14ac:dyDescent="0.25">
      <c r="H536" s="14">
        <v>881</v>
      </c>
      <c r="I536" s="27">
        <f t="shared" si="32"/>
        <v>4.0345033389158133E-8</v>
      </c>
      <c r="J536" s="27">
        <f t="shared" si="33"/>
        <v>3.7207415010655589E-9</v>
      </c>
      <c r="K536" s="27">
        <f t="shared" si="34"/>
        <v>1.2174293981617329E-12</v>
      </c>
      <c r="L536" s="27">
        <f t="shared" si="35"/>
        <v>3.1690283848677667E-10</v>
      </c>
    </row>
    <row r="537" spans="8:12" x14ac:dyDescent="0.25">
      <c r="H537" s="14">
        <v>882</v>
      </c>
      <c r="I537" s="27">
        <f t="shared" si="32"/>
        <v>3.8356912778014018E-8</v>
      </c>
      <c r="J537" s="27">
        <f t="shared" si="33"/>
        <v>3.5469522383040234E-9</v>
      </c>
      <c r="K537" s="27">
        <f t="shared" si="34"/>
        <v>1.171171988609306E-12</v>
      </c>
      <c r="L537" s="27">
        <f t="shared" si="35"/>
        <v>3.0294547204684789E-10</v>
      </c>
    </row>
    <row r="538" spans="8:12" x14ac:dyDescent="0.25">
      <c r="H538" s="14">
        <v>883</v>
      </c>
      <c r="I538" s="27">
        <f t="shared" si="32"/>
        <v>3.6470932268579809E-8</v>
      </c>
      <c r="J538" s="27">
        <f t="shared" si="33"/>
        <v>3.3816466363780864E-9</v>
      </c>
      <c r="K538" s="27">
        <f t="shared" si="34"/>
        <v>1.1267710310700751E-12</v>
      </c>
      <c r="L538" s="27">
        <f t="shared" si="35"/>
        <v>2.8963237606331632E-10</v>
      </c>
    </row>
    <row r="539" spans="8:12" x14ac:dyDescent="0.25">
      <c r="H539" s="14">
        <v>884</v>
      </c>
      <c r="I539" s="27">
        <f t="shared" si="32"/>
        <v>3.4681635713933398E-8</v>
      </c>
      <c r="J539" s="27">
        <f t="shared" si="33"/>
        <v>3.2243931536666696E-9</v>
      </c>
      <c r="K539" s="27">
        <f t="shared" si="34"/>
        <v>1.0841481777496422E-12</v>
      </c>
      <c r="L539" s="27">
        <f t="shared" si="35"/>
        <v>2.7693248516854668E-10</v>
      </c>
    </row>
    <row r="540" spans="8:12" x14ac:dyDescent="0.25">
      <c r="H540" s="14">
        <v>885</v>
      </c>
      <c r="I540" s="27">
        <f t="shared" si="32"/>
        <v>3.2983869306107603E-8</v>
      </c>
      <c r="J540" s="27">
        <f t="shared" si="33"/>
        <v>3.0747830639075478E-9</v>
      </c>
      <c r="K540" s="27">
        <f t="shared" si="34"/>
        <v>1.0432285450243504E-12</v>
      </c>
      <c r="L540" s="27">
        <f t="shared" si="35"/>
        <v>2.6481629423334751E-10</v>
      </c>
    </row>
    <row r="541" spans="8:12" x14ac:dyDescent="0.25">
      <c r="H541" s="14">
        <v>886</v>
      </c>
      <c r="I541" s="27">
        <f t="shared" si="32"/>
        <v>3.1372764233282565E-8</v>
      </c>
      <c r="J541" s="27">
        <f t="shared" si="33"/>
        <v>2.9324292052988414E-9</v>
      </c>
      <c r="K541" s="27">
        <f t="shared" si="34"/>
        <v>1.0039405534748262E-12</v>
      </c>
      <c r="L541" s="27">
        <f t="shared" si="35"/>
        <v>2.5325577694582417E-10</v>
      </c>
    </row>
    <row r="542" spans="8:12" x14ac:dyDescent="0.25">
      <c r="H542" s="14">
        <v>887</v>
      </c>
      <c r="I542" s="27">
        <f t="shared" si="32"/>
        <v>2.9843720364886887E-8</v>
      </c>
      <c r="J542" s="27">
        <f t="shared" si="33"/>
        <v>2.7969648005818857E-9</v>
      </c>
      <c r="K542" s="27">
        <f t="shared" si="34"/>
        <v>9.662157756131568E-13</v>
      </c>
      <c r="L542" s="27">
        <f t="shared" si="35"/>
        <v>2.422243087954906E-10</v>
      </c>
    </row>
    <row r="543" spans="8:12" x14ac:dyDescent="0.25">
      <c r="H543" s="14">
        <v>888</v>
      </c>
      <c r="I543" s="27">
        <f t="shared" si="32"/>
        <v>2.8392390901764427E-8</v>
      </c>
      <c r="J543" s="27">
        <f t="shared" si="33"/>
        <v>2.6680423439440847E-9</v>
      </c>
      <c r="K543" s="27">
        <f t="shared" si="34"/>
        <v>9.2998879091913841E-13</v>
      </c>
      <c r="L543" s="27">
        <f t="shared" si="35"/>
        <v>2.3169659421602165E-10</v>
      </c>
    </row>
    <row r="544" spans="8:12" x14ac:dyDescent="0.25">
      <c r="H544" s="14">
        <v>889</v>
      </c>
      <c r="I544" s="27">
        <f t="shared" si="32"/>
        <v>2.7014667932515989E-8</v>
      </c>
      <c r="J544" s="27">
        <f t="shared" si="33"/>
        <v>2.5453325508323959E-9</v>
      </c>
      <c r="K544" s="27">
        <f t="shared" si="34"/>
        <v>8.9519704782117837E-13</v>
      </c>
      <c r="L544" s="27">
        <f t="shared" si="35"/>
        <v>2.2164859765423115E-10</v>
      </c>
    </row>
    <row r="545" spans="8:12" x14ac:dyDescent="0.25">
      <c r="H545" s="14">
        <v>890</v>
      </c>
      <c r="I545" s="27">
        <f t="shared" si="32"/>
        <v>2.5706668840834218E-8</v>
      </c>
      <c r="J545" s="27">
        <f t="shared" si="33"/>
        <v>2.4285233670036777E-9</v>
      </c>
      <c r="K545" s="27">
        <f t="shared" si="34"/>
        <v>8.6178073227604809E-13</v>
      </c>
      <c r="L545" s="27">
        <f t="shared" si="35"/>
        <v>2.1205747834637544E-10</v>
      </c>
    </row>
    <row r="546" spans="8:12" x14ac:dyDescent="0.25">
      <c r="H546" s="14">
        <v>891</v>
      </c>
      <c r="I546" s="27">
        <f t="shared" si="32"/>
        <v>2.4464723512101782E-8</v>
      </c>
      <c r="J546" s="27">
        <f t="shared" si="33"/>
        <v>2.317319033359389E-9</v>
      </c>
      <c r="K546" s="27">
        <f t="shared" si="34"/>
        <v>8.2968264261966665E-13</v>
      </c>
      <c r="L546" s="27">
        <f t="shared" si="35"/>
        <v>2.0290152859538198E-10</v>
      </c>
    </row>
    <row r="547" spans="8:12" x14ac:dyDescent="0.25">
      <c r="H547" s="14">
        <v>892</v>
      </c>
      <c r="I547" s="27">
        <f t="shared" si="32"/>
        <v>2.3285362290771359E-8</v>
      </c>
      <c r="J547" s="27">
        <f t="shared" si="33"/>
        <v>2.2114392033200777E-9</v>
      </c>
      <c r="K547" s="27">
        <f t="shared" si="34"/>
        <v>7.9884807037798239E-13</v>
      </c>
      <c r="L547" s="27">
        <f t="shared" si="35"/>
        <v>1.9416011535456197E-10</v>
      </c>
    </row>
    <row r="548" spans="8:12" x14ac:dyDescent="0.25">
      <c r="H548" s="14">
        <v>893</v>
      </c>
      <c r="I548" s="27">
        <f t="shared" si="32"/>
        <v>2.2165304643067077E-8</v>
      </c>
      <c r="J548" s="27">
        <f t="shared" si="33"/>
        <v>2.110618109689406E-9</v>
      </c>
      <c r="K548" s="27">
        <f t="shared" si="34"/>
        <v>7.6922468674291104E-13</v>
      </c>
      <c r="L548" s="27">
        <f t="shared" si="35"/>
        <v>1.8581362493446426E-10</v>
      </c>
    </row>
    <row r="549" spans="8:12" x14ac:dyDescent="0.25">
      <c r="H549" s="14">
        <v>894</v>
      </c>
      <c r="I549" s="27">
        <f t="shared" si="32"/>
        <v>2.1101448482386907E-8</v>
      </c>
      <c r="J549" s="27">
        <f t="shared" si="33"/>
        <v>2.014603778140301E-9</v>
      </c>
      <c r="K549" s="27">
        <f t="shared" si="34"/>
        <v>7.4076243443355812E-13</v>
      </c>
      <c r="L549" s="27">
        <f t="shared" si="35"/>
        <v>1.7784341066006557E-10</v>
      </c>
    </row>
    <row r="550" spans="8:12" x14ac:dyDescent="0.25">
      <c r="H550" s="14">
        <v>895</v>
      </c>
      <c r="I550" s="27">
        <f t="shared" si="32"/>
        <v>2.0090860117439612E-8</v>
      </c>
      <c r="J550" s="27">
        <f t="shared" si="33"/>
        <v>1.9231572846273014E-9</v>
      </c>
      <c r="K550" s="27">
        <f t="shared" si="34"/>
        <v>7.1341342467717898E-13</v>
      </c>
      <c r="L550" s="27">
        <f t="shared" si="35"/>
        <v>1.7023174331535774E-10</v>
      </c>
    </row>
    <row r="551" spans="8:12" x14ac:dyDescent="0.25">
      <c r="H551" s="14">
        <v>896</v>
      </c>
      <c r="I551" s="27">
        <f t="shared" si="32"/>
        <v>1.9130764785629231E-8</v>
      </c>
      <c r="J551" s="27">
        <f t="shared" si="33"/>
        <v>1.8360520541897278E-9</v>
      </c>
      <c r="K551" s="27">
        <f t="shared" si="34"/>
        <v>6.8713183905800294E-13</v>
      </c>
      <c r="L551" s="27">
        <f t="shared" si="35"/>
        <v>1.6296176422169307E-10</v>
      </c>
    </row>
    <row r="552" spans="8:12" x14ac:dyDescent="0.25">
      <c r="H552" s="14">
        <v>897</v>
      </c>
      <c r="I552" s="27">
        <f t="shared" si="32"/>
        <v>1.821853773652625E-8</v>
      </c>
      <c r="J552" s="27">
        <f t="shared" si="33"/>
        <v>1.753073198761631E-9</v>
      </c>
      <c r="K552" s="27">
        <f t="shared" si="34"/>
        <v>6.6187383599477865E-13</v>
      </c>
      <c r="L552" s="27">
        <f t="shared" si="35"/>
        <v>1.560174408049853E-10</v>
      </c>
    </row>
    <row r="553" spans="8:12" x14ac:dyDescent="0.25">
      <c r="H553" s="14">
        <v>898</v>
      </c>
      <c r="I553" s="27">
        <f t="shared" si="32"/>
        <v>1.735169583244361E-8</v>
      </c>
      <c r="J553" s="27">
        <f t="shared" si="33"/>
        <v>1.6740168917459497E-9</v>
      </c>
      <c r="K553" s="27">
        <f t="shared" si="34"/>
        <v>6.3759746162025402E-13</v>
      </c>
      <c r="L553" s="27">
        <f t="shared" si="35"/>
        <v>1.4938352451513929E-10</v>
      </c>
    </row>
    <row r="554" spans="8:12" x14ac:dyDescent="0.25">
      <c r="H554" s="14">
        <v>899</v>
      </c>
      <c r="I554" s="27">
        <f t="shared" si="32"/>
        <v>1.6527889635169869E-8</v>
      </c>
      <c r="J554" s="27">
        <f t="shared" si="33"/>
        <v>1.5986897772433565E-9</v>
      </c>
      <c r="K554" s="27">
        <f t="shared" si="34"/>
        <v>6.142625648471044E-13</v>
      </c>
      <c r="L554" s="27">
        <f t="shared" si="35"/>
        <v>1.4304551096877506E-10</v>
      </c>
    </row>
    <row r="555" spans="8:12" x14ac:dyDescent="0.25">
      <c r="H555" s="14">
        <v>900</v>
      </c>
      <c r="I555" s="27">
        <f t="shared" si="32"/>
        <v>1.5744895949820166E-8</v>
      </c>
      <c r="J555" s="27">
        <f t="shared" si="33"/>
        <v>1.5269084119511375E-9</v>
      </c>
      <c r="K555" s="27">
        <f t="shared" si="34"/>
        <v>5.9183071641602006E-13</v>
      </c>
      <c r="L555" s="27">
        <f t="shared" si="35"/>
        <v>1.369896021936764E-10</v>
      </c>
    </row>
    <row r="556" spans="8:12" x14ac:dyDescent="0.25">
      <c r="H556" s="14">
        <v>901</v>
      </c>
      <c r="I556" s="27">
        <f t="shared" si="32"/>
        <v>1.5000610798556882E-8</v>
      </c>
      <c r="J556" s="27">
        <f t="shared" si="33"/>
        <v>1.4584987378649733E-9</v>
      </c>
      <c r="K556" s="27">
        <f t="shared" si="34"/>
        <v>5.7026513173175099E-13</v>
      </c>
      <c r="L556" s="27">
        <f t="shared" si="35"/>
        <v>1.312026708602096E-10</v>
      </c>
    </row>
    <row r="557" spans="8:12" x14ac:dyDescent="0.25">
      <c r="H557" s="14">
        <v>902</v>
      </c>
      <c r="I557" s="27">
        <f t="shared" si="32"/>
        <v>1.429304279859911E-8</v>
      </c>
      <c r="J557" s="27">
        <f t="shared" si="33"/>
        <v>1.3932955840261001E-9</v>
      </c>
      <c r="K557" s="27">
        <f t="shared" si="34"/>
        <v>5.4953059730295472E-13</v>
      </c>
      <c r="L557" s="27">
        <f t="shared" si="35"/>
        <v>1.2567222639148183E-10</v>
      </c>
    </row>
    <row r="558" spans="8:12" x14ac:dyDescent="0.25">
      <c r="H558" s="14">
        <v>903</v>
      </c>
      <c r="I558" s="27">
        <f t="shared" si="32"/>
        <v>1.3620306920515238E-8</v>
      </c>
      <c r="J558" s="27">
        <f t="shared" si="33"/>
        <v>1.3311421956604632E-9</v>
      </c>
      <c r="K558" s="27">
        <f t="shared" si="34"/>
        <v>5.2959340061079504E-13</v>
      </c>
      <c r="L558" s="27">
        <f t="shared" si="35"/>
        <v>1.2038638285004515E-10</v>
      </c>
    </row>
    <row r="559" spans="8:12" x14ac:dyDescent="0.25">
      <c r="H559" s="14">
        <v>904</v>
      </c>
      <c r="I559" s="27">
        <f t="shared" si="32"/>
        <v>1.2980618604257407E-8</v>
      </c>
      <c r="J559" s="27">
        <f t="shared" si="33"/>
        <v>1.2718897891530718E-9</v>
      </c>
      <c r="K559" s="27">
        <f t="shared" si="34"/>
        <v>5.1042126324021596E-13</v>
      </c>
      <c r="L559" s="27">
        <f t="shared" si="35"/>
        <v>1.1533382850476247E-10</v>
      </c>
    </row>
    <row r="560" spans="8:12" x14ac:dyDescent="0.25">
      <c r="H560" s="14">
        <v>905</v>
      </c>
      <c r="I560" s="27">
        <f t="shared" si="32"/>
        <v>1.2372288211774336E-8</v>
      </c>
      <c r="J560" s="27">
        <f t="shared" si="33"/>
        <v>1.2153971313921696E-9</v>
      </c>
      <c r="K560" s="27">
        <f t="shared" si="34"/>
        <v>4.9198327711599461E-13</v>
      </c>
      <c r="L560" s="27">
        <f t="shared" si="35"/>
        <v>1.1050379698679589E-10</v>
      </c>
    </row>
    <row r="561" spans="8:12" x14ac:dyDescent="0.25">
      <c r="H561" s="14">
        <v>906</v>
      </c>
      <c r="I561" s="27">
        <f t="shared" si="32"/>
        <v>1.1793715796331107E-8</v>
      </c>
      <c r="J561" s="27">
        <f t="shared" si="33"/>
        <v>1.1615301421039763E-9</v>
      </c>
      <c r="K561" s="27">
        <f t="shared" si="34"/>
        <v>4.7424984369381032E-13</v>
      </c>
      <c r="L561" s="27">
        <f t="shared" si="35"/>
        <v>1.0588603994881336E-10</v>
      </c>
    </row>
    <row r="562" spans="8:12" x14ac:dyDescent="0.25">
      <c r="H562" s="14">
        <v>907</v>
      </c>
      <c r="I562" s="27">
        <f t="shared" si="32"/>
        <v>1.1243386169871125E-8</v>
      </c>
      <c r="J562" s="27">
        <f t="shared" si="33"/>
        <v>1.1101615178787741E-9</v>
      </c>
      <c r="K562" s="27">
        <f t="shared" si="34"/>
        <v>4.5719261596384384E-13</v>
      </c>
      <c r="L562" s="27">
        <f t="shared" si="35"/>
        <v>1.0147080114629762E-10</v>
      </c>
    </row>
    <row r="563" spans="8:12" x14ac:dyDescent="0.25">
      <c r="H563" s="14">
        <v>908</v>
      </c>
      <c r="I563" s="27">
        <f t="shared" si="32"/>
        <v>1.0719864250890865E-8</v>
      </c>
      <c r="J563" s="27">
        <f t="shared" si="33"/>
        <v>1.0611703766653326E-9</v>
      </c>
      <c r="K563" s="27">
        <f t="shared" si="34"/>
        <v>4.4078444313169734E-13</v>
      </c>
      <c r="L563" s="27">
        <f t="shared" si="35"/>
        <v>9.7248791864364533E-11</v>
      </c>
    </row>
    <row r="564" spans="8:12" x14ac:dyDescent="0.25">
      <c r="H564" s="14">
        <v>909</v>
      </c>
      <c r="I564" s="27">
        <f t="shared" si="32"/>
        <v>1.0221790676359674E-8</v>
      </c>
      <c r="J564" s="27">
        <f t="shared" si="33"/>
        <v>1.0144419215815401E-9</v>
      </c>
      <c r="K564" s="27">
        <f t="shared" si="34"/>
        <v>4.2499931784814515E-13</v>
      </c>
      <c r="L564" s="27">
        <f t="shared" si="35"/>
        <v>9.3211167617764889E-11</v>
      </c>
    </row>
    <row r="565" spans="8:12" x14ac:dyDescent="0.25">
      <c r="H565" s="14">
        <v>910</v>
      </c>
      <c r="I565" s="27">
        <f t="shared" si="32"/>
        <v>9.747877662213357E-9</v>
      </c>
      <c r="J565" s="27">
        <f t="shared" si="33"/>
        <v>9.6986712295631339E-10</v>
      </c>
      <c r="K565" s="27">
        <f t="shared" si="34"/>
        <v>4.0981232586554064E-13</v>
      </c>
      <c r="L565" s="27">
        <f t="shared" si="35"/>
        <v>8.9349506055752406E-11</v>
      </c>
    </row>
    <row r="566" spans="8:12" x14ac:dyDescent="0.25">
      <c r="H566" s="14">
        <v>911</v>
      </c>
      <c r="I566" s="27">
        <f t="shared" si="32"/>
        <v>9.2969050978857925E-9</v>
      </c>
      <c r="J566" s="27">
        <f t="shared" si="33"/>
        <v>9.2734241758039709E-10</v>
      </c>
      <c r="K566" s="27">
        <f t="shared" si="34"/>
        <v>3.9519959800490548E-13</v>
      </c>
      <c r="L566" s="27">
        <f t="shared" si="35"/>
        <v>8.5655786007314786E-11</v>
      </c>
    </row>
    <row r="567" spans="8:12" x14ac:dyDescent="0.25">
      <c r="H567" s="14">
        <v>912</v>
      </c>
      <c r="I567" s="27">
        <f t="shared" si="32"/>
        <v>8.8677168612171319E-9</v>
      </c>
      <c r="J567" s="27">
        <f t="shared" si="33"/>
        <v>8.8676942420329939E-10</v>
      </c>
      <c r="K567" s="27">
        <f t="shared" si="34"/>
        <v>3.8113826432336349E-13</v>
      </c>
      <c r="L567" s="27">
        <f t="shared" si="35"/>
        <v>8.2122367605801929E-11</v>
      </c>
    </row>
    <row r="568" spans="8:12" x14ac:dyDescent="0.25">
      <c r="H568" s="14">
        <v>913</v>
      </c>
      <c r="I568" s="27">
        <f t="shared" si="32"/>
        <v>8.4592173409000112E-9</v>
      </c>
      <c r="J568" s="27">
        <f t="shared" si="33"/>
        <v>8.4805467436873373E-10</v>
      </c>
      <c r="K568" s="27">
        <f t="shared" si="34"/>
        <v>3.6760641037713778E-13</v>
      </c>
      <c r="L568" s="27">
        <f t="shared" si="35"/>
        <v>7.874197343537748E-11</v>
      </c>
    </row>
    <row r="569" spans="8:12" x14ac:dyDescent="0.25">
      <c r="H569" s="14">
        <v>914</v>
      </c>
      <c r="I569" s="27">
        <f t="shared" si="32"/>
        <v>8.0703681543975812E-9</v>
      </c>
      <c r="J569" s="27">
        <f t="shared" si="33"/>
        <v>8.1110935773368037E-10</v>
      </c>
      <c r="K569" s="27">
        <f t="shared" si="34"/>
        <v>3.5458303548044825E-13</v>
      </c>
      <c r="L569" s="27">
        <f t="shared" si="35"/>
        <v>7.5507670644887511E-11</v>
      </c>
    </row>
    <row r="570" spans="8:12" x14ac:dyDescent="0.25">
      <c r="H570" s="14">
        <v>915</v>
      </c>
      <c r="I570" s="27">
        <f t="shared" si="32"/>
        <v>7.7001850499869319E-9</v>
      </c>
      <c r="J570" s="27">
        <f t="shared" si="33"/>
        <v>7.7584908106506855E-10</v>
      </c>
      <c r="K570" s="27">
        <f t="shared" si="34"/>
        <v>3.4204801286558612E-13</v>
      </c>
      <c r="L570" s="27">
        <f t="shared" si="35"/>
        <v>7.24128539777349E-11</v>
      </c>
    </row>
    <row r="571" spans="8:12" x14ac:dyDescent="0.25">
      <c r="H571" s="14">
        <v>916</v>
      </c>
      <c r="I571" s="27">
        <f t="shared" si="32"/>
        <v>7.3477349822639736E-9</v>
      </c>
      <c r="J571" s="27">
        <f t="shared" si="33"/>
        <v>7.421936401546142E-10</v>
      </c>
      <c r="K571" s="27">
        <f t="shared" si="34"/>
        <v>3.2998205165411631E-13</v>
      </c>
      <c r="L571" s="27">
        <f t="shared" si="35"/>
        <v>6.9451229669166506E-11</v>
      </c>
    </row>
    <row r="572" spans="8:12" x14ac:dyDescent="0.25">
      <c r="H572" s="14">
        <v>917</v>
      </c>
      <c r="I572" s="27">
        <f t="shared" si="32"/>
        <v>7.0121333510811198E-9</v>
      </c>
      <c r="J572" s="27">
        <f t="shared" si="33"/>
        <v>7.1006680393567802E-10</v>
      </c>
      <c r="K572" s="27">
        <f t="shared" si="34"/>
        <v>3.1836666055357331E-13</v>
      </c>
      <c r="L572" s="27">
        <f t="shared" si="35"/>
        <v>6.6616800165064085E-11</v>
      </c>
    </row>
    <row r="573" spans="8:12" x14ac:dyDescent="0.25">
      <c r="H573" s="14">
        <v>918</v>
      </c>
      <c r="I573" s="27">
        <f t="shared" si="32"/>
        <v>6.6925413944852962E-9</v>
      </c>
      <c r="J573" s="27">
        <f t="shared" si="33"/>
        <v>6.7939611012717911E-10</v>
      </c>
      <c r="K573" s="27">
        <f t="shared" si="34"/>
        <v>3.0718411319820709E-13</v>
      </c>
      <c r="L573" s="27">
        <f t="shared" si="35"/>
        <v>6.3903849618817434E-11</v>
      </c>
    </row>
    <row r="574" spans="8:12" x14ac:dyDescent="0.25">
      <c r="H574" s="14">
        <v>919</v>
      </c>
      <c r="I574" s="27">
        <f t="shared" si="32"/>
        <v>6.3881637267884649E-9</v>
      </c>
      <c r="J574" s="27">
        <f t="shared" si="33"/>
        <v>6.5011267176795261E-10</v>
      </c>
      <c r="K574" s="27">
        <f t="shared" si="34"/>
        <v>2.9641741505636249E-13</v>
      </c>
      <c r="L574" s="27">
        <f t="shared" si="35"/>
        <v>6.1306930125244196E-11</v>
      </c>
    </row>
    <row r="575" spans="8:12" x14ac:dyDescent="0.25">
      <c r="H575" s="14">
        <v>920</v>
      </c>
      <c r="I575" s="27">
        <f t="shared" si="32"/>
        <v>6.0982460134262184E-9</v>
      </c>
      <c r="J575" s="27">
        <f t="shared" si="33"/>
        <v>6.2215099404148674E-10</v>
      </c>
      <c r="K575" s="27">
        <f t="shared" si="34"/>
        <v>2.8605027183080767E-13</v>
      </c>
      <c r="L575" s="27">
        <f t="shared" si="35"/>
        <v>5.8820848652766009E-11</v>
      </c>
    </row>
    <row r="576" spans="8:12" x14ac:dyDescent="0.25">
      <c r="H576" s="14">
        <v>921</v>
      </c>
      <c r="I576" s="27">
        <f t="shared" si="32"/>
        <v>5.8220727747560524E-9</v>
      </c>
      <c r="J576" s="27">
        <f t="shared" si="33"/>
        <v>5.9544880082479438E-10</v>
      </c>
      <c r="K576" s="27">
        <f t="shared" si="34"/>
        <v>2.7606705928197522E-13</v>
      </c>
      <c r="L576" s="27">
        <f t="shared" si="35"/>
        <v>5.6440654637144136E-11</v>
      </c>
    </row>
    <row r="577" spans="8:12" x14ac:dyDescent="0.25">
      <c r="H577" s="14">
        <v>922</v>
      </c>
      <c r="I577" s="27">
        <f t="shared" si="32"/>
        <v>5.5589653114111849E-9</v>
      </c>
      <c r="J577" s="27">
        <f t="shared" si="33"/>
        <v>5.6994687042769601E-10</v>
      </c>
      <c r="K577" s="27">
        <f t="shared" si="34"/>
        <v>2.6645279440744681E-13</v>
      </c>
      <c r="L577" s="27">
        <f t="shared" si="35"/>
        <v>5.4161628202080934E-11</v>
      </c>
    </row>
    <row r="578" spans="8:12" x14ac:dyDescent="0.25">
      <c r="H578" s="14">
        <v>923</v>
      </c>
      <c r="I578" s="27">
        <f t="shared" si="32"/>
        <v>5.3082797442620054E-9</v>
      </c>
      <c r="J578" s="27">
        <f t="shared" si="33"/>
        <v>5.4558888001871501E-10</v>
      </c>
      <c r="K578" s="27">
        <f t="shared" si="34"/>
        <v>2.5719310791427948E-13</v>
      </c>
      <c r="L578" s="27">
        <f t="shared" si="35"/>
        <v>5.1979268973881018E-11</v>
      </c>
    </row>
    <row r="579" spans="8:12" x14ac:dyDescent="0.25">
      <c r="H579" s="14">
        <v>924</v>
      </c>
      <c r="I579" s="27">
        <f t="shared" si="32"/>
        <v>5.0694051624453888E-9</v>
      </c>
      <c r="J579" s="27">
        <f t="shared" si="33"/>
        <v>5.2232125826252909E-10</v>
      </c>
      <c r="K579" s="27">
        <f t="shared" si="34"/>
        <v>2.4827421792384657E-13</v>
      </c>
      <c r="L579" s="27">
        <f t="shared" si="35"/>
        <v>4.9889285459128379E-11</v>
      </c>
    </row>
    <row r="580" spans="8:12" x14ac:dyDescent="0.25">
      <c r="H580" s="14">
        <v>925</v>
      </c>
      <c r="I580" s="27">
        <f t="shared" si="32"/>
        <v>4.8417618733091529E-9</v>
      </c>
      <c r="J580" s="27">
        <f t="shared" si="33"/>
        <v>5.0009304572066022E-10</v>
      </c>
      <c r="K580" s="27">
        <f t="shared" si="34"/>
        <v>2.3968290485177972E-13</v>
      </c>
      <c r="L580" s="27">
        <f t="shared" si="35"/>
        <v>4.7887584956020775E-11</v>
      </c>
    </row>
    <row r="581" spans="8:12" x14ac:dyDescent="0.25">
      <c r="H581" s="14">
        <v>926</v>
      </c>
      <c r="I581" s="27">
        <f t="shared" si="32"/>
        <v>4.6247997484776857E-9</v>
      </c>
      <c r="J581" s="27">
        <f t="shared" si="33"/>
        <v>4.7885576259231401E-10</v>
      </c>
      <c r="K581" s="27">
        <f t="shared" si="34"/>
        <v>2.3140648740837179E-13</v>
      </c>
      <c r="L581" s="27">
        <f t="shared" si="35"/>
        <v>4.5970263971585979E-11</v>
      </c>
    </row>
    <row r="582" spans="8:12" x14ac:dyDescent="0.25">
      <c r="H582" s="14">
        <v>927</v>
      </c>
      <c r="I582" s="27">
        <f t="shared" ref="I582:I645" si="36">1/(EXP($B$15*($B$11-$B$19/H582))+EXP($B$16*($B$12-$B$19/H582))+EXP($B$17*($B$13-$B$19/H582))+$B$14)</f>
        <v>4.4179966605871153E-9</v>
      </c>
      <c r="J582" s="27">
        <f t="shared" ref="J582:J645" si="37">1/(EXP($B$15*($B$11-$B$20/H582))+EXP($B$16*($B$12-$B$20/H582))+EXP($B$17*($B$13-$B$20/H582))+$B$14)</f>
        <v>4.5856328339623056E-10</v>
      </c>
      <c r="K582" s="27">
        <f t="shared" ref="K582:K645" si="38">1/(EXP($B$15*($B$11-$B$21/H582))+EXP($B$16*($B$12-$B$21/H582))+EXP($B$17*($B$13-$B$21/H582))+$B$14)</f>
        <v>2.2343279966745768E-13</v>
      </c>
      <c r="L582" s="27">
        <f t="shared" ref="L582:L645" si="39">1/(EXP($B$15*($B$11-$B$22/H582))+EXP($B$16*($B$12-$B$22/H582))+EXP($B$17*($B$13-$B$22/H582))+$B$14)</f>
        <v>4.4133599118501123E-11</v>
      </c>
    </row>
    <row r="583" spans="8:12" x14ac:dyDescent="0.25">
      <c r="H583" s="14">
        <v>928</v>
      </c>
      <c r="I583" s="27">
        <f t="shared" si="36"/>
        <v>4.2208570055540804E-9</v>
      </c>
      <c r="J583" s="27">
        <f t="shared" si="37"/>
        <v>4.3917171821664601E-10</v>
      </c>
      <c r="K583" s="27">
        <f t="shared" si="38"/>
        <v>2.1575016915426083E-13</v>
      </c>
      <c r="L583" s="27">
        <f t="shared" si="39"/>
        <v>4.2374038466635922E-11</v>
      </c>
    </row>
    <row r="584" spans="8:12" x14ac:dyDescent="0.25">
      <c r="H584" s="14">
        <v>929</v>
      </c>
      <c r="I584" s="27">
        <f t="shared" si="36"/>
        <v>4.0329103055457728E-9</v>
      </c>
      <c r="J584" s="27">
        <f t="shared" si="37"/>
        <v>4.2063930015773356E-10</v>
      </c>
      <c r="K584" s="27">
        <f t="shared" si="38"/>
        <v>2.0834739590512306E-13</v>
      </c>
      <c r="L584" s="27">
        <f t="shared" si="39"/>
        <v>4.0688193325794947E-11</v>
      </c>
    </row>
    <row r="585" spans="8:12" x14ac:dyDescent="0.25">
      <c r="H585" s="14">
        <v>930</v>
      </c>
      <c r="I585" s="27">
        <f t="shared" si="36"/>
        <v>3.8537098880970773E-9</v>
      </c>
      <c r="J585" s="27">
        <f t="shared" si="37"/>
        <v>4.0292627867075735E-10</v>
      </c>
      <c r="K585" s="27">
        <f t="shared" si="38"/>
        <v>2.0121373245422633E-13</v>
      </c>
      <c r="L585" s="27">
        <f t="shared" si="39"/>
        <v>3.907283043737845E-11</v>
      </c>
    </row>
    <row r="586" spans="8:12" x14ac:dyDescent="0.25">
      <c r="H586" s="14">
        <v>931</v>
      </c>
      <c r="I586" s="27">
        <f t="shared" si="36"/>
        <v>3.6828316370882784E-9</v>
      </c>
      <c r="J586" s="27">
        <f t="shared" si="37"/>
        <v>3.8599481843686433E-10</v>
      </c>
      <c r="K586" s="27">
        <f t="shared" si="38"/>
        <v>1.9433886470465005E-13</v>
      </c>
      <c r="L586" s="27">
        <f t="shared" si="39"/>
        <v>3.7524864553872739E-11</v>
      </c>
    </row>
    <row r="587" spans="8:12" x14ac:dyDescent="0.25">
      <c r="H587" s="14">
        <v>932</v>
      </c>
      <c r="I587" s="27">
        <f t="shared" si="36"/>
        <v>3.519872811544228E-9</v>
      </c>
      <c r="J587" s="27">
        <f t="shared" si="37"/>
        <v>3.6980890350621135E-10</v>
      </c>
      <c r="K587" s="27">
        <f t="shared" si="38"/>
        <v>1.8771289364305845E-13</v>
      </c>
      <c r="L587" s="27">
        <f t="shared" si="39"/>
        <v>3.6041351386213139E-11</v>
      </c>
    </row>
    <row r="588" spans="8:12" x14ac:dyDescent="0.25">
      <c r="H588" s="14">
        <v>933</v>
      </c>
      <c r="I588" s="27">
        <f t="shared" si="36"/>
        <v>3.3644509284504588E-9</v>
      </c>
      <c r="J588" s="27">
        <f t="shared" si="37"/>
        <v>3.543342464107206E-10</v>
      </c>
      <c r="K588" s="27">
        <f t="shared" si="38"/>
        <v>1.8132631785934253E-13</v>
      </c>
      <c r="L588" s="27">
        <f t="shared" si="39"/>
        <v>3.4619480900122403E-11</v>
      </c>
    </row>
    <row r="589" spans="8:12" x14ac:dyDescent="0.25">
      <c r="H589" s="14">
        <v>934</v>
      </c>
      <c r="I589" s="27">
        <f t="shared" si="36"/>
        <v>3.2162027060020454E-9</v>
      </c>
      <c r="J589" s="27">
        <f t="shared" si="37"/>
        <v>3.395382019834756E-10</v>
      </c>
      <c r="K589" s="27">
        <f t="shared" si="38"/>
        <v>1.7517001683430537E-13</v>
      </c>
      <c r="L589" s="27">
        <f t="shared" si="39"/>
        <v>3.325657094352365E-11</v>
      </c>
    </row>
    <row r="590" spans="8:12" x14ac:dyDescent="0.25">
      <c r="H590" s="14">
        <v>935</v>
      </c>
      <c r="I590" s="27">
        <f t="shared" si="36"/>
        <v>3.0747830639075478E-9</v>
      </c>
      <c r="J590" s="27">
        <f t="shared" si="37"/>
        <v>3.2538968563257365E-10</v>
      </c>
      <c r="K590" s="27">
        <f t="shared" si="38"/>
        <v>1.6923523496029856E-13</v>
      </c>
      <c r="L590" s="27">
        <f t="shared" si="39"/>
        <v>3.1950061188089808E-11</v>
      </c>
    </row>
    <row r="591" spans="8:12" x14ac:dyDescent="0.25">
      <c r="H591" s="14">
        <v>936</v>
      </c>
      <c r="I591" s="27">
        <f t="shared" si="36"/>
        <v>2.9398641775656507E-9</v>
      </c>
      <c r="J591" s="27">
        <f t="shared" si="37"/>
        <v>3.1185909583120029E-10</v>
      </c>
      <c r="K591" s="27">
        <f t="shared" si="38"/>
        <v>1.6351356626133389E-13</v>
      </c>
      <c r="L591" s="27">
        <f t="shared" si="39"/>
        <v>3.0697507368877049E-11</v>
      </c>
    </row>
    <row r="592" spans="8:12" x14ac:dyDescent="0.25">
      <c r="H592" s="14">
        <v>937</v>
      </c>
      <c r="I592" s="27">
        <f t="shared" si="36"/>
        <v>2.81113458311469E-9</v>
      </c>
      <c r="J592" s="27">
        <f t="shared" si="37"/>
        <v>2.9891824059888699E-10</v>
      </c>
      <c r="K592" s="27">
        <f t="shared" si="38"/>
        <v>1.5799693978082875E-13</v>
      </c>
      <c r="L592" s="27">
        <f t="shared" si="39"/>
        <v>2.9496575806844495E-11</v>
      </c>
    </row>
    <row r="593" spans="8:12" x14ac:dyDescent="0.25">
      <c r="H593" s="14">
        <v>938</v>
      </c>
      <c r="I593" s="27">
        <f t="shared" si="36"/>
        <v>2.6882983305279572E-9</v>
      </c>
      <c r="J593" s="27">
        <f t="shared" si="37"/>
        <v>2.8654026776124559E-10</v>
      </c>
      <c r="K593" s="27">
        <f t="shared" si="38"/>
        <v>1.5267760560660168E-13</v>
      </c>
      <c r="L593" s="27">
        <f t="shared" si="39"/>
        <v>2.8345038199859547E-11</v>
      </c>
    </row>
    <row r="594" spans="8:12" x14ac:dyDescent="0.25">
      <c r="H594" s="14">
        <v>939</v>
      </c>
      <c r="I594" s="27">
        <f t="shared" si="36"/>
        <v>2.571074182089437E-9</v>
      </c>
      <c r="J594" s="27">
        <f t="shared" si="37"/>
        <v>2.7469959878728883E-10</v>
      </c>
      <c r="K594" s="27">
        <f t="shared" si="38"/>
        <v>1.4754812150420454E-13</v>
      </c>
      <c r="L594" s="27">
        <f t="shared" si="39"/>
        <v>2.7240766668551996E-11</v>
      </c>
    </row>
    <row r="595" spans="8:12" x14ac:dyDescent="0.25">
      <c r="H595" s="14">
        <v>940</v>
      </c>
      <c r="I595" s="27">
        <f t="shared" si="36"/>
        <v>2.4591948537376499E-9</v>
      </c>
      <c r="J595" s="27">
        <f t="shared" si="37"/>
        <v>2.6337186601436034E-10</v>
      </c>
      <c r="K595" s="27">
        <f t="shared" si="38"/>
        <v>1.4260134013102935E-13</v>
      </c>
      <c r="L595" s="27">
        <f t="shared" si="39"/>
        <v>2.6181729044091631E-11</v>
      </c>
    </row>
    <row r="596" spans="8:12" x14ac:dyDescent="0.25">
      <c r="H596" s="14">
        <v>941</v>
      </c>
      <c r="I596" s="27">
        <f t="shared" si="36"/>
        <v>2.3524062969079424E-9</v>
      </c>
      <c r="J596" s="27">
        <f t="shared" si="37"/>
        <v>2.5253385308122565E-10</v>
      </c>
      <c r="K596" s="27">
        <f t="shared" si="38"/>
        <v>1.3783039680491922E-13</v>
      </c>
      <c r="L596" s="27">
        <f t="shared" si="39"/>
        <v>2.5165984385644187E-11</v>
      </c>
    </row>
    <row r="597" spans="8:12" x14ac:dyDescent="0.25">
      <c r="H597" s="14">
        <v>942</v>
      </c>
      <c r="I597" s="27">
        <f t="shared" si="36"/>
        <v>2.250467018639677E-9</v>
      </c>
      <c r="J597" s="27">
        <f t="shared" si="37"/>
        <v>2.4216343839962946E-10</v>
      </c>
      <c r="K597" s="27">
        <f t="shared" si="38"/>
        <v>1.3322869780225269E-13</v>
      </c>
      <c r="L597" s="27">
        <f t="shared" si="39"/>
        <v>2.4191678715902727E-11</v>
      </c>
    </row>
    <row r="598" spans="8:12" x14ac:dyDescent="0.25">
      <c r="H598" s="14">
        <v>943</v>
      </c>
      <c r="I598" s="27">
        <f t="shared" si="36"/>
        <v>2.1531474378410792E-9</v>
      </c>
      <c r="J598" s="27">
        <f t="shared" si="37"/>
        <v>2.3223954150392019E-10</v>
      </c>
      <c r="K598" s="27">
        <f t="shared" si="38"/>
        <v>1.2878990916164377E-13</v>
      </c>
      <c r="L598" s="27">
        <f t="shared" si="39"/>
        <v>2.3257040963695699E-11</v>
      </c>
    </row>
    <row r="599" spans="8:12" x14ac:dyDescent="0.25">
      <c r="H599" s="14">
        <v>944</v>
      </c>
      <c r="I599" s="27">
        <f t="shared" si="36"/>
        <v>2.0602292757246485E-9</v>
      </c>
      <c r="J599" s="27">
        <f t="shared" si="37"/>
        <v>2.2274207212709318E-10</v>
      </c>
      <c r="K599" s="27">
        <f t="shared" si="38"/>
        <v>1.2450794597051924E-13</v>
      </c>
      <c r="L599" s="27">
        <f t="shared" si="39"/>
        <v>2.2360379103249463E-11</v>
      </c>
    </row>
    <row r="600" spans="8:12" x14ac:dyDescent="0.25">
      <c r="H600" s="14">
        <v>945</v>
      </c>
      <c r="I600" s="27">
        <f t="shared" si="36"/>
        <v>1.9715049785386989E-9</v>
      </c>
      <c r="J600" s="27">
        <f t="shared" si="37"/>
        <v>2.1365188185984145E-10</v>
      </c>
      <c r="K600" s="27">
        <f t="shared" si="38"/>
        <v>1.2037696211288414E-13</v>
      </c>
      <c r="L600" s="27">
        <f t="shared" si="39"/>
        <v>2.1500076480223859E-11</v>
      </c>
    </row>
    <row r="601" spans="8:12" x14ac:dyDescent="0.25">
      <c r="H601" s="14">
        <v>946</v>
      </c>
      <c r="I601" s="27">
        <f t="shared" si="36"/>
        <v>1.8867771708263282E-9</v>
      </c>
      <c r="J601" s="27">
        <f t="shared" si="37"/>
        <v>2.0495071825703264E-10</v>
      </c>
      <c r="K601" s="27">
        <f t="shared" si="38"/>
        <v>1.1639134045762049E-13</v>
      </c>
      <c r="L601" s="27">
        <f t="shared" si="39"/>
        <v>2.0674588315153998E-11</v>
      </c>
    </row>
    <row r="602" spans="8:12" x14ac:dyDescent="0.25">
      <c r="H602" s="14">
        <v>947</v>
      </c>
      <c r="I602" s="27">
        <f t="shared" si="36"/>
        <v>1.8058581375435523E-9</v>
      </c>
      <c r="J602" s="27">
        <f t="shared" si="37"/>
        <v>1.9662118126334031E-10</v>
      </c>
      <c r="K602" s="27">
        <f t="shared" si="38"/>
        <v>1.1254568346759801E-13</v>
      </c>
      <c r="L602" s="27">
        <f t="shared" si="39"/>
        <v>1.9882438375416101E-11</v>
      </c>
    </row>
    <row r="603" spans="8:12" x14ac:dyDescent="0.25">
      <c r="H603" s="14">
        <v>948</v>
      </c>
      <c r="I603" s="27">
        <f t="shared" si="36"/>
        <v>1.7285693334621273E-9</v>
      </c>
      <c r="J603" s="27">
        <f t="shared" si="37"/>
        <v>1.8864668183673838E-10</v>
      </c>
      <c r="K603" s="27">
        <f t="shared" si="38"/>
        <v>1.0883480421081583E-13</v>
      </c>
      <c r="L603" s="27">
        <f t="shared" si="39"/>
        <v>1.9122215807299226E-11</v>
      </c>
    </row>
    <row r="604" spans="8:12" x14ac:dyDescent="0.25">
      <c r="H604" s="14">
        <v>949</v>
      </c>
      <c r="I604" s="27">
        <f t="shared" si="36"/>
        <v>1.6547409183712009E-9</v>
      </c>
      <c r="J604" s="27">
        <f t="shared" si="37"/>
        <v>1.8101140265509564E-10</v>
      </c>
      <c r="K604" s="27">
        <f t="shared" si="38"/>
        <v>1.0525371775565724E-13</v>
      </c>
      <c r="L604" s="27">
        <f t="shared" si="39"/>
        <v>1.8392572120194373E-11</v>
      </c>
    </row>
    <row r="605" spans="8:12" x14ac:dyDescent="0.25">
      <c r="H605" s="14">
        <v>950</v>
      </c>
      <c r="I605" s="27">
        <f t="shared" si="36"/>
        <v>1.5842113166755979E-9</v>
      </c>
      <c r="J605" s="27">
        <f t="shared" si="37"/>
        <v>1.7370026079732322E-10</v>
      </c>
      <c r="K605" s="27">
        <f t="shared" si="38"/>
        <v>1.0179763293315833E-13</v>
      </c>
      <c r="L605" s="27">
        <f t="shared" si="39"/>
        <v>1.7692218315330006E-11</v>
      </c>
    </row>
    <row r="606" spans="8:12" x14ac:dyDescent="0.25">
      <c r="H606" s="14">
        <v>951</v>
      </c>
      <c r="I606" s="27">
        <f t="shared" si="36"/>
        <v>1.5168268000670033E-9</v>
      </c>
      <c r="J606" s="27">
        <f t="shared" si="37"/>
        <v>1.6669887229636705E-10</v>
      </c>
      <c r="K606" s="27">
        <f t="shared" si="38"/>
        <v>9.8461944449999652E-14</v>
      </c>
      <c r="L606" s="27">
        <f t="shared" si="39"/>
        <v>1.7019922151869401E-11</v>
      </c>
    </row>
    <row r="607" spans="8:12" x14ac:dyDescent="0.25">
      <c r="H607" s="14">
        <v>952</v>
      </c>
      <c r="I607" s="27">
        <f t="shared" si="36"/>
        <v>1.4524410920186548E-9</v>
      </c>
      <c r="J607" s="27">
        <f t="shared" si="37"/>
        <v>1.5999351846683006E-10</v>
      </c>
      <c r="K607" s="27">
        <f t="shared" si="38"/>
        <v>9.5242225336668685E-14</v>
      </c>
      <c r="L607" s="27">
        <f t="shared" si="39"/>
        <v>1.6374505543556307E-11</v>
      </c>
    </row>
    <row r="608" spans="8:12" x14ac:dyDescent="0.25">
      <c r="H608" s="14">
        <v>953</v>
      </c>
      <c r="I608" s="27">
        <f t="shared" si="36"/>
        <v>1.3909149929236924E-9</v>
      </c>
      <c r="J608" s="27">
        <f t="shared" si="37"/>
        <v>1.5357111391526939E-10</v>
      </c>
      <c r="K608" s="27">
        <f t="shared" si="38"/>
        <v>9.2134219715962937E-14</v>
      </c>
      <c r="L608" s="27">
        <f t="shared" si="39"/>
        <v>1.5754842079445587E-11</v>
      </c>
    </row>
    <row r="609" spans="8:12" x14ac:dyDescent="0.25">
      <c r="H609" s="14">
        <v>954</v>
      </c>
      <c r="I609" s="27">
        <f t="shared" si="36"/>
        <v>1.3321160247634349E-9</v>
      </c>
      <c r="J609" s="27">
        <f t="shared" si="37"/>
        <v>1.4741917614611624E-10</v>
      </c>
      <c r="K609" s="27">
        <f t="shared" si="38"/>
        <v>8.9133835877684919E-14</v>
      </c>
      <c r="L609" s="27">
        <f t="shared" si="39"/>
        <v>1.5159854662585719E-11</v>
      </c>
    </row>
    <row r="610" spans="8:12" x14ac:dyDescent="0.25">
      <c r="H610" s="14">
        <v>955</v>
      </c>
      <c r="I610" s="27">
        <f t="shared" si="36"/>
        <v>1.275918094253619E-9</v>
      </c>
      <c r="J610" s="27">
        <f t="shared" si="37"/>
        <v>1.4152579668080444E-10</v>
      </c>
      <c r="K610" s="27">
        <f t="shared" si="38"/>
        <v>8.6237139646024068E-14</v>
      </c>
      <c r="L610" s="27">
        <f t="shared" si="39"/>
        <v>1.4588513260834048E-11</v>
      </c>
    </row>
    <row r="611" spans="8:12" x14ac:dyDescent="0.25">
      <c r="H611" s="14">
        <v>956</v>
      </c>
      <c r="I611" s="27">
        <f t="shared" si="36"/>
        <v>1.2222011734752558E-9</v>
      </c>
      <c r="J611" s="27">
        <f t="shared" si="37"/>
        <v>1.3587961361213286E-10</v>
      </c>
      <c r="K611" s="27">
        <f t="shared" si="38"/>
        <v>8.3440348026748099E-14</v>
      </c>
      <c r="L611" s="27">
        <f t="shared" si="39"/>
        <v>1.4039832764283318E-11</v>
      </c>
    </row>
    <row r="612" spans="8:12" x14ac:dyDescent="0.25">
      <c r="H612" s="14">
        <v>957</v>
      </c>
      <c r="I612" s="27">
        <f t="shared" si="36"/>
        <v>1.1708509970519195E-9</v>
      </c>
      <c r="J612" s="27">
        <f t="shared" si="37"/>
        <v>1.3046978552000088E-10</v>
      </c>
      <c r="K612" s="27">
        <f t="shared" si="38"/>
        <v>8.0739823121909522E-14</v>
      </c>
      <c r="L612" s="27">
        <f t="shared" si="39"/>
        <v>1.3512870944058106E-11</v>
      </c>
    </row>
    <row r="613" spans="8:12" x14ac:dyDescent="0.25">
      <c r="H613" s="14">
        <v>958</v>
      </c>
      <c r="I613" s="27">
        <f t="shared" si="36"/>
        <v>1.1217587749870074E-9</v>
      </c>
      <c r="J613" s="27">
        <f t="shared" si="37"/>
        <v>1.2528596667860106E-10</v>
      </c>
      <c r="K613" s="27">
        <f t="shared" si="38"/>
        <v>7.8132066300334036E-14</v>
      </c>
      <c r="L613" s="27">
        <f t="shared" si="39"/>
        <v>1.3006726507508757E-11</v>
      </c>
    </row>
    <row r="614" spans="8:12" x14ac:dyDescent="0.25">
      <c r="H614" s="14">
        <v>959</v>
      </c>
      <c r="I614" s="27">
        <f t="shared" si="36"/>
        <v>1.074820920323836E-9</v>
      </c>
      <c r="J614" s="27">
        <f t="shared" si="37"/>
        <v>1.2031828348887589E-10</v>
      </c>
      <c r="K614" s="27">
        <f t="shared" si="38"/>
        <v>7.5613712612693365E-14</v>
      </c>
      <c r="L614" s="27">
        <f t="shared" si="39"/>
        <v>1.252053724508025E-11</v>
      </c>
    </row>
    <row r="615" spans="8:12" x14ac:dyDescent="0.25">
      <c r="H615" s="14">
        <v>960</v>
      </c>
      <c r="I615" s="27">
        <f t="shared" si="36"/>
        <v>1.0299387908374534E-9</v>
      </c>
      <c r="J615" s="27">
        <f t="shared" si="37"/>
        <v>1.15557312073523E-10</v>
      </c>
      <c r="K615" s="27">
        <f t="shared" si="38"/>
        <v>7.3181525440479274E-14</v>
      </c>
      <c r="L615" s="27">
        <f t="shared" si="39"/>
        <v>1.2053478264375017E-11</v>
      </c>
    </row>
    <row r="616" spans="8:12" x14ac:dyDescent="0.25">
      <c r="H616" s="14">
        <v>961</v>
      </c>
      <c r="I616" s="27">
        <f t="shared" si="36"/>
        <v>9.8701844401054368E-10</v>
      </c>
      <c r="J616" s="27">
        <f t="shared" si="37"/>
        <v>1.1099405697518204E-10</v>
      </c>
      <c r="K616" s="27">
        <f t="shared" si="38"/>
        <v>7.08323913686678E-14</v>
      </c>
      <c r="L616" s="27">
        <f t="shared" si="39"/>
        <v>1.1604760307154255E-11</v>
      </c>
    </row>
    <row r="617" spans="8:12" x14ac:dyDescent="0.25">
      <c r="H617" s="14">
        <v>962</v>
      </c>
      <c r="I617" s="27">
        <f t="shared" si="36"/>
        <v>9.4597040458723981E-10</v>
      </c>
      <c r="J617" s="27">
        <f t="shared" si="37"/>
        <v>1.0661993090154409E-10</v>
      </c>
      <c r="K617" s="27">
        <f t="shared" si="38"/>
        <v>6.8563315272340561E-14</v>
      </c>
      <c r="L617" s="27">
        <f t="shared" si="39"/>
        <v>1.1173628145237782E-11</v>
      </c>
    </row>
    <row r="618" spans="8:12" x14ac:dyDescent="0.25">
      <c r="H618" s="14">
        <v>963</v>
      </c>
      <c r="I618" s="27">
        <f t="shared" si="36"/>
        <v>9.067094440369962E-10</v>
      </c>
      <c r="J618" s="27">
        <f t="shared" si="37"/>
        <v>1.0242673546411733E-10</v>
      </c>
      <c r="K618" s="27">
        <f t="shared" si="38"/>
        <v>6.6371415607961635E-14</v>
      </c>
      <c r="L618" s="27">
        <f t="shared" si="39"/>
        <v>1.0759359051465292E-11</v>
      </c>
    </row>
    <row r="619" spans="8:12" x14ac:dyDescent="0.25">
      <c r="H619" s="14">
        <v>964</v>
      </c>
      <c r="I619" s="27">
        <f t="shared" si="36"/>
        <v>8.6915437129769404E-10</v>
      </c>
      <c r="J619" s="27">
        <f t="shared" si="37"/>
        <v>9.8406642860150907E-11</v>
      </c>
      <c r="K619" s="27">
        <f t="shared" si="38"/>
        <v>6.4253919900428038E-14</v>
      </c>
      <c r="L619" s="27">
        <f t="shared" si="39"/>
        <v>1.0361261342077968E-11</v>
      </c>
    </row>
    <row r="620" spans="8:12" x14ac:dyDescent="0.25">
      <c r="H620" s="14">
        <v>965</v>
      </c>
      <c r="I620" s="27">
        <f t="shared" si="36"/>
        <v>8.3322783420124369E-10</v>
      </c>
      <c r="J620" s="27">
        <f t="shared" si="37"/>
        <v>9.4552178449900501E-11</v>
      </c>
      <c r="K620" s="27">
        <f t="shared" si="38"/>
        <v>6.2208160417417933E-14</v>
      </c>
      <c r="L620" s="27">
        <f t="shared" si="39"/>
        <v>9.9786729870565997E-12</v>
      </c>
    </row>
    <row r="621" spans="8:12" x14ac:dyDescent="0.25">
      <c r="H621" s="14">
        <v>966</v>
      </c>
      <c r="I621" s="27">
        <f t="shared" si="36"/>
        <v>7.9885613101794769E-10</v>
      </c>
      <c r="J621" s="27">
        <f t="shared" si="37"/>
        <v>9.0856204183919256E-11</v>
      </c>
      <c r="K621" s="27">
        <f t="shared" si="38"/>
        <v>6.0231570022938542E-14</v>
      </c>
      <c r="L621" s="27">
        <f t="shared" si="39"/>
        <v>9.6109602851339664E-12</v>
      </c>
    </row>
    <row r="622" spans="8:12" x14ac:dyDescent="0.25">
      <c r="H622" s="14">
        <v>967</v>
      </c>
      <c r="I622" s="27">
        <f t="shared" si="36"/>
        <v>7.65969031586212E-10</v>
      </c>
      <c r="J622" s="27">
        <f t="shared" si="37"/>
        <v>8.7311902837408823E-11</v>
      </c>
      <c r="K622" s="27">
        <f t="shared" si="38"/>
        <v>5.8321678202337255E-14</v>
      </c>
      <c r="L622" s="27">
        <f t="shared" si="39"/>
        <v>9.2575166003548879E-12</v>
      </c>
    </row>
    <row r="623" spans="8:12" x14ac:dyDescent="0.25">
      <c r="H623" s="14">
        <v>968</v>
      </c>
      <c r="I623" s="27">
        <f t="shared" si="36"/>
        <v>7.3449960752356054E-10</v>
      </c>
      <c r="J623" s="27">
        <f t="shared" si="37"/>
        <v>8.3912763010940597E-11</v>
      </c>
      <c r="K623" s="27">
        <f t="shared" si="38"/>
        <v>5.6476107251393906E-14</v>
      </c>
      <c r="L623" s="27">
        <f t="shared" si="39"/>
        <v>8.9177611572217246E-12</v>
      </c>
    </row>
    <row r="624" spans="8:12" x14ac:dyDescent="0.25">
      <c r="H624" s="14">
        <v>969</v>
      </c>
      <c r="I624" s="27">
        <f t="shared" si="36"/>
        <v>7.0438407104197609E-10</v>
      </c>
      <c r="J624" s="27">
        <f t="shared" si="37"/>
        <v>8.0652564858951658E-11</v>
      </c>
      <c r="K624" s="27">
        <f t="shared" si="38"/>
        <v>5.4692568622433125E-14</v>
      </c>
      <c r="L624" s="27">
        <f t="shared" si="39"/>
        <v>8.5911378916051302E-12</v>
      </c>
    </row>
    <row r="625" spans="8:12" x14ac:dyDescent="0.25">
      <c r="H625" s="14">
        <v>970</v>
      </c>
      <c r="I625" s="27">
        <f t="shared" si="36"/>
        <v>6.7556162191675312E-10</v>
      </c>
      <c r="J625" s="27">
        <f t="shared" si="37"/>
        <v>7.7525366509451068E-11</v>
      </c>
      <c r="K625" s="27">
        <f t="shared" si="38"/>
        <v>5.2968859420721209E-14</v>
      </c>
      <c r="L625" s="27">
        <f t="shared" si="39"/>
        <v>8.2771143547423663E-12</v>
      </c>
    </row>
    <row r="626" spans="8:12" x14ac:dyDescent="0.25">
      <c r="H626" s="14">
        <v>971</v>
      </c>
      <c r="I626" s="27">
        <f t="shared" si="36"/>
        <v>6.4797430218214869E-10</v>
      </c>
      <c r="J626" s="27">
        <f t="shared" si="37"/>
        <v>7.4525491140252003E-11</v>
      </c>
      <c r="K626" s="27">
        <f t="shared" si="38"/>
        <v>5.1302859044703418E-14</v>
      </c>
      <c r="L626" s="27">
        <f t="shared" si="39"/>
        <v>7.9751806677803873E-12</v>
      </c>
    </row>
    <row r="627" spans="8:12" x14ac:dyDescent="0.25">
      <c r="H627" s="14">
        <v>972</v>
      </c>
      <c r="I627" s="27">
        <f t="shared" si="36"/>
        <v>6.215668581504067E-10</v>
      </c>
      <c r="J627" s="27">
        <f t="shared" si="37"/>
        <v>7.1647514678864523E-11</v>
      </c>
      <c r="K627" s="27">
        <f t="shared" si="38"/>
        <v>4.9692525963929796E-14</v>
      </c>
      <c r="L627" s="27">
        <f t="shared" si="39"/>
        <v>7.6848485244426203E-12</v>
      </c>
    </row>
    <row r="628" spans="8:12" x14ac:dyDescent="0.25">
      <c r="H628" s="14">
        <v>973</v>
      </c>
      <c r="I628" s="27">
        <f t="shared" si="36"/>
        <v>5.9628660937233681E-10</v>
      </c>
      <c r="J628" s="27">
        <f t="shared" si="37"/>
        <v>6.8886254094860843E-11</v>
      </c>
      <c r="K628" s="27">
        <f t="shared" si="38"/>
        <v>4.8135894628792727E-14</v>
      </c>
      <c r="L628" s="27">
        <f t="shared" si="39"/>
        <v>7.4056502395240288E-12</v>
      </c>
    </row>
    <row r="629" spans="8:12" x14ac:dyDescent="0.25">
      <c r="H629" s="14">
        <v>974</v>
      </c>
      <c r="I629" s="27">
        <f t="shared" si="36"/>
        <v>5.720833241782435E-10</v>
      </c>
      <c r="J629" s="27">
        <f t="shared" si="37"/>
        <v>6.6236756255165105E-11</v>
      </c>
      <c r="K629" s="27">
        <f t="shared" si="38"/>
        <v>4.6631072506453827E-14</v>
      </c>
      <c r="L629" s="27">
        <f t="shared" si="39"/>
        <v>7.1371378410270311E-12</v>
      </c>
    </row>
    <row r="630" spans="8:12" x14ac:dyDescent="0.25">
      <c r="H630" s="14">
        <v>975</v>
      </c>
      <c r="I630" s="27">
        <f t="shared" si="36"/>
        <v>5.4890910145742601E-10</v>
      </c>
      <c r="J630" s="27">
        <f t="shared" si="37"/>
        <v>6.3694287314219291E-11</v>
      </c>
      <c r="K630" s="27">
        <f t="shared" si="38"/>
        <v>4.5176237237592351E-14</v>
      </c>
      <c r="L630" s="27">
        <f t="shared" si="39"/>
        <v>6.8788822038630877E-12</v>
      </c>
    </row>
    <row r="631" spans="8:12" x14ac:dyDescent="0.25">
      <c r="H631" s="14">
        <v>976</v>
      </c>
      <c r="I631" s="27">
        <f t="shared" si="36"/>
        <v>5.2671825835271005E-10</v>
      </c>
      <c r="J631" s="27">
        <f t="shared" si="37"/>
        <v>6.1254322612439455E-11</v>
      </c>
      <c r="K631" s="27">
        <f t="shared" si="38"/>
        <v>4.3769633908844707E-14</v>
      </c>
      <c r="L631" s="27">
        <f t="shared" si="39"/>
        <v>6.6304722231444499E-12</v>
      </c>
    </row>
    <row r="632" spans="8:12" x14ac:dyDescent="0.25">
      <c r="H632" s="14">
        <v>977</v>
      </c>
      <c r="I632" s="27">
        <f t="shared" si="36"/>
        <v>5.0546722356396675E-10</v>
      </c>
      <c r="J632" s="27">
        <f t="shared" si="37"/>
        <v>5.8912537057728422E-11</v>
      </c>
      <c r="K632" s="27">
        <f t="shared" si="38"/>
        <v>4.2409572436025921E-14</v>
      </c>
      <c r="L632" s="27">
        <f t="shared" si="39"/>
        <v>6.3915140251890358E-12</v>
      </c>
    </row>
    <row r="633" spans="8:12" x14ac:dyDescent="0.25">
      <c r="H633" s="14">
        <v>978</v>
      </c>
      <c r="I633" s="27">
        <f t="shared" si="36"/>
        <v>4.8511443597070296E-10</v>
      </c>
      <c r="J633" s="27">
        <f t="shared" si="37"/>
        <v>5.6664795966121607E-11</v>
      </c>
      <c r="K633" s="27">
        <f t="shared" si="38"/>
        <v>4.1094425053448352E-14</v>
      </c>
      <c r="L633" s="27">
        <f t="shared" si="39"/>
        <v>6.1616302144531447E-12</v>
      </c>
    </row>
    <row r="634" spans="8:12" x14ac:dyDescent="0.25">
      <c r="H634" s="14">
        <v>979</v>
      </c>
      <c r="I634" s="27">
        <f t="shared" si="36"/>
        <v>4.6562024829951531E-10</v>
      </c>
      <c r="J634" s="27">
        <f t="shared" si="37"/>
        <v>5.4507146338852452E-11</v>
      </c>
      <c r="K634" s="27">
        <f t="shared" si="38"/>
        <v>3.9822623904850755E-14</v>
      </c>
      <c r="L634" s="27">
        <f t="shared" si="39"/>
        <v>5.9404591546941444E-12</v>
      </c>
    </row>
    <row r="635" spans="8:12" x14ac:dyDescent="0.25">
      <c r="H635" s="14">
        <v>980</v>
      </c>
      <c r="I635" s="27">
        <f t="shared" si="36"/>
        <v>4.4694683557662239E-10</v>
      </c>
      <c r="J635" s="27">
        <f t="shared" si="37"/>
        <v>5.2435808554299699E-11</v>
      </c>
      <c r="K635" s="27">
        <f t="shared" si="38"/>
        <v>3.8592658731654275E-14</v>
      </c>
      <c r="L635" s="27">
        <f t="shared" si="39"/>
        <v>5.7276542827487798E-12</v>
      </c>
    </row>
    <row r="636" spans="8:12" x14ac:dyDescent="0.25">
      <c r="H636" s="14">
        <v>981</v>
      </c>
      <c r="I636" s="27">
        <f t="shared" si="36"/>
        <v>4.2905810811957995E-10</v>
      </c>
      <c r="J636" s="27">
        <f t="shared" si="37"/>
        <v>5.0447168454367956E-11</v>
      </c>
      <c r="K636" s="27">
        <f t="shared" si="38"/>
        <v>3.7403074654446598E-14</v>
      </c>
      <c r="L636" s="27">
        <f t="shared" si="39"/>
        <v>5.5228834533908334E-12</v>
      </c>
    </row>
    <row r="637" spans="8:12" x14ac:dyDescent="0.25">
      <c r="H637" s="14">
        <v>982</v>
      </c>
      <c r="I637" s="27">
        <f t="shared" si="36"/>
        <v>4.119196288353429E-10</v>
      </c>
      <c r="J637" s="27">
        <f t="shared" si="37"/>
        <v>4.8537769805900273E-11</v>
      </c>
      <c r="K637" s="27">
        <f t="shared" si="38"/>
        <v>3.6252470043776158E-14</v>
      </c>
      <c r="L637" s="27">
        <f t="shared" si="39"/>
        <v>5.3258283138081138E-12</v>
      </c>
    </row>
    <row r="638" spans="8:12" x14ac:dyDescent="0.25">
      <c r="H638" s="14">
        <v>983</v>
      </c>
      <c r="I638" s="27">
        <f t="shared" si="36"/>
        <v>3.9549853460417776E-10</v>
      </c>
      <c r="J638" s="27">
        <f t="shared" si="37"/>
        <v>4.6704307118708136E-11</v>
      </c>
      <c r="K638" s="27">
        <f t="shared" si="38"/>
        <v>3.5139494476508077E-14</v>
      </c>
      <c r="L638" s="27">
        <f t="shared" si="39"/>
        <v>5.1361837063081239E-12</v>
      </c>
    </row>
    <row r="639" spans="8:12" x14ac:dyDescent="0.25">
      <c r="H639" s="14">
        <v>984</v>
      </c>
      <c r="I639" s="27">
        <f t="shared" si="36"/>
        <v>3.7976346154049821E-10</v>
      </c>
      <c r="J639" s="27">
        <f t="shared" si="37"/>
        <v>4.4943618802737726E-11</v>
      </c>
      <c r="K639" s="27">
        <f t="shared" si="38"/>
        <v>3.4062846774159808E-14</v>
      </c>
      <c r="L639" s="27">
        <f t="shared" si="39"/>
        <v>4.9536570979308675E-12</v>
      </c>
    </row>
    <row r="640" spans="8:12" x14ac:dyDescent="0.25">
      <c r="H640" s="14">
        <v>985</v>
      </c>
      <c r="I640" s="27">
        <f t="shared" si="36"/>
        <v>3.6468447393289271E-10</v>
      </c>
      <c r="J640" s="27">
        <f t="shared" si="37"/>
        <v>4.3252680647777237E-11</v>
      </c>
      <c r="K640" s="27">
        <f t="shared" si="38"/>
        <v>3.3021273119785593E-14</v>
      </c>
      <c r="L640" s="27">
        <f t="shared" si="39"/>
        <v>4.7779680357106053E-12</v>
      </c>
    </row>
    <row r="641" spans="8:12" x14ac:dyDescent="0.25">
      <c r="H641" s="14">
        <v>986</v>
      </c>
      <c r="I641" s="27">
        <f t="shared" si="36"/>
        <v>3.5023299667585742E-10</v>
      </c>
      <c r="J641" s="27">
        <f t="shared" si="37"/>
        <v>4.1628599609955411E-11</v>
      </c>
      <c r="K641" s="27">
        <f t="shared" si="38"/>
        <v>3.2013565250135982E-14</v>
      </c>
      <c r="L641" s="27">
        <f t="shared" si="39"/>
        <v>4.6088476263893148E-12</v>
      </c>
    </row>
    <row r="642" spans="8:12" x14ac:dyDescent="0.25">
      <c r="H642" s="14">
        <v>987</v>
      </c>
      <c r="I642" s="27">
        <f t="shared" si="36"/>
        <v>3.363817510157667E-10</v>
      </c>
      <c r="J642" s="27">
        <f t="shared" si="37"/>
        <v>4.0068607890067491E-11</v>
      </c>
      <c r="K642" s="27">
        <f t="shared" si="38"/>
        <v>3.1038558719950296E-14</v>
      </c>
      <c r="L642" s="27">
        <f t="shared" si="39"/>
        <v>4.4460380394424301E-12</v>
      </c>
    </row>
    <row r="643" spans="8:12" x14ac:dyDescent="0.25">
      <c r="H643" s="14">
        <v>988</v>
      </c>
      <c r="I643" s="27">
        <f t="shared" si="36"/>
        <v>3.2310469344283149E-10</v>
      </c>
      <c r="J643" s="27">
        <f t="shared" si="37"/>
        <v>3.8570057289527473E-11</v>
      </c>
      <c r="K643" s="27">
        <f t="shared" si="38"/>
        <v>3.0095131235385774E-14</v>
      </c>
      <c r="L643" s="27">
        <f t="shared" si="39"/>
        <v>4.2892920323333404E-12</v>
      </c>
    </row>
    <row r="644" spans="8:12" x14ac:dyDescent="0.25">
      <c r="H644" s="14">
        <v>989</v>
      </c>
      <c r="I644" s="27">
        <f t="shared" si="36"/>
        <v>3.1037695756964247E-10</v>
      </c>
      <c r="J644" s="27">
        <f t="shared" si="37"/>
        <v>3.7130413830459794E-11</v>
      </c>
      <c r="K644" s="27">
        <f t="shared" si="38"/>
        <v>2.9182201053711384E-14</v>
      </c>
      <c r="L644" s="27">
        <f t="shared" si="39"/>
        <v>4.1383724969637904E-12</v>
      </c>
    </row>
    <row r="645" spans="8:12" x14ac:dyDescent="0.25">
      <c r="H645" s="14">
        <v>990</v>
      </c>
      <c r="I645" s="27">
        <f t="shared" si="36"/>
        <v>2.9817479884526604E-10</v>
      </c>
      <c r="J645" s="27">
        <f t="shared" si="37"/>
        <v>3.5747252627116043E-11</v>
      </c>
      <c r="K645" s="27">
        <f t="shared" si="38"/>
        <v>2.8298725446518865E-14</v>
      </c>
      <c r="L645" s="27">
        <f t="shared" si="39"/>
        <v>3.9930520263383142E-12</v>
      </c>
    </row>
    <row r="646" spans="8:12" x14ac:dyDescent="0.25">
      <c r="H646" s="14">
        <v>991</v>
      </c>
      <c r="I646" s="27">
        <f t="shared" ref="I646:I655" si="40">1/(EXP($B$15*($B$11-$B$19/H646))+EXP($B$16*($B$12-$B$19/H646))+EXP($B$17*($B$13-$B$19/H646))+$B$14)</f>
        <v>2.8647554196173845E-10</v>
      </c>
      <c r="J646" s="27">
        <f t="shared" ref="J646:J655" si="41">1/(EXP($B$15*($B$11-$B$20/H646))+EXP($B$16*($B$12-$B$20/H646))+EXP($B$17*($B$13-$B$20/H646))+$B$14)</f>
        <v>3.441825299644931E-11</v>
      </c>
      <c r="K646" s="27">
        <f t="shared" ref="K646:K655" si="42">1/(EXP($B$15*($B$11-$B$21/H646))+EXP($B$16*($B$12-$B$21/H646))+EXP($B$17*($B$13-$B$21/H646))+$B$14)</f>
        <v>2.7443699223822997E-14</v>
      </c>
      <c r="L646" s="27">
        <f t="shared" ref="L646:L655" si="43">1/(EXP($B$15*($B$11-$B$22/H646))+EXP($B$16*($B$12-$B$22/H646))+EXP($B$17*($B$13-$B$22/H646))+$B$14)</f>
        <v>3.8531125005072477E-12</v>
      </c>
    </row>
    <row r="647" spans="8:12" x14ac:dyDescent="0.25">
      <c r="H647" s="14">
        <v>992</v>
      </c>
      <c r="I647" s="27">
        <f t="shared" si="40"/>
        <v>2.7525753081723118E-10</v>
      </c>
      <c r="J647" s="27">
        <f t="shared" si="41"/>
        <v>3.3141193796290204E-11</v>
      </c>
      <c r="K647" s="27">
        <f t="shared" si="42"/>
        <v>2.6616153316537481E-14</v>
      </c>
      <c r="L647" s="27">
        <f t="shared" si="43"/>
        <v>3.7183446908982356E-12</v>
      </c>
    </row>
    <row r="648" spans="8:12" x14ac:dyDescent="0.25">
      <c r="H648" s="14">
        <v>993</v>
      </c>
      <c r="I648" s="27">
        <f t="shared" si="40"/>
        <v>2.6450008090730547E-10</v>
      </c>
      <c r="J648" s="27">
        <f t="shared" si="41"/>
        <v>3.1913948980140493E-11</v>
      </c>
      <c r="K648" s="27">
        <f t="shared" si="42"/>
        <v>2.581515341491616E-14</v>
      </c>
      <c r="L648" s="27">
        <f t="shared" si="43"/>
        <v>3.5885478821880296E-12</v>
      </c>
    </row>
    <row r="649" spans="8:12" x14ac:dyDescent="0.25">
      <c r="H649" s="14">
        <v>994</v>
      </c>
      <c r="I649" s="27">
        <f t="shared" si="40"/>
        <v>2.5418343402227737E-10</v>
      </c>
      <c r="J649" s="27">
        <f t="shared" si="41"/>
        <v>3.0734483358153304E-11</v>
      </c>
      <c r="K649" s="27">
        <f t="shared" si="42"/>
        <v>2.5039798660658284E-14</v>
      </c>
      <c r="L649" s="27">
        <f t="shared" si="43"/>
        <v>3.4635295109076567E-12</v>
      </c>
    </row>
    <row r="650" spans="8:12" x14ac:dyDescent="0.25">
      <c r="H650" s="14">
        <v>995</v>
      </c>
      <c r="I650" s="27">
        <f t="shared" si="40"/>
        <v>2.4428871513508873E-10</v>
      </c>
      <c r="J650" s="27">
        <f t="shared" si="41"/>
        <v>2.9600848554387373E-11</v>
      </c>
      <c r="K650" s="27">
        <f t="shared" si="42"/>
        <v>2.4289220390471672E-14</v>
      </c>
      <c r="L650" s="27">
        <f t="shared" si="43"/>
        <v>3.3431048200120594E-12</v>
      </c>
    </row>
    <row r="651" spans="8:12" x14ac:dyDescent="0.25">
      <c r="H651" s="14">
        <v>996</v>
      </c>
      <c r="I651" s="27">
        <f t="shared" si="40"/>
        <v>2.3479789137007782E-10</v>
      </c>
      <c r="J651" s="27">
        <f t="shared" si="41"/>
        <v>2.8511179150914048E-11</v>
      </c>
      <c r="K651" s="27">
        <f t="shared" si="42"/>
        <v>2.3562580928982594E-14</v>
      </c>
      <c r="L651" s="27">
        <f t="shared" si="43"/>
        <v>3.2270965286819173E-12</v>
      </c>
    </row>
    <row r="652" spans="8:12" x14ac:dyDescent="0.25">
      <c r="H652" s="14">
        <v>997</v>
      </c>
      <c r="I652" s="27">
        <f t="shared" si="40"/>
        <v>2.2569373294866535E-10</v>
      </c>
      <c r="J652" s="27">
        <f t="shared" si="41"/>
        <v>2.7463689009826587E-11</v>
      </c>
      <c r="K652" s="27">
        <f t="shared" si="42"/>
        <v>2.285907242897109E-14</v>
      </c>
      <c r="L652" s="27">
        <f t="shared" si="43"/>
        <v>3.1153345166603101E-12</v>
      </c>
    </row>
    <row r="653" spans="8:12" x14ac:dyDescent="0.25">
      <c r="H653" s="14">
        <v>998</v>
      </c>
      <c r="I653" s="27">
        <f t="shared" si="40"/>
        <v>2.1695977601337687E-10</v>
      </c>
      <c r="J653" s="27">
        <f t="shared" si="41"/>
        <v>2.6456667764641648E-11</v>
      </c>
      <c r="K653" s="27">
        <f t="shared" si="42"/>
        <v>2.2177915756998106E-14</v>
      </c>
      <c r="L653" s="27">
        <f t="shared" si="43"/>
        <v>3.0076555224601342E-12</v>
      </c>
    </row>
    <row r="654" spans="8:12" x14ac:dyDescent="0.25">
      <c r="H654" s="14">
        <v>999</v>
      </c>
      <c r="I654" s="27">
        <f t="shared" si="40"/>
        <v>2.0858028723669929E-10</v>
      </c>
      <c r="J654" s="27">
        <f t="shared" si="41"/>
        <v>2.548847747300827E-11</v>
      </c>
      <c r="K654" s="27">
        <f t="shared" si="42"/>
        <v>2.1518359422570716E-14</v>
      </c>
      <c r="L654" s="27">
        <f t="shared" si="43"/>
        <v>2.9039028548090574E-12</v>
      </c>
    </row>
    <row r="655" spans="8:12" x14ac:dyDescent="0.25">
      <c r="H655" s="14">
        <v>1000</v>
      </c>
      <c r="I655" s="27">
        <f t="shared" si="40"/>
        <v>2.0054023012604798E-10</v>
      </c>
      <c r="J655" s="27">
        <f t="shared" si="41"/>
        <v>2.4557549423033624E-11</v>
      </c>
      <c r="K655" s="27">
        <f t="shared" si="42"/>
        <v>2.0879678549071714E-14</v>
      </c>
      <c r="L655" s="27">
        <f t="shared" si="43"/>
        <v>2.8039261167291413E-12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5" sqref="C25"/>
    </sheetView>
  </sheetViews>
  <sheetFormatPr defaultRowHeight="15" x14ac:dyDescent="0.25"/>
  <cols>
    <col min="1" max="1" width="14.140625" customWidth="1"/>
    <col min="2" max="2" width="17.28515625" customWidth="1"/>
    <col min="3" max="3" width="18.140625" customWidth="1"/>
  </cols>
  <sheetData>
    <row r="1" spans="1:4" x14ac:dyDescent="0.25">
      <c r="A1" t="s">
        <v>94</v>
      </c>
      <c r="B1" t="s">
        <v>95</v>
      </c>
      <c r="C1" t="s">
        <v>97</v>
      </c>
    </row>
    <row r="2" spans="1:4" x14ac:dyDescent="0.25">
      <c r="A2">
        <v>373</v>
      </c>
      <c r="B2">
        <v>22.7</v>
      </c>
      <c r="C2" s="5">
        <f>B2/A2</f>
        <v>6.0857908847184984E-2</v>
      </c>
    </row>
    <row r="3" spans="1:4" x14ac:dyDescent="0.25">
      <c r="A3">
        <v>382</v>
      </c>
      <c r="B3">
        <v>23.5</v>
      </c>
      <c r="C3" s="5">
        <f t="shared" ref="C3:C9" si="0">B3/A3</f>
        <v>6.1518324607329845E-2</v>
      </c>
    </row>
    <row r="4" spans="1:4" x14ac:dyDescent="0.25">
      <c r="A4">
        <v>358</v>
      </c>
      <c r="B4">
        <v>22</v>
      </c>
      <c r="C4" s="5">
        <f t="shared" si="0"/>
        <v>6.1452513966480445E-2</v>
      </c>
    </row>
    <row r="5" spans="1:4" x14ac:dyDescent="0.25">
      <c r="A5">
        <v>375</v>
      </c>
      <c r="B5">
        <v>23</v>
      </c>
      <c r="C5" s="5">
        <f t="shared" si="0"/>
        <v>6.133333333333333E-2</v>
      </c>
    </row>
    <row r="6" spans="1:4" x14ac:dyDescent="0.25">
      <c r="A6">
        <v>376</v>
      </c>
      <c r="B6">
        <v>23</v>
      </c>
      <c r="C6" s="5">
        <f t="shared" si="0"/>
        <v>6.1170212765957445E-2</v>
      </c>
    </row>
    <row r="7" spans="1:4" x14ac:dyDescent="0.25">
      <c r="A7">
        <v>350</v>
      </c>
      <c r="B7">
        <v>22.7</v>
      </c>
      <c r="C7" s="5">
        <f t="shared" si="0"/>
        <v>6.4857142857142849E-2</v>
      </c>
    </row>
    <row r="8" spans="1:4" x14ac:dyDescent="0.25">
      <c r="A8">
        <v>400</v>
      </c>
      <c r="B8">
        <v>24.3</v>
      </c>
      <c r="C8" s="5">
        <f t="shared" si="0"/>
        <v>6.0749999999999998E-2</v>
      </c>
    </row>
    <row r="9" spans="1:4" x14ac:dyDescent="0.25">
      <c r="A9">
        <v>380</v>
      </c>
      <c r="B9">
        <v>23.2</v>
      </c>
      <c r="C9" s="5">
        <f t="shared" si="0"/>
        <v>6.1052631578947365E-2</v>
      </c>
    </row>
    <row r="10" spans="1:4" x14ac:dyDescent="0.25">
      <c r="C10" s="13"/>
      <c r="D10" s="13"/>
    </row>
    <row r="12" spans="1:4" ht="30" x14ac:dyDescent="0.25">
      <c r="A12" s="6" t="s">
        <v>96</v>
      </c>
      <c r="B12">
        <f>0.04</f>
        <v>0.04</v>
      </c>
      <c r="C12" t="s">
        <v>62</v>
      </c>
    </row>
    <row r="13" spans="1:4" x14ac:dyDescent="0.25">
      <c r="A13" t="s">
        <v>94</v>
      </c>
      <c r="B13" t="s">
        <v>95</v>
      </c>
    </row>
    <row r="14" spans="1:4" x14ac:dyDescent="0.25">
      <c r="A14">
        <v>373</v>
      </c>
      <c r="B14" s="3">
        <f>B2+B2*$B$12</f>
        <v>23.608000000000001</v>
      </c>
      <c r="C14" s="5">
        <f>B14/A14</f>
        <v>6.3292225201072388E-2</v>
      </c>
    </row>
    <row r="15" spans="1:4" x14ac:dyDescent="0.25">
      <c r="A15">
        <v>382</v>
      </c>
      <c r="B15" s="3">
        <f t="shared" ref="B15:B21" si="1">B3+B3*$B$12</f>
        <v>24.44</v>
      </c>
      <c r="C15" s="5">
        <f t="shared" ref="C15:C21" si="2">B15/A15</f>
        <v>6.3979057591623034E-2</v>
      </c>
    </row>
    <row r="16" spans="1:4" x14ac:dyDescent="0.25">
      <c r="A16">
        <v>358</v>
      </c>
      <c r="B16" s="3">
        <f t="shared" si="1"/>
        <v>22.88</v>
      </c>
      <c r="C16" s="5">
        <f t="shared" si="2"/>
        <v>6.3910614525139658E-2</v>
      </c>
    </row>
    <row r="17" spans="1:4" x14ac:dyDescent="0.25">
      <c r="A17">
        <v>375</v>
      </c>
      <c r="B17" s="3">
        <f t="shared" si="1"/>
        <v>23.92</v>
      </c>
      <c r="C17" s="5">
        <f t="shared" si="2"/>
        <v>6.3786666666666672E-2</v>
      </c>
    </row>
    <row r="18" spans="1:4" x14ac:dyDescent="0.25">
      <c r="A18">
        <v>376</v>
      </c>
      <c r="B18" s="3">
        <f t="shared" si="1"/>
        <v>23.92</v>
      </c>
      <c r="C18" s="5">
        <f t="shared" si="2"/>
        <v>6.3617021276595756E-2</v>
      </c>
    </row>
    <row r="19" spans="1:4" x14ac:dyDescent="0.25">
      <c r="A19">
        <v>350</v>
      </c>
      <c r="B19" s="3">
        <f t="shared" si="1"/>
        <v>23.608000000000001</v>
      </c>
      <c r="C19" s="5">
        <f t="shared" si="2"/>
        <v>6.7451428571428579E-2</v>
      </c>
    </row>
    <row r="20" spans="1:4" x14ac:dyDescent="0.25">
      <c r="A20">
        <v>400</v>
      </c>
      <c r="B20" s="3">
        <f t="shared" si="1"/>
        <v>25.272000000000002</v>
      </c>
      <c r="C20" s="5">
        <f t="shared" si="2"/>
        <v>6.318E-2</v>
      </c>
    </row>
    <row r="21" spans="1:4" x14ac:dyDescent="0.25">
      <c r="A21">
        <v>380</v>
      </c>
      <c r="B21" s="3">
        <f t="shared" si="1"/>
        <v>24.128</v>
      </c>
      <c r="C21" s="5">
        <f t="shared" si="2"/>
        <v>6.3494736842105257E-2</v>
      </c>
    </row>
    <row r="22" spans="1:4" x14ac:dyDescent="0.25">
      <c r="C22" s="13">
        <f>AVERAGE(C14:C21)</f>
        <v>6.4088968834328922E-2</v>
      </c>
      <c r="D22" s="13">
        <f>STDEVA(C14:C21)</f>
        <v>1.3876127363115212E-3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calculations</vt:lpstr>
      <vt:lpstr>Photopigment sensitivity</vt:lpstr>
      <vt:lpstr>AOSLO transmission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2020-09-28T16:28:47Z</dcterms:modified>
</cp:coreProperties>
</file>