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 codeName="ThisWorkbook"/>
  <mc:AlternateContent xmlns:mc="http://schemas.openxmlformats.org/markup-compatibility/2006">
    <mc:Choice Requires="x15">
      <x15ac:absPath xmlns:x15ac="http://schemas.microsoft.com/office/spreadsheetml/2010/11/ac" url="https://nmgov-my.sharepoint.com/personal/asif_rasool_tax_nm_gov/Documents/Documents/Project Oil Price/evaluation/"/>
    </mc:Choice>
  </mc:AlternateContent>
  <xr:revisionPtr revIDLastSave="0" documentId="8_{FC79EDEF-8813-4A71-B4B8-6648D3E8FDAD}" xr6:coauthVersionLast="47" xr6:coauthVersionMax="47" xr10:uidLastSave="{00000000-0000-0000-0000-000000000000}"/>
  <bookViews>
    <workbookView xWindow="28680" yWindow="-135" windowWidth="29040" windowHeight="15720" xr2:uid="{00000000-000D-0000-FFFF-FFFF00000000}"/>
  </bookViews>
  <sheets>
    <sheet name="Forecast Results_Aug2018" sheetId="21" r:id="rId1"/>
    <sheet name="SAS Data" sheetId="4" r:id="rId2"/>
    <sheet name="Oil Price Model 1_Aug2018" sheetId="22" r:id="rId3"/>
    <sheet name="Oil Price Model 2_Aug2018" sheetId="24" r:id="rId4"/>
    <sheet name="Oil Price Model Combined_Dec17" sheetId="23" r:id="rId5"/>
    <sheet name="Oil Price Model Combied_Aug18" sheetId="25" r:id="rId6"/>
    <sheet name="Gas Price Model_Aug2018" sheetId="20" r:id="rId7"/>
  </sheets>
  <definedNames>
    <definedName name="_xlnm.Print_Area" localSheetId="0">'Forecast Results_Aug2018'!$A$1:$AO$91</definedName>
    <definedName name="_xlnm.Print_Titles" localSheetId="6">'Gas Price Model_Aug2018'!$A:$A,'Gas Price Model_Aug2018'!$103:$103</definedName>
    <definedName name="_xlnm.Print_Titles" localSheetId="5">'Oil Price Model Combied_Aug18'!$A:$A,'Oil Price Model Combied_Aug18'!$86:$86</definedName>
    <definedName name="_xlnm.Print_Titles" localSheetId="4">'Oil Price Model Combined_Dec17'!$86:$86</definedName>
    <definedName name="_xlnm.Print_Titles" localSheetId="1">'SAS Data'!$A:$A,'SAS Data'!$2:$2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9" i="21" l="1"/>
  <c r="E79" i="21"/>
  <c r="G74" i="21"/>
  <c r="F74" i="21"/>
  <c r="I74" i="21"/>
  <c r="H74" i="21"/>
  <c r="C397" i="20"/>
  <c r="N25" i="21" l="1"/>
  <c r="N24" i="21"/>
  <c r="N23" i="21"/>
  <c r="N22" i="21"/>
  <c r="L25" i="21"/>
  <c r="L24" i="21"/>
  <c r="L23" i="21"/>
  <c r="L22" i="21"/>
  <c r="J25" i="21"/>
  <c r="J24" i="21"/>
  <c r="J23" i="21"/>
  <c r="J22" i="21"/>
  <c r="H25" i="21"/>
  <c r="H24" i="21"/>
  <c r="H23" i="21"/>
  <c r="H22" i="21"/>
  <c r="F25" i="21"/>
  <c r="F24" i="21"/>
  <c r="F23" i="21"/>
  <c r="F22" i="21"/>
  <c r="D25" i="21"/>
  <c r="D24" i="21"/>
  <c r="D23" i="21"/>
  <c r="D22" i="21"/>
  <c r="B25" i="21" l="1"/>
  <c r="B24" i="21"/>
  <c r="B23" i="21"/>
  <c r="B22" i="21"/>
  <c r="N26" i="21"/>
  <c r="L26" i="21"/>
  <c r="J26" i="21"/>
  <c r="H26" i="21"/>
  <c r="F26" i="21"/>
  <c r="D26" i="21"/>
  <c r="AM35" i="21"/>
  <c r="AN35" i="21"/>
  <c r="AN16" i="21"/>
  <c r="B26" i="21" l="1"/>
  <c r="B9" i="21"/>
  <c r="B8" i="21"/>
  <c r="B7" i="21"/>
  <c r="B6" i="21"/>
  <c r="M351" i="25" l="1"/>
  <c r="I350" i="25"/>
  <c r="M350" i="25" s="1"/>
  <c r="I351" i="25"/>
  <c r="I348" i="25"/>
  <c r="M348" i="25" s="1"/>
  <c r="I349" i="25"/>
  <c r="J7" i="21" s="1"/>
  <c r="I347" i="25"/>
  <c r="M347" i="25" s="1"/>
  <c r="I346" i="25"/>
  <c r="M346" i="25" s="1"/>
  <c r="I345" i="25"/>
  <c r="M345" i="25" s="1"/>
  <c r="I344" i="25"/>
  <c r="M344" i="25" s="1"/>
  <c r="I343" i="25"/>
  <c r="M343" i="25" s="1"/>
  <c r="I342" i="25"/>
  <c r="M342" i="25" s="1"/>
  <c r="I341" i="25"/>
  <c r="M341" i="25" s="1"/>
  <c r="I340" i="25"/>
  <c r="M340" i="25" s="1"/>
  <c r="I339" i="25"/>
  <c r="M339" i="25" s="1"/>
  <c r="I338" i="25"/>
  <c r="M338" i="25"/>
  <c r="M326" i="25"/>
  <c r="I333" i="25"/>
  <c r="M333" i="25" s="1"/>
  <c r="I334" i="25"/>
  <c r="M334" i="25" s="1"/>
  <c r="I335" i="25"/>
  <c r="M335" i="25" s="1"/>
  <c r="I336" i="25"/>
  <c r="I337" i="25"/>
  <c r="M337" i="25" s="1"/>
  <c r="I332" i="25"/>
  <c r="M332" i="25" s="1"/>
  <c r="I331" i="25"/>
  <c r="M331" i="25" s="1"/>
  <c r="I330" i="25"/>
  <c r="F9" i="21" s="1"/>
  <c r="I329" i="25"/>
  <c r="M329" i="25" s="1"/>
  <c r="I328" i="25"/>
  <c r="M328" i="25" s="1"/>
  <c r="I327" i="25"/>
  <c r="M327" i="25" s="1"/>
  <c r="I319" i="25"/>
  <c r="M319" i="25" s="1"/>
  <c r="I326" i="25"/>
  <c r="H6" i="21" l="1"/>
  <c r="M349" i="25"/>
  <c r="H8" i="21"/>
  <c r="H7" i="21"/>
  <c r="M336" i="25"/>
  <c r="F8" i="21"/>
  <c r="M330" i="25"/>
  <c r="H9" i="21"/>
  <c r="J6" i="21"/>
  <c r="D8" i="21"/>
  <c r="D7" i="21"/>
  <c r="D6" i="21"/>
  <c r="I88" i="25"/>
  <c r="I89" i="25"/>
  <c r="I90" i="25"/>
  <c r="I91" i="25"/>
  <c r="I92" i="25"/>
  <c r="I93" i="25"/>
  <c r="I94" i="25"/>
  <c r="I95" i="25"/>
  <c r="I96" i="25"/>
  <c r="I97" i="25"/>
  <c r="I98" i="25"/>
  <c r="I99" i="25"/>
  <c r="I100" i="25"/>
  <c r="I101" i="25"/>
  <c r="I102" i="25"/>
  <c r="I103" i="25"/>
  <c r="I104" i="25"/>
  <c r="I105" i="25"/>
  <c r="I106" i="25"/>
  <c r="I107" i="25"/>
  <c r="I108" i="25"/>
  <c r="I109" i="25"/>
  <c r="I110" i="25"/>
  <c r="I111" i="25"/>
  <c r="I112" i="25"/>
  <c r="I113" i="25"/>
  <c r="I114" i="25"/>
  <c r="I115" i="25"/>
  <c r="I116" i="25"/>
  <c r="I117" i="25"/>
  <c r="I118" i="25"/>
  <c r="I119" i="25"/>
  <c r="I120" i="25"/>
  <c r="I121" i="25"/>
  <c r="I122" i="25"/>
  <c r="I123" i="25"/>
  <c r="I124" i="25"/>
  <c r="I125" i="25"/>
  <c r="I126" i="25"/>
  <c r="I127" i="25"/>
  <c r="I128" i="25"/>
  <c r="I129" i="25"/>
  <c r="I130" i="25"/>
  <c r="I131" i="25"/>
  <c r="I132" i="25"/>
  <c r="I133" i="25"/>
  <c r="I134" i="25"/>
  <c r="I135" i="25"/>
  <c r="I136" i="25"/>
  <c r="I137" i="25"/>
  <c r="I138" i="25"/>
  <c r="I139" i="25"/>
  <c r="I140" i="25"/>
  <c r="I141" i="25"/>
  <c r="I142" i="25"/>
  <c r="I143" i="25"/>
  <c r="I144" i="25"/>
  <c r="I145" i="25"/>
  <c r="I146" i="25"/>
  <c r="I147" i="25"/>
  <c r="I148" i="25"/>
  <c r="I149" i="25"/>
  <c r="I150" i="25"/>
  <c r="I151" i="25"/>
  <c r="I152" i="25"/>
  <c r="I153" i="25"/>
  <c r="I154" i="25"/>
  <c r="I155" i="25"/>
  <c r="I156" i="25"/>
  <c r="I157" i="25"/>
  <c r="I158" i="25"/>
  <c r="I159" i="25"/>
  <c r="I160" i="25"/>
  <c r="I161" i="25"/>
  <c r="I162" i="25"/>
  <c r="I163" i="25"/>
  <c r="I164" i="25"/>
  <c r="I165" i="25"/>
  <c r="I166" i="25"/>
  <c r="I167" i="25"/>
  <c r="I168" i="25"/>
  <c r="I169" i="25"/>
  <c r="I170" i="25"/>
  <c r="I171" i="25"/>
  <c r="I172" i="25"/>
  <c r="I173" i="25"/>
  <c r="I174" i="25"/>
  <c r="I175" i="25"/>
  <c r="I176" i="25"/>
  <c r="I177" i="25"/>
  <c r="I178" i="25"/>
  <c r="I179" i="25"/>
  <c r="I180" i="25"/>
  <c r="I181" i="25"/>
  <c r="I182" i="25"/>
  <c r="I183" i="25"/>
  <c r="I184" i="25"/>
  <c r="I185" i="25"/>
  <c r="I186" i="25"/>
  <c r="I187" i="25"/>
  <c r="I188" i="25"/>
  <c r="I189" i="25"/>
  <c r="I190" i="25"/>
  <c r="I191" i="25"/>
  <c r="I192" i="25"/>
  <c r="I193" i="25"/>
  <c r="I194" i="25"/>
  <c r="I195" i="25"/>
  <c r="I196" i="25"/>
  <c r="I197" i="25"/>
  <c r="I198" i="25"/>
  <c r="I199" i="25"/>
  <c r="I200" i="25"/>
  <c r="I201" i="25"/>
  <c r="I202" i="25"/>
  <c r="I203" i="25"/>
  <c r="I204" i="25"/>
  <c r="I205" i="25"/>
  <c r="I206" i="25"/>
  <c r="I207" i="25"/>
  <c r="I208" i="25"/>
  <c r="I209" i="25"/>
  <c r="I210" i="25"/>
  <c r="I211" i="25"/>
  <c r="I212" i="25"/>
  <c r="I213" i="25"/>
  <c r="I214" i="25"/>
  <c r="I215" i="25"/>
  <c r="I216" i="25"/>
  <c r="I217" i="25"/>
  <c r="I218" i="25"/>
  <c r="I219" i="25"/>
  <c r="I220" i="25"/>
  <c r="I221" i="25"/>
  <c r="I222" i="25"/>
  <c r="I223" i="25"/>
  <c r="I224" i="25"/>
  <c r="I225" i="25"/>
  <c r="I226" i="25"/>
  <c r="I227" i="25"/>
  <c r="I228" i="25"/>
  <c r="I229" i="25"/>
  <c r="I230" i="25"/>
  <c r="I231" i="25"/>
  <c r="I232" i="25"/>
  <c r="I233" i="25"/>
  <c r="I234" i="25"/>
  <c r="I235" i="25"/>
  <c r="I236" i="25"/>
  <c r="I237" i="25"/>
  <c r="I238" i="25"/>
  <c r="I239" i="25"/>
  <c r="I240" i="25"/>
  <c r="I241" i="25"/>
  <c r="I242" i="25"/>
  <c r="I243" i="25"/>
  <c r="I244" i="25"/>
  <c r="I245" i="25"/>
  <c r="I246" i="25"/>
  <c r="I247" i="25"/>
  <c r="I248" i="25"/>
  <c r="I249" i="25"/>
  <c r="I250" i="25"/>
  <c r="I251" i="25"/>
  <c r="I252" i="25"/>
  <c r="I253" i="25"/>
  <c r="I254" i="25"/>
  <c r="I255" i="25"/>
  <c r="I256" i="25"/>
  <c r="I257" i="25"/>
  <c r="I258" i="25"/>
  <c r="I259" i="25"/>
  <c r="I260" i="25"/>
  <c r="I261" i="25"/>
  <c r="I262" i="25"/>
  <c r="I263" i="25"/>
  <c r="I264" i="25"/>
  <c r="I265" i="25"/>
  <c r="I266" i="25"/>
  <c r="I267" i="25"/>
  <c r="I268" i="25"/>
  <c r="I269" i="25"/>
  <c r="I270" i="25"/>
  <c r="I271" i="25"/>
  <c r="I272" i="25"/>
  <c r="I273" i="25"/>
  <c r="I274" i="25"/>
  <c r="I275" i="25"/>
  <c r="I276" i="25"/>
  <c r="I277" i="25"/>
  <c r="I278" i="25"/>
  <c r="I279" i="25"/>
  <c r="I280" i="25"/>
  <c r="I281" i="25"/>
  <c r="I282" i="25"/>
  <c r="I283" i="25"/>
  <c r="I284" i="25"/>
  <c r="I285" i="25"/>
  <c r="I286" i="25"/>
  <c r="I287" i="25"/>
  <c r="I288" i="25"/>
  <c r="I289" i="25"/>
  <c r="I290" i="25"/>
  <c r="I291" i="25"/>
  <c r="I292" i="25"/>
  <c r="I293" i="25"/>
  <c r="I294" i="25"/>
  <c r="I295" i="25"/>
  <c r="I296" i="25"/>
  <c r="I297" i="25"/>
  <c r="I298" i="25"/>
  <c r="I299" i="25"/>
  <c r="I300" i="25"/>
  <c r="I301" i="25"/>
  <c r="I302" i="25"/>
  <c r="I303" i="25"/>
  <c r="I304" i="25"/>
  <c r="I305" i="25"/>
  <c r="I306" i="25"/>
  <c r="I307" i="25"/>
  <c r="I308" i="25"/>
  <c r="I309" i="25"/>
  <c r="I310" i="25"/>
  <c r="I311" i="25"/>
  <c r="I312" i="25"/>
  <c r="I313" i="25"/>
  <c r="I314" i="25"/>
  <c r="I315" i="25"/>
  <c r="I316" i="25"/>
  <c r="I317" i="25"/>
  <c r="I318" i="25"/>
  <c r="I87" i="25"/>
  <c r="I352" i="25"/>
  <c r="I353" i="25"/>
  <c r="I354" i="25"/>
  <c r="I355" i="25"/>
  <c r="I356" i="25"/>
  <c r="I357" i="25"/>
  <c r="I358" i="25"/>
  <c r="I359" i="25"/>
  <c r="I360" i="25"/>
  <c r="I361" i="25"/>
  <c r="I362" i="25"/>
  <c r="I363" i="25"/>
  <c r="I364" i="25"/>
  <c r="I365" i="25"/>
  <c r="I366" i="25"/>
  <c r="L9" i="21" s="1"/>
  <c r="I367" i="25"/>
  <c r="I368" i="25"/>
  <c r="I369" i="25"/>
  <c r="I370" i="25"/>
  <c r="I371" i="25"/>
  <c r="I372" i="25"/>
  <c r="I373" i="25"/>
  <c r="I374" i="25"/>
  <c r="I375" i="25"/>
  <c r="I376" i="25"/>
  <c r="I377" i="25"/>
  <c r="I378" i="25"/>
  <c r="I379" i="25"/>
  <c r="I380" i="25"/>
  <c r="I320" i="25"/>
  <c r="M320" i="25" s="1"/>
  <c r="I321" i="25"/>
  <c r="I322" i="25"/>
  <c r="M322" i="25" s="1"/>
  <c r="I323" i="25"/>
  <c r="M323" i="25" s="1"/>
  <c r="I324" i="25"/>
  <c r="I325" i="25"/>
  <c r="M325" i="25" s="1"/>
  <c r="L8" i="21" l="1"/>
  <c r="N9" i="21"/>
  <c r="M321" i="25"/>
  <c r="F6" i="21"/>
  <c r="L6" i="21"/>
  <c r="N7" i="21"/>
  <c r="D9" i="21"/>
  <c r="J9" i="21"/>
  <c r="N6" i="21"/>
  <c r="L7" i="21"/>
  <c r="J8" i="21"/>
  <c r="M324" i="25"/>
  <c r="F7" i="21"/>
  <c r="N8" i="21"/>
  <c r="J88" i="25"/>
  <c r="K88" i="25"/>
  <c r="J89" i="25"/>
  <c r="K89" i="25"/>
  <c r="J90" i="25"/>
  <c r="K90" i="25"/>
  <c r="J91" i="25"/>
  <c r="K91" i="25"/>
  <c r="J92" i="25"/>
  <c r="K92" i="25"/>
  <c r="J93" i="25"/>
  <c r="K93" i="25"/>
  <c r="J94" i="25"/>
  <c r="K94" i="25"/>
  <c r="J95" i="25"/>
  <c r="K95" i="25"/>
  <c r="J96" i="25"/>
  <c r="K96" i="25"/>
  <c r="J97" i="25"/>
  <c r="K97" i="25"/>
  <c r="J98" i="25"/>
  <c r="K98" i="25"/>
  <c r="J99" i="25"/>
  <c r="K99" i="25"/>
  <c r="J100" i="25"/>
  <c r="K100" i="25"/>
  <c r="J101" i="25"/>
  <c r="K101" i="25"/>
  <c r="J102" i="25"/>
  <c r="K102" i="25"/>
  <c r="J103" i="25"/>
  <c r="K103" i="25"/>
  <c r="J104" i="25"/>
  <c r="K104" i="25"/>
  <c r="J105" i="25"/>
  <c r="K105" i="25"/>
  <c r="J106" i="25"/>
  <c r="K106" i="25"/>
  <c r="J107" i="25"/>
  <c r="K107" i="25"/>
  <c r="J108" i="25"/>
  <c r="K108" i="25"/>
  <c r="J109" i="25"/>
  <c r="K109" i="25"/>
  <c r="J110" i="25"/>
  <c r="K110" i="25"/>
  <c r="J111" i="25"/>
  <c r="K111" i="25"/>
  <c r="J112" i="25"/>
  <c r="K112" i="25"/>
  <c r="J113" i="25"/>
  <c r="K113" i="25"/>
  <c r="J114" i="25"/>
  <c r="K114" i="25"/>
  <c r="J115" i="25"/>
  <c r="K115" i="25"/>
  <c r="J116" i="25"/>
  <c r="K116" i="25"/>
  <c r="J117" i="25"/>
  <c r="K117" i="25"/>
  <c r="J118" i="25"/>
  <c r="K118" i="25"/>
  <c r="J119" i="25"/>
  <c r="K119" i="25"/>
  <c r="J120" i="25"/>
  <c r="K120" i="25"/>
  <c r="J121" i="25"/>
  <c r="K121" i="25"/>
  <c r="J122" i="25"/>
  <c r="K122" i="25"/>
  <c r="J123" i="25"/>
  <c r="K123" i="25"/>
  <c r="J124" i="25"/>
  <c r="K124" i="25"/>
  <c r="J125" i="25"/>
  <c r="K125" i="25"/>
  <c r="J126" i="25"/>
  <c r="K126" i="25"/>
  <c r="J127" i="25"/>
  <c r="K127" i="25"/>
  <c r="J128" i="25"/>
  <c r="K128" i="25"/>
  <c r="J129" i="25"/>
  <c r="K129" i="25"/>
  <c r="J130" i="25"/>
  <c r="K130" i="25"/>
  <c r="J131" i="25"/>
  <c r="K131" i="25"/>
  <c r="J132" i="25"/>
  <c r="K132" i="25"/>
  <c r="J133" i="25"/>
  <c r="K133" i="25"/>
  <c r="J134" i="25"/>
  <c r="K134" i="25"/>
  <c r="J135" i="25"/>
  <c r="K135" i="25"/>
  <c r="J136" i="25"/>
  <c r="K136" i="25"/>
  <c r="J137" i="25"/>
  <c r="K137" i="25"/>
  <c r="J138" i="25"/>
  <c r="K138" i="25"/>
  <c r="J139" i="25"/>
  <c r="K139" i="25"/>
  <c r="J140" i="25"/>
  <c r="K140" i="25"/>
  <c r="J141" i="25"/>
  <c r="K141" i="25"/>
  <c r="J142" i="25"/>
  <c r="K142" i="25"/>
  <c r="J143" i="25"/>
  <c r="K143" i="25"/>
  <c r="J144" i="25"/>
  <c r="K144" i="25"/>
  <c r="J145" i="25"/>
  <c r="K145" i="25"/>
  <c r="J146" i="25"/>
  <c r="K146" i="25"/>
  <c r="J147" i="25"/>
  <c r="K147" i="25"/>
  <c r="J148" i="25"/>
  <c r="K148" i="25"/>
  <c r="J149" i="25"/>
  <c r="K149" i="25"/>
  <c r="J150" i="25"/>
  <c r="K150" i="25"/>
  <c r="J151" i="25"/>
  <c r="K151" i="25"/>
  <c r="J152" i="25"/>
  <c r="K152" i="25"/>
  <c r="J153" i="25"/>
  <c r="K153" i="25"/>
  <c r="J154" i="25"/>
  <c r="K154" i="25"/>
  <c r="J155" i="25"/>
  <c r="K155" i="25"/>
  <c r="J156" i="25"/>
  <c r="K156" i="25"/>
  <c r="J157" i="25"/>
  <c r="K157" i="25"/>
  <c r="J158" i="25"/>
  <c r="K158" i="25"/>
  <c r="J159" i="25"/>
  <c r="K159" i="25"/>
  <c r="J160" i="25"/>
  <c r="K160" i="25"/>
  <c r="J161" i="25"/>
  <c r="K161" i="25"/>
  <c r="J162" i="25"/>
  <c r="K162" i="25"/>
  <c r="J163" i="25"/>
  <c r="K163" i="25"/>
  <c r="J164" i="25"/>
  <c r="K164" i="25"/>
  <c r="J165" i="25"/>
  <c r="K165" i="25"/>
  <c r="J166" i="25"/>
  <c r="K166" i="25"/>
  <c r="J167" i="25"/>
  <c r="K167" i="25"/>
  <c r="J168" i="25"/>
  <c r="K168" i="25"/>
  <c r="J169" i="25"/>
  <c r="K169" i="25"/>
  <c r="J170" i="25"/>
  <c r="K170" i="25"/>
  <c r="J171" i="25"/>
  <c r="K171" i="25"/>
  <c r="J172" i="25"/>
  <c r="K172" i="25"/>
  <c r="J173" i="25"/>
  <c r="K173" i="25"/>
  <c r="J174" i="25"/>
  <c r="K174" i="25"/>
  <c r="J175" i="25"/>
  <c r="K175" i="25"/>
  <c r="J176" i="25"/>
  <c r="K176" i="25"/>
  <c r="J177" i="25"/>
  <c r="K177" i="25"/>
  <c r="J178" i="25"/>
  <c r="K178" i="25"/>
  <c r="J179" i="25"/>
  <c r="K179" i="25"/>
  <c r="J180" i="25"/>
  <c r="K180" i="25"/>
  <c r="J181" i="25"/>
  <c r="K181" i="25"/>
  <c r="J182" i="25"/>
  <c r="K182" i="25"/>
  <c r="J183" i="25"/>
  <c r="K183" i="25"/>
  <c r="J184" i="25"/>
  <c r="K184" i="25"/>
  <c r="J185" i="25"/>
  <c r="K185" i="25"/>
  <c r="J186" i="25"/>
  <c r="K186" i="25"/>
  <c r="J187" i="25"/>
  <c r="K187" i="25"/>
  <c r="J188" i="25"/>
  <c r="K188" i="25"/>
  <c r="J189" i="25"/>
  <c r="K189" i="25"/>
  <c r="J190" i="25"/>
  <c r="K190" i="25"/>
  <c r="J191" i="25"/>
  <c r="K191" i="25"/>
  <c r="J192" i="25"/>
  <c r="K192" i="25"/>
  <c r="J193" i="25"/>
  <c r="K193" i="25"/>
  <c r="J194" i="25"/>
  <c r="K194" i="25"/>
  <c r="J195" i="25"/>
  <c r="K195" i="25"/>
  <c r="J196" i="25"/>
  <c r="K196" i="25"/>
  <c r="J197" i="25"/>
  <c r="K197" i="25"/>
  <c r="J198" i="25"/>
  <c r="K198" i="25"/>
  <c r="J199" i="25"/>
  <c r="K199" i="25"/>
  <c r="J200" i="25"/>
  <c r="K200" i="25"/>
  <c r="J201" i="25"/>
  <c r="K201" i="25"/>
  <c r="J202" i="25"/>
  <c r="K202" i="25"/>
  <c r="J203" i="25"/>
  <c r="K203" i="25"/>
  <c r="J204" i="25"/>
  <c r="K204" i="25"/>
  <c r="J205" i="25"/>
  <c r="K205" i="25"/>
  <c r="J206" i="25"/>
  <c r="K206" i="25"/>
  <c r="J207" i="25"/>
  <c r="K207" i="25"/>
  <c r="J208" i="25"/>
  <c r="K208" i="25"/>
  <c r="J209" i="25"/>
  <c r="K209" i="25"/>
  <c r="J210" i="25"/>
  <c r="K210" i="25"/>
  <c r="J211" i="25"/>
  <c r="K211" i="25"/>
  <c r="J212" i="25"/>
  <c r="K212" i="25"/>
  <c r="J213" i="25"/>
  <c r="K213" i="25"/>
  <c r="J214" i="25"/>
  <c r="K214" i="25"/>
  <c r="J215" i="25"/>
  <c r="K215" i="25"/>
  <c r="J216" i="25"/>
  <c r="K216" i="25"/>
  <c r="J217" i="25"/>
  <c r="K217" i="25"/>
  <c r="J218" i="25"/>
  <c r="K218" i="25"/>
  <c r="J219" i="25"/>
  <c r="K219" i="25"/>
  <c r="J220" i="25"/>
  <c r="K220" i="25"/>
  <c r="J221" i="25"/>
  <c r="K221" i="25"/>
  <c r="J222" i="25"/>
  <c r="K222" i="25"/>
  <c r="J223" i="25"/>
  <c r="K223" i="25"/>
  <c r="J224" i="25"/>
  <c r="K224" i="25"/>
  <c r="J225" i="25"/>
  <c r="K225" i="25"/>
  <c r="J226" i="25"/>
  <c r="K226" i="25"/>
  <c r="J227" i="25"/>
  <c r="K227" i="25"/>
  <c r="J228" i="25"/>
  <c r="K228" i="25"/>
  <c r="J229" i="25"/>
  <c r="K229" i="25"/>
  <c r="J230" i="25"/>
  <c r="K230" i="25"/>
  <c r="J231" i="25"/>
  <c r="K231" i="25"/>
  <c r="J232" i="25"/>
  <c r="K232" i="25"/>
  <c r="J233" i="25"/>
  <c r="K233" i="25"/>
  <c r="J234" i="25"/>
  <c r="K234" i="25"/>
  <c r="J235" i="25"/>
  <c r="K235" i="25"/>
  <c r="J236" i="25"/>
  <c r="K236" i="25"/>
  <c r="J237" i="25"/>
  <c r="K237" i="25"/>
  <c r="J238" i="25"/>
  <c r="K238" i="25"/>
  <c r="J239" i="25"/>
  <c r="K239" i="25"/>
  <c r="J240" i="25"/>
  <c r="K240" i="25"/>
  <c r="J241" i="25"/>
  <c r="K241" i="25"/>
  <c r="J242" i="25"/>
  <c r="K242" i="25"/>
  <c r="J243" i="25"/>
  <c r="K243" i="25"/>
  <c r="J244" i="25"/>
  <c r="K244" i="25"/>
  <c r="J245" i="25"/>
  <c r="K245" i="25"/>
  <c r="J246" i="25"/>
  <c r="K246" i="25"/>
  <c r="J247" i="25"/>
  <c r="K247" i="25"/>
  <c r="J248" i="25"/>
  <c r="K248" i="25"/>
  <c r="J249" i="25"/>
  <c r="K249" i="25"/>
  <c r="J250" i="25"/>
  <c r="K250" i="25"/>
  <c r="J251" i="25"/>
  <c r="K251" i="25"/>
  <c r="J252" i="25"/>
  <c r="K252" i="25"/>
  <c r="J253" i="25"/>
  <c r="K253" i="25"/>
  <c r="J254" i="25"/>
  <c r="K254" i="25"/>
  <c r="J255" i="25"/>
  <c r="K255" i="25"/>
  <c r="J256" i="25"/>
  <c r="K256" i="25"/>
  <c r="J257" i="25"/>
  <c r="K257" i="25"/>
  <c r="J258" i="25"/>
  <c r="K258" i="25"/>
  <c r="J259" i="25"/>
  <c r="K259" i="25"/>
  <c r="J260" i="25"/>
  <c r="K260" i="25"/>
  <c r="J261" i="25"/>
  <c r="K261" i="25"/>
  <c r="J262" i="25"/>
  <c r="K262" i="25"/>
  <c r="J263" i="25"/>
  <c r="K263" i="25"/>
  <c r="J264" i="25"/>
  <c r="K264" i="25"/>
  <c r="J265" i="25"/>
  <c r="K265" i="25"/>
  <c r="J266" i="25"/>
  <c r="K266" i="25"/>
  <c r="J267" i="25"/>
  <c r="K267" i="25"/>
  <c r="J268" i="25"/>
  <c r="K268" i="25"/>
  <c r="J269" i="25"/>
  <c r="K269" i="25"/>
  <c r="J270" i="25"/>
  <c r="K270" i="25"/>
  <c r="J271" i="25"/>
  <c r="K271" i="25"/>
  <c r="J272" i="25"/>
  <c r="K272" i="25"/>
  <c r="J273" i="25"/>
  <c r="K273" i="25"/>
  <c r="J274" i="25"/>
  <c r="K274" i="25"/>
  <c r="J275" i="25"/>
  <c r="K275" i="25"/>
  <c r="J276" i="25"/>
  <c r="K276" i="25"/>
  <c r="J277" i="25"/>
  <c r="K277" i="25"/>
  <c r="J278" i="25"/>
  <c r="K278" i="25"/>
  <c r="J279" i="25"/>
  <c r="K279" i="25"/>
  <c r="J280" i="25"/>
  <c r="K280" i="25"/>
  <c r="J281" i="25"/>
  <c r="K281" i="25"/>
  <c r="J282" i="25"/>
  <c r="K282" i="25"/>
  <c r="J283" i="25"/>
  <c r="K283" i="25"/>
  <c r="J284" i="25"/>
  <c r="K284" i="25"/>
  <c r="J285" i="25"/>
  <c r="K285" i="25"/>
  <c r="J286" i="25"/>
  <c r="K286" i="25"/>
  <c r="J287" i="25"/>
  <c r="K287" i="25"/>
  <c r="J288" i="25"/>
  <c r="K288" i="25"/>
  <c r="J289" i="25"/>
  <c r="K289" i="25"/>
  <c r="J290" i="25"/>
  <c r="K290" i="25"/>
  <c r="J291" i="25"/>
  <c r="K291" i="25"/>
  <c r="J292" i="25"/>
  <c r="K292" i="25"/>
  <c r="J293" i="25"/>
  <c r="K293" i="25"/>
  <c r="J294" i="25"/>
  <c r="K294" i="25"/>
  <c r="J295" i="25"/>
  <c r="K295" i="25"/>
  <c r="J296" i="25"/>
  <c r="K296" i="25"/>
  <c r="J297" i="25"/>
  <c r="K297" i="25"/>
  <c r="J298" i="25"/>
  <c r="K298" i="25"/>
  <c r="J299" i="25"/>
  <c r="K299" i="25"/>
  <c r="J300" i="25"/>
  <c r="K300" i="25"/>
  <c r="J301" i="25"/>
  <c r="K301" i="25"/>
  <c r="J302" i="25"/>
  <c r="K302" i="25"/>
  <c r="J303" i="25"/>
  <c r="K303" i="25"/>
  <c r="J304" i="25"/>
  <c r="K304" i="25"/>
  <c r="J305" i="25"/>
  <c r="K305" i="25"/>
  <c r="J306" i="25"/>
  <c r="K306" i="25"/>
  <c r="J307" i="25"/>
  <c r="K307" i="25"/>
  <c r="J308" i="25"/>
  <c r="K308" i="25"/>
  <c r="J309" i="25"/>
  <c r="K309" i="25"/>
  <c r="J310" i="25"/>
  <c r="K310" i="25"/>
  <c r="J311" i="25"/>
  <c r="K311" i="25"/>
  <c r="J312" i="25"/>
  <c r="K312" i="25"/>
  <c r="J313" i="25"/>
  <c r="K313" i="25"/>
  <c r="J314" i="25"/>
  <c r="K314" i="25"/>
  <c r="J315" i="25"/>
  <c r="K315" i="25"/>
  <c r="J316" i="25"/>
  <c r="K316" i="25"/>
  <c r="J317" i="25"/>
  <c r="K317" i="25"/>
  <c r="J318" i="25"/>
  <c r="K318" i="25"/>
  <c r="J319" i="25"/>
  <c r="K319" i="25"/>
  <c r="J320" i="25"/>
  <c r="K320" i="25"/>
  <c r="J321" i="25"/>
  <c r="K321" i="25"/>
  <c r="J322" i="25"/>
  <c r="K322" i="25"/>
  <c r="J323" i="25"/>
  <c r="K323" i="25"/>
  <c r="J324" i="25"/>
  <c r="K324" i="25"/>
  <c r="J325" i="25"/>
  <c r="K325" i="25"/>
  <c r="J326" i="25"/>
  <c r="K326" i="25"/>
  <c r="J327" i="25"/>
  <c r="K327" i="25"/>
  <c r="J328" i="25"/>
  <c r="K328" i="25"/>
  <c r="J329" i="25"/>
  <c r="K329" i="25"/>
  <c r="J330" i="25"/>
  <c r="K330" i="25"/>
  <c r="J331" i="25"/>
  <c r="K331" i="25"/>
  <c r="J332" i="25"/>
  <c r="K332" i="25"/>
  <c r="J333" i="25"/>
  <c r="K333" i="25"/>
  <c r="J334" i="25"/>
  <c r="K334" i="25"/>
  <c r="J335" i="25"/>
  <c r="K335" i="25"/>
  <c r="J336" i="25"/>
  <c r="K336" i="25"/>
  <c r="J337" i="25"/>
  <c r="K337" i="25"/>
  <c r="J338" i="25"/>
  <c r="K338" i="25"/>
  <c r="K339" i="25"/>
  <c r="K340" i="25"/>
  <c r="K341" i="25"/>
  <c r="K342" i="25"/>
  <c r="K343" i="25"/>
  <c r="K344" i="25"/>
  <c r="K345" i="25"/>
  <c r="K346" i="25"/>
  <c r="K347" i="25"/>
  <c r="K348" i="25"/>
  <c r="K349" i="25"/>
  <c r="K350" i="25"/>
  <c r="K351" i="25"/>
  <c r="K352" i="25"/>
  <c r="K353" i="25"/>
  <c r="K354" i="25"/>
  <c r="K355" i="25"/>
  <c r="K356" i="25"/>
  <c r="K357" i="25"/>
  <c r="K358" i="25"/>
  <c r="K359" i="25"/>
  <c r="K360" i="25"/>
  <c r="K361" i="25"/>
  <c r="K362" i="25"/>
  <c r="K363" i="25"/>
  <c r="K364" i="25"/>
  <c r="K365" i="25"/>
  <c r="K366" i="25"/>
  <c r="K367" i="25"/>
  <c r="K368" i="25"/>
  <c r="K369" i="25"/>
  <c r="K370" i="25"/>
  <c r="K371" i="25"/>
  <c r="K372" i="25"/>
  <c r="K373" i="25"/>
  <c r="K374" i="25"/>
  <c r="K375" i="25"/>
  <c r="K376" i="25"/>
  <c r="K377" i="25"/>
  <c r="K378" i="25"/>
  <c r="K379" i="25"/>
  <c r="K380" i="25"/>
  <c r="K87" i="25"/>
  <c r="J87" i="25"/>
  <c r="AM16" i="21"/>
  <c r="N10" i="21" l="1"/>
  <c r="H73" i="21"/>
  <c r="AO35" i="21"/>
  <c r="AO16" i="21" l="1"/>
  <c r="M332" i="22" l="1"/>
  <c r="M334" i="22"/>
  <c r="M333" i="22"/>
  <c r="N333" i="22" s="1"/>
  <c r="N334" i="22" l="1"/>
  <c r="I73" i="21" l="1"/>
  <c r="C75" i="21"/>
  <c r="B75" i="21"/>
  <c r="AN15" i="21"/>
  <c r="AM34" i="21"/>
  <c r="AN34" i="21"/>
  <c r="E78" i="21"/>
  <c r="D78" i="21"/>
  <c r="E77" i="21"/>
  <c r="D77" i="21"/>
  <c r="E76" i="21"/>
  <c r="D76" i="21"/>
  <c r="E75" i="21"/>
  <c r="D75" i="21"/>
  <c r="E74" i="21"/>
  <c r="D74" i="21"/>
  <c r="C74" i="21"/>
  <c r="B74" i="21"/>
  <c r="G73" i="21"/>
  <c r="F73" i="21"/>
  <c r="E73" i="21"/>
  <c r="D73" i="21"/>
  <c r="C73" i="21"/>
  <c r="B73" i="21"/>
  <c r="I72" i="21"/>
  <c r="H72" i="21"/>
  <c r="G72" i="21"/>
  <c r="F72" i="21"/>
  <c r="E72" i="21"/>
  <c r="D72" i="21"/>
  <c r="C72" i="21"/>
  <c r="B72" i="21"/>
  <c r="I71" i="21"/>
  <c r="H71" i="21"/>
  <c r="G71" i="21"/>
  <c r="F71" i="21"/>
  <c r="E71" i="21"/>
  <c r="D71" i="21"/>
  <c r="C71" i="21"/>
  <c r="B71" i="21"/>
  <c r="I70" i="21"/>
  <c r="H70" i="21"/>
  <c r="G70" i="21"/>
  <c r="F70" i="21"/>
  <c r="E70" i="21"/>
  <c r="D70" i="21"/>
  <c r="C70" i="21"/>
  <c r="B70" i="21"/>
  <c r="I69" i="21"/>
  <c r="H69" i="21"/>
  <c r="G69" i="21"/>
  <c r="F69" i="21"/>
  <c r="E69" i="21"/>
  <c r="D69" i="21"/>
  <c r="C69" i="21"/>
  <c r="B69" i="21"/>
  <c r="I68" i="21"/>
  <c r="H68" i="21"/>
  <c r="G68" i="21"/>
  <c r="F68" i="21"/>
  <c r="E68" i="21"/>
  <c r="D68" i="21"/>
  <c r="C68" i="21"/>
  <c r="B68" i="21"/>
  <c r="I67" i="21"/>
  <c r="H67" i="21"/>
  <c r="G67" i="21"/>
  <c r="F67" i="21"/>
  <c r="E67" i="21"/>
  <c r="D67" i="21"/>
  <c r="C67" i="21"/>
  <c r="B67" i="21"/>
  <c r="I66" i="21"/>
  <c r="H66" i="21"/>
  <c r="G66" i="21"/>
  <c r="F66" i="21"/>
  <c r="E66" i="21"/>
  <c r="D66" i="21"/>
  <c r="C66" i="21"/>
  <c r="B66" i="21"/>
  <c r="I65" i="21"/>
  <c r="H65" i="21"/>
  <c r="G65" i="21"/>
  <c r="F65" i="21"/>
  <c r="E65" i="21"/>
  <c r="D65" i="21"/>
  <c r="C65" i="21"/>
  <c r="B65" i="21"/>
  <c r="I64" i="21"/>
  <c r="H64" i="21"/>
  <c r="G64" i="21"/>
  <c r="F64" i="21"/>
  <c r="E64" i="21"/>
  <c r="D64" i="21"/>
  <c r="C64" i="21"/>
  <c r="B64" i="21"/>
  <c r="I63" i="21"/>
  <c r="H63" i="21"/>
  <c r="G63" i="21"/>
  <c r="F63" i="21"/>
  <c r="E63" i="21"/>
  <c r="D63" i="21"/>
  <c r="C63" i="21"/>
  <c r="B63" i="21"/>
  <c r="I62" i="21"/>
  <c r="H62" i="21"/>
  <c r="G62" i="21"/>
  <c r="F62" i="21"/>
  <c r="E62" i="21"/>
  <c r="D62" i="21"/>
  <c r="C62" i="21"/>
  <c r="B62" i="21"/>
  <c r="I61" i="21"/>
  <c r="H61" i="21"/>
  <c r="G61" i="21"/>
  <c r="F61" i="21"/>
  <c r="E61" i="21"/>
  <c r="D61" i="21"/>
  <c r="C61" i="21"/>
  <c r="B61" i="21"/>
  <c r="I60" i="21"/>
  <c r="H60" i="21"/>
  <c r="G60" i="21"/>
  <c r="F60" i="21"/>
  <c r="E60" i="21"/>
  <c r="D60" i="21"/>
  <c r="C60" i="21"/>
  <c r="B60" i="21"/>
  <c r="I59" i="21"/>
  <c r="H59" i="21"/>
  <c r="G59" i="21"/>
  <c r="F59" i="21"/>
  <c r="E59" i="21"/>
  <c r="D59" i="21"/>
  <c r="C59" i="21"/>
  <c r="B59" i="21"/>
  <c r="I58" i="21"/>
  <c r="H58" i="21"/>
  <c r="G58" i="21"/>
  <c r="F58" i="21"/>
  <c r="E58" i="21"/>
  <c r="D58" i="21"/>
  <c r="C58" i="21"/>
  <c r="B58" i="21"/>
  <c r="I57" i="21"/>
  <c r="H57" i="21"/>
  <c r="G57" i="21"/>
  <c r="F57" i="21"/>
  <c r="E57" i="21"/>
  <c r="D57" i="21"/>
  <c r="C57" i="21"/>
  <c r="B57" i="21"/>
  <c r="I56" i="21"/>
  <c r="H56" i="21"/>
  <c r="G56" i="21"/>
  <c r="F56" i="21"/>
  <c r="E56" i="21"/>
  <c r="D56" i="21"/>
  <c r="C56" i="21"/>
  <c r="B56" i="21"/>
  <c r="AN33" i="21"/>
  <c r="AM33" i="21"/>
  <c r="AN32" i="21"/>
  <c r="AM32" i="21"/>
  <c r="AN31" i="21"/>
  <c r="AM31" i="21"/>
  <c r="AN30" i="21"/>
  <c r="AM30" i="21"/>
  <c r="AN29" i="21"/>
  <c r="AM29" i="21"/>
  <c r="AN28" i="21"/>
  <c r="AM28" i="21"/>
  <c r="AN27" i="21"/>
  <c r="AM27" i="21"/>
  <c r="AN26" i="21"/>
  <c r="AM26" i="21"/>
  <c r="AN25" i="21"/>
  <c r="AM25" i="21"/>
  <c r="AN24" i="21"/>
  <c r="AM24" i="21"/>
  <c r="AN23" i="21"/>
  <c r="AM23" i="21"/>
  <c r="AN22" i="21"/>
  <c r="AM22" i="21"/>
  <c r="AM15" i="21"/>
  <c r="AN14" i="21"/>
  <c r="AM14" i="21"/>
  <c r="AN13" i="21"/>
  <c r="AM13" i="21"/>
  <c r="AN12" i="21"/>
  <c r="AM12" i="21"/>
  <c r="AN11" i="21"/>
  <c r="AM11" i="21"/>
  <c r="AN10" i="21"/>
  <c r="AM10" i="21"/>
  <c r="AN9" i="21"/>
  <c r="AM9" i="21"/>
  <c r="AN8" i="21"/>
  <c r="AM8" i="21"/>
  <c r="AN7" i="21"/>
  <c r="AM7" i="21"/>
  <c r="AN6" i="21"/>
  <c r="AM6" i="21"/>
  <c r="B19" i="21"/>
  <c r="E19" i="21" s="1"/>
  <c r="L10" i="21"/>
  <c r="B18" i="21" s="1"/>
  <c r="E18" i="21" s="1"/>
  <c r="J10" i="21"/>
  <c r="B17" i="21" s="1"/>
  <c r="E17" i="21" s="1"/>
  <c r="H10" i="21"/>
  <c r="B16" i="21" s="1"/>
  <c r="E16" i="21" s="1"/>
  <c r="F10" i="21"/>
  <c r="B15" i="21" s="1"/>
  <c r="E15" i="21" s="1"/>
  <c r="D10" i="21"/>
  <c r="B10" i="21"/>
  <c r="B13" i="21" s="1"/>
  <c r="AN5" i="21"/>
  <c r="AM5" i="21"/>
  <c r="AN4" i="21"/>
  <c r="AM4" i="21"/>
  <c r="AN3" i="21"/>
  <c r="AM3" i="21"/>
  <c r="B14" i="21" l="1"/>
  <c r="E14" i="21" s="1"/>
  <c r="B32" i="21"/>
  <c r="E32" i="21" s="1"/>
  <c r="AO27" i="21"/>
  <c r="AO15" i="21"/>
  <c r="AO14" i="21"/>
  <c r="AO4" i="21"/>
  <c r="AO28" i="21"/>
  <c r="AO5" i="21"/>
  <c r="AO11" i="21"/>
  <c r="AO25" i="21"/>
  <c r="AO33" i="21"/>
  <c r="AO7" i="21"/>
  <c r="AO12" i="21"/>
  <c r="AO30" i="21"/>
  <c r="AO34" i="21"/>
  <c r="AO32" i="21"/>
  <c r="AO9" i="21"/>
  <c r="AO10" i="21"/>
  <c r="AO23" i="21"/>
  <c r="AO3" i="21"/>
  <c r="AO8" i="21"/>
  <c r="AO13" i="21"/>
  <c r="AO22" i="21"/>
  <c r="AO29" i="21"/>
  <c r="AO26" i="21"/>
  <c r="AO6" i="21"/>
  <c r="AO24" i="21"/>
  <c r="AO31" i="21"/>
  <c r="B35" i="21"/>
  <c r="E35" i="21" s="1"/>
  <c r="B34" i="21"/>
  <c r="E34" i="21" s="1"/>
  <c r="B33" i="21"/>
  <c r="H33" i="21" s="1"/>
  <c r="B31" i="21"/>
  <c r="E31" i="21" s="1"/>
  <c r="B30" i="21"/>
  <c r="H30" i="21" s="1"/>
  <c r="B29" i="21"/>
  <c r="H29" i="21" s="1"/>
  <c r="H15" i="21"/>
  <c r="L15" i="21"/>
  <c r="L16" i="21"/>
  <c r="H16" i="21"/>
  <c r="L17" i="21"/>
  <c r="H17" i="21"/>
  <c r="L13" i="21"/>
  <c r="H13" i="21"/>
  <c r="L18" i="21"/>
  <c r="H18" i="21"/>
  <c r="E33" i="21" l="1"/>
  <c r="H31" i="21"/>
  <c r="H32" i="21"/>
  <c r="H14" i="21"/>
  <c r="L14" i="21"/>
  <c r="H34" i="21"/>
  <c r="E30" i="21"/>
</calcChain>
</file>

<file path=xl/sharedStrings.xml><?xml version="1.0" encoding="utf-8"?>
<sst xmlns="http://schemas.openxmlformats.org/spreadsheetml/2006/main" count="579" uniqueCount="417">
  <si>
    <t>FY16</t>
  </si>
  <si>
    <t>FY17</t>
  </si>
  <si>
    <t>FY18</t>
  </si>
  <si>
    <t>FY19</t>
  </si>
  <si>
    <t>FY20</t>
  </si>
  <si>
    <t>2015-12</t>
  </si>
  <si>
    <t>2016-01</t>
  </si>
  <si>
    <t>2016-02</t>
  </si>
  <si>
    <t>2016-03</t>
  </si>
  <si>
    <t>2016-04</t>
  </si>
  <si>
    <t>2016-05</t>
  </si>
  <si>
    <t>2016-06</t>
  </si>
  <si>
    <t>2016-07</t>
  </si>
  <si>
    <t>2016-08</t>
  </si>
  <si>
    <t>2016-09</t>
  </si>
  <si>
    <t>2016-10</t>
  </si>
  <si>
    <t>2016-11</t>
  </si>
  <si>
    <t>2016-12</t>
  </si>
  <si>
    <t>2017-01</t>
  </si>
  <si>
    <t>2017-02</t>
  </si>
  <si>
    <t>2017-03</t>
  </si>
  <si>
    <t>2017-04</t>
  </si>
  <si>
    <t>2017-05</t>
  </si>
  <si>
    <t>2017-06</t>
  </si>
  <si>
    <t>2017-07</t>
  </si>
  <si>
    <t>2017-08</t>
  </si>
  <si>
    <t>2017-09</t>
  </si>
  <si>
    <t>2017-10</t>
  </si>
  <si>
    <t>2017-11</t>
  </si>
  <si>
    <t>2017-12</t>
  </si>
  <si>
    <t>2018-01</t>
  </si>
  <si>
    <t>2018-02</t>
  </si>
  <si>
    <t>2018-03</t>
  </si>
  <si>
    <t>2018-04</t>
  </si>
  <si>
    <t>2018-05</t>
  </si>
  <si>
    <t>2018-06</t>
  </si>
  <si>
    <t>2018-07</t>
  </si>
  <si>
    <t>2018-08</t>
  </si>
  <si>
    <t>2018-09</t>
  </si>
  <si>
    <t>2018-10</t>
  </si>
  <si>
    <t>2018-11</t>
  </si>
  <si>
    <t>2018-12</t>
  </si>
  <si>
    <t>2019-01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</si>
  <si>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</si>
  <si>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</si>
  <si>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</si>
  <si>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</si>
  <si>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</si>
  <si>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</si>
  <si>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</si>
  <si>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</si>
  <si>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</si>
  <si>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</si>
  <si>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</si>
  <si>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2020-01</t>
  </si>
  <si>
    <t>2020-02</t>
  </si>
  <si>
    <t>2020-03</t>
  </si>
  <si>
    <t>2020-04</t>
  </si>
  <si>
    <t>2020-05</t>
  </si>
  <si>
    <t>2020-06</t>
  </si>
  <si>
    <t>2015-10</t>
  </si>
  <si>
    <t>2015-11</t>
  </si>
  <si>
    <t>2015-07</t>
  </si>
  <si>
    <t>2015-08</t>
  </si>
  <si>
    <t>2015-09</t>
  </si>
  <si>
    <t>Forecast Combination of 2 Models</t>
  </si>
  <si>
    <t>Date</t>
  </si>
  <si>
    <t>2020-07</t>
  </si>
  <si>
    <t>2020-08</t>
  </si>
  <si>
    <t>2020-09</t>
  </si>
  <si>
    <t>2020-10</t>
  </si>
  <si>
    <t>2020-11</t>
  </si>
  <si>
    <t>2020-12</t>
  </si>
  <si>
    <t>FY21</t>
  </si>
  <si>
    <t>2021-01</t>
  </si>
  <si>
    <t>2021-02</t>
  </si>
  <si>
    <t>2021-03</t>
  </si>
  <si>
    <t>2021-04</t>
  </si>
  <si>
    <t>2021-05</t>
  </si>
  <si>
    <t>2021-06</t>
  </si>
  <si>
    <t>1999-01</t>
  </si>
  <si>
    <t>1999-02</t>
  </si>
  <si>
    <t>1999-03</t>
  </si>
  <si>
    <t>1999-04</t>
  </si>
  <si>
    <t>1999-05</t>
  </si>
  <si>
    <t>1999-06</t>
  </si>
  <si>
    <t>1999-07</t>
  </si>
  <si>
    <t>1999-08</t>
  </si>
  <si>
    <t>1999-09</t>
  </si>
  <si>
    <t>1999-10</t>
  </si>
  <si>
    <t>1999-11</t>
  </si>
  <si>
    <t>1999-12</t>
  </si>
  <si>
    <t>2000-01</t>
  </si>
  <si>
    <t>2000-02</t>
  </si>
  <si>
    <t>2000-03</t>
  </si>
  <si>
    <t>2000-04</t>
  </si>
  <si>
    <t>2000-05</t>
  </si>
  <si>
    <t>2000-06</t>
  </si>
  <si>
    <t>2000-07</t>
  </si>
  <si>
    <t>2000-08</t>
  </si>
  <si>
    <t>2000-09</t>
  </si>
  <si>
    <t>2000-10</t>
  </si>
  <si>
    <t>2000-11</t>
  </si>
  <si>
    <t>2000-12</t>
  </si>
  <si>
    <t>2001-01</t>
  </si>
  <si>
    <t>2001-02</t>
  </si>
  <si>
    <t>2001-03</t>
  </si>
  <si>
    <t>2001-04</t>
  </si>
  <si>
    <t>2001-05</t>
  </si>
  <si>
    <t>2001-06</t>
  </si>
  <si>
    <t>2001-07</t>
  </si>
  <si>
    <t>2001-08</t>
  </si>
  <si>
    <t>2001-09</t>
  </si>
  <si>
    <t>2001-10</t>
  </si>
  <si>
    <t>2001-11</t>
  </si>
  <si>
    <t>2001-12</t>
  </si>
  <si>
    <t>2002-01</t>
  </si>
  <si>
    <t>2002-02</t>
  </si>
  <si>
    <t>2002-03</t>
  </si>
  <si>
    <t>2002-04</t>
  </si>
  <si>
    <t>2002-05</t>
  </si>
  <si>
    <t>2002-06</t>
  </si>
  <si>
    <t>2002-07</t>
  </si>
  <si>
    <t>2002-08</t>
  </si>
  <si>
    <t>2002-09</t>
  </si>
  <si>
    <t>2002-10</t>
  </si>
  <si>
    <t>2002-11</t>
  </si>
  <si>
    <t>2002-12</t>
  </si>
  <si>
    <t>2003-01</t>
  </si>
  <si>
    <t>2003-02</t>
  </si>
  <si>
    <t>2003-03</t>
  </si>
  <si>
    <t>2003-04</t>
  </si>
  <si>
    <t>2003-05</t>
  </si>
  <si>
    <t>2003-06</t>
  </si>
  <si>
    <t>2003-07</t>
  </si>
  <si>
    <t>2003-08</t>
  </si>
  <si>
    <t>2003-09</t>
  </si>
  <si>
    <t>2003-10</t>
  </si>
  <si>
    <t>2003-11</t>
  </si>
  <si>
    <t>2003-12</t>
  </si>
  <si>
    <t>2004-01</t>
  </si>
  <si>
    <t>2004-02</t>
  </si>
  <si>
    <t>2004-03</t>
  </si>
  <si>
    <t>2004-04</t>
  </si>
  <si>
    <t>2004-05</t>
  </si>
  <si>
    <t>2004-06</t>
  </si>
  <si>
    <t>2004-07</t>
  </si>
  <si>
    <t>2004-08</t>
  </si>
  <si>
    <t>2004-09</t>
  </si>
  <si>
    <t>2004-10</t>
  </si>
  <si>
    <t>2004-11</t>
  </si>
  <si>
    <t>2004-12</t>
  </si>
  <si>
    <t>2005-01</t>
  </si>
  <si>
    <t>2005-02</t>
  </si>
  <si>
    <t>2005-03</t>
  </si>
  <si>
    <t>2005-04</t>
  </si>
  <si>
    <t>2005-05</t>
  </si>
  <si>
    <t>2005-06</t>
  </si>
  <si>
    <t>2005-07</t>
  </si>
  <si>
    <t>2005-08</t>
  </si>
  <si>
    <t>2005-09</t>
  </si>
  <si>
    <t>2005-10</t>
  </si>
  <si>
    <t>2005-11</t>
  </si>
  <si>
    <t>2005-12</t>
  </si>
  <si>
    <t>2006-01</t>
  </si>
  <si>
    <t>2006-02</t>
  </si>
  <si>
    <t>2006-03</t>
  </si>
  <si>
    <t>2006-04</t>
  </si>
  <si>
    <t>2006-05</t>
  </si>
  <si>
    <t>2006-06</t>
  </si>
  <si>
    <t>2006-07</t>
  </si>
  <si>
    <t>2006-08</t>
  </si>
  <si>
    <t>2006-09</t>
  </si>
  <si>
    <t>2006-10</t>
  </si>
  <si>
    <t>2006-11</t>
  </si>
  <si>
    <t>2006-12</t>
  </si>
  <si>
    <t>2007-01</t>
  </si>
  <si>
    <t>2007-02</t>
  </si>
  <si>
    <t>2007-03</t>
  </si>
  <si>
    <t>2007-04</t>
  </si>
  <si>
    <t>2007-05</t>
  </si>
  <si>
    <t>2007-06</t>
  </si>
  <si>
    <t>2007-07</t>
  </si>
  <si>
    <t>2007-08</t>
  </si>
  <si>
    <t>2007-09</t>
  </si>
  <si>
    <t>2007-10</t>
  </si>
  <si>
    <t>2007-11</t>
  </si>
  <si>
    <t>2007-12</t>
  </si>
  <si>
    <t>2008-01</t>
  </si>
  <si>
    <t>2008-02</t>
  </si>
  <si>
    <t>2008-03</t>
  </si>
  <si>
    <t>2008-04</t>
  </si>
  <si>
    <t>2008-05</t>
  </si>
  <si>
    <t>2008-06</t>
  </si>
  <si>
    <t>2008-07</t>
  </si>
  <si>
    <t>2008-08</t>
  </si>
  <si>
    <t>2008-09</t>
  </si>
  <si>
    <t>2008-10</t>
  </si>
  <si>
    <t>2008-11</t>
  </si>
  <si>
    <t>2008-12</t>
  </si>
  <si>
    <t>2009-01</t>
  </si>
  <si>
    <t>2009-02</t>
  </si>
  <si>
    <t>2009-03</t>
  </si>
  <si>
    <t>2009-04</t>
  </si>
  <si>
    <t>2009-05</t>
  </si>
  <si>
    <t>2009-06</t>
  </si>
  <si>
    <t>2009-07</t>
  </si>
  <si>
    <t>2009-08</t>
  </si>
  <si>
    <t>2009-09</t>
  </si>
  <si>
    <t>2009-10</t>
  </si>
  <si>
    <t>2009-11</t>
  </si>
  <si>
    <t>2009-12</t>
  </si>
  <si>
    <t>2010-01</t>
  </si>
  <si>
    <t>2010-02</t>
  </si>
  <si>
    <t>2010-03</t>
  </si>
  <si>
    <t>2010-04</t>
  </si>
  <si>
    <t>2010-05</t>
  </si>
  <si>
    <t>2010-06</t>
  </si>
  <si>
    <t>2010-07</t>
  </si>
  <si>
    <t>2010-08</t>
  </si>
  <si>
    <t>2010-09</t>
  </si>
  <si>
    <t>2010-10</t>
  </si>
  <si>
    <t>2010-11</t>
  </si>
  <si>
    <t>2010-12</t>
  </si>
  <si>
    <t>2011-01</t>
  </si>
  <si>
    <t>2011-02</t>
  </si>
  <si>
    <t>2011-03</t>
  </si>
  <si>
    <t>2011-04</t>
  </si>
  <si>
    <t>2011-05</t>
  </si>
  <si>
    <t>2011-06</t>
  </si>
  <si>
    <t>2011-07</t>
  </si>
  <si>
    <t>2011-08</t>
  </si>
  <si>
    <t>2011-09</t>
  </si>
  <si>
    <t>2011-10</t>
  </si>
  <si>
    <t>2011-11</t>
  </si>
  <si>
    <t>2011-12</t>
  </si>
  <si>
    <t>2012-01</t>
  </si>
  <si>
    <t>2012-02</t>
  </si>
  <si>
    <t>2012-03</t>
  </si>
  <si>
    <t>2012-04</t>
  </si>
  <si>
    <t>2012-05</t>
  </si>
  <si>
    <t>2012-06</t>
  </si>
  <si>
    <t>2012-07</t>
  </si>
  <si>
    <t>2012-08</t>
  </si>
  <si>
    <t>2012-09</t>
  </si>
  <si>
    <t>2012-10</t>
  </si>
  <si>
    <t>2012-11</t>
  </si>
  <si>
    <t>2012-12</t>
  </si>
  <si>
    <t>2013-01</t>
  </si>
  <si>
    <t>2013-02</t>
  </si>
  <si>
    <t>2013-03</t>
  </si>
  <si>
    <t>2013-04</t>
  </si>
  <si>
    <t>2013-05</t>
  </si>
  <si>
    <t>2013-06</t>
  </si>
  <si>
    <t>2013-07</t>
  </si>
  <si>
    <t>2013-08</t>
  </si>
  <si>
    <t>2013-09</t>
  </si>
  <si>
    <t>2013-10</t>
  </si>
  <si>
    <t>2013-11</t>
  </si>
  <si>
    <t>2013-12</t>
  </si>
  <si>
    <t>2014-01</t>
  </si>
  <si>
    <t>2014-02</t>
  </si>
  <si>
    <t>2014-03</t>
  </si>
  <si>
    <t>2014-04</t>
  </si>
  <si>
    <t>2014-05</t>
  </si>
  <si>
    <t>2014-06</t>
  </si>
  <si>
    <t>2014-07</t>
  </si>
  <si>
    <t>2014-08</t>
  </si>
  <si>
    <t>2014-09</t>
  </si>
  <si>
    <t>2014-10</t>
  </si>
  <si>
    <t>2014-11</t>
  </si>
  <si>
    <t>2014-12</t>
  </si>
  <si>
    <t>2015-01</t>
  </si>
  <si>
    <t>2015-02</t>
  </si>
  <si>
    <t>2015-03</t>
  </si>
  <si>
    <t>2015-04</t>
  </si>
  <si>
    <t>2015-05</t>
  </si>
  <si>
    <t>2015-06</t>
  </si>
  <si>
    <t>TRD Oil and Natural Gas Price Forecast</t>
  </si>
  <si>
    <t/>
  </si>
  <si>
    <t>EIA Price</t>
  </si>
  <si>
    <t>Period</t>
  </si>
  <si>
    <t>Gas
($/mcf)</t>
  </si>
  <si>
    <t>Oil
($/bbl)</t>
  </si>
  <si>
    <t>Gas
($/mmbtu)</t>
  </si>
  <si>
    <t>FY2000</t>
  </si>
  <si>
    <t>FY2001</t>
  </si>
  <si>
    <t>FY2002</t>
  </si>
  <si>
    <t>FY2003</t>
  </si>
  <si>
    <t>FY2004</t>
  </si>
  <si>
    <t>FY2005</t>
  </si>
  <si>
    <t>FY2006</t>
  </si>
  <si>
    <t>FY2007</t>
  </si>
  <si>
    <t>FY2008</t>
  </si>
  <si>
    <t>FY2009</t>
  </si>
  <si>
    <t>FY2010</t>
  </si>
  <si>
    <t>FY2011</t>
  </si>
  <si>
    <t>FY2012</t>
  </si>
  <si>
    <t>FY2013</t>
  </si>
  <si>
    <t>FY2014</t>
  </si>
  <si>
    <t>FY2015</t>
  </si>
  <si>
    <t>FY2016</t>
  </si>
  <si>
    <t>FY2017</t>
  </si>
  <si>
    <t>FY2018</t>
  </si>
  <si>
    <t>FY2019</t>
  </si>
  <si>
    <t>FY2020</t>
  </si>
  <si>
    <t>Mean Square Error</t>
  </si>
  <si>
    <t>Root Mean Square Error</t>
  </si>
  <si>
    <t>Mean Absolute Percent Error</t>
  </si>
  <si>
    <t>Mean Absolute Error</t>
  </si>
  <si>
    <t>R-Square</t>
  </si>
  <si>
    <t>Statistics of Fit</t>
  </si>
  <si>
    <t>Gas Price Model:</t>
  </si>
  <si>
    <t>EIA HH</t>
  </si>
  <si>
    <t>EIA WTI</t>
  </si>
  <si>
    <t>GI HH</t>
  </si>
  <si>
    <t>GI WTI</t>
  </si>
  <si>
    <t>FY2021</t>
  </si>
  <si>
    <t>Indicators</t>
  </si>
  <si>
    <t>ONGARD Oil</t>
  </si>
  <si>
    <t>FY05</t>
  </si>
  <si>
    <t>FY06</t>
  </si>
  <si>
    <t>FY07</t>
  </si>
  <si>
    <t>FY08</t>
  </si>
  <si>
    <t>FY09</t>
  </si>
  <si>
    <t>FY10</t>
  </si>
  <si>
    <t>FY11</t>
  </si>
  <si>
    <t>FY12</t>
  </si>
  <si>
    <t>FY13</t>
  </si>
  <si>
    <t>FY14</t>
  </si>
  <si>
    <t>FY15</t>
  </si>
  <si>
    <t>Difference</t>
  </si>
  <si>
    <t>FY</t>
  </si>
  <si>
    <t>ONGARD Gas</t>
  </si>
  <si>
    <t>Oil Price TRD Recommendation ($ per barrel)</t>
  </si>
  <si>
    <t>Natural Gas Price TRD Recommendation ($ per mcf)</t>
  </si>
  <si>
    <t>ONGARD NGL</t>
  </si>
  <si>
    <t>Contract01</t>
  </si>
  <si>
    <t>STD</t>
  </si>
  <si>
    <t>NERROR</t>
  </si>
  <si>
    <t>_INTV3_</t>
  </si>
  <si>
    <t>_INTV2_</t>
  </si>
  <si>
    <t>GIWTI</t>
  </si>
  <si>
    <t>UPPER</t>
  </si>
  <si>
    <t>LOWER</t>
  </si>
  <si>
    <t>Q1</t>
  </si>
  <si>
    <t>Q2</t>
  </si>
  <si>
    <t>Q3</t>
  </si>
  <si>
    <t>Q4</t>
  </si>
  <si>
    <t>Processed</t>
  </si>
  <si>
    <t>Unprocessed</t>
  </si>
  <si>
    <t>Nymex Oil</t>
  </si>
  <si>
    <t>Nymex Gas</t>
  </si>
  <si>
    <t>DATE</t>
  </si>
  <si>
    <t>ACTUAL</t>
  </si>
  <si>
    <t>PREDICT</t>
  </si>
  <si>
    <t>ERROR</t>
  </si>
  <si>
    <t>ContractO1</t>
  </si>
  <si>
    <t>date</t>
  </si>
  <si>
    <t>Dec 2016 CREG</t>
  </si>
  <si>
    <t>Dec 2016 TRD</t>
  </si>
  <si>
    <t>Difference CREG</t>
  </si>
  <si>
    <t>Difference TRD</t>
  </si>
  <si>
    <t>_INTV1_</t>
  </si>
  <si>
    <t>Aug 17 TRD</t>
  </si>
  <si>
    <t>FY22</t>
  </si>
  <si>
    <t>ContractG1</t>
  </si>
  <si>
    <t>2021-07</t>
  </si>
  <si>
    <t>2021-08</t>
  </si>
  <si>
    <t>2021-09</t>
  </si>
  <si>
    <t>2021-10</t>
  </si>
  <si>
    <t>2021-11</t>
  </si>
  <si>
    <t>2021-12</t>
  </si>
  <si>
    <t>2022-01</t>
  </si>
  <si>
    <t>2022-02</t>
  </si>
  <si>
    <t>2022-03</t>
  </si>
  <si>
    <t>2022-04</t>
  </si>
  <si>
    <t>2022-05</t>
  </si>
  <si>
    <t>2022-06</t>
  </si>
  <si>
    <t>2022-07</t>
  </si>
  <si>
    <t>2022-08</t>
  </si>
  <si>
    <t>2022-09</t>
  </si>
  <si>
    <t>2022-10</t>
  </si>
  <si>
    <t>2022-11</t>
  </si>
  <si>
    <t>2022-12</t>
  </si>
  <si>
    <t>FY2022</t>
  </si>
  <si>
    <t>NYMEX Historical (EIA)</t>
  </si>
  <si>
    <t>Model2:  IHSWTI price + AR p=(6) NOINT + Point JUN2012 + Point: Jul2008</t>
  </si>
  <si>
    <t>IHS</t>
  </si>
  <si>
    <t>Aug 2017 CREG</t>
  </si>
  <si>
    <t>Dec 17 TRD</t>
  </si>
  <si>
    <t>GI</t>
  </si>
  <si>
    <t>EIA</t>
  </si>
  <si>
    <t>Model Weights: Model1 - 50%, Model2 - 50%</t>
  </si>
  <si>
    <t>FY18YTD</t>
  </si>
  <si>
    <t>2023-01</t>
  </si>
  <si>
    <t>2023-02</t>
  </si>
  <si>
    <t>2023-03</t>
  </si>
  <si>
    <t>2023-04</t>
  </si>
  <si>
    <t>2023-05</t>
  </si>
  <si>
    <t>2023-06</t>
  </si>
  <si>
    <t>NM Oil</t>
  </si>
  <si>
    <t>Predict</t>
  </si>
  <si>
    <t>August, 2018</t>
  </si>
  <si>
    <t>FY23</t>
  </si>
  <si>
    <t>Model1:  AR(1) NOINT + EIAWTI+Point JAN2013</t>
  </si>
  <si>
    <t>Increased Differential Between May 2018 thru Sept 2020</t>
  </si>
  <si>
    <t>Up to $10.5 by late 2019</t>
  </si>
  <si>
    <t>Current Price - GenTax for May</t>
  </si>
  <si>
    <t>EIAHH</t>
  </si>
  <si>
    <t>Price Summary as of July 24, 2018</t>
  </si>
  <si>
    <t>Note: Average price after removal of firms under audit</t>
  </si>
  <si>
    <t>FY2023</t>
  </si>
  <si>
    <t>GenTax Price (YTD)</t>
  </si>
  <si>
    <t xml:space="preserve">AR(1) NOINT + EIAHH + Contract01+ Point Jan2001 + </t>
  </si>
  <si>
    <t>Point Oct2006</t>
  </si>
  <si>
    <t>Price Differential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</si>
</sst>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0.00"/>
    <numFmt numFmtId="165" formatCode="0.0%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2F4F4F"/>
      <name val="Verdana"/>
      <family val="2"/>
    </font>
    <font>
      <sz val="10"/>
      <color indexed="8"/>
      <name val="Verdana"/>
      <family val="2"/>
    </font>
    <font>
      <sz val="10"/>
      <name val="Arial"/>
      <family val="2"/>
    </font>
    <font>
      <b/>
      <sz val="11"/>
      <color theme="1"/>
      <name val="Calibri Light"/>
      <family val="2"/>
      <scheme val="major"/>
    </font>
    <font>
      <sz val="11"/>
      <color theme="1"/>
      <name val="Calibri Light"/>
      <family val="2"/>
      <scheme val="major"/>
    </font>
    <font>
      <sz val="12"/>
      <color theme="1"/>
      <name val="Calibri Light"/>
      <family val="2"/>
      <scheme val="major"/>
    </font>
    <font>
      <sz val="20"/>
      <color theme="1"/>
      <name val="Calibri Light"/>
      <family val="2"/>
      <scheme val="major"/>
    </font>
    <font>
      <b/>
      <sz val="12"/>
      <color theme="1"/>
      <name val="Calibri Light"/>
      <family val="2"/>
      <scheme val="major"/>
    </font>
    <font>
      <b/>
      <sz val="11"/>
      <color indexed="8"/>
      <name val="Calibri Light"/>
      <family val="2"/>
      <scheme val="major"/>
    </font>
    <font>
      <sz val="11"/>
      <color indexed="8"/>
      <name val="Calibri Light"/>
      <family val="2"/>
      <scheme val="major"/>
    </font>
    <font>
      <b/>
      <sz val="14"/>
      <color theme="1"/>
      <name val="Calibri Light"/>
      <family val="2"/>
      <scheme val="major"/>
    </font>
    <font>
      <sz val="10"/>
      <name val="MS Sans Serif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0">
    <xf numFmtId="0" fontId="0" fillId="0" borderId="0"/>
    <xf numFmtId="44" fontId="1" fillId="0" borderId="0" applyFont="0" applyFill="0" applyBorder="0" applyAlignment="0" applyProtection="0"/>
    <xf numFmtId="0" fontId="2" fillId="3" borderId="5" applyNumberFormat="0">
      <alignment readingOrder="1"/>
      <protection locked="0"/>
    </xf>
    <xf numFmtId="4" fontId="3" fillId="4" borderId="5">
      <alignment readingOrder="1"/>
      <protection locked="0"/>
    </xf>
    <xf numFmtId="0" fontId="2" fillId="3" borderId="5" applyNumberFormat="0">
      <alignment readingOrder="1"/>
      <protection locked="0"/>
    </xf>
    <xf numFmtId="0" fontId="3" fillId="5" borderId="5" applyNumberFormat="0">
      <alignment readingOrder="1"/>
      <protection locked="0"/>
    </xf>
    <xf numFmtId="0" fontId="4" fillId="0" borderId="0"/>
    <xf numFmtId="43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3" fillId="0" borderId="0"/>
  </cellStyleXfs>
  <cellXfs count="70">
    <xf numFmtId="0" fontId="0" fillId="0" borderId="0" xfId="0"/>
    <xf numFmtId="0" fontId="0" fillId="2" borderId="0" xfId="0" applyFill="1"/>
    <xf numFmtId="0" fontId="6" fillId="2" borderId="0" xfId="0" applyFont="1" applyFill="1"/>
    <xf numFmtId="0" fontId="7" fillId="2" borderId="0" xfId="0" applyFont="1" applyFill="1"/>
    <xf numFmtId="0" fontId="6" fillId="2" borderId="1" xfId="0" applyFont="1" applyFill="1" applyBorder="1"/>
    <xf numFmtId="44" fontId="5" fillId="2" borderId="4" xfId="1" applyFont="1" applyFill="1" applyBorder="1"/>
    <xf numFmtId="44" fontId="5" fillId="2" borderId="2" xfId="1" applyFont="1" applyFill="1" applyBorder="1"/>
    <xf numFmtId="44" fontId="6" fillId="2" borderId="0" xfId="1" applyFont="1" applyFill="1"/>
    <xf numFmtId="0" fontId="6" fillId="2" borderId="4" xfId="0" applyFont="1" applyFill="1" applyBorder="1"/>
    <xf numFmtId="0" fontId="6" fillId="2" borderId="2" xfId="0" applyFont="1" applyFill="1" applyBorder="1"/>
    <xf numFmtId="0" fontId="10" fillId="2" borderId="7" xfId="0" applyFont="1" applyFill="1" applyBorder="1" applyAlignment="1">
      <alignment horizontal="center" wrapText="1"/>
    </xf>
    <xf numFmtId="0" fontId="6" fillId="6" borderId="2" xfId="0" applyFont="1" applyFill="1" applyBorder="1"/>
    <xf numFmtId="44" fontId="5" fillId="6" borderId="2" xfId="1" applyFont="1" applyFill="1" applyBorder="1"/>
    <xf numFmtId="0" fontId="11" fillId="2" borderId="7" xfId="0" applyFont="1" applyFill="1" applyBorder="1" applyAlignment="1">
      <alignment horizontal="right" wrapText="1"/>
    </xf>
    <xf numFmtId="164" fontId="11" fillId="2" borderId="7" xfId="0" applyNumberFormat="1" applyFont="1" applyFill="1" applyBorder="1" applyAlignment="1">
      <alignment horizontal="right" wrapText="1"/>
    </xf>
    <xf numFmtId="0" fontId="6" fillId="6" borderId="3" xfId="0" applyFont="1" applyFill="1" applyBorder="1"/>
    <xf numFmtId="44" fontId="5" fillId="6" borderId="3" xfId="1" applyFont="1" applyFill="1" applyBorder="1"/>
    <xf numFmtId="0" fontId="6" fillId="7" borderId="2" xfId="0" applyFont="1" applyFill="1" applyBorder="1"/>
    <xf numFmtId="44" fontId="5" fillId="7" borderId="2" xfId="1" applyFont="1" applyFill="1" applyBorder="1"/>
    <xf numFmtId="0" fontId="6" fillId="7" borderId="3" xfId="0" applyFont="1" applyFill="1" applyBorder="1"/>
    <xf numFmtId="44" fontId="5" fillId="7" borderId="3" xfId="1" applyFont="1" applyFill="1" applyBorder="1"/>
    <xf numFmtId="0" fontId="8" fillId="2" borderId="0" xfId="0" applyFont="1" applyFill="1" applyAlignment="1">
      <alignment vertical="center"/>
    </xf>
    <xf numFmtId="44" fontId="6" fillId="2" borderId="0" xfId="0" applyNumberFormat="1" applyFont="1" applyFill="1"/>
    <xf numFmtId="0" fontId="6" fillId="2" borderId="0" xfId="0" applyFont="1" applyFill="1" applyAlignment="1">
      <alignment vertical="center"/>
    </xf>
    <xf numFmtId="0" fontId="6" fillId="0" borderId="0" xfId="0" applyFont="1"/>
    <xf numFmtId="0" fontId="6" fillId="2" borderId="10" xfId="0" applyFont="1" applyFill="1" applyBorder="1"/>
    <xf numFmtId="44" fontId="5" fillId="2" borderId="0" xfId="1" applyFont="1" applyFill="1" applyBorder="1"/>
    <xf numFmtId="0" fontId="9" fillId="2" borderId="0" xfId="0" applyFont="1" applyFill="1"/>
    <xf numFmtId="44" fontId="9" fillId="2" borderId="0" xfId="1" applyFont="1" applyFill="1" applyBorder="1"/>
    <xf numFmtId="0" fontId="5" fillId="2" borderId="6" xfId="0" applyFont="1" applyFill="1" applyBorder="1"/>
    <xf numFmtId="44" fontId="5" fillId="2" borderId="6" xfId="1" applyFont="1" applyFill="1" applyBorder="1"/>
    <xf numFmtId="44" fontId="6" fillId="2" borderId="0" xfId="1" applyFont="1" applyFill="1" applyBorder="1"/>
    <xf numFmtId="0" fontId="12" fillId="2" borderId="0" xfId="0" applyFont="1" applyFill="1"/>
    <xf numFmtId="14" fontId="0" fillId="0" borderId="0" xfId="0" applyNumberFormat="1"/>
    <xf numFmtId="44" fontId="0" fillId="2" borderId="0" xfId="0" applyNumberFormat="1" applyFill="1"/>
    <xf numFmtId="9" fontId="5" fillId="2" borderId="0" xfId="8" applyFont="1" applyFill="1" applyBorder="1"/>
    <xf numFmtId="9" fontId="6" fillId="2" borderId="0" xfId="8" applyFont="1" applyFill="1" applyBorder="1"/>
    <xf numFmtId="0" fontId="9" fillId="2" borderId="0" xfId="0" applyFont="1" applyFill="1" applyAlignment="1">
      <alignment horizontal="center" vertical="center"/>
    </xf>
    <xf numFmtId="0" fontId="5" fillId="2" borderId="0" xfId="0" applyFont="1" applyFill="1"/>
    <xf numFmtId="44" fontId="5" fillId="2" borderId="0" xfId="0" applyNumberFormat="1" applyFont="1" applyFill="1"/>
    <xf numFmtId="0" fontId="11" fillId="2" borderId="8" xfId="0" applyFont="1" applyFill="1" applyBorder="1" applyAlignment="1">
      <alignment horizontal="right" wrapText="1"/>
    </xf>
    <xf numFmtId="164" fontId="11" fillId="2" borderId="9" xfId="0" applyNumberFormat="1" applyFont="1" applyFill="1" applyBorder="1" applyAlignment="1">
      <alignment horizontal="right" wrapText="1"/>
    </xf>
    <xf numFmtId="164" fontId="11" fillId="2" borderId="11" xfId="0" applyNumberFormat="1" applyFont="1" applyFill="1" applyBorder="1" applyAlignment="1">
      <alignment horizontal="right" wrapText="1"/>
    </xf>
    <xf numFmtId="0" fontId="0" fillId="2" borderId="6" xfId="0" applyFill="1" applyBorder="1"/>
    <xf numFmtId="164" fontId="11" fillId="2" borderId="8" xfId="0" applyNumberFormat="1" applyFont="1" applyFill="1" applyBorder="1" applyAlignment="1">
      <alignment horizontal="right" wrapText="1"/>
    </xf>
    <xf numFmtId="0" fontId="6" fillId="0" borderId="1" xfId="0" applyFont="1" applyBorder="1"/>
    <xf numFmtId="0" fontId="7" fillId="0" borderId="0" xfId="0" applyFont="1" applyAlignment="1">
      <alignment vertical="center"/>
    </xf>
    <xf numFmtId="0" fontId="10" fillId="0" borderId="7" xfId="0" applyFont="1" applyBorder="1" applyAlignment="1">
      <alignment horizontal="center" wrapText="1"/>
    </xf>
    <xf numFmtId="164" fontId="11" fillId="0" borderId="7" xfId="0" applyNumberFormat="1" applyFont="1" applyBorder="1" applyAlignment="1">
      <alignment horizontal="right" wrapText="1"/>
    </xf>
    <xf numFmtId="165" fontId="5" fillId="2" borderId="0" xfId="8" applyNumberFormat="1" applyFont="1" applyFill="1" applyBorder="1"/>
    <xf numFmtId="9" fontId="6" fillId="2" borderId="0" xfId="8" applyFont="1" applyFill="1"/>
    <xf numFmtId="165" fontId="6" fillId="2" borderId="0" xfId="8" applyNumberFormat="1" applyFont="1" applyFill="1"/>
    <xf numFmtId="10" fontId="6" fillId="2" borderId="0" xfId="8" applyNumberFormat="1" applyFont="1" applyFill="1"/>
    <xf numFmtId="165" fontId="0" fillId="0" borderId="0" xfId="8" applyNumberFormat="1" applyFont="1"/>
    <xf numFmtId="2" fontId="0" fillId="0" borderId="0" xfId="0" applyNumberFormat="1"/>
    <xf numFmtId="44" fontId="6" fillId="0" borderId="0" xfId="0" applyNumberFormat="1" applyFont="1"/>
    <xf numFmtId="44" fontId="0" fillId="0" borderId="0" xfId="0" applyNumberFormat="1"/>
    <xf numFmtId="44" fontId="6" fillId="0" borderId="0" xfId="1" applyFont="1" applyFill="1"/>
    <xf numFmtId="0" fontId="6" fillId="8" borderId="0" xfId="0" applyFont="1" applyFill="1"/>
    <xf numFmtId="0" fontId="0" fillId="8" borderId="0" xfId="0" applyFill="1"/>
    <xf numFmtId="164" fontId="11" fillId="8" borderId="7" xfId="0" applyNumberFormat="1" applyFont="1" applyFill="1" applyBorder="1" applyAlignment="1">
      <alignment horizontal="right" wrapText="1"/>
    </xf>
    <xf numFmtId="0" fontId="6" fillId="0" borderId="10" xfId="0" applyFont="1" applyBorder="1"/>
    <xf numFmtId="0" fontId="10" fillId="2" borderId="8" xfId="0" applyFont="1" applyFill="1" applyBorder="1" applyAlignment="1">
      <alignment horizontal="center" vertical="center" wrapText="1"/>
    </xf>
    <xf numFmtId="0" fontId="10" fillId="2" borderId="9" xfId="0" applyFont="1" applyFill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44" fontId="5" fillId="0" borderId="1" xfId="1" applyFont="1" applyFill="1" applyBorder="1" applyAlignment="1">
      <alignment horizontal="center"/>
    </xf>
  </cellXfs>
  <cellStyles count="10">
    <cellStyle name="_ColumnTitles" xfId="4" xr:uid="{00000000-0005-0000-0000-000000000000}"/>
    <cellStyle name="_DateRange" xfId="2" xr:uid="{00000000-0005-0000-0000-000001000000}"/>
    <cellStyle name="_SeriesAttributes" xfId="5" xr:uid="{00000000-0005-0000-0000-000002000000}"/>
    <cellStyle name="_SeriesData" xfId="3" xr:uid="{00000000-0005-0000-0000-000003000000}"/>
    <cellStyle name="Comma 2" xfId="7" xr:uid="{00000000-0005-0000-0000-000004000000}"/>
    <cellStyle name="Currency" xfId="1" builtinId="4"/>
    <cellStyle name="Normal" xfId="0" builtinId="0"/>
    <cellStyle name="Normal 2" xfId="9" xr:uid="{00000000-0005-0000-0000-000007000000}"/>
    <cellStyle name="Normal 5" xfId="6" xr:uid="{00000000-0005-0000-0000-000008000000}"/>
    <cellStyle name="Percent" xfId="8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Oil Prices Backcast/Forecast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'Oil Price Model Combied_Aug18'!$B$86</c:f>
              <c:strCache>
                <c:ptCount val="1"/>
                <c:pt idx="0">
                  <c:v>ACTUAL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'Oil Price Model Combined_Dec17'!$A$87:$A$368</c:f>
              <c:numCache>
                <c:formatCode>m/d/yyyy</c:formatCode>
                <c:ptCount val="282"/>
                <c:pt idx="0">
                  <c:v>36161</c:v>
                </c:pt>
                <c:pt idx="1">
                  <c:v>36192</c:v>
                </c:pt>
                <c:pt idx="2">
                  <c:v>36220</c:v>
                </c:pt>
                <c:pt idx="3">
                  <c:v>36251</c:v>
                </c:pt>
                <c:pt idx="4">
                  <c:v>36281</c:v>
                </c:pt>
                <c:pt idx="5">
                  <c:v>36312</c:v>
                </c:pt>
                <c:pt idx="6">
                  <c:v>36342</c:v>
                </c:pt>
                <c:pt idx="7">
                  <c:v>36373</c:v>
                </c:pt>
                <c:pt idx="8">
                  <c:v>36404</c:v>
                </c:pt>
                <c:pt idx="9">
                  <c:v>36434</c:v>
                </c:pt>
                <c:pt idx="10">
                  <c:v>36465</c:v>
                </c:pt>
                <c:pt idx="11">
                  <c:v>36495</c:v>
                </c:pt>
                <c:pt idx="12">
                  <c:v>36526</c:v>
                </c:pt>
                <c:pt idx="13">
                  <c:v>36557</c:v>
                </c:pt>
                <c:pt idx="14">
                  <c:v>36586</c:v>
                </c:pt>
                <c:pt idx="15">
                  <c:v>36617</c:v>
                </c:pt>
                <c:pt idx="16">
                  <c:v>36647</c:v>
                </c:pt>
                <c:pt idx="17">
                  <c:v>36678</c:v>
                </c:pt>
                <c:pt idx="18">
                  <c:v>36708</c:v>
                </c:pt>
                <c:pt idx="19">
                  <c:v>36739</c:v>
                </c:pt>
                <c:pt idx="20">
                  <c:v>36770</c:v>
                </c:pt>
                <c:pt idx="21">
                  <c:v>36800</c:v>
                </c:pt>
                <c:pt idx="22">
                  <c:v>36831</c:v>
                </c:pt>
                <c:pt idx="23">
                  <c:v>36861</c:v>
                </c:pt>
                <c:pt idx="24">
                  <c:v>36892</c:v>
                </c:pt>
                <c:pt idx="25">
                  <c:v>36923</c:v>
                </c:pt>
                <c:pt idx="26">
                  <c:v>36951</c:v>
                </c:pt>
                <c:pt idx="27">
                  <c:v>36982</c:v>
                </c:pt>
                <c:pt idx="28">
                  <c:v>37012</c:v>
                </c:pt>
                <c:pt idx="29">
                  <c:v>37043</c:v>
                </c:pt>
                <c:pt idx="30">
                  <c:v>37073</c:v>
                </c:pt>
                <c:pt idx="31">
                  <c:v>37104</c:v>
                </c:pt>
                <c:pt idx="32">
                  <c:v>37135</c:v>
                </c:pt>
                <c:pt idx="33">
                  <c:v>37165</c:v>
                </c:pt>
                <c:pt idx="34">
                  <c:v>37196</c:v>
                </c:pt>
                <c:pt idx="35">
                  <c:v>37226</c:v>
                </c:pt>
                <c:pt idx="36">
                  <c:v>37257</c:v>
                </c:pt>
                <c:pt idx="37">
                  <c:v>37288</c:v>
                </c:pt>
                <c:pt idx="38">
                  <c:v>37316</c:v>
                </c:pt>
                <c:pt idx="39">
                  <c:v>37347</c:v>
                </c:pt>
                <c:pt idx="40">
                  <c:v>37377</c:v>
                </c:pt>
                <c:pt idx="41">
                  <c:v>37408</c:v>
                </c:pt>
                <c:pt idx="42">
                  <c:v>37438</c:v>
                </c:pt>
                <c:pt idx="43">
                  <c:v>37469</c:v>
                </c:pt>
                <c:pt idx="44">
                  <c:v>37500</c:v>
                </c:pt>
                <c:pt idx="45">
                  <c:v>37530</c:v>
                </c:pt>
                <c:pt idx="46">
                  <c:v>37561</c:v>
                </c:pt>
                <c:pt idx="47">
                  <c:v>37591</c:v>
                </c:pt>
                <c:pt idx="48">
                  <c:v>37622</c:v>
                </c:pt>
                <c:pt idx="49">
                  <c:v>37653</c:v>
                </c:pt>
                <c:pt idx="50">
                  <c:v>37681</c:v>
                </c:pt>
                <c:pt idx="51">
                  <c:v>37712</c:v>
                </c:pt>
                <c:pt idx="52">
                  <c:v>37742</c:v>
                </c:pt>
                <c:pt idx="53">
                  <c:v>37773</c:v>
                </c:pt>
                <c:pt idx="54">
                  <c:v>37803</c:v>
                </c:pt>
                <c:pt idx="55">
                  <c:v>37834</c:v>
                </c:pt>
                <c:pt idx="56">
                  <c:v>37865</c:v>
                </c:pt>
                <c:pt idx="57">
                  <c:v>37895</c:v>
                </c:pt>
                <c:pt idx="58">
                  <c:v>37926</c:v>
                </c:pt>
                <c:pt idx="59">
                  <c:v>37956</c:v>
                </c:pt>
                <c:pt idx="60">
                  <c:v>37987</c:v>
                </c:pt>
                <c:pt idx="61">
                  <c:v>38018</c:v>
                </c:pt>
                <c:pt idx="62">
                  <c:v>38047</c:v>
                </c:pt>
                <c:pt idx="63">
                  <c:v>38078</c:v>
                </c:pt>
                <c:pt idx="64">
                  <c:v>38108</c:v>
                </c:pt>
                <c:pt idx="65">
                  <c:v>38139</c:v>
                </c:pt>
                <c:pt idx="66">
                  <c:v>38169</c:v>
                </c:pt>
                <c:pt idx="67">
                  <c:v>38200</c:v>
                </c:pt>
                <c:pt idx="68">
                  <c:v>38231</c:v>
                </c:pt>
                <c:pt idx="69">
                  <c:v>38261</c:v>
                </c:pt>
                <c:pt idx="70">
                  <c:v>38292</c:v>
                </c:pt>
                <c:pt idx="71">
                  <c:v>38322</c:v>
                </c:pt>
                <c:pt idx="72">
                  <c:v>38353</c:v>
                </c:pt>
                <c:pt idx="73">
                  <c:v>38384</c:v>
                </c:pt>
                <c:pt idx="74">
                  <c:v>38412</c:v>
                </c:pt>
                <c:pt idx="75">
                  <c:v>38443</c:v>
                </c:pt>
                <c:pt idx="76">
                  <c:v>38473</c:v>
                </c:pt>
                <c:pt idx="77">
                  <c:v>38504</c:v>
                </c:pt>
                <c:pt idx="78">
                  <c:v>38534</c:v>
                </c:pt>
                <c:pt idx="79">
                  <c:v>38565</c:v>
                </c:pt>
                <c:pt idx="80">
                  <c:v>38596</c:v>
                </c:pt>
                <c:pt idx="81">
                  <c:v>38626</c:v>
                </c:pt>
                <c:pt idx="82">
                  <c:v>38657</c:v>
                </c:pt>
                <c:pt idx="83">
                  <c:v>38687</c:v>
                </c:pt>
                <c:pt idx="84">
                  <c:v>38718</c:v>
                </c:pt>
                <c:pt idx="85">
                  <c:v>38749</c:v>
                </c:pt>
                <c:pt idx="86">
                  <c:v>38777</c:v>
                </c:pt>
                <c:pt idx="87">
                  <c:v>38808</c:v>
                </c:pt>
                <c:pt idx="88">
                  <c:v>38838</c:v>
                </c:pt>
                <c:pt idx="89">
                  <c:v>38869</c:v>
                </c:pt>
                <c:pt idx="90">
                  <c:v>38899</c:v>
                </c:pt>
                <c:pt idx="91">
                  <c:v>38930</c:v>
                </c:pt>
                <c:pt idx="92">
                  <c:v>38961</c:v>
                </c:pt>
                <c:pt idx="93">
                  <c:v>38991</c:v>
                </c:pt>
                <c:pt idx="94">
                  <c:v>39022</c:v>
                </c:pt>
                <c:pt idx="95">
                  <c:v>39052</c:v>
                </c:pt>
                <c:pt idx="96">
                  <c:v>39083</c:v>
                </c:pt>
                <c:pt idx="97">
                  <c:v>39114</c:v>
                </c:pt>
                <c:pt idx="98">
                  <c:v>39142</c:v>
                </c:pt>
                <c:pt idx="99">
                  <c:v>39173</c:v>
                </c:pt>
                <c:pt idx="100">
                  <c:v>39203</c:v>
                </c:pt>
                <c:pt idx="101">
                  <c:v>39234</c:v>
                </c:pt>
                <c:pt idx="102">
                  <c:v>39264</c:v>
                </c:pt>
                <c:pt idx="103">
                  <c:v>39295</c:v>
                </c:pt>
                <c:pt idx="104">
                  <c:v>39326</c:v>
                </c:pt>
                <c:pt idx="105">
                  <c:v>39356</c:v>
                </c:pt>
                <c:pt idx="106">
                  <c:v>39387</c:v>
                </c:pt>
                <c:pt idx="107">
                  <c:v>39417</c:v>
                </c:pt>
                <c:pt idx="108">
                  <c:v>39448</c:v>
                </c:pt>
                <c:pt idx="109">
                  <c:v>39479</c:v>
                </c:pt>
                <c:pt idx="110">
                  <c:v>39508</c:v>
                </c:pt>
                <c:pt idx="111">
                  <c:v>39539</c:v>
                </c:pt>
                <c:pt idx="112">
                  <c:v>39569</c:v>
                </c:pt>
                <c:pt idx="113">
                  <c:v>39600</c:v>
                </c:pt>
                <c:pt idx="114">
                  <c:v>39630</c:v>
                </c:pt>
                <c:pt idx="115">
                  <c:v>39661</c:v>
                </c:pt>
                <c:pt idx="116">
                  <c:v>39692</c:v>
                </c:pt>
                <c:pt idx="117">
                  <c:v>39722</c:v>
                </c:pt>
                <c:pt idx="118">
                  <c:v>39753</c:v>
                </c:pt>
                <c:pt idx="119">
                  <c:v>39783</c:v>
                </c:pt>
                <c:pt idx="120">
                  <c:v>39814</c:v>
                </c:pt>
                <c:pt idx="121">
                  <c:v>39845</c:v>
                </c:pt>
                <c:pt idx="122">
                  <c:v>39873</c:v>
                </c:pt>
                <c:pt idx="123">
                  <c:v>39904</c:v>
                </c:pt>
                <c:pt idx="124">
                  <c:v>39934</c:v>
                </c:pt>
                <c:pt idx="125">
                  <c:v>39965</c:v>
                </c:pt>
                <c:pt idx="126">
                  <c:v>39995</c:v>
                </c:pt>
                <c:pt idx="127">
                  <c:v>40026</c:v>
                </c:pt>
                <c:pt idx="128">
                  <c:v>40057</c:v>
                </c:pt>
                <c:pt idx="129">
                  <c:v>40087</c:v>
                </c:pt>
                <c:pt idx="130">
                  <c:v>40118</c:v>
                </c:pt>
                <c:pt idx="131">
                  <c:v>40148</c:v>
                </c:pt>
                <c:pt idx="132">
                  <c:v>40179</c:v>
                </c:pt>
                <c:pt idx="133">
                  <c:v>40210</c:v>
                </c:pt>
                <c:pt idx="134">
                  <c:v>40238</c:v>
                </c:pt>
                <c:pt idx="135">
                  <c:v>40269</c:v>
                </c:pt>
                <c:pt idx="136">
                  <c:v>40299</c:v>
                </c:pt>
                <c:pt idx="137">
                  <c:v>40330</c:v>
                </c:pt>
                <c:pt idx="138">
                  <c:v>40360</c:v>
                </c:pt>
                <c:pt idx="139">
                  <c:v>40391</c:v>
                </c:pt>
                <c:pt idx="140">
                  <c:v>40422</c:v>
                </c:pt>
                <c:pt idx="141">
                  <c:v>40452</c:v>
                </c:pt>
                <c:pt idx="142">
                  <c:v>40483</c:v>
                </c:pt>
                <c:pt idx="143">
                  <c:v>40513</c:v>
                </c:pt>
                <c:pt idx="144">
                  <c:v>40544</c:v>
                </c:pt>
                <c:pt idx="145">
                  <c:v>40575</c:v>
                </c:pt>
                <c:pt idx="146">
                  <c:v>40603</c:v>
                </c:pt>
                <c:pt idx="147">
                  <c:v>40634</c:v>
                </c:pt>
                <c:pt idx="148">
                  <c:v>40664</c:v>
                </c:pt>
                <c:pt idx="149">
                  <c:v>40695</c:v>
                </c:pt>
                <c:pt idx="150">
                  <c:v>40725</c:v>
                </c:pt>
                <c:pt idx="151">
                  <c:v>40756</c:v>
                </c:pt>
                <c:pt idx="152">
                  <c:v>40787</c:v>
                </c:pt>
                <c:pt idx="153">
                  <c:v>40817</c:v>
                </c:pt>
                <c:pt idx="154">
                  <c:v>40848</c:v>
                </c:pt>
                <c:pt idx="155">
                  <c:v>40878</c:v>
                </c:pt>
                <c:pt idx="156">
                  <c:v>40909</c:v>
                </c:pt>
                <c:pt idx="157">
                  <c:v>40940</c:v>
                </c:pt>
                <c:pt idx="158">
                  <c:v>40969</c:v>
                </c:pt>
                <c:pt idx="159">
                  <c:v>41000</c:v>
                </c:pt>
                <c:pt idx="160">
                  <c:v>41030</c:v>
                </c:pt>
                <c:pt idx="161">
                  <c:v>41061</c:v>
                </c:pt>
                <c:pt idx="162">
                  <c:v>41091</c:v>
                </c:pt>
                <c:pt idx="163">
                  <c:v>41122</c:v>
                </c:pt>
                <c:pt idx="164">
                  <c:v>41153</c:v>
                </c:pt>
                <c:pt idx="165">
                  <c:v>41183</c:v>
                </c:pt>
                <c:pt idx="166">
                  <c:v>41214</c:v>
                </c:pt>
                <c:pt idx="167">
                  <c:v>41244</c:v>
                </c:pt>
                <c:pt idx="168">
                  <c:v>41275</c:v>
                </c:pt>
                <c:pt idx="169">
                  <c:v>41306</c:v>
                </c:pt>
                <c:pt idx="170">
                  <c:v>41334</c:v>
                </c:pt>
                <c:pt idx="171">
                  <c:v>41365</c:v>
                </c:pt>
                <c:pt idx="172">
                  <c:v>41395</c:v>
                </c:pt>
                <c:pt idx="173">
                  <c:v>41426</c:v>
                </c:pt>
                <c:pt idx="174">
                  <c:v>41456</c:v>
                </c:pt>
                <c:pt idx="175">
                  <c:v>41487</c:v>
                </c:pt>
                <c:pt idx="176">
                  <c:v>41518</c:v>
                </c:pt>
                <c:pt idx="177">
                  <c:v>41548</c:v>
                </c:pt>
                <c:pt idx="178">
                  <c:v>41579</c:v>
                </c:pt>
                <c:pt idx="179">
                  <c:v>41609</c:v>
                </c:pt>
                <c:pt idx="180">
                  <c:v>41640</c:v>
                </c:pt>
                <c:pt idx="181">
                  <c:v>41671</c:v>
                </c:pt>
                <c:pt idx="182">
                  <c:v>41699</c:v>
                </c:pt>
                <c:pt idx="183">
                  <c:v>41730</c:v>
                </c:pt>
                <c:pt idx="184">
                  <c:v>41760</c:v>
                </c:pt>
                <c:pt idx="185">
                  <c:v>41791</c:v>
                </c:pt>
                <c:pt idx="186">
                  <c:v>41821</c:v>
                </c:pt>
                <c:pt idx="187">
                  <c:v>41852</c:v>
                </c:pt>
                <c:pt idx="188">
                  <c:v>41883</c:v>
                </c:pt>
                <c:pt idx="189">
                  <c:v>41913</c:v>
                </c:pt>
                <c:pt idx="190">
                  <c:v>41944</c:v>
                </c:pt>
                <c:pt idx="191">
                  <c:v>41974</c:v>
                </c:pt>
                <c:pt idx="192">
                  <c:v>42005</c:v>
                </c:pt>
                <c:pt idx="193">
                  <c:v>42036</c:v>
                </c:pt>
                <c:pt idx="194">
                  <c:v>42064</c:v>
                </c:pt>
                <c:pt idx="195">
                  <c:v>42095</c:v>
                </c:pt>
                <c:pt idx="196">
                  <c:v>42125</c:v>
                </c:pt>
                <c:pt idx="197">
                  <c:v>42156</c:v>
                </c:pt>
                <c:pt idx="198">
                  <c:v>42186</c:v>
                </c:pt>
                <c:pt idx="199">
                  <c:v>42217</c:v>
                </c:pt>
                <c:pt idx="200">
                  <c:v>42248</c:v>
                </c:pt>
                <c:pt idx="201">
                  <c:v>42278</c:v>
                </c:pt>
                <c:pt idx="202">
                  <c:v>42309</c:v>
                </c:pt>
                <c:pt idx="203">
                  <c:v>42339</c:v>
                </c:pt>
                <c:pt idx="204">
                  <c:v>42370</c:v>
                </c:pt>
                <c:pt idx="205">
                  <c:v>42401</c:v>
                </c:pt>
                <c:pt idx="206">
                  <c:v>42430</c:v>
                </c:pt>
                <c:pt idx="207">
                  <c:v>42461</c:v>
                </c:pt>
                <c:pt idx="208">
                  <c:v>42491</c:v>
                </c:pt>
                <c:pt idx="209">
                  <c:v>42522</c:v>
                </c:pt>
                <c:pt idx="210">
                  <c:v>42552</c:v>
                </c:pt>
                <c:pt idx="211">
                  <c:v>42583</c:v>
                </c:pt>
                <c:pt idx="212">
                  <c:v>42614</c:v>
                </c:pt>
                <c:pt idx="213">
                  <c:v>42644</c:v>
                </c:pt>
                <c:pt idx="214">
                  <c:v>42675</c:v>
                </c:pt>
                <c:pt idx="215">
                  <c:v>42705</c:v>
                </c:pt>
                <c:pt idx="216">
                  <c:v>42736</c:v>
                </c:pt>
                <c:pt idx="217">
                  <c:v>42767</c:v>
                </c:pt>
                <c:pt idx="218">
                  <c:v>42795</c:v>
                </c:pt>
                <c:pt idx="219">
                  <c:v>42826</c:v>
                </c:pt>
                <c:pt idx="220">
                  <c:v>42856</c:v>
                </c:pt>
                <c:pt idx="221">
                  <c:v>42887</c:v>
                </c:pt>
                <c:pt idx="222">
                  <c:v>42917</c:v>
                </c:pt>
                <c:pt idx="223">
                  <c:v>42948</c:v>
                </c:pt>
                <c:pt idx="224">
                  <c:v>42979</c:v>
                </c:pt>
                <c:pt idx="225">
                  <c:v>43009</c:v>
                </c:pt>
                <c:pt idx="226">
                  <c:v>43040</c:v>
                </c:pt>
                <c:pt idx="227">
                  <c:v>43070</c:v>
                </c:pt>
                <c:pt idx="228">
                  <c:v>43101</c:v>
                </c:pt>
                <c:pt idx="229">
                  <c:v>43132</c:v>
                </c:pt>
                <c:pt idx="230">
                  <c:v>43160</c:v>
                </c:pt>
                <c:pt idx="231">
                  <c:v>43191</c:v>
                </c:pt>
                <c:pt idx="232">
                  <c:v>43221</c:v>
                </c:pt>
                <c:pt idx="233">
                  <c:v>43252</c:v>
                </c:pt>
                <c:pt idx="234">
                  <c:v>43282</c:v>
                </c:pt>
                <c:pt idx="235">
                  <c:v>43313</c:v>
                </c:pt>
                <c:pt idx="236">
                  <c:v>43344</c:v>
                </c:pt>
                <c:pt idx="237">
                  <c:v>43374</c:v>
                </c:pt>
                <c:pt idx="238">
                  <c:v>43405</c:v>
                </c:pt>
                <c:pt idx="239">
                  <c:v>43435</c:v>
                </c:pt>
                <c:pt idx="240">
                  <c:v>43466</c:v>
                </c:pt>
                <c:pt idx="241">
                  <c:v>43497</c:v>
                </c:pt>
                <c:pt idx="242">
                  <c:v>43525</c:v>
                </c:pt>
                <c:pt idx="243">
                  <c:v>43556</c:v>
                </c:pt>
                <c:pt idx="244">
                  <c:v>43586</c:v>
                </c:pt>
                <c:pt idx="245">
                  <c:v>43617</c:v>
                </c:pt>
                <c:pt idx="246">
                  <c:v>43647</c:v>
                </c:pt>
                <c:pt idx="247">
                  <c:v>43678</c:v>
                </c:pt>
                <c:pt idx="248">
                  <c:v>43709</c:v>
                </c:pt>
                <c:pt idx="249">
                  <c:v>43739</c:v>
                </c:pt>
                <c:pt idx="250">
                  <c:v>43770</c:v>
                </c:pt>
                <c:pt idx="251">
                  <c:v>43800</c:v>
                </c:pt>
                <c:pt idx="252">
                  <c:v>43831</c:v>
                </c:pt>
                <c:pt idx="253">
                  <c:v>43862</c:v>
                </c:pt>
                <c:pt idx="254">
                  <c:v>43891</c:v>
                </c:pt>
                <c:pt idx="255">
                  <c:v>43922</c:v>
                </c:pt>
                <c:pt idx="256">
                  <c:v>43952</c:v>
                </c:pt>
                <c:pt idx="257">
                  <c:v>43983</c:v>
                </c:pt>
                <c:pt idx="258">
                  <c:v>44013</c:v>
                </c:pt>
                <c:pt idx="259">
                  <c:v>44044</c:v>
                </c:pt>
                <c:pt idx="260">
                  <c:v>44075</c:v>
                </c:pt>
                <c:pt idx="261">
                  <c:v>44105</c:v>
                </c:pt>
                <c:pt idx="262">
                  <c:v>44136</c:v>
                </c:pt>
                <c:pt idx="263">
                  <c:v>44166</c:v>
                </c:pt>
                <c:pt idx="264">
                  <c:v>44197</c:v>
                </c:pt>
                <c:pt idx="265">
                  <c:v>44228</c:v>
                </c:pt>
                <c:pt idx="266">
                  <c:v>44256</c:v>
                </c:pt>
                <c:pt idx="267">
                  <c:v>44287</c:v>
                </c:pt>
                <c:pt idx="268">
                  <c:v>44317</c:v>
                </c:pt>
                <c:pt idx="269">
                  <c:v>44348</c:v>
                </c:pt>
                <c:pt idx="270">
                  <c:v>44378</c:v>
                </c:pt>
                <c:pt idx="271">
                  <c:v>44409</c:v>
                </c:pt>
                <c:pt idx="272">
                  <c:v>44440</c:v>
                </c:pt>
                <c:pt idx="273">
                  <c:v>44470</c:v>
                </c:pt>
                <c:pt idx="274">
                  <c:v>44501</c:v>
                </c:pt>
                <c:pt idx="275">
                  <c:v>44531</c:v>
                </c:pt>
                <c:pt idx="276">
                  <c:v>44562</c:v>
                </c:pt>
                <c:pt idx="277">
                  <c:v>44593</c:v>
                </c:pt>
                <c:pt idx="278">
                  <c:v>44621</c:v>
                </c:pt>
                <c:pt idx="279">
                  <c:v>44652</c:v>
                </c:pt>
                <c:pt idx="280">
                  <c:v>44682</c:v>
                </c:pt>
                <c:pt idx="281">
                  <c:v>44713</c:v>
                </c:pt>
              </c:numCache>
            </c:numRef>
          </c:cat>
          <c:val>
            <c:numRef>
              <c:f>'Oil Price Model Combied_Aug18'!$B$87:$B$318</c:f>
              <c:numCache>
                <c:formatCode>General</c:formatCode>
                <c:ptCount val="232"/>
                <c:pt idx="0">
                  <c:v>10.554786795807479</c:v>
                </c:pt>
                <c:pt idx="1">
                  <c:v>9.9653716984394709</c:v>
                </c:pt>
                <c:pt idx="2">
                  <c:v>12.864159275672208</c:v>
                </c:pt>
                <c:pt idx="3">
                  <c:v>15.352482386714325</c:v>
                </c:pt>
                <c:pt idx="4">
                  <c:v>13.80115928155397</c:v>
                </c:pt>
                <c:pt idx="5">
                  <c:v>16.559237866664247</c:v>
                </c:pt>
                <c:pt idx="6">
                  <c:v>18.058126986935296</c:v>
                </c:pt>
                <c:pt idx="7">
                  <c:v>19.520736489676185</c:v>
                </c:pt>
                <c:pt idx="8">
                  <c:v>21.871168983243006</c:v>
                </c:pt>
                <c:pt idx="9">
                  <c:v>21.268557736152506</c:v>
                </c:pt>
                <c:pt idx="10">
                  <c:v>23.245973151690382</c:v>
                </c:pt>
                <c:pt idx="11">
                  <c:v>24.347694200427132</c:v>
                </c:pt>
                <c:pt idx="12">
                  <c:v>25.848107207271699</c:v>
                </c:pt>
                <c:pt idx="13">
                  <c:v>28.239399499874796</c:v>
                </c:pt>
                <c:pt idx="14">
                  <c:v>29.054558906294936</c:v>
                </c:pt>
                <c:pt idx="15">
                  <c:v>25.2425557098266</c:v>
                </c:pt>
                <c:pt idx="16">
                  <c:v>27.732950227494864</c:v>
                </c:pt>
                <c:pt idx="17">
                  <c:v>29.887848063284945</c:v>
                </c:pt>
                <c:pt idx="18">
                  <c:v>29.320248214594827</c:v>
                </c:pt>
                <c:pt idx="19">
                  <c:v>30.137302050412629</c:v>
                </c:pt>
                <c:pt idx="20">
                  <c:v>32.715016289440925</c:v>
                </c:pt>
                <c:pt idx="21">
                  <c:v>31.895682761732189</c:v>
                </c:pt>
                <c:pt idx="22">
                  <c:v>32.894221247992711</c:v>
                </c:pt>
                <c:pt idx="23">
                  <c:v>27.415280815139209</c:v>
                </c:pt>
                <c:pt idx="24">
                  <c:v>28.062039243353944</c:v>
                </c:pt>
                <c:pt idx="25">
                  <c:v>28.492135018180424</c:v>
                </c:pt>
                <c:pt idx="26">
                  <c:v>25.092704975107708</c:v>
                </c:pt>
                <c:pt idx="27">
                  <c:v>24.975482346974328</c:v>
                </c:pt>
                <c:pt idx="28">
                  <c:v>25.898851332021433</c:v>
                </c:pt>
                <c:pt idx="29">
                  <c:v>24.854763258667798</c:v>
                </c:pt>
                <c:pt idx="30">
                  <c:v>24.493793441159568</c:v>
                </c:pt>
                <c:pt idx="31">
                  <c:v>25.779585896910351</c:v>
                </c:pt>
                <c:pt idx="32">
                  <c:v>25.145170608832114</c:v>
                </c:pt>
                <c:pt idx="33">
                  <c:v>20.139444460983029</c:v>
                </c:pt>
                <c:pt idx="34">
                  <c:v>17.62386793434019</c:v>
                </c:pt>
                <c:pt idx="35">
                  <c:v>17.383444822290528</c:v>
                </c:pt>
                <c:pt idx="36">
                  <c:v>17.622630826500021</c:v>
                </c:pt>
                <c:pt idx="37">
                  <c:v>18.809359435691213</c:v>
                </c:pt>
                <c:pt idx="38">
                  <c:v>22.634155698106504</c:v>
                </c:pt>
                <c:pt idx="39">
                  <c:v>24.229408960343729</c:v>
                </c:pt>
                <c:pt idx="40">
                  <c:v>25.371132371832651</c:v>
                </c:pt>
                <c:pt idx="41">
                  <c:v>24.284629119903286</c:v>
                </c:pt>
                <c:pt idx="42">
                  <c:v>25.337361671353886</c:v>
                </c:pt>
                <c:pt idx="43">
                  <c:v>26.840813226781073</c:v>
                </c:pt>
                <c:pt idx="44">
                  <c:v>28.674244496198767</c:v>
                </c:pt>
                <c:pt idx="45">
                  <c:v>27.264022736129647</c:v>
                </c:pt>
                <c:pt idx="46">
                  <c:v>24.907150468816834</c:v>
                </c:pt>
                <c:pt idx="47">
                  <c:v>25.994958674927393</c:v>
                </c:pt>
                <c:pt idx="48">
                  <c:v>31.210344399516313</c:v>
                </c:pt>
                <c:pt idx="49">
                  <c:v>34.701989154497511</c:v>
                </c:pt>
                <c:pt idx="50">
                  <c:v>31.559900435775791</c:v>
                </c:pt>
                <c:pt idx="51">
                  <c:v>26.900870559782852</c:v>
                </c:pt>
                <c:pt idx="52">
                  <c:v>27.029124697483962</c:v>
                </c:pt>
                <c:pt idx="53">
                  <c:v>29.217717111763594</c:v>
                </c:pt>
                <c:pt idx="54">
                  <c:v>29.666481479412958</c:v>
                </c:pt>
                <c:pt idx="55">
                  <c:v>30.181433866252199</c:v>
                </c:pt>
                <c:pt idx="56">
                  <c:v>26.491988358544194</c:v>
                </c:pt>
                <c:pt idx="57">
                  <c:v>28.421909462808085</c:v>
                </c:pt>
                <c:pt idx="58">
                  <c:v>29.054119681344257</c:v>
                </c:pt>
                <c:pt idx="59">
                  <c:v>30.492731377328532</c:v>
                </c:pt>
                <c:pt idx="60">
                  <c:v>32.573134087852182</c:v>
                </c:pt>
                <c:pt idx="61">
                  <c:v>32.938371103242808</c:v>
                </c:pt>
                <c:pt idx="62">
                  <c:v>34.593563669235074</c:v>
                </c:pt>
                <c:pt idx="63">
                  <c:v>34.911831155171392</c:v>
                </c:pt>
                <c:pt idx="64">
                  <c:v>37.983859079480972</c:v>
                </c:pt>
                <c:pt idx="65">
                  <c:v>36.240243546977482</c:v>
                </c:pt>
                <c:pt idx="66">
                  <c:v>38.527055425959645</c:v>
                </c:pt>
                <c:pt idx="67">
                  <c:v>42.857230908100021</c:v>
                </c:pt>
                <c:pt idx="68">
                  <c:v>43.615750890686847</c:v>
                </c:pt>
                <c:pt idx="69">
                  <c:v>50.026471001637475</c:v>
                </c:pt>
                <c:pt idx="70">
                  <c:v>44.300607979511646</c:v>
                </c:pt>
                <c:pt idx="71">
                  <c:v>39.957696311245151</c:v>
                </c:pt>
                <c:pt idx="72">
                  <c:v>43.528620353189268</c:v>
                </c:pt>
                <c:pt idx="73">
                  <c:v>44.778223855762654</c:v>
                </c:pt>
                <c:pt idx="74">
                  <c:v>50.786736766555393</c:v>
                </c:pt>
                <c:pt idx="75">
                  <c:v>49.091367840920832</c:v>
                </c:pt>
                <c:pt idx="76">
                  <c:v>44.823773507470953</c:v>
                </c:pt>
                <c:pt idx="77">
                  <c:v>52.174975959176585</c:v>
                </c:pt>
                <c:pt idx="78">
                  <c:v>55.683223397768018</c:v>
                </c:pt>
                <c:pt idx="79">
                  <c:v>61.704935093140868</c:v>
                </c:pt>
                <c:pt idx="80">
                  <c:v>61.689910132406354</c:v>
                </c:pt>
                <c:pt idx="81">
                  <c:v>58.558419441044585</c:v>
                </c:pt>
                <c:pt idx="82">
                  <c:v>54.79283802744969</c:v>
                </c:pt>
                <c:pt idx="83">
                  <c:v>54.596645394076674</c:v>
                </c:pt>
                <c:pt idx="84">
                  <c:v>61.207597447021904</c:v>
                </c:pt>
                <c:pt idx="85">
                  <c:v>57.784937677814646</c:v>
                </c:pt>
                <c:pt idx="86">
                  <c:v>56.823281716803358</c:v>
                </c:pt>
                <c:pt idx="87">
                  <c:v>65.216115442591075</c:v>
                </c:pt>
                <c:pt idx="88">
                  <c:v>66.582024088658656</c:v>
                </c:pt>
                <c:pt idx="89">
                  <c:v>66.618781613421774</c:v>
                </c:pt>
                <c:pt idx="90">
                  <c:v>70.183493298853506</c:v>
                </c:pt>
                <c:pt idx="91">
                  <c:v>68.489735560928182</c:v>
                </c:pt>
                <c:pt idx="92">
                  <c:v>60.20990761980584</c:v>
                </c:pt>
                <c:pt idx="93">
                  <c:v>55.09364122860525</c:v>
                </c:pt>
                <c:pt idx="94">
                  <c:v>54.415992271298123</c:v>
                </c:pt>
                <c:pt idx="95">
                  <c:v>56.802163596531102</c:v>
                </c:pt>
                <c:pt idx="96">
                  <c:v>50.17004572282552</c:v>
                </c:pt>
                <c:pt idx="97">
                  <c:v>55.585755635231649</c:v>
                </c:pt>
                <c:pt idx="98">
                  <c:v>57.301204817450675</c:v>
                </c:pt>
                <c:pt idx="99">
                  <c:v>59.892473136504421</c:v>
                </c:pt>
                <c:pt idx="100">
                  <c:v>58.946260095767364</c:v>
                </c:pt>
                <c:pt idx="101">
                  <c:v>62.131588183022146</c:v>
                </c:pt>
                <c:pt idx="102">
                  <c:v>70.53945302704372</c:v>
                </c:pt>
                <c:pt idx="103">
                  <c:v>69.125813319656132</c:v>
                </c:pt>
                <c:pt idx="104">
                  <c:v>75.994563847917874</c:v>
                </c:pt>
                <c:pt idx="105">
                  <c:v>82.988330192211606</c:v>
                </c:pt>
                <c:pt idx="106">
                  <c:v>91.882738860595964</c:v>
                </c:pt>
                <c:pt idx="107">
                  <c:v>87.53392515242102</c:v>
                </c:pt>
                <c:pt idx="108">
                  <c:v>90.080190885401379</c:v>
                </c:pt>
                <c:pt idx="109">
                  <c:v>92.302889756465433</c:v>
                </c:pt>
                <c:pt idx="110">
                  <c:v>101.63201721314445</c:v>
                </c:pt>
                <c:pt idx="111">
                  <c:v>109.87207976083023</c:v>
                </c:pt>
                <c:pt idx="112">
                  <c:v>122.42592833504531</c:v>
                </c:pt>
                <c:pt idx="113">
                  <c:v>130.69235602676201</c:v>
                </c:pt>
                <c:pt idx="114">
                  <c:v>130.55822018352961</c:v>
                </c:pt>
                <c:pt idx="115">
                  <c:v>113.43020507531726</c:v>
                </c:pt>
                <c:pt idx="116">
                  <c:v>99.641086330676316</c:v>
                </c:pt>
                <c:pt idx="117">
                  <c:v>74.517676318884</c:v>
                </c:pt>
                <c:pt idx="118">
                  <c:v>54.688843920607141</c:v>
                </c:pt>
                <c:pt idx="119">
                  <c:v>36.089117908612671</c:v>
                </c:pt>
                <c:pt idx="120">
                  <c:v>35.269331492779465</c:v>
                </c:pt>
                <c:pt idx="121">
                  <c:v>32.273992117885108</c:v>
                </c:pt>
                <c:pt idx="122">
                  <c:v>41.543968523516014</c:v>
                </c:pt>
                <c:pt idx="123">
                  <c:v>45.510247483544056</c:v>
                </c:pt>
                <c:pt idx="124">
                  <c:v>54.375367060670726</c:v>
                </c:pt>
                <c:pt idx="125">
                  <c:v>65.893406324623513</c:v>
                </c:pt>
                <c:pt idx="126">
                  <c:v>60.853867947083948</c:v>
                </c:pt>
                <c:pt idx="127">
                  <c:v>64.747927161979945</c:v>
                </c:pt>
                <c:pt idx="128">
                  <c:v>65.246870881036273</c:v>
                </c:pt>
                <c:pt idx="129">
                  <c:v>72.283075909543157</c:v>
                </c:pt>
                <c:pt idx="130">
                  <c:v>74.38701999141891</c:v>
                </c:pt>
                <c:pt idx="131">
                  <c:v>71.02518383623395</c:v>
                </c:pt>
                <c:pt idx="132">
                  <c:v>74.108514211181188</c:v>
                </c:pt>
                <c:pt idx="133">
                  <c:v>72.82492449800759</c:v>
                </c:pt>
                <c:pt idx="134">
                  <c:v>78.162782552379795</c:v>
                </c:pt>
                <c:pt idx="135">
                  <c:v>81.492867281760113</c:v>
                </c:pt>
                <c:pt idx="136">
                  <c:v>70.52569658724191</c:v>
                </c:pt>
                <c:pt idx="137">
                  <c:v>69.618563633134485</c:v>
                </c:pt>
                <c:pt idx="138">
                  <c:v>71.048314141503155</c:v>
                </c:pt>
                <c:pt idx="139">
                  <c:v>72.96529138656544</c:v>
                </c:pt>
                <c:pt idx="140">
                  <c:v>72.096783209672964</c:v>
                </c:pt>
                <c:pt idx="141">
                  <c:v>77.348524142544704</c:v>
                </c:pt>
                <c:pt idx="142">
                  <c:v>80.104124214340743</c:v>
                </c:pt>
                <c:pt idx="143">
                  <c:v>85.068026300420087</c:v>
                </c:pt>
                <c:pt idx="144">
                  <c:v>85.695258599507468</c:v>
                </c:pt>
                <c:pt idx="145">
                  <c:v>85.139638380041688</c:v>
                </c:pt>
                <c:pt idx="146">
                  <c:v>93.316991475537236</c:v>
                </c:pt>
                <c:pt idx="147">
                  <c:v>105.09498288152417</c:v>
                </c:pt>
                <c:pt idx="148">
                  <c:v>95.976621685559181</c:v>
                </c:pt>
                <c:pt idx="149">
                  <c:v>92.128413247816084</c:v>
                </c:pt>
                <c:pt idx="150">
                  <c:v>92.971688102464881</c:v>
                </c:pt>
                <c:pt idx="151">
                  <c:v>81.374067834864675</c:v>
                </c:pt>
                <c:pt idx="152">
                  <c:v>81.055805751257409</c:v>
                </c:pt>
                <c:pt idx="153">
                  <c:v>82.833077274453146</c:v>
                </c:pt>
                <c:pt idx="154">
                  <c:v>93.331551522847334</c:v>
                </c:pt>
                <c:pt idx="155">
                  <c:v>95.570863103350021</c:v>
                </c:pt>
                <c:pt idx="156">
                  <c:v>96.577437003490431</c:v>
                </c:pt>
                <c:pt idx="157">
                  <c:v>98.212243175364392</c:v>
                </c:pt>
                <c:pt idx="158">
                  <c:v>100.60522185001244</c:v>
                </c:pt>
                <c:pt idx="159">
                  <c:v>96.546634511697377</c:v>
                </c:pt>
                <c:pt idx="160">
                  <c:v>85.882741303489411</c:v>
                </c:pt>
                <c:pt idx="161">
                  <c:v>75.062145939267438</c:v>
                </c:pt>
                <c:pt idx="162">
                  <c:v>81.777504430669239</c:v>
                </c:pt>
                <c:pt idx="163">
                  <c:v>87.360201183712036</c:v>
                </c:pt>
                <c:pt idx="164">
                  <c:v>89.886668248834326</c:v>
                </c:pt>
                <c:pt idx="165">
                  <c:v>84.466309173075288</c:v>
                </c:pt>
                <c:pt idx="166">
                  <c:v>80.174546999582205</c:v>
                </c:pt>
                <c:pt idx="167">
                  <c:v>78.257839604232188</c:v>
                </c:pt>
                <c:pt idx="168">
                  <c:v>80.368431863369594</c:v>
                </c:pt>
                <c:pt idx="169">
                  <c:v>81.773076069207733</c:v>
                </c:pt>
                <c:pt idx="170">
                  <c:v>86.349084272809705</c:v>
                </c:pt>
                <c:pt idx="171">
                  <c:v>87.236226316182282</c:v>
                </c:pt>
                <c:pt idx="172">
                  <c:v>91.269634670426925</c:v>
                </c:pt>
                <c:pt idx="173">
                  <c:v>92.461986214258772</c:v>
                </c:pt>
                <c:pt idx="174">
                  <c:v>101.32200532630665</c:v>
                </c:pt>
                <c:pt idx="175">
                  <c:v>103.86058613797731</c:v>
                </c:pt>
                <c:pt idx="176">
                  <c:v>104.08934893391005</c:v>
                </c:pt>
                <c:pt idx="177">
                  <c:v>98.272576894297032</c:v>
                </c:pt>
                <c:pt idx="178">
                  <c:v>88.366845633017604</c:v>
                </c:pt>
                <c:pt idx="179">
                  <c:v>90.450587058246853</c:v>
                </c:pt>
                <c:pt idx="180">
                  <c:v>89.045704329065444</c:v>
                </c:pt>
                <c:pt idx="181">
                  <c:v>94.960787675016348</c:v>
                </c:pt>
                <c:pt idx="182">
                  <c:v>93.394392314691984</c:v>
                </c:pt>
                <c:pt idx="183">
                  <c:v>92.111386502140761</c:v>
                </c:pt>
                <c:pt idx="184">
                  <c:v>91.482065951592759</c:v>
                </c:pt>
                <c:pt idx="185">
                  <c:v>95.611896884403777</c:v>
                </c:pt>
                <c:pt idx="186">
                  <c:v>94.048866833883579</c:v>
                </c:pt>
                <c:pt idx="187">
                  <c:v>84.649741570409972</c:v>
                </c:pt>
                <c:pt idx="188">
                  <c:v>79.784401989652608</c:v>
                </c:pt>
                <c:pt idx="189">
                  <c:v>74.116616672581245</c:v>
                </c:pt>
                <c:pt idx="190">
                  <c:v>67.479974928871911</c:v>
                </c:pt>
                <c:pt idx="191">
                  <c:v>54.175197244172779</c:v>
                </c:pt>
                <c:pt idx="192">
                  <c:v>42.362851180237186</c:v>
                </c:pt>
                <c:pt idx="193">
                  <c:v>43.788879095061347</c:v>
                </c:pt>
                <c:pt idx="194">
                  <c:v>41.907101912467787</c:v>
                </c:pt>
                <c:pt idx="195">
                  <c:v>48.066706382910638</c:v>
                </c:pt>
                <c:pt idx="196">
                  <c:v>53.663481222784242</c:v>
                </c:pt>
                <c:pt idx="197">
                  <c:v>54.556255133731689</c:v>
                </c:pt>
                <c:pt idx="198">
                  <c:v>47.399976471804656</c:v>
                </c:pt>
                <c:pt idx="199">
                  <c:v>39.825878175517225</c:v>
                </c:pt>
                <c:pt idx="200">
                  <c:v>42.862617234780082</c:v>
                </c:pt>
                <c:pt idx="201">
                  <c:v>43.719470465852027</c:v>
                </c:pt>
                <c:pt idx="202">
                  <c:v>38.639504572731255</c:v>
                </c:pt>
                <c:pt idx="203">
                  <c:v>31.971584817379977</c:v>
                </c:pt>
                <c:pt idx="204">
                  <c:v>27.179498270524263</c:v>
                </c:pt>
                <c:pt idx="205">
                  <c:v>26.579129038372518</c:v>
                </c:pt>
                <c:pt idx="206">
                  <c:v>32.880937352264013</c:v>
                </c:pt>
                <c:pt idx="207">
                  <c:v>36.086221650559921</c:v>
                </c:pt>
                <c:pt idx="208">
                  <c:v>42.064544437987216</c:v>
                </c:pt>
                <c:pt idx="209">
                  <c:v>44.875728662857384</c:v>
                </c:pt>
                <c:pt idx="210">
                  <c:v>41.080158740726574</c:v>
                </c:pt>
                <c:pt idx="211">
                  <c:v>40.979457710105876</c:v>
                </c:pt>
                <c:pt idx="212">
                  <c:v>41.147446002927659</c:v>
                </c:pt>
                <c:pt idx="213">
                  <c:v>45.678868081330485</c:v>
                </c:pt>
                <c:pt idx="214">
                  <c:v>42.116240939247973</c:v>
                </c:pt>
                <c:pt idx="215">
                  <c:v>48.572973976163787</c:v>
                </c:pt>
                <c:pt idx="216">
                  <c:v>49.376173816837664</c:v>
                </c:pt>
                <c:pt idx="217">
                  <c:v>50.352665643606272</c:v>
                </c:pt>
                <c:pt idx="218">
                  <c:v>46.535797390948275</c:v>
                </c:pt>
                <c:pt idx="219">
                  <c:v>47.105713971070792</c:v>
                </c:pt>
                <c:pt idx="220">
                  <c:v>42.832064245215093</c:v>
                </c:pt>
                <c:pt idx="221">
                  <c:v>41.375711240131729</c:v>
                </c:pt>
                <c:pt idx="222">
                  <c:v>43.037570461468022</c:v>
                </c:pt>
                <c:pt idx="223">
                  <c:v>44.416432995662106</c:v>
                </c:pt>
                <c:pt idx="224">
                  <c:v>46.386032677771212</c:v>
                </c:pt>
                <c:pt idx="225">
                  <c:v>47.404356058237951</c:v>
                </c:pt>
                <c:pt idx="226">
                  <c:v>53.465118424465302</c:v>
                </c:pt>
                <c:pt idx="227">
                  <c:v>55.458531474597748</c:v>
                </c:pt>
                <c:pt idx="228">
                  <c:v>61.360729690907547</c:v>
                </c:pt>
                <c:pt idx="229">
                  <c:v>60.433245054721233</c:v>
                </c:pt>
                <c:pt idx="230">
                  <c:v>58.859742829680833</c:v>
                </c:pt>
                <c:pt idx="231">
                  <c:v>62.561108922894384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DF-4C77-951F-F64E25AA4887}"/>
            </c:ext>
          </c:extLst>
        </c:ser>
        <c:ser>
          <c:idx val="1"/>
          <c:order val="1"/>
          <c:tx>
            <c:strRef>
              <c:f>'Oil Price Model Combied_Aug18'!$I$86</c:f>
              <c:strCache>
                <c:ptCount val="1"/>
                <c:pt idx="0">
                  <c:v>Predict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'Oil Price Model Combined_Dec17'!$A$87:$A$368</c:f>
              <c:numCache>
                <c:formatCode>m/d/yyyy</c:formatCode>
                <c:ptCount val="282"/>
                <c:pt idx="0">
                  <c:v>36161</c:v>
                </c:pt>
                <c:pt idx="1">
                  <c:v>36192</c:v>
                </c:pt>
                <c:pt idx="2">
                  <c:v>36220</c:v>
                </c:pt>
                <c:pt idx="3">
                  <c:v>36251</c:v>
                </c:pt>
                <c:pt idx="4">
                  <c:v>36281</c:v>
                </c:pt>
                <c:pt idx="5">
                  <c:v>36312</c:v>
                </c:pt>
                <c:pt idx="6">
                  <c:v>36342</c:v>
                </c:pt>
                <c:pt idx="7">
                  <c:v>36373</c:v>
                </c:pt>
                <c:pt idx="8">
                  <c:v>36404</c:v>
                </c:pt>
                <c:pt idx="9">
                  <c:v>36434</c:v>
                </c:pt>
                <c:pt idx="10">
                  <c:v>36465</c:v>
                </c:pt>
                <c:pt idx="11">
                  <c:v>36495</c:v>
                </c:pt>
                <c:pt idx="12">
                  <c:v>36526</c:v>
                </c:pt>
                <c:pt idx="13">
                  <c:v>36557</c:v>
                </c:pt>
                <c:pt idx="14">
                  <c:v>36586</c:v>
                </c:pt>
                <c:pt idx="15">
                  <c:v>36617</c:v>
                </c:pt>
                <c:pt idx="16">
                  <c:v>36647</c:v>
                </c:pt>
                <c:pt idx="17">
                  <c:v>36678</c:v>
                </c:pt>
                <c:pt idx="18">
                  <c:v>36708</c:v>
                </c:pt>
                <c:pt idx="19">
                  <c:v>36739</c:v>
                </c:pt>
                <c:pt idx="20">
                  <c:v>36770</c:v>
                </c:pt>
                <c:pt idx="21">
                  <c:v>36800</c:v>
                </c:pt>
                <c:pt idx="22">
                  <c:v>36831</c:v>
                </c:pt>
                <c:pt idx="23">
                  <c:v>36861</c:v>
                </c:pt>
                <c:pt idx="24">
                  <c:v>36892</c:v>
                </c:pt>
                <c:pt idx="25">
                  <c:v>36923</c:v>
                </c:pt>
                <c:pt idx="26">
                  <c:v>36951</c:v>
                </c:pt>
                <c:pt idx="27">
                  <c:v>36982</c:v>
                </c:pt>
                <c:pt idx="28">
                  <c:v>37012</c:v>
                </c:pt>
                <c:pt idx="29">
                  <c:v>37043</c:v>
                </c:pt>
                <c:pt idx="30">
                  <c:v>37073</c:v>
                </c:pt>
                <c:pt idx="31">
                  <c:v>37104</c:v>
                </c:pt>
                <c:pt idx="32">
                  <c:v>37135</c:v>
                </c:pt>
                <c:pt idx="33">
                  <c:v>37165</c:v>
                </c:pt>
                <c:pt idx="34">
                  <c:v>37196</c:v>
                </c:pt>
                <c:pt idx="35">
                  <c:v>37226</c:v>
                </c:pt>
                <c:pt idx="36">
                  <c:v>37257</c:v>
                </c:pt>
                <c:pt idx="37">
                  <c:v>37288</c:v>
                </c:pt>
                <c:pt idx="38">
                  <c:v>37316</c:v>
                </c:pt>
                <c:pt idx="39">
                  <c:v>37347</c:v>
                </c:pt>
                <c:pt idx="40">
                  <c:v>37377</c:v>
                </c:pt>
                <c:pt idx="41">
                  <c:v>37408</c:v>
                </c:pt>
                <c:pt idx="42">
                  <c:v>37438</c:v>
                </c:pt>
                <c:pt idx="43">
                  <c:v>37469</c:v>
                </c:pt>
                <c:pt idx="44">
                  <c:v>37500</c:v>
                </c:pt>
                <c:pt idx="45">
                  <c:v>37530</c:v>
                </c:pt>
                <c:pt idx="46">
                  <c:v>37561</c:v>
                </c:pt>
                <c:pt idx="47">
                  <c:v>37591</c:v>
                </c:pt>
                <c:pt idx="48">
                  <c:v>37622</c:v>
                </c:pt>
                <c:pt idx="49">
                  <c:v>37653</c:v>
                </c:pt>
                <c:pt idx="50">
                  <c:v>37681</c:v>
                </c:pt>
                <c:pt idx="51">
                  <c:v>37712</c:v>
                </c:pt>
                <c:pt idx="52">
                  <c:v>37742</c:v>
                </c:pt>
                <c:pt idx="53">
                  <c:v>37773</c:v>
                </c:pt>
                <c:pt idx="54">
                  <c:v>37803</c:v>
                </c:pt>
                <c:pt idx="55">
                  <c:v>37834</c:v>
                </c:pt>
                <c:pt idx="56">
                  <c:v>37865</c:v>
                </c:pt>
                <c:pt idx="57">
                  <c:v>37895</c:v>
                </c:pt>
                <c:pt idx="58">
                  <c:v>37926</c:v>
                </c:pt>
                <c:pt idx="59">
                  <c:v>37956</c:v>
                </c:pt>
                <c:pt idx="60">
                  <c:v>37987</c:v>
                </c:pt>
                <c:pt idx="61">
                  <c:v>38018</c:v>
                </c:pt>
                <c:pt idx="62">
                  <c:v>38047</c:v>
                </c:pt>
                <c:pt idx="63">
                  <c:v>38078</c:v>
                </c:pt>
                <c:pt idx="64">
                  <c:v>38108</c:v>
                </c:pt>
                <c:pt idx="65">
                  <c:v>38139</c:v>
                </c:pt>
                <c:pt idx="66">
                  <c:v>38169</c:v>
                </c:pt>
                <c:pt idx="67">
                  <c:v>38200</c:v>
                </c:pt>
                <c:pt idx="68">
                  <c:v>38231</c:v>
                </c:pt>
                <c:pt idx="69">
                  <c:v>38261</c:v>
                </c:pt>
                <c:pt idx="70">
                  <c:v>38292</c:v>
                </c:pt>
                <c:pt idx="71">
                  <c:v>38322</c:v>
                </c:pt>
                <c:pt idx="72">
                  <c:v>38353</c:v>
                </c:pt>
                <c:pt idx="73">
                  <c:v>38384</c:v>
                </c:pt>
                <c:pt idx="74">
                  <c:v>38412</c:v>
                </c:pt>
                <c:pt idx="75">
                  <c:v>38443</c:v>
                </c:pt>
                <c:pt idx="76">
                  <c:v>38473</c:v>
                </c:pt>
                <c:pt idx="77">
                  <c:v>38504</c:v>
                </c:pt>
                <c:pt idx="78">
                  <c:v>38534</c:v>
                </c:pt>
                <c:pt idx="79">
                  <c:v>38565</c:v>
                </c:pt>
                <c:pt idx="80">
                  <c:v>38596</c:v>
                </c:pt>
                <c:pt idx="81">
                  <c:v>38626</c:v>
                </c:pt>
                <c:pt idx="82">
                  <c:v>38657</c:v>
                </c:pt>
                <c:pt idx="83">
                  <c:v>38687</c:v>
                </c:pt>
                <c:pt idx="84">
                  <c:v>38718</c:v>
                </c:pt>
                <c:pt idx="85">
                  <c:v>38749</c:v>
                </c:pt>
                <c:pt idx="86">
                  <c:v>38777</c:v>
                </c:pt>
                <c:pt idx="87">
                  <c:v>38808</c:v>
                </c:pt>
                <c:pt idx="88">
                  <c:v>38838</c:v>
                </c:pt>
                <c:pt idx="89">
                  <c:v>38869</c:v>
                </c:pt>
                <c:pt idx="90">
                  <c:v>38899</c:v>
                </c:pt>
                <c:pt idx="91">
                  <c:v>38930</c:v>
                </c:pt>
                <c:pt idx="92">
                  <c:v>38961</c:v>
                </c:pt>
                <c:pt idx="93">
                  <c:v>38991</c:v>
                </c:pt>
                <c:pt idx="94">
                  <c:v>39022</c:v>
                </c:pt>
                <c:pt idx="95">
                  <c:v>39052</c:v>
                </c:pt>
                <c:pt idx="96">
                  <c:v>39083</c:v>
                </c:pt>
                <c:pt idx="97">
                  <c:v>39114</c:v>
                </c:pt>
                <c:pt idx="98">
                  <c:v>39142</c:v>
                </c:pt>
                <c:pt idx="99">
                  <c:v>39173</c:v>
                </c:pt>
                <c:pt idx="100">
                  <c:v>39203</c:v>
                </c:pt>
                <c:pt idx="101">
                  <c:v>39234</c:v>
                </c:pt>
                <c:pt idx="102">
                  <c:v>39264</c:v>
                </c:pt>
                <c:pt idx="103">
                  <c:v>39295</c:v>
                </c:pt>
                <c:pt idx="104">
                  <c:v>39326</c:v>
                </c:pt>
                <c:pt idx="105">
                  <c:v>39356</c:v>
                </c:pt>
                <c:pt idx="106">
                  <c:v>39387</c:v>
                </c:pt>
                <c:pt idx="107">
                  <c:v>39417</c:v>
                </c:pt>
                <c:pt idx="108">
                  <c:v>39448</c:v>
                </c:pt>
                <c:pt idx="109">
                  <c:v>39479</c:v>
                </c:pt>
                <c:pt idx="110">
                  <c:v>39508</c:v>
                </c:pt>
                <c:pt idx="111">
                  <c:v>39539</c:v>
                </c:pt>
                <c:pt idx="112">
                  <c:v>39569</c:v>
                </c:pt>
                <c:pt idx="113">
                  <c:v>39600</c:v>
                </c:pt>
                <c:pt idx="114">
                  <c:v>39630</c:v>
                </c:pt>
                <c:pt idx="115">
                  <c:v>39661</c:v>
                </c:pt>
                <c:pt idx="116">
                  <c:v>39692</c:v>
                </c:pt>
                <c:pt idx="117">
                  <c:v>39722</c:v>
                </c:pt>
                <c:pt idx="118">
                  <c:v>39753</c:v>
                </c:pt>
                <c:pt idx="119">
                  <c:v>39783</c:v>
                </c:pt>
                <c:pt idx="120">
                  <c:v>39814</c:v>
                </c:pt>
                <c:pt idx="121">
                  <c:v>39845</c:v>
                </c:pt>
                <c:pt idx="122">
                  <c:v>39873</c:v>
                </c:pt>
                <c:pt idx="123">
                  <c:v>39904</c:v>
                </c:pt>
                <c:pt idx="124">
                  <c:v>39934</c:v>
                </c:pt>
                <c:pt idx="125">
                  <c:v>39965</c:v>
                </c:pt>
                <c:pt idx="126">
                  <c:v>39995</c:v>
                </c:pt>
                <c:pt idx="127">
                  <c:v>40026</c:v>
                </c:pt>
                <c:pt idx="128">
                  <c:v>40057</c:v>
                </c:pt>
                <c:pt idx="129">
                  <c:v>40087</c:v>
                </c:pt>
                <c:pt idx="130">
                  <c:v>40118</c:v>
                </c:pt>
                <c:pt idx="131">
                  <c:v>40148</c:v>
                </c:pt>
                <c:pt idx="132">
                  <c:v>40179</c:v>
                </c:pt>
                <c:pt idx="133">
                  <c:v>40210</c:v>
                </c:pt>
                <c:pt idx="134">
                  <c:v>40238</c:v>
                </c:pt>
                <c:pt idx="135">
                  <c:v>40269</c:v>
                </c:pt>
                <c:pt idx="136">
                  <c:v>40299</c:v>
                </c:pt>
                <c:pt idx="137">
                  <c:v>40330</c:v>
                </c:pt>
                <c:pt idx="138">
                  <c:v>40360</c:v>
                </c:pt>
                <c:pt idx="139">
                  <c:v>40391</c:v>
                </c:pt>
                <c:pt idx="140">
                  <c:v>40422</c:v>
                </c:pt>
                <c:pt idx="141">
                  <c:v>40452</c:v>
                </c:pt>
                <c:pt idx="142">
                  <c:v>40483</c:v>
                </c:pt>
                <c:pt idx="143">
                  <c:v>40513</c:v>
                </c:pt>
                <c:pt idx="144">
                  <c:v>40544</c:v>
                </c:pt>
                <c:pt idx="145">
                  <c:v>40575</c:v>
                </c:pt>
                <c:pt idx="146">
                  <c:v>40603</c:v>
                </c:pt>
                <c:pt idx="147">
                  <c:v>40634</c:v>
                </c:pt>
                <c:pt idx="148">
                  <c:v>40664</c:v>
                </c:pt>
                <c:pt idx="149">
                  <c:v>40695</c:v>
                </c:pt>
                <c:pt idx="150">
                  <c:v>40725</c:v>
                </c:pt>
                <c:pt idx="151">
                  <c:v>40756</c:v>
                </c:pt>
                <c:pt idx="152">
                  <c:v>40787</c:v>
                </c:pt>
                <c:pt idx="153">
                  <c:v>40817</c:v>
                </c:pt>
                <c:pt idx="154">
                  <c:v>40848</c:v>
                </c:pt>
                <c:pt idx="155">
                  <c:v>40878</c:v>
                </c:pt>
                <c:pt idx="156">
                  <c:v>40909</c:v>
                </c:pt>
                <c:pt idx="157">
                  <c:v>40940</c:v>
                </c:pt>
                <c:pt idx="158">
                  <c:v>40969</c:v>
                </c:pt>
                <c:pt idx="159">
                  <c:v>41000</c:v>
                </c:pt>
                <c:pt idx="160">
                  <c:v>41030</c:v>
                </c:pt>
                <c:pt idx="161">
                  <c:v>41061</c:v>
                </c:pt>
                <c:pt idx="162">
                  <c:v>41091</c:v>
                </c:pt>
                <c:pt idx="163">
                  <c:v>41122</c:v>
                </c:pt>
                <c:pt idx="164">
                  <c:v>41153</c:v>
                </c:pt>
                <c:pt idx="165">
                  <c:v>41183</c:v>
                </c:pt>
                <c:pt idx="166">
                  <c:v>41214</c:v>
                </c:pt>
                <c:pt idx="167">
                  <c:v>41244</c:v>
                </c:pt>
                <c:pt idx="168">
                  <c:v>41275</c:v>
                </c:pt>
                <c:pt idx="169">
                  <c:v>41306</c:v>
                </c:pt>
                <c:pt idx="170">
                  <c:v>41334</c:v>
                </c:pt>
                <c:pt idx="171">
                  <c:v>41365</c:v>
                </c:pt>
                <c:pt idx="172">
                  <c:v>41395</c:v>
                </c:pt>
                <c:pt idx="173">
                  <c:v>41426</c:v>
                </c:pt>
                <c:pt idx="174">
                  <c:v>41456</c:v>
                </c:pt>
                <c:pt idx="175">
                  <c:v>41487</c:v>
                </c:pt>
                <c:pt idx="176">
                  <c:v>41518</c:v>
                </c:pt>
                <c:pt idx="177">
                  <c:v>41548</c:v>
                </c:pt>
                <c:pt idx="178">
                  <c:v>41579</c:v>
                </c:pt>
                <c:pt idx="179">
                  <c:v>41609</c:v>
                </c:pt>
                <c:pt idx="180">
                  <c:v>41640</c:v>
                </c:pt>
                <c:pt idx="181">
                  <c:v>41671</c:v>
                </c:pt>
                <c:pt idx="182">
                  <c:v>41699</c:v>
                </c:pt>
                <c:pt idx="183">
                  <c:v>41730</c:v>
                </c:pt>
                <c:pt idx="184">
                  <c:v>41760</c:v>
                </c:pt>
                <c:pt idx="185">
                  <c:v>41791</c:v>
                </c:pt>
                <c:pt idx="186">
                  <c:v>41821</c:v>
                </c:pt>
                <c:pt idx="187">
                  <c:v>41852</c:v>
                </c:pt>
                <c:pt idx="188">
                  <c:v>41883</c:v>
                </c:pt>
                <c:pt idx="189">
                  <c:v>41913</c:v>
                </c:pt>
                <c:pt idx="190">
                  <c:v>41944</c:v>
                </c:pt>
                <c:pt idx="191">
                  <c:v>41974</c:v>
                </c:pt>
                <c:pt idx="192">
                  <c:v>42005</c:v>
                </c:pt>
                <c:pt idx="193">
                  <c:v>42036</c:v>
                </c:pt>
                <c:pt idx="194">
                  <c:v>42064</c:v>
                </c:pt>
                <c:pt idx="195">
                  <c:v>42095</c:v>
                </c:pt>
                <c:pt idx="196">
                  <c:v>42125</c:v>
                </c:pt>
                <c:pt idx="197">
                  <c:v>42156</c:v>
                </c:pt>
                <c:pt idx="198">
                  <c:v>42186</c:v>
                </c:pt>
                <c:pt idx="199">
                  <c:v>42217</c:v>
                </c:pt>
                <c:pt idx="200">
                  <c:v>42248</c:v>
                </c:pt>
                <c:pt idx="201">
                  <c:v>42278</c:v>
                </c:pt>
                <c:pt idx="202">
                  <c:v>42309</c:v>
                </c:pt>
                <c:pt idx="203">
                  <c:v>42339</c:v>
                </c:pt>
                <c:pt idx="204">
                  <c:v>42370</c:v>
                </c:pt>
                <c:pt idx="205">
                  <c:v>42401</c:v>
                </c:pt>
                <c:pt idx="206">
                  <c:v>42430</c:v>
                </c:pt>
                <c:pt idx="207">
                  <c:v>42461</c:v>
                </c:pt>
                <c:pt idx="208">
                  <c:v>42491</c:v>
                </c:pt>
                <c:pt idx="209">
                  <c:v>42522</c:v>
                </c:pt>
                <c:pt idx="210">
                  <c:v>42552</c:v>
                </c:pt>
                <c:pt idx="211">
                  <c:v>42583</c:v>
                </c:pt>
                <c:pt idx="212">
                  <c:v>42614</c:v>
                </c:pt>
                <c:pt idx="213">
                  <c:v>42644</c:v>
                </c:pt>
                <c:pt idx="214">
                  <c:v>42675</c:v>
                </c:pt>
                <c:pt idx="215">
                  <c:v>42705</c:v>
                </c:pt>
                <c:pt idx="216">
                  <c:v>42736</c:v>
                </c:pt>
                <c:pt idx="217">
                  <c:v>42767</c:v>
                </c:pt>
                <c:pt idx="218">
                  <c:v>42795</c:v>
                </c:pt>
                <c:pt idx="219">
                  <c:v>42826</c:v>
                </c:pt>
                <c:pt idx="220">
                  <c:v>42856</c:v>
                </c:pt>
                <c:pt idx="221">
                  <c:v>42887</c:v>
                </c:pt>
                <c:pt idx="222">
                  <c:v>42917</c:v>
                </c:pt>
                <c:pt idx="223">
                  <c:v>42948</c:v>
                </c:pt>
                <c:pt idx="224">
                  <c:v>42979</c:v>
                </c:pt>
                <c:pt idx="225">
                  <c:v>43009</c:v>
                </c:pt>
                <c:pt idx="226">
                  <c:v>43040</c:v>
                </c:pt>
                <c:pt idx="227">
                  <c:v>43070</c:v>
                </c:pt>
                <c:pt idx="228">
                  <c:v>43101</c:v>
                </c:pt>
                <c:pt idx="229">
                  <c:v>43132</c:v>
                </c:pt>
                <c:pt idx="230">
                  <c:v>43160</c:v>
                </c:pt>
                <c:pt idx="231">
                  <c:v>43191</c:v>
                </c:pt>
                <c:pt idx="232">
                  <c:v>43221</c:v>
                </c:pt>
                <c:pt idx="233">
                  <c:v>43252</c:v>
                </c:pt>
                <c:pt idx="234">
                  <c:v>43282</c:v>
                </c:pt>
                <c:pt idx="235">
                  <c:v>43313</c:v>
                </c:pt>
                <c:pt idx="236">
                  <c:v>43344</c:v>
                </c:pt>
                <c:pt idx="237">
                  <c:v>43374</c:v>
                </c:pt>
                <c:pt idx="238">
                  <c:v>43405</c:v>
                </c:pt>
                <c:pt idx="239">
                  <c:v>43435</c:v>
                </c:pt>
                <c:pt idx="240">
                  <c:v>43466</c:v>
                </c:pt>
                <c:pt idx="241">
                  <c:v>43497</c:v>
                </c:pt>
                <c:pt idx="242">
                  <c:v>43525</c:v>
                </c:pt>
                <c:pt idx="243">
                  <c:v>43556</c:v>
                </c:pt>
                <c:pt idx="244">
                  <c:v>43586</c:v>
                </c:pt>
                <c:pt idx="245">
                  <c:v>43617</c:v>
                </c:pt>
                <c:pt idx="246">
                  <c:v>43647</c:v>
                </c:pt>
                <c:pt idx="247">
                  <c:v>43678</c:v>
                </c:pt>
                <c:pt idx="248">
                  <c:v>43709</c:v>
                </c:pt>
                <c:pt idx="249">
                  <c:v>43739</c:v>
                </c:pt>
                <c:pt idx="250">
                  <c:v>43770</c:v>
                </c:pt>
                <c:pt idx="251">
                  <c:v>43800</c:v>
                </c:pt>
                <c:pt idx="252">
                  <c:v>43831</c:v>
                </c:pt>
                <c:pt idx="253">
                  <c:v>43862</c:v>
                </c:pt>
                <c:pt idx="254">
                  <c:v>43891</c:v>
                </c:pt>
                <c:pt idx="255">
                  <c:v>43922</c:v>
                </c:pt>
                <c:pt idx="256">
                  <c:v>43952</c:v>
                </c:pt>
                <c:pt idx="257">
                  <c:v>43983</c:v>
                </c:pt>
                <c:pt idx="258">
                  <c:v>44013</c:v>
                </c:pt>
                <c:pt idx="259">
                  <c:v>44044</c:v>
                </c:pt>
                <c:pt idx="260">
                  <c:v>44075</c:v>
                </c:pt>
                <c:pt idx="261">
                  <c:v>44105</c:v>
                </c:pt>
                <c:pt idx="262">
                  <c:v>44136</c:v>
                </c:pt>
                <c:pt idx="263">
                  <c:v>44166</c:v>
                </c:pt>
                <c:pt idx="264">
                  <c:v>44197</c:v>
                </c:pt>
                <c:pt idx="265">
                  <c:v>44228</c:v>
                </c:pt>
                <c:pt idx="266">
                  <c:v>44256</c:v>
                </c:pt>
                <c:pt idx="267">
                  <c:v>44287</c:v>
                </c:pt>
                <c:pt idx="268">
                  <c:v>44317</c:v>
                </c:pt>
                <c:pt idx="269">
                  <c:v>44348</c:v>
                </c:pt>
                <c:pt idx="270">
                  <c:v>44378</c:v>
                </c:pt>
                <c:pt idx="271">
                  <c:v>44409</c:v>
                </c:pt>
                <c:pt idx="272">
                  <c:v>44440</c:v>
                </c:pt>
                <c:pt idx="273">
                  <c:v>44470</c:v>
                </c:pt>
                <c:pt idx="274">
                  <c:v>44501</c:v>
                </c:pt>
                <c:pt idx="275">
                  <c:v>44531</c:v>
                </c:pt>
                <c:pt idx="276">
                  <c:v>44562</c:v>
                </c:pt>
                <c:pt idx="277">
                  <c:v>44593</c:v>
                </c:pt>
                <c:pt idx="278">
                  <c:v>44621</c:v>
                </c:pt>
                <c:pt idx="279">
                  <c:v>44652</c:v>
                </c:pt>
                <c:pt idx="280">
                  <c:v>44682</c:v>
                </c:pt>
                <c:pt idx="281">
                  <c:v>44713</c:v>
                </c:pt>
              </c:numCache>
            </c:numRef>
          </c:cat>
          <c:val>
            <c:numRef>
              <c:f>'Oil Price Model Combied_Aug18'!$I$87:$I$380</c:f>
              <c:numCache>
                <c:formatCode>General</c:formatCode>
                <c:ptCount val="294"/>
                <c:pt idx="0">
                  <c:v>11.3956377770205</c:v>
                </c:pt>
                <c:pt idx="1">
                  <c:v>11.080377049351856</c:v>
                </c:pt>
                <c:pt idx="2">
                  <c:v>12.388921166981449</c:v>
                </c:pt>
                <c:pt idx="3">
                  <c:v>15.97083065848987</c:v>
                </c:pt>
                <c:pt idx="4">
                  <c:v>15.715034403675936</c:v>
                </c:pt>
                <c:pt idx="5">
                  <c:v>15.232467909033955</c:v>
                </c:pt>
                <c:pt idx="6">
                  <c:v>19.56233392053063</c:v>
                </c:pt>
                <c:pt idx="7">
                  <c:v>19.650408518835217</c:v>
                </c:pt>
                <c:pt idx="8">
                  <c:v>20.786974897202008</c:v>
                </c:pt>
                <c:pt idx="9">
                  <c:v>21.816641723807862</c:v>
                </c:pt>
                <c:pt idx="10">
                  <c:v>23.245129141769617</c:v>
                </c:pt>
                <c:pt idx="11">
                  <c:v>23.676655041274639</c:v>
                </c:pt>
                <c:pt idx="12">
                  <c:v>26.334515496204183</c:v>
                </c:pt>
                <c:pt idx="13">
                  <c:v>27.223748595686029</c:v>
                </c:pt>
                <c:pt idx="14">
                  <c:v>27.492554881275062</c:v>
                </c:pt>
                <c:pt idx="15">
                  <c:v>25.989165581952065</c:v>
                </c:pt>
                <c:pt idx="16">
                  <c:v>27.162787245446442</c:v>
                </c:pt>
                <c:pt idx="17">
                  <c:v>28.640054515485822</c:v>
                </c:pt>
                <c:pt idx="18">
                  <c:v>28.981289768111125</c:v>
                </c:pt>
                <c:pt idx="19">
                  <c:v>29.755292682257295</c:v>
                </c:pt>
                <c:pt idx="20">
                  <c:v>30.989073843880469</c:v>
                </c:pt>
                <c:pt idx="21">
                  <c:v>31.339414119373522</c:v>
                </c:pt>
                <c:pt idx="22">
                  <c:v>31.359102346857373</c:v>
                </c:pt>
                <c:pt idx="23">
                  <c:v>28.278443854605513</c:v>
                </c:pt>
                <c:pt idx="24">
                  <c:v>27.659817806573468</c:v>
                </c:pt>
                <c:pt idx="25">
                  <c:v>27.89107368871365</c:v>
                </c:pt>
                <c:pt idx="26">
                  <c:v>25.839378708034118</c:v>
                </c:pt>
                <c:pt idx="27">
                  <c:v>25.428000488088777</c:v>
                </c:pt>
                <c:pt idx="28">
                  <c:v>25.856654434668293</c:v>
                </c:pt>
                <c:pt idx="29">
                  <c:v>26.053535205143106</c:v>
                </c:pt>
                <c:pt idx="30">
                  <c:v>23.902263240341846</c:v>
                </c:pt>
                <c:pt idx="31">
                  <c:v>24.639351510721585</c:v>
                </c:pt>
                <c:pt idx="32">
                  <c:v>24.741907499884121</c:v>
                </c:pt>
                <c:pt idx="33">
                  <c:v>20.090932913210487</c:v>
                </c:pt>
                <c:pt idx="34">
                  <c:v>18.484278536571562</c:v>
                </c:pt>
                <c:pt idx="35">
                  <c:v>18.419056468124069</c:v>
                </c:pt>
                <c:pt idx="36">
                  <c:v>19.162264870527032</c:v>
                </c:pt>
                <c:pt idx="37">
                  <c:v>19.14704744127269</c:v>
                </c:pt>
                <c:pt idx="38">
                  <c:v>21.111531522370647</c:v>
                </c:pt>
                <c:pt idx="39">
                  <c:v>23.944375238799921</c:v>
                </c:pt>
                <c:pt idx="40">
                  <c:v>24.548007635605909</c:v>
                </c:pt>
                <c:pt idx="41">
                  <c:v>24.541908404278804</c:v>
                </c:pt>
                <c:pt idx="42">
                  <c:v>26.407898518126373</c:v>
                </c:pt>
                <c:pt idx="43">
                  <c:v>26.888720764979141</c:v>
                </c:pt>
                <c:pt idx="44">
                  <c:v>26.888922169676164</c:v>
                </c:pt>
                <c:pt idx="45">
                  <c:v>27.005482588316116</c:v>
                </c:pt>
                <c:pt idx="46">
                  <c:v>25.315211358843172</c:v>
                </c:pt>
                <c:pt idx="47">
                  <c:v>27.166982463448516</c:v>
                </c:pt>
                <c:pt idx="48">
                  <c:v>31.224403106915538</c:v>
                </c:pt>
                <c:pt idx="49">
                  <c:v>32.811774440259754</c:v>
                </c:pt>
                <c:pt idx="50">
                  <c:v>31.777210135842672</c:v>
                </c:pt>
                <c:pt idx="51">
                  <c:v>26.328253936559598</c:v>
                </c:pt>
                <c:pt idx="52">
                  <c:v>27.354468734145392</c:v>
                </c:pt>
                <c:pt idx="53">
                  <c:v>28.357574921569984</c:v>
                </c:pt>
                <c:pt idx="54">
                  <c:v>28.972292528512337</c:v>
                </c:pt>
                <c:pt idx="55">
                  <c:v>28.720101025390743</c:v>
                </c:pt>
                <c:pt idx="56">
                  <c:v>27.822300945857027</c:v>
                </c:pt>
                <c:pt idx="57">
                  <c:v>28.892128317626923</c:v>
                </c:pt>
                <c:pt idx="58">
                  <c:v>29.53088026650822</c:v>
                </c:pt>
                <c:pt idx="59">
                  <c:v>29.255621825576299</c:v>
                </c:pt>
                <c:pt idx="60">
                  <c:v>32.45388524715726</c:v>
                </c:pt>
                <c:pt idx="61">
                  <c:v>32.377588691044174</c:v>
                </c:pt>
                <c:pt idx="62">
                  <c:v>34.262434135473541</c:v>
                </c:pt>
                <c:pt idx="63">
                  <c:v>35.415562790987025</c:v>
                </c:pt>
                <c:pt idx="64">
                  <c:v>36.947805357339533</c:v>
                </c:pt>
                <c:pt idx="65">
                  <c:v>35.85963670435838</c:v>
                </c:pt>
                <c:pt idx="66">
                  <c:v>39.865980144777936</c:v>
                </c:pt>
                <c:pt idx="67">
                  <c:v>41.81576500628374</c:v>
                </c:pt>
                <c:pt idx="68">
                  <c:v>42.388337516951367</c:v>
                </c:pt>
                <c:pt idx="69">
                  <c:v>47.940678847096443</c:v>
                </c:pt>
                <c:pt idx="70">
                  <c:v>45.146306571190188</c:v>
                </c:pt>
                <c:pt idx="71">
                  <c:v>42.301088818992582</c:v>
                </c:pt>
                <c:pt idx="72">
                  <c:v>45.962877820233444</c:v>
                </c:pt>
                <c:pt idx="73">
                  <c:v>45.775787362308179</c:v>
                </c:pt>
                <c:pt idx="74">
                  <c:v>47.85450408373395</c:v>
                </c:pt>
                <c:pt idx="75">
                  <c:v>48.511649185339976</c:v>
                </c:pt>
                <c:pt idx="76">
                  <c:v>47.327079543883926</c:v>
                </c:pt>
                <c:pt idx="77">
                  <c:v>51.42421721393449</c:v>
                </c:pt>
                <c:pt idx="78">
                  <c:v>57.895432293281331</c:v>
                </c:pt>
                <c:pt idx="79">
                  <c:v>59.961825424610907</c:v>
                </c:pt>
                <c:pt idx="80">
                  <c:v>60.166895222017324</c:v>
                </c:pt>
                <c:pt idx="81">
                  <c:v>57.088640483300452</c:v>
                </c:pt>
                <c:pt idx="82">
                  <c:v>56.460854352266267</c:v>
                </c:pt>
                <c:pt idx="83">
                  <c:v>55.75393579493489</c:v>
                </c:pt>
                <c:pt idx="84">
                  <c:v>61.06307034008897</c:v>
                </c:pt>
                <c:pt idx="85">
                  <c:v>58.329520392127847</c:v>
                </c:pt>
                <c:pt idx="86">
                  <c:v>58.413597975941315</c:v>
                </c:pt>
                <c:pt idx="87">
                  <c:v>64.558813323027664</c:v>
                </c:pt>
                <c:pt idx="88">
                  <c:v>66.536243532389761</c:v>
                </c:pt>
                <c:pt idx="89">
                  <c:v>66.480831124325547</c:v>
                </c:pt>
                <c:pt idx="90">
                  <c:v>67.425528589194812</c:v>
                </c:pt>
                <c:pt idx="91">
                  <c:v>67.758096535840309</c:v>
                </c:pt>
                <c:pt idx="92">
                  <c:v>63.260780983409376</c:v>
                </c:pt>
                <c:pt idx="93">
                  <c:v>56.132373758003908</c:v>
                </c:pt>
                <c:pt idx="94">
                  <c:v>56.41635692073929</c:v>
                </c:pt>
                <c:pt idx="95">
                  <c:v>56.489157667467531</c:v>
                </c:pt>
                <c:pt idx="96">
                  <c:v>51.240297523414597</c:v>
                </c:pt>
                <c:pt idx="97">
                  <c:v>53.553075563353275</c:v>
                </c:pt>
                <c:pt idx="98">
                  <c:v>56.569318161509116</c:v>
                </c:pt>
                <c:pt idx="99">
                  <c:v>60.553892411194411</c:v>
                </c:pt>
                <c:pt idx="100">
                  <c:v>60.223961576794949</c:v>
                </c:pt>
                <c:pt idx="101">
                  <c:v>62.000003645349871</c:v>
                </c:pt>
                <c:pt idx="102">
                  <c:v>70.689334012379419</c:v>
                </c:pt>
                <c:pt idx="103">
                  <c:v>69.341701328256221</c:v>
                </c:pt>
                <c:pt idx="104">
                  <c:v>72.890513353857131</c:v>
                </c:pt>
                <c:pt idx="105">
                  <c:v>83.736812339743096</c:v>
                </c:pt>
                <c:pt idx="106">
                  <c:v>88.045525744216306</c:v>
                </c:pt>
                <c:pt idx="107">
                  <c:v>87.377962934590585</c:v>
                </c:pt>
                <c:pt idx="108">
                  <c:v>90.129175242048461</c:v>
                </c:pt>
                <c:pt idx="109">
                  <c:v>92.757085240272716</c:v>
                </c:pt>
                <c:pt idx="110">
                  <c:v>96.488316708437111</c:v>
                </c:pt>
                <c:pt idx="111">
                  <c:v>113.19262402893577</c:v>
                </c:pt>
                <c:pt idx="112">
                  <c:v>117.19162922221929</c:v>
                </c:pt>
                <c:pt idx="113">
                  <c:v>124.1002419115709</c:v>
                </c:pt>
                <c:pt idx="114">
                  <c:v>127.86974577641448</c:v>
                </c:pt>
                <c:pt idx="115">
                  <c:v>112.45987417439423</c:v>
                </c:pt>
                <c:pt idx="116">
                  <c:v>105.59084736149752</c:v>
                </c:pt>
                <c:pt idx="117">
                  <c:v>65.905587635645318</c:v>
                </c:pt>
                <c:pt idx="118">
                  <c:v>56.607376373209512</c:v>
                </c:pt>
                <c:pt idx="119">
                  <c:v>43.039484593323166</c:v>
                </c:pt>
                <c:pt idx="120">
                  <c:v>38.429714542049794</c:v>
                </c:pt>
                <c:pt idx="121">
                  <c:v>37.619932421978881</c:v>
                </c:pt>
                <c:pt idx="122">
                  <c:v>41.568736887568917</c:v>
                </c:pt>
                <c:pt idx="123">
                  <c:v>45.49078470176913</c:v>
                </c:pt>
                <c:pt idx="124">
                  <c:v>52.880155167248766</c:v>
                </c:pt>
                <c:pt idx="125">
                  <c:v>63.04871338646705</c:v>
                </c:pt>
                <c:pt idx="126">
                  <c:v>62.254262666247143</c:v>
                </c:pt>
                <c:pt idx="127">
                  <c:v>65.714224772353589</c:v>
                </c:pt>
                <c:pt idx="128">
                  <c:v>64.219929662570465</c:v>
                </c:pt>
                <c:pt idx="129">
                  <c:v>73.208374065430206</c:v>
                </c:pt>
                <c:pt idx="130">
                  <c:v>73.356268029678006</c:v>
                </c:pt>
                <c:pt idx="131">
                  <c:v>69.614355745052563</c:v>
                </c:pt>
                <c:pt idx="132">
                  <c:v>74.73111726150681</c:v>
                </c:pt>
                <c:pt idx="133">
                  <c:v>73.304303559284932</c:v>
                </c:pt>
                <c:pt idx="134">
                  <c:v>75.457552678742672</c:v>
                </c:pt>
                <c:pt idx="135">
                  <c:v>77.146299783275396</c:v>
                </c:pt>
                <c:pt idx="136">
                  <c:v>71.625180265744419</c:v>
                </c:pt>
                <c:pt idx="137">
                  <c:v>72.439263335239218</c:v>
                </c:pt>
                <c:pt idx="138">
                  <c:v>72.059805836990279</c:v>
                </c:pt>
                <c:pt idx="139">
                  <c:v>72.138860950360311</c:v>
                </c:pt>
                <c:pt idx="140">
                  <c:v>70.696361210124394</c:v>
                </c:pt>
                <c:pt idx="141">
                  <c:v>77.291169968220785</c:v>
                </c:pt>
                <c:pt idx="142">
                  <c:v>79.951215396839729</c:v>
                </c:pt>
                <c:pt idx="143">
                  <c:v>83.038765994093822</c:v>
                </c:pt>
                <c:pt idx="144">
                  <c:v>86.670793098894933</c:v>
                </c:pt>
                <c:pt idx="145">
                  <c:v>85.834885549596081</c:v>
                </c:pt>
                <c:pt idx="146">
                  <c:v>93.624801754053749</c:v>
                </c:pt>
                <c:pt idx="147">
                  <c:v>99.218804639232232</c:v>
                </c:pt>
                <c:pt idx="148">
                  <c:v>96.287891713059906</c:v>
                </c:pt>
                <c:pt idx="149">
                  <c:v>92.846056300385754</c:v>
                </c:pt>
                <c:pt idx="150">
                  <c:v>89.803409053159498</c:v>
                </c:pt>
                <c:pt idx="151">
                  <c:v>84.944394866261092</c:v>
                </c:pt>
                <c:pt idx="152">
                  <c:v>81.081246860335682</c:v>
                </c:pt>
                <c:pt idx="153">
                  <c:v>84.161444401863079</c:v>
                </c:pt>
                <c:pt idx="154">
                  <c:v>90.552429277041909</c:v>
                </c:pt>
                <c:pt idx="155">
                  <c:v>92.275834116945362</c:v>
                </c:pt>
                <c:pt idx="156">
                  <c:v>94.504304703715349</c:v>
                </c:pt>
                <c:pt idx="157">
                  <c:v>97.515765075496489</c:v>
                </c:pt>
                <c:pt idx="158">
                  <c:v>100.4648462301611</c:v>
                </c:pt>
                <c:pt idx="159">
                  <c:v>94.402274014231921</c:v>
                </c:pt>
                <c:pt idx="160">
                  <c:v>88.003857925973904</c:v>
                </c:pt>
                <c:pt idx="161">
                  <c:v>73.994213056867608</c:v>
                </c:pt>
                <c:pt idx="162">
                  <c:v>85.009401746962965</c:v>
                </c:pt>
                <c:pt idx="163">
                  <c:v>87.333373186033583</c:v>
                </c:pt>
                <c:pt idx="164">
                  <c:v>87.135215926854627</c:v>
                </c:pt>
                <c:pt idx="165">
                  <c:v>81.964260013888477</c:v>
                </c:pt>
                <c:pt idx="166">
                  <c:v>82.200557374427746</c:v>
                </c:pt>
                <c:pt idx="167">
                  <c:v>82.282739705240715</c:v>
                </c:pt>
                <c:pt idx="168">
                  <c:v>86.832384989358616</c:v>
                </c:pt>
                <c:pt idx="169">
                  <c:v>86.523557987970548</c:v>
                </c:pt>
                <c:pt idx="170">
                  <c:v>83.893924604391913</c:v>
                </c:pt>
                <c:pt idx="171">
                  <c:v>85.797544081940487</c:v>
                </c:pt>
                <c:pt idx="172">
                  <c:v>88.079026386537791</c:v>
                </c:pt>
                <c:pt idx="173">
                  <c:v>90.146807598844646</c:v>
                </c:pt>
                <c:pt idx="174">
                  <c:v>100.77116157981237</c:v>
                </c:pt>
                <c:pt idx="175">
                  <c:v>102.10199563722571</c:v>
                </c:pt>
                <c:pt idx="176">
                  <c:v>102.10052207769799</c:v>
                </c:pt>
                <c:pt idx="177">
                  <c:v>95.342915163230572</c:v>
                </c:pt>
                <c:pt idx="178">
                  <c:v>91.653119772264859</c:v>
                </c:pt>
                <c:pt idx="179">
                  <c:v>91.467985408963585</c:v>
                </c:pt>
                <c:pt idx="180">
                  <c:v>91.21990900824332</c:v>
                </c:pt>
                <c:pt idx="181">
                  <c:v>93.323822534501431</c:v>
                </c:pt>
                <c:pt idx="182">
                  <c:v>93.35418618323132</c:v>
                </c:pt>
                <c:pt idx="183">
                  <c:v>94.304524172359123</c:v>
                </c:pt>
                <c:pt idx="184">
                  <c:v>95.288072057411796</c:v>
                </c:pt>
                <c:pt idx="185">
                  <c:v>96.66028772734407</c:v>
                </c:pt>
                <c:pt idx="186">
                  <c:v>93.500239650370474</c:v>
                </c:pt>
                <c:pt idx="187">
                  <c:v>88.936856709509726</c:v>
                </c:pt>
                <c:pt idx="188">
                  <c:v>86.136994154414481</c:v>
                </c:pt>
                <c:pt idx="189">
                  <c:v>71.318803758727398</c:v>
                </c:pt>
                <c:pt idx="190">
                  <c:v>68.792110534519836</c:v>
                </c:pt>
                <c:pt idx="191">
                  <c:v>59.014864523506802</c:v>
                </c:pt>
                <c:pt idx="192">
                  <c:v>42.783746215554686</c:v>
                </c:pt>
                <c:pt idx="193">
                  <c:v>46.963124389188778</c:v>
                </c:pt>
                <c:pt idx="194">
                  <c:v>44.388229973806268</c:v>
                </c:pt>
                <c:pt idx="195">
                  <c:v>49.388331772515748</c:v>
                </c:pt>
                <c:pt idx="196">
                  <c:v>52.85820474121121</c:v>
                </c:pt>
                <c:pt idx="197">
                  <c:v>56.346446205498722</c:v>
                </c:pt>
                <c:pt idx="198">
                  <c:v>44.569058407128111</c:v>
                </c:pt>
                <c:pt idx="199">
                  <c:v>41.484257249744452</c:v>
                </c:pt>
                <c:pt idx="200">
                  <c:v>42.921323540828247</c:v>
                </c:pt>
                <c:pt idx="201">
                  <c:v>42.867206007484299</c:v>
                </c:pt>
                <c:pt idx="202">
                  <c:v>39.819321878213756</c:v>
                </c:pt>
                <c:pt idx="203">
                  <c:v>36.187212174305913</c:v>
                </c:pt>
                <c:pt idx="204">
                  <c:v>28.474986824240943</c:v>
                </c:pt>
                <c:pt idx="205">
                  <c:v>29.551223081535209</c:v>
                </c:pt>
                <c:pt idx="206">
                  <c:v>31.920668828222972</c:v>
                </c:pt>
                <c:pt idx="207">
                  <c:v>38.176798418230405</c:v>
                </c:pt>
                <c:pt idx="208">
                  <c:v>41.143642785646001</c:v>
                </c:pt>
                <c:pt idx="209">
                  <c:v>44.608111046564019</c:v>
                </c:pt>
                <c:pt idx="210">
                  <c:v>41.600968297299843</c:v>
                </c:pt>
                <c:pt idx="211">
                  <c:v>41.918949792352265</c:v>
                </c:pt>
                <c:pt idx="212">
                  <c:v>41.463050112237838</c:v>
                </c:pt>
                <c:pt idx="213">
                  <c:v>47.042137394357724</c:v>
                </c:pt>
                <c:pt idx="214">
                  <c:v>44.084391158254149</c:v>
                </c:pt>
                <c:pt idx="215">
                  <c:v>46.515435481325497</c:v>
                </c:pt>
                <c:pt idx="216">
                  <c:v>49.162775628147628</c:v>
                </c:pt>
                <c:pt idx="217">
                  <c:v>49.115930067964726</c:v>
                </c:pt>
                <c:pt idx="218">
                  <c:v>47.676410724350362</c:v>
                </c:pt>
                <c:pt idx="219">
                  <c:v>46.640179910532851</c:v>
                </c:pt>
                <c:pt idx="220">
                  <c:v>46.143644367215956</c:v>
                </c:pt>
                <c:pt idx="221">
                  <c:v>42.094001233894495</c:v>
                </c:pt>
                <c:pt idx="222">
                  <c:v>44.003596837288512</c:v>
                </c:pt>
                <c:pt idx="223">
                  <c:v>44.406734348893295</c:v>
                </c:pt>
                <c:pt idx="224">
                  <c:v>45.65396778898058</c:v>
                </c:pt>
                <c:pt idx="225">
                  <c:v>49.251745302589057</c:v>
                </c:pt>
                <c:pt idx="226">
                  <c:v>51.947591927809277</c:v>
                </c:pt>
                <c:pt idx="227">
                  <c:v>54.079180665615425</c:v>
                </c:pt>
                <c:pt idx="228">
                  <c:v>59.905030146783744</c:v>
                </c:pt>
                <c:pt idx="229">
                  <c:v>59.329233351581699</c:v>
                </c:pt>
                <c:pt idx="230">
                  <c:v>59.751624926187993</c:v>
                </c:pt>
                <c:pt idx="231">
                  <c:v>64.118941782281297</c:v>
                </c:pt>
                <c:pt idx="232">
                  <c:v>61.763132738670798</c:v>
                </c:pt>
                <c:pt idx="233">
                  <c:v>60.319208253066911</c:v>
                </c:pt>
                <c:pt idx="234">
                  <c:v>61.059125839567855</c:v>
                </c:pt>
                <c:pt idx="235">
                  <c:v>60.761544934928935</c:v>
                </c:pt>
                <c:pt idx="236">
                  <c:v>60.046160714154269</c:v>
                </c:pt>
                <c:pt idx="237">
                  <c:v>58.658867621302548</c:v>
                </c:pt>
                <c:pt idx="238">
                  <c:v>57.95884873749992</c:v>
                </c:pt>
                <c:pt idx="239">
                  <c:v>57.659780349726951</c:v>
                </c:pt>
                <c:pt idx="240">
                  <c:v>54.527437258785042</c:v>
                </c:pt>
                <c:pt idx="241">
                  <c:v>53.875857678084159</c:v>
                </c:pt>
                <c:pt idx="242">
                  <c:v>53.228269670059191</c:v>
                </c:pt>
                <c:pt idx="243">
                  <c:v>53.488707111654321</c:v>
                </c:pt>
                <c:pt idx="244">
                  <c:v>52.98961843834234</c:v>
                </c:pt>
                <c:pt idx="245">
                  <c:v>52.939371285502702</c:v>
                </c:pt>
                <c:pt idx="246">
                  <c:v>53.159557889207562</c:v>
                </c:pt>
                <c:pt idx="247">
                  <c:v>53.187756912372329</c:v>
                </c:pt>
                <c:pt idx="248">
                  <c:v>53.431043930056937</c:v>
                </c:pt>
                <c:pt idx="249">
                  <c:v>55.730438212624534</c:v>
                </c:pt>
                <c:pt idx="250">
                  <c:v>55.691972792774955</c:v>
                </c:pt>
                <c:pt idx="251">
                  <c:v>55.707196658334951</c:v>
                </c:pt>
                <c:pt idx="252">
                  <c:v>56.734622562968468</c:v>
                </c:pt>
                <c:pt idx="253">
                  <c:v>57.341553445388868</c:v>
                </c:pt>
                <c:pt idx="254">
                  <c:v>57.948723588329344</c:v>
                </c:pt>
                <c:pt idx="255">
                  <c:v>57.956363078131439</c:v>
                </c:pt>
                <c:pt idx="256">
                  <c:v>58.589491915854722</c:v>
                </c:pt>
                <c:pt idx="257">
                  <c:v>59.199877482570443</c:v>
                </c:pt>
                <c:pt idx="258">
                  <c:v>59.847745489970215</c:v>
                </c:pt>
                <c:pt idx="259">
                  <c:v>60.471522797440585</c:v>
                </c:pt>
                <c:pt idx="260">
                  <c:v>61.096675198747285</c:v>
                </c:pt>
                <c:pt idx="261">
                  <c:v>61.597001557673018</c:v>
                </c:pt>
                <c:pt idx="262">
                  <c:v>61.589441542988794</c:v>
                </c:pt>
                <c:pt idx="263">
                  <c:v>61.592300067599048</c:v>
                </c:pt>
                <c:pt idx="264">
                  <c:v>61.326473566283141</c:v>
                </c:pt>
                <c:pt idx="265">
                  <c:v>61.323289923961923</c:v>
                </c:pt>
                <c:pt idx="266">
                  <c:v>61.319238539895053</c:v>
                </c:pt>
                <c:pt idx="267">
                  <c:v>61.049354821053811</c:v>
                </c:pt>
                <c:pt idx="268">
                  <c:v>61.052587302376949</c:v>
                </c:pt>
                <c:pt idx="269">
                  <c:v>61.05115635899449</c:v>
                </c:pt>
                <c:pt idx="270">
                  <c:v>60.912475497213464</c:v>
                </c:pt>
                <c:pt idx="271">
                  <c:v>60.913897444005698</c:v>
                </c:pt>
                <c:pt idx="272">
                  <c:v>60.915790707044764</c:v>
                </c:pt>
                <c:pt idx="273">
                  <c:v>60.886611239502045</c:v>
                </c:pt>
                <c:pt idx="274">
                  <c:v>60.885192032391323</c:v>
                </c:pt>
                <c:pt idx="275">
                  <c:v>60.885909982673965</c:v>
                </c:pt>
                <c:pt idx="276">
                  <c:v>60.905827917418378</c:v>
                </c:pt>
                <c:pt idx="277">
                  <c:v>60.905183552521876</c:v>
                </c:pt>
                <c:pt idx="278">
                  <c:v>60.904322481710444</c:v>
                </c:pt>
                <c:pt idx="279">
                  <c:v>60.951716248462354</c:v>
                </c:pt>
                <c:pt idx="280">
                  <c:v>60.952345959480446</c:v>
                </c:pt>
                <c:pt idx="281">
                  <c:v>60.951989571858512</c:v>
                </c:pt>
                <c:pt idx="282">
                  <c:v>61.012453105980647</c:v>
                </c:pt>
                <c:pt idx="283">
                  <c:v>61.012748352814427</c:v>
                </c:pt>
                <c:pt idx="284">
                  <c:v>61.013132292904658</c:v>
                </c:pt>
                <c:pt idx="285">
                  <c:v>61.092628670503004</c:v>
                </c:pt>
                <c:pt idx="286">
                  <c:v>61.092347105835742</c:v>
                </c:pt>
                <c:pt idx="287">
                  <c:v>61.092520102217591</c:v>
                </c:pt>
                <c:pt idx="288">
                  <c:v>61.195921448960519</c:v>
                </c:pt>
                <c:pt idx="289">
                  <c:v>61.195784067114936</c:v>
                </c:pt>
                <c:pt idx="290">
                  <c:v>61.195614157608226</c:v>
                </c:pt>
                <c:pt idx="291">
                  <c:v>61.312973137959688</c:v>
                </c:pt>
                <c:pt idx="292">
                  <c:v>61.313098882832961</c:v>
                </c:pt>
                <c:pt idx="293">
                  <c:v>61.313016070183465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DF-4C77-951F-F64E25AA48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534811472"/>
        <c:axId val="534812032"/>
      </c:lineChart>
      <c:dateAx>
        <c:axId val="53481147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812032"/>
        <c:crosses val="autoZero"/>
        <c:auto val="1"/>
        <c:lblOffset val="100"/>
        <c:baseTimeUnit val="months"/>
      </c:dateAx>
      <c:valAx>
        <c:axId val="5348120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81147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Gas Prices Backcast/Forecast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'Gas Price Model_Aug2018'!$B$103</c:f>
              <c:strCache>
                <c:ptCount val="1"/>
                <c:pt idx="0">
                  <c:v>ACTUAL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'Gas Price Model_Aug2018'!$A$104:$A$397</c:f>
              <c:numCache>
                <c:formatCode>m/d/yyyy</c:formatCode>
                <c:ptCount val="294"/>
                <c:pt idx="0">
                  <c:v>36161</c:v>
                </c:pt>
                <c:pt idx="1">
                  <c:v>36192</c:v>
                </c:pt>
                <c:pt idx="2">
                  <c:v>36220</c:v>
                </c:pt>
                <c:pt idx="3">
                  <c:v>36251</c:v>
                </c:pt>
                <c:pt idx="4">
                  <c:v>36281</c:v>
                </c:pt>
                <c:pt idx="5">
                  <c:v>36312</c:v>
                </c:pt>
                <c:pt idx="6">
                  <c:v>36342</c:v>
                </c:pt>
                <c:pt idx="7">
                  <c:v>36373</c:v>
                </c:pt>
                <c:pt idx="8">
                  <c:v>36404</c:v>
                </c:pt>
                <c:pt idx="9">
                  <c:v>36434</c:v>
                </c:pt>
                <c:pt idx="10">
                  <c:v>36465</c:v>
                </c:pt>
                <c:pt idx="11">
                  <c:v>36495</c:v>
                </c:pt>
                <c:pt idx="12">
                  <c:v>36526</c:v>
                </c:pt>
                <c:pt idx="13">
                  <c:v>36557</c:v>
                </c:pt>
                <c:pt idx="14">
                  <c:v>36586</c:v>
                </c:pt>
                <c:pt idx="15">
                  <c:v>36617</c:v>
                </c:pt>
                <c:pt idx="16">
                  <c:v>36647</c:v>
                </c:pt>
                <c:pt idx="17">
                  <c:v>36678</c:v>
                </c:pt>
                <c:pt idx="18">
                  <c:v>36708</c:v>
                </c:pt>
                <c:pt idx="19">
                  <c:v>36739</c:v>
                </c:pt>
                <c:pt idx="20">
                  <c:v>36770</c:v>
                </c:pt>
                <c:pt idx="21">
                  <c:v>36800</c:v>
                </c:pt>
                <c:pt idx="22">
                  <c:v>36831</c:v>
                </c:pt>
                <c:pt idx="23">
                  <c:v>36861</c:v>
                </c:pt>
                <c:pt idx="24">
                  <c:v>36892</c:v>
                </c:pt>
                <c:pt idx="25">
                  <c:v>36923</c:v>
                </c:pt>
                <c:pt idx="26">
                  <c:v>36951</c:v>
                </c:pt>
                <c:pt idx="27">
                  <c:v>36982</c:v>
                </c:pt>
                <c:pt idx="28">
                  <c:v>37012</c:v>
                </c:pt>
                <c:pt idx="29">
                  <c:v>37043</c:v>
                </c:pt>
                <c:pt idx="30">
                  <c:v>37073</c:v>
                </c:pt>
                <c:pt idx="31">
                  <c:v>37104</c:v>
                </c:pt>
                <c:pt idx="32">
                  <c:v>37135</c:v>
                </c:pt>
                <c:pt idx="33">
                  <c:v>37165</c:v>
                </c:pt>
                <c:pt idx="34">
                  <c:v>37196</c:v>
                </c:pt>
                <c:pt idx="35">
                  <c:v>37226</c:v>
                </c:pt>
                <c:pt idx="36">
                  <c:v>37257</c:v>
                </c:pt>
                <c:pt idx="37">
                  <c:v>37288</c:v>
                </c:pt>
                <c:pt idx="38">
                  <c:v>37316</c:v>
                </c:pt>
                <c:pt idx="39">
                  <c:v>37347</c:v>
                </c:pt>
                <c:pt idx="40">
                  <c:v>37377</c:v>
                </c:pt>
                <c:pt idx="41">
                  <c:v>37408</c:v>
                </c:pt>
                <c:pt idx="42">
                  <c:v>37438</c:v>
                </c:pt>
                <c:pt idx="43">
                  <c:v>37469</c:v>
                </c:pt>
                <c:pt idx="44">
                  <c:v>37500</c:v>
                </c:pt>
                <c:pt idx="45">
                  <c:v>37530</c:v>
                </c:pt>
                <c:pt idx="46">
                  <c:v>37561</c:v>
                </c:pt>
                <c:pt idx="47">
                  <c:v>37591</c:v>
                </c:pt>
                <c:pt idx="48">
                  <c:v>37622</c:v>
                </c:pt>
                <c:pt idx="49">
                  <c:v>37653</c:v>
                </c:pt>
                <c:pt idx="50">
                  <c:v>37681</c:v>
                </c:pt>
                <c:pt idx="51">
                  <c:v>37712</c:v>
                </c:pt>
                <c:pt idx="52">
                  <c:v>37742</c:v>
                </c:pt>
                <c:pt idx="53">
                  <c:v>37773</c:v>
                </c:pt>
                <c:pt idx="54">
                  <c:v>37803</c:v>
                </c:pt>
                <c:pt idx="55">
                  <c:v>37834</c:v>
                </c:pt>
                <c:pt idx="56">
                  <c:v>37865</c:v>
                </c:pt>
                <c:pt idx="57">
                  <c:v>37895</c:v>
                </c:pt>
                <c:pt idx="58">
                  <c:v>37926</c:v>
                </c:pt>
                <c:pt idx="59">
                  <c:v>37956</c:v>
                </c:pt>
                <c:pt idx="60">
                  <c:v>37987</c:v>
                </c:pt>
                <c:pt idx="61">
                  <c:v>38018</c:v>
                </c:pt>
                <c:pt idx="62">
                  <c:v>38047</c:v>
                </c:pt>
                <c:pt idx="63">
                  <c:v>38078</c:v>
                </c:pt>
                <c:pt idx="64">
                  <c:v>38108</c:v>
                </c:pt>
                <c:pt idx="65">
                  <c:v>38139</c:v>
                </c:pt>
                <c:pt idx="66">
                  <c:v>38169</c:v>
                </c:pt>
                <c:pt idx="67">
                  <c:v>38200</c:v>
                </c:pt>
                <c:pt idx="68">
                  <c:v>38231</c:v>
                </c:pt>
                <c:pt idx="69">
                  <c:v>38261</c:v>
                </c:pt>
                <c:pt idx="70">
                  <c:v>38292</c:v>
                </c:pt>
                <c:pt idx="71">
                  <c:v>38322</c:v>
                </c:pt>
                <c:pt idx="72">
                  <c:v>38353</c:v>
                </c:pt>
                <c:pt idx="73">
                  <c:v>38384</c:v>
                </c:pt>
                <c:pt idx="74">
                  <c:v>38412</c:v>
                </c:pt>
                <c:pt idx="75">
                  <c:v>38443</c:v>
                </c:pt>
                <c:pt idx="76">
                  <c:v>38473</c:v>
                </c:pt>
                <c:pt idx="77">
                  <c:v>38504</c:v>
                </c:pt>
                <c:pt idx="78">
                  <c:v>38534</c:v>
                </c:pt>
                <c:pt idx="79">
                  <c:v>38565</c:v>
                </c:pt>
                <c:pt idx="80">
                  <c:v>38596</c:v>
                </c:pt>
                <c:pt idx="81">
                  <c:v>38626</c:v>
                </c:pt>
                <c:pt idx="82">
                  <c:v>38657</c:v>
                </c:pt>
                <c:pt idx="83">
                  <c:v>38687</c:v>
                </c:pt>
                <c:pt idx="84">
                  <c:v>38718</c:v>
                </c:pt>
                <c:pt idx="85">
                  <c:v>38749</c:v>
                </c:pt>
                <c:pt idx="86">
                  <c:v>38777</c:v>
                </c:pt>
                <c:pt idx="87">
                  <c:v>38808</c:v>
                </c:pt>
                <c:pt idx="88">
                  <c:v>38838</c:v>
                </c:pt>
                <c:pt idx="89">
                  <c:v>38869</c:v>
                </c:pt>
                <c:pt idx="90">
                  <c:v>38899</c:v>
                </c:pt>
                <c:pt idx="91">
                  <c:v>38930</c:v>
                </c:pt>
                <c:pt idx="92">
                  <c:v>38961</c:v>
                </c:pt>
                <c:pt idx="93">
                  <c:v>38991</c:v>
                </c:pt>
                <c:pt idx="94">
                  <c:v>39022</c:v>
                </c:pt>
                <c:pt idx="95">
                  <c:v>39052</c:v>
                </c:pt>
                <c:pt idx="96">
                  <c:v>39083</c:v>
                </c:pt>
                <c:pt idx="97">
                  <c:v>39114</c:v>
                </c:pt>
                <c:pt idx="98">
                  <c:v>39142</c:v>
                </c:pt>
                <c:pt idx="99">
                  <c:v>39173</c:v>
                </c:pt>
                <c:pt idx="100">
                  <c:v>39203</c:v>
                </c:pt>
                <c:pt idx="101">
                  <c:v>39234</c:v>
                </c:pt>
                <c:pt idx="102">
                  <c:v>39264</c:v>
                </c:pt>
                <c:pt idx="103">
                  <c:v>39295</c:v>
                </c:pt>
                <c:pt idx="104">
                  <c:v>39326</c:v>
                </c:pt>
                <c:pt idx="105">
                  <c:v>39356</c:v>
                </c:pt>
                <c:pt idx="106">
                  <c:v>39387</c:v>
                </c:pt>
                <c:pt idx="107">
                  <c:v>39417</c:v>
                </c:pt>
                <c:pt idx="108">
                  <c:v>39448</c:v>
                </c:pt>
                <c:pt idx="109">
                  <c:v>39479</c:v>
                </c:pt>
                <c:pt idx="110">
                  <c:v>39508</c:v>
                </c:pt>
                <c:pt idx="111">
                  <c:v>39539</c:v>
                </c:pt>
                <c:pt idx="112">
                  <c:v>39569</c:v>
                </c:pt>
                <c:pt idx="113">
                  <c:v>39600</c:v>
                </c:pt>
                <c:pt idx="114">
                  <c:v>39630</c:v>
                </c:pt>
                <c:pt idx="115">
                  <c:v>39661</c:v>
                </c:pt>
                <c:pt idx="116">
                  <c:v>39692</c:v>
                </c:pt>
                <c:pt idx="117">
                  <c:v>39722</c:v>
                </c:pt>
                <c:pt idx="118">
                  <c:v>39753</c:v>
                </c:pt>
                <c:pt idx="119">
                  <c:v>39783</c:v>
                </c:pt>
                <c:pt idx="120">
                  <c:v>39814</c:v>
                </c:pt>
                <c:pt idx="121">
                  <c:v>39845</c:v>
                </c:pt>
                <c:pt idx="122">
                  <c:v>39873</c:v>
                </c:pt>
                <c:pt idx="123">
                  <c:v>39904</c:v>
                </c:pt>
                <c:pt idx="124">
                  <c:v>39934</c:v>
                </c:pt>
                <c:pt idx="125">
                  <c:v>39965</c:v>
                </c:pt>
                <c:pt idx="126">
                  <c:v>39995</c:v>
                </c:pt>
                <c:pt idx="127">
                  <c:v>40026</c:v>
                </c:pt>
                <c:pt idx="128">
                  <c:v>40057</c:v>
                </c:pt>
                <c:pt idx="129">
                  <c:v>40087</c:v>
                </c:pt>
                <c:pt idx="130">
                  <c:v>40118</c:v>
                </c:pt>
                <c:pt idx="131">
                  <c:v>40148</c:v>
                </c:pt>
                <c:pt idx="132">
                  <c:v>40179</c:v>
                </c:pt>
                <c:pt idx="133">
                  <c:v>40210</c:v>
                </c:pt>
                <c:pt idx="134">
                  <c:v>40238</c:v>
                </c:pt>
                <c:pt idx="135">
                  <c:v>40269</c:v>
                </c:pt>
                <c:pt idx="136">
                  <c:v>40299</c:v>
                </c:pt>
                <c:pt idx="137">
                  <c:v>40330</c:v>
                </c:pt>
                <c:pt idx="138">
                  <c:v>40360</c:v>
                </c:pt>
                <c:pt idx="139">
                  <c:v>40391</c:v>
                </c:pt>
                <c:pt idx="140">
                  <c:v>40422</c:v>
                </c:pt>
                <c:pt idx="141">
                  <c:v>40452</c:v>
                </c:pt>
                <c:pt idx="142">
                  <c:v>40483</c:v>
                </c:pt>
                <c:pt idx="143">
                  <c:v>40513</c:v>
                </c:pt>
                <c:pt idx="144">
                  <c:v>40544</c:v>
                </c:pt>
                <c:pt idx="145">
                  <c:v>40575</c:v>
                </c:pt>
                <c:pt idx="146">
                  <c:v>40603</c:v>
                </c:pt>
                <c:pt idx="147">
                  <c:v>40634</c:v>
                </c:pt>
                <c:pt idx="148">
                  <c:v>40664</c:v>
                </c:pt>
                <c:pt idx="149">
                  <c:v>40695</c:v>
                </c:pt>
                <c:pt idx="150">
                  <c:v>40725</c:v>
                </c:pt>
                <c:pt idx="151">
                  <c:v>40756</c:v>
                </c:pt>
                <c:pt idx="152">
                  <c:v>40787</c:v>
                </c:pt>
                <c:pt idx="153">
                  <c:v>40817</c:v>
                </c:pt>
                <c:pt idx="154">
                  <c:v>40848</c:v>
                </c:pt>
                <c:pt idx="155">
                  <c:v>40878</c:v>
                </c:pt>
                <c:pt idx="156">
                  <c:v>40909</c:v>
                </c:pt>
                <c:pt idx="157">
                  <c:v>40940</c:v>
                </c:pt>
                <c:pt idx="158">
                  <c:v>40969</c:v>
                </c:pt>
                <c:pt idx="159">
                  <c:v>41000</c:v>
                </c:pt>
                <c:pt idx="160">
                  <c:v>41030</c:v>
                </c:pt>
                <c:pt idx="161">
                  <c:v>41061</c:v>
                </c:pt>
                <c:pt idx="162">
                  <c:v>41091</c:v>
                </c:pt>
                <c:pt idx="163">
                  <c:v>41122</c:v>
                </c:pt>
                <c:pt idx="164">
                  <c:v>41153</c:v>
                </c:pt>
                <c:pt idx="165">
                  <c:v>41183</c:v>
                </c:pt>
                <c:pt idx="166">
                  <c:v>41214</c:v>
                </c:pt>
                <c:pt idx="167">
                  <c:v>41244</c:v>
                </c:pt>
                <c:pt idx="168">
                  <c:v>41275</c:v>
                </c:pt>
                <c:pt idx="169">
                  <c:v>41306</c:v>
                </c:pt>
                <c:pt idx="170">
                  <c:v>41334</c:v>
                </c:pt>
                <c:pt idx="171">
                  <c:v>41365</c:v>
                </c:pt>
                <c:pt idx="172">
                  <c:v>41395</c:v>
                </c:pt>
                <c:pt idx="173">
                  <c:v>41426</c:v>
                </c:pt>
                <c:pt idx="174">
                  <c:v>41456</c:v>
                </c:pt>
                <c:pt idx="175">
                  <c:v>41487</c:v>
                </c:pt>
                <c:pt idx="176">
                  <c:v>41518</c:v>
                </c:pt>
                <c:pt idx="177">
                  <c:v>41548</c:v>
                </c:pt>
                <c:pt idx="178">
                  <c:v>41579</c:v>
                </c:pt>
                <c:pt idx="179">
                  <c:v>41609</c:v>
                </c:pt>
                <c:pt idx="180">
                  <c:v>41640</c:v>
                </c:pt>
                <c:pt idx="181">
                  <c:v>41671</c:v>
                </c:pt>
                <c:pt idx="182">
                  <c:v>41699</c:v>
                </c:pt>
                <c:pt idx="183">
                  <c:v>41730</c:v>
                </c:pt>
                <c:pt idx="184">
                  <c:v>41760</c:v>
                </c:pt>
                <c:pt idx="185">
                  <c:v>41791</c:v>
                </c:pt>
                <c:pt idx="186">
                  <c:v>41821</c:v>
                </c:pt>
                <c:pt idx="187">
                  <c:v>41852</c:v>
                </c:pt>
                <c:pt idx="188">
                  <c:v>41883</c:v>
                </c:pt>
                <c:pt idx="189">
                  <c:v>41913</c:v>
                </c:pt>
                <c:pt idx="190">
                  <c:v>41944</c:v>
                </c:pt>
                <c:pt idx="191">
                  <c:v>41974</c:v>
                </c:pt>
                <c:pt idx="192">
                  <c:v>42005</c:v>
                </c:pt>
                <c:pt idx="193">
                  <c:v>42036</c:v>
                </c:pt>
                <c:pt idx="194">
                  <c:v>42064</c:v>
                </c:pt>
                <c:pt idx="195">
                  <c:v>42095</c:v>
                </c:pt>
                <c:pt idx="196">
                  <c:v>42125</c:v>
                </c:pt>
                <c:pt idx="197">
                  <c:v>42156</c:v>
                </c:pt>
                <c:pt idx="198">
                  <c:v>42186</c:v>
                </c:pt>
                <c:pt idx="199">
                  <c:v>42217</c:v>
                </c:pt>
                <c:pt idx="200">
                  <c:v>42248</c:v>
                </c:pt>
                <c:pt idx="201">
                  <c:v>42278</c:v>
                </c:pt>
                <c:pt idx="202">
                  <c:v>42309</c:v>
                </c:pt>
                <c:pt idx="203">
                  <c:v>42339</c:v>
                </c:pt>
                <c:pt idx="204">
                  <c:v>42370</c:v>
                </c:pt>
                <c:pt idx="205">
                  <c:v>42401</c:v>
                </c:pt>
                <c:pt idx="206">
                  <c:v>42430</c:v>
                </c:pt>
                <c:pt idx="207">
                  <c:v>42461</c:v>
                </c:pt>
                <c:pt idx="208">
                  <c:v>42491</c:v>
                </c:pt>
                <c:pt idx="209">
                  <c:v>42522</c:v>
                </c:pt>
                <c:pt idx="210">
                  <c:v>42552</c:v>
                </c:pt>
                <c:pt idx="211">
                  <c:v>42583</c:v>
                </c:pt>
                <c:pt idx="212">
                  <c:v>42614</c:v>
                </c:pt>
                <c:pt idx="213">
                  <c:v>42644</c:v>
                </c:pt>
                <c:pt idx="214">
                  <c:v>42675</c:v>
                </c:pt>
                <c:pt idx="215">
                  <c:v>42705</c:v>
                </c:pt>
                <c:pt idx="216">
                  <c:v>42736</c:v>
                </c:pt>
                <c:pt idx="217">
                  <c:v>42767</c:v>
                </c:pt>
                <c:pt idx="218">
                  <c:v>42795</c:v>
                </c:pt>
                <c:pt idx="219">
                  <c:v>42826</c:v>
                </c:pt>
                <c:pt idx="220">
                  <c:v>42856</c:v>
                </c:pt>
                <c:pt idx="221">
                  <c:v>42887</c:v>
                </c:pt>
                <c:pt idx="222">
                  <c:v>42917</c:v>
                </c:pt>
                <c:pt idx="223">
                  <c:v>42948</c:v>
                </c:pt>
                <c:pt idx="224">
                  <c:v>42979</c:v>
                </c:pt>
                <c:pt idx="225">
                  <c:v>43009</c:v>
                </c:pt>
                <c:pt idx="226">
                  <c:v>43040</c:v>
                </c:pt>
                <c:pt idx="227">
                  <c:v>43070</c:v>
                </c:pt>
                <c:pt idx="228">
                  <c:v>43101</c:v>
                </c:pt>
                <c:pt idx="229">
                  <c:v>43132</c:v>
                </c:pt>
                <c:pt idx="230">
                  <c:v>43160</c:v>
                </c:pt>
                <c:pt idx="231">
                  <c:v>43191</c:v>
                </c:pt>
                <c:pt idx="232">
                  <c:v>43221</c:v>
                </c:pt>
                <c:pt idx="233">
                  <c:v>43252</c:v>
                </c:pt>
                <c:pt idx="234">
                  <c:v>43282</c:v>
                </c:pt>
                <c:pt idx="235">
                  <c:v>43313</c:v>
                </c:pt>
                <c:pt idx="236">
                  <c:v>43344</c:v>
                </c:pt>
                <c:pt idx="237">
                  <c:v>43374</c:v>
                </c:pt>
                <c:pt idx="238">
                  <c:v>43405</c:v>
                </c:pt>
                <c:pt idx="239">
                  <c:v>43435</c:v>
                </c:pt>
                <c:pt idx="240">
                  <c:v>43466</c:v>
                </c:pt>
                <c:pt idx="241">
                  <c:v>43497</c:v>
                </c:pt>
                <c:pt idx="242">
                  <c:v>43525</c:v>
                </c:pt>
                <c:pt idx="243">
                  <c:v>43556</c:v>
                </c:pt>
                <c:pt idx="244">
                  <c:v>43586</c:v>
                </c:pt>
                <c:pt idx="245">
                  <c:v>43617</c:v>
                </c:pt>
                <c:pt idx="246">
                  <c:v>43647</c:v>
                </c:pt>
                <c:pt idx="247">
                  <c:v>43678</c:v>
                </c:pt>
                <c:pt idx="248">
                  <c:v>43709</c:v>
                </c:pt>
                <c:pt idx="249">
                  <c:v>43739</c:v>
                </c:pt>
                <c:pt idx="250">
                  <c:v>43770</c:v>
                </c:pt>
                <c:pt idx="251">
                  <c:v>43800</c:v>
                </c:pt>
                <c:pt idx="252">
                  <c:v>43831</c:v>
                </c:pt>
                <c:pt idx="253">
                  <c:v>43862</c:v>
                </c:pt>
                <c:pt idx="254">
                  <c:v>43891</c:v>
                </c:pt>
                <c:pt idx="255">
                  <c:v>43922</c:v>
                </c:pt>
                <c:pt idx="256">
                  <c:v>43952</c:v>
                </c:pt>
                <c:pt idx="257">
                  <c:v>43983</c:v>
                </c:pt>
                <c:pt idx="258">
                  <c:v>44013</c:v>
                </c:pt>
                <c:pt idx="259">
                  <c:v>44044</c:v>
                </c:pt>
                <c:pt idx="260">
                  <c:v>44075</c:v>
                </c:pt>
                <c:pt idx="261">
                  <c:v>44105</c:v>
                </c:pt>
                <c:pt idx="262">
                  <c:v>44136</c:v>
                </c:pt>
                <c:pt idx="263">
                  <c:v>44166</c:v>
                </c:pt>
                <c:pt idx="264">
                  <c:v>44197</c:v>
                </c:pt>
                <c:pt idx="265">
                  <c:v>44228</c:v>
                </c:pt>
                <c:pt idx="266">
                  <c:v>44256</c:v>
                </c:pt>
                <c:pt idx="267">
                  <c:v>44287</c:v>
                </c:pt>
                <c:pt idx="268">
                  <c:v>44317</c:v>
                </c:pt>
                <c:pt idx="269">
                  <c:v>44348</c:v>
                </c:pt>
                <c:pt idx="270">
                  <c:v>44378</c:v>
                </c:pt>
                <c:pt idx="271">
                  <c:v>44409</c:v>
                </c:pt>
                <c:pt idx="272">
                  <c:v>44440</c:v>
                </c:pt>
                <c:pt idx="273">
                  <c:v>44470</c:v>
                </c:pt>
                <c:pt idx="274">
                  <c:v>44501</c:v>
                </c:pt>
                <c:pt idx="275">
                  <c:v>44531</c:v>
                </c:pt>
                <c:pt idx="276">
                  <c:v>44562</c:v>
                </c:pt>
                <c:pt idx="277">
                  <c:v>44593</c:v>
                </c:pt>
                <c:pt idx="278">
                  <c:v>44621</c:v>
                </c:pt>
                <c:pt idx="279">
                  <c:v>44652</c:v>
                </c:pt>
                <c:pt idx="280">
                  <c:v>44682</c:v>
                </c:pt>
                <c:pt idx="281">
                  <c:v>44713</c:v>
                </c:pt>
                <c:pt idx="282">
                  <c:v>44743</c:v>
                </c:pt>
                <c:pt idx="283">
                  <c:v>44774</c:v>
                </c:pt>
                <c:pt idx="284">
                  <c:v>44805</c:v>
                </c:pt>
                <c:pt idx="285">
                  <c:v>44835</c:v>
                </c:pt>
                <c:pt idx="286">
                  <c:v>44866</c:v>
                </c:pt>
                <c:pt idx="287">
                  <c:v>44896</c:v>
                </c:pt>
                <c:pt idx="288">
                  <c:v>44927</c:v>
                </c:pt>
                <c:pt idx="289">
                  <c:v>44958</c:v>
                </c:pt>
                <c:pt idx="290">
                  <c:v>44986</c:v>
                </c:pt>
                <c:pt idx="291">
                  <c:v>45017</c:v>
                </c:pt>
                <c:pt idx="292">
                  <c:v>45047</c:v>
                </c:pt>
                <c:pt idx="293">
                  <c:v>45078</c:v>
                </c:pt>
              </c:numCache>
            </c:numRef>
          </c:cat>
          <c:val>
            <c:numRef>
              <c:f>'Gas Price Model_Aug2018'!$B$104:$B$322</c:f>
              <c:numCache>
                <c:formatCode>General</c:formatCode>
                <c:ptCount val="219"/>
                <c:pt idx="0">
                  <c:v>1.6662550231482411</c:v>
                </c:pt>
                <c:pt idx="1">
                  <c:v>1.5930757821561348</c:v>
                </c:pt>
                <c:pt idx="2">
                  <c:v>1.5109573369022959</c:v>
                </c:pt>
                <c:pt idx="3">
                  <c:v>1.6956624338605084</c:v>
                </c:pt>
                <c:pt idx="4">
                  <c:v>2.0551373468083094</c:v>
                </c:pt>
                <c:pt idx="5">
                  <c:v>2.0266145328029688</c:v>
                </c:pt>
                <c:pt idx="6">
                  <c:v>2.1463909049584302</c:v>
                </c:pt>
                <c:pt idx="7">
                  <c:v>2.4411773767007237</c:v>
                </c:pt>
                <c:pt idx="8">
                  <c:v>2.6608702354979399</c:v>
                </c:pt>
                <c:pt idx="9">
                  <c:v>2.5473042267474977</c:v>
                </c:pt>
                <c:pt idx="10">
                  <c:v>2.819926464748904</c:v>
                </c:pt>
                <c:pt idx="11">
                  <c:v>2.1966931692388196</c:v>
                </c:pt>
                <c:pt idx="12">
                  <c:v>2.4395094770944117</c:v>
                </c:pt>
                <c:pt idx="13">
                  <c:v>2.6857310137213006</c:v>
                </c:pt>
                <c:pt idx="14">
                  <c:v>2.6794837291482545</c:v>
                </c:pt>
                <c:pt idx="15">
                  <c:v>2.8334411663723844</c:v>
                </c:pt>
                <c:pt idx="16">
                  <c:v>2.9770281890765831</c:v>
                </c:pt>
                <c:pt idx="17">
                  <c:v>3.8707848629016337</c:v>
                </c:pt>
                <c:pt idx="18">
                  <c:v>4.1287837265804912</c:v>
                </c:pt>
                <c:pt idx="19">
                  <c:v>3.678020521452964</c:v>
                </c:pt>
                <c:pt idx="20">
                  <c:v>4.1436972130830698</c:v>
                </c:pt>
                <c:pt idx="21">
                  <c:v>4.7337071438664209</c:v>
                </c:pt>
                <c:pt idx="22">
                  <c:v>4.7517303451074229</c:v>
                </c:pt>
                <c:pt idx="23">
                  <c:v>6.8105428703791668</c:v>
                </c:pt>
                <c:pt idx="24">
                  <c:v>8.6559024807427019</c:v>
                </c:pt>
                <c:pt idx="25">
                  <c:v>6.2278682793394751</c:v>
                </c:pt>
                <c:pt idx="26">
                  <c:v>5.134722347862315</c:v>
                </c:pt>
                <c:pt idx="27">
                  <c:v>4.900738570540307</c:v>
                </c:pt>
                <c:pt idx="28">
                  <c:v>4.4306017193171483</c:v>
                </c:pt>
                <c:pt idx="29">
                  <c:v>3.5534306259001491</c:v>
                </c:pt>
                <c:pt idx="30">
                  <c:v>2.7984323091359551</c:v>
                </c:pt>
                <c:pt idx="31">
                  <c:v>2.8134153497832961</c:v>
                </c:pt>
                <c:pt idx="32">
                  <c:v>2.3579717908621989</c:v>
                </c:pt>
                <c:pt idx="33">
                  <c:v>1.8245153631488871</c:v>
                </c:pt>
                <c:pt idx="34">
                  <c:v>2.5774774500473741</c:v>
                </c:pt>
                <c:pt idx="35">
                  <c:v>2.3070674246086993</c:v>
                </c:pt>
                <c:pt idx="36">
                  <c:v>2.380954008272496</c:v>
                </c:pt>
                <c:pt idx="37">
                  <c:v>1.9118631806550903</c:v>
                </c:pt>
                <c:pt idx="38">
                  <c:v>2.3250531181032472</c:v>
                </c:pt>
                <c:pt idx="39">
                  <c:v>2.9799112172112436</c:v>
                </c:pt>
                <c:pt idx="40">
                  <c:v>2.7582275847840565</c:v>
                </c:pt>
                <c:pt idx="41">
                  <c:v>2.4538403724470248</c:v>
                </c:pt>
                <c:pt idx="42">
                  <c:v>2.7415374388940141</c:v>
                </c:pt>
                <c:pt idx="43">
                  <c:v>2.5963180727132693</c:v>
                </c:pt>
                <c:pt idx="44">
                  <c:v>2.6890779254755284</c:v>
                </c:pt>
                <c:pt idx="45">
                  <c:v>2.8313681794743109</c:v>
                </c:pt>
                <c:pt idx="46">
                  <c:v>3.4581532542556572</c:v>
                </c:pt>
                <c:pt idx="47">
                  <c:v>3.7346120963052987</c:v>
                </c:pt>
                <c:pt idx="48">
                  <c:v>4.5232741518641895</c:v>
                </c:pt>
                <c:pt idx="49">
                  <c:v>5.0381549865015085</c:v>
                </c:pt>
                <c:pt idx="50">
                  <c:v>6.2419300423266941</c:v>
                </c:pt>
                <c:pt idx="51">
                  <c:v>4.1077211273283902</c:v>
                </c:pt>
                <c:pt idx="52">
                  <c:v>4.4639611054779369</c:v>
                </c:pt>
                <c:pt idx="53">
                  <c:v>5.0666766391999936</c:v>
                </c:pt>
                <c:pt idx="54">
                  <c:v>4.6904357651737074</c:v>
                </c:pt>
                <c:pt idx="55">
                  <c:v>4.3220457200811957</c:v>
                </c:pt>
                <c:pt idx="56">
                  <c:v>4.4228614269387432</c:v>
                </c:pt>
                <c:pt idx="57">
                  <c:v>4.1796457023700837</c:v>
                </c:pt>
                <c:pt idx="58">
                  <c:v>4.1377387662256266</c:v>
                </c:pt>
                <c:pt idx="59">
                  <c:v>4.6156071945555546</c:v>
                </c:pt>
                <c:pt idx="60">
                  <c:v>5.3422609889656316</c:v>
                </c:pt>
                <c:pt idx="61">
                  <c:v>5.0842050887764261</c:v>
                </c:pt>
                <c:pt idx="62">
                  <c:v>4.6181922387812833</c:v>
                </c:pt>
                <c:pt idx="63">
                  <c:v>4.7405804906313467</c:v>
                </c:pt>
                <c:pt idx="64">
                  <c:v>5.2827218139941632</c:v>
                </c:pt>
                <c:pt idx="65">
                  <c:v>5.7835468633453626</c:v>
                </c:pt>
                <c:pt idx="66">
                  <c:v>5.7036873001052504</c:v>
                </c:pt>
                <c:pt idx="67">
                  <c:v>5.6708412451518351</c:v>
                </c:pt>
                <c:pt idx="68">
                  <c:v>4.9645235130419954</c:v>
                </c:pt>
                <c:pt idx="69">
                  <c:v>5.1548170781470848</c:v>
                </c:pt>
                <c:pt idx="70">
                  <c:v>6.816072536803695</c:v>
                </c:pt>
                <c:pt idx="71">
                  <c:v>6.1240930181874624</c:v>
                </c:pt>
                <c:pt idx="72">
                  <c:v>5.7042714542172694</c:v>
                </c:pt>
                <c:pt idx="73">
                  <c:v>5.6036911953013613</c:v>
                </c:pt>
                <c:pt idx="74">
                  <c:v>5.8424362334570601</c:v>
                </c:pt>
                <c:pt idx="75">
                  <c:v>6.4823782361432398</c:v>
                </c:pt>
                <c:pt idx="76">
                  <c:v>6.2138027324346012</c:v>
                </c:pt>
                <c:pt idx="77">
                  <c:v>5.7961730761644024</c:v>
                </c:pt>
                <c:pt idx="78">
                  <c:v>6.4633922666196089</c:v>
                </c:pt>
                <c:pt idx="79">
                  <c:v>6.9498961482171033</c:v>
                </c:pt>
                <c:pt idx="80">
                  <c:v>8.7715494998000683</c:v>
                </c:pt>
                <c:pt idx="81">
                  <c:v>9.854932280203478</c:v>
                </c:pt>
                <c:pt idx="82">
                  <c:v>9.8562415845197542</c:v>
                </c:pt>
                <c:pt idx="83">
                  <c:v>8.9743638660363505</c:v>
                </c:pt>
                <c:pt idx="84">
                  <c:v>8.3408807711119497</c:v>
                </c:pt>
                <c:pt idx="85">
                  <c:v>6.8357003923517174</c:v>
                </c:pt>
                <c:pt idx="86">
                  <c:v>6.2733020729228688</c:v>
                </c:pt>
                <c:pt idx="87">
                  <c:v>6.1286153058234163</c:v>
                </c:pt>
                <c:pt idx="88">
                  <c:v>6.1023678489532145</c:v>
                </c:pt>
                <c:pt idx="89">
                  <c:v>5.730380013261775</c:v>
                </c:pt>
                <c:pt idx="90">
                  <c:v>6.1093798678112954</c:v>
                </c:pt>
                <c:pt idx="91">
                  <c:v>6.7710385356810576</c:v>
                </c:pt>
                <c:pt idx="92">
                  <c:v>5.9976338299158627</c:v>
                </c:pt>
                <c:pt idx="93">
                  <c:v>4.1404695871780675</c:v>
                </c:pt>
                <c:pt idx="94">
                  <c:v>6.6437287223479498</c:v>
                </c:pt>
                <c:pt idx="95">
                  <c:v>7.026402506815451</c:v>
                </c:pt>
                <c:pt idx="96">
                  <c:v>6.3008740325415342</c:v>
                </c:pt>
                <c:pt idx="97">
                  <c:v>7.1041619749372593</c:v>
                </c:pt>
                <c:pt idx="98">
                  <c:v>7.1326075866832497</c:v>
                </c:pt>
                <c:pt idx="99">
                  <c:v>6.9094499580327691</c:v>
                </c:pt>
                <c:pt idx="100">
                  <c:v>7.5564924845112511</c:v>
                </c:pt>
                <c:pt idx="101">
                  <c:v>7.585870020318942</c:v>
                </c:pt>
                <c:pt idx="102">
                  <c:v>7.1011013671520615</c:v>
                </c:pt>
                <c:pt idx="103">
                  <c:v>6.3692921768372122</c:v>
                </c:pt>
                <c:pt idx="104">
                  <c:v>6.3662060133702472</c:v>
                </c:pt>
                <c:pt idx="105">
                  <c:v>7.1588986727508006</c:v>
                </c:pt>
                <c:pt idx="106">
                  <c:v>7.7375129176525137</c:v>
                </c:pt>
                <c:pt idx="107">
                  <c:v>8.0619113867923407</c:v>
                </c:pt>
                <c:pt idx="108">
                  <c:v>8.0758420785469305</c:v>
                </c:pt>
                <c:pt idx="109">
                  <c:v>8.6242430955566505</c:v>
                </c:pt>
                <c:pt idx="110">
                  <c:v>9.3864369318294418</c:v>
                </c:pt>
                <c:pt idx="111">
                  <c:v>9.7720962668024498</c:v>
                </c:pt>
                <c:pt idx="112">
                  <c:v>10.786685137537587</c:v>
                </c:pt>
                <c:pt idx="113">
                  <c:v>11.638244603348983</c:v>
                </c:pt>
                <c:pt idx="114">
                  <c:v>12.513837447902203</c:v>
                </c:pt>
                <c:pt idx="115">
                  <c:v>9.269213551678515</c:v>
                </c:pt>
                <c:pt idx="116">
                  <c:v>8.3153882713580156</c:v>
                </c:pt>
                <c:pt idx="117">
                  <c:v>5.1884975261401731</c:v>
                </c:pt>
                <c:pt idx="118">
                  <c:v>3.9895608380735643</c:v>
                </c:pt>
                <c:pt idx="119">
                  <c:v>5.0051543679586965</c:v>
                </c:pt>
                <c:pt idx="120">
                  <c:v>5.0018293530201205</c:v>
                </c:pt>
                <c:pt idx="121">
                  <c:v>3.8080155328357037</c:v>
                </c:pt>
                <c:pt idx="122">
                  <c:v>3.4701284158566419</c:v>
                </c:pt>
                <c:pt idx="123">
                  <c:v>3.4030070097776677</c:v>
                </c:pt>
                <c:pt idx="124">
                  <c:v>3.5486708444951374</c:v>
                </c:pt>
                <c:pt idx="125">
                  <c:v>3.8187042114898784</c:v>
                </c:pt>
                <c:pt idx="126">
                  <c:v>3.9175067477256098</c:v>
                </c:pt>
                <c:pt idx="127">
                  <c:v>4.1802599515483543</c:v>
                </c:pt>
                <c:pt idx="128">
                  <c:v>3.7705803738945276</c:v>
                </c:pt>
                <c:pt idx="129">
                  <c:v>4.7809807099188664</c:v>
                </c:pt>
                <c:pt idx="130">
                  <c:v>5.4494417737198031</c:v>
                </c:pt>
                <c:pt idx="131">
                  <c:v>5.8332412902046284</c:v>
                </c:pt>
                <c:pt idx="132">
                  <c:v>6.9771719132278145</c:v>
                </c:pt>
                <c:pt idx="133">
                  <c:v>6.5687710246939837</c:v>
                </c:pt>
                <c:pt idx="134">
                  <c:v>5.7461734837021163</c:v>
                </c:pt>
                <c:pt idx="135">
                  <c:v>5.0891018217004955</c:v>
                </c:pt>
                <c:pt idx="136">
                  <c:v>5.081367394865179</c:v>
                </c:pt>
                <c:pt idx="137">
                  <c:v>5.0450513311148795</c:v>
                </c:pt>
                <c:pt idx="138">
                  <c:v>5.3359619679848329</c:v>
                </c:pt>
                <c:pt idx="139">
                  <c:v>5.1066592462556493</c:v>
                </c:pt>
                <c:pt idx="140">
                  <c:v>4.7851558954360858</c:v>
                </c:pt>
                <c:pt idx="141">
                  <c:v>5.0636960133020708</c:v>
                </c:pt>
                <c:pt idx="142">
                  <c:v>4.9306619166036123</c:v>
                </c:pt>
                <c:pt idx="143">
                  <c:v>5.6921685292160662</c:v>
                </c:pt>
                <c:pt idx="144">
                  <c:v>5.4901719203803019</c:v>
                </c:pt>
                <c:pt idx="145">
                  <c:v>5.5898174533095375</c:v>
                </c:pt>
                <c:pt idx="146">
                  <c:v>5.6148523730757196</c:v>
                </c:pt>
                <c:pt idx="147">
                  <c:v>6.1234562986412238</c:v>
                </c:pt>
                <c:pt idx="148">
                  <c:v>6.2941803059232075</c:v>
                </c:pt>
                <c:pt idx="149">
                  <c:v>6.2432760990421112</c:v>
                </c:pt>
                <c:pt idx="150">
                  <c:v>6.3825070770936536</c:v>
                </c:pt>
                <c:pt idx="151">
                  <c:v>6.1910501699598832</c:v>
                </c:pt>
                <c:pt idx="152">
                  <c:v>6.0019650181558246</c:v>
                </c:pt>
                <c:pt idx="153">
                  <c:v>5.8186083641025972</c:v>
                </c:pt>
                <c:pt idx="154">
                  <c:v>5.5517305820523779</c:v>
                </c:pt>
                <c:pt idx="155">
                  <c:v>5.5540814158664222</c:v>
                </c:pt>
                <c:pt idx="156">
                  <c:v>5.0227287219166667</c:v>
                </c:pt>
                <c:pt idx="157">
                  <c:v>4.2526360002509289</c:v>
                </c:pt>
                <c:pt idx="158">
                  <c:v>4.1914271899830577</c:v>
                </c:pt>
                <c:pt idx="159">
                  <c:v>4.0273498729300901</c:v>
                </c:pt>
                <c:pt idx="160">
                  <c:v>3.5679799707926243</c:v>
                </c:pt>
                <c:pt idx="161">
                  <c:v>3.4442355478941735</c:v>
                </c:pt>
                <c:pt idx="162">
                  <c:v>3.8244885672239466</c:v>
                </c:pt>
                <c:pt idx="163">
                  <c:v>4.1239705318006212</c:v>
                </c:pt>
                <c:pt idx="164">
                  <c:v>3.9158149155274944</c:v>
                </c:pt>
                <c:pt idx="165">
                  <c:v>4.2673334035201806</c:v>
                </c:pt>
                <c:pt idx="166">
                  <c:v>4.5441747642640236</c:v>
                </c:pt>
                <c:pt idx="167">
                  <c:v>4.5216656907775183</c:v>
                </c:pt>
                <c:pt idx="168">
                  <c:v>4.2773961669854526</c:v>
                </c:pt>
                <c:pt idx="169">
                  <c:v>4.3896032749252933</c:v>
                </c:pt>
                <c:pt idx="170">
                  <c:v>4.4305727563417445</c:v>
                </c:pt>
                <c:pt idx="171">
                  <c:v>4.8034965178322722</c:v>
                </c:pt>
                <c:pt idx="172">
                  <c:v>4.751058817600244</c:v>
                </c:pt>
                <c:pt idx="173">
                  <c:v>4.7030138287069878</c:v>
                </c:pt>
                <c:pt idx="174">
                  <c:v>4.5301576125343352</c:v>
                </c:pt>
                <c:pt idx="175">
                  <c:v>4.6303015901593696</c:v>
                </c:pt>
                <c:pt idx="176">
                  <c:v>4.6945006073051276</c:v>
                </c:pt>
                <c:pt idx="177">
                  <c:v>4.7327852085020563</c:v>
                </c:pt>
                <c:pt idx="178">
                  <c:v>4.6864312768305805</c:v>
                </c:pt>
                <c:pt idx="179">
                  <c:v>5.0347141784678726</c:v>
                </c:pt>
                <c:pt idx="180">
                  <c:v>5.4931118835641657</c:v>
                </c:pt>
                <c:pt idx="181">
                  <c:v>6.372957881203563</c:v>
                </c:pt>
                <c:pt idx="182">
                  <c:v>5.6799809221251643</c:v>
                </c:pt>
                <c:pt idx="183">
                  <c:v>5.2384991508744871</c:v>
                </c:pt>
                <c:pt idx="184">
                  <c:v>5.133378369443828</c:v>
                </c:pt>
                <c:pt idx="185">
                  <c:v>5.147214749844637</c:v>
                </c:pt>
                <c:pt idx="186">
                  <c:v>5.058004082915077</c:v>
                </c:pt>
                <c:pt idx="187">
                  <c:v>4.6091515495119619</c:v>
                </c:pt>
                <c:pt idx="188">
                  <c:v>4.6577820952800417</c:v>
                </c:pt>
                <c:pt idx="189">
                  <c:v>4.5779827708736498</c:v>
                </c:pt>
                <c:pt idx="190">
                  <c:v>4.2619492158483521</c:v>
                </c:pt>
                <c:pt idx="191">
                  <c:v>4.0686035785904044</c:v>
                </c:pt>
                <c:pt idx="192">
                  <c:v>3.1206394061757741</c:v>
                </c:pt>
                <c:pt idx="193">
                  <c:v>2.9933510475094827</c:v>
                </c:pt>
                <c:pt idx="194">
                  <c:v>2.9715749463877352</c:v>
                </c:pt>
                <c:pt idx="195">
                  <c:v>2.8186181057851791</c:v>
                </c:pt>
                <c:pt idx="196">
                  <c:v>2.7731545568969795</c:v>
                </c:pt>
                <c:pt idx="197">
                  <c:v>2.8633440198891442</c:v>
                </c:pt>
                <c:pt idx="198">
                  <c:v>2.8410579439186998</c:v>
                </c:pt>
                <c:pt idx="199">
                  <c:v>2.8251727822931643</c:v>
                </c:pt>
                <c:pt idx="200">
                  <c:v>2.8227575290735634</c:v>
                </c:pt>
                <c:pt idx="201">
                  <c:v>2.6798351340367019</c:v>
                </c:pt>
                <c:pt idx="202">
                  <c:v>2.3645538156197352</c:v>
                </c:pt>
                <c:pt idx="203">
                  <c:v>2.3066951341494031</c:v>
                </c:pt>
                <c:pt idx="204">
                  <c:v>2.2137397082399408</c:v>
                </c:pt>
                <c:pt idx="205">
                  <c:v>2.1118412773547965</c:v>
                </c:pt>
                <c:pt idx="206">
                  <c:v>1.9411869053623518</c:v>
                </c:pt>
                <c:pt idx="207">
                  <c:v>2.0413430822329737</c:v>
                </c:pt>
                <c:pt idx="208">
                  <c:v>2.2953746157465091</c:v>
                </c:pt>
                <c:pt idx="209">
                  <c:v>2.5351135149641144</c:v>
                </c:pt>
                <c:pt idx="210">
                  <c:v>2.9356912272079256</c:v>
                </c:pt>
                <c:pt idx="211">
                  <c:v>2.9176545071575553</c:v>
                </c:pt>
                <c:pt idx="212">
                  <c:v>3.0563364389467949</c:v>
                </c:pt>
                <c:pt idx="213">
                  <c:v>3.2279958206620107</c:v>
                </c:pt>
                <c:pt idx="214">
                  <c:v>2.9071506904488613</c:v>
                </c:pt>
                <c:pt idx="215">
                  <c:v>3.7218701400616387</c:v>
                </c:pt>
                <c:pt idx="216">
                  <c:v>3.834281448738921</c:v>
                </c:pt>
                <c:pt idx="217">
                  <c:v>3.6984413140198646</c:v>
                </c:pt>
                <c:pt idx="218">
                  <c:v>2.9763206075759681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8E-4467-A218-38C99820352E}"/>
            </c:ext>
          </c:extLst>
        </c:ser>
        <c:ser>
          <c:idx val="1"/>
          <c:order val="1"/>
          <c:tx>
            <c:strRef>
              <c:f>'Gas Price Model_Aug2018'!$C$103</c:f>
              <c:strCache>
                <c:ptCount val="1"/>
                <c:pt idx="0">
                  <c:v>PREDICT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'Gas Price Model_Aug2018'!$A$104:$A$397</c:f>
              <c:numCache>
                <c:formatCode>m/d/yyyy</c:formatCode>
                <c:ptCount val="294"/>
                <c:pt idx="0">
                  <c:v>36161</c:v>
                </c:pt>
                <c:pt idx="1">
                  <c:v>36192</c:v>
                </c:pt>
                <c:pt idx="2">
                  <c:v>36220</c:v>
                </c:pt>
                <c:pt idx="3">
                  <c:v>36251</c:v>
                </c:pt>
                <c:pt idx="4">
                  <c:v>36281</c:v>
                </c:pt>
                <c:pt idx="5">
                  <c:v>36312</c:v>
                </c:pt>
                <c:pt idx="6">
                  <c:v>36342</c:v>
                </c:pt>
                <c:pt idx="7">
                  <c:v>36373</c:v>
                </c:pt>
                <c:pt idx="8">
                  <c:v>36404</c:v>
                </c:pt>
                <c:pt idx="9">
                  <c:v>36434</c:v>
                </c:pt>
                <c:pt idx="10">
                  <c:v>36465</c:v>
                </c:pt>
                <c:pt idx="11">
                  <c:v>36495</c:v>
                </c:pt>
                <c:pt idx="12">
                  <c:v>36526</c:v>
                </c:pt>
                <c:pt idx="13">
                  <c:v>36557</c:v>
                </c:pt>
                <c:pt idx="14">
                  <c:v>36586</c:v>
                </c:pt>
                <c:pt idx="15">
                  <c:v>36617</c:v>
                </c:pt>
                <c:pt idx="16">
                  <c:v>36647</c:v>
                </c:pt>
                <c:pt idx="17">
                  <c:v>36678</c:v>
                </c:pt>
                <c:pt idx="18">
                  <c:v>36708</c:v>
                </c:pt>
                <c:pt idx="19">
                  <c:v>36739</c:v>
                </c:pt>
                <c:pt idx="20">
                  <c:v>36770</c:v>
                </c:pt>
                <c:pt idx="21">
                  <c:v>36800</c:v>
                </c:pt>
                <c:pt idx="22">
                  <c:v>36831</c:v>
                </c:pt>
                <c:pt idx="23">
                  <c:v>36861</c:v>
                </c:pt>
                <c:pt idx="24">
                  <c:v>36892</c:v>
                </c:pt>
                <c:pt idx="25">
                  <c:v>36923</c:v>
                </c:pt>
                <c:pt idx="26">
                  <c:v>36951</c:v>
                </c:pt>
                <c:pt idx="27">
                  <c:v>36982</c:v>
                </c:pt>
                <c:pt idx="28">
                  <c:v>37012</c:v>
                </c:pt>
                <c:pt idx="29">
                  <c:v>37043</c:v>
                </c:pt>
                <c:pt idx="30">
                  <c:v>37073</c:v>
                </c:pt>
                <c:pt idx="31">
                  <c:v>37104</c:v>
                </c:pt>
                <c:pt idx="32">
                  <c:v>37135</c:v>
                </c:pt>
                <c:pt idx="33">
                  <c:v>37165</c:v>
                </c:pt>
                <c:pt idx="34">
                  <c:v>37196</c:v>
                </c:pt>
                <c:pt idx="35">
                  <c:v>37226</c:v>
                </c:pt>
                <c:pt idx="36">
                  <c:v>37257</c:v>
                </c:pt>
                <c:pt idx="37">
                  <c:v>37288</c:v>
                </c:pt>
                <c:pt idx="38">
                  <c:v>37316</c:v>
                </c:pt>
                <c:pt idx="39">
                  <c:v>37347</c:v>
                </c:pt>
                <c:pt idx="40">
                  <c:v>37377</c:v>
                </c:pt>
                <c:pt idx="41">
                  <c:v>37408</c:v>
                </c:pt>
                <c:pt idx="42">
                  <c:v>37438</c:v>
                </c:pt>
                <c:pt idx="43">
                  <c:v>37469</c:v>
                </c:pt>
                <c:pt idx="44">
                  <c:v>37500</c:v>
                </c:pt>
                <c:pt idx="45">
                  <c:v>37530</c:v>
                </c:pt>
                <c:pt idx="46">
                  <c:v>37561</c:v>
                </c:pt>
                <c:pt idx="47">
                  <c:v>37591</c:v>
                </c:pt>
                <c:pt idx="48">
                  <c:v>37622</c:v>
                </c:pt>
                <c:pt idx="49">
                  <c:v>37653</c:v>
                </c:pt>
                <c:pt idx="50">
                  <c:v>37681</c:v>
                </c:pt>
                <c:pt idx="51">
                  <c:v>37712</c:v>
                </c:pt>
                <c:pt idx="52">
                  <c:v>37742</c:v>
                </c:pt>
                <c:pt idx="53">
                  <c:v>37773</c:v>
                </c:pt>
                <c:pt idx="54">
                  <c:v>37803</c:v>
                </c:pt>
                <c:pt idx="55">
                  <c:v>37834</c:v>
                </c:pt>
                <c:pt idx="56">
                  <c:v>37865</c:v>
                </c:pt>
                <c:pt idx="57">
                  <c:v>37895</c:v>
                </c:pt>
                <c:pt idx="58">
                  <c:v>37926</c:v>
                </c:pt>
                <c:pt idx="59">
                  <c:v>37956</c:v>
                </c:pt>
                <c:pt idx="60">
                  <c:v>37987</c:v>
                </c:pt>
                <c:pt idx="61">
                  <c:v>38018</c:v>
                </c:pt>
                <c:pt idx="62">
                  <c:v>38047</c:v>
                </c:pt>
                <c:pt idx="63">
                  <c:v>38078</c:v>
                </c:pt>
                <c:pt idx="64">
                  <c:v>38108</c:v>
                </c:pt>
                <c:pt idx="65">
                  <c:v>38139</c:v>
                </c:pt>
                <c:pt idx="66">
                  <c:v>38169</c:v>
                </c:pt>
                <c:pt idx="67">
                  <c:v>38200</c:v>
                </c:pt>
                <c:pt idx="68">
                  <c:v>38231</c:v>
                </c:pt>
                <c:pt idx="69">
                  <c:v>38261</c:v>
                </c:pt>
                <c:pt idx="70">
                  <c:v>38292</c:v>
                </c:pt>
                <c:pt idx="71">
                  <c:v>38322</c:v>
                </c:pt>
                <c:pt idx="72">
                  <c:v>38353</c:v>
                </c:pt>
                <c:pt idx="73">
                  <c:v>38384</c:v>
                </c:pt>
                <c:pt idx="74">
                  <c:v>38412</c:v>
                </c:pt>
                <c:pt idx="75">
                  <c:v>38443</c:v>
                </c:pt>
                <c:pt idx="76">
                  <c:v>38473</c:v>
                </c:pt>
                <c:pt idx="77">
                  <c:v>38504</c:v>
                </c:pt>
                <c:pt idx="78">
                  <c:v>38534</c:v>
                </c:pt>
                <c:pt idx="79">
                  <c:v>38565</c:v>
                </c:pt>
                <c:pt idx="80">
                  <c:v>38596</c:v>
                </c:pt>
                <c:pt idx="81">
                  <c:v>38626</c:v>
                </c:pt>
                <c:pt idx="82">
                  <c:v>38657</c:v>
                </c:pt>
                <c:pt idx="83">
                  <c:v>38687</c:v>
                </c:pt>
                <c:pt idx="84">
                  <c:v>38718</c:v>
                </c:pt>
                <c:pt idx="85">
                  <c:v>38749</c:v>
                </c:pt>
                <c:pt idx="86">
                  <c:v>38777</c:v>
                </c:pt>
                <c:pt idx="87">
                  <c:v>38808</c:v>
                </c:pt>
                <c:pt idx="88">
                  <c:v>38838</c:v>
                </c:pt>
                <c:pt idx="89">
                  <c:v>38869</c:v>
                </c:pt>
                <c:pt idx="90">
                  <c:v>38899</c:v>
                </c:pt>
                <c:pt idx="91">
                  <c:v>38930</c:v>
                </c:pt>
                <c:pt idx="92">
                  <c:v>38961</c:v>
                </c:pt>
                <c:pt idx="93">
                  <c:v>38991</c:v>
                </c:pt>
                <c:pt idx="94">
                  <c:v>39022</c:v>
                </c:pt>
                <c:pt idx="95">
                  <c:v>39052</c:v>
                </c:pt>
                <c:pt idx="96">
                  <c:v>39083</c:v>
                </c:pt>
                <c:pt idx="97">
                  <c:v>39114</c:v>
                </c:pt>
                <c:pt idx="98">
                  <c:v>39142</c:v>
                </c:pt>
                <c:pt idx="99">
                  <c:v>39173</c:v>
                </c:pt>
                <c:pt idx="100">
                  <c:v>39203</c:v>
                </c:pt>
                <c:pt idx="101">
                  <c:v>39234</c:v>
                </c:pt>
                <c:pt idx="102">
                  <c:v>39264</c:v>
                </c:pt>
                <c:pt idx="103">
                  <c:v>39295</c:v>
                </c:pt>
                <c:pt idx="104">
                  <c:v>39326</c:v>
                </c:pt>
                <c:pt idx="105">
                  <c:v>39356</c:v>
                </c:pt>
                <c:pt idx="106">
                  <c:v>39387</c:v>
                </c:pt>
                <c:pt idx="107">
                  <c:v>39417</c:v>
                </c:pt>
                <c:pt idx="108">
                  <c:v>39448</c:v>
                </c:pt>
                <c:pt idx="109">
                  <c:v>39479</c:v>
                </c:pt>
                <c:pt idx="110">
                  <c:v>39508</c:v>
                </c:pt>
                <c:pt idx="111">
                  <c:v>39539</c:v>
                </c:pt>
                <c:pt idx="112">
                  <c:v>39569</c:v>
                </c:pt>
                <c:pt idx="113">
                  <c:v>39600</c:v>
                </c:pt>
                <c:pt idx="114">
                  <c:v>39630</c:v>
                </c:pt>
                <c:pt idx="115">
                  <c:v>39661</c:v>
                </c:pt>
                <c:pt idx="116">
                  <c:v>39692</c:v>
                </c:pt>
                <c:pt idx="117">
                  <c:v>39722</c:v>
                </c:pt>
                <c:pt idx="118">
                  <c:v>39753</c:v>
                </c:pt>
                <c:pt idx="119">
                  <c:v>39783</c:v>
                </c:pt>
                <c:pt idx="120">
                  <c:v>39814</c:v>
                </c:pt>
                <c:pt idx="121">
                  <c:v>39845</c:v>
                </c:pt>
                <c:pt idx="122">
                  <c:v>39873</c:v>
                </c:pt>
                <c:pt idx="123">
                  <c:v>39904</c:v>
                </c:pt>
                <c:pt idx="124">
                  <c:v>39934</c:v>
                </c:pt>
                <c:pt idx="125">
                  <c:v>39965</c:v>
                </c:pt>
                <c:pt idx="126">
                  <c:v>39995</c:v>
                </c:pt>
                <c:pt idx="127">
                  <c:v>40026</c:v>
                </c:pt>
                <c:pt idx="128">
                  <c:v>40057</c:v>
                </c:pt>
                <c:pt idx="129">
                  <c:v>40087</c:v>
                </c:pt>
                <c:pt idx="130">
                  <c:v>40118</c:v>
                </c:pt>
                <c:pt idx="131">
                  <c:v>40148</c:v>
                </c:pt>
                <c:pt idx="132">
                  <c:v>40179</c:v>
                </c:pt>
                <c:pt idx="133">
                  <c:v>40210</c:v>
                </c:pt>
                <c:pt idx="134">
                  <c:v>40238</c:v>
                </c:pt>
                <c:pt idx="135">
                  <c:v>40269</c:v>
                </c:pt>
                <c:pt idx="136">
                  <c:v>40299</c:v>
                </c:pt>
                <c:pt idx="137">
                  <c:v>40330</c:v>
                </c:pt>
                <c:pt idx="138">
                  <c:v>40360</c:v>
                </c:pt>
                <c:pt idx="139">
                  <c:v>40391</c:v>
                </c:pt>
                <c:pt idx="140">
                  <c:v>40422</c:v>
                </c:pt>
                <c:pt idx="141">
                  <c:v>40452</c:v>
                </c:pt>
                <c:pt idx="142">
                  <c:v>40483</c:v>
                </c:pt>
                <c:pt idx="143">
                  <c:v>40513</c:v>
                </c:pt>
                <c:pt idx="144">
                  <c:v>40544</c:v>
                </c:pt>
                <c:pt idx="145">
                  <c:v>40575</c:v>
                </c:pt>
                <c:pt idx="146">
                  <c:v>40603</c:v>
                </c:pt>
                <c:pt idx="147">
                  <c:v>40634</c:v>
                </c:pt>
                <c:pt idx="148">
                  <c:v>40664</c:v>
                </c:pt>
                <c:pt idx="149">
                  <c:v>40695</c:v>
                </c:pt>
                <c:pt idx="150">
                  <c:v>40725</c:v>
                </c:pt>
                <c:pt idx="151">
                  <c:v>40756</c:v>
                </c:pt>
                <c:pt idx="152">
                  <c:v>40787</c:v>
                </c:pt>
                <c:pt idx="153">
                  <c:v>40817</c:v>
                </c:pt>
                <c:pt idx="154">
                  <c:v>40848</c:v>
                </c:pt>
                <c:pt idx="155">
                  <c:v>40878</c:v>
                </c:pt>
                <c:pt idx="156">
                  <c:v>40909</c:v>
                </c:pt>
                <c:pt idx="157">
                  <c:v>40940</c:v>
                </c:pt>
                <c:pt idx="158">
                  <c:v>40969</c:v>
                </c:pt>
                <c:pt idx="159">
                  <c:v>41000</c:v>
                </c:pt>
                <c:pt idx="160">
                  <c:v>41030</c:v>
                </c:pt>
                <c:pt idx="161">
                  <c:v>41061</c:v>
                </c:pt>
                <c:pt idx="162">
                  <c:v>41091</c:v>
                </c:pt>
                <c:pt idx="163">
                  <c:v>41122</c:v>
                </c:pt>
                <c:pt idx="164">
                  <c:v>41153</c:v>
                </c:pt>
                <c:pt idx="165">
                  <c:v>41183</c:v>
                </c:pt>
                <c:pt idx="166">
                  <c:v>41214</c:v>
                </c:pt>
                <c:pt idx="167">
                  <c:v>41244</c:v>
                </c:pt>
                <c:pt idx="168">
                  <c:v>41275</c:v>
                </c:pt>
                <c:pt idx="169">
                  <c:v>41306</c:v>
                </c:pt>
                <c:pt idx="170">
                  <c:v>41334</c:v>
                </c:pt>
                <c:pt idx="171">
                  <c:v>41365</c:v>
                </c:pt>
                <c:pt idx="172">
                  <c:v>41395</c:v>
                </c:pt>
                <c:pt idx="173">
                  <c:v>41426</c:v>
                </c:pt>
                <c:pt idx="174">
                  <c:v>41456</c:v>
                </c:pt>
                <c:pt idx="175">
                  <c:v>41487</c:v>
                </c:pt>
                <c:pt idx="176">
                  <c:v>41518</c:v>
                </c:pt>
                <c:pt idx="177">
                  <c:v>41548</c:v>
                </c:pt>
                <c:pt idx="178">
                  <c:v>41579</c:v>
                </c:pt>
                <c:pt idx="179">
                  <c:v>41609</c:v>
                </c:pt>
                <c:pt idx="180">
                  <c:v>41640</c:v>
                </c:pt>
                <c:pt idx="181">
                  <c:v>41671</c:v>
                </c:pt>
                <c:pt idx="182">
                  <c:v>41699</c:v>
                </c:pt>
                <c:pt idx="183">
                  <c:v>41730</c:v>
                </c:pt>
                <c:pt idx="184">
                  <c:v>41760</c:v>
                </c:pt>
                <c:pt idx="185">
                  <c:v>41791</c:v>
                </c:pt>
                <c:pt idx="186">
                  <c:v>41821</c:v>
                </c:pt>
                <c:pt idx="187">
                  <c:v>41852</c:v>
                </c:pt>
                <c:pt idx="188">
                  <c:v>41883</c:v>
                </c:pt>
                <c:pt idx="189">
                  <c:v>41913</c:v>
                </c:pt>
                <c:pt idx="190">
                  <c:v>41944</c:v>
                </c:pt>
                <c:pt idx="191">
                  <c:v>41974</c:v>
                </c:pt>
                <c:pt idx="192">
                  <c:v>42005</c:v>
                </c:pt>
                <c:pt idx="193">
                  <c:v>42036</c:v>
                </c:pt>
                <c:pt idx="194">
                  <c:v>42064</c:v>
                </c:pt>
                <c:pt idx="195">
                  <c:v>42095</c:v>
                </c:pt>
                <c:pt idx="196">
                  <c:v>42125</c:v>
                </c:pt>
                <c:pt idx="197">
                  <c:v>42156</c:v>
                </c:pt>
                <c:pt idx="198">
                  <c:v>42186</c:v>
                </c:pt>
                <c:pt idx="199">
                  <c:v>42217</c:v>
                </c:pt>
                <c:pt idx="200">
                  <c:v>42248</c:v>
                </c:pt>
                <c:pt idx="201">
                  <c:v>42278</c:v>
                </c:pt>
                <c:pt idx="202">
                  <c:v>42309</c:v>
                </c:pt>
                <c:pt idx="203">
                  <c:v>42339</c:v>
                </c:pt>
                <c:pt idx="204">
                  <c:v>42370</c:v>
                </c:pt>
                <c:pt idx="205">
                  <c:v>42401</c:v>
                </c:pt>
                <c:pt idx="206">
                  <c:v>42430</c:v>
                </c:pt>
                <c:pt idx="207">
                  <c:v>42461</c:v>
                </c:pt>
                <c:pt idx="208">
                  <c:v>42491</c:v>
                </c:pt>
                <c:pt idx="209">
                  <c:v>42522</c:v>
                </c:pt>
                <c:pt idx="210">
                  <c:v>42552</c:v>
                </c:pt>
                <c:pt idx="211">
                  <c:v>42583</c:v>
                </c:pt>
                <c:pt idx="212">
                  <c:v>42614</c:v>
                </c:pt>
                <c:pt idx="213">
                  <c:v>42644</c:v>
                </c:pt>
                <c:pt idx="214">
                  <c:v>42675</c:v>
                </c:pt>
                <c:pt idx="215">
                  <c:v>42705</c:v>
                </c:pt>
                <c:pt idx="216">
                  <c:v>42736</c:v>
                </c:pt>
                <c:pt idx="217">
                  <c:v>42767</c:v>
                </c:pt>
                <c:pt idx="218">
                  <c:v>42795</c:v>
                </c:pt>
                <c:pt idx="219">
                  <c:v>42826</c:v>
                </c:pt>
                <c:pt idx="220">
                  <c:v>42856</c:v>
                </c:pt>
                <c:pt idx="221">
                  <c:v>42887</c:v>
                </c:pt>
                <c:pt idx="222">
                  <c:v>42917</c:v>
                </c:pt>
                <c:pt idx="223">
                  <c:v>42948</c:v>
                </c:pt>
                <c:pt idx="224">
                  <c:v>42979</c:v>
                </c:pt>
                <c:pt idx="225">
                  <c:v>43009</c:v>
                </c:pt>
                <c:pt idx="226">
                  <c:v>43040</c:v>
                </c:pt>
                <c:pt idx="227">
                  <c:v>43070</c:v>
                </c:pt>
                <c:pt idx="228">
                  <c:v>43101</c:v>
                </c:pt>
                <c:pt idx="229">
                  <c:v>43132</c:v>
                </c:pt>
                <c:pt idx="230">
                  <c:v>43160</c:v>
                </c:pt>
                <c:pt idx="231">
                  <c:v>43191</c:v>
                </c:pt>
                <c:pt idx="232">
                  <c:v>43221</c:v>
                </c:pt>
                <c:pt idx="233">
                  <c:v>43252</c:v>
                </c:pt>
                <c:pt idx="234">
                  <c:v>43282</c:v>
                </c:pt>
                <c:pt idx="235">
                  <c:v>43313</c:v>
                </c:pt>
                <c:pt idx="236">
                  <c:v>43344</c:v>
                </c:pt>
                <c:pt idx="237">
                  <c:v>43374</c:v>
                </c:pt>
                <c:pt idx="238">
                  <c:v>43405</c:v>
                </c:pt>
                <c:pt idx="239">
                  <c:v>43435</c:v>
                </c:pt>
                <c:pt idx="240">
                  <c:v>43466</c:v>
                </c:pt>
                <c:pt idx="241">
                  <c:v>43497</c:v>
                </c:pt>
                <c:pt idx="242">
                  <c:v>43525</c:v>
                </c:pt>
                <c:pt idx="243">
                  <c:v>43556</c:v>
                </c:pt>
                <c:pt idx="244">
                  <c:v>43586</c:v>
                </c:pt>
                <c:pt idx="245">
                  <c:v>43617</c:v>
                </c:pt>
                <c:pt idx="246">
                  <c:v>43647</c:v>
                </c:pt>
                <c:pt idx="247">
                  <c:v>43678</c:v>
                </c:pt>
                <c:pt idx="248">
                  <c:v>43709</c:v>
                </c:pt>
                <c:pt idx="249">
                  <c:v>43739</c:v>
                </c:pt>
                <c:pt idx="250">
                  <c:v>43770</c:v>
                </c:pt>
                <c:pt idx="251">
                  <c:v>43800</c:v>
                </c:pt>
                <c:pt idx="252">
                  <c:v>43831</c:v>
                </c:pt>
                <c:pt idx="253">
                  <c:v>43862</c:v>
                </c:pt>
                <c:pt idx="254">
                  <c:v>43891</c:v>
                </c:pt>
                <c:pt idx="255">
                  <c:v>43922</c:v>
                </c:pt>
                <c:pt idx="256">
                  <c:v>43952</c:v>
                </c:pt>
                <c:pt idx="257">
                  <c:v>43983</c:v>
                </c:pt>
                <c:pt idx="258">
                  <c:v>44013</c:v>
                </c:pt>
                <c:pt idx="259">
                  <c:v>44044</c:v>
                </c:pt>
                <c:pt idx="260">
                  <c:v>44075</c:v>
                </c:pt>
                <c:pt idx="261">
                  <c:v>44105</c:v>
                </c:pt>
                <c:pt idx="262">
                  <c:v>44136</c:v>
                </c:pt>
                <c:pt idx="263">
                  <c:v>44166</c:v>
                </c:pt>
                <c:pt idx="264">
                  <c:v>44197</c:v>
                </c:pt>
                <c:pt idx="265">
                  <c:v>44228</c:v>
                </c:pt>
                <c:pt idx="266">
                  <c:v>44256</c:v>
                </c:pt>
                <c:pt idx="267">
                  <c:v>44287</c:v>
                </c:pt>
                <c:pt idx="268">
                  <c:v>44317</c:v>
                </c:pt>
                <c:pt idx="269">
                  <c:v>44348</c:v>
                </c:pt>
                <c:pt idx="270">
                  <c:v>44378</c:v>
                </c:pt>
                <c:pt idx="271">
                  <c:v>44409</c:v>
                </c:pt>
                <c:pt idx="272">
                  <c:v>44440</c:v>
                </c:pt>
                <c:pt idx="273">
                  <c:v>44470</c:v>
                </c:pt>
                <c:pt idx="274">
                  <c:v>44501</c:v>
                </c:pt>
                <c:pt idx="275">
                  <c:v>44531</c:v>
                </c:pt>
                <c:pt idx="276">
                  <c:v>44562</c:v>
                </c:pt>
                <c:pt idx="277">
                  <c:v>44593</c:v>
                </c:pt>
                <c:pt idx="278">
                  <c:v>44621</c:v>
                </c:pt>
                <c:pt idx="279">
                  <c:v>44652</c:v>
                </c:pt>
                <c:pt idx="280">
                  <c:v>44682</c:v>
                </c:pt>
                <c:pt idx="281">
                  <c:v>44713</c:v>
                </c:pt>
                <c:pt idx="282">
                  <c:v>44743</c:v>
                </c:pt>
                <c:pt idx="283">
                  <c:v>44774</c:v>
                </c:pt>
                <c:pt idx="284">
                  <c:v>44805</c:v>
                </c:pt>
                <c:pt idx="285">
                  <c:v>44835</c:v>
                </c:pt>
                <c:pt idx="286">
                  <c:v>44866</c:v>
                </c:pt>
                <c:pt idx="287">
                  <c:v>44896</c:v>
                </c:pt>
                <c:pt idx="288">
                  <c:v>44927</c:v>
                </c:pt>
                <c:pt idx="289">
                  <c:v>44958</c:v>
                </c:pt>
                <c:pt idx="290">
                  <c:v>44986</c:v>
                </c:pt>
                <c:pt idx="291">
                  <c:v>45017</c:v>
                </c:pt>
                <c:pt idx="292">
                  <c:v>45047</c:v>
                </c:pt>
                <c:pt idx="293">
                  <c:v>45078</c:v>
                </c:pt>
              </c:numCache>
            </c:numRef>
          </c:cat>
          <c:val>
            <c:numRef>
              <c:f>'Gas Price Model_Aug2018'!$C$104:$C$397</c:f>
              <c:numCache>
                <c:formatCode>General</c:formatCode>
                <c:ptCount val="294"/>
                <c:pt idx="0">
                  <c:v>1.5591410280758253</c:v>
                </c:pt>
                <c:pt idx="1">
                  <c:v>1.5446707120721199</c:v>
                </c:pt>
                <c:pt idx="2">
                  <c:v>1.6291876699675643</c:v>
                </c:pt>
                <c:pt idx="3">
                  <c:v>1.8576852566450928</c:v>
                </c:pt>
                <c:pt idx="4">
                  <c:v>1.885826012399245</c:v>
                </c:pt>
                <c:pt idx="5">
                  <c:v>2.0457946805243861</c:v>
                </c:pt>
                <c:pt idx="6">
                  <c:v>2.0806546084758675</c:v>
                </c:pt>
                <c:pt idx="7">
                  <c:v>2.4587382937576798</c:v>
                </c:pt>
                <c:pt idx="8">
                  <c:v>2.3404981840666523</c:v>
                </c:pt>
                <c:pt idx="9">
                  <c:v>2.5720752455051747</c:v>
                </c:pt>
                <c:pt idx="10">
                  <c:v>2.3023599693735726</c:v>
                </c:pt>
                <c:pt idx="11">
                  <c:v>2.5397892449862858</c:v>
                </c:pt>
                <c:pt idx="12">
                  <c:v>2.3044279355880088</c:v>
                </c:pt>
                <c:pt idx="13">
                  <c:v>2.6053713811048489</c:v>
                </c:pt>
                <c:pt idx="14">
                  <c:v>2.7212496244766746</c:v>
                </c:pt>
                <c:pt idx="15">
                  <c:v>2.7085250070274065</c:v>
                </c:pt>
                <c:pt idx="16">
                  <c:v>3.2100894438035885</c:v>
                </c:pt>
                <c:pt idx="17">
                  <c:v>3.6040617085295392</c:v>
                </c:pt>
                <c:pt idx="18">
                  <c:v>3.5235969246561427</c:v>
                </c:pt>
                <c:pt idx="19">
                  <c:v>4.0839396944376922</c:v>
                </c:pt>
                <c:pt idx="20">
                  <c:v>4.2094969171462546</c:v>
                </c:pt>
                <c:pt idx="21">
                  <c:v>4.1518250642281309</c:v>
                </c:pt>
                <c:pt idx="22">
                  <c:v>4.8119937765466165</c:v>
                </c:pt>
                <c:pt idx="23">
                  <c:v>6.6845433620011665</c:v>
                </c:pt>
                <c:pt idx="24">
                  <c:v>8.0141891745590268</c:v>
                </c:pt>
                <c:pt idx="25">
                  <c:v>4.8416732446502202</c:v>
                </c:pt>
                <c:pt idx="26">
                  <c:v>4.9867420473129265</c:v>
                </c:pt>
                <c:pt idx="27">
                  <c:v>4.6104634233709207</c:v>
                </c:pt>
                <c:pt idx="28">
                  <c:v>3.8849486148009094</c:v>
                </c:pt>
                <c:pt idx="29">
                  <c:v>3.6174600698723123</c:v>
                </c:pt>
                <c:pt idx="30">
                  <c:v>2.9374629134245751</c:v>
                </c:pt>
                <c:pt idx="31">
                  <c:v>2.7189827209836541</c:v>
                </c:pt>
                <c:pt idx="32">
                  <c:v>2.2088450957917458</c:v>
                </c:pt>
                <c:pt idx="33">
                  <c:v>2.3257612410799142</c:v>
                </c:pt>
                <c:pt idx="34">
                  <c:v>1.895881763301474</c:v>
                </c:pt>
                <c:pt idx="35">
                  <c:v>2.2790258548784346</c:v>
                </c:pt>
                <c:pt idx="36">
                  <c:v>2.1834655583031957</c:v>
                </c:pt>
                <c:pt idx="37">
                  <c:v>2.2441620485406029</c:v>
                </c:pt>
                <c:pt idx="38">
                  <c:v>2.5746426015683408</c:v>
                </c:pt>
                <c:pt idx="39">
                  <c:v>2.8156469327449432</c:v>
                </c:pt>
                <c:pt idx="40">
                  <c:v>3.0409660901940949</c:v>
                </c:pt>
                <c:pt idx="41">
                  <c:v>2.7145924733496853</c:v>
                </c:pt>
                <c:pt idx="42">
                  <c:v>2.5234697704001361</c:v>
                </c:pt>
                <c:pt idx="43">
                  <c:v>2.8225792092970079</c:v>
                </c:pt>
                <c:pt idx="44">
                  <c:v>3.0499998142145635</c:v>
                </c:pt>
                <c:pt idx="45">
                  <c:v>3.2883257322486825</c:v>
                </c:pt>
                <c:pt idx="46">
                  <c:v>3.0605076667926752</c:v>
                </c:pt>
                <c:pt idx="47">
                  <c:v>3.9555248891364854</c:v>
                </c:pt>
                <c:pt idx="48">
                  <c:v>4.388169510141009</c:v>
                </c:pt>
                <c:pt idx="49">
                  <c:v>6.0682990168693332</c:v>
                </c:pt>
                <c:pt idx="50">
                  <c:v>4.3460446798838586</c:v>
                </c:pt>
                <c:pt idx="51">
                  <c:v>4.8944432557127717</c:v>
                </c:pt>
                <c:pt idx="52">
                  <c:v>4.5329251612001755</c:v>
                </c:pt>
                <c:pt idx="53">
                  <c:v>4.6043308207039617</c:v>
                </c:pt>
                <c:pt idx="54">
                  <c:v>4.3368125853141191</c:v>
                </c:pt>
                <c:pt idx="55">
                  <c:v>4.3985755913559919</c:v>
                </c:pt>
                <c:pt idx="56">
                  <c:v>3.8976159987447643</c:v>
                </c:pt>
                <c:pt idx="57">
                  <c:v>4.1594928175231205</c:v>
                </c:pt>
                <c:pt idx="58">
                  <c:v>3.9356981016239598</c:v>
                </c:pt>
                <c:pt idx="59">
                  <c:v>5.0685693085066248</c:v>
                </c:pt>
                <c:pt idx="60">
                  <c:v>4.8282835115505982</c:v>
                </c:pt>
                <c:pt idx="61">
                  <c:v>4.6456260349542307</c:v>
                </c:pt>
                <c:pt idx="62">
                  <c:v>4.8336474716823474</c:v>
                </c:pt>
                <c:pt idx="63">
                  <c:v>4.7838123183209555</c:v>
                </c:pt>
                <c:pt idx="64">
                  <c:v>5.25729647228244</c:v>
                </c:pt>
                <c:pt idx="65">
                  <c:v>5.1673497719697572</c:v>
                </c:pt>
                <c:pt idx="66">
                  <c:v>5.3044860021972706</c:v>
                </c:pt>
                <c:pt idx="67">
                  <c:v>5.1066261137636149</c:v>
                </c:pt>
                <c:pt idx="68">
                  <c:v>5.0562267249507356</c:v>
                </c:pt>
                <c:pt idx="69">
                  <c:v>5.7830819379108309</c:v>
                </c:pt>
                <c:pt idx="70">
                  <c:v>5.1607242509398716</c:v>
                </c:pt>
                <c:pt idx="71">
                  <c:v>6.1679732377099405</c:v>
                </c:pt>
                <c:pt idx="72">
                  <c:v>5.6224884174173662</c:v>
                </c:pt>
                <c:pt idx="73">
                  <c:v>5.532444505412796</c:v>
                </c:pt>
                <c:pt idx="74">
                  <c:v>6.1958731083315035</c:v>
                </c:pt>
                <c:pt idx="75">
                  <c:v>6.0622553497080895</c:v>
                </c:pt>
                <c:pt idx="76">
                  <c:v>5.7739266098771846</c:v>
                </c:pt>
                <c:pt idx="77">
                  <c:v>6.5496855882467404</c:v>
                </c:pt>
                <c:pt idx="78">
                  <c:v>6.4206862131943314</c:v>
                </c:pt>
                <c:pt idx="79">
                  <c:v>7.9719740391127711</c:v>
                </c:pt>
                <c:pt idx="80">
                  <c:v>9.0037321024872217</c:v>
                </c:pt>
                <c:pt idx="81">
                  <c:v>10.173406271012553</c:v>
                </c:pt>
                <c:pt idx="82">
                  <c:v>8.0648156854239108</c:v>
                </c:pt>
                <c:pt idx="83">
                  <c:v>10.882025829725478</c:v>
                </c:pt>
                <c:pt idx="84">
                  <c:v>6.9533260549482172</c:v>
                </c:pt>
                <c:pt idx="85">
                  <c:v>7.0464810357544865</c:v>
                </c:pt>
                <c:pt idx="86">
                  <c:v>6.3506962087609011</c:v>
                </c:pt>
                <c:pt idx="87">
                  <c:v>6.6556496381625685</c:v>
                </c:pt>
                <c:pt idx="88">
                  <c:v>5.8339727989476291</c:v>
                </c:pt>
                <c:pt idx="89">
                  <c:v>6.0664909792940023</c:v>
                </c:pt>
                <c:pt idx="90">
                  <c:v>5.9758483594019767</c:v>
                </c:pt>
                <c:pt idx="91">
                  <c:v>6.7107582166780402</c:v>
                </c:pt>
                <c:pt idx="92">
                  <c:v>5.0220870343520883</c:v>
                </c:pt>
                <c:pt idx="93">
                  <c:v>4.1708023196788018</c:v>
                </c:pt>
                <c:pt idx="94">
                  <c:v>6.7092518830696388</c:v>
                </c:pt>
                <c:pt idx="95">
                  <c:v>6.2090114576728634</c:v>
                </c:pt>
                <c:pt idx="96">
                  <c:v>6.2128847414612371</c:v>
                </c:pt>
                <c:pt idx="97">
                  <c:v>7.1225099577173276</c:v>
                </c:pt>
                <c:pt idx="98">
                  <c:v>6.4459759615008991</c:v>
                </c:pt>
                <c:pt idx="99">
                  <c:v>7.1258332606257362</c:v>
                </c:pt>
                <c:pt idx="100">
                  <c:v>6.8399235811255501</c:v>
                </c:pt>
                <c:pt idx="101">
                  <c:v>7.0581205642560398</c:v>
                </c:pt>
                <c:pt idx="102">
                  <c:v>6.5590509078519439</c:v>
                </c:pt>
                <c:pt idx="103">
                  <c:v>6.5373013929798525</c:v>
                </c:pt>
                <c:pt idx="104">
                  <c:v>6.3364969474367303</c:v>
                </c:pt>
                <c:pt idx="105">
                  <c:v>6.8853030316244643</c:v>
                </c:pt>
                <c:pt idx="106">
                  <c:v>7.4601924409036862</c:v>
                </c:pt>
                <c:pt idx="107">
                  <c:v>7.4230373813483652</c:v>
                </c:pt>
                <c:pt idx="108">
                  <c:v>8.2173802194342329</c:v>
                </c:pt>
                <c:pt idx="109">
                  <c:v>8.3754776007717684</c:v>
                </c:pt>
                <c:pt idx="110">
                  <c:v>9.2796955532365235</c:v>
                </c:pt>
                <c:pt idx="111">
                  <c:v>9.9381755914241783</c:v>
                </c:pt>
                <c:pt idx="112">
                  <c:v>10.868925606038466</c:v>
                </c:pt>
                <c:pt idx="113">
                  <c:v>12.005265936167952</c:v>
                </c:pt>
                <c:pt idx="114">
                  <c:v>10.804415655980598</c:v>
                </c:pt>
                <c:pt idx="115">
                  <c:v>9.3779080291279158</c:v>
                </c:pt>
                <c:pt idx="116">
                  <c:v>8.205534601374481</c:v>
                </c:pt>
                <c:pt idx="117">
                  <c:v>6.7351934524335952</c:v>
                </c:pt>
                <c:pt idx="118">
                  <c:v>5.3452942775422407</c:v>
                </c:pt>
                <c:pt idx="119">
                  <c:v>4.0570545648053686</c:v>
                </c:pt>
                <c:pt idx="120">
                  <c:v>4.6061407509859782</c:v>
                </c:pt>
                <c:pt idx="121">
                  <c:v>4.2348129128543164</c:v>
                </c:pt>
                <c:pt idx="122">
                  <c:v>3.8226908009807303</c:v>
                </c:pt>
                <c:pt idx="123">
                  <c:v>3.4691587867626441</c:v>
                </c:pt>
                <c:pt idx="124">
                  <c:v>4.0347443296252496</c:v>
                </c:pt>
                <c:pt idx="125">
                  <c:v>4.1535254309349643</c:v>
                </c:pt>
                <c:pt idx="126">
                  <c:v>3.728544134578466</c:v>
                </c:pt>
                <c:pt idx="127">
                  <c:v>4.0049709783044509</c:v>
                </c:pt>
                <c:pt idx="128">
                  <c:v>3.9631315543461749</c:v>
                </c:pt>
                <c:pt idx="129">
                  <c:v>4.6854792951379718</c:v>
                </c:pt>
                <c:pt idx="130">
                  <c:v>4.6034923133194905</c:v>
                </c:pt>
                <c:pt idx="131">
                  <c:v>5.983505229887542</c:v>
                </c:pt>
                <c:pt idx="132">
                  <c:v>6.1144522202649831</c:v>
                </c:pt>
                <c:pt idx="133">
                  <c:v>6.0643824556932575</c:v>
                </c:pt>
                <c:pt idx="134">
                  <c:v>5.5226611597956552</c:v>
                </c:pt>
                <c:pt idx="135">
                  <c:v>5.3138572508433164</c:v>
                </c:pt>
                <c:pt idx="136">
                  <c:v>4.8181058809050912</c:v>
                </c:pt>
                <c:pt idx="137">
                  <c:v>5.3848460745395581</c:v>
                </c:pt>
                <c:pt idx="138">
                  <c:v>5.0670067506536922</c:v>
                </c:pt>
                <c:pt idx="139">
                  <c:v>5.0465426803542375</c:v>
                </c:pt>
                <c:pt idx="140">
                  <c:v>4.7254866371804791</c:v>
                </c:pt>
                <c:pt idx="141">
                  <c:v>4.5995035156853818</c:v>
                </c:pt>
                <c:pt idx="142">
                  <c:v>5.0318175760478692</c:v>
                </c:pt>
                <c:pt idx="143">
                  <c:v>5.3414026637025334</c:v>
                </c:pt>
                <c:pt idx="144">
                  <c:v>5.6348697787196871</c:v>
                </c:pt>
                <c:pt idx="145">
                  <c:v>5.2088925710506517</c:v>
                </c:pt>
                <c:pt idx="146">
                  <c:v>5.669366552489338</c:v>
                </c:pt>
                <c:pt idx="147">
                  <c:v>5.9122991455921756</c:v>
                </c:pt>
                <c:pt idx="148">
                  <c:v>5.7817460221769084</c:v>
                </c:pt>
                <c:pt idx="149">
                  <c:v>5.9550346441307349</c:v>
                </c:pt>
                <c:pt idx="150">
                  <c:v>5.8860412048234236</c:v>
                </c:pt>
                <c:pt idx="151">
                  <c:v>5.421083644184912</c:v>
                </c:pt>
                <c:pt idx="152">
                  <c:v>5.4630801797349617</c:v>
                </c:pt>
                <c:pt idx="153">
                  <c:v>5.2417529633270252</c:v>
                </c:pt>
                <c:pt idx="154">
                  <c:v>5.3357878367040952</c:v>
                </c:pt>
                <c:pt idx="155">
                  <c:v>5.1654370760754418</c:v>
                </c:pt>
                <c:pt idx="156">
                  <c:v>4.8991856527164774</c:v>
                </c:pt>
                <c:pt idx="157">
                  <c:v>4.7247942417632025</c:v>
                </c:pt>
                <c:pt idx="158">
                  <c:v>4.2873700434366047</c:v>
                </c:pt>
                <c:pt idx="159">
                  <c:v>4.079546352340456</c:v>
                </c:pt>
                <c:pt idx="160">
                  <c:v>4.1829718836800218</c:v>
                </c:pt>
                <c:pt idx="161">
                  <c:v>3.6040939756828827</c:v>
                </c:pt>
                <c:pt idx="162">
                  <c:v>4.1805293308731981</c:v>
                </c:pt>
                <c:pt idx="163">
                  <c:v>4.2351580265842514</c:v>
                </c:pt>
                <c:pt idx="164">
                  <c:v>4.3448516937849693</c:v>
                </c:pt>
                <c:pt idx="165">
                  <c:v>4.4049469964099615</c:v>
                </c:pt>
                <c:pt idx="166">
                  <c:v>4.5565683890642967</c:v>
                </c:pt>
                <c:pt idx="167">
                  <c:v>4.5683555516457393</c:v>
                </c:pt>
                <c:pt idx="168">
                  <c:v>4.7813407084553825</c:v>
                </c:pt>
                <c:pt idx="169">
                  <c:v>4.5978826785984293</c:v>
                </c:pt>
                <c:pt idx="170">
                  <c:v>4.8897696406562545</c:v>
                </c:pt>
                <c:pt idx="171">
                  <c:v>5.001875587581873</c:v>
                </c:pt>
                <c:pt idx="172">
                  <c:v>5.0739513249204942</c:v>
                </c:pt>
                <c:pt idx="173">
                  <c:v>4.9396627961910706</c:v>
                </c:pt>
                <c:pt idx="174">
                  <c:v>5.0876958047679386</c:v>
                </c:pt>
                <c:pt idx="175">
                  <c:v>4.8755106425120944</c:v>
                </c:pt>
                <c:pt idx="176">
                  <c:v>5.0757716968774549</c:v>
                </c:pt>
                <c:pt idx="177">
                  <c:v>4.9284721986297466</c:v>
                </c:pt>
                <c:pt idx="178">
                  <c:v>4.7906855877302243</c:v>
                </c:pt>
                <c:pt idx="179">
                  <c:v>5.3721625684547538</c:v>
                </c:pt>
                <c:pt idx="180">
                  <c:v>5.5387780549416155</c:v>
                </c:pt>
                <c:pt idx="181">
                  <c:v>6.6489829707768155</c:v>
                </c:pt>
                <c:pt idx="182">
                  <c:v>5.8607219414212333</c:v>
                </c:pt>
                <c:pt idx="183">
                  <c:v>5.7614852219406494</c:v>
                </c:pt>
                <c:pt idx="184">
                  <c:v>5.5531301544266825</c:v>
                </c:pt>
                <c:pt idx="185">
                  <c:v>5.6319786288541298</c:v>
                </c:pt>
                <c:pt idx="186">
                  <c:v>5.1583984861357397</c:v>
                </c:pt>
                <c:pt idx="187">
                  <c:v>5.0506968442743414</c:v>
                </c:pt>
                <c:pt idx="188">
                  <c:v>4.8870895764442857</c:v>
                </c:pt>
                <c:pt idx="189">
                  <c:v>4.6122918464357143</c:v>
                </c:pt>
                <c:pt idx="190">
                  <c:v>4.7117735240622061</c:v>
                </c:pt>
                <c:pt idx="191">
                  <c:v>3.6889844699352459</c:v>
                </c:pt>
                <c:pt idx="192">
                  <c:v>3.3542647530990384</c:v>
                </c:pt>
                <c:pt idx="193">
                  <c:v>3.2382234404533774</c:v>
                </c:pt>
                <c:pt idx="194">
                  <c:v>3.0638695053570562</c:v>
                </c:pt>
                <c:pt idx="195">
                  <c:v>3.147953151581568</c:v>
                </c:pt>
                <c:pt idx="196">
                  <c:v>3.3425147761935863</c:v>
                </c:pt>
                <c:pt idx="197">
                  <c:v>3.1637759842149351</c:v>
                </c:pt>
                <c:pt idx="198">
                  <c:v>2.9980512009716693</c:v>
                </c:pt>
                <c:pt idx="199">
                  <c:v>2.8243573528971679</c:v>
                </c:pt>
                <c:pt idx="200">
                  <c:v>2.9360228548752971</c:v>
                </c:pt>
                <c:pt idx="201">
                  <c:v>2.7491467376692782</c:v>
                </c:pt>
                <c:pt idx="202">
                  <c:v>2.5107851153706053</c:v>
                </c:pt>
                <c:pt idx="203">
                  <c:v>2.2189898352911013</c:v>
                </c:pt>
                <c:pt idx="204">
                  <c:v>2.3936463931288237</c:v>
                </c:pt>
                <c:pt idx="205">
                  <c:v>2.0847596931588206</c:v>
                </c:pt>
                <c:pt idx="206">
                  <c:v>2.1794689741800473</c:v>
                </c:pt>
                <c:pt idx="207">
                  <c:v>2.3001997936173315</c:v>
                </c:pt>
                <c:pt idx="208">
                  <c:v>2.4063994758084859</c:v>
                </c:pt>
                <c:pt idx="209">
                  <c:v>2.945699143163131</c:v>
                </c:pt>
                <c:pt idx="210">
                  <c:v>2.8720869102158373</c:v>
                </c:pt>
                <c:pt idx="211">
                  <c:v>3.0367244514704241</c:v>
                </c:pt>
                <c:pt idx="212">
                  <c:v>3.1483646980437339</c:v>
                </c:pt>
                <c:pt idx="213">
                  <c:v>3.2816039486663668</c:v>
                </c:pt>
                <c:pt idx="214">
                  <c:v>2.9049326096156025</c:v>
                </c:pt>
                <c:pt idx="215">
                  <c:v>3.8041423792755626</c:v>
                </c:pt>
                <c:pt idx="216">
                  <c:v>3.6099864313050731</c:v>
                </c:pt>
                <c:pt idx="217">
                  <c:v>3.4670898433741026</c:v>
                </c:pt>
                <c:pt idx="218">
                  <c:v>3.4434700036360852</c:v>
                </c:pt>
                <c:pt idx="219">
                  <c:v>3.3365831165921698</c:v>
                </c:pt>
                <c:pt idx="220">
                  <c:v>3.3485604537445464</c:v>
                </c:pt>
                <c:pt idx="221">
                  <c:v>3.1284683889726135</c:v>
                </c:pt>
                <c:pt idx="222">
                  <c:v>3.2334274938670151</c:v>
                </c:pt>
                <c:pt idx="223">
                  <c:v>3.2513945503794064</c:v>
                </c:pt>
                <c:pt idx="224">
                  <c:v>3.4119313683544794</c:v>
                </c:pt>
                <c:pt idx="225">
                  <c:v>3.4401004226610477</c:v>
                </c:pt>
                <c:pt idx="226">
                  <c:v>3.6371791282181616</c:v>
                </c:pt>
                <c:pt idx="227">
                  <c:v>3.5202821810749008</c:v>
                </c:pt>
                <c:pt idx="228">
                  <c:v>4.2406469805566394</c:v>
                </c:pt>
                <c:pt idx="229">
                  <c:v>3.2364658877927619</c:v>
                </c:pt>
                <c:pt idx="230">
                  <c:v>3.4413666912180121</c:v>
                </c:pt>
                <c:pt idx="231">
                  <c:v>3.4933553046200969</c:v>
                </c:pt>
                <c:pt idx="232">
                  <c:v>3.5546371180660943</c:v>
                </c:pt>
                <c:pt idx="233">
                  <c:v>3.7319431047944884</c:v>
                </c:pt>
                <c:pt idx="234">
                  <c:v>3.9386631899987212</c:v>
                </c:pt>
                <c:pt idx="235">
                  <c:v>3.8085518006717005</c:v>
                </c:pt>
                <c:pt idx="236">
                  <c:v>3.8164142391767459</c:v>
                </c:pt>
                <c:pt idx="237">
                  <c:v>3.8453947062505529</c:v>
                </c:pt>
                <c:pt idx="238">
                  <c:v>3.8724242929845625</c:v>
                </c:pt>
                <c:pt idx="239">
                  <c:v>3.974770724431623</c:v>
                </c:pt>
                <c:pt idx="240">
                  <c:v>3.9814572852786037</c:v>
                </c:pt>
                <c:pt idx="241">
                  <c:v>3.9562082703942072</c:v>
                </c:pt>
                <c:pt idx="242">
                  <c:v>3.8546710833709068</c:v>
                </c:pt>
                <c:pt idx="243">
                  <c:v>3.7594464522784898</c:v>
                </c:pt>
                <c:pt idx="244">
                  <c:v>3.7658110462184711</c:v>
                </c:pt>
                <c:pt idx="245">
                  <c:v>3.7785182641057231</c:v>
                </c:pt>
                <c:pt idx="246">
                  <c:v>3.7848715634416163</c:v>
                </c:pt>
                <c:pt idx="247">
                  <c:v>3.8102744686674863</c:v>
                </c:pt>
                <c:pt idx="248">
                  <c:v>3.8420270541278883</c:v>
                </c:pt>
                <c:pt idx="249">
                  <c:v>3.854728117869437</c:v>
                </c:pt>
                <c:pt idx="250">
                  <c:v>3.8928306319290495</c:v>
                </c:pt>
                <c:pt idx="251">
                  <c:v>3.9944370714189468</c:v>
                </c:pt>
                <c:pt idx="252">
                  <c:v>3.9922464458760603</c:v>
                </c:pt>
                <c:pt idx="253">
                  <c:v>3.9958911975349523</c:v>
                </c:pt>
                <c:pt idx="254">
                  <c:v>3.9966788637210247</c:v>
                </c:pt>
                <c:pt idx="255">
                  <c:v>3.996849086587777</c:v>
                </c:pt>
                <c:pt idx="256">
                  <c:v>3.9968858737715514</c:v>
                </c:pt>
                <c:pt idx="257">
                  <c:v>3.9968938240288692</c:v>
                </c:pt>
                <c:pt idx="258">
                  <c:v>3.996895542245908</c:v>
                </c:pt>
                <c:pt idx="259">
                  <c:v>3.9968959136096709</c:v>
                </c:pt>
                <c:pt idx="260">
                  <c:v>3.9968959938828905</c:v>
                </c:pt>
                <c:pt idx="261">
                  <c:v>3.996896011238555</c:v>
                </c:pt>
                <c:pt idx="262">
                  <c:v>3.9968960149926849</c:v>
                </c:pt>
                <c:pt idx="263">
                  <c:v>3.996896015805453</c:v>
                </c:pt>
                <c:pt idx="264">
                  <c:v>3.9968960159817244</c:v>
                </c:pt>
                <c:pt idx="265">
                  <c:v>3.996896016020083</c:v>
                </c:pt>
                <c:pt idx="266">
                  <c:v>3.9968960160284821</c:v>
                </c:pt>
                <c:pt idx="267">
                  <c:v>3.9968960160303433</c:v>
                </c:pt>
                <c:pt idx="268">
                  <c:v>3.9968960160307634</c:v>
                </c:pt>
                <c:pt idx="269">
                  <c:v>3.9968960160308611</c:v>
                </c:pt>
                <c:pt idx="270">
                  <c:v>3.9968960160308855</c:v>
                </c:pt>
                <c:pt idx="271">
                  <c:v>3.9968960160308917</c:v>
                </c:pt>
                <c:pt idx="272">
                  <c:v>3.9968960160308931</c:v>
                </c:pt>
                <c:pt idx="273">
                  <c:v>3.9968960160308939</c:v>
                </c:pt>
                <c:pt idx="274">
                  <c:v>3.9968960160308939</c:v>
                </c:pt>
                <c:pt idx="275">
                  <c:v>3.9968960160308939</c:v>
                </c:pt>
                <c:pt idx="276">
                  <c:v>3.9968960160308939</c:v>
                </c:pt>
                <c:pt idx="277">
                  <c:v>3.9968960160308935</c:v>
                </c:pt>
                <c:pt idx="278">
                  <c:v>3.9968960160308939</c:v>
                </c:pt>
                <c:pt idx="279">
                  <c:v>3.9968960160308939</c:v>
                </c:pt>
                <c:pt idx="280">
                  <c:v>3.9968960160308939</c:v>
                </c:pt>
                <c:pt idx="281">
                  <c:v>3.9968960160308939</c:v>
                </c:pt>
                <c:pt idx="282">
                  <c:v>3.9968960160308939</c:v>
                </c:pt>
                <c:pt idx="283">
                  <c:v>3.9968960160308939</c:v>
                </c:pt>
                <c:pt idx="284">
                  <c:v>3.9968960160308939</c:v>
                </c:pt>
                <c:pt idx="285">
                  <c:v>3.9968960160308939</c:v>
                </c:pt>
                <c:pt idx="286">
                  <c:v>3.9968960160308939</c:v>
                </c:pt>
                <c:pt idx="287">
                  <c:v>3.9968960160308939</c:v>
                </c:pt>
                <c:pt idx="288">
                  <c:v>3.9968960160308939</c:v>
                </c:pt>
                <c:pt idx="289">
                  <c:v>3.9968960160308939</c:v>
                </c:pt>
                <c:pt idx="290">
                  <c:v>3.9968960160308939</c:v>
                </c:pt>
                <c:pt idx="291">
                  <c:v>3.9968960160308939</c:v>
                </c:pt>
                <c:pt idx="292">
                  <c:v>3.9968960160308939</c:v>
                </c:pt>
                <c:pt idx="293">
                  <c:v>3.9968960160308939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8E-4467-A218-38C9982035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655712496"/>
        <c:axId val="655713056"/>
      </c:lineChart>
      <c:dateAx>
        <c:axId val="655712496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713056"/>
        <c:crosses val="autoZero"/>
        <c:auto val="1"/>
        <c:lblOffset val="100"/>
        <c:baseTimeUnit val="months"/>
      </c:dateAx>
      <c:valAx>
        <c:axId val="6557130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71249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9.png"/><Relationship Id="rId1" Type="http://schemas.openxmlformats.org/officeDocument/2006/relationships/image" Target="../media/image8.png"/><Relationship Id="rId6" Type="http://schemas.openxmlformats.org/officeDocument/2006/relationships/image" Target="../media/image13.png"/><Relationship Id="rId5" Type="http://schemas.openxmlformats.org/officeDocument/2006/relationships/image" Target="../media/image12.png"/><Relationship Id="rId4" Type="http://schemas.openxmlformats.org/officeDocument/2006/relationships/image" Target="../media/image1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6.png"/><Relationship Id="rId2" Type="http://schemas.openxmlformats.org/officeDocument/2006/relationships/image" Target="../media/image15.png"/><Relationship Id="rId1" Type="http://schemas.openxmlformats.org/officeDocument/2006/relationships/image" Target="../media/image14.png"/><Relationship Id="rId6" Type="http://schemas.openxmlformats.org/officeDocument/2006/relationships/image" Target="../media/image19.png"/><Relationship Id="rId5" Type="http://schemas.openxmlformats.org/officeDocument/2006/relationships/image" Target="../media/image18.png"/><Relationship Id="rId4" Type="http://schemas.openxmlformats.org/officeDocument/2006/relationships/image" Target="../media/image17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22.png"/><Relationship Id="rId2" Type="http://schemas.openxmlformats.org/officeDocument/2006/relationships/image" Target="../media/image21.png"/><Relationship Id="rId1" Type="http://schemas.openxmlformats.org/officeDocument/2006/relationships/image" Target="../media/image20.png"/><Relationship Id="rId4" Type="http://schemas.openxmlformats.org/officeDocument/2006/relationships/image" Target="../media/image2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304800</xdr:colOff>
      <xdr:row>40</xdr:row>
      <xdr:rowOff>76200</xdr:rowOff>
    </xdr:from>
    <xdr:to>
      <xdr:col>21</xdr:col>
      <xdr:colOff>323850</xdr:colOff>
      <xdr:row>44</xdr:row>
      <xdr:rowOff>76200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91975" y="7886700"/>
          <a:ext cx="1828800" cy="762000"/>
        </a:xfrm>
        <a:prstGeom prst="rect">
          <a:avLst/>
        </a:prstGeom>
      </xdr:spPr>
    </xdr:pic>
    <xdr:clientData/>
  </xdr:twoCellAnchor>
  <xdr:twoCellAnchor editAs="oneCell">
    <xdr:from>
      <xdr:col>38</xdr:col>
      <xdr:colOff>219075</xdr:colOff>
      <xdr:row>41</xdr:row>
      <xdr:rowOff>0</xdr:rowOff>
    </xdr:from>
    <xdr:to>
      <xdr:col>40</xdr:col>
      <xdr:colOff>590550</xdr:colOff>
      <xdr:row>45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079200" y="8001000"/>
          <a:ext cx="1828800" cy="762000"/>
        </a:xfrm>
        <a:prstGeom prst="rect">
          <a:avLst/>
        </a:prstGeom>
      </xdr:spPr>
    </xdr:pic>
    <xdr:clientData/>
  </xdr:twoCellAnchor>
  <xdr:twoCellAnchor editAs="oneCell">
    <xdr:from>
      <xdr:col>18</xdr:col>
      <xdr:colOff>295275</xdr:colOff>
      <xdr:row>85</xdr:row>
      <xdr:rowOff>38100</xdr:rowOff>
    </xdr:from>
    <xdr:to>
      <xdr:col>21</xdr:col>
      <xdr:colOff>314325</xdr:colOff>
      <xdr:row>89</xdr:row>
      <xdr:rowOff>38100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82450" y="16992600"/>
          <a:ext cx="1828800" cy="762000"/>
        </a:xfrm>
        <a:prstGeom prst="rect">
          <a:avLst/>
        </a:prstGeom>
      </xdr:spPr>
    </xdr:pic>
    <xdr:clientData/>
  </xdr:twoCellAnchor>
  <xdr:twoCellAnchor editAs="oneCell">
    <xdr:from>
      <xdr:col>38</xdr:col>
      <xdr:colOff>238125</xdr:colOff>
      <xdr:row>85</xdr:row>
      <xdr:rowOff>114300</xdr:rowOff>
    </xdr:from>
    <xdr:to>
      <xdr:col>40</xdr:col>
      <xdr:colOff>609600</xdr:colOff>
      <xdr:row>89</xdr:row>
      <xdr:rowOff>114300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098250" y="17068800"/>
          <a:ext cx="1828800" cy="762000"/>
        </a:xfrm>
        <a:prstGeom prst="rect">
          <a:avLst/>
        </a:prstGeom>
      </xdr:spPr>
    </xdr:pic>
    <xdr:clientData/>
  </xdr:twoCellAnchor>
  <xdr:twoCellAnchor>
    <xdr:from>
      <xdr:col>22</xdr:col>
      <xdr:colOff>200025</xdr:colOff>
      <xdr:row>0</xdr:row>
      <xdr:rowOff>190500</xdr:rowOff>
    </xdr:from>
    <xdr:to>
      <xdr:col>35</xdr:col>
      <xdr:colOff>523875</xdr:colOff>
      <xdr:row>18</xdr:row>
      <xdr:rowOff>95250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180974</xdr:colOff>
      <xdr:row>19</xdr:row>
      <xdr:rowOff>152400</xdr:rowOff>
    </xdr:from>
    <xdr:to>
      <xdr:col>35</xdr:col>
      <xdr:colOff>533399</xdr:colOff>
      <xdr:row>38</xdr:row>
      <xdr:rowOff>38100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466726</xdr:colOff>
      <xdr:row>1</xdr:row>
      <xdr:rowOff>65092</xdr:rowOff>
    </xdr:from>
    <xdr:to>
      <xdr:col>13</xdr:col>
      <xdr:colOff>447676</xdr:colOff>
      <xdr:row>9</xdr:row>
      <xdr:rowOff>66473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6726" y="255592"/>
          <a:ext cx="8096250" cy="152538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</xdr:row>
      <xdr:rowOff>167179</xdr:rowOff>
    </xdr:from>
    <xdr:to>
      <xdr:col>13</xdr:col>
      <xdr:colOff>200025</xdr:colOff>
      <xdr:row>19</xdr:row>
      <xdr:rowOff>56929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47700" y="2072179"/>
          <a:ext cx="7667625" cy="1604250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25</xdr:col>
      <xdr:colOff>532571</xdr:colOff>
      <xdr:row>10</xdr:row>
      <xdr:rowOff>161690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334500" y="190500"/>
          <a:ext cx="6628571" cy="187619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27</xdr:row>
      <xdr:rowOff>0</xdr:rowOff>
    </xdr:from>
    <xdr:to>
      <xdr:col>13</xdr:col>
      <xdr:colOff>308028</xdr:colOff>
      <xdr:row>55</xdr:row>
      <xdr:rowOff>113487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143500"/>
          <a:ext cx="8270928" cy="5447487"/>
        </a:xfrm>
        <a:prstGeom prst="rect">
          <a:avLst/>
        </a:prstGeom>
      </xdr:spPr>
    </xdr:pic>
    <xdr:clientData/>
  </xdr:twoCellAnchor>
  <xdr:twoCellAnchor editAs="oneCell">
    <xdr:from>
      <xdr:col>0</xdr:col>
      <xdr:colOff>104775</xdr:colOff>
      <xdr:row>15</xdr:row>
      <xdr:rowOff>180975</xdr:rowOff>
    </xdr:from>
    <xdr:to>
      <xdr:col>12</xdr:col>
      <xdr:colOff>246713</xdr:colOff>
      <xdr:row>25</xdr:row>
      <xdr:rowOff>75975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775" y="3038475"/>
          <a:ext cx="7495238" cy="1800000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190500</xdr:colOff>
      <xdr:row>0</xdr:row>
      <xdr:rowOff>19050</xdr:rowOff>
    </xdr:from>
    <xdr:to>
      <xdr:col>11</xdr:col>
      <xdr:colOff>522990</xdr:colOff>
      <xdr:row>14</xdr:row>
      <xdr:rowOff>113955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0500" y="19050"/>
          <a:ext cx="7076190" cy="27619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302654</xdr:colOff>
      <xdr:row>1</xdr:row>
      <xdr:rowOff>79375</xdr:rowOff>
    </xdr:from>
    <xdr:to>
      <xdr:col>22</xdr:col>
      <xdr:colOff>358775</xdr:colOff>
      <xdr:row>25</xdr:row>
      <xdr:rowOff>185231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54404" y="269875"/>
          <a:ext cx="7295121" cy="4677856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</xdr:colOff>
      <xdr:row>0</xdr:row>
      <xdr:rowOff>1</xdr:rowOff>
    </xdr:from>
    <xdr:to>
      <xdr:col>9</xdr:col>
      <xdr:colOff>79375</xdr:colOff>
      <xdr:row>7</xdr:row>
      <xdr:rowOff>4089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675" y="1"/>
          <a:ext cx="7061200" cy="1337588"/>
        </a:xfrm>
        <a:prstGeom prst="rect">
          <a:avLst/>
        </a:prstGeom>
      </xdr:spPr>
    </xdr:pic>
    <xdr:clientData/>
  </xdr:twoCellAnchor>
  <xdr:twoCellAnchor editAs="oneCell">
    <xdr:from>
      <xdr:col>0</xdr:col>
      <xdr:colOff>314324</xdr:colOff>
      <xdr:row>9</xdr:row>
      <xdr:rowOff>160289</xdr:rowOff>
    </xdr:from>
    <xdr:to>
      <xdr:col>9</xdr:col>
      <xdr:colOff>539750</xdr:colOff>
      <xdr:row>17</xdr:row>
      <xdr:rowOff>52807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14324" y="1874789"/>
          <a:ext cx="7273926" cy="141651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36</xdr:row>
      <xdr:rowOff>111241</xdr:rowOff>
    </xdr:from>
    <xdr:to>
      <xdr:col>9</xdr:col>
      <xdr:colOff>349791</xdr:colOff>
      <xdr:row>61</xdr:row>
      <xdr:rowOff>142875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6969241"/>
          <a:ext cx="7398291" cy="4794134"/>
        </a:xfrm>
        <a:prstGeom prst="rect">
          <a:avLst/>
        </a:prstGeom>
      </xdr:spPr>
    </xdr:pic>
    <xdr:clientData/>
  </xdr:twoCellAnchor>
  <xdr:twoCellAnchor editAs="oneCell">
    <xdr:from>
      <xdr:col>10</xdr:col>
      <xdr:colOff>182697</xdr:colOff>
      <xdr:row>38</xdr:row>
      <xdr:rowOff>31749</xdr:rowOff>
    </xdr:from>
    <xdr:to>
      <xdr:col>22</xdr:col>
      <xdr:colOff>309419</xdr:colOff>
      <xdr:row>63</xdr:row>
      <xdr:rowOff>49686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834447" y="7270749"/>
          <a:ext cx="7365722" cy="4780437"/>
        </a:xfrm>
        <a:prstGeom prst="rect">
          <a:avLst/>
        </a:prstGeom>
      </xdr:spPr>
    </xdr:pic>
    <xdr:clientData/>
  </xdr:twoCellAnchor>
  <xdr:twoCellAnchor editAs="oneCell">
    <xdr:from>
      <xdr:col>10</xdr:col>
      <xdr:colOff>70108</xdr:colOff>
      <xdr:row>71</xdr:row>
      <xdr:rowOff>173165</xdr:rowOff>
    </xdr:from>
    <xdr:to>
      <xdr:col>22</xdr:col>
      <xdr:colOff>542925</xdr:colOff>
      <xdr:row>98</xdr:row>
      <xdr:rowOff>11595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721858" y="13698665"/>
          <a:ext cx="7711817" cy="498193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11173</xdr:colOff>
      <xdr:row>3</xdr:row>
      <xdr:rowOff>174624</xdr:rowOff>
    </xdr:from>
    <xdr:to>
      <xdr:col>7</xdr:col>
      <xdr:colOff>460376</xdr:colOff>
      <xdr:row>19</xdr:row>
      <xdr:rowOff>12397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9673" y="746124"/>
          <a:ext cx="4433828" cy="2885773"/>
        </a:xfrm>
        <a:prstGeom prst="rect">
          <a:avLst/>
        </a:prstGeom>
      </xdr:spPr>
    </xdr:pic>
    <xdr:clientData/>
  </xdr:twoCellAnchor>
  <xdr:twoCellAnchor editAs="oneCell">
    <xdr:from>
      <xdr:col>8</xdr:col>
      <xdr:colOff>282576</xdr:colOff>
      <xdr:row>2</xdr:row>
      <xdr:rowOff>39598</xdr:rowOff>
    </xdr:from>
    <xdr:to>
      <xdr:col>14</xdr:col>
      <xdr:colOff>269876</xdr:colOff>
      <xdr:row>7</xdr:row>
      <xdr:rowOff>15874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68951" y="420598"/>
          <a:ext cx="4146550" cy="928776"/>
        </a:xfrm>
        <a:prstGeom prst="rect">
          <a:avLst/>
        </a:prstGeom>
      </xdr:spPr>
    </xdr:pic>
    <xdr:clientData/>
  </xdr:twoCellAnchor>
  <xdr:twoCellAnchor editAs="oneCell">
    <xdr:from>
      <xdr:col>8</xdr:col>
      <xdr:colOff>85725</xdr:colOff>
      <xdr:row>11</xdr:row>
      <xdr:rowOff>87674</xdr:rowOff>
    </xdr:from>
    <xdr:to>
      <xdr:col>14</xdr:col>
      <xdr:colOff>301625</xdr:colOff>
      <xdr:row>16</xdr:row>
      <xdr:rowOff>76006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372100" y="2183174"/>
          <a:ext cx="4375150" cy="940832"/>
        </a:xfrm>
        <a:prstGeom prst="rect">
          <a:avLst/>
        </a:prstGeom>
      </xdr:spPr>
    </xdr:pic>
    <xdr:clientData/>
  </xdr:twoCellAnchor>
  <xdr:twoCellAnchor editAs="oneCell">
    <xdr:from>
      <xdr:col>1</xdr:col>
      <xdr:colOff>495300</xdr:colOff>
      <xdr:row>22</xdr:row>
      <xdr:rowOff>63500</xdr:rowOff>
    </xdr:from>
    <xdr:to>
      <xdr:col>7</xdr:col>
      <xdr:colOff>542921</xdr:colOff>
      <xdr:row>35</xdr:row>
      <xdr:rowOff>174625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93800" y="4254500"/>
          <a:ext cx="4032246" cy="2587625"/>
        </a:xfrm>
        <a:prstGeom prst="rect">
          <a:avLst/>
        </a:prstGeom>
      </xdr:spPr>
    </xdr:pic>
    <xdr:clientData/>
  </xdr:twoCellAnchor>
  <xdr:twoCellAnchor editAs="oneCell">
    <xdr:from>
      <xdr:col>8</xdr:col>
      <xdr:colOff>56994</xdr:colOff>
      <xdr:row>24</xdr:row>
      <xdr:rowOff>31749</xdr:rowOff>
    </xdr:from>
    <xdr:to>
      <xdr:col>14</xdr:col>
      <xdr:colOff>253614</xdr:colOff>
      <xdr:row>38</xdr:row>
      <xdr:rowOff>176704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343369" y="4603749"/>
          <a:ext cx="4355870" cy="2811955"/>
        </a:xfrm>
        <a:prstGeom prst="rect">
          <a:avLst/>
        </a:prstGeom>
      </xdr:spPr>
    </xdr:pic>
    <xdr:clientData/>
  </xdr:twoCellAnchor>
  <xdr:twoCellAnchor editAs="oneCell">
    <xdr:from>
      <xdr:col>8</xdr:col>
      <xdr:colOff>238125</xdr:colOff>
      <xdr:row>49</xdr:row>
      <xdr:rowOff>22061</xdr:rowOff>
    </xdr:from>
    <xdr:to>
      <xdr:col>14</xdr:col>
      <xdr:colOff>587375</xdr:colOff>
      <xdr:row>64</xdr:row>
      <xdr:rowOff>87783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524500" y="9356561"/>
          <a:ext cx="4508500" cy="2923222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55715</xdr:colOff>
      <xdr:row>1</xdr:row>
      <xdr:rowOff>104774</xdr:rowOff>
    </xdr:from>
    <xdr:to>
      <xdr:col>12</xdr:col>
      <xdr:colOff>580037</xdr:colOff>
      <xdr:row>11</xdr:row>
      <xdr:rowOff>142613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3415" y="295274"/>
          <a:ext cx="7363272" cy="1942839"/>
        </a:xfrm>
        <a:prstGeom prst="rect">
          <a:avLst/>
        </a:prstGeom>
      </xdr:spPr>
    </xdr:pic>
    <xdr:clientData/>
  </xdr:twoCellAnchor>
  <xdr:twoCellAnchor editAs="oneCell">
    <xdr:from>
      <xdr:col>1</xdr:col>
      <xdr:colOff>168885</xdr:colOff>
      <xdr:row>15</xdr:row>
      <xdr:rowOff>0</xdr:rowOff>
    </xdr:from>
    <xdr:to>
      <xdr:col>12</xdr:col>
      <xdr:colOff>313348</xdr:colOff>
      <xdr:row>24</xdr:row>
      <xdr:rowOff>56902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16585" y="2857500"/>
          <a:ext cx="6983413" cy="177140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37</xdr:row>
      <xdr:rowOff>123825</xdr:rowOff>
    </xdr:from>
    <xdr:to>
      <xdr:col>12</xdr:col>
      <xdr:colOff>623501</xdr:colOff>
      <xdr:row>65</xdr:row>
      <xdr:rowOff>142057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7172325"/>
          <a:ext cx="8110151" cy="5352232"/>
        </a:xfrm>
        <a:prstGeom prst="rect">
          <a:avLst/>
        </a:prstGeom>
      </xdr:spPr>
    </xdr:pic>
    <xdr:clientData/>
  </xdr:twoCellAnchor>
  <xdr:twoCellAnchor editAs="oneCell">
    <xdr:from>
      <xdr:col>0</xdr:col>
      <xdr:colOff>438150</xdr:colOff>
      <xdr:row>73</xdr:row>
      <xdr:rowOff>5128</xdr:rowOff>
    </xdr:from>
    <xdr:to>
      <xdr:col>10</xdr:col>
      <xdr:colOff>495300</xdr:colOff>
      <xdr:row>95</xdr:row>
      <xdr:rowOff>18236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38150" y="13911628"/>
          <a:ext cx="6324600" cy="420410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81"/>
  <sheetViews>
    <sheetView tabSelected="1" view="pageBreakPreview" zoomScaleNormal="100" zoomScaleSheetLayoutView="100" workbookViewId="0">
      <selection activeCell="K18" sqref="K18"/>
    </sheetView>
  </sheetViews>
  <sheetFormatPr defaultRowHeight="15" x14ac:dyDescent="0.25"/>
  <cols>
    <col min="1" max="1" width="7.85546875" style="1" customWidth="1"/>
    <col min="2" max="2" width="12.5703125" style="1" customWidth="1"/>
    <col min="3" max="3" width="9.28515625" style="1" customWidth="1"/>
    <col min="4" max="4" width="12.140625" style="1" customWidth="1"/>
    <col min="5" max="5" width="9.140625" style="1"/>
    <col min="6" max="6" width="10.140625" style="1" bestFit="1" customWidth="1"/>
    <col min="7" max="7" width="9.85546875" style="1" customWidth="1"/>
    <col min="8" max="8" width="10.140625" style="1" bestFit="1" customWidth="1"/>
    <col min="9" max="9" width="9.140625" style="1"/>
    <col min="10" max="10" width="10.140625" style="1" bestFit="1" customWidth="1"/>
    <col min="11" max="11" width="10.140625" style="1" customWidth="1"/>
    <col min="12" max="12" width="10.140625" style="1" bestFit="1" customWidth="1"/>
    <col min="13" max="13" width="8.28515625" style="1" customWidth="1"/>
    <col min="14" max="14" width="10.140625" style="1" customWidth="1"/>
    <col min="15" max="15" width="9.140625" style="1" customWidth="1"/>
    <col min="16" max="16" width="10.140625" style="1" customWidth="1"/>
    <col min="17" max="17" width="9.140625" style="1"/>
    <col min="18" max="18" width="10.140625" style="1" bestFit="1" customWidth="1"/>
    <col min="19" max="20" width="9.140625" style="1"/>
    <col min="21" max="21" width="8.85546875" style="1" customWidth="1"/>
    <col min="22" max="38" width="9.140625" style="1"/>
    <col min="39" max="39" width="12.28515625" style="1" bestFit="1" customWidth="1"/>
    <col min="40" max="40" width="9.5703125" style="1" bestFit="1" customWidth="1"/>
    <col min="41" max="41" width="12" style="1" bestFit="1" customWidth="1"/>
    <col min="42" max="42" width="9.7109375" style="1" customWidth="1"/>
    <col min="43" max="43" width="10.42578125" style="1" bestFit="1" customWidth="1"/>
    <col min="44" max="16384" width="9.140625" style="1"/>
  </cols>
  <sheetData>
    <row r="1" spans="1:41" ht="26.25" x14ac:dyDescent="0.25">
      <c r="B1" s="21"/>
      <c r="C1" s="21"/>
      <c r="D1" s="21"/>
      <c r="E1" s="21"/>
      <c r="F1" s="21"/>
      <c r="G1" s="21"/>
      <c r="H1" s="66" t="s">
        <v>278</v>
      </c>
      <c r="I1" s="66"/>
      <c r="J1" s="66"/>
      <c r="K1" s="66"/>
      <c r="L1" s="66"/>
      <c r="M1" s="66"/>
      <c r="N1" s="66"/>
      <c r="O1" s="66"/>
      <c r="P1" s="66"/>
      <c r="Q1" s="21"/>
      <c r="R1" s="21"/>
      <c r="S1" s="21"/>
      <c r="T1" s="21"/>
      <c r="U1" s="2" t="s">
        <v>403</v>
      </c>
      <c r="AN1" s="2" t="s">
        <v>403</v>
      </c>
    </row>
    <row r="2" spans="1:41" ht="15.75" x14ac:dyDescent="0.25">
      <c r="B2" s="3"/>
      <c r="C2" s="3"/>
      <c r="D2" s="3"/>
      <c r="E2" s="3"/>
      <c r="F2" s="3"/>
      <c r="G2" s="3"/>
      <c r="H2" s="3"/>
      <c r="I2" s="3"/>
      <c r="J2" s="3"/>
      <c r="K2" s="3"/>
      <c r="AL2" s="45" t="s">
        <v>332</v>
      </c>
      <c r="AM2" s="45" t="s">
        <v>401</v>
      </c>
      <c r="AN2" s="45" t="s">
        <v>314</v>
      </c>
      <c r="AO2" s="45" t="s">
        <v>331</v>
      </c>
    </row>
    <row r="3" spans="1:41" x14ac:dyDescent="0.25">
      <c r="AL3" s="2" t="s">
        <v>320</v>
      </c>
      <c r="AM3" s="22">
        <f>AVERAGE('SAS Data'!H69:H80)</f>
        <v>45.372375900018035</v>
      </c>
      <c r="AN3" s="22">
        <f>AVERAGE('SAS Data'!C69:C80)</f>
        <v>48.737833333333327</v>
      </c>
      <c r="AO3" s="22">
        <f>AM3-AN3</f>
        <v>-3.3654574333152922</v>
      </c>
    </row>
    <row r="4" spans="1:41" x14ac:dyDescent="0.25">
      <c r="AL4" s="2" t="s">
        <v>321</v>
      </c>
      <c r="AM4" s="22">
        <f>AVERAGE('SAS Data'!H81:H92)</f>
        <v>60.104892456016465</v>
      </c>
      <c r="AN4" s="22">
        <f>AVERAGE('SAS Data'!C81:C92)</f>
        <v>64.216916666666677</v>
      </c>
      <c r="AO4" s="22">
        <f t="shared" ref="AO4:AO16" si="0">AM4-AN4</f>
        <v>-4.1120242106502118</v>
      </c>
    </row>
    <row r="5" spans="1:41" ht="15.75" x14ac:dyDescent="0.25">
      <c r="A5" s="67" t="s">
        <v>334</v>
      </c>
      <c r="B5" s="67"/>
      <c r="C5" s="67"/>
      <c r="D5" s="67"/>
      <c r="E5" s="67"/>
      <c r="F5" s="67"/>
      <c r="G5" s="67"/>
      <c r="H5" s="67"/>
      <c r="I5" s="67"/>
      <c r="J5" s="67"/>
      <c r="K5" s="67"/>
      <c r="L5" s="67"/>
      <c r="M5" s="37"/>
      <c r="N5" s="37"/>
      <c r="O5" s="2"/>
      <c r="P5" s="46" t="s">
        <v>393</v>
      </c>
      <c r="Q5"/>
      <c r="R5"/>
      <c r="S5"/>
      <c r="AL5" s="2" t="s">
        <v>322</v>
      </c>
      <c r="AM5" s="22">
        <f>AVERAGE('SAS Data'!H93:H104)</f>
        <v>59.101855097235322</v>
      </c>
      <c r="AN5" s="22">
        <f>AVERAGE('SAS Data'!C93:C104)</f>
        <v>63.361250000000005</v>
      </c>
      <c r="AO5" s="22">
        <f t="shared" si="0"/>
        <v>-4.2593949027646829</v>
      </c>
    </row>
    <row r="6" spans="1:41" x14ac:dyDescent="0.25">
      <c r="A6" s="8" t="s">
        <v>345</v>
      </c>
      <c r="B6" s="5">
        <f>AVERAGE('Oil Price Model Combied_Aug18'!B297:B299)</f>
        <v>41.069020817920034</v>
      </c>
      <c r="C6" s="8" t="s">
        <v>345</v>
      </c>
      <c r="D6" s="5">
        <f>AVERAGE('Oil Price Model Combied_Aug18'!B309:B311)</f>
        <v>44.613345378300444</v>
      </c>
      <c r="E6" s="8" t="s">
        <v>345</v>
      </c>
      <c r="F6" s="5">
        <f>AVERAGE('Oil Price Model Combied_Aug18'!I321:I323)</f>
        <v>60.622277162883684</v>
      </c>
      <c r="G6" s="8" t="s">
        <v>345</v>
      </c>
      <c r="H6" s="5">
        <f>AVERAGE('Oil Price Model Combied_Aug18'!I333:I335)</f>
        <v>53.259452910545612</v>
      </c>
      <c r="I6" s="8" t="s">
        <v>345</v>
      </c>
      <c r="J6" s="5">
        <f>AVERAGE('Oil Price Model Combied_Aug18'!I345:I347)</f>
        <v>60.471981162052693</v>
      </c>
      <c r="K6" s="8" t="s">
        <v>345</v>
      </c>
      <c r="L6" s="5">
        <f>AVERAGE('Oil Price Model Combied_Aug18'!I357:I359)</f>
        <v>60.914054549421309</v>
      </c>
      <c r="M6" s="8" t="s">
        <v>345</v>
      </c>
      <c r="N6" s="5">
        <f>AVERAGE('Oil Price Model Combied_Aug18'!I369:I371)</f>
        <v>61.012777917233244</v>
      </c>
      <c r="AL6" s="2" t="s">
        <v>323</v>
      </c>
      <c r="AM6" s="22">
        <f>AVERAGE('SAS Data'!H105:H116)</f>
        <v>93.755857198124602</v>
      </c>
      <c r="AN6" s="22">
        <f>AVERAGE('SAS Data'!C105:C116)</f>
        <v>97.026250000000005</v>
      </c>
      <c r="AO6" s="22">
        <f t="shared" si="0"/>
        <v>-3.2703928018754027</v>
      </c>
    </row>
    <row r="7" spans="1:41" x14ac:dyDescent="0.25">
      <c r="A7" s="11" t="s">
        <v>346</v>
      </c>
      <c r="B7" s="12">
        <f>AVERAGE('Oil Price Model Combied_Aug18'!B300:B302)</f>
        <v>45.456027665580741</v>
      </c>
      <c r="C7" s="11" t="s">
        <v>346</v>
      </c>
      <c r="D7" s="12">
        <f>AVERAGE('Oil Price Model Combied_Aug18'!B312:B314)</f>
        <v>52.109335319100332</v>
      </c>
      <c r="E7" s="11" t="s">
        <v>346</v>
      </c>
      <c r="F7" s="12">
        <f>AVERAGE('Oil Price Model Combied_Aug18'!I324:I326)</f>
        <v>58.09249890284314</v>
      </c>
      <c r="G7" s="11" t="s">
        <v>346</v>
      </c>
      <c r="H7" s="12">
        <f>AVERAGE('Oil Price Model Combied_Aug18'!I336:I338)</f>
        <v>55.709869221244809</v>
      </c>
      <c r="I7" s="11" t="s">
        <v>346</v>
      </c>
      <c r="J7" s="12">
        <f>AVERAGE('Oil Price Model Combied_Aug18'!I348:I350)</f>
        <v>61.592914389420287</v>
      </c>
      <c r="K7" s="11" t="s">
        <v>346</v>
      </c>
      <c r="L7" s="12">
        <f>AVERAGE('Oil Price Model Combied_Aug18'!I360:I362)</f>
        <v>60.885904418189114</v>
      </c>
      <c r="M7" s="11" t="s">
        <v>346</v>
      </c>
      <c r="N7" s="12">
        <f>AVERAGE('Oil Price Model Combied_Aug18'!I372:I374)</f>
        <v>61.092498626185453</v>
      </c>
      <c r="P7" s="68" t="s">
        <v>311</v>
      </c>
      <c r="Q7" s="68"/>
      <c r="R7" s="68"/>
      <c r="S7" s="68"/>
      <c r="AL7" s="2" t="s">
        <v>324</v>
      </c>
      <c r="AM7" s="22">
        <f>AVERAGE('SAS Data'!H117:H128)</f>
        <v>65.315955228387153</v>
      </c>
      <c r="AN7" s="22">
        <f>AVERAGE('SAS Data'!C117:C128)</f>
        <v>69.686999999999998</v>
      </c>
      <c r="AO7" s="22">
        <f t="shared" si="0"/>
        <v>-4.3710447716128442</v>
      </c>
    </row>
    <row r="8" spans="1:41" x14ac:dyDescent="0.25">
      <c r="A8" s="9" t="s">
        <v>347</v>
      </c>
      <c r="B8" s="6">
        <f>AVERAGE('Oil Price Model Combied_Aug18'!B303:B305)</f>
        <v>48.754878950464068</v>
      </c>
      <c r="C8" s="9" t="s">
        <v>347</v>
      </c>
      <c r="D8" s="6">
        <f>AVERAGE('Oil Price Model Combied_Aug18'!B315:B317)</f>
        <v>60.217905858436545</v>
      </c>
      <c r="E8" s="9" t="s">
        <v>347</v>
      </c>
      <c r="F8" s="6">
        <f>AVERAGE('Oil Price Model Combied_Aug18'!I327:I329)</f>
        <v>53.877188202309469</v>
      </c>
      <c r="G8" s="9" t="s">
        <v>347</v>
      </c>
      <c r="H8" s="6">
        <f>AVERAGE('Oil Price Model Combied_Aug18'!I339:I341)</f>
        <v>57.341633198895558</v>
      </c>
      <c r="I8" s="9" t="s">
        <v>347</v>
      </c>
      <c r="J8" s="6">
        <f>AVERAGE('Oil Price Model Combied_Aug18'!I351:I353)</f>
        <v>61.323000676713377</v>
      </c>
      <c r="K8" s="9" t="s">
        <v>347</v>
      </c>
      <c r="L8" s="6">
        <f>AVERAGE('Oil Price Model Combied_Aug18'!I363:I365)</f>
        <v>60.9051113172169</v>
      </c>
      <c r="M8" s="9" t="s">
        <v>347</v>
      </c>
      <c r="N8" s="6">
        <f>AVERAGE('Oil Price Model Combied_Aug18'!I375:I377)</f>
        <v>61.195773224561229</v>
      </c>
      <c r="P8" s="2" t="s">
        <v>306</v>
      </c>
      <c r="S8" s="25">
        <v>4.5007999999999999</v>
      </c>
      <c r="AL8" s="2" t="s">
        <v>325</v>
      </c>
      <c r="AM8" s="22">
        <f>AVERAGE('SAS Data'!H129:H140)</f>
        <v>71.273107874250101</v>
      </c>
      <c r="AN8" s="22">
        <f>AVERAGE('SAS Data'!C129:C140)</f>
        <v>75.172416666666678</v>
      </c>
      <c r="AO8" s="22">
        <f t="shared" si="0"/>
        <v>-3.8993087924165764</v>
      </c>
    </row>
    <row r="9" spans="1:41" x14ac:dyDescent="0.25">
      <c r="A9" s="15" t="s">
        <v>348</v>
      </c>
      <c r="B9" s="16">
        <f>AVERAGE('Oil Price Model Combied_Aug18'!B306:B308)</f>
        <v>43.771163152139202</v>
      </c>
      <c r="C9" s="15" t="s">
        <v>348</v>
      </c>
      <c r="D9" s="16">
        <f>AVERAGE('Oil Price Model Combied_Aug18'!B318,'Oil Price Model Combied_Aug18'!I319:I320)</f>
        <v>61.547816638210698</v>
      </c>
      <c r="E9" s="15" t="s">
        <v>348</v>
      </c>
      <c r="F9" s="16">
        <f>AVERAGE('Oil Price Model Combied_Aug18'!I330:I332)</f>
        <v>53.139232278499797</v>
      </c>
      <c r="G9" s="15" t="s">
        <v>348</v>
      </c>
      <c r="H9" s="16">
        <f>AVERAGE('Oil Price Model Combied_Aug18'!I342:I344)</f>
        <v>58.581910825518868</v>
      </c>
      <c r="I9" s="15" t="s">
        <v>348</v>
      </c>
      <c r="J9" s="16">
        <f>AVERAGE('Oil Price Model Combied_Aug18'!I354:I356)</f>
        <v>61.05103282747509</v>
      </c>
      <c r="K9" s="15" t="s">
        <v>348</v>
      </c>
      <c r="L9" s="16">
        <f>AVERAGE('Oil Price Model Combied_Aug18'!I366:I368)</f>
        <v>60.952017259933768</v>
      </c>
      <c r="M9" s="15" t="s">
        <v>348</v>
      </c>
      <c r="N9" s="16">
        <f>AVERAGE('Oil Price Model Combied_Aug18'!I378:I380)</f>
        <v>61.3130293636587</v>
      </c>
      <c r="P9" s="2" t="s">
        <v>307</v>
      </c>
      <c r="S9" s="25">
        <v>2.1215099999999998</v>
      </c>
      <c r="AL9" s="2" t="s">
        <v>326</v>
      </c>
      <c r="AM9" s="22">
        <f>AVERAGE('SAS Data'!H141:H152)</f>
        <v>84.665247472086079</v>
      </c>
      <c r="AN9" s="22">
        <f>AVERAGE('SAS Data'!C141:C152)</f>
        <v>89.22966666666666</v>
      </c>
      <c r="AO9" s="22">
        <f t="shared" si="0"/>
        <v>-4.5644191945805801</v>
      </c>
    </row>
    <row r="10" spans="1:41" x14ac:dyDescent="0.25">
      <c r="A10" s="29" t="s">
        <v>1</v>
      </c>
      <c r="B10" s="30">
        <f>AVERAGE(B6:B9)</f>
        <v>44.76277264652601</v>
      </c>
      <c r="C10" s="29" t="s">
        <v>2</v>
      </c>
      <c r="D10" s="30">
        <f>AVERAGE(D6:D9)</f>
        <v>54.622100798512001</v>
      </c>
      <c r="E10" s="29" t="s">
        <v>3</v>
      </c>
      <c r="F10" s="30">
        <f>AVERAGE(F6:F9)</f>
        <v>56.432799136634024</v>
      </c>
      <c r="G10" s="29" t="s">
        <v>4</v>
      </c>
      <c r="H10" s="30">
        <f>AVERAGE(H6:H9)</f>
        <v>56.223216539051208</v>
      </c>
      <c r="I10" s="29" t="s">
        <v>73</v>
      </c>
      <c r="J10" s="30">
        <f>AVERAGE(J6:J9)</f>
        <v>61.109732263915362</v>
      </c>
      <c r="K10" s="29" t="s">
        <v>365</v>
      </c>
      <c r="L10" s="30">
        <f>AVERAGE(L6:L9)</f>
        <v>60.914271886190271</v>
      </c>
      <c r="M10" s="29" t="s">
        <v>404</v>
      </c>
      <c r="N10" s="30">
        <f>AVERAGE(N6:N9)</f>
        <v>61.153519782909655</v>
      </c>
      <c r="P10" s="2" t="s">
        <v>308</v>
      </c>
      <c r="S10" s="25">
        <v>3.0462400000000001</v>
      </c>
      <c r="AL10" s="2" t="s">
        <v>327</v>
      </c>
      <c r="AM10" s="22">
        <f>AVERAGE('SAS Data'!H153:H164)</f>
        <v>90.001956447713255</v>
      </c>
      <c r="AN10" s="22">
        <f>AVERAGE('SAS Data'!C153:C164)</f>
        <v>95.009333333333345</v>
      </c>
      <c r="AO10" s="22">
        <f t="shared" si="0"/>
        <v>-5.00737688562009</v>
      </c>
    </row>
    <row r="11" spans="1:41" x14ac:dyDescent="0.25">
      <c r="A11" s="2"/>
      <c r="B11" s="26"/>
      <c r="C11" s="2"/>
      <c r="D11" s="26"/>
      <c r="E11" s="2"/>
      <c r="F11" s="49"/>
      <c r="G11" s="36"/>
      <c r="H11" s="35"/>
      <c r="I11" s="36"/>
      <c r="J11" s="35"/>
      <c r="K11" s="36"/>
      <c r="L11" s="35"/>
      <c r="M11" s="35"/>
      <c r="N11" s="35"/>
      <c r="P11" s="2" t="s">
        <v>309</v>
      </c>
      <c r="S11" s="25">
        <v>1.5358799999999999</v>
      </c>
      <c r="AL11" s="2" t="s">
        <v>328</v>
      </c>
      <c r="AM11" s="22">
        <f>AVERAGE('SAS Data'!H165:H176)</f>
        <v>85.115125753863353</v>
      </c>
      <c r="AN11" s="22">
        <f>AVERAGE('SAS Data'!C165:C176)</f>
        <v>92.14425</v>
      </c>
      <c r="AO11" s="22">
        <f t="shared" si="0"/>
        <v>-7.0291242461366465</v>
      </c>
    </row>
    <row r="12" spans="1:41" x14ac:dyDescent="0.25">
      <c r="B12" s="38" t="s">
        <v>364</v>
      </c>
      <c r="C12" s="1" t="s">
        <v>389</v>
      </c>
      <c r="E12" s="1" t="s">
        <v>361</v>
      </c>
      <c r="F12" s="1" t="s">
        <v>359</v>
      </c>
      <c r="H12" s="1" t="s">
        <v>361</v>
      </c>
      <c r="J12" s="1" t="s">
        <v>360</v>
      </c>
      <c r="L12" s="1" t="s">
        <v>362</v>
      </c>
      <c r="P12" s="2" t="s">
        <v>310</v>
      </c>
      <c r="S12" s="25">
        <v>0.99399999999999999</v>
      </c>
      <c r="AL12" s="2" t="s">
        <v>329</v>
      </c>
      <c r="AM12" s="22">
        <f>AVERAGE('SAS Data'!H177:H188)</f>
        <v>95.247348636722222</v>
      </c>
      <c r="AN12" s="22">
        <f>AVERAGE('SAS Data'!C177:C188)</f>
        <v>101.32008333333333</v>
      </c>
      <c r="AO12" s="22">
        <f t="shared" si="0"/>
        <v>-6.0727346966111071</v>
      </c>
    </row>
    <row r="13" spans="1:41" x14ac:dyDescent="0.25">
      <c r="B13" s="39">
        <f>ROUND(B10,2)</f>
        <v>44.76</v>
      </c>
      <c r="F13" s="1" t="s">
        <v>0</v>
      </c>
      <c r="G13" s="22">
        <v>37.85</v>
      </c>
      <c r="H13" s="31">
        <f t="shared" ref="H13:H18" si="1">B13-G13</f>
        <v>6.9099999999999966</v>
      </c>
      <c r="J13" s="1" t="s">
        <v>0</v>
      </c>
      <c r="K13" s="22">
        <v>36.82</v>
      </c>
      <c r="L13" s="22">
        <f t="shared" ref="L13:L18" si="2">B13-K13</f>
        <v>7.9399999999999977</v>
      </c>
      <c r="M13" s="22"/>
      <c r="N13" s="31"/>
      <c r="AL13" s="2" t="s">
        <v>330</v>
      </c>
      <c r="AM13" s="22">
        <f>AVERAGE('SAS Data'!H189:H200)</f>
        <v>61.550006180563749</v>
      </c>
      <c r="AN13" s="22">
        <f>AVERAGE('SAS Data'!C189:C200)</f>
        <v>69.331666666666692</v>
      </c>
      <c r="AO13" s="22">
        <f t="shared" si="0"/>
        <v>-7.7816604861029433</v>
      </c>
    </row>
    <row r="14" spans="1:41" x14ac:dyDescent="0.25">
      <c r="B14" s="39">
        <f>ROUND(D10,0)</f>
        <v>55</v>
      </c>
      <c r="C14" s="1" t="s">
        <v>1</v>
      </c>
      <c r="D14" s="22">
        <v>45.1</v>
      </c>
      <c r="E14" s="34">
        <f>B14-D14</f>
        <v>9.8999999999999986</v>
      </c>
      <c r="F14" s="1" t="s">
        <v>1</v>
      </c>
      <c r="G14" s="22">
        <v>43</v>
      </c>
      <c r="H14" s="31">
        <f t="shared" si="1"/>
        <v>12</v>
      </c>
      <c r="J14" s="1" t="s">
        <v>1</v>
      </c>
      <c r="K14" s="22">
        <v>42.6</v>
      </c>
      <c r="L14" s="22">
        <f t="shared" si="2"/>
        <v>12.399999999999999</v>
      </c>
      <c r="M14" s="22"/>
      <c r="N14" s="31"/>
      <c r="P14" s="23" t="s">
        <v>65</v>
      </c>
      <c r="AL14" s="2" t="s">
        <v>0</v>
      </c>
      <c r="AM14" s="22">
        <f>AVERAGE('SAS Data'!H201:H212)</f>
        <v>37.840424262552546</v>
      </c>
      <c r="AN14" s="22">
        <f>AVERAGE('SAS Data'!C201:C212)</f>
        <v>41.739166666666669</v>
      </c>
      <c r="AO14" s="22">
        <f t="shared" si="0"/>
        <v>-3.8987424041141239</v>
      </c>
    </row>
    <row r="15" spans="1:41" x14ac:dyDescent="0.25">
      <c r="B15" s="39">
        <f>ROUND(F10,2)</f>
        <v>56.43</v>
      </c>
      <c r="C15" s="1" t="s">
        <v>2</v>
      </c>
      <c r="D15" s="22">
        <v>44.5</v>
      </c>
      <c r="E15" s="34">
        <f t="shared" ref="E15:E19" si="3">B15-D15</f>
        <v>11.93</v>
      </c>
      <c r="F15" s="1" t="s">
        <v>2</v>
      </c>
      <c r="G15" s="22">
        <v>48</v>
      </c>
      <c r="H15" s="31">
        <f t="shared" si="1"/>
        <v>8.43</v>
      </c>
      <c r="J15" s="1" t="s">
        <v>2</v>
      </c>
      <c r="K15" s="22">
        <v>47.21</v>
      </c>
      <c r="L15" s="22">
        <f t="shared" si="2"/>
        <v>9.2199999999999989</v>
      </c>
      <c r="M15" s="22"/>
      <c r="N15" s="31"/>
      <c r="P15" s="23" t="s">
        <v>405</v>
      </c>
      <c r="AL15" s="2" t="s">
        <v>1</v>
      </c>
      <c r="AM15" s="22">
        <f>AVERAGE('SAS Data'!H213:H222)</f>
        <v>45.294549627296533</v>
      </c>
      <c r="AN15" s="22">
        <f>AVERAGE('SAS Data'!C213:C224)</f>
        <v>48.498333333333335</v>
      </c>
      <c r="AO15" s="22">
        <f t="shared" si="0"/>
        <v>-3.203783706036802</v>
      </c>
    </row>
    <row r="16" spans="1:41" x14ac:dyDescent="0.25">
      <c r="B16" s="39">
        <f>ROUND(H10,2)</f>
        <v>56.22</v>
      </c>
      <c r="C16" s="1" t="s">
        <v>3</v>
      </c>
      <c r="D16" s="22">
        <v>45.5</v>
      </c>
      <c r="E16" s="34">
        <f t="shared" si="3"/>
        <v>10.719999999999999</v>
      </c>
      <c r="F16" s="1" t="s">
        <v>3</v>
      </c>
      <c r="G16" s="22">
        <v>50</v>
      </c>
      <c r="H16" s="31">
        <f t="shared" si="1"/>
        <v>6.2199999999999989</v>
      </c>
      <c r="J16" s="1" t="s">
        <v>3</v>
      </c>
      <c r="K16" s="22">
        <v>49</v>
      </c>
      <c r="L16" s="22">
        <f t="shared" si="2"/>
        <v>7.2199999999999989</v>
      </c>
      <c r="M16" s="22"/>
      <c r="N16" s="31"/>
      <c r="P16" s="24" t="s">
        <v>387</v>
      </c>
      <c r="AL16" s="1" t="s">
        <v>394</v>
      </c>
      <c r="AM16" s="55">
        <f>AVERAGE('SAS Data'!H225:H234)</f>
        <v>53.338286859040622</v>
      </c>
      <c r="AN16" s="22">
        <f>AVERAGE('SAS Data'!C225:C234)</f>
        <v>56.55</v>
      </c>
      <c r="AO16" s="22">
        <f t="shared" si="0"/>
        <v>-3.2117131409593753</v>
      </c>
    </row>
    <row r="17" spans="1:42" x14ac:dyDescent="0.25">
      <c r="B17" s="39">
        <f>ROUND(J10,2)</f>
        <v>61.11</v>
      </c>
      <c r="C17" s="1" t="s">
        <v>4</v>
      </c>
      <c r="D17" s="22">
        <v>47</v>
      </c>
      <c r="E17" s="34">
        <f t="shared" si="3"/>
        <v>14.11</v>
      </c>
      <c r="F17" s="1" t="s">
        <v>4</v>
      </c>
      <c r="G17" s="22">
        <v>53</v>
      </c>
      <c r="H17" s="31">
        <f t="shared" si="1"/>
        <v>8.11</v>
      </c>
      <c r="J17" s="1" t="s">
        <v>4</v>
      </c>
      <c r="K17" s="22">
        <v>52</v>
      </c>
      <c r="L17" s="22">
        <f t="shared" si="2"/>
        <v>9.11</v>
      </c>
      <c r="M17" s="22"/>
      <c r="N17" s="31"/>
    </row>
    <row r="18" spans="1:42" x14ac:dyDescent="0.25">
      <c r="B18" s="39">
        <f>ROUND(L10,2)</f>
        <v>60.91</v>
      </c>
      <c r="C18" s="1" t="s">
        <v>73</v>
      </c>
      <c r="D18" s="22">
        <v>48</v>
      </c>
      <c r="E18" s="34">
        <f t="shared" si="3"/>
        <v>12.909999999999997</v>
      </c>
      <c r="F18" s="1" t="s">
        <v>73</v>
      </c>
      <c r="G18" s="22">
        <v>56</v>
      </c>
      <c r="H18" s="31">
        <f t="shared" si="1"/>
        <v>4.9099999999999966</v>
      </c>
      <c r="J18" s="1" t="s">
        <v>73</v>
      </c>
      <c r="K18" s="22">
        <v>53</v>
      </c>
      <c r="L18" s="22">
        <f t="shared" si="2"/>
        <v>7.9099999999999966</v>
      </c>
      <c r="M18" s="22"/>
      <c r="N18" s="31"/>
      <c r="P18" s="1" t="s">
        <v>406</v>
      </c>
    </row>
    <row r="19" spans="1:42" x14ac:dyDescent="0.25">
      <c r="B19" s="39">
        <f>ROUND(N10,2)</f>
        <v>61.15</v>
      </c>
      <c r="C19" s="1" t="s">
        <v>365</v>
      </c>
      <c r="D19" s="22">
        <v>50</v>
      </c>
      <c r="E19" s="34">
        <f t="shared" si="3"/>
        <v>11.149999999999999</v>
      </c>
      <c r="F19" s="1" t="s">
        <v>365</v>
      </c>
      <c r="P19" s="1" t="s">
        <v>407</v>
      </c>
    </row>
    <row r="21" spans="1:42" ht="15.75" x14ac:dyDescent="0.25">
      <c r="A21" s="67" t="s">
        <v>335</v>
      </c>
      <c r="B21" s="67"/>
      <c r="C21" s="67"/>
      <c r="D21" s="67"/>
      <c r="E21" s="67"/>
      <c r="F21" s="67"/>
      <c r="G21" s="67"/>
      <c r="H21" s="67"/>
      <c r="I21" s="67"/>
      <c r="J21" s="67"/>
      <c r="K21" s="67"/>
      <c r="L21" s="67"/>
      <c r="M21" s="37"/>
      <c r="N21" s="37"/>
      <c r="P21" s="69" t="s">
        <v>311</v>
      </c>
      <c r="Q21" s="69"/>
      <c r="R21" s="69"/>
      <c r="S21" s="69"/>
      <c r="T21"/>
      <c r="U21"/>
      <c r="V21"/>
      <c r="AL21" s="4" t="s">
        <v>332</v>
      </c>
      <c r="AM21" s="4" t="s">
        <v>333</v>
      </c>
      <c r="AN21" s="4" t="s">
        <v>313</v>
      </c>
      <c r="AO21" s="4" t="s">
        <v>331</v>
      </c>
      <c r="AP21" s="2"/>
    </row>
    <row r="22" spans="1:42" x14ac:dyDescent="0.25">
      <c r="A22" s="8" t="s">
        <v>345</v>
      </c>
      <c r="B22" s="5">
        <f>AVERAGE('Gas Price Model_Aug2018'!B314:B316)</f>
        <v>2.9698940577707589</v>
      </c>
      <c r="C22" s="8" t="s">
        <v>345</v>
      </c>
      <c r="D22" s="5">
        <f>AVERAGE('Gas Price Model_Aug2018'!B326:B328)</f>
        <v>3.3852054858906855</v>
      </c>
      <c r="E22" s="8" t="s">
        <v>345</v>
      </c>
      <c r="F22" s="5">
        <f>AVERAGE('Gas Price Model_Aug2018'!C338:C340)</f>
        <v>3.8545430766157227</v>
      </c>
      <c r="G22" s="8" t="s">
        <v>345</v>
      </c>
      <c r="H22" s="5">
        <f>AVERAGE('Gas Price Model_Aug2018'!C350:C352)</f>
        <v>3.8123910287456635</v>
      </c>
      <c r="I22" s="8" t="s">
        <v>345</v>
      </c>
      <c r="J22" s="5">
        <f>AVERAGE('Gas Price Model_Aug2018'!C362:C364)</f>
        <v>3.9968958165794901</v>
      </c>
      <c r="K22" s="8" t="s">
        <v>345</v>
      </c>
      <c r="L22" s="5">
        <f>AVERAGE('Gas Price Model_Aug2018'!C374:C376)</f>
        <v>3.99689601603089</v>
      </c>
      <c r="M22" s="8" t="s">
        <v>345</v>
      </c>
      <c r="N22" s="5">
        <f>AVERAGE('Gas Price Model_Aug2018'!C385:C387)</f>
        <v>3.9968960160308939</v>
      </c>
      <c r="P22" s="24" t="s">
        <v>306</v>
      </c>
      <c r="Q22"/>
      <c r="R22"/>
      <c r="S22" s="61">
        <v>0.22450999999999999</v>
      </c>
      <c r="T22"/>
      <c r="U22"/>
      <c r="V22"/>
      <c r="AL22" s="2" t="s">
        <v>320</v>
      </c>
      <c r="AM22" s="22">
        <f>AVERAGE('SAS Data'!I69:I80)</f>
        <v>5.8397323015962712</v>
      </c>
      <c r="AN22" s="22">
        <f>AVERAGE('SAS Data'!B69:B80)</f>
        <v>6.4738114999999992</v>
      </c>
      <c r="AO22" s="22">
        <f>AM22-AN22</f>
        <v>-0.63407919840372795</v>
      </c>
      <c r="AP22" s="22"/>
    </row>
    <row r="23" spans="1:42" x14ac:dyDescent="0.25">
      <c r="A23" s="17" t="s">
        <v>346</v>
      </c>
      <c r="B23" s="18">
        <f>AVERAGE('Gas Price Model_Aug2018'!B317:B319)</f>
        <v>3.2856722170575039</v>
      </c>
      <c r="C23" s="17" t="s">
        <v>346</v>
      </c>
      <c r="D23" s="18">
        <f>AVERAGE('Gas Price Model_Aug2018'!B329:B331)</f>
        <v>3.5479757159238532</v>
      </c>
      <c r="E23" s="17" t="s">
        <v>346</v>
      </c>
      <c r="F23" s="18">
        <f>AVERAGE('Gas Price Model_Aug2018'!C341:C343)</f>
        <v>3.897529907888913</v>
      </c>
      <c r="G23" s="17" t="s">
        <v>346</v>
      </c>
      <c r="H23" s="18">
        <f>AVERAGE('Gas Price Model_Aug2018'!C353:C355)</f>
        <v>3.9139986070724775</v>
      </c>
      <c r="I23" s="17" t="s">
        <v>346</v>
      </c>
      <c r="J23" s="18">
        <f>AVERAGE('Gas Price Model_Aug2018'!C365:C367)</f>
        <v>3.9968960140122309</v>
      </c>
      <c r="K23" s="17" t="s">
        <v>346</v>
      </c>
      <c r="L23" s="18">
        <f>AVERAGE('Gas Price Model_Aug2018'!C377:C379)</f>
        <v>3.9968960160308939</v>
      </c>
      <c r="M23" s="17" t="s">
        <v>346</v>
      </c>
      <c r="N23" s="18">
        <f>AVERAGE('Gas Price Model_Aug2018'!C388:C390)</f>
        <v>3.9968960160308939</v>
      </c>
      <c r="P23" s="24" t="s">
        <v>307</v>
      </c>
      <c r="Q23"/>
      <c r="R23"/>
      <c r="S23" s="61">
        <v>0.47382999999999997</v>
      </c>
      <c r="T23"/>
      <c r="U23"/>
      <c r="V23"/>
      <c r="AL23" s="2" t="s">
        <v>321</v>
      </c>
      <c r="AM23" s="22">
        <f>AVERAGE('SAS Data'!I81:I92)</f>
        <v>7.5234685041517757</v>
      </c>
      <c r="AN23" s="22">
        <f>AVERAGE('SAS Data'!B81:B92)</f>
        <v>9.2872090000000007</v>
      </c>
      <c r="AO23" s="22">
        <f t="shared" ref="AO23:AO33" si="4">AM23-AN23</f>
        <v>-1.763740495848225</v>
      </c>
      <c r="AP23" s="22"/>
    </row>
    <row r="24" spans="1:42" x14ac:dyDescent="0.25">
      <c r="A24" s="9" t="s">
        <v>347</v>
      </c>
      <c r="B24" s="6">
        <f>AVERAGE('Gas Price Model_Aug2018'!B320:B322)</f>
        <v>3.5030144567782511</v>
      </c>
      <c r="C24" s="9" t="s">
        <v>347</v>
      </c>
      <c r="D24" s="6">
        <f>AVERAGE('Gas Price Model_Aug2018'!B332:B334)</f>
        <v>3.3303896970935205</v>
      </c>
      <c r="E24" s="9" t="s">
        <v>347</v>
      </c>
      <c r="F24" s="6">
        <f>AVERAGE('Gas Price Model_Aug2018'!C344:C346)</f>
        <v>3.9307788796812395</v>
      </c>
      <c r="G24" s="9" t="s">
        <v>347</v>
      </c>
      <c r="H24" s="6">
        <f>AVERAGE('Gas Price Model_Aug2018'!C356:C358)</f>
        <v>3.9949388357106792</v>
      </c>
      <c r="I24" s="9" t="s">
        <v>347</v>
      </c>
      <c r="J24" s="6">
        <f>AVERAGE('Gas Price Model_Aug2018'!C368:C370)</f>
        <v>3.9968960160100964</v>
      </c>
      <c r="K24" s="9" t="s">
        <v>347</v>
      </c>
      <c r="L24" s="6">
        <f>AVERAGE('Gas Price Model_Aug2018'!C380:C381)</f>
        <v>3.9968960160308935</v>
      </c>
      <c r="M24" s="9" t="s">
        <v>347</v>
      </c>
      <c r="N24" s="6">
        <f>AVERAGE('Gas Price Model_Aug2018'!C391:C393)</f>
        <v>3.9968960160308939</v>
      </c>
      <c r="P24" s="24" t="s">
        <v>308</v>
      </c>
      <c r="Q24"/>
      <c r="R24"/>
      <c r="S24" s="61">
        <v>7.0772630000000003</v>
      </c>
      <c r="T24"/>
      <c r="U24"/>
      <c r="V24"/>
      <c r="AL24" s="2" t="s">
        <v>322</v>
      </c>
      <c r="AM24" s="22">
        <f>AVERAGE('SAS Data'!I93:I104)</f>
        <v>6.6065090922312235</v>
      </c>
      <c r="AN24" s="22">
        <f>AVERAGE('SAS Data'!B93:B104)</f>
        <v>7.0579018333333323</v>
      </c>
      <c r="AO24" s="22">
        <f t="shared" si="4"/>
        <v>-0.45139274110210881</v>
      </c>
      <c r="AP24" s="22"/>
    </row>
    <row r="25" spans="1:42" x14ac:dyDescent="0.25">
      <c r="A25" s="19" t="s">
        <v>348</v>
      </c>
      <c r="B25" s="20">
        <f>AVERAGE('Gas Price Model_Aug2018'!B323:B325)</f>
        <v>3.2095373911921388</v>
      </c>
      <c r="C25" s="19" t="s">
        <v>348</v>
      </c>
      <c r="D25" s="20">
        <f>AVERAGE('Gas Price Model_Aug2018'!B335, 'Gas Price Model_Aug2018'!C336:C337)</f>
        <v>3.4760062584504574</v>
      </c>
      <c r="E25" s="19" t="s">
        <v>348</v>
      </c>
      <c r="F25" s="20">
        <f>AVERAGE('Gas Price Model_Aug2018'!C347:C349)</f>
        <v>3.7679252542008945</v>
      </c>
      <c r="G25" s="19" t="s">
        <v>348</v>
      </c>
      <c r="H25" s="20">
        <f>AVERAGE('Gas Price Model_Aug2018'!C359:C361)</f>
        <v>3.9968762614627322</v>
      </c>
      <c r="I25" s="19" t="s">
        <v>348</v>
      </c>
      <c r="J25" s="20">
        <f>AVERAGE('Gas Price Model_Aug2018'!C371:C373)</f>
        <v>3.9968960160306559</v>
      </c>
      <c r="K25" s="19" t="s">
        <v>348</v>
      </c>
      <c r="L25" s="20">
        <f>AVERAGE('Gas Price Model_Aug2018'!C382:C384)</f>
        <v>3.9968960160308939</v>
      </c>
      <c r="M25" s="19" t="s">
        <v>348</v>
      </c>
      <c r="N25" s="20">
        <f>AVERAGE('Gas Price Model_Aug2018'!C394:C396)</f>
        <v>3.9968960160308939</v>
      </c>
      <c r="P25" s="24" t="s">
        <v>309</v>
      </c>
      <c r="Q25"/>
      <c r="R25"/>
      <c r="S25" s="61">
        <v>0.32785999999999998</v>
      </c>
      <c r="T25"/>
      <c r="U25"/>
      <c r="V25"/>
      <c r="AL25" s="2" t="s">
        <v>323</v>
      </c>
      <c r="AM25" s="22">
        <f>AVERAGE('SAS Data'!I105:I116)</f>
        <v>8.4232058873481019</v>
      </c>
      <c r="AN25" s="22">
        <f>AVERAGE('SAS Data'!B105:B116)</f>
        <v>8.5192217499999998</v>
      </c>
      <c r="AO25" s="22">
        <f t="shared" si="4"/>
        <v>-9.6015862651897876E-2</v>
      </c>
      <c r="AP25" s="22"/>
    </row>
    <row r="26" spans="1:42" x14ac:dyDescent="0.25">
      <c r="A26" s="29" t="s">
        <v>1</v>
      </c>
      <c r="B26" s="30">
        <f>AVERAGE(B22:B25)</f>
        <v>3.2420295306996634</v>
      </c>
      <c r="C26" s="29" t="s">
        <v>2</v>
      </c>
      <c r="D26" s="30">
        <f>AVERAGE(D22:D25)</f>
        <v>3.434894289339629</v>
      </c>
      <c r="E26" s="29" t="s">
        <v>3</v>
      </c>
      <c r="F26" s="30">
        <f>AVERAGE(F22:F25)</f>
        <v>3.8626942795966928</v>
      </c>
      <c r="G26" s="29" t="s">
        <v>4</v>
      </c>
      <c r="H26" s="30">
        <f>AVERAGE(H22:H25)</f>
        <v>3.929551183247888</v>
      </c>
      <c r="I26" s="29" t="s">
        <v>73</v>
      </c>
      <c r="J26" s="30">
        <f>AVERAGE(J22:J25)</f>
        <v>3.9968959656581182</v>
      </c>
      <c r="K26" s="29" t="s">
        <v>365</v>
      </c>
      <c r="L26" s="30">
        <f>AVERAGE(L22:L25)</f>
        <v>3.9968960160308926</v>
      </c>
      <c r="M26" s="29" t="s">
        <v>404</v>
      </c>
      <c r="N26" s="30">
        <f>AVERAGE(N22:N25)</f>
        <v>3.9968960160308939</v>
      </c>
      <c r="P26" s="24" t="s">
        <v>310</v>
      </c>
      <c r="Q26"/>
      <c r="R26"/>
      <c r="S26" s="61">
        <v>0.94099999999999995</v>
      </c>
      <c r="T26"/>
      <c r="U26"/>
      <c r="V26"/>
      <c r="AL26" s="2" t="s">
        <v>324</v>
      </c>
      <c r="AM26" s="22">
        <f>AVERAGE('SAS Data'!I117:I128)</f>
        <v>5.6110006142155262</v>
      </c>
      <c r="AN26" s="22">
        <f>AVERAGE('SAS Data'!B117:B128)</f>
        <v>6.0808343333333346</v>
      </c>
      <c r="AO26" s="22">
        <f t="shared" si="4"/>
        <v>-0.46983371911780836</v>
      </c>
      <c r="AP26" s="22"/>
    </row>
    <row r="27" spans="1:42" x14ac:dyDescent="0.25">
      <c r="A27" s="2"/>
      <c r="B27" s="26"/>
      <c r="C27" s="2"/>
      <c r="D27" s="26"/>
      <c r="E27" s="2"/>
      <c r="F27" s="26"/>
      <c r="G27" s="2"/>
      <c r="H27" s="26"/>
      <c r="I27" s="2"/>
      <c r="J27" s="26"/>
      <c r="K27" s="2"/>
      <c r="L27" s="26"/>
      <c r="M27" s="26"/>
      <c r="N27" s="26"/>
      <c r="P27"/>
      <c r="Q27"/>
      <c r="R27"/>
      <c r="S27"/>
      <c r="T27"/>
      <c r="U27"/>
      <c r="V27"/>
      <c r="AL27" s="2" t="s">
        <v>325</v>
      </c>
      <c r="AM27" s="22">
        <f>AVERAGE('SAS Data'!I129:I140)</f>
        <v>5.2033039846930214</v>
      </c>
      <c r="AN27" s="22">
        <f>AVERAGE('SAS Data'!B129:B140)</f>
        <v>4.3471574166666658</v>
      </c>
      <c r="AO27" s="22">
        <f t="shared" si="4"/>
        <v>0.85614656802635558</v>
      </c>
      <c r="AP27" s="22"/>
    </row>
    <row r="28" spans="1:42" x14ac:dyDescent="0.25">
      <c r="B28" s="38" t="s">
        <v>390</v>
      </c>
      <c r="C28" s="1" t="s">
        <v>389</v>
      </c>
      <c r="E28" s="1" t="s">
        <v>361</v>
      </c>
      <c r="F28" s="1" t="s">
        <v>359</v>
      </c>
      <c r="H28" s="1" t="s">
        <v>361</v>
      </c>
      <c r="K28" s="2"/>
      <c r="L28" s="26"/>
      <c r="M28" s="26"/>
      <c r="N28" s="26"/>
      <c r="P28" s="24" t="s">
        <v>312</v>
      </c>
      <c r="Q28"/>
      <c r="R28"/>
      <c r="S28"/>
      <c r="T28"/>
      <c r="U28"/>
      <c r="V28"/>
      <c r="AL28" s="2" t="s">
        <v>326</v>
      </c>
      <c r="AM28" s="22">
        <f>AVERAGE('SAS Data'!I141:I152)</f>
        <v>5.5225048349308672</v>
      </c>
      <c r="AN28" s="22">
        <f>AVERAGE('SAS Data'!B141:B152)</f>
        <v>4.2498772499999999</v>
      </c>
      <c r="AO28" s="22">
        <f t="shared" si="4"/>
        <v>1.2726275849308673</v>
      </c>
      <c r="AP28" s="22"/>
    </row>
    <row r="29" spans="1:42" x14ac:dyDescent="0.25">
      <c r="B29" s="39">
        <f>ROUND(B26,2)</f>
        <v>3.24</v>
      </c>
      <c r="C29" s="1" t="s">
        <v>0</v>
      </c>
      <c r="F29" s="1" t="s">
        <v>0</v>
      </c>
      <c r="G29" s="22">
        <v>2.42</v>
      </c>
      <c r="H29" s="31">
        <f t="shared" ref="H29:H34" si="5">B29-G29</f>
        <v>0.82000000000000028</v>
      </c>
      <c r="I29" s="31"/>
      <c r="J29" s="2"/>
      <c r="K29" s="2"/>
      <c r="L29" s="26"/>
      <c r="M29" s="26"/>
      <c r="N29" s="26"/>
      <c r="P29" s="24" t="s">
        <v>414</v>
      </c>
      <c r="Q29"/>
      <c r="R29"/>
      <c r="S29"/>
      <c r="T29"/>
      <c r="U29"/>
      <c r="V29"/>
      <c r="AL29" s="2" t="s">
        <v>327</v>
      </c>
      <c r="AM29" s="22">
        <f>AVERAGE('SAS Data'!I153:I164)</f>
        <v>5.0005249942498589</v>
      </c>
      <c r="AN29" s="22">
        <f>AVERAGE('SAS Data'!B153:B164)</f>
        <v>3.1146833333333341</v>
      </c>
      <c r="AO29" s="22">
        <f t="shared" si="4"/>
        <v>1.8858416609165247</v>
      </c>
      <c r="AP29" s="22"/>
    </row>
    <row r="30" spans="1:42" x14ac:dyDescent="0.25">
      <c r="B30" s="39">
        <f>ROUND(D26,2)</f>
        <v>3.43</v>
      </c>
      <c r="C30" s="1" t="s">
        <v>1</v>
      </c>
      <c r="D30" s="22">
        <v>3.27</v>
      </c>
      <c r="E30" s="34">
        <f>B30-D30</f>
        <v>0.16000000000000014</v>
      </c>
      <c r="F30" s="1" t="s">
        <v>1</v>
      </c>
      <c r="G30" s="22">
        <v>3.15</v>
      </c>
      <c r="H30" s="31">
        <f t="shared" si="5"/>
        <v>0.28000000000000025</v>
      </c>
      <c r="I30" s="31"/>
      <c r="J30" s="2"/>
      <c r="K30" s="2"/>
      <c r="P30" s="24" t="s">
        <v>415</v>
      </c>
      <c r="Q30"/>
      <c r="R30"/>
      <c r="S30"/>
      <c r="T30"/>
      <c r="U30"/>
      <c r="V30"/>
      <c r="AL30" s="2" t="s">
        <v>328</v>
      </c>
      <c r="AM30" s="22">
        <f>AVERAGE('SAS Data'!I165:I176)</f>
        <v>4.3793824362921479</v>
      </c>
      <c r="AN30" s="22">
        <f>AVERAGE('SAS Data'!B165:B176)</f>
        <v>3.5367505000000001</v>
      </c>
      <c r="AO30" s="22">
        <f t="shared" si="4"/>
        <v>0.84263193629214772</v>
      </c>
      <c r="AP30" s="22"/>
    </row>
    <row r="31" spans="1:42" x14ac:dyDescent="0.25">
      <c r="B31" s="39">
        <f>ROUND(F26,2)</f>
        <v>3.86</v>
      </c>
      <c r="C31" s="1" t="s">
        <v>2</v>
      </c>
      <c r="D31" s="22">
        <v>3.3</v>
      </c>
      <c r="E31" s="34">
        <f t="shared" ref="E31:E35" si="6">B31-D31</f>
        <v>0.56000000000000005</v>
      </c>
      <c r="F31" s="1" t="s">
        <v>2</v>
      </c>
      <c r="G31" s="22">
        <v>3.31</v>
      </c>
      <c r="H31" s="31">
        <f t="shared" si="5"/>
        <v>0.54999999999999982</v>
      </c>
      <c r="I31" s="31"/>
      <c r="J31" s="2"/>
      <c r="K31" s="2"/>
      <c r="P31"/>
      <c r="Q31"/>
      <c r="R31"/>
      <c r="S31"/>
      <c r="T31"/>
      <c r="U31"/>
      <c r="V31"/>
      <c r="AL31" s="2" t="s">
        <v>329</v>
      </c>
      <c r="AM31" s="22">
        <f>AVERAGE('SAS Data'!I177:I188)</f>
        <v>5.1145027859045991</v>
      </c>
      <c r="AN31" s="22">
        <f>AVERAGE('SAS Data'!B177:B188)</f>
        <v>4.4378513333333336</v>
      </c>
      <c r="AO31" s="22">
        <f t="shared" si="4"/>
        <v>0.67665145257126547</v>
      </c>
      <c r="AP31" s="22"/>
    </row>
    <row r="32" spans="1:42" x14ac:dyDescent="0.25">
      <c r="B32" s="39">
        <f>ROUND(H26,2)</f>
        <v>3.93</v>
      </c>
      <c r="C32" s="1" t="s">
        <v>3</v>
      </c>
      <c r="D32" s="22">
        <v>3.2</v>
      </c>
      <c r="E32" s="34">
        <f t="shared" si="6"/>
        <v>0.73</v>
      </c>
      <c r="F32" s="1" t="s">
        <v>3</v>
      </c>
      <c r="G32" s="22">
        <v>3.26</v>
      </c>
      <c r="H32" s="31">
        <f t="shared" si="5"/>
        <v>0.67000000000000037</v>
      </c>
      <c r="I32" s="31"/>
      <c r="J32" s="2"/>
      <c r="K32" s="2"/>
      <c r="P32" s="24"/>
      <c r="Q32"/>
      <c r="R32"/>
      <c r="S32"/>
      <c r="T32"/>
      <c r="U32"/>
      <c r="V32"/>
      <c r="AL32" s="2" t="s">
        <v>330</v>
      </c>
      <c r="AM32" s="22">
        <f>AVERAGE('SAS Data'!I189:I200)</f>
        <v>3.7311796146386471</v>
      </c>
      <c r="AN32" s="22">
        <f>AVERAGE('SAS Data'!B189:B200)</f>
        <v>3.4675000000000007</v>
      </c>
      <c r="AO32" s="22">
        <f t="shared" si="4"/>
        <v>0.26367961463864642</v>
      </c>
      <c r="AP32" s="22"/>
    </row>
    <row r="33" spans="1:42" x14ac:dyDescent="0.25">
      <c r="B33" s="39">
        <f>ROUND(J26,2)</f>
        <v>4</v>
      </c>
      <c r="C33" s="1" t="s">
        <v>4</v>
      </c>
      <c r="D33" s="22">
        <v>3.1</v>
      </c>
      <c r="E33" s="34">
        <f t="shared" si="6"/>
        <v>0.89999999999999991</v>
      </c>
      <c r="F33" s="1" t="s">
        <v>4</v>
      </c>
      <c r="G33" s="22">
        <v>3.35</v>
      </c>
      <c r="H33" s="31">
        <f t="shared" si="5"/>
        <v>0.64999999999999991</v>
      </c>
      <c r="I33" s="31"/>
      <c r="AL33" s="2" t="s">
        <v>0</v>
      </c>
      <c r="AM33" s="22">
        <f>AVERAGE('SAS Data'!I201:I212)</f>
        <v>2.4148892869159959</v>
      </c>
      <c r="AN33" s="22">
        <f>AVERAGE('SAS Data'!B201:B212)</f>
        <v>2.3383333333333329</v>
      </c>
      <c r="AO33" s="22">
        <f t="shared" si="4"/>
        <v>7.6555953582662983E-2</v>
      </c>
      <c r="AP33" s="22"/>
    </row>
    <row r="34" spans="1:42" x14ac:dyDescent="0.25">
      <c r="B34" s="39">
        <f>ROUND(L26,2)</f>
        <v>4</v>
      </c>
      <c r="C34" s="1" t="s">
        <v>73</v>
      </c>
      <c r="D34" s="22">
        <v>3.1</v>
      </c>
      <c r="E34" s="34">
        <f t="shared" si="6"/>
        <v>0.89999999999999991</v>
      </c>
      <c r="F34" s="1" t="s">
        <v>73</v>
      </c>
      <c r="G34" s="22">
        <v>3.45</v>
      </c>
      <c r="H34" s="31">
        <f t="shared" si="5"/>
        <v>0.54999999999999982</v>
      </c>
      <c r="I34" s="31"/>
      <c r="AL34" s="2" t="s">
        <v>1</v>
      </c>
      <c r="AM34" s="22">
        <f>AVERAGE('SAS Data'!I213:I224)</f>
        <v>3.2420295306996629</v>
      </c>
      <c r="AN34" s="22">
        <f>AVERAGE('SAS Data'!B213:B224)</f>
        <v>3.1141666666666672</v>
      </c>
      <c r="AO34" s="22">
        <f>AM34-AN34</f>
        <v>0.12786286403299574</v>
      </c>
    </row>
    <row r="35" spans="1:42" x14ac:dyDescent="0.25">
      <c r="B35" s="39">
        <f>ROUND(N26,2)</f>
        <v>4</v>
      </c>
      <c r="C35" s="1" t="s">
        <v>365</v>
      </c>
      <c r="D35" s="22">
        <v>3.1</v>
      </c>
      <c r="E35" s="34">
        <f t="shared" si="6"/>
        <v>0.89999999999999991</v>
      </c>
      <c r="F35" s="1" t="s">
        <v>365</v>
      </c>
      <c r="AL35" s="1" t="s">
        <v>394</v>
      </c>
      <c r="AM35" s="22">
        <f>AVERAGE('SAS Data'!I225:I234)</f>
        <v>3.3932151249214968</v>
      </c>
      <c r="AN35" s="22">
        <f>AVERAGE('SAS Data'!B225:B234)</f>
        <v>3.0529999999999999</v>
      </c>
      <c r="AO35" s="22">
        <f>AM35-AN35</f>
        <v>0.34021512492149686</v>
      </c>
    </row>
    <row r="36" spans="1:42" x14ac:dyDescent="0.25">
      <c r="A36" s="2"/>
      <c r="B36" s="26"/>
      <c r="C36" s="2"/>
      <c r="D36" s="26"/>
      <c r="E36" s="2"/>
      <c r="F36" s="26"/>
      <c r="G36" s="2"/>
      <c r="H36" s="26"/>
      <c r="I36" s="2"/>
      <c r="J36" s="26"/>
      <c r="K36" s="2"/>
      <c r="L36" s="26"/>
      <c r="M36" s="26"/>
      <c r="N36" s="26"/>
    </row>
    <row r="37" spans="1:42" ht="15.75" x14ac:dyDescent="0.25">
      <c r="A37" s="27"/>
      <c r="B37" s="28"/>
      <c r="C37" s="27"/>
      <c r="D37" s="28"/>
      <c r="E37" s="27"/>
      <c r="F37" s="28"/>
      <c r="G37" s="27"/>
      <c r="H37" s="28"/>
      <c r="I37" s="27"/>
      <c r="J37" s="28"/>
      <c r="K37" s="27"/>
      <c r="L37" s="28"/>
      <c r="M37" s="28"/>
      <c r="N37" s="28"/>
    </row>
    <row r="44" spans="1:42" ht="15" customHeight="1" x14ac:dyDescent="0.25"/>
    <row r="53" spans="1:9" x14ac:dyDescent="0.25">
      <c r="A53" s="2" t="s">
        <v>410</v>
      </c>
    </row>
    <row r="54" spans="1:9" ht="30" customHeight="1" x14ac:dyDescent="0.25">
      <c r="A54" s="10" t="s">
        <v>279</v>
      </c>
      <c r="B54" s="62" t="s">
        <v>280</v>
      </c>
      <c r="C54" s="63"/>
      <c r="D54" s="62" t="s">
        <v>388</v>
      </c>
      <c r="E54" s="63"/>
      <c r="F54" s="64" t="s">
        <v>386</v>
      </c>
      <c r="G54" s="65"/>
      <c r="H54" s="62" t="s">
        <v>413</v>
      </c>
      <c r="I54" s="63"/>
    </row>
    <row r="55" spans="1:9" ht="45" x14ac:dyDescent="0.25">
      <c r="A55" s="10" t="s">
        <v>281</v>
      </c>
      <c r="B55" s="10" t="s">
        <v>282</v>
      </c>
      <c r="C55" s="10" t="s">
        <v>283</v>
      </c>
      <c r="D55" s="10" t="s">
        <v>284</v>
      </c>
      <c r="E55" s="10" t="s">
        <v>283</v>
      </c>
      <c r="F55" s="47" t="s">
        <v>284</v>
      </c>
      <c r="G55" s="47" t="s">
        <v>283</v>
      </c>
      <c r="H55" s="10" t="s">
        <v>282</v>
      </c>
      <c r="I55" s="10" t="s">
        <v>283</v>
      </c>
    </row>
    <row r="56" spans="1:9" x14ac:dyDescent="0.25">
      <c r="A56" s="13" t="s">
        <v>285</v>
      </c>
      <c r="B56" s="14">
        <f>AVERAGE('SAS Data'!B9:B20)</f>
        <v>2.8999403333333333</v>
      </c>
      <c r="C56" s="14">
        <f>AVERAGE('SAS Data'!C9:C20)</f>
        <v>25.981083333333331</v>
      </c>
      <c r="D56" s="14">
        <f>AVERAGE('SAS Data'!D9:D20)</f>
        <v>2.8175000000000003</v>
      </c>
      <c r="E56" s="14">
        <f>AVERAGE('SAS Data'!E9:E20)</f>
        <v>25.772500000000004</v>
      </c>
      <c r="F56" s="48">
        <f>AVERAGE('SAS Data'!F9:F20)</f>
        <v>2.8632777029035039</v>
      </c>
      <c r="G56" s="48">
        <f>AVERAGE('SAS Data'!G9:G20)</f>
        <v>25.89770797464676</v>
      </c>
      <c r="H56" s="14">
        <f>AVERAGE('SAS Data'!I9:I20)</f>
        <v>2.691528401350574</v>
      </c>
      <c r="I56" s="14">
        <f>AVERAGE('SAS Data'!H9:H20)</f>
        <v>24.526473096847695</v>
      </c>
    </row>
    <row r="57" spans="1:9" x14ac:dyDescent="0.25">
      <c r="A57" s="13" t="s">
        <v>286</v>
      </c>
      <c r="B57" s="14">
        <f>AVERAGE('SAS Data'!B21:B32)</f>
        <v>5.56800725</v>
      </c>
      <c r="C57" s="14">
        <f>AVERAGE('SAS Data'!C21:C32)</f>
        <v>30.080500000000001</v>
      </c>
      <c r="D57" s="14">
        <f>AVERAGE('SAS Data'!D21:D32)</f>
        <v>5.4174999999999995</v>
      </c>
      <c r="E57" s="14">
        <f>AVERAGE('SAS Data'!E21:E32)</f>
        <v>30.017499999999998</v>
      </c>
      <c r="F57" s="48">
        <f>AVERAGE('SAS Data'!F21:F32)</f>
        <v>5.4091143587311494</v>
      </c>
      <c r="G57" s="48">
        <f>AVERAGE('SAS Data'!G21:G32)</f>
        <v>30.031699308795709</v>
      </c>
      <c r="H57" s="14">
        <f>AVERAGE('SAS Data'!I21:I32)</f>
        <v>5.0958121536809688</v>
      </c>
      <c r="I57" s="14">
        <f>AVERAGE('SAS Data'!H21:H32)</f>
        <v>28.479477296134842</v>
      </c>
    </row>
    <row r="58" spans="1:9" ht="15" customHeight="1" x14ac:dyDescent="0.25">
      <c r="A58" s="13" t="s">
        <v>287</v>
      </c>
      <c r="B58" s="14">
        <f>AVERAGE('SAS Data'!B33:B44)</f>
        <v>2.8437770833333338</v>
      </c>
      <c r="C58" s="14">
        <f>AVERAGE('SAS Data'!C33:C44)</f>
        <v>23.74175</v>
      </c>
      <c r="D58" s="14">
        <f>AVERAGE('SAS Data'!D33:D44)</f>
        <v>2.7624999999999997</v>
      </c>
      <c r="E58" s="14">
        <f>AVERAGE('SAS Data'!E33:E44)</f>
        <v>23.689999999999998</v>
      </c>
      <c r="F58" s="48">
        <f>AVERAGE('SAS Data'!F33:F44)</f>
        <v>2.8424838456071004</v>
      </c>
      <c r="G58" s="48">
        <f>AVERAGE('SAS Data'!G33:G44)</f>
        <v>23.71484516059995</v>
      </c>
      <c r="H58" s="14">
        <f>AVERAGE('SAS Data'!I33:I44)</f>
        <v>2.4573940974216306</v>
      </c>
      <c r="I58" s="14">
        <f>AVERAGE('SAS Data'!H33:H44)</f>
        <v>21.959718631407767</v>
      </c>
    </row>
    <row r="59" spans="1:9" ht="15" customHeight="1" x14ac:dyDescent="0.25">
      <c r="A59" s="13" t="s">
        <v>288</v>
      </c>
      <c r="B59" s="14">
        <f>AVERAGE('SAS Data'!B45:B56)</f>
        <v>5.0092063333333332</v>
      </c>
      <c r="C59" s="14">
        <f>AVERAGE('SAS Data'!C45:C56)</f>
        <v>29.907833333333333</v>
      </c>
      <c r="D59" s="14">
        <f>AVERAGE('SAS Data'!D45:D56)</f>
        <v>4.8824999999999994</v>
      </c>
      <c r="E59" s="14">
        <f>AVERAGE('SAS Data'!E45:E56)</f>
        <v>29.92</v>
      </c>
      <c r="F59" s="48">
        <f>AVERAGE('SAS Data'!F45:F56)</f>
        <v>4.8006353822220236</v>
      </c>
      <c r="G59" s="48">
        <f>AVERAGE('SAS Data'!G45:G56)</f>
        <v>29.797536413497514</v>
      </c>
      <c r="H59" s="14">
        <f>AVERAGE('SAS Data'!I45:I56)</f>
        <v>3.9577320849847326</v>
      </c>
      <c r="I59" s="14">
        <f>AVERAGE('SAS Data'!H45:H56)</f>
        <v>28.303208136085633</v>
      </c>
    </row>
    <row r="60" spans="1:9" x14ac:dyDescent="0.25">
      <c r="A60" s="13" t="s">
        <v>289</v>
      </c>
      <c r="B60" s="14">
        <f>AVERAGE('SAS Data'!B57:B68)</f>
        <v>5.5710344999999997</v>
      </c>
      <c r="C60" s="14">
        <f>AVERAGE('SAS Data'!C57:C68)</f>
        <v>33.750083333333329</v>
      </c>
      <c r="D60" s="14">
        <f>AVERAGE('SAS Data'!D57:D68)</f>
        <v>5.4200000000000008</v>
      </c>
      <c r="E60" s="14">
        <f>AVERAGE('SAS Data'!E57:E68)</f>
        <v>33.739999999999995</v>
      </c>
      <c r="F60" s="48">
        <f>AVERAGE('SAS Data'!F57:F68)</f>
        <v>5.5539611867696257</v>
      </c>
      <c r="G60" s="48">
        <f>AVERAGE('SAS Data'!G57:G68)</f>
        <v>33.711978483208462</v>
      </c>
      <c r="H60" s="14">
        <f>AVERAGE('SAS Data'!I57:I68)</f>
        <v>4.7683201716532606</v>
      </c>
      <c r="I60" s="14">
        <f>AVERAGE('SAS Data'!H57:H68)</f>
        <v>31.962472238970843</v>
      </c>
    </row>
    <row r="61" spans="1:9" x14ac:dyDescent="0.25">
      <c r="A61" s="13" t="s">
        <v>290</v>
      </c>
      <c r="B61" s="14">
        <f>AVERAGE('SAS Data'!B69:B80)</f>
        <v>6.4738114999999992</v>
      </c>
      <c r="C61" s="14">
        <f>AVERAGE('SAS Data'!C69:C80)</f>
        <v>48.737833333333327</v>
      </c>
      <c r="D61" s="14">
        <f>AVERAGE('SAS Data'!D69:D80)</f>
        <v>6.3050000000000006</v>
      </c>
      <c r="E61" s="14">
        <f>AVERAGE('SAS Data'!E69:E80)</f>
        <v>48.71</v>
      </c>
      <c r="F61" s="48">
        <f>AVERAGE('SAS Data'!F69:F80)</f>
        <v>6.5701512142097664</v>
      </c>
      <c r="G61" s="48">
        <f>AVERAGE('SAS Data'!G69:G80)</f>
        <v>48.791391224272793</v>
      </c>
      <c r="H61" s="14">
        <f>AVERAGE('SAS Data'!I69:I80)</f>
        <v>5.8397323015962712</v>
      </c>
      <c r="I61" s="14">
        <f>AVERAGE('SAS Data'!H69:H80)</f>
        <v>45.372375900018035</v>
      </c>
    </row>
    <row r="62" spans="1:9" x14ac:dyDescent="0.25">
      <c r="A62" s="13" t="s">
        <v>291</v>
      </c>
      <c r="B62" s="14">
        <f>AVERAGE('SAS Data'!B81:B92)</f>
        <v>9.2872090000000007</v>
      </c>
      <c r="C62" s="14">
        <f>AVERAGE('SAS Data'!C81:C92)</f>
        <v>64.216916666666677</v>
      </c>
      <c r="D62" s="14">
        <f>AVERAGE('SAS Data'!D81:D92)</f>
        <v>9.0374999999999996</v>
      </c>
      <c r="E62" s="14">
        <f>AVERAGE('SAS Data'!E81:E92)</f>
        <v>64.257499999999993</v>
      </c>
      <c r="F62" s="48">
        <f>AVERAGE('SAS Data'!F81:F92)</f>
        <v>9.2793382158872149</v>
      </c>
      <c r="G62" s="48">
        <f>AVERAGE('SAS Data'!G81:G92)</f>
        <v>64.346034123929726</v>
      </c>
      <c r="H62" s="14">
        <f>AVERAGE('SAS Data'!I81:I92)</f>
        <v>7.5234685041517757</v>
      </c>
      <c r="I62" s="14">
        <f>AVERAGE('SAS Data'!H81:H92)</f>
        <v>60.104892456016465</v>
      </c>
    </row>
    <row r="63" spans="1:9" x14ac:dyDescent="0.25">
      <c r="A63" s="13" t="s">
        <v>292</v>
      </c>
      <c r="B63" s="14">
        <f>AVERAGE('SAS Data'!B93:B104)</f>
        <v>7.0579018333333323</v>
      </c>
      <c r="C63" s="14">
        <f>AVERAGE('SAS Data'!C93:C104)</f>
        <v>63.361250000000005</v>
      </c>
      <c r="D63" s="14">
        <f>AVERAGE('SAS Data'!D93:D104)</f>
        <v>6.87</v>
      </c>
      <c r="E63" s="14">
        <f>AVERAGE('SAS Data'!E93:E104)</f>
        <v>63.367500000000007</v>
      </c>
      <c r="F63" s="48">
        <f>AVERAGE('SAS Data'!F93:F104)</f>
        <v>7.0598775609973536</v>
      </c>
      <c r="G63" s="48">
        <f>AVERAGE('SAS Data'!G93:G104)</f>
        <v>63.470519710012837</v>
      </c>
      <c r="H63" s="14">
        <f>AVERAGE('SAS Data'!I93:I104)</f>
        <v>6.6065090922312235</v>
      </c>
      <c r="I63" s="14">
        <f>AVERAGE('SAS Data'!H93:H104)</f>
        <v>59.101855097235322</v>
      </c>
    </row>
    <row r="64" spans="1:9" x14ac:dyDescent="0.25">
      <c r="A64" s="13" t="s">
        <v>293</v>
      </c>
      <c r="B64" s="14">
        <f>AVERAGE('SAS Data'!B105:B116)</f>
        <v>8.5192217499999998</v>
      </c>
      <c r="C64" s="14">
        <f>AVERAGE('SAS Data'!C105:C116)</f>
        <v>97.026250000000005</v>
      </c>
      <c r="D64" s="14">
        <f>AVERAGE('SAS Data'!D105:D116)</f>
        <v>8.2949999999999982</v>
      </c>
      <c r="E64" s="14">
        <f>AVERAGE('SAS Data'!E105:E116)</f>
        <v>97.02500000000002</v>
      </c>
      <c r="F64" s="48">
        <f>AVERAGE('SAS Data'!F105:F116)</f>
        <v>8.4681767209938563</v>
      </c>
      <c r="G64" s="48">
        <f>AVERAGE('SAS Data'!G105:G116)</f>
        <v>96.983561473264842</v>
      </c>
      <c r="H64" s="14">
        <f>AVERAGE('SAS Data'!I105:I116)</f>
        <v>8.4232058873481019</v>
      </c>
      <c r="I64" s="14">
        <f>AVERAGE('SAS Data'!H105:H116)</f>
        <v>93.755857198124602</v>
      </c>
    </row>
    <row r="65" spans="1:9" x14ac:dyDescent="0.25">
      <c r="A65" s="13" t="s">
        <v>294</v>
      </c>
      <c r="B65" s="14">
        <f>AVERAGE('SAS Data'!B117:B128)</f>
        <v>6.0808343333333346</v>
      </c>
      <c r="C65" s="14">
        <f>AVERAGE('SAS Data'!C117:C128)</f>
        <v>69.686999999999998</v>
      </c>
      <c r="D65" s="14">
        <f>AVERAGE('SAS Data'!D117:D128)</f>
        <v>5.9200000000000008</v>
      </c>
      <c r="E65" s="14">
        <f>AVERAGE('SAS Data'!E117:E128)</f>
        <v>69.704999999999998</v>
      </c>
      <c r="F65" s="48">
        <f>AVERAGE('SAS Data'!F117:F128)</f>
        <v>5.9122738429571955</v>
      </c>
      <c r="G65" s="48">
        <f>AVERAGE('SAS Data'!G117:G128)</f>
        <v>69.853742184017349</v>
      </c>
      <c r="H65" s="14">
        <f>AVERAGE('SAS Data'!I117:I128)</f>
        <v>5.6110006142155262</v>
      </c>
      <c r="I65" s="14">
        <f>AVERAGE('SAS Data'!H117:H128)</f>
        <v>65.315955228387153</v>
      </c>
    </row>
    <row r="66" spans="1:9" x14ac:dyDescent="0.25">
      <c r="A66" s="13" t="s">
        <v>295</v>
      </c>
      <c r="B66" s="14">
        <f>AVERAGE('SAS Data'!B129:B140)</f>
        <v>4.3471574166666658</v>
      </c>
      <c r="C66" s="14">
        <f>AVERAGE('SAS Data'!C129:C140)</f>
        <v>75.172416666666678</v>
      </c>
      <c r="D66" s="14">
        <f>AVERAGE('SAS Data'!D129:D140)</f>
        <v>4.25</v>
      </c>
      <c r="E66" s="14">
        <f>AVERAGE('SAS Data'!E129:E140)</f>
        <v>75.20750000000001</v>
      </c>
      <c r="F66" s="48">
        <f>AVERAGE('SAS Data'!F129:F140)</f>
        <v>4.4344772731400299</v>
      </c>
      <c r="G66" s="48">
        <f>AVERAGE('SAS Data'!G129:G140)</f>
        <v>75.30951778119541</v>
      </c>
      <c r="H66" s="14">
        <f>AVERAGE('SAS Data'!I129:I140)</f>
        <v>5.2033039846930214</v>
      </c>
      <c r="I66" s="14">
        <f>AVERAGE('SAS Data'!H129:H140)</f>
        <v>71.273107874250101</v>
      </c>
    </row>
    <row r="67" spans="1:9" x14ac:dyDescent="0.25">
      <c r="A67" s="13" t="s">
        <v>296</v>
      </c>
      <c r="B67" s="14">
        <f>AVERAGE('SAS Data'!B141:B152)</f>
        <v>4.2498772499999999</v>
      </c>
      <c r="C67" s="14">
        <f>AVERAGE('SAS Data'!C141:C152)</f>
        <v>89.22966666666666</v>
      </c>
      <c r="D67" s="14">
        <f>AVERAGE('SAS Data'!D141:D152)</f>
        <v>4.1550000000000002</v>
      </c>
      <c r="E67" s="14">
        <f>AVERAGE('SAS Data'!E141:E152)</f>
        <v>89.424999999999997</v>
      </c>
      <c r="F67" s="48">
        <f>AVERAGE('SAS Data'!F141:F152)</f>
        <v>4.1964212649129413</v>
      </c>
      <c r="G67" s="48">
        <f>AVERAGE('SAS Data'!G141:G152)</f>
        <v>89.506873296548349</v>
      </c>
      <c r="H67" s="14">
        <f>AVERAGE('SAS Data'!I141:I152)</f>
        <v>5.5225048349308672</v>
      </c>
      <c r="I67" s="14">
        <f>AVERAGE('SAS Data'!H141:H152)</f>
        <v>84.665247472086079</v>
      </c>
    </row>
    <row r="68" spans="1:9" x14ac:dyDescent="0.25">
      <c r="A68" s="13" t="s">
        <v>297</v>
      </c>
      <c r="B68" s="14">
        <f>AVERAGE('SAS Data'!B153:B164)</f>
        <v>3.1146833333333341</v>
      </c>
      <c r="C68" s="14">
        <f>AVERAGE('SAS Data'!C153:C164)</f>
        <v>95.009333333333345</v>
      </c>
      <c r="D68" s="14">
        <f>AVERAGE('SAS Data'!D153:D164)</f>
        <v>3.0449999999999999</v>
      </c>
      <c r="E68" s="14">
        <f>AVERAGE('SAS Data'!E153:E164)</f>
        <v>95.037500000000009</v>
      </c>
      <c r="F68" s="48">
        <f>AVERAGE('SAS Data'!F153:F164)</f>
        <v>3.0985836093857828</v>
      </c>
      <c r="G68" s="48">
        <f>AVERAGE('SAS Data'!G153:G164)</f>
        <v>95.059265284835931</v>
      </c>
      <c r="H68" s="14">
        <f>AVERAGE('SAS Data'!I153:I164)</f>
        <v>5.0005249942498589</v>
      </c>
      <c r="I68" s="14">
        <f>AVERAGE('SAS Data'!H153:H164)</f>
        <v>90.001956447713255</v>
      </c>
    </row>
    <row r="69" spans="1:9" x14ac:dyDescent="0.25">
      <c r="A69" s="13" t="s">
        <v>298</v>
      </c>
      <c r="B69" s="14">
        <f>AVERAGE('SAS Data'!B165:B176)</f>
        <v>3.5367505000000001</v>
      </c>
      <c r="C69" s="14">
        <f>AVERAGE('SAS Data'!C165:C176)</f>
        <v>92.14425</v>
      </c>
      <c r="D69" s="14">
        <f>AVERAGE('SAS Data'!D165:D176)</f>
        <v>3.4449999999999998</v>
      </c>
      <c r="E69" s="14">
        <f>AVERAGE('SAS Data'!E165:E176)</f>
        <v>92.25500000000001</v>
      </c>
      <c r="F69" s="48">
        <f>AVERAGE('SAS Data'!F165:F176)</f>
        <v>3.4826549935444668</v>
      </c>
      <c r="G69" s="48">
        <f>AVERAGE('SAS Data'!G165:G176)</f>
        <v>92.24786606750736</v>
      </c>
      <c r="H69" s="14">
        <f>AVERAGE('SAS Data'!I165:I176)</f>
        <v>4.3793824362921479</v>
      </c>
      <c r="I69" s="14">
        <f>AVERAGE('SAS Data'!H165:H176)</f>
        <v>85.115125753863353</v>
      </c>
    </row>
    <row r="70" spans="1:9" x14ac:dyDescent="0.25">
      <c r="A70" s="13" t="s">
        <v>299</v>
      </c>
      <c r="B70" s="14">
        <f>AVERAGE('SAS Data'!B177:B188)</f>
        <v>4.4378513333333336</v>
      </c>
      <c r="C70" s="14">
        <f>AVERAGE('SAS Data'!C177:C188)</f>
        <v>101.32008333333333</v>
      </c>
      <c r="D70" s="14">
        <f>AVERAGE('SAS Data'!D177:D188)</f>
        <v>4.2975000000000003</v>
      </c>
      <c r="E70" s="14">
        <f>AVERAGE('SAS Data'!E177:E188)</f>
        <v>101.3175</v>
      </c>
      <c r="F70" s="48">
        <f>AVERAGE('SAS Data'!F177:F188)</f>
        <v>4.1809878509267238</v>
      </c>
      <c r="G70" s="48">
        <f>AVERAGE('SAS Data'!G177:G188)</f>
        <v>101.23898625475084</v>
      </c>
      <c r="H70" s="14">
        <f>AVERAGE('SAS Data'!I177:I188)</f>
        <v>5.1145027859045991</v>
      </c>
      <c r="I70" s="14">
        <f>AVERAGE('SAS Data'!H177:H188)</f>
        <v>95.247348636722222</v>
      </c>
    </row>
    <row r="71" spans="1:9" ht="15" customHeight="1" x14ac:dyDescent="0.25">
      <c r="A71" s="13" t="s">
        <v>300</v>
      </c>
      <c r="B71" s="14">
        <f>AVERAGE('SAS Data'!B189:B200)</f>
        <v>3.4675000000000007</v>
      </c>
      <c r="C71" s="14">
        <f>AVERAGE('SAS Data'!C189:C200)</f>
        <v>69.331666666666692</v>
      </c>
      <c r="D71" s="14">
        <f>AVERAGE('SAS Data'!D189:D200)</f>
        <v>3.3249999999999997</v>
      </c>
      <c r="E71" s="14">
        <f>AVERAGE('SAS Data'!E189:E200)</f>
        <v>69.332499999999996</v>
      </c>
      <c r="F71" s="48">
        <f>AVERAGE('SAS Data'!F189:F200)</f>
        <v>3.3363992813885832</v>
      </c>
      <c r="G71" s="48">
        <f>AVERAGE('SAS Data'!G189:G200)</f>
        <v>69.222835801212526</v>
      </c>
      <c r="H71" s="14">
        <f>AVERAGE('SAS Data'!I189:I200)</f>
        <v>3.7311796146386471</v>
      </c>
      <c r="I71" s="14">
        <f>AVERAGE('SAS Data'!H189:H200)</f>
        <v>61.550006180563749</v>
      </c>
    </row>
    <row r="72" spans="1:9" x14ac:dyDescent="0.25">
      <c r="A72" s="13" t="s">
        <v>301</v>
      </c>
      <c r="B72" s="14">
        <f>AVERAGE('SAS Data'!B201:B212)</f>
        <v>2.3383333333333329</v>
      </c>
      <c r="C72" s="14">
        <f>AVERAGE('SAS Data'!C201:C212)</f>
        <v>41.739166666666669</v>
      </c>
      <c r="D72" s="14">
        <f>AVERAGE('SAS Data'!D201:D212)</f>
        <v>2.2399999999999998</v>
      </c>
      <c r="E72" s="14">
        <f>AVERAGE('SAS Data'!E201:E212)</f>
        <v>41.739999999999988</v>
      </c>
      <c r="F72" s="48">
        <f>AVERAGE('SAS Data'!F201:F212)</f>
        <v>2.3005794609630135</v>
      </c>
      <c r="G72" s="48">
        <f>AVERAGE('SAS Data'!G201:G212)</f>
        <v>41.908155397964606</v>
      </c>
      <c r="H72" s="14">
        <f>AVERAGE('SAS Data'!I201:I212)</f>
        <v>2.4148892869159959</v>
      </c>
      <c r="I72" s="14">
        <f>AVERAGE('SAS Data'!H201:H212)</f>
        <v>37.840424262552546</v>
      </c>
    </row>
    <row r="73" spans="1:9" x14ac:dyDescent="0.25">
      <c r="A73" s="13" t="s">
        <v>302</v>
      </c>
      <c r="B73" s="14">
        <f>AVERAGE('SAS Data'!B213:B224)</f>
        <v>3.1141666666666672</v>
      </c>
      <c r="C73" s="14">
        <f>AVERAGE('SAS Data'!C213:C224)</f>
        <v>48.498333333333335</v>
      </c>
      <c r="D73" s="14">
        <f>AVERAGE('SAS Data'!D213:D224)</f>
        <v>2.9725000000000001</v>
      </c>
      <c r="E73" s="14">
        <f>AVERAGE('SAS Data'!E213:E224)</f>
        <v>48.62</v>
      </c>
      <c r="F73" s="48">
        <f>AVERAGE('SAS Data'!F213:F224)</f>
        <v>3.0438523167685361</v>
      </c>
      <c r="G73" s="48">
        <f>AVERAGE('SAS Data'!G213:G224)</f>
        <v>48.610794321525162</v>
      </c>
      <c r="H73" s="14">
        <f>AVERAGE('SAS Data'!I213:I224)</f>
        <v>3.2420295306996629</v>
      </c>
      <c r="I73" s="14">
        <f>AVERAGE('SAS Data'!H213:H224)</f>
        <v>44.76277264652601</v>
      </c>
    </row>
    <row r="74" spans="1:9" x14ac:dyDescent="0.25">
      <c r="A74" s="13" t="s">
        <v>303</v>
      </c>
      <c r="B74" s="14">
        <f>AVERAGE('SAS Data'!B225:B236)</f>
        <v>3.043333333333333</v>
      </c>
      <c r="C74" s="14">
        <f>AVERAGE('SAS Data'!C225:C236)</f>
        <v>58.612500000000004</v>
      </c>
      <c r="D74" s="14">
        <f>AVERAGE('SAS Data'!D225:D236)</f>
        <v>2.9425000000000003</v>
      </c>
      <c r="E74" s="14">
        <f>AVERAGE('SAS Data'!E225:E236)</f>
        <v>58.585000000000001</v>
      </c>
      <c r="F74" s="48">
        <f>AVERAGE('SAS Data'!F225:F236)</f>
        <v>2.886208991475725</v>
      </c>
      <c r="G74" s="48">
        <f>AVERAGE('SAS Data'!G225:G236)</f>
        <v>58.575049933380882</v>
      </c>
      <c r="H74" s="60">
        <f>AVERAGE('SAS Data'!I225:I234)</f>
        <v>3.3932151249214968</v>
      </c>
      <c r="I74" s="14">
        <f>AVERAGE('SAS Data'!H225:H234)</f>
        <v>53.338286859040622</v>
      </c>
    </row>
    <row r="75" spans="1:9" x14ac:dyDescent="0.25">
      <c r="A75" s="13" t="s">
        <v>304</v>
      </c>
      <c r="B75" s="14">
        <f>AVERAGE('SAS Data'!B237:B242)</f>
        <v>3.16</v>
      </c>
      <c r="C75" s="14">
        <f>AVERAGE('SAS Data'!C237:C242)</f>
        <v>66.333333333333329</v>
      </c>
      <c r="D75" s="14">
        <f>AVERAGE('SAS Data'!D237:D248)</f>
        <v>2.8099999999999992</v>
      </c>
      <c r="E75" s="14">
        <f>AVERAGE('SAS Data'!E237:E248)</f>
        <v>64.83</v>
      </c>
      <c r="F75" s="14"/>
      <c r="G75" s="14"/>
      <c r="H75" s="14"/>
      <c r="I75" s="14"/>
    </row>
    <row r="76" spans="1:9" x14ac:dyDescent="0.25">
      <c r="A76" s="13" t="s">
        <v>305</v>
      </c>
      <c r="B76" s="14"/>
      <c r="C76" s="14"/>
      <c r="D76" s="14">
        <f>AVERAGE('SAS Data'!D249:D260)</f>
        <v>2.4924999999999997</v>
      </c>
      <c r="E76" s="14">
        <f>AVERAGE('SAS Data'!E249:E260)</f>
        <v>67.992499999999993</v>
      </c>
      <c r="F76" s="14"/>
      <c r="G76" s="14"/>
      <c r="H76" s="14"/>
      <c r="I76" s="14"/>
    </row>
    <row r="77" spans="1:9" x14ac:dyDescent="0.25">
      <c r="A77" s="13" t="s">
        <v>317</v>
      </c>
      <c r="B77" s="42"/>
      <c r="C77" s="42"/>
      <c r="D77" s="14">
        <f>AVERAGE('SAS Data'!D261:D272)</f>
        <v>2.5575000000000001</v>
      </c>
      <c r="E77" s="14">
        <f>AVERAGE('SAS Data'!E261:E272)</f>
        <v>67.975000000000009</v>
      </c>
      <c r="F77" s="42"/>
      <c r="G77" s="42"/>
      <c r="H77" s="42"/>
      <c r="I77" s="42"/>
    </row>
    <row r="78" spans="1:9" x14ac:dyDescent="0.25">
      <c r="A78" s="40" t="s">
        <v>385</v>
      </c>
      <c r="B78" s="43"/>
      <c r="C78" s="43"/>
      <c r="D78" s="41">
        <f>AVERAGE('SAS Data'!D273:D284)</f>
        <v>2.6825000000000006</v>
      </c>
      <c r="E78" s="44">
        <f>AVERAGE('SAS Data'!E273:E284)</f>
        <v>66.900000000000006</v>
      </c>
      <c r="F78" s="43"/>
      <c r="G78" s="43"/>
      <c r="H78" s="43"/>
      <c r="I78" s="43"/>
    </row>
    <row r="79" spans="1:9" x14ac:dyDescent="0.25">
      <c r="A79" s="43" t="s">
        <v>412</v>
      </c>
      <c r="B79" s="43"/>
      <c r="C79" s="43"/>
      <c r="D79" s="44">
        <f>AVERAGE('SAS Data'!D285:D296)</f>
        <v>2.9500000000000006</v>
      </c>
      <c r="E79" s="44">
        <f>AVERAGE('SAS Data'!E285:E296)</f>
        <v>67.41</v>
      </c>
      <c r="F79" s="43"/>
      <c r="G79" s="43"/>
      <c r="H79" s="43"/>
      <c r="I79" s="43"/>
    </row>
    <row r="81" spans="1:1" x14ac:dyDescent="0.25">
      <c r="A81" s="59" t="s">
        <v>411</v>
      </c>
    </row>
  </sheetData>
  <mergeCells count="9">
    <mergeCell ref="B54:C54"/>
    <mergeCell ref="D54:E54"/>
    <mergeCell ref="F54:G54"/>
    <mergeCell ref="H54:I54"/>
    <mergeCell ref="H1:P1"/>
    <mergeCell ref="A5:L5"/>
    <mergeCell ref="P7:S7"/>
    <mergeCell ref="A21:L21"/>
    <mergeCell ref="P21:S21"/>
  </mergeCells>
  <conditionalFormatting sqref="AO3:AO16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{CA01A07B-7249-41CA-BF67-7C80DE939E1C}</x14:id>
        </ext>
      </extLst>
    </cfRule>
  </conditionalFormatting>
  <conditionalFormatting sqref="AO22:AO35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{6E2BB93A-3B14-4736-9CA4-91BE7821DA6A}</x14:id>
        </ext>
      </extLst>
    </cfRule>
  </conditionalFormatting>
  <pageMargins left="0.7" right="0.7" top="0.75" bottom="0.75" header="0.3" footer="0.3"/>
  <pageSetup scale="57" fitToWidth="4" fitToHeight="4" orientation="landscape" r:id="rId1"/>
  <rowBreaks count="1" manualBreakCount="1">
    <brk id="46" max="38" man="1"/>
  </rowBreaks>
  <colBreaks count="1" manualBreakCount="1">
    <brk id="22" max="90" man="1"/>
  </colBreak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A01A07B-7249-41CA-BF67-7C80DE939E1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AO3:AO16</xm:sqref>
        </x14:conditionalFormatting>
        <x14:conditionalFormatting xmlns:xm="http://schemas.microsoft.com/office/excel/2006/main">
          <x14:cfRule type="dataBar" id="{6E2BB93A-3B14-4736-9CA4-91BE7821DA6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AO22:AO35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Z296"/>
  <sheetViews>
    <sheetView topLeftCell="A275" workbookViewId="0">
      <selection activeCell="D296" sqref="D296"/>
    </sheetView>
  </sheetViews>
  <sheetFormatPr defaultRowHeight="15" x14ac:dyDescent="0.25"/>
  <cols>
    <col min="1" max="1" width="9.140625" style="2"/>
    <col min="2" max="2" width="9.28515625" style="2" bestFit="1" customWidth="1"/>
    <col min="3" max="3" width="9.5703125" style="2" bestFit="1" customWidth="1"/>
    <col min="4" max="4" width="9.140625" style="2"/>
    <col min="5" max="5" width="9.5703125" style="2" bestFit="1" customWidth="1"/>
    <col min="6" max="6" width="10.42578125" style="2" bestFit="1" customWidth="1"/>
    <col min="7" max="7" width="11.28515625" style="2" bestFit="1" customWidth="1"/>
    <col min="8" max="8" width="11.42578125" style="2" bestFit="1" customWidth="1"/>
    <col min="9" max="9" width="12.28515625" style="2" bestFit="1" customWidth="1"/>
    <col min="10" max="10" width="12.7109375" style="2" bestFit="1" customWidth="1"/>
    <col min="11" max="11" width="9.7109375" style="2" bestFit="1" customWidth="1"/>
    <col min="12" max="12" width="12.28515625" style="2" bestFit="1" customWidth="1"/>
    <col min="13" max="13" width="9.7109375" style="2" bestFit="1" customWidth="1"/>
    <col min="14" max="14" width="10.5703125" style="2" bestFit="1" customWidth="1"/>
    <col min="15" max="16384" width="9.140625" style="2"/>
  </cols>
  <sheetData>
    <row r="1" spans="1:14" ht="18.75" x14ac:dyDescent="0.3">
      <c r="A1" s="32" t="s">
        <v>318</v>
      </c>
    </row>
    <row r="2" spans="1:14" x14ac:dyDescent="0.25">
      <c r="A2" s="2" t="s">
        <v>66</v>
      </c>
      <c r="B2" s="2" t="s">
        <v>313</v>
      </c>
      <c r="C2" s="2" t="s">
        <v>314</v>
      </c>
      <c r="D2" s="2" t="s">
        <v>315</v>
      </c>
      <c r="E2" s="2" t="s">
        <v>316</v>
      </c>
      <c r="F2" s="2" t="s">
        <v>366</v>
      </c>
      <c r="G2" s="2" t="s">
        <v>337</v>
      </c>
      <c r="H2" s="24" t="s">
        <v>319</v>
      </c>
      <c r="I2" s="24" t="s">
        <v>333</v>
      </c>
      <c r="J2" s="58" t="s">
        <v>336</v>
      </c>
      <c r="K2" s="58" t="s">
        <v>349</v>
      </c>
      <c r="L2" s="58" t="s">
        <v>350</v>
      </c>
      <c r="M2" s="58" t="s">
        <v>351</v>
      </c>
      <c r="N2" s="58" t="s">
        <v>352</v>
      </c>
    </row>
    <row r="3" spans="1:14" x14ac:dyDescent="0.25">
      <c r="A3" s="2" t="s">
        <v>80</v>
      </c>
      <c r="B3" s="7">
        <v>1.9007719999999999</v>
      </c>
      <c r="C3" s="7">
        <v>12.515000000000001</v>
      </c>
      <c r="D3" s="7">
        <v>1.81</v>
      </c>
      <c r="E3" s="7">
        <v>13.01</v>
      </c>
      <c r="F3" s="7">
        <v>1.8319473684210525</v>
      </c>
      <c r="G3" s="7">
        <v>12.486842105263158</v>
      </c>
      <c r="H3" s="7">
        <v>10.554786795807479</v>
      </c>
      <c r="I3" s="7">
        <v>1.6662550231482411</v>
      </c>
      <c r="J3" s="7">
        <v>2.5946631737769428</v>
      </c>
      <c r="K3" s="7">
        <v>1.7915955142403499</v>
      </c>
      <c r="L3" s="7">
        <v>1.5556525821660216</v>
      </c>
    </row>
    <row r="4" spans="1:14" x14ac:dyDescent="0.25">
      <c r="A4" s="2" t="s">
        <v>81</v>
      </c>
      <c r="B4" s="7">
        <v>1.8205880000000001</v>
      </c>
      <c r="C4" s="7">
        <v>12.013999999999999</v>
      </c>
      <c r="D4" s="7">
        <v>1.81</v>
      </c>
      <c r="E4" s="7">
        <v>13.01</v>
      </c>
      <c r="F4" s="7">
        <v>1.7610526315789474</v>
      </c>
      <c r="G4" s="7">
        <v>12.021052631578947</v>
      </c>
      <c r="H4" s="7">
        <v>9.9653716984394709</v>
      </c>
      <c r="I4" s="7">
        <v>1.5930757821561348</v>
      </c>
      <c r="J4" s="7">
        <v>2.7457889967394071</v>
      </c>
      <c r="K4" s="7">
        <v>1.6909467764310888</v>
      </c>
      <c r="L4" s="7">
        <v>1.4735458613431562</v>
      </c>
    </row>
    <row r="5" spans="1:14" x14ac:dyDescent="0.25">
      <c r="A5" s="2" t="s">
        <v>82</v>
      </c>
      <c r="B5" s="7">
        <v>1.842176</v>
      </c>
      <c r="C5" s="7">
        <v>14.677</v>
      </c>
      <c r="D5" s="7">
        <v>1.81</v>
      </c>
      <c r="E5" s="7">
        <v>13.01</v>
      </c>
      <c r="F5" s="7">
        <v>1.8010434782608695</v>
      </c>
      <c r="G5" s="7">
        <v>14.682173913043478</v>
      </c>
      <c r="H5" s="7">
        <v>12.864159275672208</v>
      </c>
      <c r="I5" s="7">
        <v>1.5109573369022959</v>
      </c>
      <c r="J5" s="7">
        <v>2.9304764320607264</v>
      </c>
      <c r="K5" s="7">
        <v>1.5915532374555295</v>
      </c>
      <c r="L5" s="7">
        <v>1.3704008534918908</v>
      </c>
    </row>
    <row r="6" spans="1:14" x14ac:dyDescent="0.25">
      <c r="A6" s="2" t="s">
        <v>83</v>
      </c>
      <c r="B6" s="7">
        <v>2.2101999999999999</v>
      </c>
      <c r="C6" s="7">
        <v>17.312000000000001</v>
      </c>
      <c r="D6" s="7">
        <v>2.23</v>
      </c>
      <c r="E6" s="7">
        <v>17.559999999999999</v>
      </c>
      <c r="F6" s="7">
        <v>2.153</v>
      </c>
      <c r="G6" s="7">
        <v>17.302380952380954</v>
      </c>
      <c r="H6" s="7">
        <v>15.352482386714325</v>
      </c>
      <c r="I6" s="7">
        <v>1.6956624338605084</v>
      </c>
      <c r="J6" s="7">
        <v>3.6856160800434328</v>
      </c>
      <c r="K6" s="7">
        <v>1.7099377062902017</v>
      </c>
      <c r="L6" s="7">
        <v>1.5319893749589772</v>
      </c>
    </row>
    <row r="7" spans="1:14" x14ac:dyDescent="0.25">
      <c r="A7" s="2" t="s">
        <v>84</v>
      </c>
      <c r="B7" s="7">
        <v>2.32328</v>
      </c>
      <c r="C7" s="7">
        <v>17.719000000000001</v>
      </c>
      <c r="D7" s="7">
        <v>2.23</v>
      </c>
      <c r="E7" s="7">
        <v>17.559999999999999</v>
      </c>
      <c r="F7" s="7">
        <v>2.2720000000000002</v>
      </c>
      <c r="G7" s="7">
        <v>17.771000000000001</v>
      </c>
      <c r="H7" s="7">
        <v>13.80115928155397</v>
      </c>
      <c r="I7" s="7">
        <v>2.0551373468083094</v>
      </c>
      <c r="J7" s="7">
        <v>3.6983182671020889</v>
      </c>
      <c r="K7" s="7">
        <v>2.0997458334521002</v>
      </c>
      <c r="L7" s="7">
        <v>1.9147887211309851</v>
      </c>
    </row>
    <row r="8" spans="1:14" x14ac:dyDescent="0.25">
      <c r="A8" s="2" t="s">
        <v>85</v>
      </c>
      <c r="B8" s="7">
        <v>2.368512</v>
      </c>
      <c r="C8" s="7">
        <v>17.922999999999998</v>
      </c>
      <c r="D8" s="7">
        <v>2.23</v>
      </c>
      <c r="E8" s="7">
        <v>17.559999999999999</v>
      </c>
      <c r="F8" s="7">
        <v>2.346318181818182</v>
      </c>
      <c r="G8" s="7">
        <v>17.919999999999998</v>
      </c>
      <c r="H8" s="7">
        <v>16.559237866664247</v>
      </c>
      <c r="I8" s="7">
        <v>2.0266145328029688</v>
      </c>
      <c r="J8" s="7">
        <v>3.8016053328640873</v>
      </c>
      <c r="K8" s="7">
        <v>2.0533267906548587</v>
      </c>
      <c r="L8" s="7">
        <v>1.8845891560334413</v>
      </c>
    </row>
    <row r="9" spans="1:14" x14ac:dyDescent="0.25">
      <c r="A9" s="2" t="s">
        <v>86</v>
      </c>
      <c r="B9" s="7">
        <v>2.3715959999999998</v>
      </c>
      <c r="C9" s="7">
        <v>20.103000000000002</v>
      </c>
      <c r="D9" s="7">
        <v>2.54</v>
      </c>
      <c r="E9" s="7">
        <v>21.58</v>
      </c>
      <c r="F9" s="7">
        <v>2.3070476190476188</v>
      </c>
      <c r="G9" s="7">
        <v>20.095714285714287</v>
      </c>
      <c r="H9" s="7">
        <v>18.058126986935296</v>
      </c>
      <c r="I9" s="7">
        <v>2.1463909049584302</v>
      </c>
      <c r="J9" s="7">
        <v>4.4082039474483414</v>
      </c>
      <c r="K9" s="7">
        <v>2.1432535399222616</v>
      </c>
      <c r="L9" s="7">
        <v>1.9789911060970822</v>
      </c>
    </row>
    <row r="10" spans="1:14" x14ac:dyDescent="0.25">
      <c r="A10" s="2" t="s">
        <v>87</v>
      </c>
      <c r="B10" s="7">
        <v>2.8732600000000001</v>
      </c>
      <c r="C10" s="7">
        <v>21.279</v>
      </c>
      <c r="D10" s="7">
        <v>2.54</v>
      </c>
      <c r="E10" s="7">
        <v>21.58</v>
      </c>
      <c r="F10" s="7">
        <v>2.802</v>
      </c>
      <c r="G10" s="7">
        <v>21.279090909090908</v>
      </c>
      <c r="H10" s="7">
        <v>19.520736489676185</v>
      </c>
      <c r="I10" s="7">
        <v>2.4411773767007237</v>
      </c>
      <c r="J10" s="7">
        <v>5.263381374023143</v>
      </c>
      <c r="K10" s="7">
        <v>2.4408751042509484</v>
      </c>
      <c r="L10" s="7">
        <v>2.232916428210987</v>
      </c>
    </row>
    <row r="11" spans="1:14" x14ac:dyDescent="0.25">
      <c r="A11" s="2" t="s">
        <v>88</v>
      </c>
      <c r="B11" s="7">
        <v>2.6172879999999998</v>
      </c>
      <c r="C11" s="7">
        <v>23.797000000000001</v>
      </c>
      <c r="D11" s="7">
        <v>2.54</v>
      </c>
      <c r="E11" s="7">
        <v>21.58</v>
      </c>
      <c r="F11" s="7">
        <v>2.6365714285714286</v>
      </c>
      <c r="G11" s="7">
        <v>23.789047619047619</v>
      </c>
      <c r="H11" s="7">
        <v>21.871168983243006</v>
      </c>
      <c r="I11" s="7">
        <v>2.6608702354979399</v>
      </c>
      <c r="J11" s="7">
        <v>5.3428008558868916</v>
      </c>
      <c r="K11" s="7">
        <v>2.6477706400256928</v>
      </c>
      <c r="L11" s="7">
        <v>2.4662682388181909</v>
      </c>
    </row>
    <row r="12" spans="1:14" x14ac:dyDescent="0.25">
      <c r="A12" s="2" t="s">
        <v>89</v>
      </c>
      <c r="B12" s="7">
        <v>2.8043840000000002</v>
      </c>
      <c r="C12" s="7">
        <v>22.690999999999999</v>
      </c>
      <c r="D12" s="7">
        <v>2.48</v>
      </c>
      <c r="E12" s="7">
        <v>24.54</v>
      </c>
      <c r="F12" s="7">
        <v>2.8836190476190477</v>
      </c>
      <c r="G12" s="7">
        <v>22.674761904761905</v>
      </c>
      <c r="H12" s="7">
        <v>21.268557736152506</v>
      </c>
      <c r="I12" s="7">
        <v>2.5473042267474977</v>
      </c>
      <c r="J12" s="7">
        <v>5.5537560855848884</v>
      </c>
      <c r="K12" s="7">
        <v>2.4976656519993541</v>
      </c>
      <c r="L12" s="7">
        <v>2.3457795217101096</v>
      </c>
    </row>
    <row r="13" spans="1:14" x14ac:dyDescent="0.25">
      <c r="A13" s="2" t="s">
        <v>90</v>
      </c>
      <c r="B13" s="7">
        <v>2.4332760000000002</v>
      </c>
      <c r="C13" s="7">
        <v>25.001999999999999</v>
      </c>
      <c r="D13" s="7">
        <v>2.48</v>
      </c>
      <c r="E13" s="7">
        <v>24.54</v>
      </c>
      <c r="F13" s="7">
        <v>2.5496500000000002</v>
      </c>
      <c r="G13" s="7">
        <v>24.766500000000001</v>
      </c>
      <c r="H13" s="7">
        <v>23.245973151690382</v>
      </c>
      <c r="I13" s="7">
        <v>2.819926464748904</v>
      </c>
      <c r="J13" s="7">
        <v>5.436763989492758</v>
      </c>
      <c r="K13" s="7">
        <v>2.7860553401250145</v>
      </c>
      <c r="L13" s="7">
        <v>2.6371963390607527</v>
      </c>
    </row>
    <row r="14" spans="1:14" x14ac:dyDescent="0.25">
      <c r="A14" s="2" t="s">
        <v>91</v>
      </c>
      <c r="B14" s="7">
        <v>2.4209399999999999</v>
      </c>
      <c r="C14" s="7">
        <v>26.102</v>
      </c>
      <c r="D14" s="7">
        <v>2.48</v>
      </c>
      <c r="E14" s="7">
        <v>24.54</v>
      </c>
      <c r="F14" s="7">
        <v>2.4239047619047618</v>
      </c>
      <c r="G14" s="7">
        <v>26.088571428571427</v>
      </c>
      <c r="H14" s="7">
        <v>24.347694200427132</v>
      </c>
      <c r="I14" s="7">
        <v>2.1966931692388196</v>
      </c>
      <c r="J14" s="7">
        <v>5.3511437204119625</v>
      </c>
      <c r="K14" s="7">
        <v>2.1733206416801996</v>
      </c>
      <c r="L14" s="7">
        <v>1.9842306642760936</v>
      </c>
    </row>
    <row r="15" spans="1:14" x14ac:dyDescent="0.25">
      <c r="A15" s="2" t="s">
        <v>92</v>
      </c>
      <c r="B15" s="7">
        <v>2.484972</v>
      </c>
      <c r="C15" s="7">
        <v>27.259</v>
      </c>
      <c r="D15" s="7">
        <v>2.62</v>
      </c>
      <c r="E15" s="7">
        <v>28.56</v>
      </c>
      <c r="F15" s="7">
        <v>2.3853684210526316</v>
      </c>
      <c r="G15" s="7">
        <v>27.014210526315789</v>
      </c>
      <c r="H15" s="7">
        <v>25.848107207271699</v>
      </c>
      <c r="I15" s="7">
        <v>2.4395094770944117</v>
      </c>
      <c r="J15" s="7">
        <v>6.2966695048176993</v>
      </c>
      <c r="K15" s="7">
        <v>2.2645114657546315</v>
      </c>
      <c r="L15" s="7">
        <v>2.2197633805672394</v>
      </c>
    </row>
    <row r="16" spans="1:14" x14ac:dyDescent="0.25">
      <c r="A16" s="2" t="s">
        <v>93</v>
      </c>
      <c r="B16" s="7">
        <v>2.7291599999999998</v>
      </c>
      <c r="C16" s="7">
        <v>29.366</v>
      </c>
      <c r="D16" s="7">
        <v>2.62</v>
      </c>
      <c r="E16" s="7">
        <v>28.56</v>
      </c>
      <c r="F16" s="7">
        <v>2.6142500000000002</v>
      </c>
      <c r="G16" s="7">
        <v>29.297499999999999</v>
      </c>
      <c r="H16" s="7">
        <v>28.239399499874796</v>
      </c>
      <c r="I16" s="7">
        <v>2.6857310137213006</v>
      </c>
      <c r="J16" s="7">
        <v>6.8799729643137528</v>
      </c>
      <c r="K16" s="7">
        <v>2.4878116985198355</v>
      </c>
      <c r="L16" s="7">
        <v>2.4341284390497724</v>
      </c>
    </row>
    <row r="17" spans="1:12" x14ac:dyDescent="0.25">
      <c r="A17" s="2" t="s">
        <v>94</v>
      </c>
      <c r="B17" s="7">
        <v>2.865618</v>
      </c>
      <c r="C17" s="7">
        <v>29.841999999999999</v>
      </c>
      <c r="D17" s="7">
        <v>2.62</v>
      </c>
      <c r="E17" s="7">
        <v>28.56</v>
      </c>
      <c r="F17" s="7">
        <v>2.8282608695652174</v>
      </c>
      <c r="G17" s="7">
        <v>29.894347826086957</v>
      </c>
      <c r="H17" s="7">
        <v>29.054558906294936</v>
      </c>
      <c r="I17" s="7">
        <v>2.6794837291482545</v>
      </c>
      <c r="J17" s="7">
        <v>6.3857723003628948</v>
      </c>
      <c r="K17" s="7">
        <v>2.4899218523899145</v>
      </c>
      <c r="L17" s="7">
        <v>2.462713308882972</v>
      </c>
    </row>
    <row r="18" spans="1:12" x14ac:dyDescent="0.25">
      <c r="A18" s="2" t="s">
        <v>95</v>
      </c>
      <c r="B18" s="7">
        <v>3.11904</v>
      </c>
      <c r="C18" s="7">
        <v>25.722000000000001</v>
      </c>
      <c r="D18" s="7">
        <v>3.63</v>
      </c>
      <c r="E18" s="7">
        <v>28.41</v>
      </c>
      <c r="F18" s="7">
        <v>3.0288421052631578</v>
      </c>
      <c r="G18" s="7">
        <v>25.536842105263158</v>
      </c>
      <c r="H18" s="7">
        <v>25.2425557098266</v>
      </c>
      <c r="I18" s="7">
        <v>2.8334411663723844</v>
      </c>
      <c r="J18" s="7">
        <v>5.4505044635455375</v>
      </c>
      <c r="K18" s="7">
        <v>2.8155191455740427</v>
      </c>
      <c r="L18" s="7">
        <v>2.6422734669210901</v>
      </c>
    </row>
    <row r="19" spans="1:12" x14ac:dyDescent="0.25">
      <c r="A19" s="2" t="s">
        <v>96</v>
      </c>
      <c r="B19" s="7">
        <v>3.679236</v>
      </c>
      <c r="C19" s="7">
        <v>28.788</v>
      </c>
      <c r="D19" s="7">
        <v>3.63</v>
      </c>
      <c r="E19" s="7">
        <v>28.41</v>
      </c>
      <c r="F19" s="7">
        <v>3.5964090909090909</v>
      </c>
      <c r="G19" s="7">
        <v>28.80590909090909</v>
      </c>
      <c r="H19" s="7">
        <v>27.732950227494864</v>
      </c>
      <c r="I19" s="7">
        <v>2.9770281890765831</v>
      </c>
      <c r="J19" s="7">
        <v>5.8142772397176161</v>
      </c>
      <c r="K19" s="7">
        <v>2.9695695478492676</v>
      </c>
      <c r="L19" s="7">
        <v>2.7619870948679264</v>
      </c>
    </row>
    <row r="20" spans="1:12" x14ac:dyDescent="0.25">
      <c r="A20" s="2" t="s">
        <v>97</v>
      </c>
      <c r="B20" s="7">
        <v>4.4005140000000003</v>
      </c>
      <c r="C20" s="7">
        <v>31.821999999999999</v>
      </c>
      <c r="D20" s="7">
        <v>3.63</v>
      </c>
      <c r="E20" s="7">
        <v>28.41</v>
      </c>
      <c r="F20" s="7">
        <v>4.3034090909090912</v>
      </c>
      <c r="G20" s="7">
        <v>31.53</v>
      </c>
      <c r="H20" s="7">
        <v>29.887848063284945</v>
      </c>
      <c r="I20" s="7">
        <v>3.8707848629016337</v>
      </c>
      <c r="J20" s="7">
        <v>6.3673567062482253</v>
      </c>
      <c r="K20" s="7">
        <v>3.9556417420161192</v>
      </c>
      <c r="L20" s="7">
        <v>3.6508999016995514</v>
      </c>
    </row>
    <row r="21" spans="1:12" x14ac:dyDescent="0.25">
      <c r="A21" s="2" t="s">
        <v>98</v>
      </c>
      <c r="B21" s="7">
        <v>4.092714</v>
      </c>
      <c r="C21" s="7">
        <v>29.696999999999999</v>
      </c>
      <c r="D21" s="7">
        <v>4.4800000000000004</v>
      </c>
      <c r="E21" s="7">
        <v>31.63</v>
      </c>
      <c r="F21" s="7">
        <v>3.9721052631578946</v>
      </c>
      <c r="G21" s="7">
        <v>29.716315789473683</v>
      </c>
      <c r="H21" s="7">
        <v>29.320248214594827</v>
      </c>
      <c r="I21" s="7">
        <v>4.1287837265804912</v>
      </c>
      <c r="J21" s="7">
        <v>6.2974255076702725</v>
      </c>
      <c r="K21" s="7">
        <v>4.7022294253014243</v>
      </c>
      <c r="L21" s="7">
        <v>3.7924368904677221</v>
      </c>
    </row>
    <row r="22" spans="1:12" x14ac:dyDescent="0.25">
      <c r="A22" s="2" t="s">
        <v>99</v>
      </c>
      <c r="B22" s="7">
        <v>4.5441539999999998</v>
      </c>
      <c r="C22" s="7">
        <v>31.263999999999999</v>
      </c>
      <c r="D22" s="7">
        <v>4.4800000000000004</v>
      </c>
      <c r="E22" s="7">
        <v>31.63</v>
      </c>
      <c r="F22" s="7">
        <v>4.4608260869565219</v>
      </c>
      <c r="G22" s="7">
        <v>31.137826086956522</v>
      </c>
      <c r="H22" s="7">
        <v>30.137302050412629</v>
      </c>
      <c r="I22" s="7">
        <v>3.678020521452964</v>
      </c>
      <c r="J22" s="7">
        <v>6.3485162946538569</v>
      </c>
      <c r="K22" s="7">
        <v>3.6975980961796275</v>
      </c>
      <c r="L22" s="7">
        <v>3.4557158998298325</v>
      </c>
    </row>
    <row r="23" spans="1:12" x14ac:dyDescent="0.25">
      <c r="A23" s="2" t="s">
        <v>100</v>
      </c>
      <c r="B23" s="7">
        <v>5.1874560000000001</v>
      </c>
      <c r="C23" s="7">
        <v>33.884</v>
      </c>
      <c r="D23" s="7">
        <v>4.4800000000000004</v>
      </c>
      <c r="E23" s="7">
        <v>31.63</v>
      </c>
      <c r="F23" s="7">
        <v>5.1303999999999998</v>
      </c>
      <c r="G23" s="7">
        <v>33.866999999999997</v>
      </c>
      <c r="H23" s="7">
        <v>32.715016289440925</v>
      </c>
      <c r="I23" s="7">
        <v>4.1436972130830698</v>
      </c>
      <c r="J23" s="7">
        <v>7.0771744977114146</v>
      </c>
      <c r="K23" s="7">
        <v>4.1552454596251964</v>
      </c>
      <c r="L23" s="7">
        <v>3.9117142113560619</v>
      </c>
    </row>
    <row r="24" spans="1:12" x14ac:dyDescent="0.25">
      <c r="A24" s="2" t="s">
        <v>101</v>
      </c>
      <c r="B24" s="7">
        <v>5.1525720000000002</v>
      </c>
      <c r="C24" s="7">
        <v>33.109000000000002</v>
      </c>
      <c r="D24" s="7">
        <v>6.5</v>
      </c>
      <c r="E24" s="7">
        <v>31.96</v>
      </c>
      <c r="F24" s="7">
        <v>5.0799545454545454</v>
      </c>
      <c r="G24" s="7">
        <v>32.932272727272725</v>
      </c>
      <c r="H24" s="7">
        <v>31.895682761732189</v>
      </c>
      <c r="I24" s="7">
        <v>4.7337071438664209</v>
      </c>
      <c r="J24" s="7">
        <v>7.2950990995011287</v>
      </c>
      <c r="K24" s="7">
        <v>4.779146628603252</v>
      </c>
      <c r="L24" s="7">
        <v>4.5280601842820705</v>
      </c>
    </row>
    <row r="25" spans="1:12" x14ac:dyDescent="0.25">
      <c r="A25" s="2" t="s">
        <v>102</v>
      </c>
      <c r="B25" s="7">
        <v>5.667624</v>
      </c>
      <c r="C25" s="7">
        <v>34.417000000000002</v>
      </c>
      <c r="D25" s="7">
        <v>6.5</v>
      </c>
      <c r="E25" s="7">
        <v>31.96</v>
      </c>
      <c r="F25" s="7">
        <v>5.7405499999999998</v>
      </c>
      <c r="G25" s="7">
        <v>34.262999999999998</v>
      </c>
      <c r="H25" s="7">
        <v>32.894221247992711</v>
      </c>
      <c r="I25" s="7">
        <v>4.7517303451074229</v>
      </c>
      <c r="J25" s="7">
        <v>7.2641751664168126</v>
      </c>
      <c r="K25" s="7">
        <v>4.6978358560278961</v>
      </c>
      <c r="L25" s="7">
        <v>4.564138798575601</v>
      </c>
    </row>
    <row r="26" spans="1:12" x14ac:dyDescent="0.25">
      <c r="A26" s="2" t="s">
        <v>103</v>
      </c>
      <c r="B26" s="7">
        <v>9.1293480000000002</v>
      </c>
      <c r="C26" s="7">
        <v>28.437000000000001</v>
      </c>
      <c r="D26" s="7">
        <v>6.5</v>
      </c>
      <c r="E26" s="7">
        <v>31.96</v>
      </c>
      <c r="F26" s="7">
        <v>8.6181999999999999</v>
      </c>
      <c r="G26" s="7">
        <v>28.398500000000002</v>
      </c>
      <c r="H26" s="7">
        <v>27.415280815139209</v>
      </c>
      <c r="I26" s="7">
        <v>6.8105428703791668</v>
      </c>
      <c r="J26" s="7">
        <v>11.21842880735759</v>
      </c>
      <c r="K26" s="7">
        <v>6.2502020983451887</v>
      </c>
      <c r="L26" s="7">
        <v>6.7435682377714805</v>
      </c>
    </row>
    <row r="27" spans="1:12" x14ac:dyDescent="0.25">
      <c r="A27" s="2" t="s">
        <v>104</v>
      </c>
      <c r="B27" s="7">
        <v>8.4089880000000008</v>
      </c>
      <c r="C27" s="7">
        <v>29.585999999999999</v>
      </c>
      <c r="D27" s="7">
        <v>6.33</v>
      </c>
      <c r="E27" s="7">
        <v>28.47</v>
      </c>
      <c r="F27" s="7">
        <v>7.8259047619047619</v>
      </c>
      <c r="G27" s="7">
        <v>29.259523809523809</v>
      </c>
      <c r="H27" s="7">
        <v>28.062039243353944</v>
      </c>
      <c r="I27" s="7">
        <v>8.6559024807427019</v>
      </c>
      <c r="J27" s="7">
        <v>9.6585098057978911</v>
      </c>
      <c r="K27" s="7">
        <v>8.3988764769292317</v>
      </c>
      <c r="L27" s="7">
        <v>8.6783426664008978</v>
      </c>
    </row>
    <row r="28" spans="1:12" x14ac:dyDescent="0.25">
      <c r="A28" s="2" t="s">
        <v>105</v>
      </c>
      <c r="B28" s="7">
        <v>5.7685740000000001</v>
      </c>
      <c r="C28" s="7">
        <v>29.609000000000002</v>
      </c>
      <c r="D28" s="7">
        <v>6.33</v>
      </c>
      <c r="E28" s="7">
        <v>28.47</v>
      </c>
      <c r="F28" s="7">
        <v>5.6757368421052634</v>
      </c>
      <c r="G28" s="7">
        <v>29.644736842105264</v>
      </c>
      <c r="H28" s="7">
        <v>28.492135018180424</v>
      </c>
      <c r="I28" s="7">
        <v>6.2278682793394751</v>
      </c>
      <c r="J28" s="7">
        <v>6.1183151678919998</v>
      </c>
      <c r="K28" s="7">
        <v>6.4227050561221137</v>
      </c>
      <c r="L28" s="7">
        <v>6.1703647042662642</v>
      </c>
    </row>
    <row r="29" spans="1:12" x14ac:dyDescent="0.25">
      <c r="A29" s="2" t="s">
        <v>106</v>
      </c>
      <c r="B29" s="7">
        <v>5.3816699999999997</v>
      </c>
      <c r="C29" s="7">
        <v>27.245000000000001</v>
      </c>
      <c r="D29" s="7">
        <v>6.33</v>
      </c>
      <c r="E29" s="7">
        <v>28.47</v>
      </c>
      <c r="F29" s="7">
        <v>5.1893636363636366</v>
      </c>
      <c r="G29" s="7">
        <v>27.271363636363638</v>
      </c>
      <c r="H29" s="7">
        <v>25.092704975107708</v>
      </c>
      <c r="I29" s="7">
        <v>5.134722347862315</v>
      </c>
      <c r="J29" s="7">
        <v>5.5761105311323895</v>
      </c>
      <c r="K29" s="7">
        <v>5.1573388303049343</v>
      </c>
      <c r="L29" s="7">
        <v>5.0835966300189526</v>
      </c>
    </row>
    <row r="30" spans="1:12" x14ac:dyDescent="0.25">
      <c r="A30" s="2" t="s">
        <v>107</v>
      </c>
      <c r="B30" s="7">
        <v>5.342568</v>
      </c>
      <c r="C30" s="7">
        <v>27.49</v>
      </c>
      <c r="D30" s="7">
        <v>4.3600000000000003</v>
      </c>
      <c r="E30" s="7">
        <v>28.01</v>
      </c>
      <c r="F30" s="7">
        <v>5.1894999999999998</v>
      </c>
      <c r="G30" s="7">
        <v>27.620999999999999</v>
      </c>
      <c r="H30" s="7">
        <v>24.975482346974328</v>
      </c>
      <c r="I30" s="7">
        <v>4.900738570540307</v>
      </c>
      <c r="J30" s="7">
        <v>5.4294609878866966</v>
      </c>
      <c r="K30" s="7">
        <v>5.1850374032116537</v>
      </c>
      <c r="L30" s="7">
        <v>4.7438420616951902</v>
      </c>
    </row>
    <row r="31" spans="1:12" x14ac:dyDescent="0.25">
      <c r="A31" s="2" t="s">
        <v>108</v>
      </c>
      <c r="B31" s="7">
        <v>4.3125390000000001</v>
      </c>
      <c r="C31" s="7">
        <v>28.629000000000001</v>
      </c>
      <c r="D31" s="7">
        <v>4.3600000000000003</v>
      </c>
      <c r="E31" s="7">
        <v>28.01</v>
      </c>
      <c r="F31" s="7">
        <v>4.2445454545454542</v>
      </c>
      <c r="G31" s="7">
        <v>28.684090909090909</v>
      </c>
      <c r="H31" s="7">
        <v>25.898851332021433</v>
      </c>
      <c r="I31" s="7">
        <v>4.4306017193171483</v>
      </c>
      <c r="J31" s="7">
        <v>5.4136443865744077</v>
      </c>
      <c r="K31" s="7">
        <v>4.6067691569054405</v>
      </c>
      <c r="L31" s="7">
        <v>4.2874253361810251</v>
      </c>
    </row>
    <row r="32" spans="1:12" x14ac:dyDescent="0.25">
      <c r="A32" s="2" t="s">
        <v>109</v>
      </c>
      <c r="B32" s="7">
        <v>3.8278799999999999</v>
      </c>
      <c r="C32" s="7">
        <v>27.599</v>
      </c>
      <c r="D32" s="7">
        <v>4.3600000000000003</v>
      </c>
      <c r="E32" s="7">
        <v>28.01</v>
      </c>
      <c r="F32" s="7">
        <v>3.7822857142857145</v>
      </c>
      <c r="G32" s="7">
        <v>27.584761904761905</v>
      </c>
      <c r="H32" s="7">
        <v>24.854763258667798</v>
      </c>
      <c r="I32" s="7">
        <v>3.5534306259001491</v>
      </c>
      <c r="J32" s="7">
        <v>4.2401576932773795</v>
      </c>
      <c r="K32" s="7">
        <v>3.6685563706019719</v>
      </c>
      <c r="L32" s="7">
        <v>3.4525936343682333</v>
      </c>
    </row>
    <row r="33" spans="1:12" x14ac:dyDescent="0.25">
      <c r="A33" s="2" t="s">
        <v>110</v>
      </c>
      <c r="B33" s="7">
        <v>3.1991610000000001</v>
      </c>
      <c r="C33" s="7">
        <v>26.425000000000001</v>
      </c>
      <c r="D33" s="7">
        <v>2.73</v>
      </c>
      <c r="E33" s="7">
        <v>26.49</v>
      </c>
      <c r="F33" s="7">
        <v>3.167095238095238</v>
      </c>
      <c r="G33" s="7">
        <v>26.467142857142857</v>
      </c>
      <c r="H33" s="7">
        <v>24.493793441159568</v>
      </c>
      <c r="I33" s="7">
        <v>2.7984323091359551</v>
      </c>
      <c r="J33" s="7">
        <v>4.2479222250726867</v>
      </c>
      <c r="K33" s="7">
        <v>2.863547285211208</v>
      </c>
      <c r="L33" s="7">
        <v>2.6513128019854237</v>
      </c>
    </row>
    <row r="34" spans="1:12" x14ac:dyDescent="0.25">
      <c r="A34" s="2" t="s">
        <v>111</v>
      </c>
      <c r="B34" s="7">
        <v>3.0540720000000001</v>
      </c>
      <c r="C34" s="7">
        <v>27.373999999999999</v>
      </c>
      <c r="D34" s="7">
        <v>2.73</v>
      </c>
      <c r="E34" s="7">
        <v>26.49</v>
      </c>
      <c r="F34" s="7">
        <v>2.9351739130434784</v>
      </c>
      <c r="G34" s="7">
        <v>27.30913043478261</v>
      </c>
      <c r="H34" s="7">
        <v>25.779585896910351</v>
      </c>
      <c r="I34" s="7">
        <v>2.8134153497832961</v>
      </c>
      <c r="J34" s="7">
        <v>4.2117938395655434</v>
      </c>
      <c r="K34" s="7">
        <v>2.865787275862588</v>
      </c>
      <c r="L34" s="7">
        <v>2.6664658704423276</v>
      </c>
    </row>
    <row r="35" spans="1:12" x14ac:dyDescent="0.25">
      <c r="A35" s="2" t="s">
        <v>112</v>
      </c>
      <c r="B35" s="7">
        <v>2.2555679999999998</v>
      </c>
      <c r="C35" s="7">
        <v>26.199000000000002</v>
      </c>
      <c r="D35" s="7">
        <v>2.73</v>
      </c>
      <c r="E35" s="7">
        <v>26.49</v>
      </c>
      <c r="F35" s="7">
        <v>2.2139333333333333</v>
      </c>
      <c r="G35" s="7">
        <v>25.831875</v>
      </c>
      <c r="H35" s="7">
        <v>25.145170608832114</v>
      </c>
      <c r="I35" s="7">
        <v>2.3579717908621989</v>
      </c>
      <c r="J35" s="7">
        <v>4.3556361182820842</v>
      </c>
      <c r="K35" s="7">
        <v>2.2844600226011638</v>
      </c>
      <c r="L35" s="7">
        <v>2.1988328899615981</v>
      </c>
    </row>
    <row r="36" spans="1:12" x14ac:dyDescent="0.25">
      <c r="A36" s="2" t="s">
        <v>113</v>
      </c>
      <c r="B36" s="7">
        <v>2.5323690000000001</v>
      </c>
      <c r="C36" s="7">
        <v>22.17</v>
      </c>
      <c r="D36" s="7">
        <v>2.41</v>
      </c>
      <c r="E36" s="7">
        <v>20.38</v>
      </c>
      <c r="F36" s="7">
        <v>2.6180434782608697</v>
      </c>
      <c r="G36" s="7">
        <v>22.212608695652175</v>
      </c>
      <c r="H36" s="7">
        <v>20.139444460983029</v>
      </c>
      <c r="I36" s="7">
        <v>1.8245153631488871</v>
      </c>
      <c r="J36" s="7">
        <v>3.9897508695255577</v>
      </c>
      <c r="K36" s="7">
        <v>1.7799953807224809</v>
      </c>
      <c r="L36" s="7">
        <v>1.6406513300976575</v>
      </c>
    </row>
    <row r="37" spans="1:12" x14ac:dyDescent="0.25">
      <c r="A37" s="2" t="s">
        <v>114</v>
      </c>
      <c r="B37" s="7">
        <v>2.4109470000000002</v>
      </c>
      <c r="C37" s="7">
        <v>19.635000000000002</v>
      </c>
      <c r="D37" s="7">
        <v>2.41</v>
      </c>
      <c r="E37" s="7">
        <v>20.38</v>
      </c>
      <c r="F37" s="7">
        <v>2.7867500000000001</v>
      </c>
      <c r="G37" s="7">
        <v>19.669499999999999</v>
      </c>
      <c r="H37" s="7">
        <v>17.62386793434019</v>
      </c>
      <c r="I37" s="7">
        <v>2.5774774500473741</v>
      </c>
      <c r="J37" s="7">
        <v>3.6095966636805228</v>
      </c>
      <c r="K37" s="7">
        <v>2.7254782290905308</v>
      </c>
      <c r="L37" s="7">
        <v>2.43957820067053</v>
      </c>
    </row>
    <row r="38" spans="1:12" x14ac:dyDescent="0.25">
      <c r="A38" s="2" t="s">
        <v>115</v>
      </c>
      <c r="B38" s="7">
        <v>2.3687580000000001</v>
      </c>
      <c r="C38" s="7">
        <v>19.388999999999999</v>
      </c>
      <c r="D38" s="7">
        <v>2.41</v>
      </c>
      <c r="E38" s="7">
        <v>20.38</v>
      </c>
      <c r="F38" s="7">
        <v>2.6864210526315788</v>
      </c>
      <c r="G38" s="7">
        <v>19.403684210526315</v>
      </c>
      <c r="H38" s="7">
        <v>17.383444822290528</v>
      </c>
      <c r="I38" s="7">
        <v>2.3070674246086993</v>
      </c>
      <c r="J38" s="7">
        <v>3.069010757104742</v>
      </c>
      <c r="K38" s="7">
        <v>2.3117003803245075</v>
      </c>
      <c r="L38" s="7">
        <v>2.2406011697060055</v>
      </c>
    </row>
    <row r="39" spans="1:12" x14ac:dyDescent="0.25">
      <c r="A39" s="2" t="s">
        <v>116</v>
      </c>
      <c r="B39" s="7">
        <v>2.37595</v>
      </c>
      <c r="C39" s="7">
        <v>19.715</v>
      </c>
      <c r="D39" s="7">
        <v>2.5299999999999998</v>
      </c>
      <c r="E39" s="7">
        <v>21.62</v>
      </c>
      <c r="F39" s="7">
        <v>2.1905714285714284</v>
      </c>
      <c r="G39" s="7">
        <v>19.72904761904762</v>
      </c>
      <c r="H39" s="7">
        <v>17.622630826500021</v>
      </c>
      <c r="I39" s="7">
        <v>2.380954008272496</v>
      </c>
      <c r="J39" s="7">
        <v>2.8465987711920038</v>
      </c>
      <c r="K39" s="7">
        <v>2.5532663327430649</v>
      </c>
      <c r="L39" s="7">
        <v>2.2724504789021807</v>
      </c>
    </row>
    <row r="40" spans="1:12" x14ac:dyDescent="0.25">
      <c r="A40" s="2" t="s">
        <v>117</v>
      </c>
      <c r="B40" s="7">
        <v>2.3820999999999999</v>
      </c>
      <c r="C40" s="7">
        <v>20.724</v>
      </c>
      <c r="D40" s="7">
        <v>2.5299999999999998</v>
      </c>
      <c r="E40" s="7">
        <v>21.62</v>
      </c>
      <c r="F40" s="7">
        <v>2.2632631578947366</v>
      </c>
      <c r="G40" s="7">
        <v>20.75578947368421</v>
      </c>
      <c r="H40" s="7">
        <v>18.809359435691213</v>
      </c>
      <c r="I40" s="7">
        <v>1.9118631806550903</v>
      </c>
      <c r="J40" s="7">
        <v>2.9973717966925717</v>
      </c>
      <c r="K40" s="7">
        <v>1.9840479488825054</v>
      </c>
      <c r="L40" s="7">
        <v>1.7833473564355908</v>
      </c>
    </row>
    <row r="41" spans="1:12" x14ac:dyDescent="0.25">
      <c r="A41" s="2" t="s">
        <v>118</v>
      </c>
      <c r="B41" s="7">
        <v>3.1047250000000002</v>
      </c>
      <c r="C41" s="7">
        <v>24.530999999999999</v>
      </c>
      <c r="D41" s="7">
        <v>2.5299999999999998</v>
      </c>
      <c r="E41" s="7">
        <v>21.62</v>
      </c>
      <c r="F41" s="7">
        <v>3.01525</v>
      </c>
      <c r="G41" s="7">
        <v>24.442</v>
      </c>
      <c r="H41" s="7">
        <v>22.634155698106504</v>
      </c>
      <c r="I41" s="7">
        <v>2.3250531181032472</v>
      </c>
      <c r="J41" s="7">
        <v>4.040639895214432</v>
      </c>
      <c r="K41" s="7">
        <v>2.3553955395630646</v>
      </c>
      <c r="L41" s="7">
        <v>2.1541863671552943</v>
      </c>
    </row>
    <row r="42" spans="1:12" x14ac:dyDescent="0.25">
      <c r="A42" s="2" t="s">
        <v>119</v>
      </c>
      <c r="B42" s="7">
        <v>3.5126750000000002</v>
      </c>
      <c r="C42" s="7">
        <v>26.178999999999998</v>
      </c>
      <c r="D42" s="7">
        <v>3.38</v>
      </c>
      <c r="E42" s="7">
        <v>26.27</v>
      </c>
      <c r="F42" s="7">
        <v>3.4103636363636363</v>
      </c>
      <c r="G42" s="7">
        <v>26.258181818181818</v>
      </c>
      <c r="H42" s="7">
        <v>24.229408960343729</v>
      </c>
      <c r="I42" s="7">
        <v>2.9799112172112436</v>
      </c>
      <c r="J42" s="7">
        <v>4.060676297934978</v>
      </c>
      <c r="K42" s="7">
        <v>3.1307097468753673</v>
      </c>
      <c r="L42" s="7">
        <v>2.817340948418614</v>
      </c>
    </row>
    <row r="43" spans="1:12" x14ac:dyDescent="0.25">
      <c r="A43" s="2" t="s">
        <v>120</v>
      </c>
      <c r="B43" s="7">
        <v>3.5854499999999998</v>
      </c>
      <c r="C43" s="7">
        <v>27.041</v>
      </c>
      <c r="D43" s="7">
        <v>3.38</v>
      </c>
      <c r="E43" s="7">
        <v>26.27</v>
      </c>
      <c r="F43" s="7">
        <v>3.5635909090909093</v>
      </c>
      <c r="G43" s="7">
        <v>26.953181818181818</v>
      </c>
      <c r="H43" s="7">
        <v>25.371132371832651</v>
      </c>
      <c r="I43" s="7">
        <v>2.7582275847840565</v>
      </c>
      <c r="J43" s="7">
        <v>3.7866708316319735</v>
      </c>
      <c r="K43" s="7">
        <v>2.8443282296374157</v>
      </c>
      <c r="L43" s="7">
        <v>2.6150424673083492</v>
      </c>
    </row>
    <row r="44" spans="1:12" x14ac:dyDescent="0.25">
      <c r="A44" s="2" t="s">
        <v>121</v>
      </c>
      <c r="B44" s="7">
        <v>3.34355</v>
      </c>
      <c r="C44" s="7">
        <v>25.518999999999998</v>
      </c>
      <c r="D44" s="7">
        <v>3.38</v>
      </c>
      <c r="E44" s="7">
        <v>26.27</v>
      </c>
      <c r="F44" s="7">
        <v>3.25935</v>
      </c>
      <c r="G44" s="7">
        <v>25.545999999999999</v>
      </c>
      <c r="H44" s="7">
        <v>24.284629119903286</v>
      </c>
      <c r="I44" s="7">
        <v>2.4538403724470248</v>
      </c>
      <c r="J44" s="7">
        <v>3.3785061610170599</v>
      </c>
      <c r="K44" s="7">
        <v>2.5473290997301121</v>
      </c>
      <c r="L44" s="7">
        <v>2.3226078829516741</v>
      </c>
    </row>
    <row r="45" spans="1:12" x14ac:dyDescent="0.25">
      <c r="A45" s="2" t="s">
        <v>122</v>
      </c>
      <c r="B45" s="7">
        <v>3.0616750000000001</v>
      </c>
      <c r="C45" s="7">
        <v>26.966000000000001</v>
      </c>
      <c r="D45" s="7">
        <v>3.21</v>
      </c>
      <c r="E45" s="7">
        <v>28.34</v>
      </c>
      <c r="F45" s="7">
        <v>2.9424285714285716</v>
      </c>
      <c r="G45" s="7">
        <v>26.94</v>
      </c>
      <c r="H45" s="7">
        <v>25.337361671353886</v>
      </c>
      <c r="I45" s="7">
        <v>2.7415374388940141</v>
      </c>
      <c r="J45" s="7">
        <v>3.5880865978989971</v>
      </c>
      <c r="K45" s="7">
        <v>2.8653900688093175</v>
      </c>
      <c r="L45" s="7">
        <v>2.6072588925239391</v>
      </c>
    </row>
    <row r="46" spans="1:12" x14ac:dyDescent="0.25">
      <c r="A46" s="2" t="s">
        <v>123</v>
      </c>
      <c r="B46" s="7">
        <v>3.1652</v>
      </c>
      <c r="C46" s="7">
        <v>28.385000000000002</v>
      </c>
      <c r="D46" s="7">
        <v>3.21</v>
      </c>
      <c r="E46" s="7">
        <v>28.34</v>
      </c>
      <c r="F46" s="7">
        <v>3.0922272727272726</v>
      </c>
      <c r="G46" s="7">
        <v>28.2</v>
      </c>
      <c r="H46" s="7">
        <v>26.840813226781073</v>
      </c>
      <c r="I46" s="7">
        <v>2.5963180727132693</v>
      </c>
      <c r="J46" s="7">
        <v>3.8666284322428961</v>
      </c>
      <c r="K46" s="7">
        <v>2.5895581567382839</v>
      </c>
      <c r="L46" s="7">
        <v>2.4628045573642305</v>
      </c>
    </row>
    <row r="47" spans="1:12" x14ac:dyDescent="0.25">
      <c r="A47" s="2" t="s">
        <v>124</v>
      </c>
      <c r="B47" s="7">
        <v>3.6377250000000001</v>
      </c>
      <c r="C47" s="7">
        <v>29.664000000000001</v>
      </c>
      <c r="D47" s="7">
        <v>3.21</v>
      </c>
      <c r="E47" s="7">
        <v>28.34</v>
      </c>
      <c r="F47" s="7">
        <v>3.56995</v>
      </c>
      <c r="G47" s="7">
        <v>29.67</v>
      </c>
      <c r="H47" s="7">
        <v>28.674244496198767</v>
      </c>
      <c r="I47" s="7">
        <v>2.6890779254755284</v>
      </c>
      <c r="J47" s="7">
        <v>4.6493197301180178</v>
      </c>
      <c r="K47" s="7">
        <v>2.6561955228197953</v>
      </c>
      <c r="L47" s="7">
        <v>2.4965493768186859</v>
      </c>
    </row>
    <row r="48" spans="1:12" x14ac:dyDescent="0.25">
      <c r="A48" s="2" t="s">
        <v>125</v>
      </c>
      <c r="B48" s="7">
        <v>4.230175</v>
      </c>
      <c r="C48" s="7">
        <v>28.837</v>
      </c>
      <c r="D48" s="7">
        <v>4.29</v>
      </c>
      <c r="E48" s="7">
        <v>28.16</v>
      </c>
      <c r="F48" s="7">
        <v>4.0884347826086955</v>
      </c>
      <c r="G48" s="7">
        <v>28.86304347826087</v>
      </c>
      <c r="H48" s="7">
        <v>27.264022736129647</v>
      </c>
      <c r="I48" s="7">
        <v>2.8313681794743109</v>
      </c>
      <c r="J48" s="7">
        <v>4.4373446136594037</v>
      </c>
      <c r="K48" s="7">
        <v>2.8380658083603838</v>
      </c>
      <c r="L48" s="7">
        <v>2.6418713731294554</v>
      </c>
    </row>
    <row r="49" spans="1:12" x14ac:dyDescent="0.25">
      <c r="A49" s="2" t="s">
        <v>126</v>
      </c>
      <c r="B49" s="7">
        <v>4.144075</v>
      </c>
      <c r="C49" s="7">
        <v>26.352</v>
      </c>
      <c r="D49" s="7">
        <v>4.29</v>
      </c>
      <c r="E49" s="7">
        <v>28.16</v>
      </c>
      <c r="F49" s="7">
        <v>4.0400526315789476</v>
      </c>
      <c r="G49" s="7">
        <v>26.189473684210526</v>
      </c>
      <c r="H49" s="7">
        <v>24.907150468816834</v>
      </c>
      <c r="I49" s="7">
        <v>3.4581532542556572</v>
      </c>
      <c r="J49" s="7">
        <v>4.3923250240279099</v>
      </c>
      <c r="K49" s="7">
        <v>3.610678280346642</v>
      </c>
      <c r="L49" s="7">
        <v>3.2957879215745631</v>
      </c>
    </row>
    <row r="50" spans="1:12" x14ac:dyDescent="0.25">
      <c r="A50" s="2" t="s">
        <v>127</v>
      </c>
      <c r="B50" s="7">
        <v>4.8595249999999997</v>
      </c>
      <c r="C50" s="7">
        <v>29.460999999999999</v>
      </c>
      <c r="D50" s="7">
        <v>4.29</v>
      </c>
      <c r="E50" s="7">
        <v>28.16</v>
      </c>
      <c r="F50" s="7">
        <v>4.8380952380952378</v>
      </c>
      <c r="G50" s="7">
        <v>29.393333333333334</v>
      </c>
      <c r="H50" s="7">
        <v>25.994958674927393</v>
      </c>
      <c r="I50" s="7">
        <v>3.7346120963052987</v>
      </c>
      <c r="J50" s="7">
        <v>5.0642204459292275</v>
      </c>
      <c r="K50" s="7">
        <v>3.9099197922733055</v>
      </c>
      <c r="L50" s="7">
        <v>3.5383677540203728</v>
      </c>
    </row>
    <row r="51" spans="1:12" x14ac:dyDescent="0.25">
      <c r="A51" s="2" t="s">
        <v>128</v>
      </c>
      <c r="B51" s="7">
        <v>5.5895279999999996</v>
      </c>
      <c r="C51" s="7">
        <v>32.947000000000003</v>
      </c>
      <c r="D51" s="7">
        <v>6.39</v>
      </c>
      <c r="E51" s="7">
        <v>34.119999999999997</v>
      </c>
      <c r="F51" s="7">
        <v>5.3814285714285717</v>
      </c>
      <c r="G51" s="7">
        <v>32.699523809523811</v>
      </c>
      <c r="H51" s="7">
        <v>31.210344399516313</v>
      </c>
      <c r="I51" s="7">
        <v>4.5232741518641895</v>
      </c>
      <c r="J51" s="7">
        <v>5.8521539393911404</v>
      </c>
      <c r="K51" s="7">
        <v>4.5849647294501041</v>
      </c>
      <c r="L51" s="7">
        <v>4.3598725593391956</v>
      </c>
    </row>
    <row r="52" spans="1:12" x14ac:dyDescent="0.25">
      <c r="A52" s="2" t="s">
        <v>129</v>
      </c>
      <c r="B52" s="7">
        <v>7.9315319999999998</v>
      </c>
      <c r="C52" s="7">
        <v>35.828000000000003</v>
      </c>
      <c r="D52" s="7">
        <v>6.39</v>
      </c>
      <c r="E52" s="7">
        <v>34.119999999999997</v>
      </c>
      <c r="F52" s="7">
        <v>6.657578947368421</v>
      </c>
      <c r="G52" s="7">
        <v>35.733157894736841</v>
      </c>
      <c r="H52" s="7">
        <v>34.701989154497511</v>
      </c>
      <c r="I52" s="7">
        <v>5.0381549865015085</v>
      </c>
      <c r="J52" s="7">
        <v>6.9355988846451497</v>
      </c>
      <c r="K52" s="7">
        <v>5.0454698298593357</v>
      </c>
      <c r="L52" s="7">
        <v>4.8364534791933078</v>
      </c>
    </row>
    <row r="53" spans="1:12" x14ac:dyDescent="0.25">
      <c r="A53" s="2" t="s">
        <v>130</v>
      </c>
      <c r="B53" s="7">
        <v>6.1050570000000004</v>
      </c>
      <c r="C53" s="7">
        <v>33.512999999999998</v>
      </c>
      <c r="D53" s="7">
        <v>6.39</v>
      </c>
      <c r="E53" s="7">
        <v>34.119999999999997</v>
      </c>
      <c r="F53" s="7">
        <v>5.7862857142857145</v>
      </c>
      <c r="G53" s="7">
        <v>33.156190476190474</v>
      </c>
      <c r="H53" s="7">
        <v>31.559900435775791</v>
      </c>
      <c r="I53" s="7">
        <v>6.2419300423266941</v>
      </c>
      <c r="J53" s="7">
        <v>6.2443767229314391</v>
      </c>
      <c r="K53" s="7">
        <v>6.5881534385705747</v>
      </c>
      <c r="L53" s="7">
        <v>6.1005334083321845</v>
      </c>
    </row>
    <row r="54" spans="1:12" x14ac:dyDescent="0.25">
      <c r="A54" s="2" t="s">
        <v>131</v>
      </c>
      <c r="B54" s="7">
        <v>5.4156269999999997</v>
      </c>
      <c r="C54" s="7">
        <v>28.17</v>
      </c>
      <c r="D54" s="7">
        <v>5.64</v>
      </c>
      <c r="E54" s="7">
        <v>29.06</v>
      </c>
      <c r="F54" s="7">
        <v>5.3586666666666662</v>
      </c>
      <c r="G54" s="7">
        <v>28.135714285714286</v>
      </c>
      <c r="H54" s="7">
        <v>26.900870559782852</v>
      </c>
      <c r="I54" s="7">
        <v>4.1077211273283902</v>
      </c>
      <c r="J54" s="7">
        <v>5.1113766763821058</v>
      </c>
      <c r="K54" s="7">
        <v>4.2632436847018438</v>
      </c>
      <c r="L54" s="7">
        <v>3.9368702721667956</v>
      </c>
    </row>
    <row r="55" spans="1:12" x14ac:dyDescent="0.25">
      <c r="A55" s="2" t="s">
        <v>132</v>
      </c>
      <c r="B55" s="7">
        <v>5.9826059999999996</v>
      </c>
      <c r="C55" s="7">
        <v>28.109000000000002</v>
      </c>
      <c r="D55" s="7">
        <v>5.64</v>
      </c>
      <c r="E55" s="7">
        <v>29.06</v>
      </c>
      <c r="F55" s="7">
        <v>5.9266666666666667</v>
      </c>
      <c r="G55" s="7">
        <v>28.070476190476192</v>
      </c>
      <c r="H55" s="7">
        <v>27.029124697483962</v>
      </c>
      <c r="I55" s="7">
        <v>4.4639611054779369</v>
      </c>
      <c r="J55" s="7">
        <v>5.8366646391714498</v>
      </c>
      <c r="K55" s="7">
        <v>4.5410910317038651</v>
      </c>
      <c r="L55" s="7">
        <v>4.288981931192219</v>
      </c>
    </row>
    <row r="56" spans="1:12" x14ac:dyDescent="0.25">
      <c r="A56" s="2" t="s">
        <v>133</v>
      </c>
      <c r="B56" s="7">
        <v>5.9877510000000003</v>
      </c>
      <c r="C56" s="7">
        <v>30.661999999999999</v>
      </c>
      <c r="D56" s="7">
        <v>5.64</v>
      </c>
      <c r="E56" s="7">
        <v>29.06</v>
      </c>
      <c r="F56" s="7">
        <v>5.9258095238095239</v>
      </c>
      <c r="G56" s="7">
        <v>30.519523809523811</v>
      </c>
      <c r="H56" s="7">
        <v>29.217717111763594</v>
      </c>
      <c r="I56" s="7">
        <v>5.0666766391999936</v>
      </c>
      <c r="J56" s="7">
        <v>6.0276509043488522</v>
      </c>
      <c r="K56" s="7">
        <v>5.2638172980119498</v>
      </c>
      <c r="L56" s="7">
        <v>4.891484252743008</v>
      </c>
    </row>
    <row r="57" spans="1:12" x14ac:dyDescent="0.25">
      <c r="A57" s="2" t="s">
        <v>134</v>
      </c>
      <c r="B57" s="7">
        <v>5.171754</v>
      </c>
      <c r="C57" s="7">
        <v>30.754999999999999</v>
      </c>
      <c r="D57" s="7">
        <v>4.87</v>
      </c>
      <c r="E57" s="7">
        <v>30.22</v>
      </c>
      <c r="F57" s="7">
        <v>5.0342272727272732</v>
      </c>
      <c r="G57" s="7">
        <v>30.702272727272728</v>
      </c>
      <c r="H57" s="7">
        <v>29.666481479412958</v>
      </c>
      <c r="I57" s="7">
        <v>4.6904357651737074</v>
      </c>
      <c r="J57" s="7">
        <v>5.5845522449959093</v>
      </c>
      <c r="K57" s="7">
        <v>4.85777344601488</v>
      </c>
      <c r="L57" s="7">
        <v>4.530105118138926</v>
      </c>
    </row>
    <row r="58" spans="1:12" x14ac:dyDescent="0.25">
      <c r="A58" s="2" t="s">
        <v>135</v>
      </c>
      <c r="B58" s="7">
        <v>5.1295650000000004</v>
      </c>
      <c r="C58" s="7">
        <v>31.574000000000002</v>
      </c>
      <c r="D58" s="7">
        <v>4.87</v>
      </c>
      <c r="E58" s="7">
        <v>30.22</v>
      </c>
      <c r="F58" s="7">
        <v>4.9787142857142861</v>
      </c>
      <c r="G58" s="7">
        <v>31.597142857142856</v>
      </c>
      <c r="H58" s="7">
        <v>30.181433866252199</v>
      </c>
      <c r="I58" s="7">
        <v>4.3220457200811957</v>
      </c>
      <c r="J58" s="7">
        <v>6.0077513201806143</v>
      </c>
      <c r="K58" s="7">
        <v>4.3731618131071857</v>
      </c>
      <c r="L58" s="7">
        <v>4.1338664620338337</v>
      </c>
    </row>
    <row r="59" spans="1:12" x14ac:dyDescent="0.25">
      <c r="A59" s="2" t="s">
        <v>136</v>
      </c>
      <c r="B59" s="7">
        <v>4.7539800000000003</v>
      </c>
      <c r="C59" s="7">
        <v>28.311</v>
      </c>
      <c r="D59" s="7">
        <v>4.87</v>
      </c>
      <c r="E59" s="7">
        <v>30.22</v>
      </c>
      <c r="F59" s="7">
        <v>4.6670952380952384</v>
      </c>
      <c r="G59" s="7">
        <v>28.311428571428571</v>
      </c>
      <c r="H59" s="7">
        <v>26.491988358544194</v>
      </c>
      <c r="I59" s="7">
        <v>4.4228614269387432</v>
      </c>
      <c r="J59" s="7">
        <v>5.5967334282172105</v>
      </c>
      <c r="K59" s="7">
        <v>4.5774638471405114</v>
      </c>
      <c r="L59" s="7">
        <v>4.2402580139141453</v>
      </c>
    </row>
    <row r="60" spans="1:12" x14ac:dyDescent="0.25">
      <c r="A60" s="2" t="s">
        <v>137</v>
      </c>
      <c r="B60" s="7">
        <v>4.7611829999999999</v>
      </c>
      <c r="C60" s="7">
        <v>30.338000000000001</v>
      </c>
      <c r="D60" s="7">
        <v>5.09</v>
      </c>
      <c r="E60" s="7">
        <v>31.16</v>
      </c>
      <c r="F60" s="7">
        <v>4.9868695652173916</v>
      </c>
      <c r="G60" s="7">
        <v>30.345217391304349</v>
      </c>
      <c r="H60" s="7">
        <v>28.421909462808085</v>
      </c>
      <c r="I60" s="7">
        <v>4.1796457023700837</v>
      </c>
      <c r="J60" s="7">
        <v>6.1962051574200059</v>
      </c>
      <c r="K60" s="7">
        <v>4.2140247829645103</v>
      </c>
      <c r="L60" s="7">
        <v>3.9776478656677861</v>
      </c>
    </row>
    <row r="61" spans="1:12" x14ac:dyDescent="0.25">
      <c r="A61" s="2" t="s">
        <v>138</v>
      </c>
      <c r="B61" s="7">
        <v>4.5996300000000003</v>
      </c>
      <c r="C61" s="7">
        <v>31.108000000000001</v>
      </c>
      <c r="D61" s="7">
        <v>5.09</v>
      </c>
      <c r="E61" s="7">
        <v>31.16</v>
      </c>
      <c r="F61" s="7">
        <v>4.8343333333333334</v>
      </c>
      <c r="G61" s="7">
        <v>31.056111111111111</v>
      </c>
      <c r="H61" s="7">
        <v>29.054119681344257</v>
      </c>
      <c r="I61" s="7">
        <v>4.1377387662256266</v>
      </c>
      <c r="J61" s="7">
        <v>6.056275585386266</v>
      </c>
      <c r="K61" s="7">
        <v>4.1995496046201035</v>
      </c>
      <c r="L61" s="7">
        <v>3.9244594977086185</v>
      </c>
    </row>
    <row r="62" spans="1:12" x14ac:dyDescent="0.25">
      <c r="A62" s="2" t="s">
        <v>139</v>
      </c>
      <c r="B62" s="7">
        <v>6.3057119999999998</v>
      </c>
      <c r="C62" s="7">
        <v>32.128999999999998</v>
      </c>
      <c r="D62" s="7">
        <v>5.09</v>
      </c>
      <c r="E62" s="7">
        <v>31.16</v>
      </c>
      <c r="F62" s="7">
        <v>6.469380952380952</v>
      </c>
      <c r="G62" s="7">
        <v>32.142380952380954</v>
      </c>
      <c r="H62" s="7">
        <v>30.492731377328532</v>
      </c>
      <c r="I62" s="7">
        <v>4.6156071945555546</v>
      </c>
      <c r="J62" s="7">
        <v>6.6678393887460032</v>
      </c>
      <c r="K62" s="7">
        <v>4.6221002306757208</v>
      </c>
      <c r="L62" s="7">
        <v>4.4139020832284652</v>
      </c>
    </row>
    <row r="63" spans="1:12" x14ac:dyDescent="0.25">
      <c r="A63" s="2" t="s">
        <v>140</v>
      </c>
      <c r="B63" s="7">
        <v>6.2986139999999997</v>
      </c>
      <c r="C63" s="7">
        <v>34.31</v>
      </c>
      <c r="D63" s="7">
        <v>5.63</v>
      </c>
      <c r="E63" s="7">
        <v>35.25</v>
      </c>
      <c r="F63" s="7">
        <v>6.2727894736842105</v>
      </c>
      <c r="G63" s="7">
        <v>34.224736842105266</v>
      </c>
      <c r="H63" s="7">
        <v>32.573134087852182</v>
      </c>
      <c r="I63" s="7">
        <v>5.3422609889656316</v>
      </c>
      <c r="J63" s="7">
        <v>7.2004494681506825</v>
      </c>
      <c r="K63" s="7">
        <v>5.3759430088822606</v>
      </c>
      <c r="L63" s="7">
        <v>5.1532718544239131</v>
      </c>
    </row>
    <row r="64" spans="1:12" x14ac:dyDescent="0.25">
      <c r="A64" s="2" t="s">
        <v>141</v>
      </c>
      <c r="B64" s="7">
        <v>5.5085940000000004</v>
      </c>
      <c r="C64" s="7">
        <v>34.685000000000002</v>
      </c>
      <c r="D64" s="7">
        <v>5.63</v>
      </c>
      <c r="E64" s="7">
        <v>35.25</v>
      </c>
      <c r="F64" s="7">
        <v>5.3629999999999995</v>
      </c>
      <c r="G64" s="7">
        <v>34.5</v>
      </c>
      <c r="H64" s="7">
        <v>32.938371103242808</v>
      </c>
      <c r="I64" s="7">
        <v>5.0842050887764261</v>
      </c>
      <c r="J64" s="7">
        <v>6.7323005887994363</v>
      </c>
      <c r="K64" s="7">
        <v>5.2133461932695528</v>
      </c>
      <c r="L64" s="7">
        <v>4.8835937176552937</v>
      </c>
    </row>
    <row r="65" spans="1:12" x14ac:dyDescent="0.25">
      <c r="A65" s="2" t="s">
        <v>142</v>
      </c>
      <c r="B65" s="7">
        <v>5.5342440000000002</v>
      </c>
      <c r="C65" s="7">
        <v>36.741</v>
      </c>
      <c r="D65" s="7">
        <v>5.63</v>
      </c>
      <c r="E65" s="7">
        <v>35.25</v>
      </c>
      <c r="F65" s="7">
        <v>5.5425217391304349</v>
      </c>
      <c r="G65" s="7">
        <v>36.718260869565214</v>
      </c>
      <c r="H65" s="7">
        <v>34.593563669235074</v>
      </c>
      <c r="I65" s="7">
        <v>4.6181922387812833</v>
      </c>
      <c r="J65" s="7">
        <v>6.5061897593796294</v>
      </c>
      <c r="K65" s="7">
        <v>4.6791885385438707</v>
      </c>
      <c r="L65" s="7">
        <v>4.4261082782011707</v>
      </c>
    </row>
    <row r="66" spans="1:12" x14ac:dyDescent="0.25">
      <c r="A66" s="2" t="s">
        <v>143</v>
      </c>
      <c r="B66" s="7">
        <v>5.8574339999999996</v>
      </c>
      <c r="C66" s="7">
        <v>36.75</v>
      </c>
      <c r="D66" s="7">
        <v>6.09</v>
      </c>
      <c r="E66" s="7">
        <v>38.33</v>
      </c>
      <c r="F66" s="7">
        <v>5.7659523809523812</v>
      </c>
      <c r="G66" s="7">
        <v>36.616666666666667</v>
      </c>
      <c r="H66" s="7">
        <v>34.911831155171392</v>
      </c>
      <c r="I66" s="7">
        <v>4.7405804906313467</v>
      </c>
      <c r="J66" s="7">
        <v>6.6388725857051929</v>
      </c>
      <c r="K66" s="7">
        <v>4.8345769874695339</v>
      </c>
      <c r="L66" s="7">
        <v>4.5349362948139245</v>
      </c>
    </row>
    <row r="67" spans="1:12" x14ac:dyDescent="0.25">
      <c r="A67" s="2" t="s">
        <v>144</v>
      </c>
      <c r="B67" s="7">
        <v>6.4986839999999999</v>
      </c>
      <c r="C67" s="7">
        <v>40.274999999999999</v>
      </c>
      <c r="D67" s="7">
        <v>6.09</v>
      </c>
      <c r="E67" s="7">
        <v>38.33</v>
      </c>
      <c r="F67" s="7">
        <v>6.3986499999999999</v>
      </c>
      <c r="G67" s="7">
        <v>40.28</v>
      </c>
      <c r="H67" s="7">
        <v>37.983859079480972</v>
      </c>
      <c r="I67" s="7">
        <v>5.2827218139941632</v>
      </c>
      <c r="J67" s="7">
        <v>6.6779966360986487</v>
      </c>
      <c r="K67" s="7">
        <v>5.401905989844094</v>
      </c>
      <c r="L67" s="7">
        <v>5.0981077723003976</v>
      </c>
    </row>
    <row r="68" spans="1:12" x14ac:dyDescent="0.25">
      <c r="A68" s="2" t="s">
        <v>145</v>
      </c>
      <c r="B68" s="7">
        <v>6.43302</v>
      </c>
      <c r="C68" s="7">
        <v>38.024999999999999</v>
      </c>
      <c r="D68" s="7">
        <v>6.09</v>
      </c>
      <c r="E68" s="7">
        <v>38.33</v>
      </c>
      <c r="F68" s="7">
        <v>6.3339999999999996</v>
      </c>
      <c r="G68" s="7">
        <v>38.049523809523812</v>
      </c>
      <c r="H68" s="7">
        <v>36.240243546977482</v>
      </c>
      <c r="I68" s="7">
        <v>5.7835468633453626</v>
      </c>
      <c r="J68" s="7">
        <v>7.0099568283683809</v>
      </c>
      <c r="K68" s="7">
        <v>5.9430621221353039</v>
      </c>
      <c r="L68" s="7">
        <v>5.6183440651446697</v>
      </c>
    </row>
    <row r="69" spans="1:12" x14ac:dyDescent="0.25">
      <c r="A69" s="2" t="s">
        <v>146</v>
      </c>
      <c r="B69" s="7">
        <v>6.0852060000000003</v>
      </c>
      <c r="C69" s="7">
        <v>40.777999999999999</v>
      </c>
      <c r="D69" s="7">
        <v>5.49</v>
      </c>
      <c r="E69" s="7">
        <v>43.83</v>
      </c>
      <c r="F69" s="7">
        <v>6.0640476190476189</v>
      </c>
      <c r="G69" s="7">
        <v>40.807619047619049</v>
      </c>
      <c r="H69" s="7">
        <v>38.527055425959645</v>
      </c>
      <c r="I69" s="7">
        <v>5.7036873001052504</v>
      </c>
      <c r="J69" s="7">
        <v>7.467120997742704</v>
      </c>
      <c r="K69" s="7">
        <v>5.7365587676787095</v>
      </c>
      <c r="L69" s="7">
        <v>5.4931323095562634</v>
      </c>
    </row>
    <row r="70" spans="1:12" x14ac:dyDescent="0.25">
      <c r="A70" s="2" t="s">
        <v>147</v>
      </c>
      <c r="B70" s="7">
        <v>5.5465559999999998</v>
      </c>
      <c r="C70" s="7">
        <v>44.902999999999999</v>
      </c>
      <c r="D70" s="7">
        <v>5.49</v>
      </c>
      <c r="E70" s="7">
        <v>43.83</v>
      </c>
      <c r="F70" s="7">
        <v>5.4718181818181817</v>
      </c>
      <c r="G70" s="7">
        <v>44.883636363636363</v>
      </c>
      <c r="H70" s="7">
        <v>42.857230908100021</v>
      </c>
      <c r="I70" s="7">
        <v>5.6708412451518351</v>
      </c>
      <c r="J70" s="7">
        <v>9.2706607785674393</v>
      </c>
      <c r="K70" s="7">
        <v>5.6152774633962679</v>
      </c>
      <c r="L70" s="7">
        <v>5.3978830893198264</v>
      </c>
    </row>
    <row r="71" spans="1:12" x14ac:dyDescent="0.25">
      <c r="A71" s="2" t="s">
        <v>148</v>
      </c>
      <c r="B71" s="7">
        <v>5.2787699999999997</v>
      </c>
      <c r="C71" s="7">
        <v>45.936</v>
      </c>
      <c r="D71" s="7">
        <v>5.49</v>
      </c>
      <c r="E71" s="7">
        <v>43.83</v>
      </c>
      <c r="F71" s="7">
        <v>5.2199047619047612</v>
      </c>
      <c r="G71" s="7">
        <v>45.937619047619052</v>
      </c>
      <c r="H71" s="7">
        <v>43.615750890686847</v>
      </c>
      <c r="I71" s="7">
        <v>4.9645235130419954</v>
      </c>
      <c r="J71" s="7">
        <v>8.3769783283681711</v>
      </c>
      <c r="K71" s="7">
        <v>4.8154449414998766</v>
      </c>
      <c r="L71" s="7">
        <v>4.707758370960188</v>
      </c>
    </row>
    <row r="72" spans="1:12" x14ac:dyDescent="0.25">
      <c r="A72" s="2" t="s">
        <v>149</v>
      </c>
      <c r="B72" s="7">
        <v>6.5181779999999998</v>
      </c>
      <c r="C72" s="7">
        <v>53.28</v>
      </c>
      <c r="D72" s="7">
        <v>6.39</v>
      </c>
      <c r="E72" s="7">
        <v>48.29</v>
      </c>
      <c r="F72" s="7">
        <v>7.3712857142857144</v>
      </c>
      <c r="G72" s="7">
        <v>53.093809523809526</v>
      </c>
      <c r="H72" s="7">
        <v>50.026471001637475</v>
      </c>
      <c r="I72" s="7">
        <v>5.1548170781470848</v>
      </c>
      <c r="J72" s="7">
        <v>9.4266510408813868</v>
      </c>
      <c r="K72" s="7">
        <v>4.8980372140744466</v>
      </c>
      <c r="L72" s="7">
        <v>4.8510761932051327</v>
      </c>
    </row>
    <row r="73" spans="1:12" x14ac:dyDescent="0.25">
      <c r="A73" s="2" t="s">
        <v>150</v>
      </c>
      <c r="B73" s="7">
        <v>6.3252899999999999</v>
      </c>
      <c r="C73" s="7">
        <v>48.469000000000001</v>
      </c>
      <c r="D73" s="7">
        <v>6.39</v>
      </c>
      <c r="E73" s="7">
        <v>48.29</v>
      </c>
      <c r="F73" s="7">
        <v>7.6086</v>
      </c>
      <c r="G73" s="7">
        <v>48.475499999999997</v>
      </c>
      <c r="H73" s="7">
        <v>44.300607979511646</v>
      </c>
      <c r="I73" s="7">
        <v>6.816072536803695</v>
      </c>
      <c r="J73" s="7">
        <v>9.0014750317847181</v>
      </c>
      <c r="K73" s="7">
        <v>6.8579812758454013</v>
      </c>
      <c r="L73" s="7">
        <v>6.5922612207670346</v>
      </c>
    </row>
    <row r="74" spans="1:12" x14ac:dyDescent="0.25">
      <c r="A74" s="2" t="s">
        <v>151</v>
      </c>
      <c r="B74" s="7">
        <v>6.7480019999999996</v>
      </c>
      <c r="C74" s="7">
        <v>43.15</v>
      </c>
      <c r="D74" s="7">
        <v>6.39</v>
      </c>
      <c r="E74" s="7">
        <v>48.29</v>
      </c>
      <c r="F74" s="7">
        <v>6.8280000000000003</v>
      </c>
      <c r="G74" s="7">
        <v>43.256190476190476</v>
      </c>
      <c r="H74" s="7">
        <v>39.957696311245151</v>
      </c>
      <c r="I74" s="7">
        <v>6.1240930181874624</v>
      </c>
      <c r="J74" s="7">
        <v>8.292943713618893</v>
      </c>
      <c r="K74" s="7">
        <v>6.233321553148869</v>
      </c>
      <c r="L74" s="7">
        <v>5.905483178274971</v>
      </c>
    </row>
    <row r="75" spans="1:12" x14ac:dyDescent="0.25">
      <c r="A75" s="2" t="s">
        <v>152</v>
      </c>
      <c r="B75" s="7">
        <v>6.3221999999999996</v>
      </c>
      <c r="C75" s="7">
        <v>46.837000000000003</v>
      </c>
      <c r="D75" s="7">
        <v>6.39</v>
      </c>
      <c r="E75" s="7">
        <v>49.69</v>
      </c>
      <c r="F75" s="7">
        <v>6.1862500000000002</v>
      </c>
      <c r="G75" s="7">
        <v>46.851500000000001</v>
      </c>
      <c r="H75" s="7">
        <v>43.528620353189268</v>
      </c>
      <c r="I75" s="7">
        <v>5.7042714542172694</v>
      </c>
      <c r="J75" s="7">
        <v>8.1792854021489383</v>
      </c>
      <c r="K75" s="7">
        <v>5.7546829560262287</v>
      </c>
      <c r="L75" s="7">
        <v>5.4870611267252478</v>
      </c>
    </row>
    <row r="76" spans="1:12" x14ac:dyDescent="0.25">
      <c r="A76" s="2" t="s">
        <v>153</v>
      </c>
      <c r="B76" s="7">
        <v>6.3098640000000001</v>
      </c>
      <c r="C76" s="7">
        <v>48.149000000000001</v>
      </c>
      <c r="D76" s="7">
        <v>6.39</v>
      </c>
      <c r="E76" s="7">
        <v>49.69</v>
      </c>
      <c r="F76" s="7">
        <v>6.2031052631578945</v>
      </c>
      <c r="G76" s="7">
        <v>48.053157894736842</v>
      </c>
      <c r="H76" s="7">
        <v>44.778223855762654</v>
      </c>
      <c r="I76" s="7">
        <v>5.6036911953013613</v>
      </c>
      <c r="J76" s="7">
        <v>7.6699277841336295</v>
      </c>
      <c r="K76" s="7">
        <v>5.6508352646373572</v>
      </c>
      <c r="L76" s="7">
        <v>5.3856849311802302</v>
      </c>
    </row>
    <row r="77" spans="1:12" x14ac:dyDescent="0.25">
      <c r="A77" s="2" t="s">
        <v>154</v>
      </c>
      <c r="B77" s="7">
        <v>7.1548800000000004</v>
      </c>
      <c r="C77" s="7">
        <v>54.186999999999998</v>
      </c>
      <c r="D77" s="7">
        <v>6.39</v>
      </c>
      <c r="E77" s="7">
        <v>49.69</v>
      </c>
      <c r="F77" s="7">
        <v>7.0454545454545459</v>
      </c>
      <c r="G77" s="7">
        <v>54.629545454545458</v>
      </c>
      <c r="H77" s="7">
        <v>50.786736766555393</v>
      </c>
      <c r="I77" s="7">
        <v>5.8424362334570601</v>
      </c>
      <c r="J77" s="7">
        <v>9.3057813715067432</v>
      </c>
      <c r="K77" s="7">
        <v>5.6940710346163943</v>
      </c>
      <c r="L77" s="7">
        <v>5.5769990444096225</v>
      </c>
    </row>
    <row r="78" spans="1:12" x14ac:dyDescent="0.25">
      <c r="A78" s="2" t="s">
        <v>155</v>
      </c>
      <c r="B78" s="7">
        <v>7.3594520000000001</v>
      </c>
      <c r="C78" s="7">
        <v>52.978999999999999</v>
      </c>
      <c r="D78" s="7">
        <v>6.95</v>
      </c>
      <c r="E78" s="7">
        <v>53.03</v>
      </c>
      <c r="F78" s="7">
        <v>7.1505238095238095</v>
      </c>
      <c r="G78" s="7">
        <v>53.217619047619046</v>
      </c>
      <c r="H78" s="7">
        <v>49.091367840920832</v>
      </c>
      <c r="I78" s="7">
        <v>6.4823782361432398</v>
      </c>
      <c r="J78" s="7">
        <v>9.3420359879469554</v>
      </c>
      <c r="K78" s="7">
        <v>6.4718632074698732</v>
      </c>
      <c r="L78" s="7">
        <v>6.2259922757467487</v>
      </c>
    </row>
    <row r="79" spans="1:12" x14ac:dyDescent="0.25">
      <c r="A79" s="2" t="s">
        <v>156</v>
      </c>
      <c r="B79" s="7">
        <v>6.6532159999999996</v>
      </c>
      <c r="C79" s="7">
        <v>49.834000000000003</v>
      </c>
      <c r="D79" s="7">
        <v>6.95</v>
      </c>
      <c r="E79" s="7">
        <v>53.03</v>
      </c>
      <c r="F79" s="7">
        <v>6.4861428571428572</v>
      </c>
      <c r="G79" s="7">
        <v>49.870952380952382</v>
      </c>
      <c r="H79" s="7">
        <v>44.823773507470953</v>
      </c>
      <c r="I79" s="7">
        <v>6.2138027324346012</v>
      </c>
      <c r="J79" s="7">
        <v>8.4622379369904497</v>
      </c>
      <c r="K79" s="7">
        <v>6.2538113546036929</v>
      </c>
      <c r="L79" s="7">
        <v>5.9870571015059904</v>
      </c>
    </row>
    <row r="80" spans="1:12" x14ac:dyDescent="0.25">
      <c r="A80" s="2" t="s">
        <v>157</v>
      </c>
      <c r="B80" s="7">
        <v>7.3841239999999999</v>
      </c>
      <c r="C80" s="7">
        <v>56.351999999999997</v>
      </c>
      <c r="D80" s="7">
        <v>6.95</v>
      </c>
      <c r="E80" s="7">
        <v>53.03</v>
      </c>
      <c r="F80" s="7">
        <v>7.206681818181818</v>
      </c>
      <c r="G80" s="7">
        <v>56.419545454545457</v>
      </c>
      <c r="H80" s="7">
        <v>52.174975959176585</v>
      </c>
      <c r="I80" s="7">
        <v>5.7961730761644024</v>
      </c>
      <c r="J80" s="7">
        <v>8.6278869948175672</v>
      </c>
      <c r="K80" s="7">
        <v>5.719443601502439</v>
      </c>
      <c r="L80" s="7">
        <v>5.5646048162051933</v>
      </c>
    </row>
    <row r="81" spans="1:12" x14ac:dyDescent="0.25">
      <c r="A81" s="2" t="s">
        <v>158</v>
      </c>
      <c r="B81" s="7">
        <v>7.8426119999999999</v>
      </c>
      <c r="C81" s="7">
        <v>58.996000000000002</v>
      </c>
      <c r="D81" s="7">
        <v>9.67</v>
      </c>
      <c r="E81" s="7">
        <v>63.1</v>
      </c>
      <c r="F81" s="7">
        <v>7.5792000000000002</v>
      </c>
      <c r="G81" s="7">
        <v>59.026000000000003</v>
      </c>
      <c r="H81" s="7">
        <v>55.683223397768018</v>
      </c>
      <c r="I81" s="7">
        <v>6.4633922666196089</v>
      </c>
      <c r="J81" s="7">
        <v>8.7874134446948506</v>
      </c>
      <c r="K81" s="7">
        <v>6.4065482978023951</v>
      </c>
      <c r="L81" s="7">
        <v>6.2565050812332084</v>
      </c>
    </row>
    <row r="82" spans="1:12" x14ac:dyDescent="0.25">
      <c r="A82" s="2" t="s">
        <v>159</v>
      </c>
      <c r="B82" s="7">
        <v>9.7999240000000007</v>
      </c>
      <c r="C82" s="7">
        <v>64.984999999999999</v>
      </c>
      <c r="D82" s="7">
        <v>9.67</v>
      </c>
      <c r="E82" s="7">
        <v>63.1</v>
      </c>
      <c r="F82" s="7">
        <v>9.4278260869565216</v>
      </c>
      <c r="G82" s="7">
        <v>64.993478260869566</v>
      </c>
      <c r="H82" s="7">
        <v>61.704935093140868</v>
      </c>
      <c r="I82" s="7">
        <v>6.9498961482171033</v>
      </c>
      <c r="J82" s="7">
        <v>10.323872199606019</v>
      </c>
      <c r="K82" s="7">
        <v>6.7484640522360566</v>
      </c>
      <c r="L82" s="7">
        <v>6.6971657862255514</v>
      </c>
    </row>
    <row r="83" spans="1:12" x14ac:dyDescent="0.25">
      <c r="A83" s="2" t="s">
        <v>160</v>
      </c>
      <c r="B83" s="7">
        <v>12.07386</v>
      </c>
      <c r="C83" s="7">
        <v>65.587000000000003</v>
      </c>
      <c r="D83" s="7">
        <v>9.67</v>
      </c>
      <c r="E83" s="7">
        <v>63.1</v>
      </c>
      <c r="F83" s="7">
        <v>12.111380952380953</v>
      </c>
      <c r="G83" s="7">
        <v>65.552857142857135</v>
      </c>
      <c r="H83" s="7">
        <v>61.689910132406354</v>
      </c>
      <c r="I83" s="7">
        <v>8.7715494998000683</v>
      </c>
      <c r="J83" s="7">
        <v>12.357003255123539</v>
      </c>
      <c r="K83" s="7">
        <v>8.6225823562191461</v>
      </c>
      <c r="L83" s="7">
        <v>8.4786463639541108</v>
      </c>
    </row>
    <row r="84" spans="1:12" x14ac:dyDescent="0.25">
      <c r="A84" s="2" t="s">
        <v>161</v>
      </c>
      <c r="B84" s="7">
        <v>13.797815999999999</v>
      </c>
      <c r="C84" s="7">
        <v>62.26</v>
      </c>
      <c r="D84" s="7">
        <v>12.25</v>
      </c>
      <c r="E84" s="7">
        <v>60.03</v>
      </c>
      <c r="F84" s="7">
        <v>13.45452380952381</v>
      </c>
      <c r="G84" s="7">
        <v>62.268571428571427</v>
      </c>
      <c r="H84" s="7">
        <v>58.558419441044585</v>
      </c>
      <c r="I84" s="7">
        <v>9.854932280203478</v>
      </c>
      <c r="J84" s="7">
        <v>12.084208415480735</v>
      </c>
      <c r="K84" s="7">
        <v>10.029466353434024</v>
      </c>
      <c r="L84" s="7">
        <v>9.5684143917924196</v>
      </c>
    </row>
    <row r="85" spans="1:12" x14ac:dyDescent="0.25">
      <c r="A85" s="2" t="s">
        <v>162</v>
      </c>
      <c r="B85" s="7">
        <v>10.592511999999999</v>
      </c>
      <c r="C85" s="7">
        <v>58.323</v>
      </c>
      <c r="D85" s="7">
        <v>12.25</v>
      </c>
      <c r="E85" s="7">
        <v>60.03</v>
      </c>
      <c r="F85" s="7">
        <v>11.6959</v>
      </c>
      <c r="G85" s="7">
        <v>58.343000000000004</v>
      </c>
      <c r="H85" s="7">
        <v>54.79283802744969</v>
      </c>
      <c r="I85" s="7">
        <v>9.8562415845197542</v>
      </c>
      <c r="J85" s="7">
        <v>10.88780672146059</v>
      </c>
      <c r="K85" s="7">
        <v>10.143127163739123</v>
      </c>
      <c r="L85" s="7">
        <v>9.6563485495314936</v>
      </c>
    </row>
    <row r="86" spans="1:12" x14ac:dyDescent="0.25">
      <c r="A86" s="2" t="s">
        <v>163</v>
      </c>
      <c r="B86" s="7">
        <v>13.414372</v>
      </c>
      <c r="C86" s="7">
        <v>59.411999999999999</v>
      </c>
      <c r="D86" s="7">
        <v>12.25</v>
      </c>
      <c r="E86" s="7">
        <v>60.03</v>
      </c>
      <c r="F86" s="7">
        <v>13.42504761904762</v>
      </c>
      <c r="G86" s="7">
        <v>59.44761904761905</v>
      </c>
      <c r="H86" s="7">
        <v>54.596645394076674</v>
      </c>
      <c r="I86" s="7">
        <v>8.9743638660363505</v>
      </c>
      <c r="J86" s="7">
        <v>11.46374318010179</v>
      </c>
      <c r="K86" s="7">
        <v>9.0294043042787546</v>
      </c>
      <c r="L86" s="7">
        <v>8.731334440286135</v>
      </c>
    </row>
    <row r="87" spans="1:12" x14ac:dyDescent="0.25">
      <c r="A87" s="2" t="s">
        <v>164</v>
      </c>
      <c r="B87" s="7">
        <v>8.9292079999999991</v>
      </c>
      <c r="C87" s="7">
        <v>65.484999999999999</v>
      </c>
      <c r="D87" s="7">
        <v>7.7</v>
      </c>
      <c r="E87" s="7">
        <v>63.36</v>
      </c>
      <c r="F87" s="7">
        <v>9.1360499999999991</v>
      </c>
      <c r="G87" s="7">
        <v>65.537499999999994</v>
      </c>
      <c r="H87" s="7">
        <v>61.207597447021904</v>
      </c>
      <c r="I87" s="7">
        <v>8.3408807711119497</v>
      </c>
      <c r="J87" s="7">
        <v>10.31687632029098</v>
      </c>
      <c r="K87" s="7">
        <v>8.4553187471273983</v>
      </c>
      <c r="L87" s="7">
        <v>8.1063003775516496</v>
      </c>
    </row>
    <row r="88" spans="1:12" x14ac:dyDescent="0.25">
      <c r="A88" s="2" t="s">
        <v>165</v>
      </c>
      <c r="B88" s="7">
        <v>7.7470080000000001</v>
      </c>
      <c r="C88" s="7">
        <v>61.631</v>
      </c>
      <c r="D88" s="7">
        <v>7.7</v>
      </c>
      <c r="E88" s="7">
        <v>63.36</v>
      </c>
      <c r="F88" s="7">
        <v>7.5206315789473681</v>
      </c>
      <c r="G88" s="7">
        <v>61.925789473684212</v>
      </c>
      <c r="H88" s="7">
        <v>57.784937677814646</v>
      </c>
      <c r="I88" s="7">
        <v>6.8357003923517174</v>
      </c>
      <c r="J88" s="7">
        <v>9.2475580227359533</v>
      </c>
      <c r="K88" s="7">
        <v>6.8692582950030134</v>
      </c>
      <c r="L88" s="7">
        <v>6.5947085306740565</v>
      </c>
    </row>
    <row r="89" spans="1:12" x14ac:dyDescent="0.25">
      <c r="A89" s="2" t="s">
        <v>166</v>
      </c>
      <c r="B89" s="7">
        <v>7.080864</v>
      </c>
      <c r="C89" s="7">
        <v>62.685000000000002</v>
      </c>
      <c r="D89" s="7">
        <v>7.7</v>
      </c>
      <c r="E89" s="7">
        <v>63.36</v>
      </c>
      <c r="F89" s="7">
        <v>6.9793478260869568</v>
      </c>
      <c r="G89" s="7">
        <v>62.966086956521742</v>
      </c>
      <c r="H89" s="7">
        <v>56.823281716803358</v>
      </c>
      <c r="I89" s="7">
        <v>6.2733020729228688</v>
      </c>
      <c r="J89" s="7">
        <v>9.1102342847863049</v>
      </c>
      <c r="K89" s="7">
        <v>6.1963635670180288</v>
      </c>
      <c r="L89" s="7">
        <v>6.0244154799591945</v>
      </c>
    </row>
    <row r="90" spans="1:12" x14ac:dyDescent="0.25">
      <c r="A90" s="2" t="s">
        <v>167</v>
      </c>
      <c r="B90" s="7">
        <v>7.364592</v>
      </c>
      <c r="C90" s="7">
        <v>69.444000000000003</v>
      </c>
      <c r="D90" s="7">
        <v>6.53</v>
      </c>
      <c r="E90" s="7">
        <v>70.540000000000006</v>
      </c>
      <c r="F90" s="7">
        <v>7.2641052631578944</v>
      </c>
      <c r="G90" s="7">
        <v>70.16105263157894</v>
      </c>
      <c r="H90" s="7">
        <v>65.216115442591075</v>
      </c>
      <c r="I90" s="7">
        <v>6.1286153058234163</v>
      </c>
      <c r="J90" s="7">
        <v>10.357938340308174</v>
      </c>
      <c r="K90" s="7">
        <v>5.8152755690729556</v>
      </c>
      <c r="L90" s="7">
        <v>5.8311721488610084</v>
      </c>
    </row>
    <row r="91" spans="1:12" x14ac:dyDescent="0.25">
      <c r="A91" s="2" t="s">
        <v>168</v>
      </c>
      <c r="B91" s="7">
        <v>6.4198599999999999</v>
      </c>
      <c r="C91" s="7">
        <v>70.843999999999994</v>
      </c>
      <c r="D91" s="7">
        <v>6.53</v>
      </c>
      <c r="E91" s="7">
        <v>70.540000000000006</v>
      </c>
      <c r="F91" s="7">
        <v>6.3728181818181815</v>
      </c>
      <c r="G91" s="7">
        <v>70.960909090909098</v>
      </c>
      <c r="H91" s="7">
        <v>66.582024088658656</v>
      </c>
      <c r="I91" s="7">
        <v>6.1023678489532145</v>
      </c>
      <c r="J91" s="7">
        <v>10.866376111478811</v>
      </c>
      <c r="K91" s="7">
        <v>5.7289665235030967</v>
      </c>
      <c r="L91" s="7">
        <v>5.7949677712028027</v>
      </c>
    </row>
    <row r="92" spans="1:12" x14ac:dyDescent="0.25">
      <c r="A92" s="2" t="s">
        <v>169</v>
      </c>
      <c r="B92" s="7">
        <v>6.3838800000000004</v>
      </c>
      <c r="C92" s="7">
        <v>70.950999999999993</v>
      </c>
      <c r="D92" s="7">
        <v>6.53</v>
      </c>
      <c r="E92" s="7">
        <v>70.540000000000006</v>
      </c>
      <c r="F92" s="7">
        <v>6.3852272727272723</v>
      </c>
      <c r="G92" s="7">
        <v>70.969545454545454</v>
      </c>
      <c r="H92" s="7">
        <v>66.618781613421774</v>
      </c>
      <c r="I92" s="7">
        <v>5.730380013261775</v>
      </c>
      <c r="J92" s="7">
        <v>10.842591539477585</v>
      </c>
      <c r="K92" s="7">
        <v>5.1613867981049761</v>
      </c>
      <c r="L92" s="7">
        <v>5.4130029841292409</v>
      </c>
    </row>
    <row r="93" spans="1:12" x14ac:dyDescent="0.25">
      <c r="A93" s="2" t="s">
        <v>170</v>
      </c>
      <c r="B93" s="7">
        <v>6.3407039999999997</v>
      </c>
      <c r="C93" s="7">
        <v>74.411000000000001</v>
      </c>
      <c r="D93" s="7">
        <v>6.09</v>
      </c>
      <c r="E93" s="7">
        <v>70.44</v>
      </c>
      <c r="F93" s="7">
        <v>6.2220526315789471</v>
      </c>
      <c r="G93" s="7">
        <v>74.463157894736838</v>
      </c>
      <c r="H93" s="7">
        <v>70.183493298853506</v>
      </c>
      <c r="I93" s="7">
        <v>6.1093798678112954</v>
      </c>
      <c r="J93" s="7">
        <v>11.432780286844968</v>
      </c>
      <c r="K93" s="7">
        <v>5.4053217253692196</v>
      </c>
      <c r="L93" s="7">
        <v>5.7531781947291183</v>
      </c>
    </row>
    <row r="94" spans="1:12" x14ac:dyDescent="0.25">
      <c r="A94" s="2" t="s">
        <v>171</v>
      </c>
      <c r="B94" s="7">
        <v>7.3347800000000003</v>
      </c>
      <c r="C94" s="7">
        <v>73.043000000000006</v>
      </c>
      <c r="D94" s="7">
        <v>6.09</v>
      </c>
      <c r="E94" s="7">
        <v>70.44</v>
      </c>
      <c r="F94" s="7">
        <v>6.9893043478260868</v>
      </c>
      <c r="G94" s="7">
        <v>73.083478260869569</v>
      </c>
      <c r="H94" s="7">
        <v>68.489735560928182</v>
      </c>
      <c r="I94" s="7">
        <v>6.7710385356810576</v>
      </c>
      <c r="J94" s="7">
        <v>11.046009420649963</v>
      </c>
      <c r="K94" s="7">
        <v>6.2986758915059085</v>
      </c>
      <c r="L94" s="7">
        <v>6.4611187886594266</v>
      </c>
    </row>
    <row r="95" spans="1:12" x14ac:dyDescent="0.25">
      <c r="A95" s="2" t="s">
        <v>172</v>
      </c>
      <c r="B95" s="7">
        <v>5.0330880000000002</v>
      </c>
      <c r="C95" s="7">
        <v>63.798000000000002</v>
      </c>
      <c r="D95" s="7">
        <v>6.09</v>
      </c>
      <c r="E95" s="7">
        <v>70.44</v>
      </c>
      <c r="F95" s="7">
        <v>5.2185499999999996</v>
      </c>
      <c r="G95" s="7">
        <v>63.894999999999996</v>
      </c>
      <c r="H95" s="7">
        <v>60.20990761980584</v>
      </c>
      <c r="I95" s="7">
        <v>5.9976338299158627</v>
      </c>
      <c r="J95" s="7">
        <v>10.391376433269633</v>
      </c>
      <c r="K95" s="7">
        <v>5.6555014937062893</v>
      </c>
      <c r="L95" s="7">
        <v>5.6570277597267884</v>
      </c>
    </row>
    <row r="96" spans="1:12" x14ac:dyDescent="0.25">
      <c r="A96" s="2" t="s">
        <v>173</v>
      </c>
      <c r="B96" s="7">
        <v>6.0107160000000004</v>
      </c>
      <c r="C96" s="7">
        <v>58.893000000000001</v>
      </c>
      <c r="D96" s="7">
        <v>6.64</v>
      </c>
      <c r="E96" s="7">
        <v>60.07</v>
      </c>
      <c r="F96" s="7">
        <v>6.6335909090909091</v>
      </c>
      <c r="G96" s="7">
        <v>59.136818181818185</v>
      </c>
      <c r="H96" s="7">
        <v>55.09364122860525</v>
      </c>
      <c r="I96" s="7">
        <v>4.1404695871780675</v>
      </c>
      <c r="J96" s="7">
        <v>10.274068707056413</v>
      </c>
      <c r="K96" s="7">
        <v>2.6764983599274883</v>
      </c>
      <c r="L96" s="7">
        <v>4.2838694128048891</v>
      </c>
    </row>
    <row r="97" spans="1:12" x14ac:dyDescent="0.25">
      <c r="A97" s="2" t="s">
        <v>174</v>
      </c>
      <c r="B97" s="7">
        <v>7.6123399999999997</v>
      </c>
      <c r="C97" s="7">
        <v>59.082999999999998</v>
      </c>
      <c r="D97" s="7">
        <v>6.64</v>
      </c>
      <c r="E97" s="7">
        <v>60.07</v>
      </c>
      <c r="F97" s="7">
        <v>7.9954000000000001</v>
      </c>
      <c r="G97" s="7">
        <v>59.402999999999999</v>
      </c>
      <c r="H97" s="7">
        <v>54.415992271298123</v>
      </c>
      <c r="I97" s="7">
        <v>6.6437287223479498</v>
      </c>
      <c r="J97" s="7">
        <v>9.9009166577265653</v>
      </c>
      <c r="K97" s="7">
        <v>6.5104147313930314</v>
      </c>
      <c r="L97" s="7">
        <v>6.3508553342141827</v>
      </c>
    </row>
    <row r="98" spans="1:12" x14ac:dyDescent="0.25">
      <c r="A98" s="2" t="s">
        <v>175</v>
      </c>
      <c r="B98" s="7">
        <v>6.9225519999999996</v>
      </c>
      <c r="C98" s="7">
        <v>61.959000000000003</v>
      </c>
      <c r="D98" s="7">
        <v>6.64</v>
      </c>
      <c r="E98" s="7">
        <v>60.07</v>
      </c>
      <c r="F98" s="7">
        <v>7.1612999999999998</v>
      </c>
      <c r="G98" s="7">
        <v>62.086500000000001</v>
      </c>
      <c r="H98" s="7">
        <v>56.802163596531102</v>
      </c>
      <c r="I98" s="7">
        <v>7.026402506815451</v>
      </c>
      <c r="J98" s="7">
        <v>11.164953077567723</v>
      </c>
      <c r="K98" s="7">
        <v>6.6996336792139939</v>
      </c>
      <c r="L98" s="7">
        <v>6.5227151228424267</v>
      </c>
    </row>
    <row r="99" spans="1:12" x14ac:dyDescent="0.25">
      <c r="A99" s="2" t="s">
        <v>176</v>
      </c>
      <c r="B99" s="7">
        <v>6.728904</v>
      </c>
      <c r="C99" s="7">
        <v>54.506</v>
      </c>
      <c r="D99" s="7">
        <v>7.23</v>
      </c>
      <c r="E99" s="7">
        <v>57.99</v>
      </c>
      <c r="F99" s="7">
        <v>6.7756190476190481</v>
      </c>
      <c r="G99" s="7">
        <v>54.353500000000004</v>
      </c>
      <c r="H99" s="7">
        <v>50.17004572282552</v>
      </c>
      <c r="I99" s="7">
        <v>6.3008740325415342</v>
      </c>
      <c r="J99" s="7">
        <v>10.308762243147308</v>
      </c>
      <c r="K99" s="7">
        <v>6.0042370463113004</v>
      </c>
      <c r="L99" s="7">
        <v>5.8081726926877231</v>
      </c>
    </row>
    <row r="100" spans="1:12" x14ac:dyDescent="0.25">
      <c r="A100" s="2" t="s">
        <v>177</v>
      </c>
      <c r="B100" s="7">
        <v>8.2180540000000004</v>
      </c>
      <c r="C100" s="7">
        <v>59.279000000000003</v>
      </c>
      <c r="D100" s="7">
        <v>7.23</v>
      </c>
      <c r="E100" s="7">
        <v>57.99</v>
      </c>
      <c r="F100" s="7">
        <v>7.5465789473684213</v>
      </c>
      <c r="G100" s="7">
        <v>59.387894736842107</v>
      </c>
      <c r="H100" s="7">
        <v>55.585755635231649</v>
      </c>
      <c r="I100" s="7">
        <v>7.1041619749372593</v>
      </c>
      <c r="J100" s="7">
        <v>11.090403917422279</v>
      </c>
      <c r="K100" s="7">
        <v>6.8213136121463132</v>
      </c>
      <c r="L100" s="7">
        <v>6.5886775142298282</v>
      </c>
    </row>
    <row r="101" spans="1:12" x14ac:dyDescent="0.25">
      <c r="A101" s="2" t="s">
        <v>178</v>
      </c>
      <c r="B101" s="7">
        <v>7.2999159999999996</v>
      </c>
      <c r="C101" s="7">
        <v>60.442</v>
      </c>
      <c r="D101" s="7">
        <v>7.23</v>
      </c>
      <c r="E101" s="7">
        <v>57.99</v>
      </c>
      <c r="F101" s="7">
        <v>7.2215909090909092</v>
      </c>
      <c r="G101" s="7">
        <v>60.740454545454547</v>
      </c>
      <c r="H101" s="7">
        <v>57.301204817450675</v>
      </c>
      <c r="I101" s="7">
        <v>7.1326075866832497</v>
      </c>
      <c r="J101" s="7">
        <v>11.873815755424991</v>
      </c>
      <c r="K101" s="7">
        <v>6.6865152101792233</v>
      </c>
      <c r="L101" s="7">
        <v>6.5927440687249197</v>
      </c>
    </row>
    <row r="102" spans="1:12" x14ac:dyDescent="0.25">
      <c r="A102" s="2" t="s">
        <v>179</v>
      </c>
      <c r="B102" s="7">
        <v>7.8062269999999998</v>
      </c>
      <c r="C102" s="7">
        <v>63.976999999999997</v>
      </c>
      <c r="D102" s="7">
        <v>7.52</v>
      </c>
      <c r="E102" s="7">
        <v>64.97</v>
      </c>
      <c r="F102" s="7">
        <v>7.6291500000000001</v>
      </c>
      <c r="G102" s="7">
        <v>64.036000000000001</v>
      </c>
      <c r="H102" s="7">
        <v>59.892473136504421</v>
      </c>
      <c r="I102" s="7">
        <v>6.9094499580327691</v>
      </c>
      <c r="J102" s="7">
        <v>12.869913174551714</v>
      </c>
      <c r="K102" s="7">
        <v>6.2467108381163881</v>
      </c>
      <c r="L102" s="7">
        <v>6.3372892598225787</v>
      </c>
    </row>
    <row r="103" spans="1:12" x14ac:dyDescent="0.25">
      <c r="A103" s="2" t="s">
        <v>180</v>
      </c>
      <c r="B103" s="7">
        <v>7.8431990000000003</v>
      </c>
      <c r="C103" s="7">
        <v>63.454999999999998</v>
      </c>
      <c r="D103" s="7">
        <v>7.52</v>
      </c>
      <c r="E103" s="7">
        <v>64.97</v>
      </c>
      <c r="F103" s="7">
        <v>7.8217272727272729</v>
      </c>
      <c r="G103" s="7">
        <v>63.530909090909091</v>
      </c>
      <c r="H103" s="7">
        <v>58.946260095767364</v>
      </c>
      <c r="I103" s="7">
        <v>7.5564924845112511</v>
      </c>
      <c r="J103" s="7">
        <v>13.748302074653209</v>
      </c>
      <c r="K103" s="7">
        <v>6.9154367720389605</v>
      </c>
      <c r="L103" s="7">
        <v>6.8666558083367839</v>
      </c>
    </row>
    <row r="104" spans="1:12" x14ac:dyDescent="0.25">
      <c r="A104" s="2" t="s">
        <v>181</v>
      </c>
      <c r="B104" s="7">
        <v>7.5443420000000003</v>
      </c>
      <c r="C104" s="7">
        <v>67.489000000000004</v>
      </c>
      <c r="D104" s="7">
        <v>7.52</v>
      </c>
      <c r="E104" s="7">
        <v>64.97</v>
      </c>
      <c r="F104" s="7">
        <v>7.5036666666666667</v>
      </c>
      <c r="G104" s="7">
        <v>67.529523809523809</v>
      </c>
      <c r="H104" s="7">
        <v>62.131588183022146</v>
      </c>
      <c r="I104" s="7">
        <v>7.585870020318942</v>
      </c>
      <c r="J104" s="7">
        <v>13.550231058892766</v>
      </c>
      <c r="K104" s="7">
        <v>6.8964638391936965</v>
      </c>
      <c r="L104" s="7">
        <v>6.9338232165187366</v>
      </c>
    </row>
    <row r="105" spans="1:12" x14ac:dyDescent="0.25">
      <c r="A105" s="2" t="s">
        <v>182</v>
      </c>
      <c r="B105" s="7">
        <v>6.3869129999999998</v>
      </c>
      <c r="C105" s="7">
        <v>74.117999999999995</v>
      </c>
      <c r="D105" s="7">
        <v>6.17</v>
      </c>
      <c r="E105" s="7">
        <v>75.44</v>
      </c>
      <c r="F105" s="7">
        <v>6.3990952380952377</v>
      </c>
      <c r="G105" s="7">
        <v>74.150476190476184</v>
      </c>
      <c r="H105" s="7">
        <v>70.53945302704372</v>
      </c>
      <c r="I105" s="7">
        <v>7.1011013671520615</v>
      </c>
      <c r="J105" s="7">
        <v>14.410416306937586</v>
      </c>
      <c r="K105" s="7">
        <v>6.2644176170020813</v>
      </c>
      <c r="L105" s="7">
        <v>6.357224463761364</v>
      </c>
    </row>
    <row r="106" spans="1:12" x14ac:dyDescent="0.25">
      <c r="A106" s="2" t="s">
        <v>183</v>
      </c>
      <c r="B106" s="7">
        <v>6.3858860000000002</v>
      </c>
      <c r="C106" s="7">
        <v>72.355999999999995</v>
      </c>
      <c r="D106" s="7">
        <v>6.17</v>
      </c>
      <c r="E106" s="7">
        <v>75.44</v>
      </c>
      <c r="F106" s="7">
        <v>6.1370434782608694</v>
      </c>
      <c r="G106" s="7">
        <v>72.358695652173921</v>
      </c>
      <c r="H106" s="7">
        <v>69.125813319656132</v>
      </c>
      <c r="I106" s="7">
        <v>6.3692921768372122</v>
      </c>
      <c r="J106" s="7">
        <v>14.072436119983974</v>
      </c>
      <c r="K106" s="7">
        <v>5.3545630780237534</v>
      </c>
      <c r="L106" s="7">
        <v>5.6890130087522603</v>
      </c>
    </row>
    <row r="107" spans="1:12" x14ac:dyDescent="0.25">
      <c r="A107" s="2" t="s">
        <v>184</v>
      </c>
      <c r="B107" s="7">
        <v>6.2431330000000003</v>
      </c>
      <c r="C107" s="7">
        <v>79.915000000000006</v>
      </c>
      <c r="D107" s="7">
        <v>6.17</v>
      </c>
      <c r="E107" s="7">
        <v>75.44</v>
      </c>
      <c r="F107" s="7">
        <v>6.1887894736842108</v>
      </c>
      <c r="G107" s="7">
        <v>79.626315789473679</v>
      </c>
      <c r="H107" s="7">
        <v>75.994563847917874</v>
      </c>
      <c r="I107" s="7">
        <v>6.3662060133702472</v>
      </c>
      <c r="J107" s="7">
        <v>16.010947443164685</v>
      </c>
      <c r="K107" s="7">
        <v>5.0612703762398938</v>
      </c>
      <c r="L107" s="7">
        <v>5.49005496209399</v>
      </c>
    </row>
    <row r="108" spans="1:12" x14ac:dyDescent="0.25">
      <c r="A108" s="2" t="s">
        <v>185</v>
      </c>
      <c r="B108" s="7">
        <v>6.9250610000000004</v>
      </c>
      <c r="C108" s="7">
        <v>85.799000000000007</v>
      </c>
      <c r="D108" s="7">
        <v>7.01</v>
      </c>
      <c r="E108" s="7">
        <v>90.75</v>
      </c>
      <c r="F108" s="7">
        <v>7.2236086956521737</v>
      </c>
      <c r="G108" s="7">
        <v>85.658260869565211</v>
      </c>
      <c r="H108" s="7">
        <v>82.988330192211606</v>
      </c>
      <c r="I108" s="7">
        <v>7.1588986727508006</v>
      </c>
      <c r="J108" s="7">
        <v>17.616401003199471</v>
      </c>
      <c r="K108" s="7">
        <v>5.732915710546564</v>
      </c>
      <c r="L108" s="7">
        <v>6.2193694739261502</v>
      </c>
    </row>
    <row r="109" spans="1:12" x14ac:dyDescent="0.25">
      <c r="A109" s="2" t="s">
        <v>186</v>
      </c>
      <c r="B109" s="7">
        <v>7.2937539999999998</v>
      </c>
      <c r="C109" s="7">
        <v>94.772000000000006</v>
      </c>
      <c r="D109" s="7">
        <v>7.01</v>
      </c>
      <c r="E109" s="7">
        <v>90.75</v>
      </c>
      <c r="F109" s="7">
        <v>7.7784761904761908</v>
      </c>
      <c r="G109" s="7">
        <v>94.631428571428572</v>
      </c>
      <c r="H109" s="7">
        <v>91.882738860595964</v>
      </c>
      <c r="I109" s="7">
        <v>7.7375129176525137</v>
      </c>
      <c r="J109" s="7">
        <v>18.624577057864517</v>
      </c>
      <c r="K109" s="7">
        <v>6.2325421410639592</v>
      </c>
      <c r="L109" s="7">
        <v>6.7476665312927295</v>
      </c>
    </row>
    <row r="110" spans="1:12" x14ac:dyDescent="0.25">
      <c r="A110" s="2" t="s">
        <v>187</v>
      </c>
      <c r="B110" s="7">
        <v>7.2968349999999997</v>
      </c>
      <c r="C110" s="7">
        <v>91.686999999999998</v>
      </c>
      <c r="D110" s="7">
        <v>7.01</v>
      </c>
      <c r="E110" s="7">
        <v>90.75</v>
      </c>
      <c r="F110" s="7">
        <v>7.1787999999999998</v>
      </c>
      <c r="G110" s="7">
        <v>91.742499999999993</v>
      </c>
      <c r="H110" s="7">
        <v>87.53392515242102</v>
      </c>
      <c r="I110" s="7">
        <v>8.0619113867923407</v>
      </c>
      <c r="J110" s="7">
        <v>16.635120594202935</v>
      </c>
      <c r="K110" s="7">
        <v>6.8557897434485096</v>
      </c>
      <c r="L110" s="7">
        <v>7.2124767257629498</v>
      </c>
    </row>
    <row r="111" spans="1:12" x14ac:dyDescent="0.25">
      <c r="A111" s="2" t="s">
        <v>188</v>
      </c>
      <c r="B111" s="7">
        <v>8.2005949999999999</v>
      </c>
      <c r="C111" s="7">
        <v>92.97</v>
      </c>
      <c r="D111" s="7">
        <v>8.65</v>
      </c>
      <c r="E111" s="7">
        <v>97.95</v>
      </c>
      <c r="F111" s="7">
        <v>7.9914761904761908</v>
      </c>
      <c r="G111" s="7">
        <v>92.929047619047623</v>
      </c>
      <c r="H111" s="7">
        <v>90.080190885401379</v>
      </c>
      <c r="I111" s="7">
        <v>8.0758420785469305</v>
      </c>
      <c r="J111" s="7">
        <v>15.473901840227535</v>
      </c>
      <c r="K111" s="7">
        <v>7.0031397365790093</v>
      </c>
      <c r="L111" s="7">
        <v>7.2959513783155687</v>
      </c>
    </row>
    <row r="112" spans="1:12" x14ac:dyDescent="0.25">
      <c r="A112" s="2" t="s">
        <v>189</v>
      </c>
      <c r="B112" s="7">
        <v>8.7746879999999994</v>
      </c>
      <c r="C112" s="7">
        <v>95.385999999999996</v>
      </c>
      <c r="D112" s="7">
        <v>8.65</v>
      </c>
      <c r="E112" s="7">
        <v>97.95</v>
      </c>
      <c r="F112" s="7">
        <v>8.6422500000000007</v>
      </c>
      <c r="G112" s="7">
        <v>95.349000000000004</v>
      </c>
      <c r="H112" s="7">
        <v>92.302889756465433</v>
      </c>
      <c r="I112" s="7">
        <v>8.6242430955566505</v>
      </c>
      <c r="J112" s="7">
        <v>15.409770587421651</v>
      </c>
      <c r="K112" s="7">
        <v>7.6911765867900908</v>
      </c>
      <c r="L112" s="7">
        <v>7.9074449526548536</v>
      </c>
    </row>
    <row r="113" spans="1:12" x14ac:dyDescent="0.25">
      <c r="A113" s="2" t="s">
        <v>190</v>
      </c>
      <c r="B113" s="7">
        <v>9.6671510000000005</v>
      </c>
      <c r="C113" s="7">
        <v>105.45399999999999</v>
      </c>
      <c r="D113" s="7">
        <v>8.65</v>
      </c>
      <c r="E113" s="7">
        <v>97.95</v>
      </c>
      <c r="F113" s="7">
        <v>9.6242999999999999</v>
      </c>
      <c r="G113" s="7">
        <v>105.42</v>
      </c>
      <c r="H113" s="7">
        <v>101.63201721314445</v>
      </c>
      <c r="I113" s="7">
        <v>9.3864369318294418</v>
      </c>
      <c r="J113" s="7">
        <v>16.906190573757559</v>
      </c>
      <c r="K113" s="7">
        <v>8.4530823091299148</v>
      </c>
      <c r="L113" s="7">
        <v>8.5335271223558156</v>
      </c>
    </row>
    <row r="114" spans="1:12" x14ac:dyDescent="0.25">
      <c r="A114" s="2" t="s">
        <v>191</v>
      </c>
      <c r="B114" s="7">
        <v>10.455887000000001</v>
      </c>
      <c r="C114" s="7">
        <v>112.58</v>
      </c>
      <c r="D114" s="7">
        <v>11.35</v>
      </c>
      <c r="E114" s="7">
        <v>123.96</v>
      </c>
      <c r="F114" s="7">
        <v>10.28809090909091</v>
      </c>
      <c r="G114" s="7">
        <v>112.46272727272728</v>
      </c>
      <c r="H114" s="7">
        <v>109.87207976083023</v>
      </c>
      <c r="I114" s="7">
        <v>9.7720962668024498</v>
      </c>
      <c r="J114" s="7">
        <v>17.405162680311552</v>
      </c>
      <c r="K114" s="7">
        <v>8.8489148979399079</v>
      </c>
      <c r="L114" s="7">
        <v>8.8730684010722474</v>
      </c>
    </row>
    <row r="115" spans="1:12" x14ac:dyDescent="0.25">
      <c r="A115" s="2" t="s">
        <v>192</v>
      </c>
      <c r="B115" s="7">
        <v>11.573263000000001</v>
      </c>
      <c r="C115" s="7">
        <v>125.398</v>
      </c>
      <c r="D115" s="7">
        <v>11.35</v>
      </c>
      <c r="E115" s="7">
        <v>123.96</v>
      </c>
      <c r="F115" s="7">
        <v>11.381619047619047</v>
      </c>
      <c r="G115" s="7">
        <v>125.45857142857143</v>
      </c>
      <c r="H115" s="7">
        <v>122.42592833504531</v>
      </c>
      <c r="I115" s="7">
        <v>10.786685137537587</v>
      </c>
      <c r="J115" s="7">
        <v>19.097048239089894</v>
      </c>
      <c r="K115" s="7">
        <v>9.7484513653844633</v>
      </c>
      <c r="L115" s="7">
        <v>9.8764410788675754</v>
      </c>
    </row>
    <row r="116" spans="1:12" x14ac:dyDescent="0.25">
      <c r="A116" s="2" t="s">
        <v>193</v>
      </c>
      <c r="B116" s="7">
        <v>13.027495</v>
      </c>
      <c r="C116" s="7">
        <v>133.88</v>
      </c>
      <c r="D116" s="7">
        <v>11.35</v>
      </c>
      <c r="E116" s="7">
        <v>123.96</v>
      </c>
      <c r="F116" s="7">
        <v>12.784571428571429</v>
      </c>
      <c r="G116" s="7">
        <v>134.0157142857143</v>
      </c>
      <c r="H116" s="7">
        <v>130.69235602676201</v>
      </c>
      <c r="I116" s="7">
        <v>11.638244603348983</v>
      </c>
      <c r="J116" s="7">
        <v>22.156782501083875</v>
      </c>
      <c r="K116" s="7">
        <v>10.363817520156056</v>
      </c>
      <c r="L116" s="7">
        <v>10.668822137694772</v>
      </c>
    </row>
    <row r="117" spans="1:12" x14ac:dyDescent="0.25">
      <c r="A117" s="2" t="s">
        <v>194</v>
      </c>
      <c r="B117" s="7">
        <v>11.388403</v>
      </c>
      <c r="C117" s="7">
        <v>133.37100000000001</v>
      </c>
      <c r="D117" s="7">
        <v>8.99</v>
      </c>
      <c r="E117" s="7">
        <v>118.01</v>
      </c>
      <c r="F117" s="7">
        <v>11.067590909090908</v>
      </c>
      <c r="G117" s="7">
        <v>133.48454545454547</v>
      </c>
      <c r="H117" s="7">
        <v>130.55822018352961</v>
      </c>
      <c r="I117" s="7">
        <v>12.513837447902203</v>
      </c>
      <c r="J117" s="7">
        <v>22.278784517287921</v>
      </c>
      <c r="K117" s="7">
        <v>11.353320160010883</v>
      </c>
      <c r="L117" s="7">
        <v>11.427645711017206</v>
      </c>
    </row>
    <row r="118" spans="1:12" x14ac:dyDescent="0.25">
      <c r="A118" s="2" t="s">
        <v>195</v>
      </c>
      <c r="B118" s="7">
        <v>8.4799389999999999</v>
      </c>
      <c r="C118" s="7">
        <v>116.666</v>
      </c>
      <c r="D118" s="7">
        <v>8.99</v>
      </c>
      <c r="E118" s="7">
        <v>118.01</v>
      </c>
      <c r="F118" s="7">
        <v>8.3019047619047619</v>
      </c>
      <c r="G118" s="7">
        <v>116.68809523809524</v>
      </c>
      <c r="H118" s="7">
        <v>113.43020507531726</v>
      </c>
      <c r="I118" s="7">
        <v>9.269213551678515</v>
      </c>
      <c r="J118" s="7">
        <v>20.393906529131566</v>
      </c>
      <c r="K118" s="7">
        <v>7.8665036801383765</v>
      </c>
      <c r="L118" s="7">
        <v>8.2380306389548341</v>
      </c>
    </row>
    <row r="119" spans="1:12" x14ac:dyDescent="0.25">
      <c r="A119" s="2" t="s">
        <v>196</v>
      </c>
      <c r="B119" s="7">
        <v>7.8811980000000004</v>
      </c>
      <c r="C119" s="7">
        <v>104.114</v>
      </c>
      <c r="D119" s="7">
        <v>8.99</v>
      </c>
      <c r="E119" s="7">
        <v>118.01</v>
      </c>
      <c r="F119" s="7">
        <v>7.4857142857142858</v>
      </c>
      <c r="G119" s="7">
        <v>103.76380952380953</v>
      </c>
      <c r="H119" s="7">
        <v>99.641086330676316</v>
      </c>
      <c r="I119" s="7">
        <v>8.3153882713580156</v>
      </c>
      <c r="J119" s="7">
        <v>16.479668507601676</v>
      </c>
      <c r="K119" s="7">
        <v>6.4674076060513279</v>
      </c>
      <c r="L119" s="7">
        <v>8.1084463121187369</v>
      </c>
    </row>
    <row r="120" spans="1:12" x14ac:dyDescent="0.25">
      <c r="A120" s="2" t="s">
        <v>197</v>
      </c>
      <c r="B120" s="7">
        <v>6.9188989999999997</v>
      </c>
      <c r="C120" s="7">
        <v>76.608999999999995</v>
      </c>
      <c r="D120" s="7">
        <v>6.42</v>
      </c>
      <c r="E120" s="7">
        <v>58.3</v>
      </c>
      <c r="F120" s="7">
        <v>6.7304347826086959</v>
      </c>
      <c r="G120" s="7">
        <v>76.723913043478262</v>
      </c>
      <c r="H120" s="7">
        <v>74.517676318884</v>
      </c>
      <c r="I120" s="7">
        <v>5.1884975261401731</v>
      </c>
      <c r="J120" s="7">
        <v>10.45758396548317</v>
      </c>
      <c r="K120" s="7">
        <v>4.4726440314482065</v>
      </c>
      <c r="L120" s="7">
        <v>4.6619780901974819</v>
      </c>
    </row>
    <row r="121" spans="1:12" x14ac:dyDescent="0.25">
      <c r="A121" s="2" t="s">
        <v>198</v>
      </c>
      <c r="B121" s="7">
        <v>6.8644679999999996</v>
      </c>
      <c r="C121" s="7">
        <v>57.308999999999997</v>
      </c>
      <c r="D121" s="7">
        <v>6.42</v>
      </c>
      <c r="E121" s="7">
        <v>58.3</v>
      </c>
      <c r="F121" s="7">
        <v>6.7005263157894737</v>
      </c>
      <c r="G121" s="7">
        <v>57.441052631578948</v>
      </c>
      <c r="H121" s="7">
        <v>54.688843920607141</v>
      </c>
      <c r="I121" s="7">
        <v>3.9895608380735643</v>
      </c>
      <c r="J121" s="7">
        <v>7.3429755063992586</v>
      </c>
      <c r="K121" s="7">
        <v>3.5298820014967474</v>
      </c>
      <c r="L121" s="7">
        <v>3.610887347321619</v>
      </c>
    </row>
    <row r="122" spans="1:12" x14ac:dyDescent="0.25">
      <c r="A122" s="2" t="s">
        <v>199</v>
      </c>
      <c r="B122" s="7">
        <v>5.9720050000000002</v>
      </c>
      <c r="C122" s="7">
        <v>41.122</v>
      </c>
      <c r="D122" s="7">
        <v>6.42</v>
      </c>
      <c r="E122" s="7">
        <v>58.3</v>
      </c>
      <c r="F122" s="7">
        <v>5.7863636363636362</v>
      </c>
      <c r="G122" s="7">
        <v>42.042272727272724</v>
      </c>
      <c r="H122" s="7">
        <v>36.089117908612671</v>
      </c>
      <c r="I122" s="7">
        <v>5.0051543679586965</v>
      </c>
      <c r="J122" s="7">
        <v>6.0513277820005431</v>
      </c>
      <c r="K122" s="7">
        <v>5.0321206447898437</v>
      </c>
      <c r="L122" s="7">
        <v>4.779367899314007</v>
      </c>
    </row>
    <row r="123" spans="1:12" x14ac:dyDescent="0.25">
      <c r="A123" s="2" t="s">
        <v>200</v>
      </c>
      <c r="B123" s="7">
        <v>5.3720249999999998</v>
      </c>
      <c r="C123" s="7">
        <v>41.71</v>
      </c>
      <c r="D123" s="7">
        <v>4.5599999999999996</v>
      </c>
      <c r="E123" s="7">
        <v>42.96</v>
      </c>
      <c r="F123" s="7">
        <v>5.0705</v>
      </c>
      <c r="G123" s="7">
        <v>41.923499999999997</v>
      </c>
      <c r="H123" s="7">
        <v>35.269331492779465</v>
      </c>
      <c r="I123" s="7">
        <v>5.0018293530201205</v>
      </c>
      <c r="J123" s="7">
        <v>7.2498982927753355</v>
      </c>
      <c r="K123" s="7">
        <v>4.8262216610823554</v>
      </c>
      <c r="L123" s="7">
        <v>4.7014223191172153</v>
      </c>
    </row>
    <row r="124" spans="1:12" x14ac:dyDescent="0.25">
      <c r="A124" s="2" t="s">
        <v>201</v>
      </c>
      <c r="B124" s="7">
        <v>4.6278750000000004</v>
      </c>
      <c r="C124" s="7">
        <v>39.087000000000003</v>
      </c>
      <c r="D124" s="7">
        <v>4.5599999999999996</v>
      </c>
      <c r="E124" s="7">
        <v>42.96</v>
      </c>
      <c r="F124" s="7">
        <v>4.3725263157894734</v>
      </c>
      <c r="G124" s="7">
        <v>39.258421052631576</v>
      </c>
      <c r="H124" s="7">
        <v>32.273992117885108</v>
      </c>
      <c r="I124" s="7">
        <v>3.8080155328357037</v>
      </c>
      <c r="J124" s="7">
        <v>7.0532930883831222</v>
      </c>
      <c r="K124" s="7">
        <v>3.3417371447347297</v>
      </c>
      <c r="L124" s="7">
        <v>3.4642237960179036</v>
      </c>
    </row>
    <row r="125" spans="1:12" x14ac:dyDescent="0.25">
      <c r="A125" s="2" t="s">
        <v>202</v>
      </c>
      <c r="B125" s="7">
        <v>4.0590000000000002</v>
      </c>
      <c r="C125" s="7">
        <v>47.939</v>
      </c>
      <c r="D125" s="7">
        <v>4.5599999999999996</v>
      </c>
      <c r="E125" s="7">
        <v>42.96</v>
      </c>
      <c r="F125" s="7">
        <v>4.0027272727272729</v>
      </c>
      <c r="G125" s="7">
        <v>48.061818181818182</v>
      </c>
      <c r="H125" s="7">
        <v>41.543968523516014</v>
      </c>
      <c r="I125" s="7">
        <v>3.4701284158566419</v>
      </c>
      <c r="J125" s="7">
        <v>6.9975882140407402</v>
      </c>
      <c r="K125" s="7">
        <v>2.9526118531909997</v>
      </c>
      <c r="L125" s="7">
        <v>3.1046528439197556</v>
      </c>
    </row>
    <row r="126" spans="1:12" x14ac:dyDescent="0.25">
      <c r="A126" s="2" t="s">
        <v>203</v>
      </c>
      <c r="B126" s="7">
        <v>3.5823749999999999</v>
      </c>
      <c r="C126" s="7">
        <v>49.646999999999998</v>
      </c>
      <c r="D126" s="7">
        <v>3.71</v>
      </c>
      <c r="E126" s="7">
        <v>59.55</v>
      </c>
      <c r="F126" s="7">
        <v>3.5609523809523811</v>
      </c>
      <c r="G126" s="7">
        <v>49.949523809523811</v>
      </c>
      <c r="H126" s="7">
        <v>45.510247483544056</v>
      </c>
      <c r="I126" s="7">
        <v>3.4030070097776677</v>
      </c>
      <c r="J126" s="7">
        <v>7.2951274296407194</v>
      </c>
      <c r="K126" s="7">
        <v>2.8787470395254835</v>
      </c>
      <c r="L126" s="7">
        <v>2.9697357837132303</v>
      </c>
    </row>
    <row r="127" spans="1:12" x14ac:dyDescent="0.25">
      <c r="A127" s="2" t="s">
        <v>204</v>
      </c>
      <c r="B127" s="7">
        <v>3.9288249999999998</v>
      </c>
      <c r="C127" s="7">
        <v>59.029000000000003</v>
      </c>
      <c r="D127" s="7">
        <v>3.71</v>
      </c>
      <c r="E127" s="7">
        <v>59.55</v>
      </c>
      <c r="F127" s="7">
        <v>3.9335</v>
      </c>
      <c r="G127" s="7">
        <v>59.212499999999999</v>
      </c>
      <c r="H127" s="7">
        <v>54.375367060670726</v>
      </c>
      <c r="I127" s="7">
        <v>3.5486708444951374</v>
      </c>
      <c r="J127" s="7">
        <v>8.0648100982098523</v>
      </c>
      <c r="K127" s="7">
        <v>2.8750804886657182</v>
      </c>
      <c r="L127" s="7">
        <v>3.0727779492317215</v>
      </c>
    </row>
    <row r="128" spans="1:12" x14ac:dyDescent="0.25">
      <c r="A128" s="2" t="s">
        <v>205</v>
      </c>
      <c r="B128" s="7">
        <v>3.895</v>
      </c>
      <c r="C128" s="7">
        <v>69.641000000000005</v>
      </c>
      <c r="D128" s="7">
        <v>3.71</v>
      </c>
      <c r="E128" s="7">
        <v>59.55</v>
      </c>
      <c r="F128" s="7">
        <v>3.9345454545454546</v>
      </c>
      <c r="G128" s="7">
        <v>69.695454545454552</v>
      </c>
      <c r="H128" s="7">
        <v>65.893406324623513</v>
      </c>
      <c r="I128" s="7">
        <v>3.8187042114898784</v>
      </c>
      <c r="J128" s="7">
        <v>9.5300294743364304</v>
      </c>
      <c r="K128" s="7">
        <v>2.9172519709698812</v>
      </c>
      <c r="L128" s="7">
        <v>3.2902701905659097</v>
      </c>
    </row>
    <row r="129" spans="1:12" x14ac:dyDescent="0.25">
      <c r="A129" s="2" t="s">
        <v>206</v>
      </c>
      <c r="B129" s="7">
        <v>3.4685999999999999</v>
      </c>
      <c r="C129" s="7">
        <v>64.152000000000001</v>
      </c>
      <c r="D129" s="7">
        <v>3.18</v>
      </c>
      <c r="E129" s="7">
        <v>68.2</v>
      </c>
      <c r="F129" s="7">
        <v>3.5513636363636363</v>
      </c>
      <c r="G129" s="7">
        <v>64.293181818181822</v>
      </c>
      <c r="H129" s="7">
        <v>60.853867947083948</v>
      </c>
      <c r="I129" s="7">
        <v>3.9175067477256098</v>
      </c>
      <c r="J129" s="7">
        <v>8.5477507190196409</v>
      </c>
      <c r="K129" s="7">
        <v>3.2176325624782489</v>
      </c>
      <c r="L129" s="7">
        <v>3.4351568729468696</v>
      </c>
    </row>
    <row r="130" spans="1:12" x14ac:dyDescent="0.25">
      <c r="A130" s="2" t="s">
        <v>207</v>
      </c>
      <c r="B130" s="7">
        <v>3.219525</v>
      </c>
      <c r="C130" s="7">
        <v>71.045000000000002</v>
      </c>
      <c r="D130" s="7">
        <v>3.18</v>
      </c>
      <c r="E130" s="7">
        <v>68.2</v>
      </c>
      <c r="F130" s="7">
        <v>3.3052380952380953</v>
      </c>
      <c r="G130" s="7">
        <v>71.138571428571424</v>
      </c>
      <c r="H130" s="7">
        <v>64.747927161979945</v>
      </c>
      <c r="I130" s="7">
        <v>4.1802599515483543</v>
      </c>
      <c r="J130" s="7">
        <v>9.9310023037948572</v>
      </c>
      <c r="K130" s="7">
        <v>3.2668493469992543</v>
      </c>
      <c r="L130" s="7">
        <v>3.6088933691672609</v>
      </c>
    </row>
    <row r="131" spans="1:12" x14ac:dyDescent="0.25">
      <c r="A131" s="2" t="s">
        <v>208</v>
      </c>
      <c r="B131" s="7">
        <v>3.0616750000000001</v>
      </c>
      <c r="C131" s="7">
        <v>69.408000000000001</v>
      </c>
      <c r="D131" s="7">
        <v>3.18</v>
      </c>
      <c r="E131" s="7">
        <v>68.2</v>
      </c>
      <c r="F131" s="7">
        <v>3.4623809523809523</v>
      </c>
      <c r="G131" s="7">
        <v>69.468095238095231</v>
      </c>
      <c r="H131" s="7">
        <v>65.246870881036273</v>
      </c>
      <c r="I131" s="7">
        <v>3.7705803738945276</v>
      </c>
      <c r="J131" s="7">
        <v>10.020551686626508</v>
      </c>
      <c r="K131" s="7">
        <v>2.7895480818610023</v>
      </c>
      <c r="L131" s="7">
        <v>3.1879035334586394</v>
      </c>
    </row>
    <row r="132" spans="1:12" x14ac:dyDescent="0.25">
      <c r="A132" s="2" t="s">
        <v>209</v>
      </c>
      <c r="B132" s="7">
        <v>4.1082000000000001</v>
      </c>
      <c r="C132" s="7">
        <v>75.715000000000003</v>
      </c>
      <c r="D132" s="7">
        <v>4.3499999999999996</v>
      </c>
      <c r="E132" s="7">
        <v>76.06</v>
      </c>
      <c r="F132" s="7">
        <v>4.7804545454545453</v>
      </c>
      <c r="G132" s="7">
        <v>75.823636363636368</v>
      </c>
      <c r="H132" s="7">
        <v>72.283075909543157</v>
      </c>
      <c r="I132" s="7">
        <v>4.7809807099188664</v>
      </c>
      <c r="J132" s="7">
        <v>11.601120893594715</v>
      </c>
      <c r="K132" s="7">
        <v>3.7603364561937394</v>
      </c>
      <c r="L132" s="7">
        <v>4.1257461088610299</v>
      </c>
    </row>
    <row r="133" spans="1:12" x14ac:dyDescent="0.25">
      <c r="A133" s="2" t="s">
        <v>210</v>
      </c>
      <c r="B133" s="7">
        <v>3.754575</v>
      </c>
      <c r="C133" s="7">
        <v>77.989999999999995</v>
      </c>
      <c r="D133" s="7">
        <v>4.3499999999999996</v>
      </c>
      <c r="E133" s="7">
        <v>76.06</v>
      </c>
      <c r="F133" s="7">
        <v>4.6280000000000001</v>
      </c>
      <c r="G133" s="7">
        <v>78.144999999999996</v>
      </c>
      <c r="H133" s="7">
        <v>74.38701999141891</v>
      </c>
      <c r="I133" s="7">
        <v>5.4494417737198031</v>
      </c>
      <c r="J133" s="7">
        <v>13.777661792209202</v>
      </c>
      <c r="K133" s="7">
        <v>4.2698345525455235</v>
      </c>
      <c r="L133" s="7">
        <v>4.7144563198654232</v>
      </c>
    </row>
    <row r="134" spans="1:12" x14ac:dyDescent="0.25">
      <c r="A134" s="2" t="s">
        <v>211</v>
      </c>
      <c r="B134" s="7">
        <v>5.4817</v>
      </c>
      <c r="C134" s="7">
        <v>74.47</v>
      </c>
      <c r="D134" s="7">
        <v>4.3499999999999996</v>
      </c>
      <c r="E134" s="7">
        <v>76.06</v>
      </c>
      <c r="F134" s="7">
        <v>5.3440909090909088</v>
      </c>
      <c r="G134" s="7">
        <v>74.603181818181824</v>
      </c>
      <c r="H134" s="7">
        <v>71.02518383623395</v>
      </c>
      <c r="I134" s="7">
        <v>5.8332412902046284</v>
      </c>
      <c r="J134" s="7">
        <v>12.663401460126019</v>
      </c>
      <c r="K134" s="7">
        <v>4.7802977936999058</v>
      </c>
      <c r="L134" s="7">
        <v>5.1512213191420111</v>
      </c>
    </row>
    <row r="135" spans="1:12" x14ac:dyDescent="0.25">
      <c r="A135" s="2" t="s">
        <v>212</v>
      </c>
      <c r="B135" s="7">
        <v>5.9661359999999997</v>
      </c>
      <c r="C135" s="7">
        <v>78.325999999999993</v>
      </c>
      <c r="D135" s="7">
        <v>5.14</v>
      </c>
      <c r="E135" s="7">
        <v>78.680000000000007</v>
      </c>
      <c r="F135" s="7">
        <v>5.5994736842105262</v>
      </c>
      <c r="G135" s="7">
        <v>78.402631578947364</v>
      </c>
      <c r="H135" s="7">
        <v>74.108514211181188</v>
      </c>
      <c r="I135" s="7">
        <v>6.9771719132278145</v>
      </c>
      <c r="J135" s="7">
        <v>14.084991164048265</v>
      </c>
      <c r="K135" s="7">
        <v>5.9644636269032114</v>
      </c>
      <c r="L135" s="7">
        <v>6.2379169991780481</v>
      </c>
    </row>
    <row r="136" spans="1:12" x14ac:dyDescent="0.25">
      <c r="A136" s="2" t="s">
        <v>213</v>
      </c>
      <c r="B136" s="7">
        <v>5.4423599999999999</v>
      </c>
      <c r="C136" s="7">
        <v>76.387</v>
      </c>
      <c r="D136" s="7">
        <v>5.14</v>
      </c>
      <c r="E136" s="7">
        <v>78.680000000000007</v>
      </c>
      <c r="F136" s="7">
        <v>5.2147368421052631</v>
      </c>
      <c r="G136" s="7">
        <v>76.452631578947376</v>
      </c>
      <c r="H136" s="7">
        <v>72.82492449800759</v>
      </c>
      <c r="I136" s="7">
        <v>6.5687710246939837</v>
      </c>
      <c r="J136" s="7">
        <v>13.06484446621349</v>
      </c>
      <c r="K136" s="7">
        <v>5.528133819228743</v>
      </c>
      <c r="L136" s="7">
        <v>5.8979799061661469</v>
      </c>
    </row>
    <row r="137" spans="1:12" x14ac:dyDescent="0.25">
      <c r="A137" s="2" t="s">
        <v>214</v>
      </c>
      <c r="B137" s="7">
        <v>4.3896930000000003</v>
      </c>
      <c r="C137" s="7">
        <v>81.203000000000003</v>
      </c>
      <c r="D137" s="7">
        <v>5.14</v>
      </c>
      <c r="E137" s="7">
        <v>78.680000000000007</v>
      </c>
      <c r="F137" s="7">
        <v>4.3008695652173916</v>
      </c>
      <c r="G137" s="7">
        <v>81.290000000000006</v>
      </c>
      <c r="H137" s="7">
        <v>78.162782552379795</v>
      </c>
      <c r="I137" s="7">
        <v>5.7461734837021163</v>
      </c>
      <c r="J137" s="7">
        <v>11.674351184368087</v>
      </c>
      <c r="K137" s="7">
        <v>4.7750435825544884</v>
      </c>
      <c r="L137" s="7">
        <v>5.1272420107580938</v>
      </c>
    </row>
    <row r="138" spans="1:12" x14ac:dyDescent="0.25">
      <c r="A138" s="2" t="s">
        <v>215</v>
      </c>
      <c r="B138" s="7">
        <v>4.1267820000000004</v>
      </c>
      <c r="C138" s="7">
        <v>84.293000000000006</v>
      </c>
      <c r="D138" s="7">
        <v>4.33</v>
      </c>
      <c r="E138" s="7">
        <v>77.89</v>
      </c>
      <c r="F138" s="7">
        <v>4.0876190476190475</v>
      </c>
      <c r="G138" s="7">
        <v>84.575238095238092</v>
      </c>
      <c r="H138" s="7">
        <v>81.492867281760113</v>
      </c>
      <c r="I138" s="7">
        <v>5.0891018217004955</v>
      </c>
      <c r="J138" s="7">
        <v>12.318874605684298</v>
      </c>
      <c r="K138" s="7">
        <v>4.0071906318370187</v>
      </c>
      <c r="L138" s="7">
        <v>4.2944547741484227</v>
      </c>
    </row>
    <row r="139" spans="1:12" x14ac:dyDescent="0.25">
      <c r="A139" s="2" t="s">
        <v>216</v>
      </c>
      <c r="B139" s="7">
        <v>4.23522</v>
      </c>
      <c r="C139" s="7">
        <v>73.744</v>
      </c>
      <c r="D139" s="7">
        <v>4.33</v>
      </c>
      <c r="E139" s="7">
        <v>77.89</v>
      </c>
      <c r="F139" s="7">
        <v>4.1544999999999996</v>
      </c>
      <c r="G139" s="7">
        <v>74.117500000000007</v>
      </c>
      <c r="H139" s="7">
        <v>70.52569658724191</v>
      </c>
      <c r="I139" s="7">
        <v>5.081367394865179</v>
      </c>
      <c r="J139" s="7">
        <v>11.850162995887549</v>
      </c>
      <c r="K139" s="7">
        <v>4.0062519362541176</v>
      </c>
      <c r="L139" s="7">
        <v>4.3731911685227756</v>
      </c>
    </row>
    <row r="140" spans="1:12" x14ac:dyDescent="0.25">
      <c r="A140" s="2" t="s">
        <v>217</v>
      </c>
      <c r="B140" s="7">
        <v>4.9114230000000001</v>
      </c>
      <c r="C140" s="7">
        <v>75.335999999999999</v>
      </c>
      <c r="D140" s="7">
        <v>4.33</v>
      </c>
      <c r="E140" s="7">
        <v>77.89</v>
      </c>
      <c r="F140" s="7">
        <v>4.7850000000000001</v>
      </c>
      <c r="G140" s="7">
        <v>75.404545454545456</v>
      </c>
      <c r="H140" s="7">
        <v>69.618563633134485</v>
      </c>
      <c r="I140" s="7">
        <v>5.0450513311148795</v>
      </c>
      <c r="J140" s="7">
        <v>11.454921501412608</v>
      </c>
      <c r="K140" s="7">
        <v>4.0497929597548596</v>
      </c>
      <c r="L140" s="7">
        <v>4.35615911811965</v>
      </c>
    </row>
    <row r="141" spans="1:12" x14ac:dyDescent="0.25">
      <c r="A141" s="2" t="s">
        <v>218</v>
      </c>
      <c r="B141" s="7">
        <v>4.7334209999999999</v>
      </c>
      <c r="C141" s="7">
        <v>76.319999999999993</v>
      </c>
      <c r="D141" s="7">
        <v>4.28</v>
      </c>
      <c r="E141" s="7">
        <v>76.099999999999994</v>
      </c>
      <c r="F141" s="7">
        <v>4.59</v>
      </c>
      <c r="G141" s="7">
        <v>76.382857142857148</v>
      </c>
      <c r="H141" s="7">
        <v>71.048314141503155</v>
      </c>
      <c r="I141" s="7">
        <v>5.3359619679848329</v>
      </c>
      <c r="J141" s="7">
        <v>11.141032728092453</v>
      </c>
      <c r="K141" s="7">
        <v>4.4190450676078648</v>
      </c>
      <c r="L141" s="7">
        <v>4.7081520526680212</v>
      </c>
    </row>
    <row r="142" spans="1:12" x14ac:dyDescent="0.25">
      <c r="A142" s="2" t="s">
        <v>219</v>
      </c>
      <c r="B142" s="7">
        <v>4.4142450000000002</v>
      </c>
      <c r="C142" s="7">
        <v>76.599000000000004</v>
      </c>
      <c r="D142" s="7">
        <v>4.28</v>
      </c>
      <c r="E142" s="7">
        <v>76.099999999999994</v>
      </c>
      <c r="F142" s="7">
        <v>4.2195454545454547</v>
      </c>
      <c r="G142" s="7">
        <v>76.666818181818186</v>
      </c>
      <c r="H142" s="7">
        <v>72.96529138656544</v>
      </c>
      <c r="I142" s="7">
        <v>5.1066592462556493</v>
      </c>
      <c r="J142" s="7">
        <v>10.66870443559006</v>
      </c>
      <c r="K142" s="7">
        <v>4.114590971737508</v>
      </c>
      <c r="L142" s="7">
        <v>4.5063674198238468</v>
      </c>
    </row>
    <row r="143" spans="1:12" x14ac:dyDescent="0.25">
      <c r="A143" s="2" t="s">
        <v>220</v>
      </c>
      <c r="B143" s="7">
        <v>3.983562</v>
      </c>
      <c r="C143" s="7">
        <v>75.242000000000004</v>
      </c>
      <c r="D143" s="7">
        <v>4.28</v>
      </c>
      <c r="E143" s="7">
        <v>76.099999999999994</v>
      </c>
      <c r="F143" s="7">
        <v>3.8966666666666665</v>
      </c>
      <c r="G143" s="7">
        <v>75.548571428571421</v>
      </c>
      <c r="H143" s="7">
        <v>72.096783209672964</v>
      </c>
      <c r="I143" s="7">
        <v>4.7851558954360858</v>
      </c>
      <c r="J143" s="7">
        <v>12.181627429055917</v>
      </c>
      <c r="K143" s="7">
        <v>3.5453700729897841</v>
      </c>
      <c r="L143" s="7">
        <v>4.0252995366248747</v>
      </c>
    </row>
    <row r="144" spans="1:12" x14ac:dyDescent="0.25">
      <c r="A144" s="2" t="s">
        <v>221</v>
      </c>
      <c r="B144" s="7">
        <v>3.512982</v>
      </c>
      <c r="C144" s="7">
        <v>81.893000000000001</v>
      </c>
      <c r="D144" s="7">
        <v>3.8</v>
      </c>
      <c r="E144" s="7">
        <v>85.07</v>
      </c>
      <c r="F144" s="7">
        <v>3.6004761904761904</v>
      </c>
      <c r="G144" s="7">
        <v>81.949523809523811</v>
      </c>
      <c r="H144" s="7">
        <v>77.348524142544704</v>
      </c>
      <c r="I144" s="7">
        <v>5.0636960133020708</v>
      </c>
      <c r="J144" s="7">
        <v>13.267196048031938</v>
      </c>
      <c r="K144" s="7">
        <v>3.6639566802994419</v>
      </c>
      <c r="L144" s="7">
        <v>4.2709386458830583</v>
      </c>
    </row>
    <row r="145" spans="1:12" x14ac:dyDescent="0.25">
      <c r="A145" s="2" t="s">
        <v>222</v>
      </c>
      <c r="B145" s="7">
        <v>3.7994219999999999</v>
      </c>
      <c r="C145" s="7">
        <v>84.253</v>
      </c>
      <c r="D145" s="7">
        <v>3.8</v>
      </c>
      <c r="E145" s="7">
        <v>85.07</v>
      </c>
      <c r="F145" s="7">
        <v>4.041666666666667</v>
      </c>
      <c r="G145" s="7">
        <v>84.314761904761909</v>
      </c>
      <c r="H145" s="7">
        <v>80.104124214340743</v>
      </c>
      <c r="I145" s="7">
        <v>4.9306619166036123</v>
      </c>
      <c r="J145" s="7">
        <v>13.87685725279772</v>
      </c>
      <c r="K145" s="7">
        <v>3.3465175215280283</v>
      </c>
      <c r="L145" s="7">
        <v>3.992810656891197</v>
      </c>
    </row>
    <row r="146" spans="1:12" x14ac:dyDescent="0.25">
      <c r="A146" s="2" t="s">
        <v>223</v>
      </c>
      <c r="B146" s="7">
        <v>4.3467269999999996</v>
      </c>
      <c r="C146" s="7">
        <v>89.146000000000001</v>
      </c>
      <c r="D146" s="7">
        <v>3.8</v>
      </c>
      <c r="E146" s="7">
        <v>85.07</v>
      </c>
      <c r="F146" s="7">
        <v>4.2818181818181822</v>
      </c>
      <c r="G146" s="7">
        <v>89.233181818181819</v>
      </c>
      <c r="H146" s="7">
        <v>85.068026300420087</v>
      </c>
      <c r="I146" s="7">
        <v>5.6921685292160662</v>
      </c>
      <c r="J146" s="7">
        <v>14.132148508966081</v>
      </c>
      <c r="K146" s="7">
        <v>4.2758240744130411</v>
      </c>
      <c r="L146" s="7">
        <v>4.8004539058348223</v>
      </c>
    </row>
    <row r="147" spans="1:12" x14ac:dyDescent="0.25">
      <c r="A147" s="2" t="s">
        <v>224</v>
      </c>
      <c r="B147" s="7">
        <v>4.5928680000000002</v>
      </c>
      <c r="C147" s="7">
        <v>89.171000000000006</v>
      </c>
      <c r="D147" s="7">
        <v>4.18</v>
      </c>
      <c r="E147" s="7">
        <v>93.98</v>
      </c>
      <c r="F147" s="7">
        <v>4.4983000000000004</v>
      </c>
      <c r="G147" s="7">
        <v>89.578500000000005</v>
      </c>
      <c r="H147" s="7">
        <v>85.695258599507468</v>
      </c>
      <c r="I147" s="7">
        <v>5.4901719203803019</v>
      </c>
      <c r="J147" s="7">
        <v>12.87619621181752</v>
      </c>
      <c r="K147" s="7">
        <v>4.0855291396173845</v>
      </c>
      <c r="L147" s="7">
        <v>4.7490071403231653</v>
      </c>
    </row>
    <row r="148" spans="1:12" x14ac:dyDescent="0.25">
      <c r="A148" s="2" t="s">
        <v>225</v>
      </c>
      <c r="B148" s="7">
        <v>4.183046</v>
      </c>
      <c r="C148" s="7">
        <v>88.578000000000003</v>
      </c>
      <c r="D148" s="7">
        <v>4.18</v>
      </c>
      <c r="E148" s="7">
        <v>93.98</v>
      </c>
      <c r="F148" s="7">
        <v>4.0355263157894736</v>
      </c>
      <c r="G148" s="7">
        <v>89.743157894736839</v>
      </c>
      <c r="H148" s="7">
        <v>85.139638380041688</v>
      </c>
      <c r="I148" s="7">
        <v>5.5898174533095375</v>
      </c>
      <c r="J148" s="7">
        <v>13.514513617739766</v>
      </c>
      <c r="K148" s="7">
        <v>4.2637394725928299</v>
      </c>
      <c r="L148" s="7">
        <v>4.6753256624329538</v>
      </c>
    </row>
    <row r="149" spans="1:12" x14ac:dyDescent="0.25">
      <c r="A149" s="2" t="s">
        <v>226</v>
      </c>
      <c r="B149" s="7">
        <v>4.0614280000000003</v>
      </c>
      <c r="C149" s="7">
        <v>102.857</v>
      </c>
      <c r="D149" s="7">
        <v>4.18</v>
      </c>
      <c r="E149" s="7">
        <v>93.98</v>
      </c>
      <c r="F149" s="7">
        <v>4.0692173913043481</v>
      </c>
      <c r="G149" s="7">
        <v>102.98130434782608</v>
      </c>
      <c r="H149" s="7">
        <v>93.316991475537236</v>
      </c>
      <c r="I149" s="7">
        <v>5.6148523730757196</v>
      </c>
      <c r="J149" s="7">
        <v>14.320525115942054</v>
      </c>
      <c r="K149" s="7">
        <v>3.9070482099833943</v>
      </c>
      <c r="L149" s="7">
        <v>4.6539448958483032</v>
      </c>
    </row>
    <row r="150" spans="1:12" x14ac:dyDescent="0.25">
      <c r="A150" s="2" t="s">
        <v>227</v>
      </c>
      <c r="B150" s="7">
        <v>4.3281700000000001</v>
      </c>
      <c r="C150" s="7">
        <v>109.533</v>
      </c>
      <c r="D150" s="7">
        <v>4.3600000000000003</v>
      </c>
      <c r="E150" s="7">
        <v>102.55</v>
      </c>
      <c r="F150" s="7">
        <v>4.2716500000000002</v>
      </c>
      <c r="G150" s="7">
        <v>110.0385</v>
      </c>
      <c r="H150" s="7">
        <v>105.09498288152417</v>
      </c>
      <c r="I150" s="7">
        <v>6.1234562986412238</v>
      </c>
      <c r="J150" s="7">
        <v>16.780302684630058</v>
      </c>
      <c r="K150" s="7">
        <v>4.1944289925339673</v>
      </c>
      <c r="L150" s="7">
        <v>4.9996006721165474</v>
      </c>
    </row>
    <row r="151" spans="1:12" x14ac:dyDescent="0.25">
      <c r="A151" s="2" t="s">
        <v>228</v>
      </c>
      <c r="B151" s="7">
        <v>4.4058419999999998</v>
      </c>
      <c r="C151" s="7">
        <v>100.9</v>
      </c>
      <c r="D151" s="7">
        <v>4.3600000000000003</v>
      </c>
      <c r="E151" s="7">
        <v>102.55</v>
      </c>
      <c r="F151" s="7">
        <v>4.3361428571428569</v>
      </c>
      <c r="G151" s="7">
        <v>101.35666666666667</v>
      </c>
      <c r="H151" s="7">
        <v>95.976621685559181</v>
      </c>
      <c r="I151" s="7">
        <v>6.2941803059232075</v>
      </c>
      <c r="J151" s="7">
        <v>17.525272958132902</v>
      </c>
      <c r="K151" s="7">
        <v>4.3055062632014014</v>
      </c>
      <c r="L151" s="7">
        <v>5.1521151716077709</v>
      </c>
    </row>
    <row r="152" spans="1:12" x14ac:dyDescent="0.25">
      <c r="A152" s="2" t="s">
        <v>229</v>
      </c>
      <c r="B152" s="7">
        <v>4.6368140000000002</v>
      </c>
      <c r="C152" s="7">
        <v>96.263999999999996</v>
      </c>
      <c r="D152" s="7">
        <v>4.3600000000000003</v>
      </c>
      <c r="E152" s="7">
        <v>102.55</v>
      </c>
      <c r="F152" s="7">
        <v>4.5160454545454547</v>
      </c>
      <c r="G152" s="7">
        <v>96.288636363636371</v>
      </c>
      <c r="H152" s="7">
        <v>92.128413247816084</v>
      </c>
      <c r="I152" s="7">
        <v>6.2432760990421112</v>
      </c>
      <c r="J152" s="7">
        <v>16.585802117098382</v>
      </c>
      <c r="K152" s="7">
        <v>4.3595741763596045</v>
      </c>
      <c r="L152" s="7">
        <v>5.1554932785482013</v>
      </c>
    </row>
    <row r="153" spans="1:12" x14ac:dyDescent="0.25">
      <c r="A153" s="2" t="s">
        <v>230</v>
      </c>
      <c r="B153" s="7">
        <v>4.5213279999999996</v>
      </c>
      <c r="C153" s="7">
        <v>97.304000000000002</v>
      </c>
      <c r="D153" s="7">
        <v>4.12</v>
      </c>
      <c r="E153" s="7">
        <v>89.74</v>
      </c>
      <c r="F153" s="7">
        <v>4.3532500000000001</v>
      </c>
      <c r="G153" s="7">
        <v>97.340500000000006</v>
      </c>
      <c r="H153" s="7">
        <v>92.971688102464881</v>
      </c>
      <c r="I153" s="7">
        <v>6.3825070770936536</v>
      </c>
      <c r="J153" s="7">
        <v>17.180788295784737</v>
      </c>
      <c r="K153" s="7">
        <v>4.403000575977015</v>
      </c>
      <c r="L153" s="7">
        <v>5.2847082018221343</v>
      </c>
    </row>
    <row r="154" spans="1:12" x14ac:dyDescent="0.25">
      <c r="A154" s="2" t="s">
        <v>231</v>
      </c>
      <c r="B154" s="7">
        <v>4.1442100000000002</v>
      </c>
      <c r="C154" s="7">
        <v>86.332999999999998</v>
      </c>
      <c r="D154" s="7">
        <v>4.12</v>
      </c>
      <c r="E154" s="7">
        <v>89.74</v>
      </c>
      <c r="F154" s="7">
        <v>3.9835652173913041</v>
      </c>
      <c r="G154" s="7">
        <v>86.340869565217389</v>
      </c>
      <c r="H154" s="7">
        <v>81.374067834864675</v>
      </c>
      <c r="I154" s="7">
        <v>6.1910501699598832</v>
      </c>
      <c r="J154" s="7">
        <v>16.644111861097187</v>
      </c>
      <c r="K154" s="7">
        <v>4.3304373587874405</v>
      </c>
      <c r="L154" s="7">
        <v>5.1330550069890162</v>
      </c>
    </row>
    <row r="155" spans="1:12" x14ac:dyDescent="0.25">
      <c r="A155" s="2" t="s">
        <v>232</v>
      </c>
      <c r="B155" s="7">
        <v>3.9817119999999999</v>
      </c>
      <c r="C155" s="7">
        <v>85.515000000000001</v>
      </c>
      <c r="D155" s="7">
        <v>4.12</v>
      </c>
      <c r="E155" s="7">
        <v>89.74</v>
      </c>
      <c r="F155" s="7">
        <v>3.8490476190476191</v>
      </c>
      <c r="G155" s="7">
        <v>85.61</v>
      </c>
      <c r="H155" s="7">
        <v>81.055805751257409</v>
      </c>
      <c r="I155" s="7">
        <v>6.0019650181558246</v>
      </c>
      <c r="J155" s="7">
        <v>17.138630694712628</v>
      </c>
      <c r="K155" s="7">
        <v>4.0071412439879683</v>
      </c>
      <c r="L155" s="7">
        <v>4.8729101885022077</v>
      </c>
    </row>
    <row r="156" spans="1:12" x14ac:dyDescent="0.25">
      <c r="A156" s="2" t="s">
        <v>233</v>
      </c>
      <c r="B156" s="7">
        <v>3.6444519999999998</v>
      </c>
      <c r="C156" s="7">
        <v>86.322000000000003</v>
      </c>
      <c r="D156" s="7">
        <v>3.33</v>
      </c>
      <c r="E156" s="7">
        <v>94.04</v>
      </c>
      <c r="F156" s="7">
        <v>3.6239523809523808</v>
      </c>
      <c r="G156" s="7">
        <v>86.428095238095239</v>
      </c>
      <c r="H156" s="7">
        <v>82.833077274453146</v>
      </c>
      <c r="I156" s="7">
        <v>5.8186083641025972</v>
      </c>
      <c r="J156" s="7">
        <v>16.844521715775688</v>
      </c>
      <c r="K156" s="7">
        <v>3.7287473567157656</v>
      </c>
      <c r="L156" s="7">
        <v>4.678487075771093</v>
      </c>
    </row>
    <row r="157" spans="1:12" x14ac:dyDescent="0.25">
      <c r="A157" s="2" t="s">
        <v>234</v>
      </c>
      <c r="B157" s="7">
        <v>3.3102580000000001</v>
      </c>
      <c r="C157" s="7">
        <v>97.16</v>
      </c>
      <c r="D157" s="7">
        <v>3.33</v>
      </c>
      <c r="E157" s="7">
        <v>94.04</v>
      </c>
      <c r="F157" s="7">
        <v>3.5577142857142858</v>
      </c>
      <c r="G157" s="7">
        <v>97.162857142857149</v>
      </c>
      <c r="H157" s="7">
        <v>93.331551522847334</v>
      </c>
      <c r="I157" s="7">
        <v>5.5517305820523779</v>
      </c>
      <c r="J157" s="7">
        <v>16.008097036079064</v>
      </c>
      <c r="K157" s="7">
        <v>3.5729900289984422</v>
      </c>
      <c r="L157" s="7">
        <v>4.4677008054964764</v>
      </c>
    </row>
    <row r="158" spans="1:12" x14ac:dyDescent="0.25">
      <c r="A158" s="2" t="s">
        <v>235</v>
      </c>
      <c r="B158" s="7">
        <v>3.2397399999999998</v>
      </c>
      <c r="C158" s="7">
        <v>98.563000000000002</v>
      </c>
      <c r="D158" s="7">
        <v>3.33</v>
      </c>
      <c r="E158" s="7">
        <v>94.04</v>
      </c>
      <c r="F158" s="7">
        <v>3.2462857142857144</v>
      </c>
      <c r="G158" s="7">
        <v>98.575714285714284</v>
      </c>
      <c r="H158" s="7">
        <v>95.570863103350021</v>
      </c>
      <c r="I158" s="7">
        <v>5.5540814158664222</v>
      </c>
      <c r="J158" s="7">
        <v>16.047709687504682</v>
      </c>
      <c r="K158" s="7">
        <v>3.5311323802033652</v>
      </c>
      <c r="L158" s="7">
        <v>4.4239837970227853</v>
      </c>
    </row>
    <row r="159" spans="1:12" x14ac:dyDescent="0.25">
      <c r="A159" s="2" t="s">
        <v>236</v>
      </c>
      <c r="B159" s="7">
        <v>2.7377750000000001</v>
      </c>
      <c r="C159" s="7">
        <v>100.274</v>
      </c>
      <c r="D159" s="7">
        <v>2.4500000000000002</v>
      </c>
      <c r="E159" s="7">
        <v>102.89</v>
      </c>
      <c r="F159" s="7">
        <v>2.7077999999999998</v>
      </c>
      <c r="G159" s="7">
        <v>100.3185</v>
      </c>
      <c r="H159" s="7">
        <v>96.577437003490431</v>
      </c>
      <c r="I159" s="7">
        <v>5.0227287219166667</v>
      </c>
      <c r="J159" s="7">
        <v>14.683776233901645</v>
      </c>
      <c r="K159" s="7">
        <v>3.1369542340320198</v>
      </c>
      <c r="L159" s="7">
        <v>4.0232016428753905</v>
      </c>
    </row>
    <row r="160" spans="1:12" x14ac:dyDescent="0.25">
      <c r="A160" s="2" t="s">
        <v>237</v>
      </c>
      <c r="B160" s="7">
        <v>2.567625</v>
      </c>
      <c r="C160" s="7">
        <v>102.20399999999999</v>
      </c>
      <c r="D160" s="7">
        <v>2.4500000000000002</v>
      </c>
      <c r="E160" s="7">
        <v>102.89</v>
      </c>
      <c r="F160" s="7">
        <v>2.5259499999999999</v>
      </c>
      <c r="G160" s="7">
        <v>102.2625</v>
      </c>
      <c r="H160" s="7">
        <v>98.212243175364392</v>
      </c>
      <c r="I160" s="7">
        <v>4.2526360002509289</v>
      </c>
      <c r="J160" s="7">
        <v>12.314034595417137</v>
      </c>
      <c r="K160" s="7">
        <v>2.5556211062335499</v>
      </c>
      <c r="L160" s="7">
        <v>3.4913978997580615</v>
      </c>
    </row>
    <row r="161" spans="1:12" x14ac:dyDescent="0.25">
      <c r="A161" s="2" t="s">
        <v>238</v>
      </c>
      <c r="B161" s="7">
        <v>2.2263000000000002</v>
      </c>
      <c r="C161" s="7">
        <v>106.158</v>
      </c>
      <c r="D161" s="7">
        <v>2.4500000000000002</v>
      </c>
      <c r="E161" s="7">
        <v>102.89</v>
      </c>
      <c r="F161" s="7">
        <v>2.295590909090909</v>
      </c>
      <c r="G161" s="7">
        <v>106.205</v>
      </c>
      <c r="H161" s="7">
        <v>100.60522185001244</v>
      </c>
      <c r="I161" s="7">
        <v>4.1914271899830577</v>
      </c>
      <c r="J161" s="7">
        <v>13.473771730080388</v>
      </c>
      <c r="K161" s="7">
        <v>2.3002271922593454</v>
      </c>
      <c r="L161" s="7">
        <v>3.3573970301770251</v>
      </c>
    </row>
    <row r="162" spans="1:12" x14ac:dyDescent="0.25">
      <c r="A162" s="2" t="s">
        <v>239</v>
      </c>
      <c r="B162" s="7">
        <v>1.993625</v>
      </c>
      <c r="C162" s="7">
        <v>103.321</v>
      </c>
      <c r="D162" s="7">
        <v>2.2799999999999998</v>
      </c>
      <c r="E162" s="7">
        <v>93.48</v>
      </c>
      <c r="F162" s="7">
        <v>2.0482</v>
      </c>
      <c r="G162" s="7">
        <v>103.346</v>
      </c>
      <c r="H162" s="7">
        <v>96.546634511697377</v>
      </c>
      <c r="I162" s="7">
        <v>4.0273498729300901</v>
      </c>
      <c r="J162" s="7">
        <v>13.541539859516796</v>
      </c>
      <c r="K162" s="7">
        <v>2.0890043164381704</v>
      </c>
      <c r="L162" s="7">
        <v>2.9839539576961913</v>
      </c>
    </row>
    <row r="163" spans="1:12" x14ac:dyDescent="0.25">
      <c r="A163" s="2" t="s">
        <v>240</v>
      </c>
      <c r="B163" s="7">
        <v>2.4927999999999999</v>
      </c>
      <c r="C163" s="7">
        <v>94.655000000000001</v>
      </c>
      <c r="D163" s="7">
        <v>2.2799999999999998</v>
      </c>
      <c r="E163" s="7">
        <v>93.48</v>
      </c>
      <c r="F163" s="7">
        <v>2.4934090909090907</v>
      </c>
      <c r="G163" s="7">
        <v>94.715909090909093</v>
      </c>
      <c r="H163" s="7">
        <v>85.882741303489411</v>
      </c>
      <c r="I163" s="7">
        <v>3.5679799707926243</v>
      </c>
      <c r="J163" s="7">
        <v>10.42542981198088</v>
      </c>
      <c r="K163" s="7">
        <v>2.1546034432954788</v>
      </c>
      <c r="L163" s="7">
        <v>2.7833887062082918</v>
      </c>
    </row>
    <row r="164" spans="1:12" x14ac:dyDescent="0.25">
      <c r="A164" s="2" t="s">
        <v>241</v>
      </c>
      <c r="B164" s="7">
        <v>2.516375</v>
      </c>
      <c r="C164" s="7">
        <v>82.302999999999997</v>
      </c>
      <c r="D164" s="7">
        <v>2.2799999999999998</v>
      </c>
      <c r="E164" s="7">
        <v>93.48</v>
      </c>
      <c r="F164" s="7">
        <v>2.4982380952380954</v>
      </c>
      <c r="G164" s="7">
        <v>82.40523809523809</v>
      </c>
      <c r="H164" s="7">
        <v>75.062145939267438</v>
      </c>
      <c r="I164" s="7">
        <v>3.4442355478941735</v>
      </c>
      <c r="J164" s="7">
        <v>8.3253473960834281</v>
      </c>
      <c r="K164" s="7">
        <v>2.5346779224136569</v>
      </c>
      <c r="L164" s="7">
        <v>2.8987234235066421</v>
      </c>
    </row>
    <row r="165" spans="1:12" x14ac:dyDescent="0.25">
      <c r="A165" s="2" t="s">
        <v>242</v>
      </c>
      <c r="B165" s="7">
        <v>3.0268250000000001</v>
      </c>
      <c r="C165" s="7">
        <v>87.894999999999996</v>
      </c>
      <c r="D165" s="7">
        <v>2.88</v>
      </c>
      <c r="E165" s="7">
        <v>92.27</v>
      </c>
      <c r="F165" s="7">
        <v>2.9631904761904764</v>
      </c>
      <c r="G165" s="7">
        <v>87.931428571428569</v>
      </c>
      <c r="H165" s="7">
        <v>81.777504430669239</v>
      </c>
      <c r="I165" s="7">
        <v>3.8244885672239466</v>
      </c>
      <c r="J165" s="7">
        <v>9.0988046528370639</v>
      </c>
      <c r="K165" s="7">
        <v>2.7545208886031687</v>
      </c>
      <c r="L165" s="7">
        <v>3.2043867100899082</v>
      </c>
    </row>
    <row r="166" spans="1:12" x14ac:dyDescent="0.25">
      <c r="A166" s="2" t="s">
        <v>243</v>
      </c>
      <c r="B166" s="7">
        <v>2.9089499999999999</v>
      </c>
      <c r="C166" s="7">
        <v>94.131</v>
      </c>
      <c r="D166" s="7">
        <v>2.88</v>
      </c>
      <c r="E166" s="7">
        <v>92.27</v>
      </c>
      <c r="F166" s="7">
        <v>2.8074347826086958</v>
      </c>
      <c r="G166" s="7">
        <v>94.160869565217396</v>
      </c>
      <c r="H166" s="7">
        <v>87.360201183712036</v>
      </c>
      <c r="I166" s="7">
        <v>4.1239705318006212</v>
      </c>
      <c r="J166" s="7">
        <v>10.055572583211527</v>
      </c>
      <c r="K166" s="7">
        <v>2.9728057140604243</v>
      </c>
      <c r="L166" s="7">
        <v>3.4622777115118466</v>
      </c>
    </row>
    <row r="167" spans="1:12" x14ac:dyDescent="0.25">
      <c r="A167" s="2" t="s">
        <v>244</v>
      </c>
      <c r="B167" s="7">
        <v>2.9192</v>
      </c>
      <c r="C167" s="7">
        <v>94.513999999999996</v>
      </c>
      <c r="D167" s="7">
        <v>2.88</v>
      </c>
      <c r="E167" s="7">
        <v>92.27</v>
      </c>
      <c r="F167" s="7">
        <v>2.9177368421052634</v>
      </c>
      <c r="G167" s="7">
        <v>94.558421052631587</v>
      </c>
      <c r="H167" s="7">
        <v>89.886668248834326</v>
      </c>
      <c r="I167" s="7">
        <v>3.9158149155274944</v>
      </c>
      <c r="J167" s="7">
        <v>9.9717858983843524</v>
      </c>
      <c r="K167" s="7">
        <v>2.7583924210605022</v>
      </c>
      <c r="L167" s="7">
        <v>3.240707249671976</v>
      </c>
    </row>
    <row r="168" spans="1:12" x14ac:dyDescent="0.25">
      <c r="A168" s="2" t="s">
        <v>245</v>
      </c>
      <c r="B168" s="7">
        <v>3.3999250000000001</v>
      </c>
      <c r="C168" s="7">
        <v>89.491</v>
      </c>
      <c r="D168" s="7">
        <v>3.4</v>
      </c>
      <c r="E168" s="7">
        <v>88.17</v>
      </c>
      <c r="F168" s="7">
        <v>3.4995652173913046</v>
      </c>
      <c r="G168" s="7">
        <v>89.570869565217393</v>
      </c>
      <c r="H168" s="7">
        <v>84.466309173075288</v>
      </c>
      <c r="I168" s="7">
        <v>4.2673334035201806</v>
      </c>
      <c r="J168" s="7">
        <v>9.8346685617931762</v>
      </c>
      <c r="K168" s="7">
        <v>3.1618004477088313</v>
      </c>
      <c r="L168" s="7">
        <v>3.5937130452820276</v>
      </c>
    </row>
    <row r="169" spans="1:12" x14ac:dyDescent="0.25">
      <c r="A169" s="2" t="s">
        <v>246</v>
      </c>
      <c r="B169" s="7">
        <v>3.6284999999999998</v>
      </c>
      <c r="C169" s="7">
        <v>86.531000000000006</v>
      </c>
      <c r="D169" s="7">
        <v>3.4</v>
      </c>
      <c r="E169" s="7">
        <v>88.17</v>
      </c>
      <c r="F169" s="7">
        <v>3.6873333333333331</v>
      </c>
      <c r="G169" s="7">
        <v>86.73238095238095</v>
      </c>
      <c r="H169" s="7">
        <v>80.174546999582205</v>
      </c>
      <c r="I169" s="7">
        <v>4.5441747642640236</v>
      </c>
      <c r="J169" s="7">
        <v>9.6462217128784218</v>
      </c>
      <c r="K169" s="7">
        <v>3.5313900542074048</v>
      </c>
      <c r="L169" s="7">
        <v>3.9133293922495489</v>
      </c>
    </row>
    <row r="170" spans="1:12" x14ac:dyDescent="0.25">
      <c r="A170" s="2" t="s">
        <v>247</v>
      </c>
      <c r="B170" s="7">
        <v>3.4255499999999999</v>
      </c>
      <c r="C170" s="7">
        <v>87.86</v>
      </c>
      <c r="D170" s="7">
        <v>3.4</v>
      </c>
      <c r="E170" s="7">
        <v>88.17</v>
      </c>
      <c r="F170" s="7">
        <v>3.44415</v>
      </c>
      <c r="G170" s="7">
        <v>88.245500000000007</v>
      </c>
      <c r="H170" s="7">
        <v>78.257839604232188</v>
      </c>
      <c r="I170" s="7">
        <v>4.5216656907775183</v>
      </c>
      <c r="J170" s="7">
        <v>9.0162811995599306</v>
      </c>
      <c r="K170" s="7">
        <v>3.6524479246514474</v>
      </c>
      <c r="L170" s="7">
        <v>3.949332656666523</v>
      </c>
    </row>
    <row r="171" spans="1:12" x14ac:dyDescent="0.25">
      <c r="A171" s="2" t="s">
        <v>248</v>
      </c>
      <c r="B171" s="7">
        <v>3.422212</v>
      </c>
      <c r="C171" s="7">
        <v>94.757000000000005</v>
      </c>
      <c r="D171" s="7">
        <v>3.49</v>
      </c>
      <c r="E171" s="7">
        <v>94.36</v>
      </c>
      <c r="F171" s="7">
        <v>3.3499523809523808</v>
      </c>
      <c r="G171" s="7">
        <v>94.828571428571422</v>
      </c>
      <c r="H171" s="7">
        <v>80.368431863369594</v>
      </c>
      <c r="I171" s="7">
        <v>4.2773961669854526</v>
      </c>
      <c r="J171" s="7">
        <v>8.2117339109964451</v>
      </c>
      <c r="K171" s="7">
        <v>3.427404486570865</v>
      </c>
      <c r="L171" s="7">
        <v>3.7850432785387746</v>
      </c>
    </row>
    <row r="172" spans="1:12" x14ac:dyDescent="0.25">
      <c r="A172" s="2" t="s">
        <v>249</v>
      </c>
      <c r="B172" s="7">
        <v>3.4232399999999998</v>
      </c>
      <c r="C172" s="7">
        <v>95.308999999999997</v>
      </c>
      <c r="D172" s="7">
        <v>3.49</v>
      </c>
      <c r="E172" s="7">
        <v>94.36</v>
      </c>
      <c r="F172" s="7">
        <v>3.3142105263157893</v>
      </c>
      <c r="G172" s="7">
        <v>95.321578947368423</v>
      </c>
      <c r="H172" s="7">
        <v>81.773076069207733</v>
      </c>
      <c r="I172" s="7">
        <v>4.3896032749252933</v>
      </c>
      <c r="J172" s="7">
        <v>9.5044837174532919</v>
      </c>
      <c r="K172" s="7">
        <v>3.402151189537316</v>
      </c>
      <c r="L172" s="7">
        <v>3.7822071973261453</v>
      </c>
    </row>
    <row r="173" spans="1:12" x14ac:dyDescent="0.25">
      <c r="A173" s="2" t="s">
        <v>250</v>
      </c>
      <c r="B173" s="7">
        <v>3.9166799999999999</v>
      </c>
      <c r="C173" s="7">
        <v>92.938999999999993</v>
      </c>
      <c r="D173" s="7">
        <v>3.49</v>
      </c>
      <c r="E173" s="7">
        <v>94.36</v>
      </c>
      <c r="F173" s="7">
        <v>3.7729499999999998</v>
      </c>
      <c r="G173" s="7">
        <v>92.956999999999994</v>
      </c>
      <c r="H173" s="7">
        <v>86.349084272809705</v>
      </c>
      <c r="I173" s="7">
        <v>4.4305727563417445</v>
      </c>
      <c r="J173" s="7">
        <v>9.1406760096253361</v>
      </c>
      <c r="K173" s="7">
        <v>3.5641262001014522</v>
      </c>
      <c r="L173" s="7">
        <v>3.8233775057199098</v>
      </c>
    </row>
    <row r="174" spans="1:12" x14ac:dyDescent="0.25">
      <c r="A174" s="2" t="s">
        <v>251</v>
      </c>
      <c r="B174" s="7">
        <v>4.282648</v>
      </c>
      <c r="C174" s="7">
        <v>92.021000000000001</v>
      </c>
      <c r="D174" s="7">
        <v>4.01</v>
      </c>
      <c r="E174" s="7">
        <v>94.22</v>
      </c>
      <c r="F174" s="7">
        <v>4.1611818181818183</v>
      </c>
      <c r="G174" s="7">
        <v>92.067727272727268</v>
      </c>
      <c r="H174" s="7">
        <v>87.236226316182282</v>
      </c>
      <c r="I174" s="7">
        <v>4.8034965178322722</v>
      </c>
      <c r="J174" s="7">
        <v>9.0683761277253438</v>
      </c>
      <c r="K174" s="7">
        <v>4.0307179724225088</v>
      </c>
      <c r="L174" s="7">
        <v>4.2360747718174343</v>
      </c>
    </row>
    <row r="175" spans="1:12" x14ac:dyDescent="0.25">
      <c r="A175" s="2" t="s">
        <v>252</v>
      </c>
      <c r="B175" s="7">
        <v>4.1541480000000002</v>
      </c>
      <c r="C175" s="7">
        <v>94.51</v>
      </c>
      <c r="D175" s="7">
        <v>4.01</v>
      </c>
      <c r="E175" s="7">
        <v>94.22</v>
      </c>
      <c r="F175" s="7">
        <v>4.0679545454545458</v>
      </c>
      <c r="G175" s="7">
        <v>94.799545454545452</v>
      </c>
      <c r="H175" s="7">
        <v>91.269634670426925</v>
      </c>
      <c r="I175" s="7">
        <v>4.751058817600244</v>
      </c>
      <c r="J175" s="7">
        <v>8.1365702582009707</v>
      </c>
      <c r="K175" s="7">
        <v>4.0925380096049828</v>
      </c>
      <c r="L175" s="7">
        <v>4.2575929371644108</v>
      </c>
    </row>
    <row r="176" spans="1:12" x14ac:dyDescent="0.25">
      <c r="A176" s="2" t="s">
        <v>253</v>
      </c>
      <c r="B176" s="7">
        <v>3.933128</v>
      </c>
      <c r="C176" s="7">
        <v>95.772999999999996</v>
      </c>
      <c r="D176" s="7">
        <v>4.01</v>
      </c>
      <c r="E176" s="7">
        <v>94.22</v>
      </c>
      <c r="F176" s="7">
        <v>3.8062</v>
      </c>
      <c r="G176" s="7">
        <v>95.8005</v>
      </c>
      <c r="H176" s="7">
        <v>92.461986214258772</v>
      </c>
      <c r="I176" s="7">
        <v>4.7030138287069878</v>
      </c>
      <c r="J176" s="7">
        <v>8.4938082564819943</v>
      </c>
      <c r="K176" s="7">
        <v>4.0364801880707706</v>
      </c>
      <c r="L176" s="7">
        <v>4.1833305745051135</v>
      </c>
    </row>
    <row r="177" spans="1:12" x14ac:dyDescent="0.25">
      <c r="A177" s="2" t="s">
        <v>254</v>
      </c>
      <c r="B177" s="7">
        <v>3.7244440000000001</v>
      </c>
      <c r="C177" s="7">
        <v>104.67100000000001</v>
      </c>
      <c r="D177" s="7">
        <v>3.56</v>
      </c>
      <c r="E177" s="7">
        <v>105.83</v>
      </c>
      <c r="F177" s="7">
        <v>3.6412727272727272</v>
      </c>
      <c r="G177" s="7">
        <v>104.69863636363637</v>
      </c>
      <c r="H177" s="7">
        <v>101.32200532630665</v>
      </c>
      <c r="I177" s="7">
        <v>4.5301576125343352</v>
      </c>
      <c r="J177" s="7">
        <v>8.9564341636413651</v>
      </c>
      <c r="K177" s="7">
        <v>3.698906441620311</v>
      </c>
      <c r="L177" s="7">
        <v>3.9585150415132118</v>
      </c>
    </row>
    <row r="178" spans="1:12" x14ac:dyDescent="0.25">
      <c r="A178" s="2" t="s">
        <v>255</v>
      </c>
      <c r="B178" s="7">
        <v>3.5209000000000001</v>
      </c>
      <c r="C178" s="7">
        <v>106.57299999999999</v>
      </c>
      <c r="D178" s="7">
        <v>3.56</v>
      </c>
      <c r="E178" s="7">
        <v>105.83</v>
      </c>
      <c r="F178" s="7">
        <v>3.4126818181818184</v>
      </c>
      <c r="G178" s="7">
        <v>106.53863636363636</v>
      </c>
      <c r="H178" s="7">
        <v>103.86058613797731</v>
      </c>
      <c r="I178" s="7">
        <v>4.6303015901593696</v>
      </c>
      <c r="J178" s="7">
        <v>9.8420225131362571</v>
      </c>
      <c r="K178" s="7">
        <v>3.5703491958089302</v>
      </c>
      <c r="L178" s="7">
        <v>4.030893261472559</v>
      </c>
    </row>
    <row r="179" spans="1:12" x14ac:dyDescent="0.25">
      <c r="A179" s="2" t="s">
        <v>256</v>
      </c>
      <c r="B179" s="7">
        <v>3.720332</v>
      </c>
      <c r="C179" s="7">
        <v>106.29</v>
      </c>
      <c r="D179" s="7">
        <v>3.56</v>
      </c>
      <c r="E179" s="7">
        <v>105.83</v>
      </c>
      <c r="F179" s="7">
        <v>3.6181000000000001</v>
      </c>
      <c r="G179" s="7">
        <v>106.235</v>
      </c>
      <c r="H179" s="7">
        <v>104.08934893391005</v>
      </c>
      <c r="I179" s="7">
        <v>4.6945006073051276</v>
      </c>
      <c r="J179" s="7">
        <v>9.6749108181990415</v>
      </c>
      <c r="K179" s="7">
        <v>3.6092444432648119</v>
      </c>
      <c r="L179" s="7">
        <v>4.162454874906798</v>
      </c>
    </row>
    <row r="180" spans="1:12" x14ac:dyDescent="0.25">
      <c r="A180" s="2" t="s">
        <v>257</v>
      </c>
      <c r="B180" s="7">
        <v>3.7799559999999999</v>
      </c>
      <c r="C180" s="7">
        <v>100.538</v>
      </c>
      <c r="D180" s="7">
        <v>3.84</v>
      </c>
      <c r="E180" s="7">
        <v>97.34</v>
      </c>
      <c r="F180" s="7">
        <v>3.6543043478260868</v>
      </c>
      <c r="G180" s="7">
        <v>100.55260869565217</v>
      </c>
      <c r="H180" s="7">
        <v>98.272576894297032</v>
      </c>
      <c r="I180" s="7">
        <v>4.7327852085020563</v>
      </c>
      <c r="J180" s="7">
        <v>10.335402492691658</v>
      </c>
      <c r="K180" s="7">
        <v>3.6147896073676171</v>
      </c>
      <c r="L180" s="7">
        <v>4.0923461142629289</v>
      </c>
    </row>
    <row r="181" spans="1:12" x14ac:dyDescent="0.25">
      <c r="A181" s="2" t="s">
        <v>258</v>
      </c>
      <c r="B181" s="7">
        <v>3.7398639999999999</v>
      </c>
      <c r="C181" s="7">
        <v>93.864000000000004</v>
      </c>
      <c r="D181" s="7">
        <v>3.84</v>
      </c>
      <c r="E181" s="7">
        <v>97.34</v>
      </c>
      <c r="F181" s="7">
        <v>3.6397499999999998</v>
      </c>
      <c r="G181" s="7">
        <v>93.9315</v>
      </c>
      <c r="H181" s="7">
        <v>88.366845633017604</v>
      </c>
      <c r="I181" s="7">
        <v>4.6864312768305805</v>
      </c>
      <c r="J181" s="7">
        <v>9.031960830415267</v>
      </c>
      <c r="K181" s="7">
        <v>3.7063214662724406</v>
      </c>
      <c r="L181" s="7">
        <v>4.183639215141004</v>
      </c>
    </row>
    <row r="182" spans="1:12" x14ac:dyDescent="0.25">
      <c r="A182" s="2" t="s">
        <v>259</v>
      </c>
      <c r="B182" s="7">
        <v>4.3587199999999999</v>
      </c>
      <c r="C182" s="7">
        <v>97.625</v>
      </c>
      <c r="D182" s="7">
        <v>3.84</v>
      </c>
      <c r="E182" s="7">
        <v>97.34</v>
      </c>
      <c r="F182" s="7">
        <v>4.2765238095238098</v>
      </c>
      <c r="G182" s="7">
        <v>97.894285714285715</v>
      </c>
      <c r="H182" s="7">
        <v>90.450587058246853</v>
      </c>
      <c r="I182" s="7">
        <v>5.0347141784678726</v>
      </c>
      <c r="J182" s="7">
        <v>8.7476140793102317</v>
      </c>
      <c r="K182" s="7">
        <v>4.1190284215601531</v>
      </c>
      <c r="L182" s="7">
        <v>4.5669143063839908</v>
      </c>
    </row>
    <row r="183" spans="1:12" x14ac:dyDescent="0.25">
      <c r="A183" s="2" t="s">
        <v>260</v>
      </c>
      <c r="B183" s="7">
        <v>4.87</v>
      </c>
      <c r="C183" s="7">
        <v>94.62</v>
      </c>
      <c r="D183" s="7">
        <v>5.19</v>
      </c>
      <c r="E183" s="7">
        <v>98.75</v>
      </c>
      <c r="F183" s="7">
        <v>4.5422272727272732</v>
      </c>
      <c r="G183" s="7">
        <v>94.856666666666669</v>
      </c>
      <c r="H183" s="7">
        <v>89.045704329065444</v>
      </c>
      <c r="I183" s="7">
        <v>5.4931118835641657</v>
      </c>
      <c r="J183" s="7">
        <v>9.1089126524215995</v>
      </c>
      <c r="K183" s="7">
        <v>4.6183084479241234</v>
      </c>
      <c r="L183" s="7">
        <v>5.0135088236983911</v>
      </c>
    </row>
    <row r="184" spans="1:12" x14ac:dyDescent="0.25">
      <c r="A184" s="2" t="s">
        <v>261</v>
      </c>
      <c r="B184" s="7">
        <v>6.2</v>
      </c>
      <c r="C184" s="7">
        <v>100.82</v>
      </c>
      <c r="D184" s="7">
        <v>5.19</v>
      </c>
      <c r="E184" s="7">
        <v>98.75</v>
      </c>
      <c r="F184" s="7">
        <v>5.162789473684211</v>
      </c>
      <c r="G184" s="7">
        <v>100.67526315789473</v>
      </c>
      <c r="H184" s="7">
        <v>94.960787675016348</v>
      </c>
      <c r="I184" s="7">
        <v>6.372957881203563</v>
      </c>
      <c r="J184" s="7">
        <v>9.5186438788622389</v>
      </c>
      <c r="K184" s="7">
        <v>5.7307378487896319</v>
      </c>
      <c r="L184" s="7">
        <v>5.8023973061916703</v>
      </c>
    </row>
    <row r="185" spans="1:12" x14ac:dyDescent="0.25">
      <c r="A185" s="2" t="s">
        <v>262</v>
      </c>
      <c r="B185" s="7">
        <v>5.0599999999999996</v>
      </c>
      <c r="C185" s="7">
        <v>100.8</v>
      </c>
      <c r="D185" s="7">
        <v>5.19</v>
      </c>
      <c r="E185" s="7">
        <v>98.75</v>
      </c>
      <c r="F185" s="7">
        <v>4.4858571428571432</v>
      </c>
      <c r="G185" s="7">
        <v>100.50904761904762</v>
      </c>
      <c r="H185" s="7">
        <v>93.394392314691984</v>
      </c>
      <c r="I185" s="7">
        <v>5.6799809221251643</v>
      </c>
      <c r="J185" s="7">
        <v>7.6373389284147883</v>
      </c>
      <c r="K185" s="7">
        <v>5.2680329608490952</v>
      </c>
      <c r="L185" s="7">
        <v>5.2889379217907031</v>
      </c>
    </row>
    <row r="186" spans="1:12" x14ac:dyDescent="0.25">
      <c r="A186" s="2" t="s">
        <v>263</v>
      </c>
      <c r="B186" s="7">
        <v>4.8099999999999996</v>
      </c>
      <c r="C186" s="7">
        <v>102.07</v>
      </c>
      <c r="D186" s="7">
        <v>4.5999999999999996</v>
      </c>
      <c r="E186" s="7">
        <v>103.35</v>
      </c>
      <c r="F186" s="7">
        <v>4.6084285714285711</v>
      </c>
      <c r="G186" s="7">
        <v>102.03476190476191</v>
      </c>
      <c r="H186" s="7">
        <v>92.111386502140761</v>
      </c>
      <c r="I186" s="7">
        <v>5.2384991508744871</v>
      </c>
      <c r="J186" s="7">
        <v>7.9643717153178617</v>
      </c>
      <c r="K186" s="7">
        <v>4.5553384189497459</v>
      </c>
      <c r="L186" s="7">
        <v>4.8380858158341233</v>
      </c>
    </row>
    <row r="187" spans="1:12" x14ac:dyDescent="0.25">
      <c r="A187" s="2" t="s">
        <v>264</v>
      </c>
      <c r="B187" s="7">
        <v>4.7300000000000004</v>
      </c>
      <c r="C187" s="7">
        <v>102.18</v>
      </c>
      <c r="D187" s="7">
        <v>4.5999999999999996</v>
      </c>
      <c r="E187" s="7">
        <v>103.35</v>
      </c>
      <c r="F187" s="7">
        <v>4.5356190476190479</v>
      </c>
      <c r="G187" s="7">
        <v>101.7947619047619</v>
      </c>
      <c r="H187" s="7">
        <v>91.482065951592759</v>
      </c>
      <c r="I187" s="7">
        <v>5.133378369443828</v>
      </c>
      <c r="J187" s="7">
        <v>6.8854805617365873</v>
      </c>
      <c r="K187" s="7">
        <v>4.6884151843184094</v>
      </c>
      <c r="L187" s="7">
        <v>4.8998067406681978</v>
      </c>
    </row>
    <row r="188" spans="1:12" x14ac:dyDescent="0.25">
      <c r="A188" s="2" t="s">
        <v>265</v>
      </c>
      <c r="B188" s="7">
        <v>4.74</v>
      </c>
      <c r="C188" s="7">
        <v>105.79</v>
      </c>
      <c r="D188" s="7">
        <v>4.5999999999999996</v>
      </c>
      <c r="E188" s="7">
        <v>103.35</v>
      </c>
      <c r="F188" s="7">
        <v>4.5942999999999996</v>
      </c>
      <c r="G188" s="7">
        <v>105.14666666666666</v>
      </c>
      <c r="H188" s="7">
        <v>95.611896884403777</v>
      </c>
      <c r="I188" s="7">
        <v>5.147214749844637</v>
      </c>
      <c r="J188" s="7">
        <v>7.1083662109906705</v>
      </c>
      <c r="K188" s="7">
        <v>4.5430542615480114</v>
      </c>
      <c r="L188" s="7">
        <v>4.8549390626208657</v>
      </c>
    </row>
    <row r="189" spans="1:12" x14ac:dyDescent="0.25">
      <c r="A189" s="2" t="s">
        <v>266</v>
      </c>
      <c r="B189" s="7">
        <v>4.18</v>
      </c>
      <c r="C189" s="7">
        <v>103.59</v>
      </c>
      <c r="D189" s="7">
        <v>3.94</v>
      </c>
      <c r="E189" s="7">
        <v>97.78</v>
      </c>
      <c r="F189" s="7">
        <v>4.0247272727272723</v>
      </c>
      <c r="G189" s="7">
        <v>102.39181818181818</v>
      </c>
      <c r="H189" s="7">
        <v>94.048866833883579</v>
      </c>
      <c r="I189" s="7">
        <v>5.058004082915077</v>
      </c>
      <c r="J189" s="7">
        <v>7.1279022378677777</v>
      </c>
      <c r="K189" s="7">
        <v>4.4784387183362755</v>
      </c>
      <c r="L189" s="7">
        <v>4.7701251403758267</v>
      </c>
    </row>
    <row r="190" spans="1:12" x14ac:dyDescent="0.25">
      <c r="A190" s="2" t="s">
        <v>267</v>
      </c>
      <c r="B190" s="7">
        <v>4.04</v>
      </c>
      <c r="C190" s="7">
        <v>96.54</v>
      </c>
      <c r="D190" s="7">
        <v>3.94</v>
      </c>
      <c r="E190" s="7">
        <v>97.78</v>
      </c>
      <c r="F190" s="7">
        <v>3.8993809523809522</v>
      </c>
      <c r="G190" s="7">
        <v>96.076190476190476</v>
      </c>
      <c r="H190" s="7">
        <v>84.649741570409972</v>
      </c>
      <c r="I190" s="7">
        <v>4.6091515495119619</v>
      </c>
      <c r="J190" s="7">
        <v>6.8855067470242863</v>
      </c>
      <c r="K190" s="7">
        <v>3.946234929462157</v>
      </c>
      <c r="L190" s="7">
        <v>4.3037528277661794</v>
      </c>
    </row>
    <row r="191" spans="1:12" x14ac:dyDescent="0.25">
      <c r="A191" s="2" t="s">
        <v>268</v>
      </c>
      <c r="B191" s="7">
        <v>4.05</v>
      </c>
      <c r="C191" s="7">
        <v>93.21</v>
      </c>
      <c r="D191" s="7">
        <v>3.94</v>
      </c>
      <c r="E191" s="7">
        <v>97.78</v>
      </c>
      <c r="F191" s="7">
        <v>3.9207619047619047</v>
      </c>
      <c r="G191" s="7">
        <v>93.034285714285716</v>
      </c>
      <c r="H191" s="7">
        <v>79.784401989652608</v>
      </c>
      <c r="I191" s="7">
        <v>4.6577820952800417</v>
      </c>
      <c r="J191" s="7">
        <v>7.2213455502168715</v>
      </c>
      <c r="K191" s="7">
        <v>4.0470558227448157</v>
      </c>
      <c r="L191" s="7">
        <v>4.3498974861238509</v>
      </c>
    </row>
    <row r="192" spans="1:12" x14ac:dyDescent="0.25">
      <c r="A192" s="2" t="s">
        <v>269</v>
      </c>
      <c r="B192" s="7">
        <v>3.91</v>
      </c>
      <c r="C192" s="7">
        <v>84.4</v>
      </c>
      <c r="D192" s="7">
        <v>3.76</v>
      </c>
      <c r="E192" s="7">
        <v>73.16</v>
      </c>
      <c r="F192" s="7">
        <v>3.8010869565217389</v>
      </c>
      <c r="G192" s="7">
        <v>84.339130434782604</v>
      </c>
      <c r="H192" s="7">
        <v>74.116616672581245</v>
      </c>
      <c r="I192" s="7">
        <v>4.5779827708736498</v>
      </c>
      <c r="J192" s="7">
        <v>8.4347867773350647</v>
      </c>
      <c r="K192" s="7">
        <v>3.9251770896488485</v>
      </c>
      <c r="L192" s="7">
        <v>4.1284380707088619</v>
      </c>
    </row>
    <row r="193" spans="1:12" x14ac:dyDescent="0.25">
      <c r="A193" s="2" t="s">
        <v>270</v>
      </c>
      <c r="B193" s="7">
        <v>4.26</v>
      </c>
      <c r="C193" s="7">
        <v>75.790000000000006</v>
      </c>
      <c r="D193" s="7">
        <v>3.76</v>
      </c>
      <c r="E193" s="7">
        <v>73.16</v>
      </c>
      <c r="F193" s="7">
        <v>4.2345263157894735</v>
      </c>
      <c r="G193" s="7">
        <v>75.81</v>
      </c>
      <c r="H193" s="7">
        <v>67.479974928871911</v>
      </c>
      <c r="I193" s="7">
        <v>4.2619492158483521</v>
      </c>
      <c r="J193" s="7">
        <v>7.1100766695148812</v>
      </c>
      <c r="K193" s="7">
        <v>3.7581012160862426</v>
      </c>
      <c r="L193" s="7">
        <v>3.8914698703469228</v>
      </c>
    </row>
    <row r="194" spans="1:12" x14ac:dyDescent="0.25">
      <c r="A194" s="2" t="s">
        <v>271</v>
      </c>
      <c r="B194" s="7">
        <v>3.6</v>
      </c>
      <c r="C194" s="7">
        <v>59.29</v>
      </c>
      <c r="D194" s="7">
        <v>3.76</v>
      </c>
      <c r="E194" s="7">
        <v>73.16</v>
      </c>
      <c r="F194" s="7">
        <v>3.5085909090909091</v>
      </c>
      <c r="G194" s="7">
        <v>59.289545454545454</v>
      </c>
      <c r="H194" s="7">
        <v>54.175197244172779</v>
      </c>
      <c r="I194" s="7">
        <v>4.0686035785904044</v>
      </c>
      <c r="J194" s="7">
        <v>4.8228978880437197</v>
      </c>
      <c r="K194" s="7">
        <v>4.1173263499049106</v>
      </c>
      <c r="L194" s="7">
        <v>3.7651151038236548</v>
      </c>
    </row>
    <row r="195" spans="1:12" x14ac:dyDescent="0.25">
      <c r="A195" s="2" t="s">
        <v>272</v>
      </c>
      <c r="B195" s="7">
        <v>3.1</v>
      </c>
      <c r="C195" s="7">
        <v>47.22</v>
      </c>
      <c r="D195" s="7">
        <v>2.87</v>
      </c>
      <c r="E195" s="7">
        <v>48.54</v>
      </c>
      <c r="F195" s="7">
        <v>2.9293499999999999</v>
      </c>
      <c r="G195" s="7">
        <v>47.325499999999998</v>
      </c>
      <c r="H195" s="7">
        <v>42.362851180237186</v>
      </c>
      <c r="I195" s="7">
        <v>3.1206394061757741</v>
      </c>
      <c r="J195" s="7">
        <v>4.0289803557220871</v>
      </c>
      <c r="K195" s="7">
        <v>3.0901638963784555</v>
      </c>
      <c r="L195" s="7">
        <v>2.8273329758881571</v>
      </c>
    </row>
    <row r="196" spans="1:12" x14ac:dyDescent="0.25">
      <c r="A196" s="2" t="s">
        <v>273</v>
      </c>
      <c r="B196" s="7">
        <v>2.98</v>
      </c>
      <c r="C196" s="7">
        <v>50.58</v>
      </c>
      <c r="D196" s="7">
        <v>2.87</v>
      </c>
      <c r="E196" s="7">
        <v>48.54</v>
      </c>
      <c r="F196" s="7">
        <v>2.7549473684210528</v>
      </c>
      <c r="G196" s="7">
        <v>50.724736842105266</v>
      </c>
      <c r="H196" s="7">
        <v>43.788879095061347</v>
      </c>
      <c r="I196" s="7">
        <v>2.9933510475094827</v>
      </c>
      <c r="J196" s="7">
        <v>4.6599597703800901</v>
      </c>
      <c r="K196" s="7">
        <v>2.7287728081061191</v>
      </c>
      <c r="L196" s="7">
        <v>2.6882876539007357</v>
      </c>
    </row>
    <row r="197" spans="1:12" x14ac:dyDescent="0.25">
      <c r="A197" s="2" t="s">
        <v>274</v>
      </c>
      <c r="B197" s="7">
        <v>2.94</v>
      </c>
      <c r="C197" s="7">
        <v>47.82</v>
      </c>
      <c r="D197" s="7">
        <v>2.87</v>
      </c>
      <c r="E197" s="7">
        <v>48.54</v>
      </c>
      <c r="F197" s="7">
        <v>2.746909090909091</v>
      </c>
      <c r="G197" s="7">
        <v>47.854090909090907</v>
      </c>
      <c r="H197" s="7">
        <v>41.907101912467787</v>
      </c>
      <c r="I197" s="7">
        <v>2.9715749463877352</v>
      </c>
      <c r="J197" s="7">
        <v>4.8284229274272397</v>
      </c>
      <c r="K197" s="7">
        <v>2.7084124546085979</v>
      </c>
      <c r="L197" s="7">
        <v>2.6621984391108526</v>
      </c>
    </row>
    <row r="198" spans="1:12" x14ac:dyDescent="0.25">
      <c r="A198" s="2" t="s">
        <v>275</v>
      </c>
      <c r="B198" s="7">
        <v>2.71</v>
      </c>
      <c r="C198" s="7">
        <v>54.45</v>
      </c>
      <c r="D198" s="7">
        <v>2.73</v>
      </c>
      <c r="E198" s="7">
        <v>57.85</v>
      </c>
      <c r="F198" s="7">
        <v>2.5913333333333335</v>
      </c>
      <c r="G198" s="7">
        <v>54.628095238095241</v>
      </c>
      <c r="H198" s="7">
        <v>48.066706382910638</v>
      </c>
      <c r="I198" s="7">
        <v>2.8186181057851791</v>
      </c>
      <c r="J198" s="7">
        <v>5.0294487109046173</v>
      </c>
      <c r="K198" s="7">
        <v>2.4435467155855144</v>
      </c>
      <c r="L198" s="7">
        <v>2.4876870897131123</v>
      </c>
    </row>
    <row r="199" spans="1:12" x14ac:dyDescent="0.25">
      <c r="A199" s="2" t="s">
        <v>276</v>
      </c>
      <c r="B199" s="7">
        <v>2.95</v>
      </c>
      <c r="C199" s="7">
        <v>59.27</v>
      </c>
      <c r="D199" s="7">
        <v>2.73</v>
      </c>
      <c r="E199" s="7">
        <v>57.85</v>
      </c>
      <c r="F199" s="7">
        <v>2.85595</v>
      </c>
      <c r="G199" s="7">
        <v>59.372</v>
      </c>
      <c r="H199" s="7">
        <v>53.663481222784242</v>
      </c>
      <c r="I199" s="7">
        <v>2.7731545568969795</v>
      </c>
      <c r="J199" s="7">
        <v>4.6560526250287682</v>
      </c>
      <c r="K199" s="7">
        <v>2.4809829043687786</v>
      </c>
      <c r="L199" s="7">
        <v>2.4633015267117093</v>
      </c>
    </row>
    <row r="200" spans="1:12" x14ac:dyDescent="0.25">
      <c r="A200" s="2" t="s">
        <v>277</v>
      </c>
      <c r="B200" s="7">
        <v>2.89</v>
      </c>
      <c r="C200" s="7">
        <v>59.82</v>
      </c>
      <c r="D200" s="7">
        <v>2.73</v>
      </c>
      <c r="E200" s="7">
        <v>57.85</v>
      </c>
      <c r="F200" s="7">
        <v>2.7692272727272726</v>
      </c>
      <c r="G200" s="7">
        <v>59.828636363636363</v>
      </c>
      <c r="H200" s="7">
        <v>54.556255133731689</v>
      </c>
      <c r="I200" s="7">
        <v>2.8633440198891442</v>
      </c>
      <c r="J200" s="7">
        <v>4.2095913156716573</v>
      </c>
      <c r="K200" s="7">
        <v>2.6894322081115352</v>
      </c>
      <c r="L200" s="7">
        <v>2.617188088688045</v>
      </c>
    </row>
    <row r="201" spans="1:12" x14ac:dyDescent="0.25">
      <c r="A201" s="2" t="s">
        <v>62</v>
      </c>
      <c r="B201" s="7">
        <v>2.94</v>
      </c>
      <c r="C201" s="7">
        <v>50.9</v>
      </c>
      <c r="D201" s="7">
        <v>2.75</v>
      </c>
      <c r="E201" s="7">
        <v>46.42</v>
      </c>
      <c r="F201" s="7">
        <v>2.8054285714285716</v>
      </c>
      <c r="G201" s="7">
        <v>50.93</v>
      </c>
      <c r="H201" s="7">
        <v>47.399976471804656</v>
      </c>
      <c r="I201" s="7">
        <v>2.8410579439186998</v>
      </c>
      <c r="J201" s="7">
        <v>3.2826922508011469</v>
      </c>
      <c r="K201" s="7">
        <v>2.7864667936771617</v>
      </c>
      <c r="L201" s="7">
        <v>2.5973979050591085</v>
      </c>
    </row>
    <row r="202" spans="1:12" x14ac:dyDescent="0.25">
      <c r="A202" s="2" t="s">
        <v>63</v>
      </c>
      <c r="B202" s="7">
        <v>2.88</v>
      </c>
      <c r="C202" s="7">
        <v>42.87</v>
      </c>
      <c r="D202" s="7">
        <v>2.75</v>
      </c>
      <c r="E202" s="7">
        <v>46.42</v>
      </c>
      <c r="F202" s="7">
        <v>2.7534761904761904</v>
      </c>
      <c r="G202" s="7">
        <v>42.889047619047616</v>
      </c>
      <c r="H202" s="7">
        <v>39.825878175517225</v>
      </c>
      <c r="I202" s="7">
        <v>2.8251727822931643</v>
      </c>
      <c r="J202" s="7">
        <v>3.3552623801541679</v>
      </c>
      <c r="K202" s="7">
        <v>2.8154159521781503</v>
      </c>
      <c r="L202" s="7">
        <v>2.5920086577110331</v>
      </c>
    </row>
    <row r="203" spans="1:12" x14ac:dyDescent="0.25">
      <c r="A203" s="2" t="s">
        <v>64</v>
      </c>
      <c r="B203" s="7">
        <v>2.76</v>
      </c>
      <c r="C203" s="7">
        <v>45.48</v>
      </c>
      <c r="D203" s="7">
        <v>2.75</v>
      </c>
      <c r="E203" s="7">
        <v>46.42</v>
      </c>
      <c r="F203" s="7">
        <v>2.6389047619047621</v>
      </c>
      <c r="G203" s="7">
        <v>45.465238095238092</v>
      </c>
      <c r="H203" s="7">
        <v>42.862617234780082</v>
      </c>
      <c r="I203" s="7">
        <v>2.8227575290735634</v>
      </c>
      <c r="J203" s="7">
        <v>4.3539988621817258</v>
      </c>
      <c r="K203" s="7">
        <v>2.6228684123184709</v>
      </c>
      <c r="L203" s="7">
        <v>2.561257229970157</v>
      </c>
    </row>
    <row r="204" spans="1:12" x14ac:dyDescent="0.25">
      <c r="A204" s="2" t="s">
        <v>60</v>
      </c>
      <c r="B204" s="7">
        <v>2.4300000000000002</v>
      </c>
      <c r="C204" s="7">
        <v>46.22</v>
      </c>
      <c r="D204" s="7">
        <v>2.1</v>
      </c>
      <c r="E204" s="7">
        <v>41.95</v>
      </c>
      <c r="F204" s="7">
        <v>2.377904761904762</v>
      </c>
      <c r="G204" s="7">
        <v>46.250952380952384</v>
      </c>
      <c r="H204" s="7">
        <v>43.719470465852027</v>
      </c>
      <c r="I204" s="7">
        <v>2.6798351340367019</v>
      </c>
      <c r="J204" s="7">
        <v>4.3514527718777947</v>
      </c>
      <c r="K204" s="7">
        <v>2.4757922384041304</v>
      </c>
      <c r="L204" s="7">
        <v>2.3878615727955181</v>
      </c>
    </row>
    <row r="205" spans="1:12" x14ac:dyDescent="0.25">
      <c r="A205" s="2" t="s">
        <v>61</v>
      </c>
      <c r="B205" s="7">
        <v>2.17</v>
      </c>
      <c r="C205" s="7">
        <v>42.44</v>
      </c>
      <c r="D205" s="7">
        <v>2.1</v>
      </c>
      <c r="E205" s="7">
        <v>41.95</v>
      </c>
      <c r="F205" s="7">
        <v>2.280736842105263</v>
      </c>
      <c r="G205" s="7">
        <v>42.922631578947367</v>
      </c>
      <c r="H205" s="7">
        <v>38.639504572731255</v>
      </c>
      <c r="I205" s="7">
        <v>2.3645538156197352</v>
      </c>
      <c r="J205" s="7">
        <v>4.1501174946055785</v>
      </c>
      <c r="K205" s="7">
        <v>2.0889855115673499</v>
      </c>
      <c r="L205" s="7">
        <v>2.1058372882944685</v>
      </c>
    </row>
    <row r="206" spans="1:12" x14ac:dyDescent="0.25">
      <c r="A206" s="2" t="s">
        <v>5</v>
      </c>
      <c r="B206" s="7">
        <v>2</v>
      </c>
      <c r="C206" s="7">
        <v>37.19</v>
      </c>
      <c r="D206" s="7">
        <v>2.1</v>
      </c>
      <c r="E206" s="7">
        <v>41.95</v>
      </c>
      <c r="F206" s="7">
        <v>2.0434999999999999</v>
      </c>
      <c r="G206" s="7">
        <v>37.327272727272728</v>
      </c>
      <c r="H206" s="7">
        <v>31.971584817379977</v>
      </c>
      <c r="I206" s="7">
        <v>2.3066951341494031</v>
      </c>
      <c r="J206" s="7">
        <v>3.4745376304610689</v>
      </c>
      <c r="K206" s="7">
        <v>2.1986528515197699</v>
      </c>
      <c r="L206" s="7">
        <v>2.0476196034453604</v>
      </c>
    </row>
    <row r="207" spans="1:12" x14ac:dyDescent="0.25">
      <c r="A207" s="2" t="s">
        <v>6</v>
      </c>
      <c r="B207" s="7">
        <v>2.37</v>
      </c>
      <c r="C207" s="7">
        <v>31.68</v>
      </c>
      <c r="D207" s="7">
        <v>1.98</v>
      </c>
      <c r="E207" s="7">
        <v>33.18</v>
      </c>
      <c r="F207" s="7">
        <v>2.2333684210526314</v>
      </c>
      <c r="G207" s="7">
        <v>31.77578947368421</v>
      </c>
      <c r="H207" s="7">
        <v>27.179498270524263</v>
      </c>
      <c r="I207" s="7">
        <v>2.2137397082399408</v>
      </c>
      <c r="J207" s="7">
        <v>2.8415075723831822</v>
      </c>
      <c r="K207" s="7">
        <v>2.2436194557846121</v>
      </c>
      <c r="L207" s="7">
        <v>2.0122532380670264</v>
      </c>
    </row>
    <row r="208" spans="1:12" x14ac:dyDescent="0.25">
      <c r="A208" s="2" t="s">
        <v>7</v>
      </c>
      <c r="B208" s="7">
        <v>2.06</v>
      </c>
      <c r="C208" s="7">
        <v>30.32</v>
      </c>
      <c r="D208" s="7">
        <v>1.98</v>
      </c>
      <c r="E208" s="7">
        <v>33.18</v>
      </c>
      <c r="F208" s="7">
        <v>1.9294500000000001</v>
      </c>
      <c r="G208" s="7">
        <v>30.616500000000002</v>
      </c>
      <c r="H208" s="7">
        <v>26.579129038372518</v>
      </c>
      <c r="I208" s="7">
        <v>2.1118412773547965</v>
      </c>
      <c r="J208" s="7">
        <v>3.0771448874877168</v>
      </c>
      <c r="K208" s="7">
        <v>2.0402041366707575</v>
      </c>
      <c r="L208" s="7">
        <v>1.8833465075414182</v>
      </c>
    </row>
    <row r="209" spans="1:26" x14ac:dyDescent="0.25">
      <c r="A209" s="2" t="s">
        <v>8</v>
      </c>
      <c r="B209" s="7">
        <v>1.79</v>
      </c>
      <c r="C209" s="7">
        <v>37.549999999999997</v>
      </c>
      <c r="D209" s="7">
        <v>1.98</v>
      </c>
      <c r="E209" s="7">
        <v>33.18</v>
      </c>
      <c r="F209" s="7">
        <v>1.8121363636363637</v>
      </c>
      <c r="G209" s="7">
        <v>37.960909090909091</v>
      </c>
      <c r="H209" s="7">
        <v>32.880937352264013</v>
      </c>
      <c r="I209" s="7">
        <v>1.9411869053623518</v>
      </c>
      <c r="J209" s="7">
        <v>3.9347741699908365</v>
      </c>
      <c r="K209" s="7">
        <v>1.6229096136282035</v>
      </c>
      <c r="L209" s="7">
        <v>1.6745906072261918</v>
      </c>
    </row>
    <row r="210" spans="1:26" x14ac:dyDescent="0.25">
      <c r="A210" s="2" t="s">
        <v>9</v>
      </c>
      <c r="B210" s="7">
        <v>1.99</v>
      </c>
      <c r="C210" s="7">
        <v>40.75</v>
      </c>
      <c r="D210" s="7">
        <v>2.13</v>
      </c>
      <c r="E210" s="7">
        <v>45.41</v>
      </c>
      <c r="F210" s="7">
        <v>2.0143809523809524</v>
      </c>
      <c r="G210" s="7">
        <v>41.124761904761904</v>
      </c>
      <c r="H210" s="7">
        <v>36.086221650559921</v>
      </c>
      <c r="I210" s="7">
        <v>2.0413430822329737</v>
      </c>
      <c r="J210" s="7">
        <v>4.1094594950273526</v>
      </c>
      <c r="K210" s="7">
        <v>1.6896313409908805</v>
      </c>
      <c r="L210" s="7">
        <v>1.7829887690699415</v>
      </c>
    </row>
    <row r="211" spans="1:26" x14ac:dyDescent="0.25">
      <c r="A211" s="2" t="s">
        <v>10</v>
      </c>
      <c r="B211" s="7">
        <v>1.99</v>
      </c>
      <c r="C211" s="7">
        <v>46.71</v>
      </c>
      <c r="D211" s="7">
        <v>2.13</v>
      </c>
      <c r="E211" s="7">
        <v>45.41</v>
      </c>
      <c r="F211" s="7">
        <v>2.0834285714285712</v>
      </c>
      <c r="G211" s="7">
        <v>46.796666666666667</v>
      </c>
      <c r="H211" s="7">
        <v>42.064544437987216</v>
      </c>
      <c r="I211" s="7">
        <v>2.2953746157465091</v>
      </c>
      <c r="J211" s="7">
        <v>4.5917549937249156</v>
      </c>
      <c r="K211" s="7">
        <v>1.8588200264604435</v>
      </c>
      <c r="L211" s="7">
        <v>2.0121408628810107</v>
      </c>
    </row>
    <row r="212" spans="1:26" x14ac:dyDescent="0.25">
      <c r="A212" s="2" t="s">
        <v>11</v>
      </c>
      <c r="B212" s="7">
        <v>2.68</v>
      </c>
      <c r="C212" s="7">
        <v>48.76</v>
      </c>
      <c r="D212" s="7">
        <v>2.13</v>
      </c>
      <c r="E212" s="7">
        <v>45.41</v>
      </c>
      <c r="F212" s="7">
        <v>2.634238095238095</v>
      </c>
      <c r="G212" s="7">
        <v>48.838095238095235</v>
      </c>
      <c r="H212" s="7">
        <v>44.875728662857384</v>
      </c>
      <c r="I212" s="7">
        <v>2.5351135149641144</v>
      </c>
      <c r="J212" s="7">
        <v>4.8998717434553658</v>
      </c>
      <c r="K212" s="7">
        <v>2.120849445687008</v>
      </c>
      <c r="L212" s="7">
        <v>2.2297892176844361</v>
      </c>
    </row>
    <row r="213" spans="1:26" x14ac:dyDescent="0.25">
      <c r="A213" s="2" t="s">
        <v>12</v>
      </c>
      <c r="B213" s="7">
        <v>2.93</v>
      </c>
      <c r="C213" s="7">
        <v>44.65</v>
      </c>
      <c r="D213" s="7">
        <v>2.85</v>
      </c>
      <c r="E213" s="7">
        <v>44.92</v>
      </c>
      <c r="F213" s="7">
        <v>2.7614000000000001</v>
      </c>
      <c r="G213" s="7">
        <v>44.799500000000002</v>
      </c>
      <c r="H213" s="7">
        <v>41.080158740726574</v>
      </c>
      <c r="I213" s="7">
        <v>2.9356912272079256</v>
      </c>
      <c r="J213" s="7">
        <v>4.6108345548676324</v>
      </c>
      <c r="K213" s="7">
        <v>2.7168563765533915</v>
      </c>
      <c r="L213" s="7">
        <v>2.6026682044529554</v>
      </c>
    </row>
    <row r="214" spans="1:26" x14ac:dyDescent="0.25">
      <c r="A214" s="2" t="s">
        <v>13</v>
      </c>
      <c r="B214" s="7">
        <v>2.93</v>
      </c>
      <c r="C214" s="7">
        <v>44.72</v>
      </c>
      <c r="D214" s="7">
        <v>2.85</v>
      </c>
      <c r="E214" s="7">
        <v>44.92</v>
      </c>
      <c r="F214" s="7">
        <v>2.7223478260869567</v>
      </c>
      <c r="G214" s="7">
        <v>44.799130434782612</v>
      </c>
      <c r="H214" s="7">
        <v>40.979457710105876</v>
      </c>
      <c r="I214" s="7">
        <v>2.9176545071575553</v>
      </c>
      <c r="J214" s="7">
        <v>4.5930188562953411</v>
      </c>
      <c r="K214" s="7">
        <v>2.7206573301940122</v>
      </c>
      <c r="L214" s="7">
        <v>2.579525948901046</v>
      </c>
      <c r="M214" s="7"/>
      <c r="N214" s="7"/>
    </row>
    <row r="215" spans="1:26" x14ac:dyDescent="0.25">
      <c r="A215" s="2" t="s">
        <v>14</v>
      </c>
      <c r="B215" s="7">
        <v>3.1</v>
      </c>
      <c r="C215" s="7">
        <v>45.18</v>
      </c>
      <c r="D215" s="7">
        <v>2.85</v>
      </c>
      <c r="E215" s="7">
        <v>44.92</v>
      </c>
      <c r="F215" s="7">
        <v>2.9029047619047619</v>
      </c>
      <c r="G215" s="7">
        <v>45.225714285714282</v>
      </c>
      <c r="H215" s="7">
        <v>41.147446002927659</v>
      </c>
      <c r="I215" s="7">
        <v>3.0563364389467949</v>
      </c>
      <c r="J215" s="7">
        <v>4.9394395989137507</v>
      </c>
      <c r="K215" s="7">
        <v>2.7841026471249015</v>
      </c>
      <c r="L215" s="7">
        <v>2.7336805762186493</v>
      </c>
      <c r="M215" s="7"/>
      <c r="N215" s="7"/>
    </row>
    <row r="216" spans="1:26" x14ac:dyDescent="0.25">
      <c r="A216" s="2" t="s">
        <v>15</v>
      </c>
      <c r="B216" s="7">
        <v>3.09</v>
      </c>
      <c r="C216" s="7">
        <v>49.78</v>
      </c>
      <c r="D216" s="7">
        <v>3.01</v>
      </c>
      <c r="E216" s="7">
        <v>49.31</v>
      </c>
      <c r="F216" s="7">
        <v>3.0642499999999999</v>
      </c>
      <c r="G216" s="7">
        <v>49.869500000000002</v>
      </c>
      <c r="H216" s="7">
        <v>45.678868081330485</v>
      </c>
      <c r="I216" s="7">
        <v>3.2279958206620107</v>
      </c>
      <c r="J216" s="7">
        <v>5.2738385071909004</v>
      </c>
      <c r="K216" s="7">
        <v>2.8453851334055416</v>
      </c>
      <c r="L216" s="7">
        <v>2.9199416401269231</v>
      </c>
      <c r="M216" s="7"/>
      <c r="N216" s="7"/>
    </row>
    <row r="217" spans="1:26" x14ac:dyDescent="0.25">
      <c r="A217" s="2" t="s">
        <v>16</v>
      </c>
      <c r="B217" s="7">
        <v>2.64</v>
      </c>
      <c r="C217" s="7">
        <v>45.66</v>
      </c>
      <c r="D217" s="7">
        <v>3.01</v>
      </c>
      <c r="E217" s="7">
        <v>49.31</v>
      </c>
      <c r="F217" s="7">
        <v>2.8750526315789475</v>
      </c>
      <c r="G217" s="7">
        <v>45.87263157894737</v>
      </c>
      <c r="H217" s="7">
        <v>42.116240939247973</v>
      </c>
      <c r="I217" s="7">
        <v>2.9071506904488613</v>
      </c>
      <c r="J217" s="7">
        <v>4.9084802596965789</v>
      </c>
      <c r="K217" s="7">
        <v>2.56855657672619</v>
      </c>
      <c r="L217" s="7">
        <v>2.561425781671423</v>
      </c>
      <c r="M217" s="7"/>
      <c r="N217" s="7"/>
    </row>
    <row r="218" spans="1:26" x14ac:dyDescent="0.25">
      <c r="A218" s="2" t="s">
        <v>17</v>
      </c>
      <c r="B218" s="7">
        <v>3.72</v>
      </c>
      <c r="C218" s="7">
        <v>51.97</v>
      </c>
      <c r="D218" s="7">
        <v>3.01</v>
      </c>
      <c r="E218" s="7">
        <v>49.31</v>
      </c>
      <c r="F218" s="7">
        <v>3.5912000000000002</v>
      </c>
      <c r="G218" s="7">
        <v>52.165714285714287</v>
      </c>
      <c r="H218" s="7">
        <v>48.572973976163787</v>
      </c>
      <c r="I218" s="7">
        <v>3.7218701400616387</v>
      </c>
      <c r="J218" s="7">
        <v>6.0330822471241135</v>
      </c>
      <c r="K218" s="7">
        <v>3.3609194515589182</v>
      </c>
      <c r="L218" s="7">
        <v>3.4106600214395848</v>
      </c>
      <c r="M218" s="7"/>
      <c r="N218" s="7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</row>
    <row r="219" spans="1:26" x14ac:dyDescent="0.25">
      <c r="A219" s="2" t="s">
        <v>18</v>
      </c>
      <c r="B219" s="7">
        <v>3.43</v>
      </c>
      <c r="C219" s="7">
        <v>52.5</v>
      </c>
      <c r="D219" s="7">
        <v>2.99</v>
      </c>
      <c r="E219" s="7">
        <v>51.95</v>
      </c>
      <c r="F219" s="7">
        <v>3.2911999999999999</v>
      </c>
      <c r="G219" s="7">
        <v>52.608499999999999</v>
      </c>
      <c r="H219" s="7">
        <v>49.376173816837664</v>
      </c>
      <c r="I219" s="7">
        <v>3.834281448738921</v>
      </c>
      <c r="J219" s="7">
        <v>5.4550525384602535</v>
      </c>
      <c r="K219" s="7">
        <v>3.5543821423485555</v>
      </c>
      <c r="L219" s="7">
        <v>3.6040458429438367</v>
      </c>
      <c r="M219" s="57"/>
      <c r="N219" s="57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</row>
    <row r="220" spans="1:26" x14ac:dyDescent="0.25">
      <c r="A220" s="2" t="s">
        <v>19</v>
      </c>
      <c r="B220" s="7">
        <v>2.96</v>
      </c>
      <c r="C220" s="7">
        <v>53.47</v>
      </c>
      <c r="D220" s="7">
        <v>2.99</v>
      </c>
      <c r="E220" s="7">
        <v>51.95</v>
      </c>
      <c r="F220" s="7">
        <v>2.9067368421052633</v>
      </c>
      <c r="G220" s="7">
        <v>53.462105263157895</v>
      </c>
      <c r="H220" s="7">
        <v>50.352665643606272</v>
      </c>
      <c r="I220" s="7">
        <v>3.6984413140198646</v>
      </c>
      <c r="J220" s="7">
        <v>6.4780472251424577</v>
      </c>
      <c r="K220" s="7">
        <v>3.1346699309444679</v>
      </c>
      <c r="L220" s="7">
        <v>3.3171566937977897</v>
      </c>
      <c r="M220" s="57"/>
      <c r="N220" s="57"/>
      <c r="P220" s="22"/>
      <c r="Q220" s="22"/>
      <c r="R220" s="52"/>
      <c r="S220" s="22"/>
      <c r="T220" s="22"/>
      <c r="U220" s="22"/>
      <c r="V220" s="22"/>
      <c r="X220" s="22"/>
      <c r="Y220" s="22"/>
      <c r="Z220" s="22"/>
    </row>
    <row r="221" spans="1:26" x14ac:dyDescent="0.25">
      <c r="A221" s="2" t="s">
        <v>20</v>
      </c>
      <c r="B221" s="7">
        <v>2.99</v>
      </c>
      <c r="C221" s="7">
        <v>49.33</v>
      </c>
      <c r="D221" s="7">
        <v>2.99</v>
      </c>
      <c r="E221" s="7">
        <v>51.95</v>
      </c>
      <c r="F221" s="7">
        <v>2.9924347826086954</v>
      </c>
      <c r="G221" s="7">
        <v>49.673913043478258</v>
      </c>
      <c r="H221" s="7">
        <v>46.535797390948275</v>
      </c>
      <c r="I221" s="7">
        <v>2.9763206075759681</v>
      </c>
      <c r="J221" s="7">
        <v>5.0996554173486608</v>
      </c>
      <c r="K221" s="7">
        <v>2.5434931728014623</v>
      </c>
      <c r="L221" s="7">
        <v>2.6599423982635639</v>
      </c>
      <c r="M221" s="57"/>
      <c r="N221" s="57"/>
      <c r="Q221" s="50"/>
      <c r="S221" s="51"/>
      <c r="U221" s="51"/>
      <c r="V221" s="22"/>
      <c r="X221" s="50"/>
      <c r="Z221" s="50"/>
    </row>
    <row r="222" spans="1:26" x14ac:dyDescent="0.25">
      <c r="A222" s="2" t="s">
        <v>21</v>
      </c>
      <c r="B222" s="7">
        <v>3.22</v>
      </c>
      <c r="C222" s="7">
        <v>51.06</v>
      </c>
      <c r="D222" s="7">
        <v>3.04</v>
      </c>
      <c r="E222" s="7">
        <v>48.3</v>
      </c>
      <c r="F222" s="7">
        <v>3.1894736842105265</v>
      </c>
      <c r="G222" s="7">
        <v>51.117368421052632</v>
      </c>
      <c r="H222" s="7">
        <v>47.105713971070792</v>
      </c>
      <c r="I222" s="7">
        <v>3.2773777600075475</v>
      </c>
      <c r="J222" s="7">
        <v>5.7987585060882934</v>
      </c>
      <c r="K222" s="7">
        <v>2.8495299605658473</v>
      </c>
      <c r="L222" s="7">
        <v>2.9421384880743742</v>
      </c>
      <c r="M222" s="57"/>
      <c r="N222" s="57"/>
    </row>
    <row r="223" spans="1:26" x14ac:dyDescent="0.25">
      <c r="A223" s="2" t="s">
        <v>22</v>
      </c>
      <c r="B223" s="7">
        <v>3.27</v>
      </c>
      <c r="C223" s="7">
        <v>48.48</v>
      </c>
      <c r="D223" s="7">
        <v>3.04</v>
      </c>
      <c r="E223" s="7">
        <v>48.3</v>
      </c>
      <c r="F223" s="7">
        <v>3.2356363636363636</v>
      </c>
      <c r="G223" s="7">
        <v>48.539545454545454</v>
      </c>
      <c r="H223" s="7">
        <v>42.832064245215093</v>
      </c>
      <c r="I223" s="7">
        <v>3.2115838687486775</v>
      </c>
      <c r="J223" s="7">
        <v>5.3026709756821582</v>
      </c>
      <c r="K223" s="7">
        <v>2.8343875821363493</v>
      </c>
      <c r="L223" s="7">
        <v>2.9470075664965973</v>
      </c>
      <c r="M223" s="57"/>
      <c r="N223" s="57"/>
    </row>
    <row r="224" spans="1:26" x14ac:dyDescent="0.25">
      <c r="A224" s="2" t="s">
        <v>23</v>
      </c>
      <c r="B224" s="7">
        <v>3.09</v>
      </c>
      <c r="C224" s="7">
        <v>45.18</v>
      </c>
      <c r="D224" s="7">
        <v>3.04</v>
      </c>
      <c r="E224" s="7">
        <v>48.3</v>
      </c>
      <c r="F224" s="7">
        <v>2.993590909090909</v>
      </c>
      <c r="G224" s="7">
        <v>45.19590909090909</v>
      </c>
      <c r="H224" s="7">
        <v>41.375711240131729</v>
      </c>
      <c r="I224" s="7">
        <v>3.1396505448201903</v>
      </c>
      <c r="J224" s="7">
        <v>4.6922837816823311</v>
      </c>
      <c r="K224" s="7">
        <v>2.9049151624627867</v>
      </c>
      <c r="L224" s="7">
        <v>2.8676105146641766</v>
      </c>
      <c r="M224" s="57"/>
      <c r="N224" s="57"/>
    </row>
    <row r="225" spans="1:14" x14ac:dyDescent="0.25">
      <c r="A225" s="2" t="s">
        <v>24</v>
      </c>
      <c r="B225" s="7">
        <v>3.09</v>
      </c>
      <c r="C225" s="7">
        <v>46.63</v>
      </c>
      <c r="D225" s="7">
        <v>2.93</v>
      </c>
      <c r="E225" s="7">
        <v>48.22</v>
      </c>
      <c r="F225" s="7">
        <v>2.9551500000000002</v>
      </c>
      <c r="G225" s="7">
        <v>46.674999999999997</v>
      </c>
      <c r="H225" s="7">
        <v>43.037570461468022</v>
      </c>
      <c r="I225" s="7">
        <v>3.2456893388891457</v>
      </c>
      <c r="J225" s="2">
        <v>5.1410703917060125</v>
      </c>
      <c r="K225" s="7">
        <v>2.8160153725862709</v>
      </c>
      <c r="L225" s="7">
        <v>2.9228273690482838</v>
      </c>
      <c r="M225" s="57"/>
      <c r="N225" s="57"/>
    </row>
    <row r="226" spans="1:14" x14ac:dyDescent="0.25">
      <c r="A226" s="2" t="s">
        <v>25</v>
      </c>
      <c r="B226" s="7">
        <v>3.01</v>
      </c>
      <c r="C226" s="7">
        <v>48.04</v>
      </c>
      <c r="D226" s="7">
        <v>2.93</v>
      </c>
      <c r="E226" s="7">
        <v>48.22</v>
      </c>
      <c r="F226" s="7">
        <v>2.9051739130434782</v>
      </c>
      <c r="G226" s="7">
        <v>48.057826086956524</v>
      </c>
      <c r="H226" s="7">
        <v>44.416432995662106</v>
      </c>
      <c r="I226" s="7">
        <v>3.3601253762421592</v>
      </c>
      <c r="J226" s="2">
        <v>5.6164612101315523</v>
      </c>
      <c r="K226" s="7">
        <v>2.8360954494053034</v>
      </c>
      <c r="L226" s="7">
        <v>3.0673942653424091</v>
      </c>
      <c r="M226" s="57"/>
      <c r="N226" s="57"/>
    </row>
    <row r="227" spans="1:14" x14ac:dyDescent="0.25">
      <c r="A227" s="2" t="s">
        <v>26</v>
      </c>
      <c r="B227" s="7">
        <v>3.09</v>
      </c>
      <c r="C227" s="7">
        <v>49.82</v>
      </c>
      <c r="D227" s="7">
        <v>2.93</v>
      </c>
      <c r="E227" s="7">
        <v>48.22</v>
      </c>
      <c r="F227" s="7">
        <v>3.0059</v>
      </c>
      <c r="G227" s="7">
        <v>49.876999999999995</v>
      </c>
      <c r="H227" s="7">
        <v>46.386032677771212</v>
      </c>
      <c r="I227" s="7">
        <v>3.5498017425407529</v>
      </c>
      <c r="M227" s="57"/>
      <c r="N227" s="57"/>
    </row>
    <row r="228" spans="1:14" x14ac:dyDescent="0.25">
      <c r="A228" s="2" t="s">
        <v>27</v>
      </c>
      <c r="B228" s="7">
        <v>2.99</v>
      </c>
      <c r="C228" s="7">
        <v>51.58</v>
      </c>
      <c r="D228" s="7">
        <v>2.9</v>
      </c>
      <c r="E228" s="7">
        <v>55.36</v>
      </c>
      <c r="F228" s="7">
        <v>2.9163809523809525</v>
      </c>
      <c r="G228" s="7">
        <v>51.69047619047619</v>
      </c>
      <c r="H228" s="7">
        <v>47.404356058237951</v>
      </c>
      <c r="I228" s="7">
        <v>3.4758226445419522</v>
      </c>
      <c r="M228" s="57"/>
      <c r="N228" s="57"/>
    </row>
    <row r="229" spans="1:14" x14ac:dyDescent="0.25">
      <c r="A229" s="2" t="s">
        <v>28</v>
      </c>
      <c r="B229" s="7">
        <v>3.13</v>
      </c>
      <c r="C229" s="7">
        <v>56.64</v>
      </c>
      <c r="D229" s="7">
        <v>2.9</v>
      </c>
      <c r="E229" s="7">
        <v>55.36</v>
      </c>
      <c r="F229" s="7">
        <v>3.0636842105263158</v>
      </c>
      <c r="G229" s="7">
        <v>56.538421052631577</v>
      </c>
      <c r="H229" s="7">
        <v>53.465118424465302</v>
      </c>
      <c r="I229" s="7">
        <v>3.6374641238370069</v>
      </c>
      <c r="M229" s="57"/>
      <c r="N229" s="24"/>
    </row>
    <row r="230" spans="1:14" x14ac:dyDescent="0.25">
      <c r="A230" s="2" t="s">
        <v>29</v>
      </c>
      <c r="B230" s="7">
        <v>2.93</v>
      </c>
      <c r="C230" s="7">
        <v>57.88</v>
      </c>
      <c r="D230" s="7">
        <v>2.9</v>
      </c>
      <c r="E230" s="7">
        <v>55.36</v>
      </c>
      <c r="F230" s="7">
        <v>2.7760500000000001</v>
      </c>
      <c r="G230" s="7">
        <v>57.947000000000003</v>
      </c>
      <c r="H230" s="7">
        <v>55.458531474597748</v>
      </c>
      <c r="I230" s="7">
        <v>3.5306403793926009</v>
      </c>
      <c r="M230" s="24"/>
      <c r="N230" s="24"/>
    </row>
    <row r="231" spans="1:14" x14ac:dyDescent="0.25">
      <c r="A231" s="2" t="s">
        <v>30</v>
      </c>
      <c r="B231" s="7">
        <v>3.83</v>
      </c>
      <c r="C231" s="7">
        <v>63.7</v>
      </c>
      <c r="D231" s="7">
        <v>3.09</v>
      </c>
      <c r="E231" s="7">
        <v>62.88</v>
      </c>
      <c r="F231" s="7">
        <v>3.1532608695652176</v>
      </c>
      <c r="G231" s="7">
        <v>63.546086956521741</v>
      </c>
      <c r="H231" s="7">
        <v>61.360729690907547</v>
      </c>
      <c r="I231" s="7">
        <v>3.6294233177254283</v>
      </c>
      <c r="M231" s="24"/>
      <c r="N231" s="24"/>
    </row>
    <row r="232" spans="1:14" x14ac:dyDescent="0.25">
      <c r="A232" s="2" t="s">
        <v>31</v>
      </c>
      <c r="B232" s="7">
        <v>2.77</v>
      </c>
      <c r="C232" s="7">
        <v>62.23</v>
      </c>
      <c r="D232" s="7">
        <v>3.09</v>
      </c>
      <c r="E232" s="7">
        <v>62.88</v>
      </c>
      <c r="F232" s="7">
        <v>2.6571500000000001</v>
      </c>
      <c r="G232" s="7">
        <v>62.158500000000004</v>
      </c>
      <c r="H232" s="7">
        <v>60.433245054721233</v>
      </c>
      <c r="I232" s="7">
        <v>3.2890004317458112</v>
      </c>
      <c r="M232" s="24"/>
      <c r="N232" s="24"/>
    </row>
    <row r="233" spans="1:14" x14ac:dyDescent="0.25">
      <c r="A233" s="2" t="s">
        <v>32</v>
      </c>
      <c r="B233" s="7">
        <v>2.79</v>
      </c>
      <c r="C233" s="7">
        <v>62.73</v>
      </c>
      <c r="D233" s="7">
        <v>3.09</v>
      </c>
      <c r="E233" s="7">
        <v>62.88</v>
      </c>
      <c r="F233" s="7">
        <v>2.7009090909090907</v>
      </c>
      <c r="G233" s="7">
        <v>62.870454545454542</v>
      </c>
      <c r="H233" s="7">
        <v>58.859742829680833</v>
      </c>
      <c r="I233" s="7">
        <v>3.0727453418093216</v>
      </c>
      <c r="M233" s="24"/>
      <c r="N233" s="24"/>
    </row>
    <row r="234" spans="1:14" x14ac:dyDescent="0.25">
      <c r="A234" s="2" t="s">
        <v>33</v>
      </c>
      <c r="B234" s="7">
        <v>2.9</v>
      </c>
      <c r="C234" s="7">
        <v>66.25</v>
      </c>
      <c r="D234" s="7">
        <v>2.85</v>
      </c>
      <c r="E234" s="7">
        <v>67.88</v>
      </c>
      <c r="F234" s="7">
        <v>2.7242380952380953</v>
      </c>
      <c r="G234" s="7">
        <v>66.325238095238092</v>
      </c>
      <c r="H234" s="7">
        <v>62.561108922894384</v>
      </c>
      <c r="I234" s="7">
        <v>3.1414385524907886</v>
      </c>
    </row>
    <row r="235" spans="1:14" x14ac:dyDescent="0.25">
      <c r="A235" s="2" t="s">
        <v>34</v>
      </c>
      <c r="B235" s="7">
        <v>2.91</v>
      </c>
      <c r="C235" s="7">
        <v>69.98</v>
      </c>
      <c r="D235" s="7">
        <v>2.85</v>
      </c>
      <c r="E235" s="7">
        <v>67.88</v>
      </c>
      <c r="F235" s="7">
        <v>2.8340869565217393</v>
      </c>
      <c r="G235" s="7">
        <v>69.891739130434786</v>
      </c>
      <c r="H235" s="7"/>
    </row>
    <row r="236" spans="1:14" x14ac:dyDescent="0.25">
      <c r="A236" s="2" t="s">
        <v>35</v>
      </c>
      <c r="B236" s="7">
        <v>3.08</v>
      </c>
      <c r="C236" s="7">
        <v>67.87</v>
      </c>
      <c r="D236" s="7">
        <v>2.85</v>
      </c>
      <c r="E236" s="7">
        <v>67.88</v>
      </c>
      <c r="F236" s="7">
        <v>2.9425238095238093</v>
      </c>
      <c r="G236" s="7">
        <v>67.322857142857146</v>
      </c>
      <c r="H236" s="7"/>
    </row>
    <row r="237" spans="1:14" x14ac:dyDescent="0.25">
      <c r="A237" s="2" t="s">
        <v>36</v>
      </c>
      <c r="B237" s="7">
        <v>3.1</v>
      </c>
      <c r="C237" s="7">
        <v>70</v>
      </c>
      <c r="D237" s="7">
        <v>2.96</v>
      </c>
      <c r="E237" s="7">
        <v>67.709999999999994</v>
      </c>
      <c r="F237" s="7">
        <v>2.8158333333333334</v>
      </c>
      <c r="G237" s="7">
        <v>71.876363636363635</v>
      </c>
      <c r="H237" s="7"/>
    </row>
    <row r="238" spans="1:14" x14ac:dyDescent="0.25">
      <c r="A238" s="2" t="s">
        <v>37</v>
      </c>
      <c r="B238" s="7">
        <v>3.1</v>
      </c>
      <c r="C238" s="7">
        <v>69</v>
      </c>
      <c r="D238" s="7">
        <v>2.96</v>
      </c>
      <c r="E238" s="7">
        <v>67.709999999999994</v>
      </c>
      <c r="F238" s="7"/>
      <c r="G238" s="7"/>
      <c r="H238" s="7"/>
    </row>
    <row r="239" spans="1:14" x14ac:dyDescent="0.25">
      <c r="A239" s="2" t="s">
        <v>38</v>
      </c>
      <c r="B239" s="7">
        <v>3.1</v>
      </c>
      <c r="C239" s="7">
        <v>67</v>
      </c>
      <c r="D239" s="7">
        <v>2.96</v>
      </c>
      <c r="E239" s="7">
        <v>67.709999999999994</v>
      </c>
      <c r="F239" s="7"/>
      <c r="G239" s="7"/>
      <c r="H239" s="7"/>
    </row>
    <row r="240" spans="1:14" x14ac:dyDescent="0.25">
      <c r="A240" s="2" t="s">
        <v>39</v>
      </c>
      <c r="B240" s="7">
        <v>3.14</v>
      </c>
      <c r="C240" s="7">
        <v>65</v>
      </c>
      <c r="D240" s="7">
        <v>2.93</v>
      </c>
      <c r="E240" s="7">
        <v>66.37</v>
      </c>
      <c r="F240" s="7"/>
      <c r="G240" s="7"/>
      <c r="H240" s="7"/>
    </row>
    <row r="241" spans="1:8" x14ac:dyDescent="0.25">
      <c r="A241" s="2" t="s">
        <v>40</v>
      </c>
      <c r="B241" s="7">
        <v>3.18</v>
      </c>
      <c r="C241" s="7">
        <v>64</v>
      </c>
      <c r="D241" s="7">
        <v>2.93</v>
      </c>
      <c r="E241" s="7">
        <v>66.37</v>
      </c>
      <c r="F241" s="7"/>
      <c r="G241" s="7"/>
      <c r="H241" s="7"/>
    </row>
    <row r="242" spans="1:8" x14ac:dyDescent="0.25">
      <c r="A242" s="2" t="s">
        <v>41</v>
      </c>
      <c r="B242" s="7">
        <v>3.34</v>
      </c>
      <c r="C242" s="7">
        <v>63</v>
      </c>
      <c r="D242" s="7">
        <v>2.93</v>
      </c>
      <c r="E242" s="7">
        <v>66.37</v>
      </c>
      <c r="F242" s="7"/>
      <c r="G242" s="7"/>
      <c r="H242" s="7"/>
    </row>
    <row r="243" spans="1:8" x14ac:dyDescent="0.25">
      <c r="A243" s="2" t="s">
        <v>42</v>
      </c>
      <c r="B243" s="7">
        <v>3.35</v>
      </c>
      <c r="C243" s="7">
        <v>62</v>
      </c>
      <c r="D243" s="7">
        <v>2.9</v>
      </c>
      <c r="E243" s="7">
        <v>61.36</v>
      </c>
      <c r="F243" s="7"/>
      <c r="G243" s="7"/>
      <c r="H243" s="7"/>
    </row>
    <row r="244" spans="1:8" x14ac:dyDescent="0.25">
      <c r="A244" s="2" t="s">
        <v>43</v>
      </c>
      <c r="B244" s="7">
        <v>3.31</v>
      </c>
      <c r="C244" s="7">
        <v>62</v>
      </c>
      <c r="D244" s="7">
        <v>2.9</v>
      </c>
      <c r="E244" s="7">
        <v>61.36</v>
      </c>
      <c r="F244" s="7"/>
      <c r="G244" s="7"/>
      <c r="H244" s="7"/>
    </row>
    <row r="245" spans="1:8" x14ac:dyDescent="0.25">
      <c r="A245" s="2" t="s">
        <v>44</v>
      </c>
      <c r="B245" s="7">
        <v>3.15</v>
      </c>
      <c r="C245" s="7">
        <v>62</v>
      </c>
      <c r="D245" s="7">
        <v>2.9</v>
      </c>
      <c r="E245" s="7">
        <v>61.36</v>
      </c>
      <c r="F245" s="7"/>
      <c r="G245" s="7"/>
      <c r="H245" s="7"/>
    </row>
    <row r="246" spans="1:8" x14ac:dyDescent="0.25">
      <c r="A246" s="2" t="s">
        <v>45</v>
      </c>
      <c r="B246" s="7">
        <v>3</v>
      </c>
      <c r="C246" s="7">
        <v>61.5</v>
      </c>
      <c r="D246" s="7">
        <v>2.4500000000000002</v>
      </c>
      <c r="E246" s="7">
        <v>63.88</v>
      </c>
      <c r="F246" s="7"/>
      <c r="G246" s="7"/>
      <c r="H246" s="7"/>
    </row>
    <row r="247" spans="1:8" x14ac:dyDescent="0.25">
      <c r="A247" s="2" t="s">
        <v>46</v>
      </c>
      <c r="B247" s="7">
        <v>3.01</v>
      </c>
      <c r="C247" s="7">
        <v>61.5</v>
      </c>
      <c r="D247" s="7">
        <v>2.4500000000000002</v>
      </c>
      <c r="E247" s="7">
        <v>63.88</v>
      </c>
      <c r="F247" s="7"/>
      <c r="G247" s="7"/>
      <c r="H247" s="7"/>
    </row>
    <row r="248" spans="1:8" x14ac:dyDescent="0.25">
      <c r="A248" s="2" t="s">
        <v>47</v>
      </c>
      <c r="B248" s="7">
        <v>3.03</v>
      </c>
      <c r="C248" s="7">
        <v>61.5</v>
      </c>
      <c r="D248" s="7">
        <v>2.4500000000000002</v>
      </c>
      <c r="E248" s="7">
        <v>63.88</v>
      </c>
      <c r="F248" s="7"/>
      <c r="G248" s="7"/>
      <c r="H248" s="7"/>
    </row>
    <row r="249" spans="1:8" x14ac:dyDescent="0.25">
      <c r="A249" s="2" t="s">
        <v>48</v>
      </c>
      <c r="B249" s="7">
        <v>3.04</v>
      </c>
      <c r="C249" s="7">
        <v>61.5</v>
      </c>
      <c r="D249" s="7">
        <v>2.41</v>
      </c>
      <c r="E249" s="7">
        <v>64.569999999999993</v>
      </c>
      <c r="F249" s="7"/>
      <c r="G249" s="7"/>
      <c r="H249" s="7"/>
    </row>
    <row r="250" spans="1:8" x14ac:dyDescent="0.25">
      <c r="A250" s="2" t="s">
        <v>49</v>
      </c>
      <c r="B250" s="7">
        <v>3.08</v>
      </c>
      <c r="C250" s="7">
        <v>61.5</v>
      </c>
      <c r="D250" s="7">
        <v>2.41</v>
      </c>
      <c r="E250" s="7">
        <v>64.569999999999993</v>
      </c>
      <c r="F250" s="7"/>
      <c r="G250" s="7"/>
      <c r="H250" s="7"/>
    </row>
    <row r="251" spans="1:8" x14ac:dyDescent="0.25">
      <c r="A251" s="2" t="s">
        <v>50</v>
      </c>
      <c r="B251" s="7">
        <v>3.13</v>
      </c>
      <c r="C251" s="7">
        <v>62</v>
      </c>
      <c r="D251" s="7">
        <v>2.41</v>
      </c>
      <c r="E251" s="7">
        <v>64.569999999999993</v>
      </c>
      <c r="F251" s="7"/>
      <c r="G251" s="7"/>
      <c r="H251" s="7"/>
    </row>
    <row r="252" spans="1:8" x14ac:dyDescent="0.25">
      <c r="A252" s="2" t="s">
        <v>51</v>
      </c>
      <c r="B252" s="7">
        <v>3.15</v>
      </c>
      <c r="C252" s="7">
        <v>63</v>
      </c>
      <c r="D252" s="7">
        <v>2.46</v>
      </c>
      <c r="E252" s="7">
        <v>69.010000000000005</v>
      </c>
      <c r="F252" s="7"/>
      <c r="G252" s="7"/>
      <c r="H252" s="7"/>
    </row>
    <row r="253" spans="1:8" x14ac:dyDescent="0.25">
      <c r="A253" s="2" t="s">
        <v>52</v>
      </c>
      <c r="B253" s="7">
        <v>3.21</v>
      </c>
      <c r="C253" s="7">
        <v>63</v>
      </c>
      <c r="D253" s="7">
        <v>2.46</v>
      </c>
      <c r="E253" s="7">
        <v>69.010000000000005</v>
      </c>
      <c r="F253" s="7"/>
      <c r="G253" s="7"/>
      <c r="H253" s="7"/>
    </row>
    <row r="254" spans="1:8" x14ac:dyDescent="0.25">
      <c r="A254" s="2" t="s">
        <v>53</v>
      </c>
      <c r="B254" s="7">
        <v>3.37</v>
      </c>
      <c r="C254" s="7">
        <v>63</v>
      </c>
      <c r="D254" s="7">
        <v>2.46</v>
      </c>
      <c r="E254" s="7">
        <v>69.010000000000005</v>
      </c>
      <c r="F254" s="7"/>
      <c r="G254" s="7"/>
      <c r="H254" s="7"/>
    </row>
    <row r="255" spans="1:8" x14ac:dyDescent="0.25">
      <c r="A255" s="2" t="s">
        <v>54</v>
      </c>
      <c r="B255" s="7"/>
      <c r="C255" s="7"/>
      <c r="D255" s="7">
        <v>2.7</v>
      </c>
      <c r="E255" s="7">
        <v>69.900000000000006</v>
      </c>
      <c r="F255" s="7"/>
      <c r="G255" s="7"/>
      <c r="H255" s="7"/>
    </row>
    <row r="256" spans="1:8" x14ac:dyDescent="0.25">
      <c r="A256" s="2" t="s">
        <v>55</v>
      </c>
      <c r="B256" s="7"/>
      <c r="C256" s="7"/>
      <c r="D256" s="7">
        <v>2.7</v>
      </c>
      <c r="E256" s="7">
        <v>69.900000000000006</v>
      </c>
      <c r="F256" s="7"/>
      <c r="G256" s="7"/>
      <c r="H256" s="7"/>
    </row>
    <row r="257" spans="1:8" x14ac:dyDescent="0.25">
      <c r="A257" s="2" t="s">
        <v>56</v>
      </c>
      <c r="B257" s="7"/>
      <c r="C257" s="7"/>
      <c r="D257" s="7">
        <v>2.7</v>
      </c>
      <c r="E257" s="7">
        <v>69.900000000000006</v>
      </c>
      <c r="F257" s="7"/>
      <c r="G257" s="7"/>
      <c r="H257" s="7"/>
    </row>
    <row r="258" spans="1:8" x14ac:dyDescent="0.25">
      <c r="A258" s="2" t="s">
        <v>57</v>
      </c>
      <c r="B258" s="7"/>
      <c r="C258" s="7"/>
      <c r="D258" s="7">
        <v>2.4</v>
      </c>
      <c r="E258" s="7">
        <v>68.489999999999995</v>
      </c>
      <c r="F258" s="7"/>
      <c r="G258" s="7"/>
      <c r="H258" s="7"/>
    </row>
    <row r="259" spans="1:8" x14ac:dyDescent="0.25">
      <c r="A259" s="2" t="s">
        <v>58</v>
      </c>
      <c r="B259" s="7"/>
      <c r="C259" s="7"/>
      <c r="D259" s="7">
        <v>2.4</v>
      </c>
      <c r="E259" s="7">
        <v>68.489999999999995</v>
      </c>
      <c r="F259" s="7"/>
      <c r="G259" s="7"/>
      <c r="H259" s="7"/>
    </row>
    <row r="260" spans="1:8" x14ac:dyDescent="0.25">
      <c r="A260" s="2" t="s">
        <v>59</v>
      </c>
      <c r="B260" s="7"/>
      <c r="C260" s="7"/>
      <c r="D260" s="7">
        <v>2.4</v>
      </c>
      <c r="E260" s="7">
        <v>68.489999999999995</v>
      </c>
      <c r="F260" s="7"/>
      <c r="G260" s="7"/>
      <c r="H260" s="7"/>
    </row>
    <row r="261" spans="1:8" x14ac:dyDescent="0.25">
      <c r="A261" s="2" t="s">
        <v>67</v>
      </c>
      <c r="B261" s="7"/>
      <c r="C261" s="7"/>
      <c r="D261" s="7">
        <v>2.5099999999999998</v>
      </c>
      <c r="E261" s="7">
        <v>68.59</v>
      </c>
      <c r="F261" s="7"/>
      <c r="G261" s="7"/>
      <c r="H261" s="7"/>
    </row>
    <row r="262" spans="1:8" x14ac:dyDescent="0.25">
      <c r="A262" s="2" t="s">
        <v>68</v>
      </c>
      <c r="B262" s="7"/>
      <c r="C262" s="7"/>
      <c r="D262" s="7">
        <v>2.5099999999999998</v>
      </c>
      <c r="E262" s="7">
        <v>68.59</v>
      </c>
      <c r="F262" s="7"/>
      <c r="G262" s="7"/>
      <c r="H262" s="7"/>
    </row>
    <row r="263" spans="1:8" x14ac:dyDescent="0.25">
      <c r="A263" s="2" t="s">
        <v>69</v>
      </c>
      <c r="B263" s="7"/>
      <c r="C263" s="7"/>
      <c r="D263" s="7">
        <v>2.5099999999999998</v>
      </c>
      <c r="E263" s="7">
        <v>68.59</v>
      </c>
      <c r="F263" s="7"/>
      <c r="G263" s="7"/>
      <c r="H263" s="7"/>
    </row>
    <row r="264" spans="1:8" x14ac:dyDescent="0.25">
      <c r="A264" s="2" t="s">
        <v>70</v>
      </c>
      <c r="B264" s="7"/>
      <c r="C264" s="7"/>
      <c r="D264" s="7">
        <v>2.65</v>
      </c>
      <c r="E264" s="7">
        <v>68.349999999999994</v>
      </c>
      <c r="F264" s="7"/>
      <c r="G264" s="7"/>
      <c r="H264" s="7"/>
    </row>
    <row r="265" spans="1:8" x14ac:dyDescent="0.25">
      <c r="A265" s="2" t="s">
        <v>71</v>
      </c>
      <c r="B265" s="7"/>
      <c r="C265" s="7"/>
      <c r="D265" s="7">
        <v>2.65</v>
      </c>
      <c r="E265" s="7">
        <v>68.349999999999994</v>
      </c>
      <c r="F265" s="7"/>
      <c r="G265" s="7"/>
      <c r="H265" s="7"/>
    </row>
    <row r="266" spans="1:8" x14ac:dyDescent="0.25">
      <c r="A266" s="2" t="s">
        <v>72</v>
      </c>
      <c r="B266" s="7"/>
      <c r="C266" s="7"/>
      <c r="D266" s="7">
        <v>2.65</v>
      </c>
      <c r="E266" s="7">
        <v>68.349999999999994</v>
      </c>
      <c r="F266" s="7"/>
      <c r="G266" s="7"/>
      <c r="H266" s="7"/>
    </row>
    <row r="267" spans="1:8" x14ac:dyDescent="0.25">
      <c r="A267" s="2" t="s">
        <v>74</v>
      </c>
      <c r="B267" s="7"/>
      <c r="C267" s="7"/>
      <c r="D267" s="7">
        <v>2.68</v>
      </c>
      <c r="E267" s="7">
        <v>67.77</v>
      </c>
      <c r="F267" s="7"/>
      <c r="G267" s="7"/>
      <c r="H267" s="7"/>
    </row>
    <row r="268" spans="1:8" x14ac:dyDescent="0.25">
      <c r="A268" s="2" t="s">
        <v>75</v>
      </c>
      <c r="B268" s="7"/>
      <c r="C268" s="7"/>
      <c r="D268" s="7">
        <v>2.68</v>
      </c>
      <c r="E268" s="7">
        <v>67.77</v>
      </c>
      <c r="F268" s="7"/>
      <c r="G268" s="7"/>
      <c r="H268" s="7"/>
    </row>
    <row r="269" spans="1:8" x14ac:dyDescent="0.25">
      <c r="A269" s="2" t="s">
        <v>76</v>
      </c>
      <c r="B269" s="7"/>
      <c r="C269" s="7"/>
      <c r="D269" s="7">
        <v>2.68</v>
      </c>
      <c r="E269" s="7">
        <v>67.77</v>
      </c>
      <c r="F269" s="7"/>
      <c r="G269" s="7"/>
      <c r="H269" s="7"/>
    </row>
    <row r="270" spans="1:8" x14ac:dyDescent="0.25">
      <c r="A270" s="2" t="s">
        <v>77</v>
      </c>
      <c r="B270" s="7"/>
      <c r="C270" s="7"/>
      <c r="D270" s="7">
        <v>2.39</v>
      </c>
      <c r="E270" s="7">
        <v>67.19</v>
      </c>
      <c r="F270" s="7"/>
      <c r="G270" s="7"/>
      <c r="H270" s="7"/>
    </row>
    <row r="271" spans="1:8" x14ac:dyDescent="0.25">
      <c r="A271" s="2" t="s">
        <v>78</v>
      </c>
      <c r="B271" s="7"/>
      <c r="C271" s="7"/>
      <c r="D271" s="7">
        <v>2.39</v>
      </c>
      <c r="E271" s="7">
        <v>67.19</v>
      </c>
      <c r="F271" s="7"/>
      <c r="G271" s="7"/>
      <c r="H271" s="7"/>
    </row>
    <row r="272" spans="1:8" x14ac:dyDescent="0.25">
      <c r="A272" s="2" t="s">
        <v>79</v>
      </c>
      <c r="B272" s="7"/>
      <c r="C272" s="7"/>
      <c r="D272" s="7">
        <v>2.39</v>
      </c>
      <c r="E272" s="7">
        <v>67.19</v>
      </c>
      <c r="F272" s="7"/>
      <c r="G272" s="7"/>
      <c r="H272" s="7"/>
    </row>
    <row r="273" spans="1:8" x14ac:dyDescent="0.25">
      <c r="A273" s="2" t="s">
        <v>367</v>
      </c>
      <c r="B273" s="7"/>
      <c r="C273" s="7"/>
      <c r="D273" s="7">
        <v>2.62</v>
      </c>
      <c r="E273" s="7">
        <v>66.900000000000006</v>
      </c>
      <c r="F273" s="7"/>
      <c r="G273" s="7"/>
      <c r="H273" s="7"/>
    </row>
    <row r="274" spans="1:8" x14ac:dyDescent="0.25">
      <c r="A274" s="2" t="s">
        <v>368</v>
      </c>
      <c r="B274" s="7"/>
      <c r="C274" s="7"/>
      <c r="D274" s="7">
        <v>2.62</v>
      </c>
      <c r="E274" s="7">
        <v>66.900000000000006</v>
      </c>
      <c r="F274" s="7"/>
      <c r="G274" s="7"/>
      <c r="H274" s="7"/>
    </row>
    <row r="275" spans="1:8" x14ac:dyDescent="0.25">
      <c r="A275" s="2" t="s">
        <v>369</v>
      </c>
      <c r="B275" s="7"/>
      <c r="C275" s="7"/>
      <c r="D275" s="7">
        <v>2.62</v>
      </c>
      <c r="E275" s="7">
        <v>66.900000000000006</v>
      </c>
      <c r="F275" s="7"/>
      <c r="G275" s="7"/>
      <c r="H275" s="7"/>
    </row>
    <row r="276" spans="1:8" x14ac:dyDescent="0.25">
      <c r="A276" s="2" t="s">
        <v>370</v>
      </c>
      <c r="B276" s="7"/>
      <c r="C276" s="7"/>
      <c r="D276" s="7">
        <v>2.8</v>
      </c>
      <c r="E276" s="7">
        <v>66.84</v>
      </c>
      <c r="F276" s="7"/>
      <c r="G276" s="7"/>
      <c r="H276" s="7"/>
    </row>
    <row r="277" spans="1:8" x14ac:dyDescent="0.25">
      <c r="A277" s="2" t="s">
        <v>371</v>
      </c>
      <c r="B277" s="7"/>
      <c r="C277" s="7"/>
      <c r="D277" s="7">
        <v>2.8</v>
      </c>
      <c r="E277" s="7">
        <v>66.84</v>
      </c>
      <c r="F277" s="7"/>
      <c r="G277" s="7"/>
      <c r="H277" s="7"/>
    </row>
    <row r="278" spans="1:8" x14ac:dyDescent="0.25">
      <c r="A278" s="2" t="s">
        <v>372</v>
      </c>
      <c r="B278" s="7"/>
      <c r="C278" s="7"/>
      <c r="D278" s="7">
        <v>2.8</v>
      </c>
      <c r="E278" s="7">
        <v>66.84</v>
      </c>
      <c r="F278" s="7"/>
      <c r="G278" s="7"/>
      <c r="H278" s="7"/>
    </row>
    <row r="279" spans="1:8" x14ac:dyDescent="0.25">
      <c r="A279" s="2" t="s">
        <v>373</v>
      </c>
      <c r="B279" s="7"/>
      <c r="C279" s="7"/>
      <c r="D279" s="7">
        <v>2.89</v>
      </c>
      <c r="E279" s="7">
        <v>66.88</v>
      </c>
      <c r="F279" s="7"/>
      <c r="G279" s="7"/>
      <c r="H279" s="7"/>
    </row>
    <row r="280" spans="1:8" x14ac:dyDescent="0.25">
      <c r="A280" s="2" t="s">
        <v>374</v>
      </c>
      <c r="B280" s="7"/>
      <c r="C280" s="7"/>
      <c r="D280" s="7">
        <v>2.89</v>
      </c>
      <c r="E280" s="7">
        <v>66.88</v>
      </c>
      <c r="F280" s="7"/>
      <c r="G280" s="7"/>
      <c r="H280" s="7"/>
    </row>
    <row r="281" spans="1:8" x14ac:dyDescent="0.25">
      <c r="A281" s="2" t="s">
        <v>375</v>
      </c>
      <c r="B281" s="7"/>
      <c r="C281" s="7"/>
      <c r="D281" s="7">
        <v>2.89</v>
      </c>
      <c r="E281" s="7">
        <v>66.88</v>
      </c>
      <c r="F281" s="7"/>
      <c r="G281" s="7"/>
      <c r="H281" s="7"/>
    </row>
    <row r="282" spans="1:8" x14ac:dyDescent="0.25">
      <c r="A282" s="2" t="s">
        <v>376</v>
      </c>
      <c r="B282" s="7"/>
      <c r="C282" s="7"/>
      <c r="D282" s="7">
        <v>2.42</v>
      </c>
      <c r="E282" s="7">
        <v>66.98</v>
      </c>
      <c r="F282" s="7"/>
      <c r="G282" s="7"/>
      <c r="H282" s="7"/>
    </row>
    <row r="283" spans="1:8" x14ac:dyDescent="0.25">
      <c r="A283" s="2" t="s">
        <v>377</v>
      </c>
      <c r="B283" s="7"/>
      <c r="C283" s="7"/>
      <c r="D283" s="7">
        <v>2.42</v>
      </c>
      <c r="E283" s="7">
        <v>66.98</v>
      </c>
      <c r="F283" s="7"/>
      <c r="G283" s="7"/>
      <c r="H283" s="7"/>
    </row>
    <row r="284" spans="1:8" x14ac:dyDescent="0.25">
      <c r="A284" s="2" t="s">
        <v>378</v>
      </c>
      <c r="B284" s="7"/>
      <c r="C284" s="7"/>
      <c r="D284" s="7">
        <v>2.42</v>
      </c>
      <c r="E284" s="7">
        <v>66.98</v>
      </c>
      <c r="F284" s="7"/>
      <c r="G284" s="7"/>
      <c r="H284" s="7"/>
    </row>
    <row r="285" spans="1:8" x14ac:dyDescent="0.25">
      <c r="A285" s="2" t="s">
        <v>379</v>
      </c>
      <c r="B285" s="7"/>
      <c r="C285" s="7"/>
      <c r="D285" s="7">
        <v>2.8</v>
      </c>
      <c r="E285" s="7">
        <v>67.11</v>
      </c>
      <c r="F285" s="7"/>
      <c r="G285" s="7"/>
      <c r="H285" s="7"/>
    </row>
    <row r="286" spans="1:8" x14ac:dyDescent="0.25">
      <c r="A286" s="2" t="s">
        <v>380</v>
      </c>
      <c r="B286" s="7"/>
      <c r="C286" s="7"/>
      <c r="D286" s="7">
        <v>2.8</v>
      </c>
      <c r="E286" s="7">
        <v>67.11</v>
      </c>
      <c r="F286" s="7"/>
      <c r="G286" s="7"/>
      <c r="H286" s="7"/>
    </row>
    <row r="287" spans="1:8" x14ac:dyDescent="0.25">
      <c r="A287" s="2" t="s">
        <v>381</v>
      </c>
      <c r="B287" s="7"/>
      <c r="C287" s="7"/>
      <c r="D287" s="7">
        <v>2.8</v>
      </c>
      <c r="E287" s="7">
        <v>67.11</v>
      </c>
      <c r="F287" s="7"/>
      <c r="G287" s="7"/>
      <c r="H287" s="7"/>
    </row>
    <row r="288" spans="1:8" x14ac:dyDescent="0.25">
      <c r="A288" s="2" t="s">
        <v>382</v>
      </c>
      <c r="B288" s="7"/>
      <c r="C288" s="7"/>
      <c r="D288" s="7">
        <v>3</v>
      </c>
      <c r="E288" s="7">
        <v>67.28</v>
      </c>
      <c r="F288" s="7"/>
      <c r="G288" s="7"/>
      <c r="H288" s="7"/>
    </row>
    <row r="289" spans="1:8" x14ac:dyDescent="0.25">
      <c r="A289" s="2" t="s">
        <v>383</v>
      </c>
      <c r="B289" s="7"/>
      <c r="C289" s="7"/>
      <c r="D289" s="7">
        <v>3</v>
      </c>
      <c r="E289" s="7">
        <v>67.28</v>
      </c>
      <c r="F289" s="7"/>
      <c r="G289" s="7"/>
      <c r="H289" s="7"/>
    </row>
    <row r="290" spans="1:8" x14ac:dyDescent="0.25">
      <c r="A290" s="2" t="s">
        <v>384</v>
      </c>
      <c r="B290" s="7"/>
      <c r="C290" s="7"/>
      <c r="D290" s="7">
        <v>3</v>
      </c>
      <c r="E290" s="7">
        <v>67.28</v>
      </c>
      <c r="F290" s="7"/>
      <c r="G290" s="7"/>
      <c r="H290" s="7"/>
    </row>
    <row r="291" spans="1:8" x14ac:dyDescent="0.25">
      <c r="A291" s="2" t="s">
        <v>395</v>
      </c>
      <c r="B291" s="7"/>
      <c r="C291" s="7"/>
      <c r="D291" s="7">
        <v>3.19</v>
      </c>
      <c r="E291" s="7">
        <v>67.5</v>
      </c>
      <c r="F291" s="7"/>
      <c r="G291" s="7"/>
      <c r="H291" s="7"/>
    </row>
    <row r="292" spans="1:8" x14ac:dyDescent="0.25">
      <c r="A292" s="2" t="s">
        <v>396</v>
      </c>
      <c r="B292" s="7"/>
      <c r="C292" s="7"/>
      <c r="D292" s="7">
        <v>3.19</v>
      </c>
      <c r="E292" s="7">
        <v>67.5</v>
      </c>
      <c r="F292" s="7"/>
      <c r="G292" s="7"/>
      <c r="H292" s="7"/>
    </row>
    <row r="293" spans="1:8" x14ac:dyDescent="0.25">
      <c r="A293" s="2" t="s">
        <v>397</v>
      </c>
      <c r="B293" s="7"/>
      <c r="C293" s="7"/>
      <c r="D293" s="7">
        <v>3.19</v>
      </c>
      <c r="E293" s="7">
        <v>67.5</v>
      </c>
      <c r="F293" s="7"/>
      <c r="G293" s="7"/>
      <c r="H293" s="7"/>
    </row>
    <row r="294" spans="1:8" x14ac:dyDescent="0.25">
      <c r="A294" s="2" t="s">
        <v>398</v>
      </c>
      <c r="B294" s="7"/>
      <c r="C294" s="7"/>
      <c r="D294" s="7">
        <v>2.81</v>
      </c>
      <c r="E294" s="7">
        <v>67.75</v>
      </c>
      <c r="F294" s="7"/>
      <c r="G294" s="7"/>
      <c r="H294" s="7"/>
    </row>
    <row r="295" spans="1:8" x14ac:dyDescent="0.25">
      <c r="A295" s="2" t="s">
        <v>399</v>
      </c>
      <c r="B295" s="7"/>
      <c r="C295" s="7"/>
      <c r="D295" s="7">
        <v>2.81</v>
      </c>
      <c r="E295" s="7">
        <v>67.75</v>
      </c>
      <c r="F295" s="7"/>
      <c r="G295" s="7"/>
      <c r="H295" s="7"/>
    </row>
    <row r="296" spans="1:8" x14ac:dyDescent="0.25">
      <c r="A296" s="2" t="s">
        <v>400</v>
      </c>
      <c r="B296" s="7"/>
      <c r="C296" s="7"/>
      <c r="D296" s="7">
        <v>2.81</v>
      </c>
      <c r="E296" s="7">
        <v>67.75</v>
      </c>
      <c r="F296" s="7"/>
      <c r="G296" s="7"/>
      <c r="H296" s="7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09:N391"/>
  <sheetViews>
    <sheetView topLeftCell="A370" workbookViewId="0">
      <selection activeCell="J391" sqref="B110:J391"/>
    </sheetView>
  </sheetViews>
  <sheetFormatPr defaultRowHeight="15" x14ac:dyDescent="0.25"/>
  <cols>
    <col min="1" max="1" width="9.7109375" bestFit="1" customWidth="1"/>
    <col min="2" max="2" width="9.42578125" customWidth="1"/>
    <col min="3" max="3" width="11.140625" customWidth="1"/>
  </cols>
  <sheetData>
    <row r="109" spans="1:10" x14ac:dyDescent="0.25">
      <c r="A109" t="s">
        <v>353</v>
      </c>
      <c r="B109" t="s">
        <v>354</v>
      </c>
      <c r="C109" t="s">
        <v>355</v>
      </c>
      <c r="D109" t="s">
        <v>343</v>
      </c>
      <c r="E109" t="s">
        <v>344</v>
      </c>
      <c r="F109" t="s">
        <v>356</v>
      </c>
      <c r="G109" t="s">
        <v>338</v>
      </c>
      <c r="H109" t="s">
        <v>339</v>
      </c>
      <c r="I109" t="s">
        <v>363</v>
      </c>
      <c r="J109" t="s">
        <v>357</v>
      </c>
    </row>
    <row r="110" spans="1:10" x14ac:dyDescent="0.25">
      <c r="A110" s="33">
        <v>36161</v>
      </c>
    </row>
    <row r="111" spans="1:10" x14ac:dyDescent="0.25">
      <c r="A111" s="33">
        <v>36192</v>
      </c>
    </row>
    <row r="112" spans="1:10" x14ac:dyDescent="0.25">
      <c r="A112" s="33">
        <v>36220</v>
      </c>
    </row>
    <row r="113" spans="1:1" x14ac:dyDescent="0.25">
      <c r="A113" s="33">
        <v>36251</v>
      </c>
    </row>
    <row r="114" spans="1:1" x14ac:dyDescent="0.25">
      <c r="A114" s="33">
        <v>36281</v>
      </c>
    </row>
    <row r="115" spans="1:1" x14ac:dyDescent="0.25">
      <c r="A115" s="33">
        <v>36312</v>
      </c>
    </row>
    <row r="116" spans="1:1" x14ac:dyDescent="0.25">
      <c r="A116" s="33">
        <v>36342</v>
      </c>
    </row>
    <row r="117" spans="1:1" x14ac:dyDescent="0.25">
      <c r="A117" s="33">
        <v>36373</v>
      </c>
    </row>
    <row r="118" spans="1:1" x14ac:dyDescent="0.25">
      <c r="A118" s="33">
        <v>36404</v>
      </c>
    </row>
    <row r="119" spans="1:1" x14ac:dyDescent="0.25">
      <c r="A119" s="33">
        <v>36434</v>
      </c>
    </row>
    <row r="120" spans="1:1" x14ac:dyDescent="0.25">
      <c r="A120" s="33">
        <v>36465</v>
      </c>
    </row>
    <row r="121" spans="1:1" x14ac:dyDescent="0.25">
      <c r="A121" s="33">
        <v>36495</v>
      </c>
    </row>
    <row r="122" spans="1:1" x14ac:dyDescent="0.25">
      <c r="A122" s="33">
        <v>36526</v>
      </c>
    </row>
    <row r="123" spans="1:1" x14ac:dyDescent="0.25">
      <c r="A123" s="33">
        <v>36557</v>
      </c>
    </row>
    <row r="124" spans="1:1" x14ac:dyDescent="0.25">
      <c r="A124" s="33">
        <v>36586</v>
      </c>
    </row>
    <row r="125" spans="1:1" x14ac:dyDescent="0.25">
      <c r="A125" s="33">
        <v>36617</v>
      </c>
    </row>
    <row r="126" spans="1:1" x14ac:dyDescent="0.25">
      <c r="A126" s="33">
        <v>36647</v>
      </c>
    </row>
    <row r="127" spans="1:1" x14ac:dyDescent="0.25">
      <c r="A127" s="33">
        <v>36678</v>
      </c>
    </row>
    <row r="128" spans="1:1" x14ac:dyDescent="0.25">
      <c r="A128" s="33">
        <v>36708</v>
      </c>
    </row>
    <row r="129" spans="1:1" x14ac:dyDescent="0.25">
      <c r="A129" s="33">
        <v>36739</v>
      </c>
    </row>
    <row r="130" spans="1:1" x14ac:dyDescent="0.25">
      <c r="A130" s="33">
        <v>36770</v>
      </c>
    </row>
    <row r="131" spans="1:1" x14ac:dyDescent="0.25">
      <c r="A131" s="33">
        <v>36800</v>
      </c>
    </row>
    <row r="132" spans="1:1" x14ac:dyDescent="0.25">
      <c r="A132" s="33">
        <v>36831</v>
      </c>
    </row>
    <row r="133" spans="1:1" x14ac:dyDescent="0.25">
      <c r="A133" s="33">
        <v>36861</v>
      </c>
    </row>
    <row r="134" spans="1:1" x14ac:dyDescent="0.25">
      <c r="A134" s="33">
        <v>36892</v>
      </c>
    </row>
    <row r="135" spans="1:1" x14ac:dyDescent="0.25">
      <c r="A135" s="33">
        <v>36923</v>
      </c>
    </row>
    <row r="136" spans="1:1" x14ac:dyDescent="0.25">
      <c r="A136" s="33">
        <v>36951</v>
      </c>
    </row>
    <row r="137" spans="1:1" x14ac:dyDescent="0.25">
      <c r="A137" s="33">
        <v>36982</v>
      </c>
    </row>
    <row r="138" spans="1:1" x14ac:dyDescent="0.25">
      <c r="A138" s="33">
        <v>37012</v>
      </c>
    </row>
    <row r="139" spans="1:1" x14ac:dyDescent="0.25">
      <c r="A139" s="33">
        <v>37043</v>
      </c>
    </row>
    <row r="140" spans="1:1" x14ac:dyDescent="0.25">
      <c r="A140" s="33">
        <v>37073</v>
      </c>
    </row>
    <row r="141" spans="1:1" x14ac:dyDescent="0.25">
      <c r="A141" s="33">
        <v>37104</v>
      </c>
    </row>
    <row r="142" spans="1:1" x14ac:dyDescent="0.25">
      <c r="A142" s="33">
        <v>37135</v>
      </c>
    </row>
    <row r="143" spans="1:1" x14ac:dyDescent="0.25">
      <c r="A143" s="33">
        <v>37165</v>
      </c>
    </row>
    <row r="144" spans="1:1" x14ac:dyDescent="0.25">
      <c r="A144" s="33">
        <v>37196</v>
      </c>
    </row>
    <row r="145" spans="1:1" x14ac:dyDescent="0.25">
      <c r="A145" s="33">
        <v>37226</v>
      </c>
    </row>
    <row r="146" spans="1:1" x14ac:dyDescent="0.25">
      <c r="A146" s="33">
        <v>37257</v>
      </c>
    </row>
    <row r="147" spans="1:1" x14ac:dyDescent="0.25">
      <c r="A147" s="33">
        <v>37288</v>
      </c>
    </row>
    <row r="148" spans="1:1" x14ac:dyDescent="0.25">
      <c r="A148" s="33">
        <v>37316</v>
      </c>
    </row>
    <row r="149" spans="1:1" x14ac:dyDescent="0.25">
      <c r="A149" s="33">
        <v>37347</v>
      </c>
    </row>
    <row r="150" spans="1:1" x14ac:dyDescent="0.25">
      <c r="A150" s="33">
        <v>37377</v>
      </c>
    </row>
    <row r="151" spans="1:1" x14ac:dyDescent="0.25">
      <c r="A151" s="33">
        <v>37408</v>
      </c>
    </row>
    <row r="152" spans="1:1" x14ac:dyDescent="0.25">
      <c r="A152" s="33">
        <v>37438</v>
      </c>
    </row>
    <row r="153" spans="1:1" x14ac:dyDescent="0.25">
      <c r="A153" s="33">
        <v>37469</v>
      </c>
    </row>
    <row r="154" spans="1:1" x14ac:dyDescent="0.25">
      <c r="A154" s="33">
        <v>37500</v>
      </c>
    </row>
    <row r="155" spans="1:1" x14ac:dyDescent="0.25">
      <c r="A155" s="33">
        <v>37530</v>
      </c>
    </row>
    <row r="156" spans="1:1" x14ac:dyDescent="0.25">
      <c r="A156" s="33">
        <v>37561</v>
      </c>
    </row>
    <row r="157" spans="1:1" x14ac:dyDescent="0.25">
      <c r="A157" s="33">
        <v>37591</v>
      </c>
    </row>
    <row r="158" spans="1:1" x14ac:dyDescent="0.25">
      <c r="A158" s="33">
        <v>37622</v>
      </c>
    </row>
    <row r="159" spans="1:1" x14ac:dyDescent="0.25">
      <c r="A159" s="33">
        <v>37653</v>
      </c>
    </row>
    <row r="160" spans="1:1" x14ac:dyDescent="0.25">
      <c r="A160" s="33">
        <v>37681</v>
      </c>
    </row>
    <row r="161" spans="1:1" x14ac:dyDescent="0.25">
      <c r="A161" s="33">
        <v>37712</v>
      </c>
    </row>
    <row r="162" spans="1:1" x14ac:dyDescent="0.25">
      <c r="A162" s="33">
        <v>37742</v>
      </c>
    </row>
    <row r="163" spans="1:1" x14ac:dyDescent="0.25">
      <c r="A163" s="33">
        <v>37773</v>
      </c>
    </row>
    <row r="164" spans="1:1" x14ac:dyDescent="0.25">
      <c r="A164" s="33">
        <v>37803</v>
      </c>
    </row>
    <row r="165" spans="1:1" x14ac:dyDescent="0.25">
      <c r="A165" s="33">
        <v>37834</v>
      </c>
    </row>
    <row r="166" spans="1:1" x14ac:dyDescent="0.25">
      <c r="A166" s="33">
        <v>37865</v>
      </c>
    </row>
    <row r="167" spans="1:1" x14ac:dyDescent="0.25">
      <c r="A167" s="33">
        <v>37895</v>
      </c>
    </row>
    <row r="168" spans="1:1" x14ac:dyDescent="0.25">
      <c r="A168" s="33">
        <v>37926</v>
      </c>
    </row>
    <row r="169" spans="1:1" x14ac:dyDescent="0.25">
      <c r="A169" s="33">
        <v>37956</v>
      </c>
    </row>
    <row r="170" spans="1:1" x14ac:dyDescent="0.25">
      <c r="A170" s="33">
        <v>37987</v>
      </c>
    </row>
    <row r="171" spans="1:1" x14ac:dyDescent="0.25">
      <c r="A171" s="33">
        <v>38018</v>
      </c>
    </row>
    <row r="172" spans="1:1" x14ac:dyDescent="0.25">
      <c r="A172" s="33">
        <v>38047</v>
      </c>
    </row>
    <row r="173" spans="1:1" x14ac:dyDescent="0.25">
      <c r="A173" s="33">
        <v>38078</v>
      </c>
    </row>
    <row r="174" spans="1:1" x14ac:dyDescent="0.25">
      <c r="A174" s="33">
        <v>38108</v>
      </c>
    </row>
    <row r="175" spans="1:1" x14ac:dyDescent="0.25">
      <c r="A175" s="33">
        <v>38139</v>
      </c>
    </row>
    <row r="176" spans="1:1" x14ac:dyDescent="0.25">
      <c r="A176" s="33">
        <v>38169</v>
      </c>
    </row>
    <row r="177" spans="1:1" x14ac:dyDescent="0.25">
      <c r="A177" s="33">
        <v>38200</v>
      </c>
    </row>
    <row r="178" spans="1:1" x14ac:dyDescent="0.25">
      <c r="A178" s="33">
        <v>38231</v>
      </c>
    </row>
    <row r="179" spans="1:1" x14ac:dyDescent="0.25">
      <c r="A179" s="33">
        <v>38261</v>
      </c>
    </row>
    <row r="180" spans="1:1" x14ac:dyDescent="0.25">
      <c r="A180" s="33">
        <v>38292</v>
      </c>
    </row>
    <row r="181" spans="1:1" x14ac:dyDescent="0.25">
      <c r="A181" s="33">
        <v>38322</v>
      </c>
    </row>
    <row r="182" spans="1:1" x14ac:dyDescent="0.25">
      <c r="A182" s="33">
        <v>38353</v>
      </c>
    </row>
    <row r="183" spans="1:1" x14ac:dyDescent="0.25">
      <c r="A183" s="33">
        <v>38384</v>
      </c>
    </row>
    <row r="184" spans="1:1" x14ac:dyDescent="0.25">
      <c r="A184" s="33">
        <v>38412</v>
      </c>
    </row>
    <row r="185" spans="1:1" x14ac:dyDescent="0.25">
      <c r="A185" s="33">
        <v>38443</v>
      </c>
    </row>
    <row r="186" spans="1:1" x14ac:dyDescent="0.25">
      <c r="A186" s="33">
        <v>38473</v>
      </c>
    </row>
    <row r="187" spans="1:1" x14ac:dyDescent="0.25">
      <c r="A187" s="33">
        <v>38504</v>
      </c>
    </row>
    <row r="188" spans="1:1" x14ac:dyDescent="0.25">
      <c r="A188" s="33">
        <v>38534</v>
      </c>
    </row>
    <row r="189" spans="1:1" x14ac:dyDescent="0.25">
      <c r="A189" s="33">
        <v>38565</v>
      </c>
    </row>
    <row r="190" spans="1:1" x14ac:dyDescent="0.25">
      <c r="A190" s="33">
        <v>38596</v>
      </c>
    </row>
    <row r="191" spans="1:1" x14ac:dyDescent="0.25">
      <c r="A191" s="33">
        <v>38626</v>
      </c>
    </row>
    <row r="192" spans="1:1" x14ac:dyDescent="0.25">
      <c r="A192" s="33">
        <v>38657</v>
      </c>
    </row>
    <row r="193" spans="1:1" x14ac:dyDescent="0.25">
      <c r="A193" s="33">
        <v>38687</v>
      </c>
    </row>
    <row r="194" spans="1:1" x14ac:dyDescent="0.25">
      <c r="A194" s="33">
        <v>38718</v>
      </c>
    </row>
    <row r="195" spans="1:1" x14ac:dyDescent="0.25">
      <c r="A195" s="33">
        <v>38749</v>
      </c>
    </row>
    <row r="196" spans="1:1" x14ac:dyDescent="0.25">
      <c r="A196" s="33">
        <v>38777</v>
      </c>
    </row>
    <row r="197" spans="1:1" x14ac:dyDescent="0.25">
      <c r="A197" s="33">
        <v>38808</v>
      </c>
    </row>
    <row r="198" spans="1:1" x14ac:dyDescent="0.25">
      <c r="A198" s="33">
        <v>38838</v>
      </c>
    </row>
    <row r="199" spans="1:1" x14ac:dyDescent="0.25">
      <c r="A199" s="33">
        <v>38869</v>
      </c>
    </row>
    <row r="200" spans="1:1" x14ac:dyDescent="0.25">
      <c r="A200" s="33">
        <v>38899</v>
      </c>
    </row>
    <row r="201" spans="1:1" x14ac:dyDescent="0.25">
      <c r="A201" s="33">
        <v>38930</v>
      </c>
    </row>
    <row r="202" spans="1:1" x14ac:dyDescent="0.25">
      <c r="A202" s="33">
        <v>38961</v>
      </c>
    </row>
    <row r="203" spans="1:1" x14ac:dyDescent="0.25">
      <c r="A203" s="33">
        <v>38991</v>
      </c>
    </row>
    <row r="204" spans="1:1" x14ac:dyDescent="0.25">
      <c r="A204" s="33">
        <v>39022</v>
      </c>
    </row>
    <row r="205" spans="1:1" x14ac:dyDescent="0.25">
      <c r="A205" s="33">
        <v>39052</v>
      </c>
    </row>
    <row r="206" spans="1:1" x14ac:dyDescent="0.25">
      <c r="A206" s="33">
        <v>39083</v>
      </c>
    </row>
    <row r="207" spans="1:1" x14ac:dyDescent="0.25">
      <c r="A207" s="33">
        <v>39114</v>
      </c>
    </row>
    <row r="208" spans="1:1" x14ac:dyDescent="0.25">
      <c r="A208" s="33">
        <v>39142</v>
      </c>
    </row>
    <row r="209" spans="1:1" x14ac:dyDescent="0.25">
      <c r="A209" s="33">
        <v>39173</v>
      </c>
    </row>
    <row r="210" spans="1:1" x14ac:dyDescent="0.25">
      <c r="A210" s="33">
        <v>39203</v>
      </c>
    </row>
    <row r="211" spans="1:1" x14ac:dyDescent="0.25">
      <c r="A211" s="33">
        <v>39234</v>
      </c>
    </row>
    <row r="212" spans="1:1" x14ac:dyDescent="0.25">
      <c r="A212" s="33">
        <v>39264</v>
      </c>
    </row>
    <row r="213" spans="1:1" x14ac:dyDescent="0.25">
      <c r="A213" s="33">
        <v>39295</v>
      </c>
    </row>
    <row r="214" spans="1:1" x14ac:dyDescent="0.25">
      <c r="A214" s="33">
        <v>39326</v>
      </c>
    </row>
    <row r="215" spans="1:1" x14ac:dyDescent="0.25">
      <c r="A215" s="33">
        <v>39356</v>
      </c>
    </row>
    <row r="216" spans="1:1" x14ac:dyDescent="0.25">
      <c r="A216" s="33">
        <v>39387</v>
      </c>
    </row>
    <row r="217" spans="1:1" x14ac:dyDescent="0.25">
      <c r="A217" s="33">
        <v>39417</v>
      </c>
    </row>
    <row r="218" spans="1:1" x14ac:dyDescent="0.25">
      <c r="A218" s="33">
        <v>39448</v>
      </c>
    </row>
    <row r="219" spans="1:1" x14ac:dyDescent="0.25">
      <c r="A219" s="33">
        <v>39479</v>
      </c>
    </row>
    <row r="220" spans="1:1" x14ac:dyDescent="0.25">
      <c r="A220" s="33">
        <v>39508</v>
      </c>
    </row>
    <row r="221" spans="1:1" x14ac:dyDescent="0.25">
      <c r="A221" s="33">
        <v>39539</v>
      </c>
    </row>
    <row r="222" spans="1:1" x14ac:dyDescent="0.25">
      <c r="A222" s="33">
        <v>39569</v>
      </c>
    </row>
    <row r="223" spans="1:1" x14ac:dyDescent="0.25">
      <c r="A223" s="33">
        <v>39600</v>
      </c>
    </row>
    <row r="224" spans="1:1" x14ac:dyDescent="0.25">
      <c r="A224" s="33">
        <v>39630</v>
      </c>
    </row>
    <row r="225" spans="1:1" x14ac:dyDescent="0.25">
      <c r="A225" s="33">
        <v>39661</v>
      </c>
    </row>
    <row r="226" spans="1:1" x14ac:dyDescent="0.25">
      <c r="A226" s="33">
        <v>39692</v>
      </c>
    </row>
    <row r="227" spans="1:1" x14ac:dyDescent="0.25">
      <c r="A227" s="33">
        <v>39722</v>
      </c>
    </row>
    <row r="228" spans="1:1" x14ac:dyDescent="0.25">
      <c r="A228" s="33">
        <v>39753</v>
      </c>
    </row>
    <row r="229" spans="1:1" x14ac:dyDescent="0.25">
      <c r="A229" s="33">
        <v>39783</v>
      </c>
    </row>
    <row r="230" spans="1:1" x14ac:dyDescent="0.25">
      <c r="A230" s="33">
        <v>39814</v>
      </c>
    </row>
    <row r="231" spans="1:1" x14ac:dyDescent="0.25">
      <c r="A231" s="33">
        <v>39845</v>
      </c>
    </row>
    <row r="232" spans="1:1" x14ac:dyDescent="0.25">
      <c r="A232" s="33">
        <v>39873</v>
      </c>
    </row>
    <row r="233" spans="1:1" x14ac:dyDescent="0.25">
      <c r="A233" s="33">
        <v>39904</v>
      </c>
    </row>
    <row r="234" spans="1:1" x14ac:dyDescent="0.25">
      <c r="A234" s="33">
        <v>39934</v>
      </c>
    </row>
    <row r="235" spans="1:1" x14ac:dyDescent="0.25">
      <c r="A235" s="33">
        <v>39965</v>
      </c>
    </row>
    <row r="236" spans="1:1" x14ac:dyDescent="0.25">
      <c r="A236" s="33">
        <v>39995</v>
      </c>
    </row>
    <row r="237" spans="1:1" x14ac:dyDescent="0.25">
      <c r="A237" s="33">
        <v>40026</v>
      </c>
    </row>
    <row r="238" spans="1:1" x14ac:dyDescent="0.25">
      <c r="A238" s="33">
        <v>40057</v>
      </c>
    </row>
    <row r="239" spans="1:1" x14ac:dyDescent="0.25">
      <c r="A239" s="33">
        <v>40087</v>
      </c>
    </row>
    <row r="240" spans="1:1" x14ac:dyDescent="0.25">
      <c r="A240" s="33">
        <v>40118</v>
      </c>
    </row>
    <row r="241" spans="1:1" x14ac:dyDescent="0.25">
      <c r="A241" s="33">
        <v>40148</v>
      </c>
    </row>
    <row r="242" spans="1:1" x14ac:dyDescent="0.25">
      <c r="A242" s="33">
        <v>40179</v>
      </c>
    </row>
    <row r="243" spans="1:1" x14ac:dyDescent="0.25">
      <c r="A243" s="33">
        <v>40210</v>
      </c>
    </row>
    <row r="244" spans="1:1" x14ac:dyDescent="0.25">
      <c r="A244" s="33">
        <v>40238</v>
      </c>
    </row>
    <row r="245" spans="1:1" x14ac:dyDescent="0.25">
      <c r="A245" s="33">
        <v>40269</v>
      </c>
    </row>
    <row r="246" spans="1:1" x14ac:dyDescent="0.25">
      <c r="A246" s="33">
        <v>40299</v>
      </c>
    </row>
    <row r="247" spans="1:1" x14ac:dyDescent="0.25">
      <c r="A247" s="33">
        <v>40330</v>
      </c>
    </row>
    <row r="248" spans="1:1" x14ac:dyDescent="0.25">
      <c r="A248" s="33">
        <v>40360</v>
      </c>
    </row>
    <row r="249" spans="1:1" x14ac:dyDescent="0.25">
      <c r="A249" s="33">
        <v>40391</v>
      </c>
    </row>
    <row r="250" spans="1:1" x14ac:dyDescent="0.25">
      <c r="A250" s="33">
        <v>40422</v>
      </c>
    </row>
    <row r="251" spans="1:1" x14ac:dyDescent="0.25">
      <c r="A251" s="33">
        <v>40452</v>
      </c>
    </row>
    <row r="252" spans="1:1" x14ac:dyDescent="0.25">
      <c r="A252" s="33">
        <v>40483</v>
      </c>
    </row>
    <row r="253" spans="1:1" x14ac:dyDescent="0.25">
      <c r="A253" s="33">
        <v>40513</v>
      </c>
    </row>
    <row r="254" spans="1:1" x14ac:dyDescent="0.25">
      <c r="A254" s="33">
        <v>40544</v>
      </c>
    </row>
    <row r="255" spans="1:1" x14ac:dyDescent="0.25">
      <c r="A255" s="33">
        <v>40575</v>
      </c>
    </row>
    <row r="256" spans="1:1" x14ac:dyDescent="0.25">
      <c r="A256" s="33">
        <v>40603</v>
      </c>
    </row>
    <row r="257" spans="1:1" x14ac:dyDescent="0.25">
      <c r="A257" s="33">
        <v>40634</v>
      </c>
    </row>
    <row r="258" spans="1:1" x14ac:dyDescent="0.25">
      <c r="A258" s="33">
        <v>40664</v>
      </c>
    </row>
    <row r="259" spans="1:1" x14ac:dyDescent="0.25">
      <c r="A259" s="33">
        <v>40695</v>
      </c>
    </row>
    <row r="260" spans="1:1" x14ac:dyDescent="0.25">
      <c r="A260" s="33">
        <v>40725</v>
      </c>
    </row>
    <row r="261" spans="1:1" x14ac:dyDescent="0.25">
      <c r="A261" s="33">
        <v>40756</v>
      </c>
    </row>
    <row r="262" spans="1:1" x14ac:dyDescent="0.25">
      <c r="A262" s="33">
        <v>40787</v>
      </c>
    </row>
    <row r="263" spans="1:1" x14ac:dyDescent="0.25">
      <c r="A263" s="33">
        <v>40817</v>
      </c>
    </row>
    <row r="264" spans="1:1" x14ac:dyDescent="0.25">
      <c r="A264" s="33">
        <v>40848</v>
      </c>
    </row>
    <row r="265" spans="1:1" x14ac:dyDescent="0.25">
      <c r="A265" s="33">
        <v>40878</v>
      </c>
    </row>
    <row r="266" spans="1:1" x14ac:dyDescent="0.25">
      <c r="A266" s="33">
        <v>40909</v>
      </c>
    </row>
    <row r="267" spans="1:1" x14ac:dyDescent="0.25">
      <c r="A267" s="33">
        <v>40940</v>
      </c>
    </row>
    <row r="268" spans="1:1" x14ac:dyDescent="0.25">
      <c r="A268" s="33">
        <v>40969</v>
      </c>
    </row>
    <row r="269" spans="1:1" x14ac:dyDescent="0.25">
      <c r="A269" s="33">
        <v>41000</v>
      </c>
    </row>
    <row r="270" spans="1:1" x14ac:dyDescent="0.25">
      <c r="A270" s="33">
        <v>41030</v>
      </c>
    </row>
    <row r="271" spans="1:1" x14ac:dyDescent="0.25">
      <c r="A271" s="33">
        <v>41061</v>
      </c>
    </row>
    <row r="272" spans="1:1" x14ac:dyDescent="0.25">
      <c r="A272" s="33">
        <v>41091</v>
      </c>
    </row>
    <row r="273" spans="1:1" x14ac:dyDescent="0.25">
      <c r="A273" s="33">
        <v>41122</v>
      </c>
    </row>
    <row r="274" spans="1:1" x14ac:dyDescent="0.25">
      <c r="A274" s="33">
        <v>41153</v>
      </c>
    </row>
    <row r="275" spans="1:1" x14ac:dyDescent="0.25">
      <c r="A275" s="33">
        <v>41183</v>
      </c>
    </row>
    <row r="276" spans="1:1" x14ac:dyDescent="0.25">
      <c r="A276" s="33">
        <v>41214</v>
      </c>
    </row>
    <row r="277" spans="1:1" x14ac:dyDescent="0.25">
      <c r="A277" s="33">
        <v>41244</v>
      </c>
    </row>
    <row r="278" spans="1:1" x14ac:dyDescent="0.25">
      <c r="A278" s="33">
        <v>41275</v>
      </c>
    </row>
    <row r="279" spans="1:1" x14ac:dyDescent="0.25">
      <c r="A279" s="33">
        <v>41306</v>
      </c>
    </row>
    <row r="280" spans="1:1" x14ac:dyDescent="0.25">
      <c r="A280" s="33">
        <v>41334</v>
      </c>
    </row>
    <row r="281" spans="1:1" x14ac:dyDescent="0.25">
      <c r="A281" s="33">
        <v>41365</v>
      </c>
    </row>
    <row r="282" spans="1:1" x14ac:dyDescent="0.25">
      <c r="A282" s="33">
        <v>41395</v>
      </c>
    </row>
    <row r="283" spans="1:1" x14ac:dyDescent="0.25">
      <c r="A283" s="33">
        <v>41426</v>
      </c>
    </row>
    <row r="284" spans="1:1" x14ac:dyDescent="0.25">
      <c r="A284" s="33">
        <v>41456</v>
      </c>
    </row>
    <row r="285" spans="1:1" x14ac:dyDescent="0.25">
      <c r="A285" s="33">
        <v>41487</v>
      </c>
    </row>
    <row r="286" spans="1:1" x14ac:dyDescent="0.25">
      <c r="A286" s="33">
        <v>41518</v>
      </c>
    </row>
    <row r="287" spans="1:1" x14ac:dyDescent="0.25">
      <c r="A287" s="33">
        <v>41548</v>
      </c>
    </row>
    <row r="288" spans="1:1" x14ac:dyDescent="0.25">
      <c r="A288" s="33">
        <v>41579</v>
      </c>
    </row>
    <row r="289" spans="1:1" x14ac:dyDescent="0.25">
      <c r="A289" s="33">
        <v>41609</v>
      </c>
    </row>
    <row r="290" spans="1:1" x14ac:dyDescent="0.25">
      <c r="A290" s="33">
        <v>41640</v>
      </c>
    </row>
    <row r="291" spans="1:1" x14ac:dyDescent="0.25">
      <c r="A291" s="33">
        <v>41671</v>
      </c>
    </row>
    <row r="292" spans="1:1" x14ac:dyDescent="0.25">
      <c r="A292" s="33">
        <v>41699</v>
      </c>
    </row>
    <row r="293" spans="1:1" x14ac:dyDescent="0.25">
      <c r="A293" s="33">
        <v>41730</v>
      </c>
    </row>
    <row r="294" spans="1:1" x14ac:dyDescent="0.25">
      <c r="A294" s="33">
        <v>41760</v>
      </c>
    </row>
    <row r="295" spans="1:1" x14ac:dyDescent="0.25">
      <c r="A295" s="33">
        <v>41791</v>
      </c>
    </row>
    <row r="296" spans="1:1" x14ac:dyDescent="0.25">
      <c r="A296" s="33">
        <v>41821</v>
      </c>
    </row>
    <row r="297" spans="1:1" x14ac:dyDescent="0.25">
      <c r="A297" s="33">
        <v>41852</v>
      </c>
    </row>
    <row r="298" spans="1:1" x14ac:dyDescent="0.25">
      <c r="A298" s="33">
        <v>41883</v>
      </c>
    </row>
    <row r="299" spans="1:1" x14ac:dyDescent="0.25">
      <c r="A299" s="33">
        <v>41913</v>
      </c>
    </row>
    <row r="300" spans="1:1" x14ac:dyDescent="0.25">
      <c r="A300" s="33">
        <v>41944</v>
      </c>
    </row>
    <row r="301" spans="1:1" x14ac:dyDescent="0.25">
      <c r="A301" s="33">
        <v>41974</v>
      </c>
    </row>
    <row r="302" spans="1:1" x14ac:dyDescent="0.25">
      <c r="A302" s="33">
        <v>42005</v>
      </c>
    </row>
    <row r="303" spans="1:1" x14ac:dyDescent="0.25">
      <c r="A303" s="33">
        <v>42036</v>
      </c>
    </row>
    <row r="304" spans="1:1" x14ac:dyDescent="0.25">
      <c r="A304" s="33">
        <v>42064</v>
      </c>
    </row>
    <row r="305" spans="1:1" x14ac:dyDescent="0.25">
      <c r="A305" s="33">
        <v>42095</v>
      </c>
    </row>
    <row r="306" spans="1:1" x14ac:dyDescent="0.25">
      <c r="A306" s="33">
        <v>42125</v>
      </c>
    </row>
    <row r="307" spans="1:1" x14ac:dyDescent="0.25">
      <c r="A307" s="33">
        <v>42156</v>
      </c>
    </row>
    <row r="308" spans="1:1" x14ac:dyDescent="0.25">
      <c r="A308" s="33">
        <v>42186</v>
      </c>
    </row>
    <row r="309" spans="1:1" x14ac:dyDescent="0.25">
      <c r="A309" s="33">
        <v>42217</v>
      </c>
    </row>
    <row r="310" spans="1:1" x14ac:dyDescent="0.25">
      <c r="A310" s="33">
        <v>42248</v>
      </c>
    </row>
    <row r="311" spans="1:1" x14ac:dyDescent="0.25">
      <c r="A311" s="33">
        <v>42278</v>
      </c>
    </row>
    <row r="312" spans="1:1" x14ac:dyDescent="0.25">
      <c r="A312" s="33">
        <v>42309</v>
      </c>
    </row>
    <row r="313" spans="1:1" x14ac:dyDescent="0.25">
      <c r="A313" s="33">
        <v>42339</v>
      </c>
    </row>
    <row r="314" spans="1:1" x14ac:dyDescent="0.25">
      <c r="A314" s="33">
        <v>42370</v>
      </c>
    </row>
    <row r="315" spans="1:1" x14ac:dyDescent="0.25">
      <c r="A315" s="33">
        <v>42401</v>
      </c>
    </row>
    <row r="316" spans="1:1" x14ac:dyDescent="0.25">
      <c r="A316" s="33">
        <v>42430</v>
      </c>
    </row>
    <row r="317" spans="1:1" x14ac:dyDescent="0.25">
      <c r="A317" s="33">
        <v>42461</v>
      </c>
    </row>
    <row r="318" spans="1:1" x14ac:dyDescent="0.25">
      <c r="A318" s="33">
        <v>42491</v>
      </c>
    </row>
    <row r="319" spans="1:1" x14ac:dyDescent="0.25">
      <c r="A319" s="33">
        <v>42522</v>
      </c>
    </row>
    <row r="320" spans="1:1" x14ac:dyDescent="0.25">
      <c r="A320" s="33">
        <v>42552</v>
      </c>
    </row>
    <row r="321" spans="1:14" x14ac:dyDescent="0.25">
      <c r="A321" s="33">
        <v>42583</v>
      </c>
    </row>
    <row r="322" spans="1:14" x14ac:dyDescent="0.25">
      <c r="A322" s="33">
        <v>42614</v>
      </c>
    </row>
    <row r="323" spans="1:14" x14ac:dyDescent="0.25">
      <c r="A323" s="33">
        <v>42644</v>
      </c>
    </row>
    <row r="324" spans="1:14" x14ac:dyDescent="0.25">
      <c r="A324" s="33">
        <v>42675</v>
      </c>
    </row>
    <row r="325" spans="1:14" x14ac:dyDescent="0.25">
      <c r="A325" s="33">
        <v>42705</v>
      </c>
    </row>
    <row r="326" spans="1:14" x14ac:dyDescent="0.25">
      <c r="A326" s="33">
        <v>42736</v>
      </c>
    </row>
    <row r="327" spans="1:14" x14ac:dyDescent="0.25">
      <c r="A327" s="33">
        <v>42767</v>
      </c>
    </row>
    <row r="328" spans="1:14" x14ac:dyDescent="0.25">
      <c r="A328" s="33">
        <v>42795</v>
      </c>
    </row>
    <row r="329" spans="1:14" x14ac:dyDescent="0.25">
      <c r="A329" s="33">
        <v>42826</v>
      </c>
    </row>
    <row r="330" spans="1:14" x14ac:dyDescent="0.25">
      <c r="A330" s="33">
        <v>42856</v>
      </c>
    </row>
    <row r="331" spans="1:14" x14ac:dyDescent="0.25">
      <c r="A331" s="33">
        <v>42887</v>
      </c>
    </row>
    <row r="332" spans="1:14" x14ac:dyDescent="0.25">
      <c r="A332" s="33">
        <v>42917</v>
      </c>
      <c r="M332" t="e">
        <f>AVERAGE(J314:J325)</f>
        <v>#DIV/0!</v>
      </c>
    </row>
    <row r="333" spans="1:14" x14ac:dyDescent="0.25">
      <c r="A333" s="33">
        <v>42948</v>
      </c>
      <c r="M333" t="e">
        <f>AVERAGE(J326:J337)</f>
        <v>#DIV/0!</v>
      </c>
      <c r="N333" s="53" t="e">
        <f>M333/M332-1</f>
        <v>#DIV/0!</v>
      </c>
    </row>
    <row r="334" spans="1:14" x14ac:dyDescent="0.25">
      <c r="A334" s="33">
        <v>42979</v>
      </c>
      <c r="M334" t="e">
        <f>AVERAGE(J338:J349)</f>
        <v>#DIV/0!</v>
      </c>
      <c r="N334" s="53" t="e">
        <f>M334/M333-1</f>
        <v>#DIV/0!</v>
      </c>
    </row>
    <row r="335" spans="1:14" x14ac:dyDescent="0.25">
      <c r="A335" s="33">
        <v>43009</v>
      </c>
    </row>
    <row r="336" spans="1:14" x14ac:dyDescent="0.25">
      <c r="A336" s="33">
        <v>43040</v>
      </c>
    </row>
    <row r="337" spans="1:1" x14ac:dyDescent="0.25">
      <c r="A337" s="33">
        <v>43070</v>
      </c>
    </row>
    <row r="338" spans="1:1" x14ac:dyDescent="0.25">
      <c r="A338" s="33">
        <v>43101</v>
      </c>
    </row>
    <row r="339" spans="1:1" x14ac:dyDescent="0.25">
      <c r="A339" s="33">
        <v>43132</v>
      </c>
    </row>
    <row r="340" spans="1:1" x14ac:dyDescent="0.25">
      <c r="A340" s="33">
        <v>43160</v>
      </c>
    </row>
    <row r="341" spans="1:1" x14ac:dyDescent="0.25">
      <c r="A341" s="33">
        <v>43191</v>
      </c>
    </row>
    <row r="342" spans="1:1" x14ac:dyDescent="0.25">
      <c r="A342" s="33">
        <v>43221</v>
      </c>
    </row>
    <row r="343" spans="1:1" x14ac:dyDescent="0.25">
      <c r="A343" s="33">
        <v>43252</v>
      </c>
    </row>
    <row r="344" spans="1:1" x14ac:dyDescent="0.25">
      <c r="A344" s="33">
        <v>43282</v>
      </c>
    </row>
    <row r="345" spans="1:1" x14ac:dyDescent="0.25">
      <c r="A345" s="33">
        <v>43313</v>
      </c>
    </row>
    <row r="346" spans="1:1" x14ac:dyDescent="0.25">
      <c r="A346" s="33">
        <v>43344</v>
      </c>
    </row>
    <row r="347" spans="1:1" x14ac:dyDescent="0.25">
      <c r="A347" s="33">
        <v>43374</v>
      </c>
    </row>
    <row r="348" spans="1:1" x14ac:dyDescent="0.25">
      <c r="A348" s="33">
        <v>43405</v>
      </c>
    </row>
    <row r="349" spans="1:1" x14ac:dyDescent="0.25">
      <c r="A349" s="33">
        <v>43435</v>
      </c>
    </row>
    <row r="350" spans="1:1" x14ac:dyDescent="0.25">
      <c r="A350" s="33">
        <v>43466</v>
      </c>
    </row>
    <row r="351" spans="1:1" x14ac:dyDescent="0.25">
      <c r="A351" s="33">
        <v>43497</v>
      </c>
    </row>
    <row r="352" spans="1:1" x14ac:dyDescent="0.25">
      <c r="A352" s="33">
        <v>43525</v>
      </c>
    </row>
    <row r="353" spans="1:1" x14ac:dyDescent="0.25">
      <c r="A353" s="33">
        <v>43556</v>
      </c>
    </row>
    <row r="354" spans="1:1" x14ac:dyDescent="0.25">
      <c r="A354" s="33">
        <v>43586</v>
      </c>
    </row>
    <row r="355" spans="1:1" x14ac:dyDescent="0.25">
      <c r="A355" s="33">
        <v>43617</v>
      </c>
    </row>
    <row r="356" spans="1:1" x14ac:dyDescent="0.25">
      <c r="A356" s="33">
        <v>43647</v>
      </c>
    </row>
    <row r="357" spans="1:1" x14ac:dyDescent="0.25">
      <c r="A357" s="33">
        <v>43678</v>
      </c>
    </row>
    <row r="358" spans="1:1" x14ac:dyDescent="0.25">
      <c r="A358" s="33">
        <v>43709</v>
      </c>
    </row>
    <row r="359" spans="1:1" x14ac:dyDescent="0.25">
      <c r="A359" s="33">
        <v>43739</v>
      </c>
    </row>
    <row r="360" spans="1:1" x14ac:dyDescent="0.25">
      <c r="A360" s="33">
        <v>43770</v>
      </c>
    </row>
    <row r="361" spans="1:1" x14ac:dyDescent="0.25">
      <c r="A361" s="33">
        <v>43800</v>
      </c>
    </row>
    <row r="362" spans="1:1" x14ac:dyDescent="0.25">
      <c r="A362" s="33">
        <v>43831</v>
      </c>
    </row>
    <row r="363" spans="1:1" x14ac:dyDescent="0.25">
      <c r="A363" s="33">
        <v>43862</v>
      </c>
    </row>
    <row r="364" spans="1:1" x14ac:dyDescent="0.25">
      <c r="A364" s="33">
        <v>43891</v>
      </c>
    </row>
    <row r="365" spans="1:1" x14ac:dyDescent="0.25">
      <c r="A365" s="33">
        <v>43922</v>
      </c>
    </row>
    <row r="366" spans="1:1" x14ac:dyDescent="0.25">
      <c r="A366" s="33">
        <v>43952</v>
      </c>
    </row>
    <row r="367" spans="1:1" x14ac:dyDescent="0.25">
      <c r="A367" s="33">
        <v>43983</v>
      </c>
    </row>
    <row r="368" spans="1:1" x14ac:dyDescent="0.25">
      <c r="A368" s="33">
        <v>44013</v>
      </c>
    </row>
    <row r="369" spans="1:1" x14ac:dyDescent="0.25">
      <c r="A369" s="33">
        <v>44044</v>
      </c>
    </row>
    <row r="370" spans="1:1" x14ac:dyDescent="0.25">
      <c r="A370" s="33">
        <v>44075</v>
      </c>
    </row>
    <row r="371" spans="1:1" x14ac:dyDescent="0.25">
      <c r="A371" s="33">
        <v>44105</v>
      </c>
    </row>
    <row r="372" spans="1:1" x14ac:dyDescent="0.25">
      <c r="A372" s="33">
        <v>44136</v>
      </c>
    </row>
    <row r="373" spans="1:1" x14ac:dyDescent="0.25">
      <c r="A373" s="33">
        <v>44166</v>
      </c>
    </row>
    <row r="374" spans="1:1" x14ac:dyDescent="0.25">
      <c r="A374" s="33">
        <v>44197</v>
      </c>
    </row>
    <row r="375" spans="1:1" x14ac:dyDescent="0.25">
      <c r="A375" s="33">
        <v>44228</v>
      </c>
    </row>
    <row r="376" spans="1:1" x14ac:dyDescent="0.25">
      <c r="A376" s="33">
        <v>44256</v>
      </c>
    </row>
    <row r="377" spans="1:1" x14ac:dyDescent="0.25">
      <c r="A377" s="33">
        <v>44287</v>
      </c>
    </row>
    <row r="378" spans="1:1" x14ac:dyDescent="0.25">
      <c r="A378" s="33">
        <v>44317</v>
      </c>
    </row>
    <row r="379" spans="1:1" x14ac:dyDescent="0.25">
      <c r="A379" s="33">
        <v>44348</v>
      </c>
    </row>
    <row r="380" spans="1:1" x14ac:dyDescent="0.25">
      <c r="A380" s="33">
        <v>44378</v>
      </c>
    </row>
    <row r="381" spans="1:1" x14ac:dyDescent="0.25">
      <c r="A381" s="33">
        <v>44409</v>
      </c>
    </row>
    <row r="382" spans="1:1" x14ac:dyDescent="0.25">
      <c r="A382" s="33">
        <v>44440</v>
      </c>
    </row>
    <row r="383" spans="1:1" x14ac:dyDescent="0.25">
      <c r="A383" s="33">
        <v>44470</v>
      </c>
    </row>
    <row r="384" spans="1:1" x14ac:dyDescent="0.25">
      <c r="A384" s="33">
        <v>44501</v>
      </c>
    </row>
    <row r="385" spans="1:1" x14ac:dyDescent="0.25">
      <c r="A385" s="33">
        <v>44531</v>
      </c>
    </row>
    <row r="386" spans="1:1" x14ac:dyDescent="0.25">
      <c r="A386" s="33">
        <v>44562</v>
      </c>
    </row>
    <row r="387" spans="1:1" x14ac:dyDescent="0.25">
      <c r="A387" s="33">
        <v>44593</v>
      </c>
    </row>
    <row r="388" spans="1:1" x14ac:dyDescent="0.25">
      <c r="A388" s="33">
        <v>44621</v>
      </c>
    </row>
    <row r="389" spans="1:1" x14ac:dyDescent="0.25">
      <c r="A389" s="33">
        <v>44652</v>
      </c>
    </row>
    <row r="390" spans="1:1" x14ac:dyDescent="0.25">
      <c r="A390" s="33">
        <v>44682</v>
      </c>
    </row>
    <row r="391" spans="1:1" x14ac:dyDescent="0.25">
      <c r="A391" s="33">
        <v>44713</v>
      </c>
    </row>
  </sheetData>
  <pageMargins left="0.7" right="0.7" top="0.75" bottom="0.75" header="0.3" footer="0.3"/>
  <pageSetup scale="10" fitToWidth="2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88:K382"/>
  <sheetViews>
    <sheetView topLeftCell="A336" workbookViewId="0">
      <selection activeCell="A371" sqref="A371:A382"/>
    </sheetView>
  </sheetViews>
  <sheetFormatPr defaultRowHeight="15" x14ac:dyDescent="0.25"/>
  <cols>
    <col min="1" max="1" width="9.7109375" bestFit="1" customWidth="1"/>
  </cols>
  <sheetData>
    <row r="88" spans="1:11" x14ac:dyDescent="0.25">
      <c r="A88" t="s">
        <v>353</v>
      </c>
      <c r="B88" t="s">
        <v>354</v>
      </c>
      <c r="C88" t="s">
        <v>355</v>
      </c>
      <c r="D88" t="s">
        <v>343</v>
      </c>
      <c r="E88" t="s">
        <v>344</v>
      </c>
      <c r="F88" t="s">
        <v>356</v>
      </c>
      <c r="G88" t="s">
        <v>338</v>
      </c>
      <c r="H88" t="s">
        <v>339</v>
      </c>
      <c r="I88" t="s">
        <v>363</v>
      </c>
      <c r="J88" t="s">
        <v>341</v>
      </c>
      <c r="K88" t="s">
        <v>342</v>
      </c>
    </row>
    <row r="89" spans="1:11" x14ac:dyDescent="0.25">
      <c r="A89" s="33">
        <v>36161</v>
      </c>
    </row>
    <row r="90" spans="1:11" x14ac:dyDescent="0.25">
      <c r="A90" s="33">
        <v>36192</v>
      </c>
    </row>
    <row r="91" spans="1:11" x14ac:dyDescent="0.25">
      <c r="A91" s="33">
        <v>36220</v>
      </c>
    </row>
    <row r="92" spans="1:11" x14ac:dyDescent="0.25">
      <c r="A92" s="33">
        <v>36251</v>
      </c>
    </row>
    <row r="93" spans="1:11" x14ac:dyDescent="0.25">
      <c r="A93" s="33">
        <v>36281</v>
      </c>
    </row>
    <row r="94" spans="1:11" x14ac:dyDescent="0.25">
      <c r="A94" s="33">
        <v>36312</v>
      </c>
    </row>
    <row r="95" spans="1:11" x14ac:dyDescent="0.25">
      <c r="A95" s="33">
        <v>36342</v>
      </c>
    </row>
    <row r="96" spans="1:11" x14ac:dyDescent="0.25">
      <c r="A96" s="33">
        <v>36373</v>
      </c>
    </row>
    <row r="97" spans="1:1" x14ac:dyDescent="0.25">
      <c r="A97" s="33">
        <v>36404</v>
      </c>
    </row>
    <row r="98" spans="1:1" x14ac:dyDescent="0.25">
      <c r="A98" s="33">
        <v>36434</v>
      </c>
    </row>
    <row r="99" spans="1:1" x14ac:dyDescent="0.25">
      <c r="A99" s="33">
        <v>36465</v>
      </c>
    </row>
    <row r="100" spans="1:1" x14ac:dyDescent="0.25">
      <c r="A100" s="33">
        <v>36495</v>
      </c>
    </row>
    <row r="101" spans="1:1" x14ac:dyDescent="0.25">
      <c r="A101" s="33">
        <v>36526</v>
      </c>
    </row>
    <row r="102" spans="1:1" x14ac:dyDescent="0.25">
      <c r="A102" s="33">
        <v>36557</v>
      </c>
    </row>
    <row r="103" spans="1:1" x14ac:dyDescent="0.25">
      <c r="A103" s="33">
        <v>36586</v>
      </c>
    </row>
    <row r="104" spans="1:1" x14ac:dyDescent="0.25">
      <c r="A104" s="33">
        <v>36617</v>
      </c>
    </row>
    <row r="105" spans="1:1" x14ac:dyDescent="0.25">
      <c r="A105" s="33">
        <v>36647</v>
      </c>
    </row>
    <row r="106" spans="1:1" x14ac:dyDescent="0.25">
      <c r="A106" s="33">
        <v>36678</v>
      </c>
    </row>
    <row r="107" spans="1:1" x14ac:dyDescent="0.25">
      <c r="A107" s="33">
        <v>36708</v>
      </c>
    </row>
    <row r="108" spans="1:1" x14ac:dyDescent="0.25">
      <c r="A108" s="33">
        <v>36739</v>
      </c>
    </row>
    <row r="109" spans="1:1" x14ac:dyDescent="0.25">
      <c r="A109" s="33">
        <v>36770</v>
      </c>
    </row>
    <row r="110" spans="1:1" x14ac:dyDescent="0.25">
      <c r="A110" s="33">
        <v>36800</v>
      </c>
    </row>
    <row r="111" spans="1:1" x14ac:dyDescent="0.25">
      <c r="A111" s="33">
        <v>36831</v>
      </c>
    </row>
    <row r="112" spans="1:1" x14ac:dyDescent="0.25">
      <c r="A112" s="33">
        <v>36861</v>
      </c>
    </row>
    <row r="113" spans="1:1" x14ac:dyDescent="0.25">
      <c r="A113" s="33">
        <v>36892</v>
      </c>
    </row>
    <row r="114" spans="1:1" x14ac:dyDescent="0.25">
      <c r="A114" s="33">
        <v>36923</v>
      </c>
    </row>
    <row r="115" spans="1:1" x14ac:dyDescent="0.25">
      <c r="A115" s="33">
        <v>36951</v>
      </c>
    </row>
    <row r="116" spans="1:1" x14ac:dyDescent="0.25">
      <c r="A116" s="33">
        <v>36982</v>
      </c>
    </row>
    <row r="117" spans="1:1" x14ac:dyDescent="0.25">
      <c r="A117" s="33">
        <v>37012</v>
      </c>
    </row>
    <row r="118" spans="1:1" x14ac:dyDescent="0.25">
      <c r="A118" s="33">
        <v>37043</v>
      </c>
    </row>
    <row r="119" spans="1:1" x14ac:dyDescent="0.25">
      <c r="A119" s="33">
        <v>37073</v>
      </c>
    </row>
    <row r="120" spans="1:1" x14ac:dyDescent="0.25">
      <c r="A120" s="33">
        <v>37104</v>
      </c>
    </row>
    <row r="121" spans="1:1" x14ac:dyDescent="0.25">
      <c r="A121" s="33">
        <v>37135</v>
      </c>
    </row>
    <row r="122" spans="1:1" x14ac:dyDescent="0.25">
      <c r="A122" s="33">
        <v>37165</v>
      </c>
    </row>
    <row r="123" spans="1:1" x14ac:dyDescent="0.25">
      <c r="A123" s="33">
        <v>37196</v>
      </c>
    </row>
    <row r="124" spans="1:1" x14ac:dyDescent="0.25">
      <c r="A124" s="33">
        <v>37226</v>
      </c>
    </row>
    <row r="125" spans="1:1" x14ac:dyDescent="0.25">
      <c r="A125" s="33">
        <v>37257</v>
      </c>
    </row>
    <row r="126" spans="1:1" x14ac:dyDescent="0.25">
      <c r="A126" s="33">
        <v>37288</v>
      </c>
    </row>
    <row r="127" spans="1:1" x14ac:dyDescent="0.25">
      <c r="A127" s="33">
        <v>37316</v>
      </c>
    </row>
    <row r="128" spans="1:1" x14ac:dyDescent="0.25">
      <c r="A128" s="33">
        <v>37347</v>
      </c>
    </row>
    <row r="129" spans="1:1" x14ac:dyDescent="0.25">
      <c r="A129" s="33">
        <v>37377</v>
      </c>
    </row>
    <row r="130" spans="1:1" x14ac:dyDescent="0.25">
      <c r="A130" s="33">
        <v>37408</v>
      </c>
    </row>
    <row r="131" spans="1:1" x14ac:dyDescent="0.25">
      <c r="A131" s="33">
        <v>37438</v>
      </c>
    </row>
    <row r="132" spans="1:1" x14ac:dyDescent="0.25">
      <c r="A132" s="33">
        <v>37469</v>
      </c>
    </row>
    <row r="133" spans="1:1" x14ac:dyDescent="0.25">
      <c r="A133" s="33">
        <v>37500</v>
      </c>
    </row>
    <row r="134" spans="1:1" x14ac:dyDescent="0.25">
      <c r="A134" s="33">
        <v>37530</v>
      </c>
    </row>
    <row r="135" spans="1:1" x14ac:dyDescent="0.25">
      <c r="A135" s="33">
        <v>37561</v>
      </c>
    </row>
    <row r="136" spans="1:1" x14ac:dyDescent="0.25">
      <c r="A136" s="33">
        <v>37591</v>
      </c>
    </row>
    <row r="137" spans="1:1" x14ac:dyDescent="0.25">
      <c r="A137" s="33">
        <v>37622</v>
      </c>
    </row>
    <row r="138" spans="1:1" x14ac:dyDescent="0.25">
      <c r="A138" s="33">
        <v>37653</v>
      </c>
    </row>
    <row r="139" spans="1:1" x14ac:dyDescent="0.25">
      <c r="A139" s="33">
        <v>37681</v>
      </c>
    </row>
    <row r="140" spans="1:1" x14ac:dyDescent="0.25">
      <c r="A140" s="33">
        <v>37712</v>
      </c>
    </row>
    <row r="141" spans="1:1" x14ac:dyDescent="0.25">
      <c r="A141" s="33">
        <v>37742</v>
      </c>
    </row>
    <row r="142" spans="1:1" x14ac:dyDescent="0.25">
      <c r="A142" s="33">
        <v>37773</v>
      </c>
    </row>
    <row r="143" spans="1:1" x14ac:dyDescent="0.25">
      <c r="A143" s="33">
        <v>37803</v>
      </c>
    </row>
    <row r="144" spans="1:1" x14ac:dyDescent="0.25">
      <c r="A144" s="33">
        <v>37834</v>
      </c>
    </row>
    <row r="145" spans="1:1" x14ac:dyDescent="0.25">
      <c r="A145" s="33">
        <v>37865</v>
      </c>
    </row>
    <row r="146" spans="1:1" x14ac:dyDescent="0.25">
      <c r="A146" s="33">
        <v>37895</v>
      </c>
    </row>
    <row r="147" spans="1:1" x14ac:dyDescent="0.25">
      <c r="A147" s="33">
        <v>37926</v>
      </c>
    </row>
    <row r="148" spans="1:1" x14ac:dyDescent="0.25">
      <c r="A148" s="33">
        <v>37956</v>
      </c>
    </row>
    <row r="149" spans="1:1" x14ac:dyDescent="0.25">
      <c r="A149" s="33">
        <v>37987</v>
      </c>
    </row>
    <row r="150" spans="1:1" x14ac:dyDescent="0.25">
      <c r="A150" s="33">
        <v>38018</v>
      </c>
    </row>
    <row r="151" spans="1:1" x14ac:dyDescent="0.25">
      <c r="A151" s="33">
        <v>38047</v>
      </c>
    </row>
    <row r="152" spans="1:1" x14ac:dyDescent="0.25">
      <c r="A152" s="33">
        <v>38078</v>
      </c>
    </row>
    <row r="153" spans="1:1" x14ac:dyDescent="0.25">
      <c r="A153" s="33">
        <v>38108</v>
      </c>
    </row>
    <row r="154" spans="1:1" x14ac:dyDescent="0.25">
      <c r="A154" s="33">
        <v>38139</v>
      </c>
    </row>
    <row r="155" spans="1:1" x14ac:dyDescent="0.25">
      <c r="A155" s="33">
        <v>38169</v>
      </c>
    </row>
    <row r="156" spans="1:1" x14ac:dyDescent="0.25">
      <c r="A156" s="33">
        <v>38200</v>
      </c>
    </row>
    <row r="157" spans="1:1" x14ac:dyDescent="0.25">
      <c r="A157" s="33">
        <v>38231</v>
      </c>
    </row>
    <row r="158" spans="1:1" x14ac:dyDescent="0.25">
      <c r="A158" s="33">
        <v>38261</v>
      </c>
    </row>
    <row r="159" spans="1:1" x14ac:dyDescent="0.25">
      <c r="A159" s="33">
        <v>38292</v>
      </c>
    </row>
    <row r="160" spans="1:1" x14ac:dyDescent="0.25">
      <c r="A160" s="33">
        <v>38322</v>
      </c>
    </row>
    <row r="161" spans="1:1" x14ac:dyDescent="0.25">
      <c r="A161" s="33">
        <v>38353</v>
      </c>
    </row>
    <row r="162" spans="1:1" x14ac:dyDescent="0.25">
      <c r="A162" s="33">
        <v>38384</v>
      </c>
    </row>
    <row r="163" spans="1:1" x14ac:dyDescent="0.25">
      <c r="A163" s="33">
        <v>38412</v>
      </c>
    </row>
    <row r="164" spans="1:1" x14ac:dyDescent="0.25">
      <c r="A164" s="33">
        <v>38443</v>
      </c>
    </row>
    <row r="165" spans="1:1" x14ac:dyDescent="0.25">
      <c r="A165" s="33">
        <v>38473</v>
      </c>
    </row>
    <row r="166" spans="1:1" x14ac:dyDescent="0.25">
      <c r="A166" s="33">
        <v>38504</v>
      </c>
    </row>
    <row r="167" spans="1:1" x14ac:dyDescent="0.25">
      <c r="A167" s="33">
        <v>38534</v>
      </c>
    </row>
    <row r="168" spans="1:1" x14ac:dyDescent="0.25">
      <c r="A168" s="33">
        <v>38565</v>
      </c>
    </row>
    <row r="169" spans="1:1" x14ac:dyDescent="0.25">
      <c r="A169" s="33">
        <v>38596</v>
      </c>
    </row>
    <row r="170" spans="1:1" x14ac:dyDescent="0.25">
      <c r="A170" s="33">
        <v>38626</v>
      </c>
    </row>
    <row r="171" spans="1:1" x14ac:dyDescent="0.25">
      <c r="A171" s="33">
        <v>38657</v>
      </c>
    </row>
    <row r="172" spans="1:1" x14ac:dyDescent="0.25">
      <c r="A172" s="33">
        <v>38687</v>
      </c>
    </row>
    <row r="173" spans="1:1" x14ac:dyDescent="0.25">
      <c r="A173" s="33">
        <v>38718</v>
      </c>
    </row>
    <row r="174" spans="1:1" x14ac:dyDescent="0.25">
      <c r="A174" s="33">
        <v>38749</v>
      </c>
    </row>
    <row r="175" spans="1:1" x14ac:dyDescent="0.25">
      <c r="A175" s="33">
        <v>38777</v>
      </c>
    </row>
    <row r="176" spans="1:1" x14ac:dyDescent="0.25">
      <c r="A176" s="33">
        <v>38808</v>
      </c>
    </row>
    <row r="177" spans="1:1" x14ac:dyDescent="0.25">
      <c r="A177" s="33">
        <v>38838</v>
      </c>
    </row>
    <row r="178" spans="1:1" x14ac:dyDescent="0.25">
      <c r="A178" s="33">
        <v>38869</v>
      </c>
    </row>
    <row r="179" spans="1:1" x14ac:dyDescent="0.25">
      <c r="A179" s="33">
        <v>38899</v>
      </c>
    </row>
    <row r="180" spans="1:1" x14ac:dyDescent="0.25">
      <c r="A180" s="33">
        <v>38930</v>
      </c>
    </row>
    <row r="181" spans="1:1" x14ac:dyDescent="0.25">
      <c r="A181" s="33">
        <v>38961</v>
      </c>
    </row>
    <row r="182" spans="1:1" x14ac:dyDescent="0.25">
      <c r="A182" s="33">
        <v>38991</v>
      </c>
    </row>
    <row r="183" spans="1:1" x14ac:dyDescent="0.25">
      <c r="A183" s="33">
        <v>39022</v>
      </c>
    </row>
    <row r="184" spans="1:1" x14ac:dyDescent="0.25">
      <c r="A184" s="33">
        <v>39052</v>
      </c>
    </row>
    <row r="185" spans="1:1" x14ac:dyDescent="0.25">
      <c r="A185" s="33">
        <v>39083</v>
      </c>
    </row>
    <row r="186" spans="1:1" x14ac:dyDescent="0.25">
      <c r="A186" s="33">
        <v>39114</v>
      </c>
    </row>
    <row r="187" spans="1:1" x14ac:dyDescent="0.25">
      <c r="A187" s="33">
        <v>39142</v>
      </c>
    </row>
    <row r="188" spans="1:1" x14ac:dyDescent="0.25">
      <c r="A188" s="33">
        <v>39173</v>
      </c>
    </row>
    <row r="189" spans="1:1" x14ac:dyDescent="0.25">
      <c r="A189" s="33">
        <v>39203</v>
      </c>
    </row>
    <row r="190" spans="1:1" x14ac:dyDescent="0.25">
      <c r="A190" s="33">
        <v>39234</v>
      </c>
    </row>
    <row r="191" spans="1:1" x14ac:dyDescent="0.25">
      <c r="A191" s="33">
        <v>39264</v>
      </c>
    </row>
    <row r="192" spans="1:1" x14ac:dyDescent="0.25">
      <c r="A192" s="33">
        <v>39295</v>
      </c>
    </row>
    <row r="193" spans="1:1" x14ac:dyDescent="0.25">
      <c r="A193" s="33">
        <v>39326</v>
      </c>
    </row>
    <row r="194" spans="1:1" x14ac:dyDescent="0.25">
      <c r="A194" s="33">
        <v>39356</v>
      </c>
    </row>
    <row r="195" spans="1:1" x14ac:dyDescent="0.25">
      <c r="A195" s="33">
        <v>39387</v>
      </c>
    </row>
    <row r="196" spans="1:1" x14ac:dyDescent="0.25">
      <c r="A196" s="33">
        <v>39417</v>
      </c>
    </row>
    <row r="197" spans="1:1" x14ac:dyDescent="0.25">
      <c r="A197" s="33">
        <v>39448</v>
      </c>
    </row>
    <row r="198" spans="1:1" x14ac:dyDescent="0.25">
      <c r="A198" s="33">
        <v>39479</v>
      </c>
    </row>
    <row r="199" spans="1:1" x14ac:dyDescent="0.25">
      <c r="A199" s="33">
        <v>39508</v>
      </c>
    </row>
    <row r="200" spans="1:1" x14ac:dyDescent="0.25">
      <c r="A200" s="33">
        <v>39539</v>
      </c>
    </row>
    <row r="201" spans="1:1" x14ac:dyDescent="0.25">
      <c r="A201" s="33">
        <v>39569</v>
      </c>
    </row>
    <row r="202" spans="1:1" x14ac:dyDescent="0.25">
      <c r="A202" s="33">
        <v>39600</v>
      </c>
    </row>
    <row r="203" spans="1:1" x14ac:dyDescent="0.25">
      <c r="A203" s="33">
        <v>39630</v>
      </c>
    </row>
    <row r="204" spans="1:1" x14ac:dyDescent="0.25">
      <c r="A204" s="33">
        <v>39661</v>
      </c>
    </row>
    <row r="205" spans="1:1" x14ac:dyDescent="0.25">
      <c r="A205" s="33">
        <v>39692</v>
      </c>
    </row>
    <row r="206" spans="1:1" x14ac:dyDescent="0.25">
      <c r="A206" s="33">
        <v>39722</v>
      </c>
    </row>
    <row r="207" spans="1:1" x14ac:dyDescent="0.25">
      <c r="A207" s="33">
        <v>39753</v>
      </c>
    </row>
    <row r="208" spans="1:1" x14ac:dyDescent="0.25">
      <c r="A208" s="33">
        <v>39783</v>
      </c>
    </row>
    <row r="209" spans="1:1" x14ac:dyDescent="0.25">
      <c r="A209" s="33">
        <v>39814</v>
      </c>
    </row>
    <row r="210" spans="1:1" x14ac:dyDescent="0.25">
      <c r="A210" s="33">
        <v>39845</v>
      </c>
    </row>
    <row r="211" spans="1:1" x14ac:dyDescent="0.25">
      <c r="A211" s="33">
        <v>39873</v>
      </c>
    </row>
    <row r="212" spans="1:1" x14ac:dyDescent="0.25">
      <c r="A212" s="33">
        <v>39904</v>
      </c>
    </row>
    <row r="213" spans="1:1" x14ac:dyDescent="0.25">
      <c r="A213" s="33">
        <v>39934</v>
      </c>
    </row>
    <row r="214" spans="1:1" x14ac:dyDescent="0.25">
      <c r="A214" s="33">
        <v>39965</v>
      </c>
    </row>
    <row r="215" spans="1:1" x14ac:dyDescent="0.25">
      <c r="A215" s="33">
        <v>39995</v>
      </c>
    </row>
    <row r="216" spans="1:1" x14ac:dyDescent="0.25">
      <c r="A216" s="33">
        <v>40026</v>
      </c>
    </row>
    <row r="217" spans="1:1" x14ac:dyDescent="0.25">
      <c r="A217" s="33">
        <v>40057</v>
      </c>
    </row>
    <row r="218" spans="1:1" x14ac:dyDescent="0.25">
      <c r="A218" s="33">
        <v>40087</v>
      </c>
    </row>
    <row r="219" spans="1:1" x14ac:dyDescent="0.25">
      <c r="A219" s="33">
        <v>40118</v>
      </c>
    </row>
    <row r="220" spans="1:1" x14ac:dyDescent="0.25">
      <c r="A220" s="33">
        <v>40148</v>
      </c>
    </row>
    <row r="221" spans="1:1" x14ac:dyDescent="0.25">
      <c r="A221" s="33">
        <v>40179</v>
      </c>
    </row>
    <row r="222" spans="1:1" x14ac:dyDescent="0.25">
      <c r="A222" s="33">
        <v>40210</v>
      </c>
    </row>
    <row r="223" spans="1:1" x14ac:dyDescent="0.25">
      <c r="A223" s="33">
        <v>40238</v>
      </c>
    </row>
    <row r="224" spans="1:1" x14ac:dyDescent="0.25">
      <c r="A224" s="33">
        <v>40269</v>
      </c>
    </row>
    <row r="225" spans="1:1" x14ac:dyDescent="0.25">
      <c r="A225" s="33">
        <v>40299</v>
      </c>
    </row>
    <row r="226" spans="1:1" x14ac:dyDescent="0.25">
      <c r="A226" s="33">
        <v>40330</v>
      </c>
    </row>
    <row r="227" spans="1:1" x14ac:dyDescent="0.25">
      <c r="A227" s="33">
        <v>40360</v>
      </c>
    </row>
    <row r="228" spans="1:1" x14ac:dyDescent="0.25">
      <c r="A228" s="33">
        <v>40391</v>
      </c>
    </row>
    <row r="229" spans="1:1" x14ac:dyDescent="0.25">
      <c r="A229" s="33">
        <v>40422</v>
      </c>
    </row>
    <row r="230" spans="1:1" x14ac:dyDescent="0.25">
      <c r="A230" s="33">
        <v>40452</v>
      </c>
    </row>
    <row r="231" spans="1:1" x14ac:dyDescent="0.25">
      <c r="A231" s="33">
        <v>40483</v>
      </c>
    </row>
    <row r="232" spans="1:1" x14ac:dyDescent="0.25">
      <c r="A232" s="33">
        <v>40513</v>
      </c>
    </row>
    <row r="233" spans="1:1" x14ac:dyDescent="0.25">
      <c r="A233" s="33">
        <v>40544</v>
      </c>
    </row>
    <row r="234" spans="1:1" x14ac:dyDescent="0.25">
      <c r="A234" s="33">
        <v>40575</v>
      </c>
    </row>
    <row r="235" spans="1:1" x14ac:dyDescent="0.25">
      <c r="A235" s="33">
        <v>40603</v>
      </c>
    </row>
    <row r="236" spans="1:1" x14ac:dyDescent="0.25">
      <c r="A236" s="33">
        <v>40634</v>
      </c>
    </row>
    <row r="237" spans="1:1" x14ac:dyDescent="0.25">
      <c r="A237" s="33">
        <v>40664</v>
      </c>
    </row>
    <row r="238" spans="1:1" x14ac:dyDescent="0.25">
      <c r="A238" s="33">
        <v>40695</v>
      </c>
    </row>
    <row r="239" spans="1:1" x14ac:dyDescent="0.25">
      <c r="A239" s="33">
        <v>40725</v>
      </c>
    </row>
    <row r="240" spans="1:1" x14ac:dyDescent="0.25">
      <c r="A240" s="33">
        <v>40756</v>
      </c>
    </row>
    <row r="241" spans="1:1" x14ac:dyDescent="0.25">
      <c r="A241" s="33">
        <v>40787</v>
      </c>
    </row>
    <row r="242" spans="1:1" x14ac:dyDescent="0.25">
      <c r="A242" s="33">
        <v>40817</v>
      </c>
    </row>
    <row r="243" spans="1:1" x14ac:dyDescent="0.25">
      <c r="A243" s="33">
        <v>40848</v>
      </c>
    </row>
    <row r="244" spans="1:1" x14ac:dyDescent="0.25">
      <c r="A244" s="33">
        <v>40878</v>
      </c>
    </row>
    <row r="245" spans="1:1" x14ac:dyDescent="0.25">
      <c r="A245" s="33">
        <v>40909</v>
      </c>
    </row>
    <row r="246" spans="1:1" x14ac:dyDescent="0.25">
      <c r="A246" s="33">
        <v>40940</v>
      </c>
    </row>
    <row r="247" spans="1:1" x14ac:dyDescent="0.25">
      <c r="A247" s="33">
        <v>40969</v>
      </c>
    </row>
    <row r="248" spans="1:1" x14ac:dyDescent="0.25">
      <c r="A248" s="33">
        <v>41000</v>
      </c>
    </row>
    <row r="249" spans="1:1" x14ac:dyDescent="0.25">
      <c r="A249" s="33">
        <v>41030</v>
      </c>
    </row>
    <row r="250" spans="1:1" x14ac:dyDescent="0.25">
      <c r="A250" s="33">
        <v>41061</v>
      </c>
    </row>
    <row r="251" spans="1:1" x14ac:dyDescent="0.25">
      <c r="A251" s="33">
        <v>41091</v>
      </c>
    </row>
    <row r="252" spans="1:1" x14ac:dyDescent="0.25">
      <c r="A252" s="33">
        <v>41122</v>
      </c>
    </row>
    <row r="253" spans="1:1" x14ac:dyDescent="0.25">
      <c r="A253" s="33">
        <v>41153</v>
      </c>
    </row>
    <row r="254" spans="1:1" x14ac:dyDescent="0.25">
      <c r="A254" s="33">
        <v>41183</v>
      </c>
    </row>
    <row r="255" spans="1:1" x14ac:dyDescent="0.25">
      <c r="A255" s="33">
        <v>41214</v>
      </c>
    </row>
    <row r="256" spans="1:1" x14ac:dyDescent="0.25">
      <c r="A256" s="33">
        <v>41244</v>
      </c>
    </row>
    <row r="257" spans="1:1" x14ac:dyDescent="0.25">
      <c r="A257" s="33">
        <v>41275</v>
      </c>
    </row>
    <row r="258" spans="1:1" x14ac:dyDescent="0.25">
      <c r="A258" s="33">
        <v>41306</v>
      </c>
    </row>
    <row r="259" spans="1:1" x14ac:dyDescent="0.25">
      <c r="A259" s="33">
        <v>41334</v>
      </c>
    </row>
    <row r="260" spans="1:1" x14ac:dyDescent="0.25">
      <c r="A260" s="33">
        <v>41365</v>
      </c>
    </row>
    <row r="261" spans="1:1" x14ac:dyDescent="0.25">
      <c r="A261" s="33">
        <v>41395</v>
      </c>
    </row>
    <row r="262" spans="1:1" x14ac:dyDescent="0.25">
      <c r="A262" s="33">
        <v>41426</v>
      </c>
    </row>
    <row r="263" spans="1:1" x14ac:dyDescent="0.25">
      <c r="A263" s="33">
        <v>41456</v>
      </c>
    </row>
    <row r="264" spans="1:1" x14ac:dyDescent="0.25">
      <c r="A264" s="33">
        <v>41487</v>
      </c>
    </row>
    <row r="265" spans="1:1" x14ac:dyDescent="0.25">
      <c r="A265" s="33">
        <v>41518</v>
      </c>
    </row>
    <row r="266" spans="1:1" x14ac:dyDescent="0.25">
      <c r="A266" s="33">
        <v>41548</v>
      </c>
    </row>
    <row r="267" spans="1:1" x14ac:dyDescent="0.25">
      <c r="A267" s="33">
        <v>41579</v>
      </c>
    </row>
    <row r="268" spans="1:1" x14ac:dyDescent="0.25">
      <c r="A268" s="33">
        <v>41609</v>
      </c>
    </row>
    <row r="269" spans="1:1" x14ac:dyDescent="0.25">
      <c r="A269" s="33">
        <v>41640</v>
      </c>
    </row>
    <row r="270" spans="1:1" x14ac:dyDescent="0.25">
      <c r="A270" s="33">
        <v>41671</v>
      </c>
    </row>
    <row r="271" spans="1:1" x14ac:dyDescent="0.25">
      <c r="A271" s="33">
        <v>41699</v>
      </c>
    </row>
    <row r="272" spans="1:1" x14ac:dyDescent="0.25">
      <c r="A272" s="33">
        <v>41730</v>
      </c>
    </row>
    <row r="273" spans="1:1" x14ac:dyDescent="0.25">
      <c r="A273" s="33">
        <v>41760</v>
      </c>
    </row>
    <row r="274" spans="1:1" x14ac:dyDescent="0.25">
      <c r="A274" s="33">
        <v>41791</v>
      </c>
    </row>
    <row r="275" spans="1:1" x14ac:dyDescent="0.25">
      <c r="A275" s="33">
        <v>41821</v>
      </c>
    </row>
    <row r="276" spans="1:1" x14ac:dyDescent="0.25">
      <c r="A276" s="33">
        <v>41852</v>
      </c>
    </row>
    <row r="277" spans="1:1" x14ac:dyDescent="0.25">
      <c r="A277" s="33">
        <v>41883</v>
      </c>
    </row>
    <row r="278" spans="1:1" x14ac:dyDescent="0.25">
      <c r="A278" s="33">
        <v>41913</v>
      </c>
    </row>
    <row r="279" spans="1:1" x14ac:dyDescent="0.25">
      <c r="A279" s="33">
        <v>41944</v>
      </c>
    </row>
    <row r="280" spans="1:1" x14ac:dyDescent="0.25">
      <c r="A280" s="33">
        <v>41974</v>
      </c>
    </row>
    <row r="281" spans="1:1" x14ac:dyDescent="0.25">
      <c r="A281" s="33">
        <v>42005</v>
      </c>
    </row>
    <row r="282" spans="1:1" x14ac:dyDescent="0.25">
      <c r="A282" s="33">
        <v>42036</v>
      </c>
    </row>
    <row r="283" spans="1:1" x14ac:dyDescent="0.25">
      <c r="A283" s="33">
        <v>42064</v>
      </c>
    </row>
    <row r="284" spans="1:1" x14ac:dyDescent="0.25">
      <c r="A284" s="33">
        <v>42095</v>
      </c>
    </row>
    <row r="285" spans="1:1" x14ac:dyDescent="0.25">
      <c r="A285" s="33">
        <v>42125</v>
      </c>
    </row>
    <row r="286" spans="1:1" x14ac:dyDescent="0.25">
      <c r="A286" s="33">
        <v>42156</v>
      </c>
    </row>
    <row r="287" spans="1:1" x14ac:dyDescent="0.25">
      <c r="A287" s="33">
        <v>42186</v>
      </c>
    </row>
    <row r="288" spans="1:1" x14ac:dyDescent="0.25">
      <c r="A288" s="33">
        <v>42217</v>
      </c>
    </row>
    <row r="289" spans="1:1" x14ac:dyDescent="0.25">
      <c r="A289" s="33">
        <v>42248</v>
      </c>
    </row>
    <row r="290" spans="1:1" x14ac:dyDescent="0.25">
      <c r="A290" s="33">
        <v>42278</v>
      </c>
    </row>
    <row r="291" spans="1:1" x14ac:dyDescent="0.25">
      <c r="A291" s="33">
        <v>42309</v>
      </c>
    </row>
    <row r="292" spans="1:1" x14ac:dyDescent="0.25">
      <c r="A292" s="33">
        <v>42339</v>
      </c>
    </row>
    <row r="293" spans="1:1" x14ac:dyDescent="0.25">
      <c r="A293" s="33">
        <v>42370</v>
      </c>
    </row>
    <row r="294" spans="1:1" x14ac:dyDescent="0.25">
      <c r="A294" s="33">
        <v>42401</v>
      </c>
    </row>
    <row r="295" spans="1:1" x14ac:dyDescent="0.25">
      <c r="A295" s="33">
        <v>42430</v>
      </c>
    </row>
    <row r="296" spans="1:1" x14ac:dyDescent="0.25">
      <c r="A296" s="33">
        <v>42461</v>
      </c>
    </row>
    <row r="297" spans="1:1" x14ac:dyDescent="0.25">
      <c r="A297" s="33">
        <v>42491</v>
      </c>
    </row>
    <row r="298" spans="1:1" x14ac:dyDescent="0.25">
      <c r="A298" s="33">
        <v>42522</v>
      </c>
    </row>
    <row r="299" spans="1:1" x14ac:dyDescent="0.25">
      <c r="A299" s="33">
        <v>42552</v>
      </c>
    </row>
    <row r="300" spans="1:1" x14ac:dyDescent="0.25">
      <c r="A300" s="33">
        <v>42583</v>
      </c>
    </row>
    <row r="301" spans="1:1" x14ac:dyDescent="0.25">
      <c r="A301" s="33">
        <v>42614</v>
      </c>
    </row>
    <row r="302" spans="1:1" x14ac:dyDescent="0.25">
      <c r="A302" s="33">
        <v>42644</v>
      </c>
    </row>
    <row r="303" spans="1:1" x14ac:dyDescent="0.25">
      <c r="A303" s="33">
        <v>42675</v>
      </c>
    </row>
    <row r="304" spans="1:1" x14ac:dyDescent="0.25">
      <c r="A304" s="33">
        <v>42705</v>
      </c>
    </row>
    <row r="305" spans="1:1" x14ac:dyDescent="0.25">
      <c r="A305" s="33">
        <v>42736</v>
      </c>
    </row>
    <row r="306" spans="1:1" x14ac:dyDescent="0.25">
      <c r="A306" s="33">
        <v>42767</v>
      </c>
    </row>
    <row r="307" spans="1:1" x14ac:dyDescent="0.25">
      <c r="A307" s="33">
        <v>42795</v>
      </c>
    </row>
    <row r="308" spans="1:1" x14ac:dyDescent="0.25">
      <c r="A308" s="33">
        <v>42826</v>
      </c>
    </row>
    <row r="309" spans="1:1" x14ac:dyDescent="0.25">
      <c r="A309" s="33">
        <v>42856</v>
      </c>
    </row>
    <row r="310" spans="1:1" x14ac:dyDescent="0.25">
      <c r="A310" s="33">
        <v>42887</v>
      </c>
    </row>
    <row r="311" spans="1:1" x14ac:dyDescent="0.25">
      <c r="A311" s="33">
        <v>42917</v>
      </c>
    </row>
    <row r="312" spans="1:1" x14ac:dyDescent="0.25">
      <c r="A312" s="33">
        <v>42948</v>
      </c>
    </row>
    <row r="313" spans="1:1" x14ac:dyDescent="0.25">
      <c r="A313" s="33">
        <v>42979</v>
      </c>
    </row>
    <row r="314" spans="1:1" x14ac:dyDescent="0.25">
      <c r="A314" s="33">
        <v>43009</v>
      </c>
    </row>
    <row r="315" spans="1:1" x14ac:dyDescent="0.25">
      <c r="A315" s="33">
        <v>43040</v>
      </c>
    </row>
    <row r="316" spans="1:1" x14ac:dyDescent="0.25">
      <c r="A316" s="33">
        <v>43070</v>
      </c>
    </row>
    <row r="317" spans="1:1" x14ac:dyDescent="0.25">
      <c r="A317" s="33">
        <v>43101</v>
      </c>
    </row>
    <row r="318" spans="1:1" x14ac:dyDescent="0.25">
      <c r="A318" s="33">
        <v>43132</v>
      </c>
    </row>
    <row r="319" spans="1:1" x14ac:dyDescent="0.25">
      <c r="A319" s="33">
        <v>43160</v>
      </c>
    </row>
    <row r="320" spans="1:1" x14ac:dyDescent="0.25">
      <c r="A320" s="33">
        <v>43191</v>
      </c>
    </row>
    <row r="321" spans="1:1" x14ac:dyDescent="0.25">
      <c r="A321" s="33">
        <v>43221</v>
      </c>
    </row>
    <row r="322" spans="1:1" x14ac:dyDescent="0.25">
      <c r="A322" s="33">
        <v>43252</v>
      </c>
    </row>
    <row r="323" spans="1:1" x14ac:dyDescent="0.25">
      <c r="A323" s="33">
        <v>43282</v>
      </c>
    </row>
    <row r="324" spans="1:1" x14ac:dyDescent="0.25">
      <c r="A324" s="33">
        <v>43313</v>
      </c>
    </row>
    <row r="325" spans="1:1" x14ac:dyDescent="0.25">
      <c r="A325" s="33">
        <v>43344</v>
      </c>
    </row>
    <row r="326" spans="1:1" x14ac:dyDescent="0.25">
      <c r="A326" s="33">
        <v>43374</v>
      </c>
    </row>
    <row r="327" spans="1:1" x14ac:dyDescent="0.25">
      <c r="A327" s="33">
        <v>43405</v>
      </c>
    </row>
    <row r="328" spans="1:1" x14ac:dyDescent="0.25">
      <c r="A328" s="33">
        <v>43435</v>
      </c>
    </row>
    <row r="329" spans="1:1" x14ac:dyDescent="0.25">
      <c r="A329" s="33">
        <v>43466</v>
      </c>
    </row>
    <row r="330" spans="1:1" x14ac:dyDescent="0.25">
      <c r="A330" s="33">
        <v>43497</v>
      </c>
    </row>
    <row r="331" spans="1:1" x14ac:dyDescent="0.25">
      <c r="A331" s="33">
        <v>43525</v>
      </c>
    </row>
    <row r="332" spans="1:1" x14ac:dyDescent="0.25">
      <c r="A332" s="33">
        <v>43556</v>
      </c>
    </row>
    <row r="333" spans="1:1" x14ac:dyDescent="0.25">
      <c r="A333" s="33">
        <v>43586</v>
      </c>
    </row>
    <row r="334" spans="1:1" x14ac:dyDescent="0.25">
      <c r="A334" s="33">
        <v>43617</v>
      </c>
    </row>
    <row r="335" spans="1:1" x14ac:dyDescent="0.25">
      <c r="A335" s="33">
        <v>43647</v>
      </c>
    </row>
    <row r="336" spans="1:1" x14ac:dyDescent="0.25">
      <c r="A336" s="33">
        <v>43678</v>
      </c>
    </row>
    <row r="337" spans="1:1" x14ac:dyDescent="0.25">
      <c r="A337" s="33">
        <v>43709</v>
      </c>
    </row>
    <row r="338" spans="1:1" x14ac:dyDescent="0.25">
      <c r="A338" s="33">
        <v>43739</v>
      </c>
    </row>
    <row r="339" spans="1:1" x14ac:dyDescent="0.25">
      <c r="A339" s="33">
        <v>43770</v>
      </c>
    </row>
    <row r="340" spans="1:1" x14ac:dyDescent="0.25">
      <c r="A340" s="33">
        <v>43800</v>
      </c>
    </row>
    <row r="341" spans="1:1" x14ac:dyDescent="0.25">
      <c r="A341" s="33">
        <v>43831</v>
      </c>
    </row>
    <row r="342" spans="1:1" x14ac:dyDescent="0.25">
      <c r="A342" s="33">
        <v>43862</v>
      </c>
    </row>
    <row r="343" spans="1:1" x14ac:dyDescent="0.25">
      <c r="A343" s="33">
        <v>43891</v>
      </c>
    </row>
    <row r="344" spans="1:1" x14ac:dyDescent="0.25">
      <c r="A344" s="33">
        <v>43922</v>
      </c>
    </row>
    <row r="345" spans="1:1" x14ac:dyDescent="0.25">
      <c r="A345" s="33">
        <v>43952</v>
      </c>
    </row>
    <row r="346" spans="1:1" x14ac:dyDescent="0.25">
      <c r="A346" s="33">
        <v>43983</v>
      </c>
    </row>
    <row r="347" spans="1:1" x14ac:dyDescent="0.25">
      <c r="A347" s="33">
        <v>44013</v>
      </c>
    </row>
    <row r="348" spans="1:1" x14ac:dyDescent="0.25">
      <c r="A348" s="33">
        <v>44044</v>
      </c>
    </row>
    <row r="349" spans="1:1" x14ac:dyDescent="0.25">
      <c r="A349" s="33">
        <v>44075</v>
      </c>
    </row>
    <row r="350" spans="1:1" x14ac:dyDescent="0.25">
      <c r="A350" s="33">
        <v>44105</v>
      </c>
    </row>
    <row r="351" spans="1:1" x14ac:dyDescent="0.25">
      <c r="A351" s="33">
        <v>44136</v>
      </c>
    </row>
    <row r="352" spans="1:1" x14ac:dyDescent="0.25">
      <c r="A352" s="33">
        <v>44166</v>
      </c>
    </row>
    <row r="353" spans="1:1" x14ac:dyDescent="0.25">
      <c r="A353" s="33">
        <v>44197</v>
      </c>
    </row>
    <row r="354" spans="1:1" x14ac:dyDescent="0.25">
      <c r="A354" s="33">
        <v>44228</v>
      </c>
    </row>
    <row r="355" spans="1:1" x14ac:dyDescent="0.25">
      <c r="A355" s="33">
        <v>44256</v>
      </c>
    </row>
    <row r="356" spans="1:1" x14ac:dyDescent="0.25">
      <c r="A356" s="33">
        <v>44287</v>
      </c>
    </row>
    <row r="357" spans="1:1" x14ac:dyDescent="0.25">
      <c r="A357" s="33">
        <v>44317</v>
      </c>
    </row>
    <row r="358" spans="1:1" x14ac:dyDescent="0.25">
      <c r="A358" s="33">
        <v>44348</v>
      </c>
    </row>
    <row r="359" spans="1:1" x14ac:dyDescent="0.25">
      <c r="A359" s="33">
        <v>44378</v>
      </c>
    </row>
    <row r="360" spans="1:1" x14ac:dyDescent="0.25">
      <c r="A360" s="33">
        <v>44409</v>
      </c>
    </row>
    <row r="361" spans="1:1" x14ac:dyDescent="0.25">
      <c r="A361" s="33">
        <v>44440</v>
      </c>
    </row>
    <row r="362" spans="1:1" x14ac:dyDescent="0.25">
      <c r="A362" s="33">
        <v>44470</v>
      </c>
    </row>
    <row r="363" spans="1:1" x14ac:dyDescent="0.25">
      <c r="A363" s="33">
        <v>44501</v>
      </c>
    </row>
    <row r="364" spans="1:1" x14ac:dyDescent="0.25">
      <c r="A364" s="33">
        <v>44531</v>
      </c>
    </row>
    <row r="365" spans="1:1" x14ac:dyDescent="0.25">
      <c r="A365" s="33">
        <v>44562</v>
      </c>
    </row>
    <row r="366" spans="1:1" x14ac:dyDescent="0.25">
      <c r="A366" s="33">
        <v>44593</v>
      </c>
    </row>
    <row r="367" spans="1:1" x14ac:dyDescent="0.25">
      <c r="A367" s="33">
        <v>44621</v>
      </c>
    </row>
    <row r="368" spans="1:1" x14ac:dyDescent="0.25">
      <c r="A368" s="33">
        <v>44652</v>
      </c>
    </row>
    <row r="369" spans="1:1" x14ac:dyDescent="0.25">
      <c r="A369" s="33">
        <v>44682</v>
      </c>
    </row>
    <row r="370" spans="1:1" x14ac:dyDescent="0.25">
      <c r="A370" s="33">
        <v>44713</v>
      </c>
    </row>
    <row r="371" spans="1:1" x14ac:dyDescent="0.25">
      <c r="A371" s="33">
        <v>44743</v>
      </c>
    </row>
    <row r="372" spans="1:1" x14ac:dyDescent="0.25">
      <c r="A372" s="33">
        <v>44774</v>
      </c>
    </row>
    <row r="373" spans="1:1" x14ac:dyDescent="0.25">
      <c r="A373" s="33">
        <v>44805</v>
      </c>
    </row>
    <row r="374" spans="1:1" x14ac:dyDescent="0.25">
      <c r="A374" s="33">
        <v>44835</v>
      </c>
    </row>
    <row r="375" spans="1:1" x14ac:dyDescent="0.25">
      <c r="A375" s="33">
        <v>44866</v>
      </c>
    </row>
    <row r="376" spans="1:1" x14ac:dyDescent="0.25">
      <c r="A376" s="33">
        <v>44896</v>
      </c>
    </row>
    <row r="377" spans="1:1" x14ac:dyDescent="0.25">
      <c r="A377" s="33">
        <v>44927</v>
      </c>
    </row>
    <row r="378" spans="1:1" x14ac:dyDescent="0.25">
      <c r="A378" s="33">
        <v>44958</v>
      </c>
    </row>
    <row r="379" spans="1:1" x14ac:dyDescent="0.25">
      <c r="A379" s="33">
        <v>44986</v>
      </c>
    </row>
    <row r="380" spans="1:1" x14ac:dyDescent="0.25">
      <c r="A380" s="33">
        <v>45017</v>
      </c>
    </row>
    <row r="381" spans="1:1" x14ac:dyDescent="0.25">
      <c r="A381" s="33">
        <v>45047</v>
      </c>
    </row>
    <row r="382" spans="1:1" x14ac:dyDescent="0.25">
      <c r="A382" s="33">
        <v>45078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68:M368"/>
  <sheetViews>
    <sheetView view="pageBreakPreview" topLeftCell="A31" zoomScale="60" zoomScaleNormal="100" workbookViewId="0"/>
  </sheetViews>
  <sheetFormatPr defaultRowHeight="15" x14ac:dyDescent="0.25"/>
  <cols>
    <col min="1" max="1" width="9.7109375" bestFit="1" customWidth="1"/>
    <col min="2" max="4" width="12" bestFit="1" customWidth="1"/>
    <col min="5" max="5" width="18.42578125" customWidth="1"/>
    <col min="6" max="7" width="12" bestFit="1" customWidth="1"/>
  </cols>
  <sheetData>
    <row r="68" spans="13:13" x14ac:dyDescent="0.25">
      <c r="M68" s="2"/>
    </row>
    <row r="86" spans="1:7" x14ac:dyDescent="0.25">
      <c r="A86" t="s">
        <v>358</v>
      </c>
      <c r="B86" t="s">
        <v>354</v>
      </c>
      <c r="C86" t="s">
        <v>355</v>
      </c>
      <c r="D86" t="s">
        <v>338</v>
      </c>
      <c r="E86" t="s">
        <v>356</v>
      </c>
      <c r="F86" t="s">
        <v>343</v>
      </c>
      <c r="G86" t="s">
        <v>344</v>
      </c>
    </row>
    <row r="87" spans="1:7" x14ac:dyDescent="0.25">
      <c r="A87" s="33">
        <v>36161</v>
      </c>
      <c r="B87">
        <v>10.554786795807461</v>
      </c>
      <c r="C87">
        <v>11.992576159514343</v>
      </c>
      <c r="D87">
        <v>2.3296155840851966</v>
      </c>
      <c r="E87" s="2">
        <v>-1.4377893637068819</v>
      </c>
      <c r="F87">
        <v>16.558538802144568</v>
      </c>
      <c r="G87">
        <v>7.4266135168841156</v>
      </c>
    </row>
    <row r="88" spans="1:7" x14ac:dyDescent="0.25">
      <c r="A88" s="33">
        <v>36192</v>
      </c>
      <c r="B88">
        <v>9.965371698439478</v>
      </c>
      <c r="C88">
        <v>11.219997334878251</v>
      </c>
      <c r="D88">
        <v>2.1854830386077642</v>
      </c>
      <c r="E88" s="2">
        <v>-1.2546256364387727</v>
      </c>
      <c r="F88">
        <v>15.503465379372628</v>
      </c>
      <c r="G88">
        <v>6.9365292903838727</v>
      </c>
    </row>
    <row r="89" spans="1:7" x14ac:dyDescent="0.25">
      <c r="A89" s="33">
        <v>36220</v>
      </c>
      <c r="B89">
        <v>12.864159275672181</v>
      </c>
      <c r="C89">
        <v>12.488835118862163</v>
      </c>
      <c r="D89">
        <v>2.1684723106125787</v>
      </c>
      <c r="E89" s="2">
        <v>0.37532415681001829</v>
      </c>
      <c r="F89">
        <v>16.738962749135169</v>
      </c>
      <c r="G89">
        <v>8.2387074885891565</v>
      </c>
    </row>
    <row r="90" spans="1:7" x14ac:dyDescent="0.25">
      <c r="A90" s="33">
        <v>36251</v>
      </c>
      <c r="B90">
        <v>15.352482386714298</v>
      </c>
      <c r="C90">
        <v>16.062797289755441</v>
      </c>
      <c r="D90">
        <v>2.1411126478221583</v>
      </c>
      <c r="E90" s="2">
        <v>-0.71031490304114264</v>
      </c>
      <c r="F90">
        <v>20.259300966330063</v>
      </c>
      <c r="G90">
        <v>11.866293613180819</v>
      </c>
    </row>
    <row r="91" spans="1:7" x14ac:dyDescent="0.25">
      <c r="A91" s="33">
        <v>36281</v>
      </c>
      <c r="B91">
        <v>13.801159281553982</v>
      </c>
      <c r="C91">
        <v>15.846868520112301</v>
      </c>
      <c r="D91">
        <v>2.1145379317846635</v>
      </c>
      <c r="E91" s="2">
        <v>-2.0457092385583184</v>
      </c>
      <c r="F91">
        <v>19.991286710354053</v>
      </c>
      <c r="G91">
        <v>11.702450329870548</v>
      </c>
    </row>
    <row r="92" spans="1:7" x14ac:dyDescent="0.25">
      <c r="A92" s="33">
        <v>36312</v>
      </c>
      <c r="B92">
        <v>16.559237866664258</v>
      </c>
      <c r="C92">
        <v>15.302778636148741</v>
      </c>
      <c r="D92">
        <v>2.1101442089191806</v>
      </c>
      <c r="E92" s="2">
        <v>1.2564592305155173</v>
      </c>
      <c r="F92">
        <v>19.4385852878161</v>
      </c>
      <c r="G92">
        <v>11.166971984481384</v>
      </c>
    </row>
    <row r="93" spans="1:7" x14ac:dyDescent="0.25">
      <c r="A93" s="33">
        <v>36342</v>
      </c>
      <c r="B93">
        <v>18.058126986935299</v>
      </c>
      <c r="C93">
        <v>19.65957091854149</v>
      </c>
      <c r="D93">
        <v>2.009225776325299</v>
      </c>
      <c r="E93" s="2">
        <v>-1.601443931606191</v>
      </c>
      <c r="F93">
        <v>23.597581076948607</v>
      </c>
      <c r="G93">
        <v>15.721560760134373</v>
      </c>
    </row>
    <row r="94" spans="1:7" x14ac:dyDescent="0.25">
      <c r="A94" s="33">
        <v>36373</v>
      </c>
      <c r="B94">
        <v>19.520736489676189</v>
      </c>
      <c r="C94">
        <v>19.744359923981001</v>
      </c>
      <c r="D94">
        <v>2.009225776325299</v>
      </c>
      <c r="E94" s="2">
        <v>-0.22362343430481246</v>
      </c>
      <c r="F94">
        <v>23.682370082388118</v>
      </c>
      <c r="G94">
        <v>15.806349765573884</v>
      </c>
    </row>
    <row r="95" spans="1:7" x14ac:dyDescent="0.25">
      <c r="A95" s="33">
        <v>36404</v>
      </c>
      <c r="B95">
        <v>21.871168983242981</v>
      </c>
      <c r="C95">
        <v>20.874144963831533</v>
      </c>
      <c r="D95">
        <v>2.009225776325299</v>
      </c>
      <c r="E95" s="2">
        <v>0.99702401941144814</v>
      </c>
      <c r="F95">
        <v>24.81215512223865</v>
      </c>
      <c r="G95">
        <v>16.936134805424416</v>
      </c>
    </row>
    <row r="96" spans="1:7" x14ac:dyDescent="0.25">
      <c r="A96" s="33">
        <v>36434</v>
      </c>
      <c r="B96">
        <v>21.268557736152516</v>
      </c>
      <c r="C96">
        <v>21.920220822873155</v>
      </c>
      <c r="D96">
        <v>2.009225776325299</v>
      </c>
      <c r="E96" s="2">
        <v>-0.65166308672063877</v>
      </c>
      <c r="F96">
        <v>25.858230981280272</v>
      </c>
      <c r="G96">
        <v>17.982210664466038</v>
      </c>
    </row>
    <row r="97" spans="1:7" x14ac:dyDescent="0.25">
      <c r="A97" s="33">
        <v>36465</v>
      </c>
      <c r="B97">
        <v>23.2459731516904</v>
      </c>
      <c r="C97">
        <v>23.227821789992188</v>
      </c>
      <c r="D97">
        <v>2.009225776325299</v>
      </c>
      <c r="E97" s="2">
        <v>1.8151361698212298E-2</v>
      </c>
      <c r="F97">
        <v>27.165831948399305</v>
      </c>
      <c r="G97">
        <v>19.289811631585071</v>
      </c>
    </row>
    <row r="98" spans="1:7" x14ac:dyDescent="0.25">
      <c r="A98" s="33">
        <v>36495</v>
      </c>
      <c r="B98">
        <v>24.347721565470209</v>
      </c>
      <c r="C98">
        <v>23.862167549403246</v>
      </c>
      <c r="D98">
        <v>2.009225776325299</v>
      </c>
      <c r="E98" s="2">
        <v>0.48555401606696336</v>
      </c>
      <c r="F98">
        <v>27.800177707810363</v>
      </c>
      <c r="G98">
        <v>19.924157390996129</v>
      </c>
    </row>
    <row r="99" spans="1:7" x14ac:dyDescent="0.25">
      <c r="A99" s="33">
        <v>36526</v>
      </c>
      <c r="B99">
        <v>25.848107207271685</v>
      </c>
      <c r="C99">
        <v>26.315118760885561</v>
      </c>
      <c r="D99">
        <v>2.009225776325299</v>
      </c>
      <c r="E99" s="2">
        <v>-0.46701155361387592</v>
      </c>
      <c r="F99">
        <v>30.253128919292678</v>
      </c>
      <c r="G99">
        <v>22.377108602478444</v>
      </c>
    </row>
    <row r="100" spans="1:7" x14ac:dyDescent="0.25">
      <c r="A100" s="33">
        <v>36557</v>
      </c>
      <c r="B100">
        <v>28.239399499874782</v>
      </c>
      <c r="C100">
        <v>27.374199929043122</v>
      </c>
      <c r="D100">
        <v>2.009225776325299</v>
      </c>
      <c r="E100" s="2">
        <v>0.86519957083165977</v>
      </c>
      <c r="F100">
        <v>31.312210087450239</v>
      </c>
      <c r="G100">
        <v>23.436189770636005</v>
      </c>
    </row>
    <row r="101" spans="1:7" x14ac:dyDescent="0.25">
      <c r="A101" s="33">
        <v>36586</v>
      </c>
      <c r="B101">
        <v>29.054558906294925</v>
      </c>
      <c r="C101">
        <v>27.652266004143854</v>
      </c>
      <c r="D101">
        <v>2.009225776325299</v>
      </c>
      <c r="E101" s="2">
        <v>1.4022929021510713</v>
      </c>
      <c r="F101">
        <v>31.590276162550971</v>
      </c>
      <c r="G101">
        <v>23.714255845736737</v>
      </c>
    </row>
    <row r="102" spans="1:7" x14ac:dyDescent="0.25">
      <c r="A102" s="33">
        <v>36617</v>
      </c>
      <c r="B102">
        <v>25.242555709826544</v>
      </c>
      <c r="C102">
        <v>26.026652297770404</v>
      </c>
      <c r="D102">
        <v>2.009225776325299</v>
      </c>
      <c r="E102" s="2">
        <v>-0.78409658794386061</v>
      </c>
      <c r="F102">
        <v>29.964662456177521</v>
      </c>
      <c r="G102">
        <v>22.088642139363287</v>
      </c>
    </row>
    <row r="103" spans="1:7" x14ac:dyDescent="0.25">
      <c r="A103" s="33">
        <v>36647</v>
      </c>
      <c r="B103">
        <v>27.732950227494854</v>
      </c>
      <c r="C103">
        <v>27.337448094041306</v>
      </c>
      <c r="D103">
        <v>2.009225776325299</v>
      </c>
      <c r="E103" s="2">
        <v>0.39550213345354734</v>
      </c>
      <c r="F103">
        <v>31.275458252448423</v>
      </c>
      <c r="G103">
        <v>23.39943793563419</v>
      </c>
    </row>
    <row r="104" spans="1:7" x14ac:dyDescent="0.25">
      <c r="A104" s="33">
        <v>36678</v>
      </c>
      <c r="B104">
        <v>29.887848063284924</v>
      </c>
      <c r="C104">
        <v>28.589264626057457</v>
      </c>
      <c r="D104">
        <v>2.009225776325299</v>
      </c>
      <c r="E104" s="2">
        <v>1.2985834372274674</v>
      </c>
      <c r="F104">
        <v>32.527274784464574</v>
      </c>
      <c r="G104">
        <v>24.65125446765034</v>
      </c>
    </row>
    <row r="105" spans="1:7" x14ac:dyDescent="0.25">
      <c r="A105" s="33">
        <v>36708</v>
      </c>
      <c r="B105">
        <v>29.320248214594841</v>
      </c>
      <c r="C105">
        <v>29.215355712561156</v>
      </c>
      <c r="D105">
        <v>2.009225776325299</v>
      </c>
      <c r="E105" s="2">
        <v>0.10489250203368528</v>
      </c>
      <c r="F105">
        <v>33.153365870968273</v>
      </c>
      <c r="G105">
        <v>25.277345554154039</v>
      </c>
    </row>
    <row r="106" spans="1:7" x14ac:dyDescent="0.25">
      <c r="A106" s="33">
        <v>36739</v>
      </c>
      <c r="B106">
        <v>30.137302050412622</v>
      </c>
      <c r="C106">
        <v>29.792994693033684</v>
      </c>
      <c r="D106">
        <v>2.009225776325299</v>
      </c>
      <c r="E106" s="2">
        <v>0.3443073573789377</v>
      </c>
      <c r="F106">
        <v>33.731004851440801</v>
      </c>
      <c r="G106">
        <v>25.854984534626567</v>
      </c>
    </row>
    <row r="107" spans="1:7" x14ac:dyDescent="0.25">
      <c r="A107" s="33">
        <v>36770</v>
      </c>
      <c r="B107">
        <v>32.715016289440875</v>
      </c>
      <c r="C107">
        <v>31.122865075630394</v>
      </c>
      <c r="D107">
        <v>2.009225776325299</v>
      </c>
      <c r="E107" s="2">
        <v>1.5921512138104816</v>
      </c>
      <c r="F107">
        <v>35.06087523403751</v>
      </c>
      <c r="G107">
        <v>27.184854917223277</v>
      </c>
    </row>
    <row r="108" spans="1:7" x14ac:dyDescent="0.25">
      <c r="A108" s="33">
        <v>36800</v>
      </c>
      <c r="B108">
        <v>31.895682761732179</v>
      </c>
      <c r="C108">
        <v>31.374901440370625</v>
      </c>
      <c r="D108">
        <v>2.009225776325299</v>
      </c>
      <c r="E108" s="2">
        <v>0.52078132136155375</v>
      </c>
      <c r="F108">
        <v>35.312911598777738</v>
      </c>
      <c r="G108">
        <v>27.436891281963508</v>
      </c>
    </row>
    <row r="109" spans="1:7" x14ac:dyDescent="0.25">
      <c r="A109" s="33">
        <v>36831</v>
      </c>
      <c r="B109">
        <v>32.894221247992718</v>
      </c>
      <c r="C109">
        <v>31.448021476155972</v>
      </c>
      <c r="D109">
        <v>2.009225776325299</v>
      </c>
      <c r="E109" s="2">
        <v>1.4461997718367456</v>
      </c>
      <c r="F109">
        <v>35.386031634563089</v>
      </c>
      <c r="G109">
        <v>27.510011317748855</v>
      </c>
    </row>
    <row r="110" spans="1:7" x14ac:dyDescent="0.25">
      <c r="A110" s="33">
        <v>36861</v>
      </c>
      <c r="B110">
        <v>27.415280815139191</v>
      </c>
      <c r="C110">
        <v>28.477539646574009</v>
      </c>
      <c r="D110">
        <v>2.009225776325299</v>
      </c>
      <c r="E110" s="2">
        <v>-1.0622588314348178</v>
      </c>
      <c r="F110">
        <v>32.415549804981126</v>
      </c>
      <c r="G110">
        <v>24.539529488166892</v>
      </c>
    </row>
    <row r="111" spans="1:7" x14ac:dyDescent="0.25">
      <c r="A111" s="33">
        <v>36892</v>
      </c>
      <c r="B111">
        <v>28.062039243353944</v>
      </c>
      <c r="C111">
        <v>27.624761250669756</v>
      </c>
      <c r="D111">
        <v>2.009225776325299</v>
      </c>
      <c r="E111" s="2">
        <v>0.43727799268418721</v>
      </c>
      <c r="F111">
        <v>31.562771409076873</v>
      </c>
      <c r="G111">
        <v>23.686751092262639</v>
      </c>
    </row>
    <row r="112" spans="1:7" x14ac:dyDescent="0.25">
      <c r="A112" s="33">
        <v>36923</v>
      </c>
      <c r="B112">
        <v>28.492135018180445</v>
      </c>
      <c r="C112">
        <v>28.154955880512098</v>
      </c>
      <c r="D112">
        <v>2.009225776325299</v>
      </c>
      <c r="E112" s="2">
        <v>0.33717913766834684</v>
      </c>
      <c r="F112">
        <v>32.092966038919215</v>
      </c>
      <c r="G112">
        <v>24.216945722104981</v>
      </c>
    </row>
    <row r="113" spans="1:7" x14ac:dyDescent="0.25">
      <c r="A113" s="33">
        <v>36951</v>
      </c>
      <c r="B113">
        <v>25.092704975107729</v>
      </c>
      <c r="C113">
        <v>25.962727977030269</v>
      </c>
      <c r="D113">
        <v>2.009225776325299</v>
      </c>
      <c r="E113" s="2">
        <v>-0.87002300192254012</v>
      </c>
      <c r="F113">
        <v>29.900738135437386</v>
      </c>
      <c r="G113">
        <v>22.024717818623152</v>
      </c>
    </row>
    <row r="114" spans="1:7" x14ac:dyDescent="0.25">
      <c r="A114" s="33">
        <v>36982</v>
      </c>
      <c r="B114">
        <v>24.975482346974282</v>
      </c>
      <c r="C114">
        <v>25.582905973330902</v>
      </c>
      <c r="D114">
        <v>2.009225776325299</v>
      </c>
      <c r="E114" s="2">
        <v>-0.60742362635662062</v>
      </c>
      <c r="F114">
        <v>29.520916131738019</v>
      </c>
      <c r="G114">
        <v>21.644895814923785</v>
      </c>
    </row>
    <row r="115" spans="1:7" x14ac:dyDescent="0.25">
      <c r="A115" s="33">
        <v>37012</v>
      </c>
      <c r="B115">
        <v>25.898851332021401</v>
      </c>
      <c r="C115">
        <v>25.925018960011165</v>
      </c>
      <c r="D115">
        <v>2.009225776325299</v>
      </c>
      <c r="E115" s="2">
        <v>-2.6167627989764242E-2</v>
      </c>
      <c r="F115">
        <v>29.863029118418282</v>
      </c>
      <c r="G115">
        <v>21.987008801604048</v>
      </c>
    </row>
    <row r="116" spans="1:7" x14ac:dyDescent="0.25">
      <c r="A116" s="33">
        <v>37043</v>
      </c>
      <c r="B116">
        <v>24.854763258667802</v>
      </c>
      <c r="C116">
        <v>26.1271507349662</v>
      </c>
      <c r="D116">
        <v>2.009225776325299</v>
      </c>
      <c r="E116" s="2">
        <v>-1.2723874762983982</v>
      </c>
      <c r="F116">
        <v>30.065160893373317</v>
      </c>
      <c r="G116">
        <v>22.189140576559083</v>
      </c>
    </row>
    <row r="117" spans="1:7" x14ac:dyDescent="0.25">
      <c r="A117" s="33">
        <v>37073</v>
      </c>
      <c r="B117">
        <v>24.493793441159585</v>
      </c>
      <c r="C117">
        <v>24.029378024816729</v>
      </c>
      <c r="D117">
        <v>2.009225776325299</v>
      </c>
      <c r="E117" s="2">
        <v>0.46441541634285599</v>
      </c>
      <c r="F117">
        <v>27.967388183223846</v>
      </c>
      <c r="G117">
        <v>20.091367866409612</v>
      </c>
    </row>
    <row r="118" spans="1:7" x14ac:dyDescent="0.25">
      <c r="A118" s="33">
        <v>37104</v>
      </c>
      <c r="B118">
        <v>25.779585896910369</v>
      </c>
      <c r="C118">
        <v>24.686789027244991</v>
      </c>
      <c r="D118">
        <v>2.009225776325299</v>
      </c>
      <c r="E118" s="2">
        <v>1.0927968696653778</v>
      </c>
      <c r="F118">
        <v>28.624799185652108</v>
      </c>
      <c r="G118">
        <v>20.748778868837874</v>
      </c>
    </row>
    <row r="119" spans="1:7" x14ac:dyDescent="0.25">
      <c r="A119" s="33">
        <v>37135</v>
      </c>
      <c r="B119">
        <v>25.145170608832078</v>
      </c>
      <c r="C119">
        <v>24.70425251641386</v>
      </c>
      <c r="D119">
        <v>2.009225776325299</v>
      </c>
      <c r="E119" s="2">
        <v>0.44091809241821878</v>
      </c>
      <c r="F119">
        <v>28.642262674820977</v>
      </c>
      <c r="G119">
        <v>20.766242358006743</v>
      </c>
    </row>
    <row r="120" spans="1:7" x14ac:dyDescent="0.25">
      <c r="A120" s="33">
        <v>37165</v>
      </c>
      <c r="B120">
        <v>20.139444460983015</v>
      </c>
      <c r="C120">
        <v>20.394524819626852</v>
      </c>
      <c r="D120">
        <v>2.009225776325299</v>
      </c>
      <c r="E120" s="2">
        <v>-0.25508035864383771</v>
      </c>
      <c r="F120">
        <v>24.332534978033969</v>
      </c>
      <c r="G120">
        <v>16.456514661219735</v>
      </c>
    </row>
    <row r="121" spans="1:7" x14ac:dyDescent="0.25">
      <c r="A121" s="33">
        <v>37196</v>
      </c>
      <c r="B121">
        <v>17.623867934340179</v>
      </c>
      <c r="C121">
        <v>18.616047004418956</v>
      </c>
      <c r="D121">
        <v>2.009225776325299</v>
      </c>
      <c r="E121" s="2">
        <v>-0.9921790700787767</v>
      </c>
      <c r="F121">
        <v>22.554057162826073</v>
      </c>
      <c r="G121">
        <v>14.678036846011839</v>
      </c>
    </row>
    <row r="122" spans="1:7" x14ac:dyDescent="0.25">
      <c r="A122" s="33">
        <v>37226</v>
      </c>
      <c r="B122">
        <v>17.383444822290524</v>
      </c>
      <c r="C122">
        <v>18.525852630920159</v>
      </c>
      <c r="D122">
        <v>2.009225776325299</v>
      </c>
      <c r="E122" s="2">
        <v>-1.1424078086296348</v>
      </c>
      <c r="F122">
        <v>22.463862789327276</v>
      </c>
      <c r="G122">
        <v>14.587842472513042</v>
      </c>
    </row>
    <row r="123" spans="1:7" x14ac:dyDescent="0.25">
      <c r="A123" s="33">
        <v>37257</v>
      </c>
      <c r="B123">
        <v>17.622630826500021</v>
      </c>
      <c r="C123">
        <v>19.279209317142211</v>
      </c>
      <c r="D123">
        <v>2.009225776325299</v>
      </c>
      <c r="E123" s="2">
        <v>-1.6565784906421896</v>
      </c>
      <c r="F123">
        <v>23.217219475549328</v>
      </c>
      <c r="G123">
        <v>15.341199158735094</v>
      </c>
    </row>
    <row r="124" spans="1:7" x14ac:dyDescent="0.25">
      <c r="A124" s="33">
        <v>37288</v>
      </c>
      <c r="B124">
        <v>18.809359435691178</v>
      </c>
      <c r="C124">
        <v>19.256529511501011</v>
      </c>
      <c r="D124">
        <v>2.009225776325299</v>
      </c>
      <c r="E124" s="2">
        <v>-0.44717007580983292</v>
      </c>
      <c r="F124">
        <v>23.194539669908128</v>
      </c>
      <c r="G124">
        <v>15.318519353093894</v>
      </c>
    </row>
    <row r="125" spans="1:7" x14ac:dyDescent="0.25">
      <c r="A125" s="33">
        <v>37316</v>
      </c>
      <c r="B125">
        <v>22.634155698106511</v>
      </c>
      <c r="C125">
        <v>21.134500975653069</v>
      </c>
      <c r="D125">
        <v>2.009225776325299</v>
      </c>
      <c r="E125" s="2">
        <v>1.4996547224534424</v>
      </c>
      <c r="F125">
        <v>25.072511134060186</v>
      </c>
      <c r="G125">
        <v>17.196490817245952</v>
      </c>
    </row>
    <row r="126" spans="1:7" x14ac:dyDescent="0.25">
      <c r="A126" s="33">
        <v>37347</v>
      </c>
      <c r="B126">
        <v>24.229408960343761</v>
      </c>
      <c r="C126">
        <v>24.099985827336393</v>
      </c>
      <c r="D126">
        <v>2.009225776325299</v>
      </c>
      <c r="E126" s="2">
        <v>0.12942313300736785</v>
      </c>
      <c r="F126">
        <v>28.03799598574351</v>
      </c>
      <c r="G126">
        <v>20.161975668929276</v>
      </c>
    </row>
    <row r="127" spans="1:7" x14ac:dyDescent="0.25">
      <c r="A127" s="33">
        <v>37377</v>
      </c>
      <c r="B127">
        <v>25.371132371832658</v>
      </c>
      <c r="C127">
        <v>24.561358995092618</v>
      </c>
      <c r="D127">
        <v>2.009225776325299</v>
      </c>
      <c r="E127" s="2">
        <v>0.80977337674003991</v>
      </c>
      <c r="F127">
        <v>28.499369153499735</v>
      </c>
      <c r="G127">
        <v>20.623348836685501</v>
      </c>
    </row>
    <row r="128" spans="1:7" x14ac:dyDescent="0.25">
      <c r="A128" s="33">
        <v>37408</v>
      </c>
      <c r="B128">
        <v>24.284629119903276</v>
      </c>
      <c r="C128">
        <v>24.711344835333822</v>
      </c>
      <c r="D128">
        <v>2.009225776325299</v>
      </c>
      <c r="E128" s="2">
        <v>-0.42671571543054654</v>
      </c>
      <c r="F128">
        <v>28.649354993740939</v>
      </c>
      <c r="G128">
        <v>20.773334676926705</v>
      </c>
    </row>
    <row r="129" spans="1:7" x14ac:dyDescent="0.25">
      <c r="A129" s="33">
        <v>37438</v>
      </c>
      <c r="B129">
        <v>25.337361671353911</v>
      </c>
      <c r="C129">
        <v>26.482152438500258</v>
      </c>
      <c r="D129">
        <v>2.009225776325299</v>
      </c>
      <c r="E129" s="2">
        <v>-1.1447907671463469</v>
      </c>
      <c r="F129">
        <v>30.420162596907375</v>
      </c>
      <c r="G129">
        <v>22.544142280093141</v>
      </c>
    </row>
    <row r="130" spans="1:7" x14ac:dyDescent="0.25">
      <c r="A130" s="33">
        <v>37469</v>
      </c>
      <c r="B130">
        <v>26.840813226781084</v>
      </c>
      <c r="C130">
        <v>26.911139861681356</v>
      </c>
      <c r="D130">
        <v>2.009225776325299</v>
      </c>
      <c r="E130" s="2">
        <v>-7.0326634900272467E-2</v>
      </c>
      <c r="F130">
        <v>30.849150020088473</v>
      </c>
      <c r="G130">
        <v>22.973129703274239</v>
      </c>
    </row>
    <row r="131" spans="1:7" x14ac:dyDescent="0.25">
      <c r="A131" s="33">
        <v>37500</v>
      </c>
      <c r="B131">
        <v>28.674244496198757</v>
      </c>
      <c r="C131">
        <v>27.057158116002363</v>
      </c>
      <c r="D131">
        <v>2.009225776325299</v>
      </c>
      <c r="E131" s="2">
        <v>1.6170863801963939</v>
      </c>
      <c r="F131">
        <v>30.99516827440948</v>
      </c>
      <c r="G131">
        <v>23.119147957595246</v>
      </c>
    </row>
    <row r="132" spans="1:7" x14ac:dyDescent="0.25">
      <c r="A132" s="33">
        <v>37530</v>
      </c>
      <c r="B132">
        <v>27.264022736129615</v>
      </c>
      <c r="C132">
        <v>27.130234354843473</v>
      </c>
      <c r="D132">
        <v>2.009225776325299</v>
      </c>
      <c r="E132" s="2">
        <v>0.13378838128614134</v>
      </c>
      <c r="F132">
        <v>31.06824451325059</v>
      </c>
      <c r="G132">
        <v>23.192224196436356</v>
      </c>
    </row>
    <row r="133" spans="1:7" x14ac:dyDescent="0.25">
      <c r="A133" s="33">
        <v>37561</v>
      </c>
      <c r="B133">
        <v>24.907150468816827</v>
      </c>
      <c r="C133">
        <v>25.352546957269286</v>
      </c>
      <c r="D133">
        <v>2.009225776325299</v>
      </c>
      <c r="E133" s="2">
        <v>-0.44539648845245949</v>
      </c>
      <c r="F133">
        <v>29.290557115676403</v>
      </c>
      <c r="G133">
        <v>21.414536798862169</v>
      </c>
    </row>
    <row r="134" spans="1:7" x14ac:dyDescent="0.25">
      <c r="A134" s="33">
        <v>37591</v>
      </c>
      <c r="B134">
        <v>25.994958674927368</v>
      </c>
      <c r="C134">
        <v>27.282327093633548</v>
      </c>
      <c r="D134">
        <v>2.009225776325299</v>
      </c>
      <c r="E134" s="2">
        <v>-1.2873684187061798</v>
      </c>
      <c r="F134">
        <v>31.220337252040665</v>
      </c>
      <c r="G134">
        <v>23.344316935226431</v>
      </c>
    </row>
    <row r="135" spans="1:7" x14ac:dyDescent="0.25">
      <c r="A135" s="33">
        <v>37622</v>
      </c>
      <c r="B135">
        <v>31.210344399516323</v>
      </c>
      <c r="C135">
        <v>31.193722753485474</v>
      </c>
      <c r="D135">
        <v>2.009225776325299</v>
      </c>
      <c r="E135" s="2">
        <v>1.6621646030849035E-2</v>
      </c>
      <c r="F135">
        <v>35.131732911892591</v>
      </c>
      <c r="G135">
        <v>27.255712595078357</v>
      </c>
    </row>
    <row r="136" spans="1:7" x14ac:dyDescent="0.25">
      <c r="A136" s="33">
        <v>37653</v>
      </c>
      <c r="B136">
        <v>34.701989154497511</v>
      </c>
      <c r="C136">
        <v>32.932436221091017</v>
      </c>
      <c r="D136">
        <v>2.009225776325299</v>
      </c>
      <c r="E136" s="2">
        <v>1.7695529334064943</v>
      </c>
      <c r="F136">
        <v>36.870446379498134</v>
      </c>
      <c r="G136">
        <v>28.9944260626839</v>
      </c>
    </row>
    <row r="137" spans="1:7" x14ac:dyDescent="0.25">
      <c r="A137" s="33">
        <v>37681</v>
      </c>
      <c r="B137">
        <v>31.559900435775802</v>
      </c>
      <c r="C137">
        <v>31.767488081802284</v>
      </c>
      <c r="D137">
        <v>2.009225776325299</v>
      </c>
      <c r="E137" s="2">
        <v>-0.20758764602648228</v>
      </c>
      <c r="F137">
        <v>35.705498240209401</v>
      </c>
      <c r="G137">
        <v>27.829477923395167</v>
      </c>
    </row>
    <row r="138" spans="1:7" x14ac:dyDescent="0.25">
      <c r="A138" s="33">
        <v>37712</v>
      </c>
      <c r="B138">
        <v>26.900870559782842</v>
      </c>
      <c r="C138">
        <v>26.579120901628478</v>
      </c>
      <c r="D138">
        <v>2.009225776325299</v>
      </c>
      <c r="E138" s="2">
        <v>0.32174965815436352</v>
      </c>
      <c r="F138">
        <v>30.517131060035595</v>
      </c>
      <c r="G138">
        <v>22.641110743221361</v>
      </c>
    </row>
    <row r="139" spans="1:7" x14ac:dyDescent="0.25">
      <c r="A139" s="33">
        <v>37742</v>
      </c>
      <c r="B139">
        <v>27.029124697483944</v>
      </c>
      <c r="C139">
        <v>27.467046852280088</v>
      </c>
      <c r="D139">
        <v>2.009225776325299</v>
      </c>
      <c r="E139" s="2">
        <v>-0.43792215479614427</v>
      </c>
      <c r="F139">
        <v>31.405057010687205</v>
      </c>
      <c r="G139">
        <v>23.529036693872971</v>
      </c>
    </row>
    <row r="140" spans="1:7" x14ac:dyDescent="0.25">
      <c r="A140" s="33">
        <v>37773</v>
      </c>
      <c r="B140">
        <v>29.217717111763591</v>
      </c>
      <c r="C140">
        <v>28.393019366111332</v>
      </c>
      <c r="D140">
        <v>2.009225776325299</v>
      </c>
      <c r="E140" s="2">
        <v>0.82469774565225862</v>
      </c>
      <c r="F140">
        <v>32.331029524518449</v>
      </c>
      <c r="G140">
        <v>24.455009207704215</v>
      </c>
    </row>
    <row r="141" spans="1:7" x14ac:dyDescent="0.25">
      <c r="A141" s="33">
        <v>37803</v>
      </c>
      <c r="B141">
        <v>29.666481479412965</v>
      </c>
      <c r="C141">
        <v>29.108334550586036</v>
      </c>
      <c r="D141">
        <v>2.009225776325299</v>
      </c>
      <c r="E141" s="2">
        <v>0.55814692882692896</v>
      </c>
      <c r="F141">
        <v>33.046344708993153</v>
      </c>
      <c r="G141">
        <v>25.170324392178919</v>
      </c>
    </row>
    <row r="142" spans="1:7" x14ac:dyDescent="0.25">
      <c r="A142" s="33">
        <v>37834</v>
      </c>
      <c r="B142">
        <v>30.181433866252178</v>
      </c>
      <c r="C142">
        <v>28.848209545248544</v>
      </c>
      <c r="D142">
        <v>2.009225776325299</v>
      </c>
      <c r="E142" s="2">
        <v>1.3332243210036339</v>
      </c>
      <c r="F142">
        <v>32.786219703655661</v>
      </c>
      <c r="G142">
        <v>24.910199386841427</v>
      </c>
    </row>
    <row r="143" spans="1:7" x14ac:dyDescent="0.25">
      <c r="A143" s="33">
        <v>37865</v>
      </c>
      <c r="B143">
        <v>26.491988358544209</v>
      </c>
      <c r="C143">
        <v>27.950479078916903</v>
      </c>
      <c r="D143">
        <v>2.009225776325299</v>
      </c>
      <c r="E143" s="2">
        <v>-1.4584907203726942</v>
      </c>
      <c r="F143">
        <v>31.88848923732402</v>
      </c>
      <c r="G143">
        <v>24.012468920509786</v>
      </c>
    </row>
    <row r="144" spans="1:7" x14ac:dyDescent="0.25">
      <c r="A144" s="33">
        <v>37895</v>
      </c>
      <c r="B144">
        <v>28.421909462808117</v>
      </c>
      <c r="C144">
        <v>28.982503982024124</v>
      </c>
      <c r="D144">
        <v>2.009225776325299</v>
      </c>
      <c r="E144" s="2">
        <v>-0.56059451921600711</v>
      </c>
      <c r="F144">
        <v>32.920514140431237</v>
      </c>
      <c r="G144">
        <v>25.044493823617007</v>
      </c>
    </row>
    <row r="145" spans="1:7" x14ac:dyDescent="0.25">
      <c r="A145" s="33">
        <v>37926</v>
      </c>
      <c r="B145">
        <v>29.054119681344286</v>
      </c>
      <c r="C145">
        <v>29.608305679146433</v>
      </c>
      <c r="D145">
        <v>2.009225776325299</v>
      </c>
      <c r="E145" s="2">
        <v>-0.55418599780214706</v>
      </c>
      <c r="F145">
        <v>33.54631583755355</v>
      </c>
      <c r="G145">
        <v>25.670295520739316</v>
      </c>
    </row>
    <row r="146" spans="1:7" x14ac:dyDescent="0.25">
      <c r="A146" s="33">
        <v>37956</v>
      </c>
      <c r="B146">
        <v>30.492731377328496</v>
      </c>
      <c r="C146">
        <v>29.367785803097171</v>
      </c>
      <c r="D146">
        <v>2.009225776325299</v>
      </c>
      <c r="E146" s="2">
        <v>1.1249455742313259</v>
      </c>
      <c r="F146">
        <v>33.305795961504288</v>
      </c>
      <c r="G146">
        <v>25.429775644690054</v>
      </c>
    </row>
    <row r="147" spans="1:7" x14ac:dyDescent="0.25">
      <c r="A147" s="33">
        <v>37987</v>
      </c>
      <c r="B147">
        <v>32.573134087852182</v>
      </c>
      <c r="C147">
        <v>32.490197301618771</v>
      </c>
      <c r="D147">
        <v>2.009225776325299</v>
      </c>
      <c r="E147" s="2">
        <v>8.2936786233410942E-2</v>
      </c>
      <c r="F147">
        <v>36.428207460025888</v>
      </c>
      <c r="G147">
        <v>28.552187143211654</v>
      </c>
    </row>
    <row r="148" spans="1:7" x14ac:dyDescent="0.25">
      <c r="A148" s="33">
        <v>38018</v>
      </c>
      <c r="B148">
        <v>32.938371103242801</v>
      </c>
      <c r="C148">
        <v>32.410230460242175</v>
      </c>
      <c r="D148">
        <v>2.009225776325299</v>
      </c>
      <c r="E148" s="2">
        <v>0.52814064300062569</v>
      </c>
      <c r="F148">
        <v>36.348240618649292</v>
      </c>
      <c r="G148">
        <v>28.472220301835058</v>
      </c>
    </row>
    <row r="149" spans="1:7" x14ac:dyDescent="0.25">
      <c r="A149" s="33">
        <v>38047</v>
      </c>
      <c r="B149">
        <v>34.593563669235039</v>
      </c>
      <c r="C149">
        <v>34.403042435075022</v>
      </c>
      <c r="D149">
        <v>2.009225776325299</v>
      </c>
      <c r="E149" s="2">
        <v>0.19052123416001621</v>
      </c>
      <c r="F149">
        <v>38.341052593482139</v>
      </c>
      <c r="G149">
        <v>30.465032276667905</v>
      </c>
    </row>
    <row r="150" spans="1:7" x14ac:dyDescent="0.25">
      <c r="A150" s="33">
        <v>38078</v>
      </c>
      <c r="B150">
        <v>34.911831155171384</v>
      </c>
      <c r="C150">
        <v>35.449999999341749</v>
      </c>
      <c r="D150">
        <v>2.009225776325299</v>
      </c>
      <c r="E150" s="2">
        <v>-0.53816884417036448</v>
      </c>
      <c r="F150">
        <v>39.388010157748866</v>
      </c>
      <c r="G150">
        <v>31.511989840934632</v>
      </c>
    </row>
    <row r="151" spans="1:7" x14ac:dyDescent="0.25">
      <c r="A151" s="33">
        <v>38108</v>
      </c>
      <c r="B151">
        <v>37.983859079481007</v>
      </c>
      <c r="C151">
        <v>37.06069030497811</v>
      </c>
      <c r="D151">
        <v>2.009225776325299</v>
      </c>
      <c r="E151" s="2">
        <v>0.9231687745028978</v>
      </c>
      <c r="F151">
        <v>40.998700463385227</v>
      </c>
      <c r="G151">
        <v>33.122680146570993</v>
      </c>
    </row>
    <row r="152" spans="1:7" x14ac:dyDescent="0.25">
      <c r="A152" s="33">
        <v>38139</v>
      </c>
      <c r="B152">
        <v>36.240243546977446</v>
      </c>
      <c r="C152">
        <v>35.978662467201175</v>
      </c>
      <c r="D152">
        <v>2.009225776325299</v>
      </c>
      <c r="E152" s="2">
        <v>0.26158107977627054</v>
      </c>
      <c r="F152">
        <v>39.916672625608292</v>
      </c>
      <c r="G152">
        <v>32.040652308794058</v>
      </c>
    </row>
    <row r="153" spans="1:7" x14ac:dyDescent="0.25">
      <c r="A153" s="33">
        <v>38169</v>
      </c>
      <c r="B153">
        <v>38.527055425959645</v>
      </c>
      <c r="C153">
        <v>39.932752439478222</v>
      </c>
      <c r="D153">
        <v>2.009225776325299</v>
      </c>
      <c r="E153" s="2">
        <v>-1.4056970135185765</v>
      </c>
      <c r="F153">
        <v>43.870762597885339</v>
      </c>
      <c r="G153">
        <v>35.994742281071105</v>
      </c>
    </row>
    <row r="154" spans="1:7" x14ac:dyDescent="0.25">
      <c r="A154" s="33">
        <v>38200</v>
      </c>
      <c r="B154">
        <v>42.857230908100021</v>
      </c>
      <c r="C154">
        <v>41.849186381418107</v>
      </c>
      <c r="D154">
        <v>2.009225776325299</v>
      </c>
      <c r="E154" s="2">
        <v>1.008044526681914</v>
      </c>
      <c r="F154">
        <v>45.787196539825224</v>
      </c>
      <c r="G154">
        <v>37.91117622301099</v>
      </c>
    </row>
    <row r="155" spans="1:7" x14ac:dyDescent="0.25">
      <c r="A155" s="33">
        <v>38231</v>
      </c>
      <c r="B155">
        <v>43.615750890686847</v>
      </c>
      <c r="C155">
        <v>42.472367618323375</v>
      </c>
      <c r="D155">
        <v>2.009225776325299</v>
      </c>
      <c r="E155" s="2">
        <v>1.1433832723634723</v>
      </c>
      <c r="F155">
        <v>46.410377776730492</v>
      </c>
      <c r="G155">
        <v>38.534357459916258</v>
      </c>
    </row>
    <row r="156" spans="1:7" x14ac:dyDescent="0.25">
      <c r="A156" s="33">
        <v>38261</v>
      </c>
      <c r="B156">
        <v>50.026471001637447</v>
      </c>
      <c r="C156">
        <v>47.857573573601115</v>
      </c>
      <c r="D156">
        <v>2.009225776325299</v>
      </c>
      <c r="E156" s="2">
        <v>2.1688974280363311</v>
      </c>
      <c r="F156">
        <v>51.795583732008232</v>
      </c>
      <c r="G156">
        <v>43.919563415193998</v>
      </c>
    </row>
    <row r="157" spans="1:7" x14ac:dyDescent="0.25">
      <c r="A157" s="33">
        <v>38292</v>
      </c>
      <c r="B157">
        <v>44.300607979511653</v>
      </c>
      <c r="C157">
        <v>45.32155751453643</v>
      </c>
      <c r="D157">
        <v>2.009225776325299</v>
      </c>
      <c r="E157" s="2">
        <v>-1.0209495350247764</v>
      </c>
      <c r="F157">
        <v>49.259567672943547</v>
      </c>
      <c r="G157">
        <v>41.383547356129313</v>
      </c>
    </row>
    <row r="158" spans="1:7" x14ac:dyDescent="0.25">
      <c r="A158" s="33">
        <v>38322</v>
      </c>
      <c r="B158">
        <v>39.957696311245137</v>
      </c>
      <c r="C158">
        <v>42.445945355145426</v>
      </c>
      <c r="D158">
        <v>2.009225776325299</v>
      </c>
      <c r="E158" s="2">
        <v>-2.4882490439002893</v>
      </c>
      <c r="F158">
        <v>46.383955513552543</v>
      </c>
      <c r="G158">
        <v>38.507935196738309</v>
      </c>
    </row>
    <row r="159" spans="1:7" x14ac:dyDescent="0.25">
      <c r="A159" s="33">
        <v>38353</v>
      </c>
      <c r="B159">
        <v>43.528620353189275</v>
      </c>
      <c r="C159">
        <v>45.985572940975331</v>
      </c>
      <c r="D159">
        <v>2.009225776325299</v>
      </c>
      <c r="E159" s="2">
        <v>-2.4569525877860556</v>
      </c>
      <c r="F159">
        <v>49.923583099382448</v>
      </c>
      <c r="G159">
        <v>42.047562782568214</v>
      </c>
    </row>
    <row r="160" spans="1:7" x14ac:dyDescent="0.25">
      <c r="A160" s="33">
        <v>38384</v>
      </c>
      <c r="B160">
        <v>44.77822385576269</v>
      </c>
      <c r="C160">
        <v>45.786682581414738</v>
      </c>
      <c r="D160">
        <v>2.009225776325299</v>
      </c>
      <c r="E160" s="2">
        <v>-1.0084587256520479</v>
      </c>
      <c r="F160">
        <v>49.724692739821855</v>
      </c>
      <c r="G160">
        <v>41.848672423007621</v>
      </c>
    </row>
    <row r="161" spans="1:7" x14ac:dyDescent="0.25">
      <c r="A161" s="33">
        <v>38412</v>
      </c>
      <c r="B161">
        <v>50.786736766555443</v>
      </c>
      <c r="C161">
        <v>48.101201293974</v>
      </c>
      <c r="D161">
        <v>2.009225776325299</v>
      </c>
      <c r="E161" s="2">
        <v>2.6855354725814422</v>
      </c>
      <c r="F161">
        <v>52.039211452381117</v>
      </c>
      <c r="G161">
        <v>44.163191135566883</v>
      </c>
    </row>
    <row r="162" spans="1:7" x14ac:dyDescent="0.25">
      <c r="A162" s="33">
        <v>38443</v>
      </c>
      <c r="B162">
        <v>49.091367840920874</v>
      </c>
      <c r="C162">
        <v>48.51223764134582</v>
      </c>
      <c r="D162">
        <v>2.009225776325299</v>
      </c>
      <c r="E162" s="2">
        <v>0.57913019957505441</v>
      </c>
      <c r="F162">
        <v>52.450247799752937</v>
      </c>
      <c r="G162">
        <v>44.574227482938703</v>
      </c>
    </row>
    <row r="163" spans="1:7" x14ac:dyDescent="0.25">
      <c r="A163" s="33">
        <v>38473</v>
      </c>
      <c r="B163">
        <v>44.823773507470968</v>
      </c>
      <c r="C163">
        <v>47.310280137286234</v>
      </c>
      <c r="D163">
        <v>2.009225776325299</v>
      </c>
      <c r="E163" s="2">
        <v>-2.4865066298152669</v>
      </c>
      <c r="F163">
        <v>51.248290295693351</v>
      </c>
      <c r="G163">
        <v>43.372269978879118</v>
      </c>
    </row>
    <row r="164" spans="1:7" x14ac:dyDescent="0.25">
      <c r="A164" s="33">
        <v>38504</v>
      </c>
      <c r="B164">
        <v>52.174975959176635</v>
      </c>
      <c r="C164">
        <v>51.434414334839396</v>
      </c>
      <c r="D164">
        <v>2.009225776325299</v>
      </c>
      <c r="E164" s="2">
        <v>0.74056162433723927</v>
      </c>
      <c r="F164">
        <v>55.372424493246513</v>
      </c>
      <c r="G164">
        <v>47.496404176432279</v>
      </c>
    </row>
    <row r="165" spans="1:7" x14ac:dyDescent="0.25">
      <c r="A165" s="33">
        <v>38534</v>
      </c>
      <c r="B165">
        <v>55.683223397767968</v>
      </c>
      <c r="C165">
        <v>57.909772185234658</v>
      </c>
      <c r="D165">
        <v>2.009225776325299</v>
      </c>
      <c r="E165" s="2">
        <v>-2.2265487874666903</v>
      </c>
      <c r="F165">
        <v>61.847782343641775</v>
      </c>
      <c r="G165">
        <v>53.971762026827541</v>
      </c>
    </row>
    <row r="166" spans="1:7" x14ac:dyDescent="0.25">
      <c r="A166" s="33">
        <v>38565</v>
      </c>
      <c r="B166">
        <v>61.754005854211435</v>
      </c>
      <c r="C166">
        <v>59.935373220524376</v>
      </c>
      <c r="D166">
        <v>2.009225776325299</v>
      </c>
      <c r="E166" s="2">
        <v>1.8186326336870593</v>
      </c>
      <c r="F166">
        <v>63.873383378931493</v>
      </c>
      <c r="G166">
        <v>55.997363062117259</v>
      </c>
    </row>
    <row r="167" spans="1:7" x14ac:dyDescent="0.25">
      <c r="A167" s="33">
        <v>38596</v>
      </c>
      <c r="B167">
        <v>61.689910132406254</v>
      </c>
      <c r="C167">
        <v>60.216733032758903</v>
      </c>
      <c r="D167">
        <v>2.009225776325299</v>
      </c>
      <c r="E167" s="2">
        <v>1.4731770996473514</v>
      </c>
      <c r="F167">
        <v>64.15474319116602</v>
      </c>
      <c r="G167">
        <v>56.278722874351786</v>
      </c>
    </row>
    <row r="168" spans="1:7" x14ac:dyDescent="0.25">
      <c r="A168" s="33">
        <v>38626</v>
      </c>
      <c r="B168">
        <v>58.558478711666361</v>
      </c>
      <c r="C168">
        <v>57.146655233867236</v>
      </c>
      <c r="D168">
        <v>2.009225776325299</v>
      </c>
      <c r="E168" s="2">
        <v>1.4118234777991248</v>
      </c>
      <c r="F168">
        <v>61.084665392274353</v>
      </c>
      <c r="G168">
        <v>53.208645075460119</v>
      </c>
    </row>
    <row r="169" spans="1:7" x14ac:dyDescent="0.25">
      <c r="A169" s="33">
        <v>38657</v>
      </c>
      <c r="B169">
        <v>54.792838027449626</v>
      </c>
      <c r="C169">
        <v>56.553597178446097</v>
      </c>
      <c r="D169">
        <v>2.009225776325299</v>
      </c>
      <c r="E169" s="2">
        <v>-1.7607591509964706</v>
      </c>
      <c r="F169">
        <v>60.491607336853214</v>
      </c>
      <c r="G169">
        <v>52.61558702003898</v>
      </c>
    </row>
    <row r="170" spans="1:7" x14ac:dyDescent="0.25">
      <c r="A170" s="33">
        <v>38687</v>
      </c>
      <c r="B170">
        <v>54.596645394076802</v>
      </c>
      <c r="C170">
        <v>55.804399655705801</v>
      </c>
      <c r="D170">
        <v>2.009225776325299</v>
      </c>
      <c r="E170" s="2">
        <v>-1.2077542616289989</v>
      </c>
      <c r="F170">
        <v>59.742409814112918</v>
      </c>
      <c r="G170">
        <v>51.866389497298684</v>
      </c>
    </row>
    <row r="171" spans="1:7" x14ac:dyDescent="0.25">
      <c r="A171" s="33">
        <v>38718</v>
      </c>
      <c r="B171">
        <v>61.207597447021946</v>
      </c>
      <c r="C171">
        <v>61.06966806845719</v>
      </c>
      <c r="D171">
        <v>2.009225776325299</v>
      </c>
      <c r="E171" s="2">
        <v>0.13792937856475618</v>
      </c>
      <c r="F171">
        <v>65.0076782268643</v>
      </c>
      <c r="G171">
        <v>57.131657910050073</v>
      </c>
    </row>
    <row r="172" spans="1:7" x14ac:dyDescent="0.25">
      <c r="A172" s="33">
        <v>38749</v>
      </c>
      <c r="B172">
        <v>57.784937677814675</v>
      </c>
      <c r="C172">
        <v>58.507896288934106</v>
      </c>
      <c r="D172">
        <v>2.009225776325299</v>
      </c>
      <c r="E172" s="2">
        <v>-0.72295861111943083</v>
      </c>
      <c r="F172">
        <v>62.445906447341223</v>
      </c>
      <c r="G172">
        <v>54.569886130526989</v>
      </c>
    </row>
    <row r="173" spans="1:7" x14ac:dyDescent="0.25">
      <c r="A173" s="33">
        <v>38777</v>
      </c>
      <c r="B173">
        <v>56.823281716803393</v>
      </c>
      <c r="C173">
        <v>58.459198778525703</v>
      </c>
      <c r="D173">
        <v>2.009225776325299</v>
      </c>
      <c r="E173" s="2">
        <v>-1.63591706172231</v>
      </c>
      <c r="F173">
        <v>62.39720893693282</v>
      </c>
      <c r="G173">
        <v>54.521188620118586</v>
      </c>
    </row>
    <row r="174" spans="1:7" x14ac:dyDescent="0.25">
      <c r="A174" s="33">
        <v>38808</v>
      </c>
      <c r="B174">
        <v>65.216115442591104</v>
      </c>
      <c r="C174">
        <v>64.753811146505996</v>
      </c>
      <c r="D174">
        <v>2.009225776325299</v>
      </c>
      <c r="E174" s="2">
        <v>0.46230429608510804</v>
      </c>
      <c r="F174">
        <v>68.691821304913105</v>
      </c>
      <c r="G174">
        <v>60.815800988098879</v>
      </c>
    </row>
    <row r="175" spans="1:7" x14ac:dyDescent="0.25">
      <c r="A175" s="33">
        <v>38838</v>
      </c>
      <c r="B175">
        <v>66.582024088658613</v>
      </c>
      <c r="C175">
        <v>66.330310711664339</v>
      </c>
      <c r="D175">
        <v>2.009225776325299</v>
      </c>
      <c r="E175" s="2">
        <v>0.25171337699427454</v>
      </c>
      <c r="F175">
        <v>70.268320870071449</v>
      </c>
      <c r="G175">
        <v>62.392300553257222</v>
      </c>
    </row>
    <row r="176" spans="1:7" x14ac:dyDescent="0.25">
      <c r="A176" s="33">
        <v>38869</v>
      </c>
      <c r="B176">
        <v>66.618781613421703</v>
      </c>
      <c r="C176">
        <v>66.462658381610723</v>
      </c>
      <c r="D176">
        <v>2.009225776325299</v>
      </c>
      <c r="E176" s="2">
        <v>0.1561232318109802</v>
      </c>
      <c r="F176">
        <v>70.400668540017833</v>
      </c>
      <c r="G176">
        <v>62.524648223203606</v>
      </c>
    </row>
    <row r="177" spans="1:7" x14ac:dyDescent="0.25">
      <c r="A177" s="33">
        <v>38899</v>
      </c>
      <c r="B177">
        <v>70.183493298853463</v>
      </c>
      <c r="C177">
        <v>67.428837650860828</v>
      </c>
      <c r="D177">
        <v>2.009225776325299</v>
      </c>
      <c r="E177" s="2">
        <v>2.7546556479926352</v>
      </c>
      <c r="F177">
        <v>71.366847809267938</v>
      </c>
      <c r="G177">
        <v>63.490827492453711</v>
      </c>
    </row>
    <row r="178" spans="1:7" x14ac:dyDescent="0.25">
      <c r="A178" s="33">
        <v>38930</v>
      </c>
      <c r="B178">
        <v>68.489735560928196</v>
      </c>
      <c r="C178">
        <v>67.787108369567775</v>
      </c>
      <c r="D178">
        <v>2.009225776325299</v>
      </c>
      <c r="E178" s="2">
        <v>0.70262719136042051</v>
      </c>
      <c r="F178">
        <v>71.725118527974885</v>
      </c>
      <c r="G178">
        <v>63.849098211160658</v>
      </c>
    </row>
    <row r="179" spans="1:7" x14ac:dyDescent="0.25">
      <c r="A179" s="33">
        <v>38961</v>
      </c>
      <c r="B179">
        <v>60.209907619805826</v>
      </c>
      <c r="C179">
        <v>63.384526778320947</v>
      </c>
      <c r="D179">
        <v>2.009225776325299</v>
      </c>
      <c r="E179" s="2">
        <v>-3.1746191585151209</v>
      </c>
      <c r="F179">
        <v>67.322536936728056</v>
      </c>
      <c r="G179">
        <v>59.44651661991383</v>
      </c>
    </row>
    <row r="180" spans="1:7" x14ac:dyDescent="0.25">
      <c r="A180" s="33">
        <v>38991</v>
      </c>
      <c r="B180">
        <v>55.093641228605193</v>
      </c>
      <c r="C180">
        <v>56.300406431989266</v>
      </c>
      <c r="D180">
        <v>2.009225776325299</v>
      </c>
      <c r="E180" s="2">
        <v>-1.206765203384073</v>
      </c>
      <c r="F180">
        <v>60.238416590396383</v>
      </c>
      <c r="G180">
        <v>52.362396273582149</v>
      </c>
    </row>
    <row r="181" spans="1:7" x14ac:dyDescent="0.25">
      <c r="A181" s="33">
        <v>39022</v>
      </c>
      <c r="B181">
        <v>54.415992271298144</v>
      </c>
      <c r="C181">
        <v>56.535622782543214</v>
      </c>
      <c r="D181">
        <v>2.009225776325299</v>
      </c>
      <c r="E181" s="2">
        <v>-2.1196305112450702</v>
      </c>
      <c r="F181">
        <v>60.473632940950331</v>
      </c>
      <c r="G181">
        <v>52.597612624136097</v>
      </c>
    </row>
    <row r="182" spans="1:7" x14ac:dyDescent="0.25">
      <c r="A182" s="33">
        <v>39052</v>
      </c>
      <c r="B182">
        <v>56.802163596531102</v>
      </c>
      <c r="C182">
        <v>56.426419791951375</v>
      </c>
      <c r="D182">
        <v>2.009225776325299</v>
      </c>
      <c r="E182" s="2">
        <v>0.37574380457972723</v>
      </c>
      <c r="F182">
        <v>60.364429950358492</v>
      </c>
      <c r="G182">
        <v>52.488409633544258</v>
      </c>
    </row>
    <row r="183" spans="1:7" x14ac:dyDescent="0.25">
      <c r="A183" s="33">
        <v>39083</v>
      </c>
      <c r="B183">
        <v>50.170045722825506</v>
      </c>
      <c r="C183">
        <v>51.20989206210885</v>
      </c>
      <c r="D183">
        <v>2.009225776325299</v>
      </c>
      <c r="E183" s="2">
        <v>-1.0398463392833435</v>
      </c>
      <c r="F183">
        <v>55.147902220515967</v>
      </c>
      <c r="G183">
        <v>47.271881903701733</v>
      </c>
    </row>
    <row r="184" spans="1:7" x14ac:dyDescent="0.25">
      <c r="A184" s="33">
        <v>39114</v>
      </c>
      <c r="B184">
        <v>55.585755635231614</v>
      </c>
      <c r="C184">
        <v>53.646495786490462</v>
      </c>
      <c r="D184">
        <v>2.009225776325299</v>
      </c>
      <c r="E184" s="2">
        <v>1.9392598487411519</v>
      </c>
      <c r="F184">
        <v>57.584505944897579</v>
      </c>
      <c r="G184">
        <v>49.708485628083345</v>
      </c>
    </row>
    <row r="185" spans="1:7" x14ac:dyDescent="0.25">
      <c r="A185" s="33">
        <v>39142</v>
      </c>
      <c r="B185">
        <v>57.301204817450675</v>
      </c>
      <c r="C185">
        <v>56.708110361549593</v>
      </c>
      <c r="D185">
        <v>2.009225776325299</v>
      </c>
      <c r="E185" s="2">
        <v>0.59309445590108112</v>
      </c>
      <c r="F185">
        <v>60.64612051995671</v>
      </c>
      <c r="G185">
        <v>52.770100203142476</v>
      </c>
    </row>
    <row r="186" spans="1:7" x14ac:dyDescent="0.25">
      <c r="A186" s="33">
        <v>39173</v>
      </c>
      <c r="B186">
        <v>59.892473136504385</v>
      </c>
      <c r="C186">
        <v>60.470545379541186</v>
      </c>
      <c r="D186">
        <v>2.009225776325299</v>
      </c>
      <c r="E186" s="2">
        <v>-0.57807224303680016</v>
      </c>
      <c r="F186">
        <v>64.408555537948303</v>
      </c>
      <c r="G186">
        <v>56.532535221134069</v>
      </c>
    </row>
    <row r="187" spans="1:7" x14ac:dyDescent="0.25">
      <c r="A187" s="33">
        <v>39203</v>
      </c>
      <c r="B187">
        <v>58.946260095767343</v>
      </c>
      <c r="C187">
        <v>60.273880139173848</v>
      </c>
      <c r="D187">
        <v>2.009225776325299</v>
      </c>
      <c r="E187" s="2">
        <v>-1.3276200434065046</v>
      </c>
      <c r="F187">
        <v>64.211890297580965</v>
      </c>
      <c r="G187">
        <v>56.335869980766731</v>
      </c>
    </row>
    <row r="188" spans="1:7" x14ac:dyDescent="0.25">
      <c r="A188" s="33">
        <v>39234</v>
      </c>
      <c r="B188">
        <v>62.131588183022124</v>
      </c>
      <c r="C188">
        <v>61.99062084646647</v>
      </c>
      <c r="D188">
        <v>2.009225776325299</v>
      </c>
      <c r="E188" s="2">
        <v>0.1409673365556543</v>
      </c>
      <c r="F188">
        <v>65.92863100487358</v>
      </c>
      <c r="G188">
        <v>58.052610688059353</v>
      </c>
    </row>
    <row r="189" spans="1:7" x14ac:dyDescent="0.25">
      <c r="A189" s="33">
        <v>39264</v>
      </c>
      <c r="B189">
        <v>70.539453027043734</v>
      </c>
      <c r="C189">
        <v>70.651497788292559</v>
      </c>
      <c r="D189">
        <v>2.009225776325299</v>
      </c>
      <c r="E189" s="2">
        <v>-0.1120447612488249</v>
      </c>
      <c r="F189">
        <v>74.589507946699669</v>
      </c>
      <c r="G189">
        <v>66.713487629885449</v>
      </c>
    </row>
    <row r="190" spans="1:7" x14ac:dyDescent="0.25">
      <c r="A190" s="33">
        <v>39295</v>
      </c>
      <c r="B190">
        <v>69.125813319656118</v>
      </c>
      <c r="C190">
        <v>69.368010940921664</v>
      </c>
      <c r="D190">
        <v>2.009225776325299</v>
      </c>
      <c r="E190" s="2">
        <v>-0.24219762126554656</v>
      </c>
      <c r="F190">
        <v>73.306021099328774</v>
      </c>
      <c r="G190">
        <v>65.430000782514554</v>
      </c>
    </row>
    <row r="191" spans="1:7" x14ac:dyDescent="0.25">
      <c r="A191" s="33">
        <v>39326</v>
      </c>
      <c r="B191">
        <v>75.994563847917945</v>
      </c>
      <c r="C191">
        <v>72.721525961504369</v>
      </c>
      <c r="D191">
        <v>2.009225776325299</v>
      </c>
      <c r="E191" s="2">
        <v>3.2730378864135758</v>
      </c>
      <c r="F191">
        <v>76.659536119911479</v>
      </c>
      <c r="G191">
        <v>68.783515803097259</v>
      </c>
    </row>
    <row r="192" spans="1:7" x14ac:dyDescent="0.25">
      <c r="A192" s="33">
        <v>39356</v>
      </c>
      <c r="B192">
        <v>82.988330192211521</v>
      </c>
      <c r="C192">
        <v>83.746764326866668</v>
      </c>
      <c r="D192">
        <v>2.009225776325299</v>
      </c>
      <c r="E192" s="2">
        <v>-0.75843413465514686</v>
      </c>
      <c r="F192">
        <v>87.684774485273778</v>
      </c>
      <c r="G192">
        <v>79.808754168459558</v>
      </c>
    </row>
    <row r="193" spans="1:7" x14ac:dyDescent="0.25">
      <c r="A193" s="33">
        <v>39387</v>
      </c>
      <c r="B193">
        <v>91.882738860596021</v>
      </c>
      <c r="C193">
        <v>87.962128396390995</v>
      </c>
      <c r="D193">
        <v>2.009225776325299</v>
      </c>
      <c r="E193" s="2">
        <v>3.9206104642050263</v>
      </c>
      <c r="F193">
        <v>91.900138554798104</v>
      </c>
      <c r="G193">
        <v>84.024118237983885</v>
      </c>
    </row>
    <row r="194" spans="1:7" x14ac:dyDescent="0.25">
      <c r="A194" s="33">
        <v>39417</v>
      </c>
      <c r="B194">
        <v>87.53392515242102</v>
      </c>
      <c r="C194">
        <v>87.514191937500399</v>
      </c>
      <c r="D194">
        <v>2.009225776325299</v>
      </c>
      <c r="E194" s="2">
        <v>1.9733214920620412E-2</v>
      </c>
      <c r="F194">
        <v>91.452202095907509</v>
      </c>
      <c r="G194">
        <v>83.576181779093289</v>
      </c>
    </row>
    <row r="195" spans="1:7" x14ac:dyDescent="0.25">
      <c r="A195" s="33">
        <v>39448</v>
      </c>
      <c r="B195">
        <v>90.080190885401336</v>
      </c>
      <c r="C195">
        <v>90.061385698496025</v>
      </c>
      <c r="D195">
        <v>2.009225776325299</v>
      </c>
      <c r="E195" s="2">
        <v>1.8805186905311189E-2</v>
      </c>
      <c r="F195">
        <v>93.999395856903135</v>
      </c>
      <c r="G195">
        <v>86.123375540088915</v>
      </c>
    </row>
    <row r="196" spans="1:7" x14ac:dyDescent="0.25">
      <c r="A196" s="33">
        <v>39479</v>
      </c>
      <c r="B196">
        <v>92.302889756465433</v>
      </c>
      <c r="C196">
        <v>92.768335117686092</v>
      </c>
      <c r="D196">
        <v>2.009225776325299</v>
      </c>
      <c r="E196" s="2">
        <v>-0.46544536122065949</v>
      </c>
      <c r="F196">
        <v>96.706345276093202</v>
      </c>
      <c r="G196">
        <v>88.830324959278983</v>
      </c>
    </row>
    <row r="197" spans="1:7" x14ac:dyDescent="0.25">
      <c r="A197" s="33">
        <v>39508</v>
      </c>
      <c r="B197">
        <v>101.63201721314444</v>
      </c>
      <c r="C197">
        <v>96.415318546269219</v>
      </c>
      <c r="D197">
        <v>2.009225776325299</v>
      </c>
      <c r="E197" s="2">
        <v>5.2166986668752173</v>
      </c>
      <c r="F197">
        <v>100.35332870467633</v>
      </c>
      <c r="G197">
        <v>92.477308387862109</v>
      </c>
    </row>
    <row r="198" spans="1:7" x14ac:dyDescent="0.25">
      <c r="A198" s="33">
        <v>39539</v>
      </c>
      <c r="B198">
        <v>109.87207976083018</v>
      </c>
      <c r="C198">
        <v>113.08315549857736</v>
      </c>
      <c r="D198">
        <v>2.009225776325299</v>
      </c>
      <c r="E198" s="2">
        <v>-3.2110757377471799</v>
      </c>
      <c r="F198">
        <v>117.02116565698446</v>
      </c>
      <c r="G198">
        <v>109.14514534017025</v>
      </c>
    </row>
    <row r="199" spans="1:7" x14ac:dyDescent="0.25">
      <c r="A199" s="33">
        <v>39569</v>
      </c>
      <c r="B199">
        <v>122.42592833504533</v>
      </c>
      <c r="C199">
        <v>117.1282350944181</v>
      </c>
      <c r="D199">
        <v>2.009225776325299</v>
      </c>
      <c r="E199" s="2">
        <v>5.2976932406272255</v>
      </c>
      <c r="F199">
        <v>121.06624525282521</v>
      </c>
      <c r="G199">
        <v>113.19022493601099</v>
      </c>
    </row>
    <row r="200" spans="1:7" x14ac:dyDescent="0.25">
      <c r="A200" s="33">
        <v>39600</v>
      </c>
      <c r="B200">
        <v>130.69235602676204</v>
      </c>
      <c r="C200">
        <v>124.07810379520515</v>
      </c>
      <c r="D200">
        <v>2.009225776325299</v>
      </c>
      <c r="E200" s="2">
        <v>6.6142522315568897</v>
      </c>
      <c r="F200">
        <v>128.01611395361226</v>
      </c>
      <c r="G200">
        <v>120.14009363679804</v>
      </c>
    </row>
    <row r="201" spans="1:7" x14ac:dyDescent="0.25">
      <c r="A201" s="33">
        <v>39630</v>
      </c>
      <c r="B201">
        <v>130.55822018352953</v>
      </c>
      <c r="C201">
        <v>127.77104107447207</v>
      </c>
      <c r="D201">
        <v>2.009225776325299</v>
      </c>
      <c r="E201" s="2">
        <v>2.7871791090574618</v>
      </c>
      <c r="F201">
        <v>131.70905123287918</v>
      </c>
      <c r="G201">
        <v>123.83303091606496</v>
      </c>
    </row>
    <row r="202" spans="1:7" x14ac:dyDescent="0.25">
      <c r="A202" s="33">
        <v>39661</v>
      </c>
      <c r="B202">
        <v>113.43020507531716</v>
      </c>
      <c r="C202">
        <v>112.54810999791755</v>
      </c>
      <c r="D202">
        <v>2.009225776325299</v>
      </c>
      <c r="E202" s="2">
        <v>0.88209507739961168</v>
      </c>
      <c r="F202">
        <v>116.48612015632466</v>
      </c>
      <c r="G202">
        <v>108.61009983951044</v>
      </c>
    </row>
    <row r="203" spans="1:7" x14ac:dyDescent="0.25">
      <c r="A203" s="33">
        <v>39692</v>
      </c>
      <c r="B203">
        <v>99.641086330676316</v>
      </c>
      <c r="C203">
        <v>105.53450697860123</v>
      </c>
      <c r="D203">
        <v>2.009225776325299</v>
      </c>
      <c r="E203" s="2">
        <v>-5.8934206479249127</v>
      </c>
      <c r="F203">
        <v>109.47251713700834</v>
      </c>
      <c r="G203">
        <v>101.59649682019412</v>
      </c>
    </row>
    <row r="204" spans="1:7" x14ac:dyDescent="0.25">
      <c r="A204" s="33">
        <v>39722</v>
      </c>
      <c r="B204">
        <v>74.517676318884028</v>
      </c>
      <c r="C204">
        <v>66.340067394555604</v>
      </c>
      <c r="D204">
        <v>2.009225776325299</v>
      </c>
      <c r="E204" s="2">
        <v>8.1776089243284247</v>
      </c>
      <c r="F204">
        <v>70.278077552962714</v>
      </c>
      <c r="G204">
        <v>62.402057236148487</v>
      </c>
    </row>
    <row r="205" spans="1:7" x14ac:dyDescent="0.25">
      <c r="A205" s="33">
        <v>39753</v>
      </c>
      <c r="B205">
        <v>54.688843920607127</v>
      </c>
      <c r="C205">
        <v>56.89600388523975</v>
      </c>
      <c r="D205">
        <v>2.009225776325299</v>
      </c>
      <c r="E205" s="2">
        <v>-2.2071599646326234</v>
      </c>
      <c r="F205">
        <v>60.834014043646867</v>
      </c>
      <c r="G205">
        <v>52.957993726832633</v>
      </c>
    </row>
    <row r="206" spans="1:7" x14ac:dyDescent="0.25">
      <c r="A206" s="33">
        <v>39783</v>
      </c>
      <c r="B206">
        <v>36.08911790861265</v>
      </c>
      <c r="C206">
        <v>43.571862519325961</v>
      </c>
      <c r="D206">
        <v>2.009225776325299</v>
      </c>
      <c r="E206" s="2">
        <v>-7.4827446107133113</v>
      </c>
      <c r="F206">
        <v>47.509872677733078</v>
      </c>
      <c r="G206">
        <v>39.633852360918844</v>
      </c>
    </row>
    <row r="207" spans="1:7" x14ac:dyDescent="0.25">
      <c r="A207" s="33">
        <v>39814</v>
      </c>
      <c r="B207">
        <v>35.269331492779472</v>
      </c>
      <c r="C207">
        <v>38.271766221062315</v>
      </c>
      <c r="D207">
        <v>2.009225776325299</v>
      </c>
      <c r="E207" s="2">
        <v>-3.002434728282843</v>
      </c>
      <c r="F207">
        <v>42.209776379469432</v>
      </c>
      <c r="G207">
        <v>34.333756062655198</v>
      </c>
    </row>
    <row r="208" spans="1:7" x14ac:dyDescent="0.25">
      <c r="A208" s="33">
        <v>39845</v>
      </c>
      <c r="B208">
        <v>32.273992117885115</v>
      </c>
      <c r="C208">
        <v>37.699591780528564</v>
      </c>
      <c r="D208">
        <v>2.009225776325299</v>
      </c>
      <c r="E208" s="2">
        <v>-5.4255996626434495</v>
      </c>
      <c r="F208">
        <v>41.637601938935681</v>
      </c>
      <c r="G208">
        <v>33.761581622121447</v>
      </c>
    </row>
    <row r="209" spans="1:7" x14ac:dyDescent="0.25">
      <c r="A209" s="33">
        <v>39873</v>
      </c>
      <c r="B209">
        <v>41.543968523516014</v>
      </c>
      <c r="C209">
        <v>41.492587242928792</v>
      </c>
      <c r="D209">
        <v>2.009225776325299</v>
      </c>
      <c r="E209" s="2">
        <v>5.1381280587222022E-2</v>
      </c>
      <c r="F209">
        <v>45.430597401335909</v>
      </c>
      <c r="G209">
        <v>37.554577084521675</v>
      </c>
    </row>
    <row r="210" spans="1:7" x14ac:dyDescent="0.25">
      <c r="A210" s="33">
        <v>39904</v>
      </c>
      <c r="B210">
        <v>45.510247483544049</v>
      </c>
      <c r="C210">
        <v>45.59111059236718</v>
      </c>
      <c r="D210">
        <v>2.009225776325299</v>
      </c>
      <c r="E210" s="2">
        <v>-8.0863108823130858E-2</v>
      </c>
      <c r="F210">
        <v>49.529120750774297</v>
      </c>
      <c r="G210">
        <v>41.653100433960063</v>
      </c>
    </row>
    <row r="211" spans="1:7" x14ac:dyDescent="0.25">
      <c r="A211" s="33">
        <v>39934</v>
      </c>
      <c r="B211">
        <v>54.375367060670747</v>
      </c>
      <c r="C211">
        <v>52.760849308988035</v>
      </c>
      <c r="D211">
        <v>2.009225776325299</v>
      </c>
      <c r="E211" s="2">
        <v>1.6145177516827118</v>
      </c>
      <c r="F211">
        <v>56.698859467395152</v>
      </c>
      <c r="G211">
        <v>48.822839150580918</v>
      </c>
    </row>
    <row r="212" spans="1:7" x14ac:dyDescent="0.25">
      <c r="A212" s="33">
        <v>39965</v>
      </c>
      <c r="B212">
        <v>65.893406324623498</v>
      </c>
      <c r="C212">
        <v>62.953072489235694</v>
      </c>
      <c r="D212">
        <v>2.009225776325299</v>
      </c>
      <c r="E212" s="2">
        <v>2.9403338353878041</v>
      </c>
      <c r="F212">
        <v>66.891082647642804</v>
      </c>
      <c r="G212">
        <v>59.015062330828577</v>
      </c>
    </row>
    <row r="213" spans="1:7" x14ac:dyDescent="0.25">
      <c r="A213" s="33">
        <v>39995</v>
      </c>
      <c r="B213">
        <v>60.85386794708392</v>
      </c>
      <c r="C213">
        <v>62.340478980463629</v>
      </c>
      <c r="D213">
        <v>2.009225776325299</v>
      </c>
      <c r="E213" s="2">
        <v>-1.4866110333797096</v>
      </c>
      <c r="F213">
        <v>66.278489138870739</v>
      </c>
      <c r="G213">
        <v>58.402468822056512</v>
      </c>
    </row>
    <row r="214" spans="1:7" x14ac:dyDescent="0.25">
      <c r="A214" s="33">
        <v>40026</v>
      </c>
      <c r="B214">
        <v>64.747927161979945</v>
      </c>
      <c r="C214">
        <v>65.662598209503301</v>
      </c>
      <c r="D214">
        <v>2.009225776325299</v>
      </c>
      <c r="E214" s="2">
        <v>-0.91467104752335615</v>
      </c>
      <c r="F214">
        <v>69.600608367910411</v>
      </c>
      <c r="G214">
        <v>61.724588051096184</v>
      </c>
    </row>
    <row r="215" spans="1:7" x14ac:dyDescent="0.25">
      <c r="A215" s="33">
        <v>40057</v>
      </c>
      <c r="B215">
        <v>65.246870881036259</v>
      </c>
      <c r="C215">
        <v>64.251141665250799</v>
      </c>
      <c r="D215">
        <v>2.009225776325299</v>
      </c>
      <c r="E215" s="2">
        <v>0.99572921578545959</v>
      </c>
      <c r="F215">
        <v>68.189151823657909</v>
      </c>
      <c r="G215">
        <v>60.313131506843682</v>
      </c>
    </row>
    <row r="216" spans="1:7" x14ac:dyDescent="0.25">
      <c r="A216" s="33">
        <v>40087</v>
      </c>
      <c r="B216">
        <v>72.283075909543101</v>
      </c>
      <c r="C216">
        <v>73.200488791743112</v>
      </c>
      <c r="D216">
        <v>2.009225776325299</v>
      </c>
      <c r="E216" s="2">
        <v>-0.91741288220001138</v>
      </c>
      <c r="F216">
        <v>77.138498950150222</v>
      </c>
      <c r="G216">
        <v>69.262478633336002</v>
      </c>
    </row>
    <row r="217" spans="1:7" x14ac:dyDescent="0.25">
      <c r="A217" s="33">
        <v>40118</v>
      </c>
      <c r="B217">
        <v>74.38701999141901</v>
      </c>
      <c r="C217">
        <v>73.408610875168108</v>
      </c>
      <c r="D217">
        <v>2.009225776325299</v>
      </c>
      <c r="E217" s="2">
        <v>0.97840911625090143</v>
      </c>
      <c r="F217">
        <v>77.346621033575218</v>
      </c>
      <c r="G217">
        <v>69.470600716760998</v>
      </c>
    </row>
    <row r="218" spans="1:7" x14ac:dyDescent="0.25">
      <c r="A218" s="33">
        <v>40148</v>
      </c>
      <c r="B218">
        <v>71.025183836233936</v>
      </c>
      <c r="C218">
        <v>69.671741092449224</v>
      </c>
      <c r="D218">
        <v>2.009225776325299</v>
      </c>
      <c r="E218" s="2">
        <v>1.3534427437847114</v>
      </c>
      <c r="F218">
        <v>73.609751250856334</v>
      </c>
      <c r="G218">
        <v>65.733730934042114</v>
      </c>
    </row>
    <row r="219" spans="1:7" x14ac:dyDescent="0.25">
      <c r="A219" s="33">
        <v>40179</v>
      </c>
      <c r="B219">
        <v>74.10851421118123</v>
      </c>
      <c r="C219">
        <v>74.711424473259115</v>
      </c>
      <c r="D219">
        <v>2.009225776325299</v>
      </c>
      <c r="E219" s="2">
        <v>-0.60291026207788434</v>
      </c>
      <c r="F219">
        <v>78.649434631666225</v>
      </c>
      <c r="G219">
        <v>70.773414314852005</v>
      </c>
    </row>
    <row r="220" spans="1:7" x14ac:dyDescent="0.25">
      <c r="A220" s="33">
        <v>40210</v>
      </c>
      <c r="B220">
        <v>72.82492449800759</v>
      </c>
      <c r="C220">
        <v>73.350671297362481</v>
      </c>
      <c r="D220">
        <v>2.009225776325299</v>
      </c>
      <c r="E220" s="2">
        <v>-0.52574679935489144</v>
      </c>
      <c r="F220">
        <v>77.288681455769591</v>
      </c>
      <c r="G220">
        <v>69.412661138955372</v>
      </c>
    </row>
    <row r="221" spans="1:7" x14ac:dyDescent="0.25">
      <c r="A221" s="33">
        <v>40238</v>
      </c>
      <c r="B221">
        <v>78.162782552379795</v>
      </c>
      <c r="C221">
        <v>75.457006736898222</v>
      </c>
      <c r="D221">
        <v>2.009225776325299</v>
      </c>
      <c r="E221" s="2">
        <v>2.705775815481573</v>
      </c>
      <c r="F221">
        <v>79.395016895305332</v>
      </c>
      <c r="G221">
        <v>71.518996578491112</v>
      </c>
    </row>
    <row r="222" spans="1:7" x14ac:dyDescent="0.25">
      <c r="A222" s="33">
        <v>40269</v>
      </c>
      <c r="B222">
        <v>81.492867281760113</v>
      </c>
      <c r="C222">
        <v>77.251927097480717</v>
      </c>
      <c r="D222">
        <v>2.009225776325299</v>
      </c>
      <c r="E222" s="2">
        <v>4.2409401842793955</v>
      </c>
      <c r="F222">
        <v>81.189937255887827</v>
      </c>
      <c r="G222">
        <v>73.313916939073607</v>
      </c>
    </row>
    <row r="223" spans="1:7" x14ac:dyDescent="0.25">
      <c r="A223" s="33">
        <v>40299</v>
      </c>
      <c r="B223">
        <v>70.525696587241868</v>
      </c>
      <c r="C223">
        <v>71.802874968804858</v>
      </c>
      <c r="D223">
        <v>2.009225776325299</v>
      </c>
      <c r="E223" s="2">
        <v>-1.2771783815629902</v>
      </c>
      <c r="F223">
        <v>75.740885127211968</v>
      </c>
      <c r="G223">
        <v>67.864864810397748</v>
      </c>
    </row>
    <row r="224" spans="1:7" x14ac:dyDescent="0.25">
      <c r="A224" s="33">
        <v>40330</v>
      </c>
      <c r="B224">
        <v>69.618563633134514</v>
      </c>
      <c r="C224">
        <v>72.348748830543343</v>
      </c>
      <c r="D224">
        <v>2.009225776325299</v>
      </c>
      <c r="E224" s="2">
        <v>-2.7301851974088294</v>
      </c>
      <c r="F224">
        <v>76.286758988950453</v>
      </c>
      <c r="G224">
        <v>68.410738672136233</v>
      </c>
    </row>
    <row r="225" spans="1:7" x14ac:dyDescent="0.25">
      <c r="A225" s="33">
        <v>40360</v>
      </c>
      <c r="B225">
        <v>71.048314141503127</v>
      </c>
      <c r="C225">
        <v>72.088067678717124</v>
      </c>
      <c r="D225">
        <v>2.009225776325299</v>
      </c>
      <c r="E225" s="2">
        <v>-1.039753537213997</v>
      </c>
      <c r="F225">
        <v>76.026077837124234</v>
      </c>
      <c r="G225">
        <v>68.150057520310014</v>
      </c>
    </row>
    <row r="226" spans="1:7" x14ac:dyDescent="0.25">
      <c r="A226" s="33">
        <v>40391</v>
      </c>
      <c r="B226">
        <v>72.965291386565525</v>
      </c>
      <c r="C226">
        <v>72.15760602779352</v>
      </c>
      <c r="D226">
        <v>2.009225776325299</v>
      </c>
      <c r="E226" s="2">
        <v>0.8076853587720052</v>
      </c>
      <c r="F226">
        <v>76.09561618620063</v>
      </c>
      <c r="G226">
        <v>68.21959586938641</v>
      </c>
    </row>
    <row r="227" spans="1:7" x14ac:dyDescent="0.25">
      <c r="A227" s="33">
        <v>40422</v>
      </c>
      <c r="B227">
        <v>72.096783209673035</v>
      </c>
      <c r="C227">
        <v>70.851208874504891</v>
      </c>
      <c r="D227">
        <v>2.009225776325299</v>
      </c>
      <c r="E227" s="2">
        <v>1.2455743351681434</v>
      </c>
      <c r="F227">
        <v>74.789219032912001</v>
      </c>
      <c r="G227">
        <v>66.913198716097781</v>
      </c>
    </row>
    <row r="228" spans="1:7" x14ac:dyDescent="0.25">
      <c r="A228" s="33">
        <v>40452</v>
      </c>
      <c r="B228">
        <v>77.348524142544647</v>
      </c>
      <c r="C228">
        <v>77.167106766004082</v>
      </c>
      <c r="D228">
        <v>2.009225776325299</v>
      </c>
      <c r="E228" s="2">
        <v>0.18141737654056556</v>
      </c>
      <c r="F228">
        <v>81.105116924411192</v>
      </c>
      <c r="G228">
        <v>73.229096607596972</v>
      </c>
    </row>
    <row r="229" spans="1:7" x14ac:dyDescent="0.25">
      <c r="A229" s="33">
        <v>40483</v>
      </c>
      <c r="B229">
        <v>80.104124214340672</v>
      </c>
      <c r="C229">
        <v>79.942991727894935</v>
      </c>
      <c r="D229">
        <v>2.009225776325299</v>
      </c>
      <c r="E229" s="2">
        <v>0.1611324864457373</v>
      </c>
      <c r="F229">
        <v>83.881001886302045</v>
      </c>
      <c r="G229">
        <v>76.004981569487825</v>
      </c>
    </row>
    <row r="230" spans="1:7" x14ac:dyDescent="0.25">
      <c r="A230" s="33">
        <v>40513</v>
      </c>
      <c r="B230">
        <v>85.068026300420115</v>
      </c>
      <c r="C230">
        <v>83.028116616432072</v>
      </c>
      <c r="D230">
        <v>2.009225776325299</v>
      </c>
      <c r="E230" s="2">
        <v>2.0399096839880428</v>
      </c>
      <c r="F230">
        <v>86.966126774839182</v>
      </c>
      <c r="G230">
        <v>79.090106458024962</v>
      </c>
    </row>
    <row r="231" spans="1:7" x14ac:dyDescent="0.25">
      <c r="A231" s="33">
        <v>40544</v>
      </c>
      <c r="B231">
        <v>85.695258599507468</v>
      </c>
      <c r="C231">
        <v>86.829410156978113</v>
      </c>
      <c r="D231">
        <v>2.009225776325299</v>
      </c>
      <c r="E231" s="2">
        <v>-1.1341515574706449</v>
      </c>
      <c r="F231">
        <v>90.767420315385223</v>
      </c>
      <c r="G231">
        <v>82.891399998571003</v>
      </c>
    </row>
    <row r="232" spans="1:7" x14ac:dyDescent="0.25">
      <c r="A232" s="33">
        <v>40575</v>
      </c>
      <c r="B232">
        <v>85.139638380041717</v>
      </c>
      <c r="C232">
        <v>86.236696438040127</v>
      </c>
      <c r="D232">
        <v>2.009225776325299</v>
      </c>
      <c r="E232" s="2">
        <v>-1.0970580579984102</v>
      </c>
      <c r="F232">
        <v>90.174706596447237</v>
      </c>
      <c r="G232">
        <v>82.298686279633017</v>
      </c>
    </row>
    <row r="233" spans="1:7" x14ac:dyDescent="0.25">
      <c r="A233" s="33">
        <v>40603</v>
      </c>
      <c r="B233">
        <v>93.316991475537208</v>
      </c>
      <c r="C233">
        <v>93.145441296726972</v>
      </c>
      <c r="D233">
        <v>2.009225776325299</v>
      </c>
      <c r="E233" s="2">
        <v>0.17155017881023582</v>
      </c>
      <c r="F233">
        <v>97.083451455134082</v>
      </c>
      <c r="G233">
        <v>89.207431138319862</v>
      </c>
    </row>
    <row r="234" spans="1:7" x14ac:dyDescent="0.25">
      <c r="A234" s="33">
        <v>40634</v>
      </c>
      <c r="B234">
        <v>105.09498288152425</v>
      </c>
      <c r="C234">
        <v>99.281914070576988</v>
      </c>
      <c r="D234">
        <v>2.009225776325299</v>
      </c>
      <c r="E234" s="2">
        <v>5.8130688109472572</v>
      </c>
      <c r="F234">
        <v>103.2199242289841</v>
      </c>
      <c r="G234">
        <v>95.343903912169878</v>
      </c>
    </row>
    <row r="235" spans="1:7" x14ac:dyDescent="0.25">
      <c r="A235" s="33">
        <v>40664</v>
      </c>
      <c r="B235">
        <v>95.976621685559238</v>
      </c>
      <c r="C235">
        <v>96.353374938256835</v>
      </c>
      <c r="D235">
        <v>2.009225776325299</v>
      </c>
      <c r="E235" s="2">
        <v>-0.37675325269759696</v>
      </c>
      <c r="F235">
        <v>100.29138509666394</v>
      </c>
      <c r="G235">
        <v>92.415364779849725</v>
      </c>
    </row>
    <row r="236" spans="1:7" x14ac:dyDescent="0.25">
      <c r="A236" s="33">
        <v>40695</v>
      </c>
      <c r="B236">
        <v>92.128413247816084</v>
      </c>
      <c r="C236">
        <v>92.703624423523479</v>
      </c>
      <c r="D236">
        <v>2.009225776325299</v>
      </c>
      <c r="E236" s="2">
        <v>-0.57521117570739477</v>
      </c>
      <c r="F236">
        <v>96.641634581930589</v>
      </c>
      <c r="G236">
        <v>88.765614265116369</v>
      </c>
    </row>
    <row r="237" spans="1:7" x14ac:dyDescent="0.25">
      <c r="A237" s="33">
        <v>40725</v>
      </c>
      <c r="B237">
        <v>92.971688102464867</v>
      </c>
      <c r="C237">
        <v>89.820145665695676</v>
      </c>
      <c r="D237">
        <v>2.009225776325299</v>
      </c>
      <c r="E237" s="2">
        <v>3.1515424367691907</v>
      </c>
      <c r="F237">
        <v>93.758155824102786</v>
      </c>
      <c r="G237">
        <v>85.882135507288567</v>
      </c>
    </row>
    <row r="238" spans="1:7" x14ac:dyDescent="0.25">
      <c r="A238" s="33">
        <v>40756</v>
      </c>
      <c r="B238">
        <v>81.37406783486469</v>
      </c>
      <c r="C238">
        <v>85.039708876148211</v>
      </c>
      <c r="D238">
        <v>2.009225776325299</v>
      </c>
      <c r="E238" s="2">
        <v>-3.6656410412835214</v>
      </c>
      <c r="F238">
        <v>88.977719034555321</v>
      </c>
      <c r="G238">
        <v>81.101698717741101</v>
      </c>
    </row>
    <row r="239" spans="1:7" x14ac:dyDescent="0.25">
      <c r="A239" s="33">
        <v>40787</v>
      </c>
      <c r="B239">
        <v>81.055805751257367</v>
      </c>
      <c r="C239">
        <v>81.11260533123118</v>
      </c>
      <c r="D239">
        <v>2.009225776325299</v>
      </c>
      <c r="E239" s="2">
        <v>-5.6799579973812797E-2</v>
      </c>
      <c r="F239">
        <v>85.05061548963829</v>
      </c>
      <c r="G239">
        <v>77.17459517282407</v>
      </c>
    </row>
    <row r="240" spans="1:7" x14ac:dyDescent="0.25">
      <c r="A240" s="33">
        <v>40817</v>
      </c>
      <c r="B240">
        <v>82.833077274453117</v>
      </c>
      <c r="C240">
        <v>84.201747360033494</v>
      </c>
      <c r="D240">
        <v>2.009225776325299</v>
      </c>
      <c r="E240" s="2">
        <v>-1.3686700855803764</v>
      </c>
      <c r="F240">
        <v>88.139757518440604</v>
      </c>
      <c r="G240">
        <v>80.263737201626384</v>
      </c>
    </row>
    <row r="241" spans="1:7" x14ac:dyDescent="0.25">
      <c r="A241" s="33">
        <v>40848</v>
      </c>
      <c r="B241">
        <v>93.331551522847235</v>
      </c>
      <c r="C241">
        <v>90.423436724509116</v>
      </c>
      <c r="D241">
        <v>2.009225776325299</v>
      </c>
      <c r="E241" s="2">
        <v>2.9081147983381186</v>
      </c>
      <c r="F241">
        <v>94.361446882916226</v>
      </c>
      <c r="G241">
        <v>86.485426566102007</v>
      </c>
    </row>
    <row r="242" spans="1:7" x14ac:dyDescent="0.25">
      <c r="A242" s="33">
        <v>40878</v>
      </c>
      <c r="B242">
        <v>95.570863103350135</v>
      </c>
      <c r="C242">
        <v>92.274429745946065</v>
      </c>
      <c r="D242">
        <v>2.009225776325299</v>
      </c>
      <c r="E242" s="2">
        <v>3.2964333574040694</v>
      </c>
      <c r="F242">
        <v>96.212439904353175</v>
      </c>
      <c r="G242">
        <v>88.336419587538956</v>
      </c>
    </row>
    <row r="243" spans="1:7" x14ac:dyDescent="0.25">
      <c r="A243" s="33">
        <v>40909</v>
      </c>
      <c r="B243">
        <v>96.577437003490473</v>
      </c>
      <c r="C243">
        <v>94.481902240856428</v>
      </c>
      <c r="D243">
        <v>2.009225776325299</v>
      </c>
      <c r="E243" s="2">
        <v>2.0955347626340455</v>
      </c>
      <c r="F243">
        <v>98.419912399263538</v>
      </c>
      <c r="G243">
        <v>90.543892082449318</v>
      </c>
    </row>
    <row r="244" spans="1:7" x14ac:dyDescent="0.25">
      <c r="A244" s="33">
        <v>40940</v>
      </c>
      <c r="B244">
        <v>98.212243175364463</v>
      </c>
      <c r="C244">
        <v>97.501199249542282</v>
      </c>
      <c r="D244">
        <v>2.009225776325299</v>
      </c>
      <c r="E244" s="2">
        <v>0.71104392582218168</v>
      </c>
      <c r="F244">
        <v>101.43920940794939</v>
      </c>
      <c r="G244">
        <v>93.563189091135172</v>
      </c>
    </row>
    <row r="245" spans="1:7" x14ac:dyDescent="0.25">
      <c r="A245" s="33">
        <v>40969</v>
      </c>
      <c r="B245">
        <v>100.60522185001244</v>
      </c>
      <c r="C245">
        <v>100.43704069656762</v>
      </c>
      <c r="D245">
        <v>2.009225776325299</v>
      </c>
      <c r="E245" s="2">
        <v>0.1681811534448201</v>
      </c>
      <c r="F245">
        <v>104.37505085497473</v>
      </c>
      <c r="G245">
        <v>96.499030538160511</v>
      </c>
    </row>
    <row r="246" spans="1:7" x14ac:dyDescent="0.25">
      <c r="A246" s="33">
        <v>41000</v>
      </c>
      <c r="B246">
        <v>96.546634511697334</v>
      </c>
      <c r="C246">
        <v>94.396119684406671</v>
      </c>
      <c r="D246">
        <v>2.009225776325299</v>
      </c>
      <c r="E246" s="2">
        <v>2.1505148272906638</v>
      </c>
      <c r="F246">
        <v>98.33412984281378</v>
      </c>
      <c r="G246">
        <v>90.458109525999561</v>
      </c>
    </row>
    <row r="247" spans="1:7" x14ac:dyDescent="0.25">
      <c r="A247" s="33">
        <v>41030</v>
      </c>
      <c r="B247">
        <v>85.882741303489354</v>
      </c>
      <c r="C247">
        <v>88.069301042605844</v>
      </c>
      <c r="D247">
        <v>2.009225776325299</v>
      </c>
      <c r="E247" s="2">
        <v>-2.1865597391164897</v>
      </c>
      <c r="F247">
        <v>92.007311201012953</v>
      </c>
      <c r="G247">
        <v>84.131290884198734</v>
      </c>
    </row>
    <row r="248" spans="1:7" x14ac:dyDescent="0.25">
      <c r="A248" s="33">
        <v>41061</v>
      </c>
      <c r="B248">
        <v>75.062145939267424</v>
      </c>
      <c r="C248">
        <v>74.067868684325276</v>
      </c>
      <c r="D248">
        <v>2.009225776325299</v>
      </c>
      <c r="E248" s="2">
        <v>0.99427725494214769</v>
      </c>
      <c r="F248">
        <v>78.005878842732386</v>
      </c>
      <c r="G248">
        <v>70.129858525918166</v>
      </c>
    </row>
    <row r="249" spans="1:7" x14ac:dyDescent="0.25">
      <c r="A249" s="33">
        <v>41091</v>
      </c>
      <c r="B249">
        <v>81.777504430669211</v>
      </c>
      <c r="C249">
        <v>84.95446752203317</v>
      </c>
      <c r="D249">
        <v>2.009225776325299</v>
      </c>
      <c r="E249" s="2">
        <v>-3.1769630913639588</v>
      </c>
      <c r="F249">
        <v>88.89247768044028</v>
      </c>
      <c r="G249">
        <v>81.01645736362606</v>
      </c>
    </row>
    <row r="250" spans="1:7" x14ac:dyDescent="0.25">
      <c r="A250" s="33">
        <v>41122</v>
      </c>
      <c r="B250">
        <v>87.360201183712064</v>
      </c>
      <c r="C250">
        <v>87.264506156905938</v>
      </c>
      <c r="D250">
        <v>2.009225776325299</v>
      </c>
      <c r="E250" s="2">
        <v>9.5695026806126293E-2</v>
      </c>
      <c r="F250">
        <v>91.202516315313048</v>
      </c>
      <c r="G250">
        <v>83.326495998498828</v>
      </c>
    </row>
    <row r="251" spans="1:7" x14ac:dyDescent="0.25">
      <c r="A251" s="33">
        <v>41153</v>
      </c>
      <c r="B251">
        <v>89.886668248834269</v>
      </c>
      <c r="C251">
        <v>87.129061017138369</v>
      </c>
      <c r="D251">
        <v>2.009225776325299</v>
      </c>
      <c r="E251" s="2">
        <v>2.7576072316958999</v>
      </c>
      <c r="F251">
        <v>91.067071175545479</v>
      </c>
      <c r="G251">
        <v>83.191050858731259</v>
      </c>
    </row>
    <row r="252" spans="1:7" x14ac:dyDescent="0.25">
      <c r="A252" s="33">
        <v>41183</v>
      </c>
      <c r="B252">
        <v>84.466309173075445</v>
      </c>
      <c r="C252">
        <v>82.001907846046151</v>
      </c>
      <c r="D252">
        <v>2.009225776325299</v>
      </c>
      <c r="E252" s="2">
        <v>2.464401327029293</v>
      </c>
      <c r="F252">
        <v>85.939918004453261</v>
      </c>
      <c r="G252">
        <v>78.063897687639042</v>
      </c>
    </row>
    <row r="253" spans="1:7" x14ac:dyDescent="0.25">
      <c r="A253" s="33">
        <v>41214</v>
      </c>
      <c r="B253">
        <v>80.174546999582233</v>
      </c>
      <c r="C253">
        <v>82.279439826610712</v>
      </c>
      <c r="D253">
        <v>2.009225776325299</v>
      </c>
      <c r="E253" s="2">
        <v>-2.104892827028479</v>
      </c>
      <c r="F253">
        <v>86.217449985017822</v>
      </c>
      <c r="G253">
        <v>78.341429668203602</v>
      </c>
    </row>
    <row r="254" spans="1:7" x14ac:dyDescent="0.25">
      <c r="A254" s="33">
        <v>41244</v>
      </c>
      <c r="B254">
        <v>78.257839604232288</v>
      </c>
      <c r="C254">
        <v>82.357624848874266</v>
      </c>
      <c r="D254">
        <v>2.009225776325299</v>
      </c>
      <c r="E254" s="2">
        <v>-4.0997852446419785</v>
      </c>
      <c r="F254">
        <v>86.295635007281376</v>
      </c>
      <c r="G254">
        <v>78.419614690467156</v>
      </c>
    </row>
    <row r="255" spans="1:7" x14ac:dyDescent="0.25">
      <c r="A255" s="33">
        <v>41275</v>
      </c>
      <c r="B255">
        <v>80.368421942172631</v>
      </c>
      <c r="C255">
        <v>86.723352285176475</v>
      </c>
      <c r="D255">
        <v>2.009225776325299</v>
      </c>
      <c r="E255" s="2">
        <v>-6.3549303430038435</v>
      </c>
      <c r="F255">
        <v>90.661362443583585</v>
      </c>
      <c r="G255">
        <v>82.785342126769365</v>
      </c>
    </row>
    <row r="256" spans="1:7" x14ac:dyDescent="0.25">
      <c r="A256" s="33">
        <v>41306</v>
      </c>
      <c r="B256">
        <v>81.773076567572787</v>
      </c>
      <c r="C256">
        <v>86.329044120171432</v>
      </c>
      <c r="D256">
        <v>2.009225776325299</v>
      </c>
      <c r="E256" s="2">
        <v>-4.5559675525986449</v>
      </c>
      <c r="F256">
        <v>90.267054278578541</v>
      </c>
      <c r="G256">
        <v>82.391033961764322</v>
      </c>
    </row>
    <row r="257" spans="1:7" x14ac:dyDescent="0.25">
      <c r="A257" s="33">
        <v>41334</v>
      </c>
      <c r="B257">
        <v>86.3569115116088</v>
      </c>
      <c r="C257">
        <v>83.808451330366978</v>
      </c>
      <c r="D257">
        <v>2.009225776325299</v>
      </c>
      <c r="E257" s="2">
        <v>2.5484601812418219</v>
      </c>
      <c r="F257">
        <v>87.746461488774088</v>
      </c>
      <c r="G257">
        <v>79.870441171959868</v>
      </c>
    </row>
    <row r="258" spans="1:7" x14ac:dyDescent="0.25">
      <c r="A258" s="33">
        <v>41365</v>
      </c>
      <c r="B258">
        <v>87.240114983583993</v>
      </c>
      <c r="C258">
        <v>85.771410172540527</v>
      </c>
      <c r="D258">
        <v>2.009225776325299</v>
      </c>
      <c r="E258" s="2">
        <v>1.468704811043466</v>
      </c>
      <c r="F258">
        <v>89.709420330947637</v>
      </c>
      <c r="G258">
        <v>81.833400014133417</v>
      </c>
    </row>
    <row r="259" spans="1:7" x14ac:dyDescent="0.25">
      <c r="A259" s="33">
        <v>41395</v>
      </c>
      <c r="B259">
        <v>91.269647694628034</v>
      </c>
      <c r="C259">
        <v>88.138777403260661</v>
      </c>
      <c r="D259">
        <v>2.009225776325299</v>
      </c>
      <c r="E259" s="2">
        <v>3.1308702913673727</v>
      </c>
      <c r="F259">
        <v>92.076787561667771</v>
      </c>
      <c r="G259">
        <v>84.200767244853552</v>
      </c>
    </row>
    <row r="260" spans="1:7" x14ac:dyDescent="0.25">
      <c r="A260" s="33">
        <v>41426</v>
      </c>
      <c r="B260">
        <v>92.460385754833439</v>
      </c>
      <c r="C260">
        <v>90.024994333146864</v>
      </c>
      <c r="D260">
        <v>2.009225776325299</v>
      </c>
      <c r="E260" s="2">
        <v>2.4353914216865746</v>
      </c>
      <c r="F260">
        <v>93.963004491553974</v>
      </c>
      <c r="G260">
        <v>86.086984174739754</v>
      </c>
    </row>
    <row r="261" spans="1:7" x14ac:dyDescent="0.25">
      <c r="A261" s="33">
        <v>41456</v>
      </c>
      <c r="B261">
        <v>101.32072526338725</v>
      </c>
      <c r="C261">
        <v>100.68229338486756</v>
      </c>
      <c r="D261">
        <v>2.009225776325299</v>
      </c>
      <c r="E261" s="2">
        <v>0.63843187851968253</v>
      </c>
      <c r="F261">
        <v>104.62030354327467</v>
      </c>
      <c r="G261">
        <v>96.744283226460453</v>
      </c>
    </row>
    <row r="262" spans="1:7" x14ac:dyDescent="0.25">
      <c r="A262" s="33">
        <v>41487</v>
      </c>
      <c r="B262">
        <v>103.86097884770152</v>
      </c>
      <c r="C262">
        <v>102.04992357852478</v>
      </c>
      <c r="D262">
        <v>2.009225776325299</v>
      </c>
      <c r="E262" s="2">
        <v>1.8110552691767339</v>
      </c>
      <c r="F262">
        <v>105.98793373693189</v>
      </c>
      <c r="G262">
        <v>98.111913420117673</v>
      </c>
    </row>
    <row r="263" spans="1:7" x14ac:dyDescent="0.25">
      <c r="A263" s="33">
        <v>41518</v>
      </c>
      <c r="B263">
        <v>104.09006464782662</v>
      </c>
      <c r="C263">
        <v>102.09627274468562</v>
      </c>
      <c r="D263">
        <v>2.009225776325299</v>
      </c>
      <c r="E263" s="2">
        <v>1.9937919031410019</v>
      </c>
      <c r="F263">
        <v>106.03428290309273</v>
      </c>
      <c r="G263">
        <v>98.158262586278511</v>
      </c>
    </row>
    <row r="264" spans="1:7" x14ac:dyDescent="0.25">
      <c r="A264" s="33">
        <v>41548</v>
      </c>
      <c r="B264">
        <v>98.272811857809103</v>
      </c>
      <c r="C264">
        <v>95.428648532847149</v>
      </c>
      <c r="D264">
        <v>2.009225776325299</v>
      </c>
      <c r="E264" s="2">
        <v>2.8441633249619542</v>
      </c>
      <c r="F264">
        <v>99.366658691254258</v>
      </c>
      <c r="G264">
        <v>91.490638374440039</v>
      </c>
    </row>
    <row r="265" spans="1:7" x14ac:dyDescent="0.25">
      <c r="A265" s="33">
        <v>41579</v>
      </c>
      <c r="B265">
        <v>88.366863932719113</v>
      </c>
      <c r="C265">
        <v>91.7630452557637</v>
      </c>
      <c r="D265">
        <v>2.009225776325299</v>
      </c>
      <c r="E265" s="2">
        <v>-3.396181323044587</v>
      </c>
      <c r="F265">
        <v>95.70105541417081</v>
      </c>
      <c r="G265">
        <v>87.82503509735659</v>
      </c>
    </row>
    <row r="266" spans="1:7" x14ac:dyDescent="0.25">
      <c r="A266" s="33">
        <v>41609</v>
      </c>
      <c r="B266">
        <v>90.450539949556557</v>
      </c>
      <c r="C266">
        <v>91.528670775866857</v>
      </c>
      <c r="D266">
        <v>2.009225776325299</v>
      </c>
      <c r="E266" s="2">
        <v>-1.0781308263103</v>
      </c>
      <c r="F266">
        <v>95.466680934273967</v>
      </c>
      <c r="G266">
        <v>87.590660617459747</v>
      </c>
    </row>
    <row r="267" spans="1:7" x14ac:dyDescent="0.25">
      <c r="A267" s="33">
        <v>41640</v>
      </c>
      <c r="B267">
        <v>89.038448116261122</v>
      </c>
      <c r="C267">
        <v>91.251214256101065</v>
      </c>
      <c r="D267">
        <v>2.009225776325299</v>
      </c>
      <c r="E267" s="2">
        <v>-2.2127661398399425</v>
      </c>
      <c r="F267">
        <v>95.189224414508175</v>
      </c>
      <c r="G267">
        <v>87.313204097693955</v>
      </c>
    </row>
    <row r="268" spans="1:7" x14ac:dyDescent="0.25">
      <c r="A268" s="33">
        <v>41671</v>
      </c>
      <c r="B268">
        <v>94.960897598598407</v>
      </c>
      <c r="C268">
        <v>93.089700921681711</v>
      </c>
      <c r="D268">
        <v>2.009225776325299</v>
      </c>
      <c r="E268" s="2">
        <v>1.8711966769166963</v>
      </c>
      <c r="F268">
        <v>97.027711080088821</v>
      </c>
      <c r="G268">
        <v>89.151690763274601</v>
      </c>
    </row>
    <row r="269" spans="1:7" x14ac:dyDescent="0.25">
      <c r="A269" s="33">
        <v>41699</v>
      </c>
      <c r="B269">
        <v>93.394130471698958</v>
      </c>
      <c r="C269">
        <v>93.253370808498516</v>
      </c>
      <c r="D269">
        <v>2.009225776325299</v>
      </c>
      <c r="E269" s="2">
        <v>0.14075966320044131</v>
      </c>
      <c r="F269">
        <v>97.191380966905626</v>
      </c>
      <c r="G269">
        <v>89.315360650091407</v>
      </c>
    </row>
    <row r="270" spans="1:7" x14ac:dyDescent="0.25">
      <c r="A270" s="33">
        <v>41730</v>
      </c>
      <c r="B270">
        <v>92.111047880699942</v>
      </c>
      <c r="C270">
        <v>94.320022542241716</v>
      </c>
      <c r="D270">
        <v>2.009225776325299</v>
      </c>
      <c r="E270" s="2">
        <v>-2.2089746615417738</v>
      </c>
      <c r="F270">
        <v>98.258032700648826</v>
      </c>
      <c r="G270">
        <v>90.382012383834606</v>
      </c>
    </row>
    <row r="271" spans="1:7" x14ac:dyDescent="0.25">
      <c r="A271" s="33">
        <v>41760</v>
      </c>
      <c r="B271">
        <v>91.497367444105208</v>
      </c>
      <c r="C271">
        <v>95.043208078562571</v>
      </c>
      <c r="D271">
        <v>2.009225776325299</v>
      </c>
      <c r="E271" s="2">
        <v>-3.5458406344573632</v>
      </c>
      <c r="F271">
        <v>98.981218236969681</v>
      </c>
      <c r="G271">
        <v>91.105197920155462</v>
      </c>
    </row>
    <row r="272" spans="1:7" x14ac:dyDescent="0.25">
      <c r="A272" s="33">
        <v>41791</v>
      </c>
      <c r="B272">
        <v>95.611338139758672</v>
      </c>
      <c r="C272">
        <v>96.396428890229174</v>
      </c>
      <c r="D272">
        <v>2.009225776325299</v>
      </c>
      <c r="E272" s="2">
        <v>-0.78509075047050203</v>
      </c>
      <c r="F272">
        <v>100.33443904863628</v>
      </c>
      <c r="G272">
        <v>92.458418731822064</v>
      </c>
    </row>
    <row r="273" spans="1:7" x14ac:dyDescent="0.25">
      <c r="A273" s="33">
        <v>41821</v>
      </c>
      <c r="B273">
        <v>93.972721288843559</v>
      </c>
      <c r="C273">
        <v>93.10876770194686</v>
      </c>
      <c r="D273">
        <v>2.009225776325299</v>
      </c>
      <c r="E273" s="2">
        <v>0.86395358689669877</v>
      </c>
      <c r="F273">
        <v>97.04677786035397</v>
      </c>
      <c r="G273">
        <v>89.17075754353975</v>
      </c>
    </row>
    <row r="274" spans="1:7" x14ac:dyDescent="0.25">
      <c r="A274" s="33">
        <v>41852</v>
      </c>
      <c r="B274">
        <v>84.64412623914049</v>
      </c>
      <c r="C274">
        <v>89.109834238324154</v>
      </c>
      <c r="D274">
        <v>2.009225776325299</v>
      </c>
      <c r="E274" s="2">
        <v>-4.4657079991836639</v>
      </c>
      <c r="F274">
        <v>93.047844396731264</v>
      </c>
      <c r="G274">
        <v>85.171824079917045</v>
      </c>
    </row>
    <row r="275" spans="1:7" x14ac:dyDescent="0.25">
      <c r="A275" s="33">
        <v>41883</v>
      </c>
      <c r="B275">
        <v>79.793444790007115</v>
      </c>
      <c r="C275">
        <v>86.149489160323895</v>
      </c>
      <c r="D275">
        <v>2.009225776325299</v>
      </c>
      <c r="E275" s="2">
        <v>-6.3560443703167806</v>
      </c>
      <c r="F275">
        <v>90.087499318731005</v>
      </c>
      <c r="G275">
        <v>82.211479001916786</v>
      </c>
    </row>
    <row r="276" spans="1:7" x14ac:dyDescent="0.25">
      <c r="A276" s="33">
        <v>41913</v>
      </c>
      <c r="B276">
        <v>74.116290033835</v>
      </c>
      <c r="C276">
        <v>71.330493929806664</v>
      </c>
      <c r="D276">
        <v>2.009225776325299</v>
      </c>
      <c r="E276" s="2">
        <v>2.7857961040283357</v>
      </c>
      <c r="F276">
        <v>75.268504088213774</v>
      </c>
      <c r="G276">
        <v>67.392483771399554</v>
      </c>
    </row>
    <row r="277" spans="1:7" x14ac:dyDescent="0.25">
      <c r="A277" s="33">
        <v>41944</v>
      </c>
      <c r="B277">
        <v>67.475579628370198</v>
      </c>
      <c r="C277">
        <v>68.829379863474287</v>
      </c>
      <c r="D277">
        <v>2.009225776325299</v>
      </c>
      <c r="E277" s="2">
        <v>-1.3538002351040888</v>
      </c>
      <c r="F277">
        <v>72.767390021881397</v>
      </c>
      <c r="G277">
        <v>64.891369705067177</v>
      </c>
    </row>
    <row r="278" spans="1:7" x14ac:dyDescent="0.25">
      <c r="A278" s="33">
        <v>41974</v>
      </c>
      <c r="B278">
        <v>54.171336342540023</v>
      </c>
      <c r="C278">
        <v>59.072270748629705</v>
      </c>
      <c r="D278">
        <v>2.009225776325299</v>
      </c>
      <c r="E278" s="2">
        <v>-4.9009344060896822</v>
      </c>
      <c r="F278">
        <v>63.010280907036822</v>
      </c>
      <c r="G278">
        <v>55.134260590222588</v>
      </c>
    </row>
    <row r="279" spans="1:7" x14ac:dyDescent="0.25">
      <c r="A279" s="33">
        <v>42005</v>
      </c>
      <c r="B279">
        <v>42.367454951846561</v>
      </c>
      <c r="C279">
        <v>42.974036236330917</v>
      </c>
      <c r="D279">
        <v>2.009225776325299</v>
      </c>
      <c r="E279" s="2">
        <v>-0.60658128448435633</v>
      </c>
      <c r="F279">
        <v>46.912046394738034</v>
      </c>
      <c r="G279">
        <v>39.0360260779238</v>
      </c>
    </row>
    <row r="280" spans="1:7" x14ac:dyDescent="0.25">
      <c r="A280" s="33">
        <v>42036</v>
      </c>
      <c r="B280">
        <v>43.790007945067437</v>
      </c>
      <c r="C280">
        <v>47.013295235075233</v>
      </c>
      <c r="D280">
        <v>2.009225776325299</v>
      </c>
      <c r="E280" s="2">
        <v>-3.2232872900077965</v>
      </c>
      <c r="F280">
        <v>50.95130539348235</v>
      </c>
      <c r="G280">
        <v>43.075285076668116</v>
      </c>
    </row>
    <row r="281" spans="1:7" x14ac:dyDescent="0.25">
      <c r="A281" s="33">
        <v>42064</v>
      </c>
      <c r="B281">
        <v>41.904423502925439</v>
      </c>
      <c r="C281">
        <v>44.357087003152728</v>
      </c>
      <c r="D281">
        <v>2.009225776325299</v>
      </c>
      <c r="E281" s="2">
        <v>-2.4526635002272883</v>
      </c>
      <c r="F281">
        <v>48.295097161559845</v>
      </c>
      <c r="G281">
        <v>40.419076844745611</v>
      </c>
    </row>
    <row r="282" spans="1:7" x14ac:dyDescent="0.25">
      <c r="A282" s="33">
        <v>42095</v>
      </c>
      <c r="B282">
        <v>48.065784801572626</v>
      </c>
      <c r="C282">
        <v>49.418666355540594</v>
      </c>
      <c r="D282">
        <v>2.009225776325299</v>
      </c>
      <c r="E282" s="2">
        <v>-1.3528815539679684</v>
      </c>
      <c r="F282">
        <v>53.356676513947711</v>
      </c>
      <c r="G282">
        <v>45.480656197133477</v>
      </c>
    </row>
    <row r="283" spans="1:7" x14ac:dyDescent="0.25">
      <c r="A283" s="33">
        <v>42125</v>
      </c>
      <c r="B283">
        <v>53.728364042138224</v>
      </c>
      <c r="C283">
        <v>52.794257800267147</v>
      </c>
      <c r="D283">
        <v>2.009225776325299</v>
      </c>
      <c r="E283" s="2">
        <v>0.93410624187107771</v>
      </c>
      <c r="F283">
        <v>56.732267958674264</v>
      </c>
      <c r="G283">
        <v>48.85624764186003</v>
      </c>
    </row>
    <row r="284" spans="1:7" x14ac:dyDescent="0.25">
      <c r="A284" s="33">
        <v>42156</v>
      </c>
      <c r="B284">
        <v>54.431845814193672</v>
      </c>
      <c r="C284">
        <v>56.351263066161266</v>
      </c>
      <c r="D284">
        <v>2.009225776325299</v>
      </c>
      <c r="E284" s="2">
        <v>-1.9194172519675945</v>
      </c>
      <c r="F284">
        <v>60.289273224568383</v>
      </c>
      <c r="G284">
        <v>52.413252907754149</v>
      </c>
    </row>
    <row r="285" spans="1:7" x14ac:dyDescent="0.25">
      <c r="A285" s="33">
        <v>42186</v>
      </c>
      <c r="B285">
        <v>47.403138061165706</v>
      </c>
      <c r="C285">
        <v>44.600739431401863</v>
      </c>
      <c r="D285">
        <v>2.009225776325299</v>
      </c>
      <c r="E285" s="2">
        <v>2.802398629763843</v>
      </c>
      <c r="F285">
        <v>48.53874958980898</v>
      </c>
      <c r="G285">
        <v>40.662729272994746</v>
      </c>
    </row>
    <row r="286" spans="1:7" x14ac:dyDescent="0.25">
      <c r="A286" s="33">
        <v>42217</v>
      </c>
      <c r="B286">
        <v>39.784533251972618</v>
      </c>
      <c r="C286">
        <v>41.611928521873523</v>
      </c>
      <c r="D286">
        <v>2.009225776325299</v>
      </c>
      <c r="E286" s="2">
        <v>-1.8273952699009044</v>
      </c>
      <c r="F286">
        <v>45.54993868028064</v>
      </c>
      <c r="G286">
        <v>37.673918363466406</v>
      </c>
    </row>
    <row r="287" spans="1:7" x14ac:dyDescent="0.25">
      <c r="A287" s="33">
        <v>42248</v>
      </c>
      <c r="B287">
        <v>42.859096551307154</v>
      </c>
      <c r="C287">
        <v>42.913315988191492</v>
      </c>
      <c r="D287">
        <v>2.009225776325299</v>
      </c>
      <c r="E287" s="2">
        <v>-5.4219436884338279E-2</v>
      </c>
      <c r="F287">
        <v>46.851326146598609</v>
      </c>
      <c r="G287">
        <v>38.975305829784375</v>
      </c>
    </row>
    <row r="288" spans="1:7" x14ac:dyDescent="0.25">
      <c r="A288" s="33">
        <v>42278</v>
      </c>
      <c r="B288">
        <v>43.721384183464338</v>
      </c>
      <c r="C288">
        <v>42.966396492037433</v>
      </c>
      <c r="D288">
        <v>2.009225776325299</v>
      </c>
      <c r="E288" s="2">
        <v>0.75498769142690492</v>
      </c>
      <c r="F288">
        <v>46.90440665044455</v>
      </c>
      <c r="G288">
        <v>39.028386333630316</v>
      </c>
    </row>
    <row r="289" spans="1:7" x14ac:dyDescent="0.25">
      <c r="A289" s="33">
        <v>42309</v>
      </c>
      <c r="B289">
        <v>38.646165568038029</v>
      </c>
      <c r="C289">
        <v>40.115818606631763</v>
      </c>
      <c r="D289">
        <v>2.009225776325299</v>
      </c>
      <c r="E289" s="2">
        <v>-1.4696530385937336</v>
      </c>
      <c r="F289">
        <v>44.05382876503888</v>
      </c>
      <c r="G289">
        <v>36.177808448224646</v>
      </c>
    </row>
    <row r="290" spans="1:7" x14ac:dyDescent="0.25">
      <c r="A290" s="33">
        <v>42339</v>
      </c>
      <c r="B290">
        <v>31.976827065632083</v>
      </c>
      <c r="C290">
        <v>36.194722518702143</v>
      </c>
      <c r="D290">
        <v>2.009225776325299</v>
      </c>
      <c r="E290" s="2">
        <v>-4.2178954530700601</v>
      </c>
      <c r="F290">
        <v>40.13273267710926</v>
      </c>
      <c r="G290">
        <v>32.256712360295026</v>
      </c>
    </row>
    <row r="291" spans="1:7" x14ac:dyDescent="0.25">
      <c r="A291" s="33">
        <v>42370</v>
      </c>
      <c r="B291">
        <v>27.179285908855572</v>
      </c>
      <c r="C291">
        <v>28.577974127246765</v>
      </c>
      <c r="D291">
        <v>2.009225776325299</v>
      </c>
      <c r="E291" s="2">
        <v>-1.3986882183911931</v>
      </c>
      <c r="F291">
        <v>32.515984285653879</v>
      </c>
      <c r="G291">
        <v>24.639963968839648</v>
      </c>
    </row>
    <row r="292" spans="1:7" x14ac:dyDescent="0.25">
      <c r="A292" s="33">
        <v>42401</v>
      </c>
      <c r="B292">
        <v>26.579370890807859</v>
      </c>
      <c r="C292">
        <v>29.751459265021722</v>
      </c>
      <c r="D292">
        <v>2.009225776325299</v>
      </c>
      <c r="E292" s="2">
        <v>-3.1720883742138639</v>
      </c>
      <c r="F292">
        <v>33.689469423428839</v>
      </c>
      <c r="G292">
        <v>25.813449106614605</v>
      </c>
    </row>
    <row r="293" spans="1:7" x14ac:dyDescent="0.25">
      <c r="A293" s="33">
        <v>42430</v>
      </c>
      <c r="B293">
        <v>32.881045042665903</v>
      </c>
      <c r="C293">
        <v>32.006906047556228</v>
      </c>
      <c r="D293">
        <v>2.009225776325299</v>
      </c>
      <c r="E293" s="2">
        <v>0.87413899510967497</v>
      </c>
      <c r="F293">
        <v>35.944916205963345</v>
      </c>
      <c r="G293">
        <v>28.068895889149111</v>
      </c>
    </row>
    <row r="294" spans="1:7" x14ac:dyDescent="0.25">
      <c r="A294" s="33">
        <v>42461</v>
      </c>
      <c r="B294">
        <v>36.086912558077636</v>
      </c>
      <c r="C294">
        <v>38.223030116500112</v>
      </c>
      <c r="D294">
        <v>2.009225776325299</v>
      </c>
      <c r="E294" s="2">
        <v>-2.1361175584224767</v>
      </c>
      <c r="F294">
        <v>42.161040274907229</v>
      </c>
      <c r="G294">
        <v>34.285019958092995</v>
      </c>
    </row>
    <row r="295" spans="1:7" x14ac:dyDescent="0.25">
      <c r="A295" s="33">
        <v>42491</v>
      </c>
      <c r="B295">
        <v>42.065073894895086</v>
      </c>
      <c r="C295">
        <v>41.015198286731234</v>
      </c>
      <c r="D295">
        <v>2.009225776325299</v>
      </c>
      <c r="E295" s="2">
        <v>1.0498756081638518</v>
      </c>
      <c r="F295">
        <v>44.953208445138351</v>
      </c>
      <c r="G295">
        <v>37.077188128324117</v>
      </c>
    </row>
    <row r="296" spans="1:7" x14ac:dyDescent="0.25">
      <c r="A296" s="33">
        <v>42522</v>
      </c>
      <c r="B296">
        <v>44.876827345561964</v>
      </c>
      <c r="C296">
        <v>44.650317102743621</v>
      </c>
      <c r="D296">
        <v>2.009225776325299</v>
      </c>
      <c r="E296" s="2">
        <v>0.22651024281834253</v>
      </c>
      <c r="F296">
        <v>48.588327261150738</v>
      </c>
      <c r="G296">
        <v>40.712306944336504</v>
      </c>
    </row>
    <row r="297" spans="1:7" x14ac:dyDescent="0.25">
      <c r="A297" s="33">
        <v>42552</v>
      </c>
      <c r="B297">
        <v>41.084260983293063</v>
      </c>
      <c r="C297">
        <v>41.708172110715765</v>
      </c>
      <c r="D297">
        <v>2.009225776325299</v>
      </c>
      <c r="E297" s="2">
        <v>-0.62391112742270138</v>
      </c>
      <c r="F297">
        <v>45.646182269122882</v>
      </c>
      <c r="G297">
        <v>37.770161952308648</v>
      </c>
    </row>
    <row r="298" spans="1:7" x14ac:dyDescent="0.25">
      <c r="A298" s="33">
        <v>42583</v>
      </c>
      <c r="B298">
        <v>40.981666015514023</v>
      </c>
      <c r="C298">
        <v>41.958286117247873</v>
      </c>
      <c r="D298">
        <v>2.009225776325299</v>
      </c>
      <c r="E298" s="2">
        <v>-0.97662010173385028</v>
      </c>
      <c r="F298">
        <v>45.89629627565499</v>
      </c>
      <c r="G298">
        <v>38.020275958840756</v>
      </c>
    </row>
    <row r="299" spans="1:7" x14ac:dyDescent="0.25">
      <c r="A299" s="33">
        <v>42614</v>
      </c>
      <c r="B299">
        <v>41.099760729004103</v>
      </c>
      <c r="C299">
        <v>41.51268504456398</v>
      </c>
      <c r="D299">
        <v>2.009225776325299</v>
      </c>
      <c r="E299" s="2">
        <v>-0.41292431555987719</v>
      </c>
      <c r="F299">
        <v>45.450695202971097</v>
      </c>
      <c r="G299">
        <v>37.574674886156863</v>
      </c>
    </row>
    <row r="300" spans="1:7" x14ac:dyDescent="0.25">
      <c r="A300" s="33">
        <v>42644</v>
      </c>
      <c r="B300">
        <v>45.658745591149476</v>
      </c>
      <c r="C300">
        <v>47.062565070386412</v>
      </c>
      <c r="D300">
        <v>2.009225776325299</v>
      </c>
      <c r="E300" s="2">
        <v>-1.4038194792369367</v>
      </c>
      <c r="F300">
        <v>51.000575228793529</v>
      </c>
      <c r="G300">
        <v>43.124554911979295</v>
      </c>
    </row>
    <row r="301" spans="1:7" x14ac:dyDescent="0.25">
      <c r="A301" s="33">
        <v>42675</v>
      </c>
      <c r="B301">
        <v>42.110408646227683</v>
      </c>
      <c r="C301">
        <v>44.231962638034403</v>
      </c>
      <c r="D301">
        <v>2.009225776325299</v>
      </c>
      <c r="E301" s="2">
        <v>-2.1215539918067208</v>
      </c>
      <c r="F301">
        <v>48.16997279644152</v>
      </c>
      <c r="G301">
        <v>40.293952479627286</v>
      </c>
    </row>
    <row r="302" spans="1:7" x14ac:dyDescent="0.25">
      <c r="A302" s="33">
        <v>42705</v>
      </c>
      <c r="B302">
        <v>48.615285513181533</v>
      </c>
      <c r="C302">
        <v>46.522971579679322</v>
      </c>
      <c r="D302">
        <v>2.009225776325299</v>
      </c>
      <c r="E302" s="2">
        <v>2.0923139335022114</v>
      </c>
      <c r="F302">
        <v>50.460981738086438</v>
      </c>
      <c r="G302">
        <v>42.584961421272205</v>
      </c>
    </row>
    <row r="303" spans="1:7" x14ac:dyDescent="0.25">
      <c r="A303" s="33">
        <v>42736</v>
      </c>
      <c r="B303">
        <v>50.740608593788394</v>
      </c>
      <c r="C303">
        <v>49.2087026514128</v>
      </c>
      <c r="D303">
        <v>2.009225776325299</v>
      </c>
      <c r="E303" s="2">
        <v>1.5319059423755945</v>
      </c>
      <c r="F303">
        <v>53.146712809819917</v>
      </c>
      <c r="G303">
        <v>45.270692493005683</v>
      </c>
    </row>
    <row r="304" spans="1:7" x14ac:dyDescent="0.25">
      <c r="A304" s="33">
        <v>42767</v>
      </c>
      <c r="B304">
        <v>50.336533394770534</v>
      </c>
      <c r="C304">
        <v>49.704901600984968</v>
      </c>
      <c r="D304">
        <v>2.009225776325299</v>
      </c>
      <c r="E304" s="2">
        <v>0.63163179378556578</v>
      </c>
      <c r="F304">
        <v>53.642911759392085</v>
      </c>
      <c r="G304">
        <v>45.766891442577851</v>
      </c>
    </row>
    <row r="305" spans="1:7" x14ac:dyDescent="0.25">
      <c r="A305" s="33">
        <v>42795</v>
      </c>
      <c r="B305">
        <v>46.514783298213075</v>
      </c>
      <c r="C305">
        <v>47.888893821157353</v>
      </c>
      <c r="D305">
        <v>2.009225776325299</v>
      </c>
      <c r="E305" s="2">
        <v>-1.374110522944278</v>
      </c>
      <c r="F305">
        <v>51.82690397956447</v>
      </c>
      <c r="G305">
        <v>43.950883662750236</v>
      </c>
    </row>
    <row r="306" spans="1:7" x14ac:dyDescent="0.25">
      <c r="A306" s="33">
        <v>42826</v>
      </c>
      <c r="B306">
        <v>47.131790775167076</v>
      </c>
      <c r="C306">
        <v>46.718775956881018</v>
      </c>
      <c r="D306">
        <v>2.009225776325299</v>
      </c>
      <c r="E306" s="2">
        <v>0.41301481828605802</v>
      </c>
      <c r="F306">
        <v>50.656786115288135</v>
      </c>
      <c r="G306">
        <v>42.780765798473901</v>
      </c>
    </row>
    <row r="307" spans="1:7" x14ac:dyDescent="0.25">
      <c r="A307" s="33">
        <v>42856</v>
      </c>
      <c r="B307">
        <v>44.075393025041777</v>
      </c>
      <c r="C307">
        <v>46.330163393660015</v>
      </c>
      <c r="D307">
        <v>2.009225776325299</v>
      </c>
      <c r="E307" s="2">
        <v>-2.2547703686182388</v>
      </c>
      <c r="F307">
        <v>50.268173552067132</v>
      </c>
      <c r="G307">
        <v>42.392153235252898</v>
      </c>
    </row>
    <row r="308" spans="1:7" x14ac:dyDescent="0.25">
      <c r="A308" s="33">
        <v>42887</v>
      </c>
      <c r="B308">
        <v>41.379947884883876</v>
      </c>
      <c r="C308">
        <v>42.739331821990994</v>
      </c>
      <c r="D308">
        <v>2.009225776325299</v>
      </c>
      <c r="E308" s="2">
        <v>-1.3593839371071184</v>
      </c>
      <c r="F308">
        <v>46.677341980398111</v>
      </c>
      <c r="G308">
        <v>38.801321663583877</v>
      </c>
    </row>
    <row r="309" spans="1:7" x14ac:dyDescent="0.25">
      <c r="A309" s="33">
        <v>42917</v>
      </c>
      <c r="B309">
        <v>43.061444845200782</v>
      </c>
      <c r="C309">
        <v>43.81201927077241</v>
      </c>
      <c r="D309">
        <v>2.009225776325299</v>
      </c>
      <c r="E309">
        <v>-0.75057442557162801</v>
      </c>
      <c r="F309">
        <v>47.750029429179527</v>
      </c>
      <c r="G309">
        <v>39.874009112365293</v>
      </c>
    </row>
    <row r="310" spans="1:7" x14ac:dyDescent="0.25">
      <c r="A310" s="33">
        <v>42948</v>
      </c>
      <c r="B310">
        <v>44.385099999506863</v>
      </c>
      <c r="C310">
        <v>44.582461872863917</v>
      </c>
      <c r="D310">
        <v>2.009225776325299</v>
      </c>
      <c r="E310">
        <v>-0.19736187335705324</v>
      </c>
      <c r="F310">
        <v>48.520472031271034</v>
      </c>
      <c r="G310">
        <v>40.6444517144568</v>
      </c>
    </row>
    <row r="311" spans="1:7" x14ac:dyDescent="0.25">
      <c r="A311" s="33">
        <v>42979</v>
      </c>
      <c r="C311">
        <v>45.771524716543212</v>
      </c>
      <c r="D311">
        <v>2.009225776325299</v>
      </c>
      <c r="F311">
        <v>49.709534874950329</v>
      </c>
      <c r="G311">
        <v>41.833514558136095</v>
      </c>
    </row>
    <row r="312" spans="1:7" x14ac:dyDescent="0.25">
      <c r="A312" s="33">
        <v>43009</v>
      </c>
      <c r="C312">
        <v>47.550943068741802</v>
      </c>
      <c r="D312">
        <v>2.0715205068513569</v>
      </c>
      <c r="F312">
        <v>51.61104865540662</v>
      </c>
      <c r="G312">
        <v>43.490837482076984</v>
      </c>
    </row>
    <row r="313" spans="1:7" x14ac:dyDescent="0.25">
      <c r="A313" s="33">
        <v>43040</v>
      </c>
      <c r="C313">
        <v>50.054191696512916</v>
      </c>
      <c r="D313">
        <v>2.1104271519627953</v>
      </c>
      <c r="F313">
        <v>54.190552906355435</v>
      </c>
      <c r="G313">
        <v>45.917830486670397</v>
      </c>
    </row>
    <row r="314" spans="1:7" x14ac:dyDescent="0.25">
      <c r="A314" s="33">
        <v>43070</v>
      </c>
      <c r="C314">
        <v>51.322886825695662</v>
      </c>
      <c r="D314">
        <v>2.1635269170821019</v>
      </c>
      <c r="F314">
        <v>55.563321662759556</v>
      </c>
      <c r="G314">
        <v>47.082451988631767</v>
      </c>
    </row>
    <row r="315" spans="1:7" x14ac:dyDescent="0.25">
      <c r="A315" s="33">
        <v>43101</v>
      </c>
      <c r="C315">
        <v>50.131593896030765</v>
      </c>
      <c r="D315">
        <v>2.1981987477286062</v>
      </c>
      <c r="F315">
        <v>54.439984272439879</v>
      </c>
      <c r="G315">
        <v>45.82320351962165</v>
      </c>
    </row>
    <row r="316" spans="1:7" x14ac:dyDescent="0.25">
      <c r="A316" s="33">
        <v>43132</v>
      </c>
      <c r="C316">
        <v>49.999534710368749</v>
      </c>
      <c r="D316">
        <v>2.2126705668188964</v>
      </c>
      <c r="F316">
        <v>54.336289330985615</v>
      </c>
      <c r="G316">
        <v>45.662780089751884</v>
      </c>
    </row>
    <row r="317" spans="1:7" x14ac:dyDescent="0.25">
      <c r="A317" s="33">
        <v>43160</v>
      </c>
      <c r="C317">
        <v>50.094129971971377</v>
      </c>
      <c r="D317">
        <v>2.2844748599075246</v>
      </c>
      <c r="F317">
        <v>54.571618420977309</v>
      </c>
      <c r="G317">
        <v>45.616641522965445</v>
      </c>
    </row>
    <row r="318" spans="1:7" x14ac:dyDescent="0.25">
      <c r="A318" s="33">
        <v>43191</v>
      </c>
      <c r="C318">
        <v>51.355656512567698</v>
      </c>
      <c r="D318">
        <v>2.288012661976063</v>
      </c>
      <c r="F318">
        <v>55.840078926212399</v>
      </c>
      <c r="G318">
        <v>46.871234098922997</v>
      </c>
    </row>
    <row r="319" spans="1:7" x14ac:dyDescent="0.25">
      <c r="A319" s="33">
        <v>43221</v>
      </c>
      <c r="C319">
        <v>51.201994163324599</v>
      </c>
      <c r="D319">
        <v>2.2977311487463377</v>
      </c>
      <c r="F319">
        <v>55.705464461023269</v>
      </c>
      <c r="G319">
        <v>46.69852386562593</v>
      </c>
    </row>
    <row r="320" spans="1:7" x14ac:dyDescent="0.25">
      <c r="A320" s="33">
        <v>43252</v>
      </c>
      <c r="C320">
        <v>50.803003897247677</v>
      </c>
      <c r="D320">
        <v>2.3049870881798573</v>
      </c>
      <c r="F320">
        <v>55.320695574910047</v>
      </c>
      <c r="G320">
        <v>46.285312219585308</v>
      </c>
    </row>
    <row r="321" spans="1:7" x14ac:dyDescent="0.25">
      <c r="A321" s="33">
        <v>43282</v>
      </c>
      <c r="C321">
        <v>51.064234212139567</v>
      </c>
      <c r="D321">
        <v>2.3129366349216172</v>
      </c>
      <c r="F321">
        <v>55.597506715109205</v>
      </c>
      <c r="G321">
        <v>46.530961709169929</v>
      </c>
    </row>
    <row r="322" spans="1:7" x14ac:dyDescent="0.25">
      <c r="A322" s="33">
        <v>43313</v>
      </c>
      <c r="C322">
        <v>51.073506812554541</v>
      </c>
      <c r="D322">
        <v>2.3144980154989105</v>
      </c>
      <c r="F322">
        <v>55.609839565221833</v>
      </c>
      <c r="G322">
        <v>46.537174059887249</v>
      </c>
    </row>
    <row r="323" spans="1:7" x14ac:dyDescent="0.25">
      <c r="A323" s="33">
        <v>43344</v>
      </c>
      <c r="C323">
        <v>50.879510259895824</v>
      </c>
      <c r="D323">
        <v>2.3209624546751555</v>
      </c>
      <c r="F323">
        <v>55.428513080528809</v>
      </c>
      <c r="G323">
        <v>46.330507439262846</v>
      </c>
    </row>
    <row r="324" spans="1:7" x14ac:dyDescent="0.25">
      <c r="A324" s="33">
        <v>43374</v>
      </c>
      <c r="C324">
        <v>51.351899830371806</v>
      </c>
      <c r="D324">
        <v>2.3212241966548666</v>
      </c>
      <c r="F324">
        <v>55.901415655858266</v>
      </c>
      <c r="G324">
        <v>46.802384004885347</v>
      </c>
    </row>
    <row r="325" spans="1:7" x14ac:dyDescent="0.25">
      <c r="A325" s="33">
        <v>43405</v>
      </c>
      <c r="C325">
        <v>51.262773722360677</v>
      </c>
      <c r="D325">
        <v>2.324637197244988</v>
      </c>
      <c r="F325">
        <v>55.81897890608299</v>
      </c>
      <c r="G325">
        <v>46.706568538638365</v>
      </c>
    </row>
    <row r="326" spans="1:7" x14ac:dyDescent="0.25">
      <c r="A326" s="33">
        <v>43435</v>
      </c>
      <c r="C326">
        <v>51.268297506925016</v>
      </c>
      <c r="D326">
        <v>2.3253277637869934</v>
      </c>
      <c r="F326">
        <v>55.825856176198585</v>
      </c>
      <c r="G326">
        <v>46.710738837651448</v>
      </c>
    </row>
    <row r="327" spans="1:7" x14ac:dyDescent="0.25">
      <c r="A327" s="33">
        <v>43466</v>
      </c>
      <c r="C327">
        <v>50.748293463986627</v>
      </c>
      <c r="D327">
        <v>2.3268791103688287</v>
      </c>
      <c r="F327">
        <v>55.308892716688135</v>
      </c>
      <c r="G327">
        <v>46.18769421128512</v>
      </c>
    </row>
    <row r="328" spans="1:7" x14ac:dyDescent="0.25">
      <c r="A328" s="33">
        <v>43497</v>
      </c>
      <c r="C328">
        <v>50.534095189904278</v>
      </c>
      <c r="D328">
        <v>2.3269563653060419</v>
      </c>
      <c r="F328">
        <v>55.094845859500346</v>
      </c>
      <c r="G328">
        <v>45.97334452030821</v>
      </c>
    </row>
    <row r="329" spans="1:7" x14ac:dyDescent="0.25">
      <c r="A329" s="33">
        <v>43525</v>
      </c>
      <c r="C329">
        <v>50.44144477205338</v>
      </c>
      <c r="D329">
        <v>2.3278501353834753</v>
      </c>
      <c r="F329">
        <v>55.00394719881168</v>
      </c>
      <c r="G329">
        <v>45.87894234529508</v>
      </c>
    </row>
    <row r="330" spans="1:7" x14ac:dyDescent="0.25">
      <c r="A330" s="33">
        <v>43556</v>
      </c>
      <c r="C330">
        <v>51.441399443806802</v>
      </c>
      <c r="D330">
        <v>2.3278841320992565</v>
      </c>
      <c r="F330">
        <v>56.003968502903625</v>
      </c>
      <c r="G330">
        <v>46.878830384709978</v>
      </c>
    </row>
    <row r="331" spans="1:7" x14ac:dyDescent="0.25">
      <c r="A331" s="33">
        <v>43586</v>
      </c>
      <c r="C331">
        <v>51.303459391935611</v>
      </c>
      <c r="D331">
        <v>2.3287248883647282</v>
      </c>
      <c r="F331">
        <v>55.867676303032539</v>
      </c>
      <c r="G331">
        <v>46.739242480838683</v>
      </c>
    </row>
    <row r="332" spans="1:7" x14ac:dyDescent="0.25">
      <c r="A332" s="33">
        <v>43617</v>
      </c>
      <c r="C332">
        <v>51.143628033847001</v>
      </c>
      <c r="D332">
        <v>2.3287860645037854</v>
      </c>
      <c r="F332">
        <v>55.707964847973194</v>
      </c>
      <c r="G332">
        <v>46.579291219720808</v>
      </c>
    </row>
    <row r="333" spans="1:7" x14ac:dyDescent="0.25">
      <c r="A333" s="33">
        <v>43647</v>
      </c>
      <c r="C333">
        <v>50.593312235776153</v>
      </c>
      <c r="D333">
        <v>2.3290883321674833</v>
      </c>
      <c r="F333">
        <v>55.158241483636886</v>
      </c>
      <c r="G333">
        <v>46.028382987915421</v>
      </c>
    </row>
    <row r="334" spans="1:7" x14ac:dyDescent="0.25">
      <c r="A334" s="33">
        <v>43678</v>
      </c>
      <c r="C334">
        <v>50.54021171959473</v>
      </c>
      <c r="D334">
        <v>2.3290917842420411</v>
      </c>
      <c r="F334">
        <v>55.105147733397267</v>
      </c>
      <c r="G334">
        <v>45.975275705792193</v>
      </c>
    </row>
    <row r="335" spans="1:7" x14ac:dyDescent="0.25">
      <c r="A335" s="33">
        <v>43709</v>
      </c>
      <c r="C335">
        <v>50.446053974296291</v>
      </c>
      <c r="D335">
        <v>2.3292639471806855</v>
      </c>
      <c r="F335">
        <v>55.011327421258038</v>
      </c>
      <c r="G335">
        <v>45.880780527334544</v>
      </c>
    </row>
    <row r="336" spans="1:7" x14ac:dyDescent="0.25">
      <c r="A336" s="33">
        <v>43739</v>
      </c>
      <c r="C336">
        <v>52.284267923033894</v>
      </c>
      <c r="D336">
        <v>2.3292693595618519</v>
      </c>
      <c r="F336">
        <v>56.849551978067801</v>
      </c>
      <c r="G336">
        <v>47.718983867999988</v>
      </c>
    </row>
    <row r="337" spans="1:7" x14ac:dyDescent="0.25">
      <c r="A337" s="33">
        <v>43770</v>
      </c>
      <c r="C337">
        <v>52.248455458821653</v>
      </c>
      <c r="D337">
        <v>2.329436313801696</v>
      </c>
      <c r="F337">
        <v>56.814066738152718</v>
      </c>
      <c r="G337">
        <v>47.682844179490587</v>
      </c>
    </row>
    <row r="338" spans="1:7" x14ac:dyDescent="0.25">
      <c r="A338" s="33">
        <v>43800</v>
      </c>
      <c r="C338">
        <v>52.230273213919233</v>
      </c>
      <c r="D338">
        <v>2.329443494333983</v>
      </c>
      <c r="F338">
        <v>56.795898566834971</v>
      </c>
      <c r="G338">
        <v>47.664647861003495</v>
      </c>
    </row>
    <row r="339" spans="1:7" x14ac:dyDescent="0.25">
      <c r="A339" s="33">
        <v>43831</v>
      </c>
      <c r="C339">
        <v>54.31935896331504</v>
      </c>
      <c r="D339">
        <v>2.3295066435321816</v>
      </c>
      <c r="F339">
        <v>58.885108086384903</v>
      </c>
      <c r="G339">
        <v>49.753609840245176</v>
      </c>
    </row>
    <row r="340" spans="1:7" x14ac:dyDescent="0.25">
      <c r="A340" s="33">
        <v>43862</v>
      </c>
      <c r="C340">
        <v>54.250401664921981</v>
      </c>
      <c r="D340">
        <v>2.3295090337358011</v>
      </c>
      <c r="F340">
        <v>58.81615547270485</v>
      </c>
      <c r="G340">
        <v>49.684647857139112</v>
      </c>
    </row>
    <row r="341" spans="1:7" x14ac:dyDescent="0.25">
      <c r="A341" s="33">
        <v>43891</v>
      </c>
      <c r="C341">
        <v>54.203087048415355</v>
      </c>
      <c r="D341">
        <v>2.3295460935488199</v>
      </c>
      <c r="F341">
        <v>58.76891349209702</v>
      </c>
      <c r="G341">
        <v>49.63726060473369</v>
      </c>
    </row>
    <row r="342" spans="1:7" x14ac:dyDescent="0.25">
      <c r="A342" s="33">
        <v>43922</v>
      </c>
      <c r="C342">
        <v>55.786768615499298</v>
      </c>
      <c r="D342">
        <v>2.3295471913581425</v>
      </c>
      <c r="F342">
        <v>60.352597210847698</v>
      </c>
      <c r="G342">
        <v>51.220940020150906</v>
      </c>
    </row>
    <row r="343" spans="1:7" x14ac:dyDescent="0.25">
      <c r="A343" s="33">
        <v>43952</v>
      </c>
      <c r="C343">
        <v>55.700743707770364</v>
      </c>
      <c r="D343">
        <v>2.3295778271879417</v>
      </c>
      <c r="F343">
        <v>60.266632348241806</v>
      </c>
      <c r="G343">
        <v>51.134855067298922</v>
      </c>
    </row>
    <row r="344" spans="1:7" x14ac:dyDescent="0.25">
      <c r="A344" s="33">
        <v>43983</v>
      </c>
      <c r="C344">
        <v>55.643241846741752</v>
      </c>
      <c r="D344">
        <v>2.3295791149258762</v>
      </c>
      <c r="F344">
        <v>60.209133011133162</v>
      </c>
      <c r="G344">
        <v>51.077350682350342</v>
      </c>
    </row>
    <row r="345" spans="1:7" x14ac:dyDescent="0.25">
      <c r="A345" s="33">
        <v>44013</v>
      </c>
      <c r="C345">
        <v>56.774198194782883</v>
      </c>
      <c r="D345">
        <v>2.3295928164805417</v>
      </c>
      <c r="F345">
        <v>61.340116213727974</v>
      </c>
      <c r="G345">
        <v>52.208280175837793</v>
      </c>
    </row>
    <row r="346" spans="1:7" x14ac:dyDescent="0.25">
      <c r="A346" s="33">
        <v>44044</v>
      </c>
      <c r="C346">
        <v>56.77268597761897</v>
      </c>
      <c r="D346">
        <v>2.3295937100695099</v>
      </c>
      <c r="F346">
        <v>61.338605747966255</v>
      </c>
      <c r="G346">
        <v>52.206766207271684</v>
      </c>
    </row>
    <row r="347" spans="1:7" x14ac:dyDescent="0.25">
      <c r="A347" s="33">
        <v>44075</v>
      </c>
      <c r="C347">
        <v>56.730638786810992</v>
      </c>
      <c r="D347">
        <v>2.3296016662966119</v>
      </c>
      <c r="F347">
        <v>61.296574151076847</v>
      </c>
      <c r="G347">
        <v>52.164703422545138</v>
      </c>
    </row>
    <row r="348" spans="1:7" x14ac:dyDescent="0.25">
      <c r="A348" s="33">
        <v>44105</v>
      </c>
      <c r="C348">
        <v>57.423688906045115</v>
      </c>
      <c r="D348">
        <v>2.3296019620452006</v>
      </c>
      <c r="F348">
        <v>61.989624849967555</v>
      </c>
      <c r="G348">
        <v>52.857752962122674</v>
      </c>
    </row>
    <row r="349" spans="1:7" x14ac:dyDescent="0.25">
      <c r="A349" s="33">
        <v>44136</v>
      </c>
      <c r="C349">
        <v>57.389022742175825</v>
      </c>
      <c r="D349">
        <v>2.3296075940395409</v>
      </c>
      <c r="F349">
        <v>61.954969724604332</v>
      </c>
      <c r="G349">
        <v>52.823075759747319</v>
      </c>
    </row>
    <row r="350" spans="1:7" x14ac:dyDescent="0.25">
      <c r="A350" s="33">
        <v>44166</v>
      </c>
      <c r="C350">
        <v>57.374722851006283</v>
      </c>
      <c r="D350">
        <v>2.3296078922192995</v>
      </c>
      <c r="F350">
        <v>61.940670417856374</v>
      </c>
      <c r="G350">
        <v>52.808775284156191</v>
      </c>
    </row>
    <row r="351" spans="1:7" x14ac:dyDescent="0.25">
      <c r="A351" s="33">
        <v>44197</v>
      </c>
      <c r="C351">
        <v>57.82224026334012</v>
      </c>
      <c r="D351">
        <v>2.3296108424528956</v>
      </c>
      <c r="F351">
        <v>62.388193612541812</v>
      </c>
      <c r="G351">
        <v>53.256286914138428</v>
      </c>
    </row>
    <row r="352" spans="1:7" x14ac:dyDescent="0.25">
      <c r="A352" s="33">
        <v>44228</v>
      </c>
      <c r="C352">
        <v>57.804577979078061</v>
      </c>
      <c r="D352">
        <v>2.329611079007619</v>
      </c>
      <c r="F352">
        <v>62.370531791918488</v>
      </c>
      <c r="G352">
        <v>53.238624166237635</v>
      </c>
    </row>
    <row r="353" spans="1:7" x14ac:dyDescent="0.25">
      <c r="A353" s="33">
        <v>44256</v>
      </c>
      <c r="C353">
        <v>57.792488619497732</v>
      </c>
      <c r="D353">
        <v>2.3296127465818719</v>
      </c>
      <c r="F353">
        <v>62.358445700723635</v>
      </c>
      <c r="G353">
        <v>53.226531538271828</v>
      </c>
    </row>
    <row r="354" spans="1:7" x14ac:dyDescent="0.25">
      <c r="A354" s="33">
        <v>44287</v>
      </c>
      <c r="C354">
        <v>58.198319005887683</v>
      </c>
      <c r="D354">
        <v>2.3296128358313819</v>
      </c>
      <c r="F354">
        <v>62.764276262039409</v>
      </c>
      <c r="G354">
        <v>53.632361749735956</v>
      </c>
    </row>
    <row r="355" spans="1:7" x14ac:dyDescent="0.25">
      <c r="A355" s="33">
        <v>44317</v>
      </c>
      <c r="C355">
        <v>58.163785599852105</v>
      </c>
      <c r="D355">
        <v>2.3296139055488641</v>
      </c>
      <c r="F355">
        <v>62.729744952611576</v>
      </c>
      <c r="G355">
        <v>53.597826247092634</v>
      </c>
    </row>
    <row r="356" spans="1:7" x14ac:dyDescent="0.25">
      <c r="A356" s="33">
        <v>44348</v>
      </c>
      <c r="C356">
        <v>58.147633354361204</v>
      </c>
      <c r="D356">
        <v>2.3296139797880686</v>
      </c>
      <c r="F356">
        <v>62.713592852626839</v>
      </c>
      <c r="G356">
        <v>53.58167385609557</v>
      </c>
    </row>
    <row r="357" spans="1:7" x14ac:dyDescent="0.25">
      <c r="A357" s="33">
        <v>44378</v>
      </c>
      <c r="C357">
        <v>58.650615465460518</v>
      </c>
      <c r="D357">
        <v>2.3296145979930287</v>
      </c>
      <c r="F357">
        <v>63.216576175385612</v>
      </c>
      <c r="G357">
        <v>54.084654755535425</v>
      </c>
    </row>
    <row r="358" spans="1:7" x14ac:dyDescent="0.25">
      <c r="A358" s="33">
        <v>44409</v>
      </c>
      <c r="C358">
        <v>58.642740915617907</v>
      </c>
      <c r="D358">
        <v>2.329614654309863</v>
      </c>
      <c r="F358">
        <v>63.208701735921963</v>
      </c>
      <c r="G358">
        <v>54.07678009531385</v>
      </c>
    </row>
    <row r="359" spans="1:7" x14ac:dyDescent="0.25">
      <c r="A359" s="33">
        <v>44440</v>
      </c>
      <c r="C359">
        <v>58.613469795094616</v>
      </c>
      <c r="D359">
        <v>2.3296149981623135</v>
      </c>
      <c r="F359">
        <v>63.179431289337096</v>
      </c>
      <c r="G359">
        <v>54.047508300852137</v>
      </c>
    </row>
    <row r="360" spans="1:7" x14ac:dyDescent="0.25">
      <c r="A360" s="33">
        <v>44470</v>
      </c>
      <c r="C360">
        <v>59.146966831289141</v>
      </c>
      <c r="D360">
        <v>2.3296150243673925</v>
      </c>
      <c r="F360">
        <v>63.712928376892634</v>
      </c>
      <c r="G360">
        <v>54.581005285685649</v>
      </c>
    </row>
    <row r="361" spans="1:7" x14ac:dyDescent="0.25">
      <c r="A361" s="33">
        <v>44501</v>
      </c>
      <c r="C361">
        <v>59.138272114043836</v>
      </c>
      <c r="D361">
        <v>2.3296152339683927</v>
      </c>
      <c r="F361">
        <v>63.704234070457737</v>
      </c>
      <c r="G361">
        <v>54.572310157629936</v>
      </c>
    </row>
    <row r="362" spans="1:7" x14ac:dyDescent="0.25">
      <c r="A362" s="33">
        <v>44531</v>
      </c>
      <c r="C362">
        <v>59.134441498425744</v>
      </c>
      <c r="D362">
        <v>2.3296152525194183</v>
      </c>
      <c r="F362">
        <v>63.700403491198983</v>
      </c>
      <c r="G362">
        <v>54.568479505652505</v>
      </c>
    </row>
    <row r="363" spans="1:7" x14ac:dyDescent="0.25">
      <c r="A363" s="33">
        <v>44562</v>
      </c>
      <c r="C363">
        <v>59.668512635222029</v>
      </c>
      <c r="D363">
        <v>2.329615378786718</v>
      </c>
      <c r="F363">
        <v>64.234474875474632</v>
      </c>
      <c r="G363">
        <v>55.102550394969427</v>
      </c>
    </row>
    <row r="364" spans="1:7" x14ac:dyDescent="0.25">
      <c r="A364" s="33">
        <v>44593</v>
      </c>
      <c r="C364">
        <v>59.667827248091079</v>
      </c>
      <c r="D364">
        <v>2.3296153919808975</v>
      </c>
      <c r="F364">
        <v>64.233789514203792</v>
      </c>
      <c r="G364">
        <v>55.101864981978359</v>
      </c>
    </row>
    <row r="365" spans="1:7" x14ac:dyDescent="0.25">
      <c r="A365" s="33">
        <v>44621</v>
      </c>
      <c r="C365">
        <v>59.677720287648434</v>
      </c>
      <c r="D365">
        <v>2.3296154623095067</v>
      </c>
      <c r="F365">
        <v>64.2436826916027</v>
      </c>
      <c r="G365">
        <v>55.111757883694175</v>
      </c>
    </row>
    <row r="366" spans="1:7" x14ac:dyDescent="0.25">
      <c r="A366" s="33">
        <v>44652</v>
      </c>
      <c r="C366">
        <v>60.227131221377277</v>
      </c>
      <c r="D366">
        <v>2.3296154694891045</v>
      </c>
      <c r="F366">
        <v>64.793093639403295</v>
      </c>
      <c r="G366">
        <v>55.661168803351266</v>
      </c>
    </row>
    <row r="367" spans="1:7" x14ac:dyDescent="0.25">
      <c r="A367" s="33">
        <v>44682</v>
      </c>
      <c r="C367">
        <v>60.231495145697906</v>
      </c>
      <c r="D367">
        <v>2.3296155113165882</v>
      </c>
      <c r="F367">
        <v>64.797457645704284</v>
      </c>
      <c r="G367">
        <v>55.665532645691528</v>
      </c>
    </row>
    <row r="368" spans="1:7" x14ac:dyDescent="0.25">
      <c r="A368" s="33">
        <v>44713</v>
      </c>
      <c r="C368">
        <v>60.235821212769878</v>
      </c>
      <c r="D368">
        <v>2.3296155159131038</v>
      </c>
      <c r="F368">
        <v>64.801783721785256</v>
      </c>
      <c r="G368">
        <v>55.6698587037545</v>
      </c>
    </row>
  </sheetData>
  <conditionalFormatting sqref="E87">
    <cfRule type="dataBar" priority="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{05645A29-A44E-4A22-93A2-3F2E3504074A}</x14:id>
        </ext>
      </extLst>
    </cfRule>
  </conditionalFormatting>
  <conditionalFormatting sqref="E88:E99">
    <cfRule type="dataBar" priority="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{D13BDBBD-FAA3-44AB-9222-774AB6C9D8ED}</x14:id>
        </ext>
      </extLst>
    </cfRule>
  </conditionalFormatting>
  <conditionalFormatting sqref="E100:E306">
    <cfRule type="dataBar" priority="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{169AEE19-DF32-4C80-AA3B-681E7F5DDEAC}</x14:id>
        </ext>
      </extLst>
    </cfRule>
  </conditionalFormatting>
  <conditionalFormatting sqref="E307:E308">
    <cfRule type="dataBar" priority="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{6D672BBC-07E1-4D73-B78F-83F544CDF8E1}</x14:id>
        </ext>
      </extLst>
    </cfRule>
  </conditionalFormatting>
  <conditionalFormatting sqref="M68">
    <cfRule type="dataBar" priority="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{BA0AEEED-65E5-4962-BC41-74CA2372A27A}</x14:id>
        </ext>
      </extLst>
    </cfRule>
  </conditionalFormatting>
  <pageMargins left="0.7" right="0.7" top="0.75" bottom="0.75" header="0.3" footer="0.3"/>
  <pageSetup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5645A29-A44E-4A22-93A2-3F2E3504074A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E87</xm:sqref>
        </x14:conditionalFormatting>
        <x14:conditionalFormatting xmlns:xm="http://schemas.microsoft.com/office/excel/2006/main">
          <x14:cfRule type="dataBar" id="{D13BDBBD-FAA3-44AB-9222-774AB6C9D8E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E88:E99</xm:sqref>
        </x14:conditionalFormatting>
        <x14:conditionalFormatting xmlns:xm="http://schemas.microsoft.com/office/excel/2006/main">
          <x14:cfRule type="dataBar" id="{169AEE19-DF32-4C80-AA3B-681E7F5DDEA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E100:E306</xm:sqref>
        </x14:conditionalFormatting>
        <x14:conditionalFormatting xmlns:xm="http://schemas.microsoft.com/office/excel/2006/main">
          <x14:cfRule type="dataBar" id="{6D672BBC-07E1-4D73-B78F-83F544CDF8E1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E307:E308</xm:sqref>
        </x14:conditionalFormatting>
        <x14:conditionalFormatting xmlns:xm="http://schemas.microsoft.com/office/excel/2006/main">
          <x14:cfRule type="dataBar" id="{BA0AEEED-65E5-4962-BC41-74CA2372A27A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M68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86:O380"/>
  <sheetViews>
    <sheetView view="pageBreakPreview" topLeftCell="A288" zoomScale="60" zoomScaleNormal="100" workbookViewId="0">
      <selection activeCell="N10" sqref="N10"/>
    </sheetView>
  </sheetViews>
  <sheetFormatPr defaultRowHeight="15" x14ac:dyDescent="0.25"/>
  <cols>
    <col min="1" max="1" width="10.42578125" bestFit="1" customWidth="1"/>
    <col min="5" max="5" width="14.42578125" bestFit="1" customWidth="1"/>
    <col min="9" max="9" width="14.28515625" customWidth="1"/>
    <col min="10" max="11" width="10.42578125" bestFit="1" customWidth="1"/>
  </cols>
  <sheetData>
    <row r="86" spans="1:11" x14ac:dyDescent="0.25">
      <c r="A86" t="s">
        <v>358</v>
      </c>
      <c r="B86" t="s">
        <v>354</v>
      </c>
      <c r="C86" t="s">
        <v>355</v>
      </c>
      <c r="D86" t="s">
        <v>338</v>
      </c>
      <c r="E86" t="s">
        <v>356</v>
      </c>
      <c r="F86" t="s">
        <v>343</v>
      </c>
      <c r="G86" t="s">
        <v>344</v>
      </c>
      <c r="H86" t="s">
        <v>339</v>
      </c>
      <c r="I86" t="s">
        <v>402</v>
      </c>
      <c r="J86" t="s">
        <v>392</v>
      </c>
      <c r="K86" t="s">
        <v>391</v>
      </c>
    </row>
    <row r="87" spans="1:11" x14ac:dyDescent="0.25">
      <c r="A87" s="33">
        <v>36161</v>
      </c>
      <c r="B87">
        <v>10.554786795807479</v>
      </c>
      <c r="C87">
        <v>11.3956377770205</v>
      </c>
      <c r="D87">
        <v>2.2859209195856742</v>
      </c>
      <c r="E87" s="2">
        <v>-0.8408509812130216</v>
      </c>
      <c r="F87">
        <v>15.875960450915102</v>
      </c>
      <c r="G87">
        <v>6.9153151031258986</v>
      </c>
      <c r="H87">
        <v>-0.36783905077758633</v>
      </c>
      <c r="I87">
        <f>C87</f>
        <v>11.3956377770205</v>
      </c>
      <c r="J87" s="56">
        <f>'SAS Data'!C3</f>
        <v>12.515000000000001</v>
      </c>
      <c r="K87" s="56">
        <f>'SAS Data'!E3</f>
        <v>13.01</v>
      </c>
    </row>
    <row r="88" spans="1:11" x14ac:dyDescent="0.25">
      <c r="A88" s="33">
        <v>36192</v>
      </c>
      <c r="B88">
        <v>9.9653716984394709</v>
      </c>
      <c r="C88">
        <v>11.080377049351856</v>
      </c>
      <c r="D88">
        <v>2.1600732563845026</v>
      </c>
      <c r="E88" s="2">
        <v>-1.1150053509123854</v>
      </c>
      <c r="F88">
        <v>15.314042835833636</v>
      </c>
      <c r="G88">
        <v>6.8467112628700768</v>
      </c>
      <c r="H88">
        <v>-0.51618867444276595</v>
      </c>
      <c r="I88">
        <f t="shared" ref="I88:I151" si="0">C88</f>
        <v>11.080377049351856</v>
      </c>
      <c r="J88" s="56">
        <f>'SAS Data'!C4</f>
        <v>12.013999999999999</v>
      </c>
      <c r="K88" s="56">
        <f>'SAS Data'!E4</f>
        <v>13.01</v>
      </c>
    </row>
    <row r="89" spans="1:11" x14ac:dyDescent="0.25">
      <c r="A89" s="33">
        <v>36220</v>
      </c>
      <c r="B89">
        <v>12.864159275672208</v>
      </c>
      <c r="C89">
        <v>12.388921166981449</v>
      </c>
      <c r="D89">
        <v>2.1440834303025293</v>
      </c>
      <c r="E89" s="2">
        <v>0.47523810869075866</v>
      </c>
      <c r="F89">
        <v>16.5912474702235</v>
      </c>
      <c r="G89">
        <v>8.1865948637393977</v>
      </c>
      <c r="H89">
        <v>0.22165094043178291</v>
      </c>
      <c r="I89">
        <f t="shared" si="0"/>
        <v>12.388921166981449</v>
      </c>
      <c r="J89" s="56">
        <f>'SAS Data'!C5</f>
        <v>14.677</v>
      </c>
      <c r="K89" s="56">
        <f>'SAS Data'!E5</f>
        <v>13.01</v>
      </c>
    </row>
    <row r="90" spans="1:11" x14ac:dyDescent="0.25">
      <c r="A90" s="33">
        <v>36251</v>
      </c>
      <c r="B90">
        <v>15.352482386714325</v>
      </c>
      <c r="C90">
        <v>15.97083065848987</v>
      </c>
      <c r="D90">
        <v>2.1186969359850436</v>
      </c>
      <c r="E90" s="2">
        <v>-0.6183482717755453</v>
      </c>
      <c r="F90">
        <v>20.12340034717592</v>
      </c>
      <c r="G90">
        <v>11.81826096980382</v>
      </c>
      <c r="H90">
        <v>-0.29185310143852983</v>
      </c>
      <c r="I90">
        <f t="shared" si="0"/>
        <v>15.97083065848987</v>
      </c>
      <c r="J90" s="56">
        <f>'SAS Data'!C6</f>
        <v>17.312000000000001</v>
      </c>
      <c r="K90" s="56">
        <f>'SAS Data'!E6</f>
        <v>17.559999999999999</v>
      </c>
    </row>
    <row r="91" spans="1:11" x14ac:dyDescent="0.25">
      <c r="A91" s="33">
        <v>36281</v>
      </c>
      <c r="B91">
        <v>13.80115928155397</v>
      </c>
      <c r="C91">
        <v>15.715034403675936</v>
      </c>
      <c r="D91">
        <v>2.0931781261580045</v>
      </c>
      <c r="E91" s="2">
        <v>-1.9138751221219668</v>
      </c>
      <c r="F91">
        <v>19.817588144172664</v>
      </c>
      <c r="G91">
        <v>11.612480663179211</v>
      </c>
      <c r="H91">
        <v>-0.91433934752359292</v>
      </c>
      <c r="I91">
        <f t="shared" si="0"/>
        <v>15.715034403675936</v>
      </c>
      <c r="J91" s="56">
        <f>'SAS Data'!C7</f>
        <v>17.719000000000001</v>
      </c>
      <c r="K91" s="56">
        <f>'SAS Data'!E7</f>
        <v>17.559999999999999</v>
      </c>
    </row>
    <row r="92" spans="1:11" x14ac:dyDescent="0.25">
      <c r="A92" s="33">
        <v>36312</v>
      </c>
      <c r="B92">
        <v>16.559237866664247</v>
      </c>
      <c r="C92">
        <v>15.232467909033955</v>
      </c>
      <c r="D92">
        <v>2.0891885118346183</v>
      </c>
      <c r="E92" s="2">
        <v>1.326769957630292</v>
      </c>
      <c r="F92">
        <v>19.32720214914464</v>
      </c>
      <c r="G92">
        <v>11.137733668923271</v>
      </c>
      <c r="H92">
        <v>0.6350647393064548</v>
      </c>
      <c r="I92">
        <f t="shared" si="0"/>
        <v>15.232467909033955</v>
      </c>
      <c r="J92" s="56">
        <f>'SAS Data'!C8</f>
        <v>17.922999999999998</v>
      </c>
      <c r="K92" s="56">
        <f>'SAS Data'!E8</f>
        <v>17.559999999999999</v>
      </c>
    </row>
    <row r="93" spans="1:11" x14ac:dyDescent="0.25">
      <c r="A93" s="33">
        <v>36342</v>
      </c>
      <c r="B93">
        <v>18.058126986935296</v>
      </c>
      <c r="C93">
        <v>19.56233392053063</v>
      </c>
      <c r="D93">
        <v>1.9892105817509618</v>
      </c>
      <c r="E93" s="2">
        <v>-1.5042069335953343</v>
      </c>
      <c r="F93">
        <v>23.461115018428483</v>
      </c>
      <c r="G93">
        <v>15.663552822632777</v>
      </c>
      <c r="H93">
        <v>-0.7561828533363657</v>
      </c>
      <c r="I93">
        <f t="shared" si="0"/>
        <v>19.56233392053063</v>
      </c>
      <c r="J93" s="56">
        <f>'SAS Data'!C9</f>
        <v>20.103000000000002</v>
      </c>
      <c r="K93" s="56">
        <f>'SAS Data'!E9</f>
        <v>21.58</v>
      </c>
    </row>
    <row r="94" spans="1:11" x14ac:dyDescent="0.25">
      <c r="A94" s="33">
        <v>36373</v>
      </c>
      <c r="B94">
        <v>19.520736489676185</v>
      </c>
      <c r="C94">
        <v>19.650408518835217</v>
      </c>
      <c r="D94">
        <v>1.9892105817509618</v>
      </c>
      <c r="E94" s="2">
        <v>-0.12967202915903187</v>
      </c>
      <c r="F94">
        <v>23.54918961673307</v>
      </c>
      <c r="G94">
        <v>15.751627420937364</v>
      </c>
      <c r="H94">
        <v>-6.5187683168712443E-2</v>
      </c>
      <c r="I94">
        <f t="shared" si="0"/>
        <v>19.650408518835217</v>
      </c>
      <c r="J94" s="56">
        <f>'SAS Data'!C10</f>
        <v>21.279</v>
      </c>
      <c r="K94" s="56">
        <f>'SAS Data'!E10</f>
        <v>21.58</v>
      </c>
    </row>
    <row r="95" spans="1:11" x14ac:dyDescent="0.25">
      <c r="A95" s="33">
        <v>36404</v>
      </c>
      <c r="B95">
        <v>21.871168983243006</v>
      </c>
      <c r="C95">
        <v>20.786974897202008</v>
      </c>
      <c r="D95">
        <v>1.9892105817509618</v>
      </c>
      <c r="E95" s="2">
        <v>1.0841940860409984</v>
      </c>
      <c r="F95">
        <v>24.685755995099861</v>
      </c>
      <c r="G95">
        <v>16.888193799304155</v>
      </c>
      <c r="H95">
        <v>0.54503736104533429</v>
      </c>
      <c r="I95">
        <f t="shared" si="0"/>
        <v>20.786974897202008</v>
      </c>
      <c r="J95" s="56">
        <f>'SAS Data'!C11</f>
        <v>23.797000000000001</v>
      </c>
      <c r="K95" s="56">
        <f>'SAS Data'!E11</f>
        <v>21.58</v>
      </c>
    </row>
    <row r="96" spans="1:11" x14ac:dyDescent="0.25">
      <c r="A96" s="33">
        <v>36434</v>
      </c>
      <c r="B96">
        <v>21.268557736152506</v>
      </c>
      <c r="C96">
        <v>21.816641723807862</v>
      </c>
      <c r="D96">
        <v>1.9892105817509618</v>
      </c>
      <c r="E96" s="2">
        <v>-0.54808398765535671</v>
      </c>
      <c r="F96">
        <v>25.715422821705715</v>
      </c>
      <c r="G96">
        <v>17.917860625910009</v>
      </c>
      <c r="H96">
        <v>-0.27552838934373508</v>
      </c>
      <c r="I96">
        <f t="shared" si="0"/>
        <v>21.816641723807862</v>
      </c>
      <c r="J96" s="56">
        <f>'SAS Data'!C12</f>
        <v>22.690999999999999</v>
      </c>
      <c r="K96" s="56">
        <f>'SAS Data'!E12</f>
        <v>24.54</v>
      </c>
    </row>
    <row r="97" spans="1:11" x14ac:dyDescent="0.25">
      <c r="A97" s="33">
        <v>36465</v>
      </c>
      <c r="B97">
        <v>23.245973151690382</v>
      </c>
      <c r="C97">
        <v>23.245129141769617</v>
      </c>
      <c r="D97">
        <v>1.9892105817509618</v>
      </c>
      <c r="E97" s="2">
        <v>8.4400992076538728E-4</v>
      </c>
      <c r="F97">
        <v>27.14391023966747</v>
      </c>
      <c r="G97">
        <v>19.346348043871764</v>
      </c>
      <c r="H97">
        <v>4.2429390257036785E-4</v>
      </c>
      <c r="I97">
        <f t="shared" si="0"/>
        <v>23.245129141769617</v>
      </c>
      <c r="J97" s="56">
        <f>'SAS Data'!C13</f>
        <v>25.001999999999999</v>
      </c>
      <c r="K97" s="56">
        <f>'SAS Data'!E13</f>
        <v>24.54</v>
      </c>
    </row>
    <row r="98" spans="1:11" x14ac:dyDescent="0.25">
      <c r="A98" s="33">
        <v>36495</v>
      </c>
      <c r="B98">
        <v>24.347694200427132</v>
      </c>
      <c r="C98">
        <v>23.676655041274639</v>
      </c>
      <c r="D98">
        <v>1.9892105817509618</v>
      </c>
      <c r="E98" s="2">
        <v>0.67103915915249246</v>
      </c>
      <c r="F98">
        <v>27.575436139172492</v>
      </c>
      <c r="G98">
        <v>19.777873943376786</v>
      </c>
      <c r="H98">
        <v>0.33733942766472919</v>
      </c>
      <c r="I98">
        <f t="shared" si="0"/>
        <v>23.676655041274639</v>
      </c>
      <c r="J98" s="56">
        <f>'SAS Data'!C14</f>
        <v>26.102</v>
      </c>
      <c r="K98" s="56">
        <f>'SAS Data'!E14</f>
        <v>24.54</v>
      </c>
    </row>
    <row r="99" spans="1:11" x14ac:dyDescent="0.25">
      <c r="A99" s="33">
        <v>36526</v>
      </c>
      <c r="B99">
        <v>25.848107207271699</v>
      </c>
      <c r="C99">
        <v>26.334515496204183</v>
      </c>
      <c r="D99">
        <v>1.9892105817509618</v>
      </c>
      <c r="E99" s="2">
        <v>-0.48640828893248411</v>
      </c>
      <c r="F99">
        <v>30.233296594102036</v>
      </c>
      <c r="G99">
        <v>22.43573439830633</v>
      </c>
      <c r="H99">
        <v>-0.24452327641668445</v>
      </c>
      <c r="I99">
        <f t="shared" si="0"/>
        <v>26.334515496204183</v>
      </c>
      <c r="J99" s="56">
        <f>'SAS Data'!C15</f>
        <v>27.259</v>
      </c>
      <c r="K99" s="56">
        <f>'SAS Data'!E15</f>
        <v>28.56</v>
      </c>
    </row>
    <row r="100" spans="1:11" x14ac:dyDescent="0.25">
      <c r="A100" s="33">
        <v>36557</v>
      </c>
      <c r="B100">
        <v>28.239399499874796</v>
      </c>
      <c r="C100">
        <v>27.223748595686029</v>
      </c>
      <c r="D100">
        <v>1.9892105817509618</v>
      </c>
      <c r="E100" s="2">
        <v>1.0156509041887674</v>
      </c>
      <c r="F100">
        <v>31.122529693583882</v>
      </c>
      <c r="G100">
        <v>23.324967497788176</v>
      </c>
      <c r="H100">
        <v>0.51057988204283611</v>
      </c>
      <c r="I100">
        <f t="shared" si="0"/>
        <v>27.223748595686029</v>
      </c>
      <c r="J100" s="56">
        <f>'SAS Data'!C16</f>
        <v>29.366</v>
      </c>
      <c r="K100" s="56">
        <f>'SAS Data'!E16</f>
        <v>28.56</v>
      </c>
    </row>
    <row r="101" spans="1:11" x14ac:dyDescent="0.25">
      <c r="A101" s="33">
        <v>36586</v>
      </c>
      <c r="B101">
        <v>29.054558906294936</v>
      </c>
      <c r="C101">
        <v>27.492554881275062</v>
      </c>
      <c r="D101">
        <v>1.9892105817509618</v>
      </c>
      <c r="E101" s="2">
        <v>1.5620040250198741</v>
      </c>
      <c r="F101">
        <v>31.391335979172915</v>
      </c>
      <c r="G101">
        <v>23.593773783377209</v>
      </c>
      <c r="H101">
        <v>0.78523814388969926</v>
      </c>
      <c r="I101">
        <f t="shared" si="0"/>
        <v>27.492554881275062</v>
      </c>
      <c r="J101" s="56">
        <f>'SAS Data'!C17</f>
        <v>29.841999999999999</v>
      </c>
      <c r="K101" s="56">
        <f>'SAS Data'!E17</f>
        <v>28.56</v>
      </c>
    </row>
    <row r="102" spans="1:11" x14ac:dyDescent="0.25">
      <c r="A102" s="33">
        <v>36617</v>
      </c>
      <c r="B102">
        <v>25.2425557098266</v>
      </c>
      <c r="C102">
        <v>25.989165581952065</v>
      </c>
      <c r="D102">
        <v>1.9892105817509618</v>
      </c>
      <c r="E102" s="2">
        <v>-0.74660987212546459</v>
      </c>
      <c r="F102">
        <v>29.887946679849918</v>
      </c>
      <c r="G102">
        <v>22.090384484054212</v>
      </c>
      <c r="H102">
        <v>-0.37532973078610743</v>
      </c>
      <c r="I102">
        <f t="shared" si="0"/>
        <v>25.989165581952065</v>
      </c>
      <c r="J102" s="56">
        <f>'SAS Data'!C18</f>
        <v>25.722000000000001</v>
      </c>
      <c r="K102" s="56">
        <f>'SAS Data'!E18</f>
        <v>28.41</v>
      </c>
    </row>
    <row r="103" spans="1:11" x14ac:dyDescent="0.25">
      <c r="A103" s="33">
        <v>36647</v>
      </c>
      <c r="B103">
        <v>27.732950227494864</v>
      </c>
      <c r="C103">
        <v>27.162787245446442</v>
      </c>
      <c r="D103">
        <v>1.9892105817509618</v>
      </c>
      <c r="E103" s="2">
        <v>0.57016298204842286</v>
      </c>
      <c r="F103">
        <v>31.061568343344295</v>
      </c>
      <c r="G103">
        <v>23.264006147548589</v>
      </c>
      <c r="H103">
        <v>0.28662776444037846</v>
      </c>
      <c r="I103">
        <f t="shared" si="0"/>
        <v>27.162787245446442</v>
      </c>
      <c r="J103" s="56">
        <f>'SAS Data'!C19</f>
        <v>28.788</v>
      </c>
      <c r="K103" s="56">
        <f>'SAS Data'!E19</f>
        <v>28.41</v>
      </c>
    </row>
    <row r="104" spans="1:11" x14ac:dyDescent="0.25">
      <c r="A104" s="33">
        <v>36678</v>
      </c>
      <c r="B104">
        <v>29.887848063284945</v>
      </c>
      <c r="C104">
        <v>28.640054515485822</v>
      </c>
      <c r="D104">
        <v>1.9892105817509618</v>
      </c>
      <c r="E104" s="2">
        <v>1.2477935477991231</v>
      </c>
      <c r="F104">
        <v>32.538835613383675</v>
      </c>
      <c r="G104">
        <v>24.741273417587969</v>
      </c>
      <c r="H104">
        <v>0.62728077119958736</v>
      </c>
      <c r="I104">
        <f t="shared" si="0"/>
        <v>28.640054515485822</v>
      </c>
      <c r="J104" s="56">
        <f>'SAS Data'!C20</f>
        <v>31.821999999999999</v>
      </c>
      <c r="K104" s="56">
        <f>'SAS Data'!E20</f>
        <v>28.41</v>
      </c>
    </row>
    <row r="105" spans="1:11" x14ac:dyDescent="0.25">
      <c r="A105" s="33">
        <v>36708</v>
      </c>
      <c r="B105">
        <v>29.320248214594827</v>
      </c>
      <c r="C105">
        <v>28.981289768111125</v>
      </c>
      <c r="D105">
        <v>1.9892105817509618</v>
      </c>
      <c r="E105" s="2">
        <v>0.33895844648370144</v>
      </c>
      <c r="F105">
        <v>32.880070866008978</v>
      </c>
      <c r="G105">
        <v>25.082508670213272</v>
      </c>
      <c r="H105">
        <v>0.17039847344132877</v>
      </c>
      <c r="I105">
        <f t="shared" si="0"/>
        <v>28.981289768111125</v>
      </c>
      <c r="J105" s="56">
        <f>'SAS Data'!C21</f>
        <v>29.696999999999999</v>
      </c>
      <c r="K105" s="56">
        <f>'SAS Data'!E21</f>
        <v>31.63</v>
      </c>
    </row>
    <row r="106" spans="1:11" x14ac:dyDescent="0.25">
      <c r="A106" s="33">
        <v>36739</v>
      </c>
      <c r="B106">
        <v>30.137302050412629</v>
      </c>
      <c r="C106">
        <v>29.755292682257295</v>
      </c>
      <c r="D106">
        <v>1.9892105817509618</v>
      </c>
      <c r="E106" s="2">
        <v>0.38200936815533382</v>
      </c>
      <c r="F106">
        <v>33.654073780155151</v>
      </c>
      <c r="G106">
        <v>25.856511584359442</v>
      </c>
      <c r="H106">
        <v>0.19204068772803226</v>
      </c>
      <c r="I106">
        <f t="shared" si="0"/>
        <v>29.755292682257295</v>
      </c>
      <c r="J106" s="56">
        <f>'SAS Data'!C22</f>
        <v>31.263999999999999</v>
      </c>
      <c r="K106" s="56">
        <f>'SAS Data'!E22</f>
        <v>31.63</v>
      </c>
    </row>
    <row r="107" spans="1:11" x14ac:dyDescent="0.25">
      <c r="A107" s="33">
        <v>36770</v>
      </c>
      <c r="B107">
        <v>32.715016289440925</v>
      </c>
      <c r="C107">
        <v>30.989073843880469</v>
      </c>
      <c r="D107">
        <v>1.9892105817509618</v>
      </c>
      <c r="E107" s="2">
        <v>1.725942445560456</v>
      </c>
      <c r="F107">
        <v>34.887854941778322</v>
      </c>
      <c r="G107">
        <v>27.090292745982616</v>
      </c>
      <c r="H107">
        <v>0.86765195268629158</v>
      </c>
      <c r="I107">
        <f t="shared" si="0"/>
        <v>30.989073843880469</v>
      </c>
      <c r="J107" s="56">
        <f>'SAS Data'!C23</f>
        <v>33.884</v>
      </c>
      <c r="K107" s="56">
        <f>'SAS Data'!E23</f>
        <v>31.63</v>
      </c>
    </row>
    <row r="108" spans="1:11" x14ac:dyDescent="0.25">
      <c r="A108" s="33">
        <v>36800</v>
      </c>
      <c r="B108">
        <v>31.895682761732189</v>
      </c>
      <c r="C108">
        <v>31.339414119373522</v>
      </c>
      <c r="D108">
        <v>1.9892105817509618</v>
      </c>
      <c r="E108" s="2">
        <v>0.55626864235866691</v>
      </c>
      <c r="F108">
        <v>35.238195217271375</v>
      </c>
      <c r="G108">
        <v>27.440633021475669</v>
      </c>
      <c r="H108">
        <v>0.27964291335562014</v>
      </c>
      <c r="I108">
        <f t="shared" si="0"/>
        <v>31.339414119373522</v>
      </c>
      <c r="J108" s="56">
        <f>'SAS Data'!C24</f>
        <v>33.109000000000002</v>
      </c>
      <c r="K108" s="56">
        <f>'SAS Data'!E24</f>
        <v>31.96</v>
      </c>
    </row>
    <row r="109" spans="1:11" x14ac:dyDescent="0.25">
      <c r="A109" s="33">
        <v>36831</v>
      </c>
      <c r="B109">
        <v>32.894221247992711</v>
      </c>
      <c r="C109">
        <v>31.359102346857373</v>
      </c>
      <c r="D109">
        <v>1.9892105817509618</v>
      </c>
      <c r="E109" s="2">
        <v>1.5351189011353377</v>
      </c>
      <c r="F109">
        <v>35.25788344475523</v>
      </c>
      <c r="G109">
        <v>27.46032124895952</v>
      </c>
      <c r="H109">
        <v>0.77172266989655802</v>
      </c>
      <c r="I109">
        <f t="shared" si="0"/>
        <v>31.359102346857373</v>
      </c>
      <c r="J109" s="56">
        <f>'SAS Data'!C25</f>
        <v>34.417000000000002</v>
      </c>
      <c r="K109" s="56">
        <f>'SAS Data'!E25</f>
        <v>31.96</v>
      </c>
    </row>
    <row r="110" spans="1:11" x14ac:dyDescent="0.25">
      <c r="A110" s="33">
        <v>36861</v>
      </c>
      <c r="B110">
        <v>27.415280815139209</v>
      </c>
      <c r="C110">
        <v>28.278443854605513</v>
      </c>
      <c r="D110">
        <v>1.9892105817509618</v>
      </c>
      <c r="E110" s="2">
        <v>-0.86316303946630413</v>
      </c>
      <c r="F110">
        <v>32.177224952503366</v>
      </c>
      <c r="G110">
        <v>24.37966275670766</v>
      </c>
      <c r="H110">
        <v>-0.43392240489014622</v>
      </c>
      <c r="I110">
        <f t="shared" si="0"/>
        <v>28.278443854605513</v>
      </c>
      <c r="J110" s="56">
        <f>'SAS Data'!C26</f>
        <v>28.437000000000001</v>
      </c>
      <c r="K110" s="56">
        <f>'SAS Data'!E26</f>
        <v>31.96</v>
      </c>
    </row>
    <row r="111" spans="1:11" x14ac:dyDescent="0.25">
      <c r="A111" s="33">
        <v>36892</v>
      </c>
      <c r="B111">
        <v>28.062039243353944</v>
      </c>
      <c r="C111">
        <v>27.659817806573468</v>
      </c>
      <c r="D111">
        <v>1.9892105817509618</v>
      </c>
      <c r="E111" s="2">
        <v>0.40222143678047573</v>
      </c>
      <c r="F111">
        <v>31.558598904471321</v>
      </c>
      <c r="G111">
        <v>23.761036708675615</v>
      </c>
      <c r="H111">
        <v>0.20220153686616155</v>
      </c>
      <c r="I111">
        <f t="shared" si="0"/>
        <v>27.659817806573468</v>
      </c>
      <c r="J111" s="56">
        <f>'SAS Data'!C27</f>
        <v>29.585999999999999</v>
      </c>
      <c r="K111" s="56">
        <f>'SAS Data'!E27</f>
        <v>28.47</v>
      </c>
    </row>
    <row r="112" spans="1:11" x14ac:dyDescent="0.25">
      <c r="A112" s="33">
        <v>36923</v>
      </c>
      <c r="B112">
        <v>28.492135018180424</v>
      </c>
      <c r="C112">
        <v>27.89107368871365</v>
      </c>
      <c r="D112">
        <v>1.9892105817509618</v>
      </c>
      <c r="E112" s="2">
        <v>0.60106132946677349</v>
      </c>
      <c r="F112">
        <v>31.789854786611503</v>
      </c>
      <c r="G112">
        <v>23.992292590815797</v>
      </c>
      <c r="H112">
        <v>0.30216073400217969</v>
      </c>
      <c r="I112">
        <f t="shared" si="0"/>
        <v>27.89107368871365</v>
      </c>
      <c r="J112" s="56">
        <f>'SAS Data'!C28</f>
        <v>29.609000000000002</v>
      </c>
      <c r="K112" s="56">
        <f>'SAS Data'!E28</f>
        <v>28.47</v>
      </c>
    </row>
    <row r="113" spans="1:11" x14ac:dyDescent="0.25">
      <c r="A113" s="33">
        <v>36951</v>
      </c>
      <c r="B113">
        <v>25.092704975107708</v>
      </c>
      <c r="C113">
        <v>25.839378708034118</v>
      </c>
      <c r="D113">
        <v>1.9892105817509618</v>
      </c>
      <c r="E113" s="2">
        <v>-0.74667373292641059</v>
      </c>
      <c r="F113">
        <v>29.738159805931971</v>
      </c>
      <c r="G113">
        <v>21.940597610136265</v>
      </c>
      <c r="H113">
        <v>-0.37536183437611031</v>
      </c>
      <c r="I113">
        <f t="shared" si="0"/>
        <v>25.839378708034118</v>
      </c>
      <c r="J113" s="56">
        <f>'SAS Data'!C29</f>
        <v>27.245000000000001</v>
      </c>
      <c r="K113" s="56">
        <f>'SAS Data'!E29</f>
        <v>28.47</v>
      </c>
    </row>
    <row r="114" spans="1:11" x14ac:dyDescent="0.25">
      <c r="A114" s="33">
        <v>36982</v>
      </c>
      <c r="B114">
        <v>24.975482346974328</v>
      </c>
      <c r="C114">
        <v>25.428000488088777</v>
      </c>
      <c r="D114">
        <v>1.9892105817509618</v>
      </c>
      <c r="E114" s="2">
        <v>-0.45251814111444943</v>
      </c>
      <c r="F114">
        <v>29.32678158598663</v>
      </c>
      <c r="G114">
        <v>21.529219390190924</v>
      </c>
      <c r="H114">
        <v>-0.22748629293743733</v>
      </c>
      <c r="I114">
        <f t="shared" si="0"/>
        <v>25.428000488088777</v>
      </c>
      <c r="J114" s="56">
        <f>'SAS Data'!C30</f>
        <v>27.49</v>
      </c>
      <c r="K114" s="56">
        <f>'SAS Data'!E30</f>
        <v>28.01</v>
      </c>
    </row>
    <row r="115" spans="1:11" x14ac:dyDescent="0.25">
      <c r="A115" s="33">
        <v>37012</v>
      </c>
      <c r="B115">
        <v>25.898851332021433</v>
      </c>
      <c r="C115">
        <v>25.856654434668293</v>
      </c>
      <c r="D115">
        <v>1.9892105817509618</v>
      </c>
      <c r="E115" s="2">
        <v>4.2196897353139917E-2</v>
      </c>
      <c r="F115">
        <v>29.755435532566146</v>
      </c>
      <c r="G115">
        <v>21.95787333677044</v>
      </c>
      <c r="H115">
        <v>2.121288602637382E-2</v>
      </c>
      <c r="I115">
        <f t="shared" si="0"/>
        <v>25.856654434668293</v>
      </c>
      <c r="J115" s="56">
        <f>'SAS Data'!C31</f>
        <v>28.629000000000001</v>
      </c>
      <c r="K115" s="56">
        <f>'SAS Data'!E31</f>
        <v>28.01</v>
      </c>
    </row>
    <row r="116" spans="1:11" x14ac:dyDescent="0.25">
      <c r="A116" s="33">
        <v>37043</v>
      </c>
      <c r="B116">
        <v>24.854763258667798</v>
      </c>
      <c r="C116">
        <v>26.053535205143106</v>
      </c>
      <c r="D116">
        <v>1.9892105817509618</v>
      </c>
      <c r="E116" s="2">
        <v>-1.1987719464753077</v>
      </c>
      <c r="F116">
        <v>29.952316303040959</v>
      </c>
      <c r="G116">
        <v>22.154754107245253</v>
      </c>
      <c r="H116">
        <v>-0.60263702469354119</v>
      </c>
      <c r="I116">
        <f t="shared" si="0"/>
        <v>26.053535205143106</v>
      </c>
      <c r="J116" s="56">
        <f>'SAS Data'!C32</f>
        <v>27.599</v>
      </c>
      <c r="K116" s="56">
        <f>'SAS Data'!E32</f>
        <v>28.01</v>
      </c>
    </row>
    <row r="117" spans="1:11" x14ac:dyDescent="0.25">
      <c r="A117" s="33">
        <v>37073</v>
      </c>
      <c r="B117">
        <v>24.493793441159568</v>
      </c>
      <c r="C117">
        <v>23.902263240341846</v>
      </c>
      <c r="D117">
        <v>1.9892105817509618</v>
      </c>
      <c r="E117" s="2">
        <v>0.59153020081772212</v>
      </c>
      <c r="F117">
        <v>27.801044338239699</v>
      </c>
      <c r="G117">
        <v>20.003482142443993</v>
      </c>
      <c r="H117">
        <v>0.2973693214003717</v>
      </c>
      <c r="I117">
        <f t="shared" si="0"/>
        <v>23.902263240341846</v>
      </c>
      <c r="J117" s="56">
        <f>'SAS Data'!C33</f>
        <v>26.425000000000001</v>
      </c>
      <c r="K117" s="56">
        <f>'SAS Data'!E33</f>
        <v>26.49</v>
      </c>
    </row>
    <row r="118" spans="1:11" x14ac:dyDescent="0.25">
      <c r="A118" s="33">
        <v>37104</v>
      </c>
      <c r="B118">
        <v>25.779585896910351</v>
      </c>
      <c r="C118">
        <v>24.639351510721585</v>
      </c>
      <c r="D118">
        <v>1.9892105817509618</v>
      </c>
      <c r="E118" s="2">
        <v>1.1402343861887658</v>
      </c>
      <c r="F118">
        <v>28.538132608619438</v>
      </c>
      <c r="G118">
        <v>20.740570412823732</v>
      </c>
      <c r="H118">
        <v>0.57320949156881018</v>
      </c>
      <c r="I118">
        <f t="shared" si="0"/>
        <v>24.639351510721585</v>
      </c>
      <c r="J118" s="56">
        <f>'SAS Data'!C34</f>
        <v>27.373999999999999</v>
      </c>
      <c r="K118" s="56">
        <f>'SAS Data'!E34</f>
        <v>26.49</v>
      </c>
    </row>
    <row r="119" spans="1:11" x14ac:dyDescent="0.25">
      <c r="A119" s="33">
        <v>37135</v>
      </c>
      <c r="B119">
        <v>25.145170608832114</v>
      </c>
      <c r="C119">
        <v>24.741907499884121</v>
      </c>
      <c r="D119">
        <v>1.9892105817509618</v>
      </c>
      <c r="E119" s="2">
        <v>0.40326310894799278</v>
      </c>
      <c r="F119">
        <v>28.640688597781974</v>
      </c>
      <c r="G119">
        <v>20.843126401986268</v>
      </c>
      <c r="H119">
        <v>0.20272519794914257</v>
      </c>
      <c r="I119">
        <f t="shared" si="0"/>
        <v>24.741907499884121</v>
      </c>
      <c r="J119" s="56">
        <f>'SAS Data'!C35</f>
        <v>26.199000000000002</v>
      </c>
      <c r="K119" s="56">
        <f>'SAS Data'!E35</f>
        <v>26.49</v>
      </c>
    </row>
    <row r="120" spans="1:11" x14ac:dyDescent="0.25">
      <c r="A120" s="33">
        <v>37165</v>
      </c>
      <c r="B120">
        <v>20.139444460983029</v>
      </c>
      <c r="C120">
        <v>20.090932913210487</v>
      </c>
      <c r="D120">
        <v>1.9892105817509618</v>
      </c>
      <c r="E120" s="2">
        <v>4.8511547772541519E-2</v>
      </c>
      <c r="F120">
        <v>23.98971401110834</v>
      </c>
      <c r="G120">
        <v>16.192151815312634</v>
      </c>
      <c r="H120">
        <v>2.4387336472863636E-2</v>
      </c>
      <c r="I120">
        <f t="shared" si="0"/>
        <v>20.090932913210487</v>
      </c>
      <c r="J120" s="56">
        <f>'SAS Data'!C36</f>
        <v>22.17</v>
      </c>
      <c r="K120" s="56">
        <f>'SAS Data'!E36</f>
        <v>20.38</v>
      </c>
    </row>
    <row r="121" spans="1:11" x14ac:dyDescent="0.25">
      <c r="A121" s="33">
        <v>37196</v>
      </c>
      <c r="B121">
        <v>17.62386793434019</v>
      </c>
      <c r="C121">
        <v>18.484278536571562</v>
      </c>
      <c r="D121">
        <v>1.9892105817509618</v>
      </c>
      <c r="E121" s="2">
        <v>-0.86041060223137222</v>
      </c>
      <c r="F121">
        <v>22.383059634469415</v>
      </c>
      <c r="G121">
        <v>14.585497438673709</v>
      </c>
      <c r="H121">
        <v>-0.43253872170437252</v>
      </c>
      <c r="I121">
        <f t="shared" si="0"/>
        <v>18.484278536571562</v>
      </c>
      <c r="J121" s="56">
        <f>'SAS Data'!C37</f>
        <v>19.635000000000002</v>
      </c>
      <c r="K121" s="56">
        <f>'SAS Data'!E37</f>
        <v>20.38</v>
      </c>
    </row>
    <row r="122" spans="1:11" x14ac:dyDescent="0.25">
      <c r="A122" s="33">
        <v>37226</v>
      </c>
      <c r="B122">
        <v>17.383444822290528</v>
      </c>
      <c r="C122">
        <v>18.419056468124069</v>
      </c>
      <c r="D122">
        <v>1.9892105817509618</v>
      </c>
      <c r="E122" s="2">
        <v>-1.0356116458335407</v>
      </c>
      <c r="F122">
        <v>22.317837566021922</v>
      </c>
      <c r="G122">
        <v>14.520275370226216</v>
      </c>
      <c r="H122">
        <v>-0.52061438609579724</v>
      </c>
      <c r="I122">
        <f t="shared" si="0"/>
        <v>18.419056468124069</v>
      </c>
      <c r="J122" s="56">
        <f>'SAS Data'!C38</f>
        <v>19.388999999999999</v>
      </c>
      <c r="K122" s="56">
        <f>'SAS Data'!E38</f>
        <v>20.38</v>
      </c>
    </row>
    <row r="123" spans="1:11" x14ac:dyDescent="0.25">
      <c r="A123" s="33">
        <v>37257</v>
      </c>
      <c r="B123">
        <v>17.622630826500021</v>
      </c>
      <c r="C123">
        <v>19.162264870527032</v>
      </c>
      <c r="D123">
        <v>1.9892105817509618</v>
      </c>
      <c r="E123" s="2">
        <v>-1.5396340440270109</v>
      </c>
      <c r="F123">
        <v>23.061045968424885</v>
      </c>
      <c r="G123">
        <v>15.263483772629179</v>
      </c>
      <c r="H123">
        <v>-0.77399248634188322</v>
      </c>
      <c r="I123">
        <f t="shared" si="0"/>
        <v>19.162264870527032</v>
      </c>
      <c r="J123" s="56">
        <f>'SAS Data'!C39</f>
        <v>19.715</v>
      </c>
      <c r="K123" s="56">
        <f>'SAS Data'!E39</f>
        <v>21.62</v>
      </c>
    </row>
    <row r="124" spans="1:11" x14ac:dyDescent="0.25">
      <c r="A124" s="33">
        <v>37288</v>
      </c>
      <c r="B124">
        <v>18.809359435691213</v>
      </c>
      <c r="C124">
        <v>19.14704744127269</v>
      </c>
      <c r="D124">
        <v>1.9892105817509618</v>
      </c>
      <c r="E124" s="2">
        <v>-0.3376880055814766</v>
      </c>
      <c r="F124">
        <v>23.045828539170543</v>
      </c>
      <c r="G124">
        <v>15.248266343374837</v>
      </c>
      <c r="H124">
        <v>-0.16975980757363238</v>
      </c>
      <c r="I124">
        <f t="shared" si="0"/>
        <v>19.14704744127269</v>
      </c>
      <c r="J124" s="56">
        <f>'SAS Data'!C40</f>
        <v>20.724</v>
      </c>
      <c r="K124" s="56">
        <f>'SAS Data'!E40</f>
        <v>21.62</v>
      </c>
    </row>
    <row r="125" spans="1:11" x14ac:dyDescent="0.25">
      <c r="A125" s="33">
        <v>37316</v>
      </c>
      <c r="B125">
        <v>22.634155698106504</v>
      </c>
      <c r="C125">
        <v>21.111531522370647</v>
      </c>
      <c r="D125">
        <v>1.9892105817509618</v>
      </c>
      <c r="E125" s="2">
        <v>1.5226241757358565</v>
      </c>
      <c r="F125">
        <v>25.0103126202685</v>
      </c>
      <c r="G125">
        <v>17.212750424472794</v>
      </c>
      <c r="H125">
        <v>0.76544142168980311</v>
      </c>
      <c r="I125">
        <f t="shared" si="0"/>
        <v>21.111531522370647</v>
      </c>
      <c r="J125" s="56">
        <f>'SAS Data'!C41</f>
        <v>24.530999999999999</v>
      </c>
      <c r="K125" s="56">
        <f>'SAS Data'!E41</f>
        <v>21.62</v>
      </c>
    </row>
    <row r="126" spans="1:11" x14ac:dyDescent="0.25">
      <c r="A126" s="33">
        <v>37347</v>
      </c>
      <c r="B126">
        <v>24.229408960343729</v>
      </c>
      <c r="C126">
        <v>23.944375238799921</v>
      </c>
      <c r="D126">
        <v>1.9892105817509618</v>
      </c>
      <c r="E126" s="2">
        <v>0.28503372154380813</v>
      </c>
      <c r="F126">
        <v>27.843156336697774</v>
      </c>
      <c r="G126">
        <v>20.045594140902068</v>
      </c>
      <c r="H126">
        <v>0.1432898679298765</v>
      </c>
      <c r="I126">
        <f t="shared" si="0"/>
        <v>23.944375238799921</v>
      </c>
      <c r="J126" s="56">
        <f>'SAS Data'!C42</f>
        <v>26.178999999999998</v>
      </c>
      <c r="K126" s="56">
        <f>'SAS Data'!E42</f>
        <v>26.27</v>
      </c>
    </row>
    <row r="127" spans="1:11" x14ac:dyDescent="0.25">
      <c r="A127" s="33">
        <v>37377</v>
      </c>
      <c r="B127">
        <v>25.371132371832651</v>
      </c>
      <c r="C127">
        <v>24.548007635605909</v>
      </c>
      <c r="D127">
        <v>1.9892105817509618</v>
      </c>
      <c r="E127" s="2">
        <v>0.82312473622674176</v>
      </c>
      <c r="F127">
        <v>28.446788733503762</v>
      </c>
      <c r="G127">
        <v>20.649226537708056</v>
      </c>
      <c r="H127">
        <v>0.41379466999527176</v>
      </c>
      <c r="I127">
        <f t="shared" si="0"/>
        <v>24.548007635605909</v>
      </c>
      <c r="J127" s="56">
        <f>'SAS Data'!C43</f>
        <v>27.041</v>
      </c>
      <c r="K127" s="56">
        <f>'SAS Data'!E43</f>
        <v>26.27</v>
      </c>
    </row>
    <row r="128" spans="1:11" x14ac:dyDescent="0.25">
      <c r="A128" s="33">
        <v>37408</v>
      </c>
      <c r="B128">
        <v>24.284629119903286</v>
      </c>
      <c r="C128">
        <v>24.541908404278804</v>
      </c>
      <c r="D128">
        <v>1.9892105817509618</v>
      </c>
      <c r="E128" s="2">
        <v>-0.25727928437551739</v>
      </c>
      <c r="F128">
        <v>28.440689502176657</v>
      </c>
      <c r="G128">
        <v>20.643127306380951</v>
      </c>
      <c r="H128">
        <v>-0.1293373797303313</v>
      </c>
      <c r="I128">
        <f t="shared" si="0"/>
        <v>24.541908404278804</v>
      </c>
      <c r="J128" s="56">
        <f>'SAS Data'!C44</f>
        <v>25.518999999999998</v>
      </c>
      <c r="K128" s="56">
        <f>'SAS Data'!E44</f>
        <v>26.27</v>
      </c>
    </row>
    <row r="129" spans="1:11" x14ac:dyDescent="0.25">
      <c r="A129" s="33">
        <v>37438</v>
      </c>
      <c r="B129">
        <v>25.337361671353886</v>
      </c>
      <c r="C129">
        <v>26.407898518126373</v>
      </c>
      <c r="D129">
        <v>1.9892105817509618</v>
      </c>
      <c r="E129" s="2">
        <v>-1.0705368467724874</v>
      </c>
      <c r="F129">
        <v>30.306679616024226</v>
      </c>
      <c r="G129">
        <v>22.50911742022852</v>
      </c>
      <c r="H129">
        <v>-0.53817170318396823</v>
      </c>
      <c r="I129">
        <f t="shared" si="0"/>
        <v>26.407898518126373</v>
      </c>
      <c r="J129" s="56">
        <f>'SAS Data'!C45</f>
        <v>26.966000000000001</v>
      </c>
      <c r="K129" s="56">
        <f>'SAS Data'!E45</f>
        <v>28.34</v>
      </c>
    </row>
    <row r="130" spans="1:11" x14ac:dyDescent="0.25">
      <c r="A130" s="33">
        <v>37469</v>
      </c>
      <c r="B130">
        <v>26.840813226781073</v>
      </c>
      <c r="C130">
        <v>26.888720764979141</v>
      </c>
      <c r="D130">
        <v>1.9892105817509618</v>
      </c>
      <c r="E130" s="2">
        <v>-4.7907538198067812E-2</v>
      </c>
      <c r="F130">
        <v>30.787501862876994</v>
      </c>
      <c r="G130">
        <v>22.989939667081288</v>
      </c>
      <c r="H130">
        <v>-2.4083693620761952E-2</v>
      </c>
      <c r="I130">
        <f t="shared" si="0"/>
        <v>26.888720764979141</v>
      </c>
      <c r="J130" s="56">
        <f>'SAS Data'!C46</f>
        <v>28.385000000000002</v>
      </c>
      <c r="K130" s="56">
        <f>'SAS Data'!E46</f>
        <v>28.34</v>
      </c>
    </row>
    <row r="131" spans="1:11" x14ac:dyDescent="0.25">
      <c r="A131" s="33">
        <v>37500</v>
      </c>
      <c r="B131">
        <v>28.674244496198767</v>
      </c>
      <c r="C131">
        <v>26.888922169676164</v>
      </c>
      <c r="D131">
        <v>1.9892105817509618</v>
      </c>
      <c r="E131" s="2">
        <v>1.7853223265226035</v>
      </c>
      <c r="F131">
        <v>30.787703267574017</v>
      </c>
      <c r="G131">
        <v>22.990141071778311</v>
      </c>
      <c r="H131">
        <v>0.89750293050980567</v>
      </c>
      <c r="I131">
        <f t="shared" si="0"/>
        <v>26.888922169676164</v>
      </c>
      <c r="J131" s="56">
        <f>'SAS Data'!C47</f>
        <v>29.664000000000001</v>
      </c>
      <c r="K131" s="56">
        <f>'SAS Data'!E47</f>
        <v>28.34</v>
      </c>
    </row>
    <row r="132" spans="1:11" x14ac:dyDescent="0.25">
      <c r="A132" s="33">
        <v>37530</v>
      </c>
      <c r="B132">
        <v>27.264022736129647</v>
      </c>
      <c r="C132">
        <v>27.005482588316116</v>
      </c>
      <c r="D132">
        <v>1.9892105817509618</v>
      </c>
      <c r="E132" s="2">
        <v>0.2585401478135303</v>
      </c>
      <c r="F132">
        <v>30.904263686213969</v>
      </c>
      <c r="G132">
        <v>23.106701490418263</v>
      </c>
      <c r="H132">
        <v>0.12997123089198312</v>
      </c>
      <c r="I132">
        <f t="shared" si="0"/>
        <v>27.005482588316116</v>
      </c>
      <c r="J132" s="56">
        <f>'SAS Data'!C48</f>
        <v>28.837</v>
      </c>
      <c r="K132" s="56">
        <f>'SAS Data'!E48</f>
        <v>28.16</v>
      </c>
    </row>
    <row r="133" spans="1:11" x14ac:dyDescent="0.25">
      <c r="A133" s="33">
        <v>37561</v>
      </c>
      <c r="B133">
        <v>24.907150468816834</v>
      </c>
      <c r="C133">
        <v>25.315211358843172</v>
      </c>
      <c r="D133">
        <v>1.9892105817509618</v>
      </c>
      <c r="E133" s="2">
        <v>-0.40806089002633783</v>
      </c>
      <c r="F133">
        <v>29.213992456741025</v>
      </c>
      <c r="G133">
        <v>21.416430260945319</v>
      </c>
      <c r="H133">
        <v>-0.20513709999830718</v>
      </c>
      <c r="I133">
        <f t="shared" si="0"/>
        <v>25.315211358843172</v>
      </c>
      <c r="J133" s="56">
        <f>'SAS Data'!C49</f>
        <v>26.352</v>
      </c>
      <c r="K133" s="56">
        <f>'SAS Data'!E49</f>
        <v>28.16</v>
      </c>
    </row>
    <row r="134" spans="1:11" x14ac:dyDescent="0.25">
      <c r="A134" s="33">
        <v>37591</v>
      </c>
      <c r="B134">
        <v>25.994958674927393</v>
      </c>
      <c r="C134">
        <v>27.166982463448516</v>
      </c>
      <c r="D134">
        <v>1.9892105817509618</v>
      </c>
      <c r="E134" s="2">
        <v>-1.1720237885211233</v>
      </c>
      <c r="F134">
        <v>31.065763561346369</v>
      </c>
      <c r="G134">
        <v>23.268201365550663</v>
      </c>
      <c r="H134">
        <v>-0.58919040511511533</v>
      </c>
      <c r="I134">
        <f t="shared" si="0"/>
        <v>27.166982463448516</v>
      </c>
      <c r="J134" s="56">
        <f>'SAS Data'!C50</f>
        <v>29.460999999999999</v>
      </c>
      <c r="K134" s="56">
        <f>'SAS Data'!E50</f>
        <v>28.16</v>
      </c>
    </row>
    <row r="135" spans="1:11" x14ac:dyDescent="0.25">
      <c r="A135" s="33">
        <v>37622</v>
      </c>
      <c r="B135">
        <v>31.210344399516313</v>
      </c>
      <c r="C135">
        <v>31.224403106915538</v>
      </c>
      <c r="D135">
        <v>1.9892105817509618</v>
      </c>
      <c r="E135" s="2">
        <v>-1.4058707399225767E-2</v>
      </c>
      <c r="F135">
        <v>35.123184204813391</v>
      </c>
      <c r="G135">
        <v>27.325622009017685</v>
      </c>
      <c r="H135">
        <v>-7.0674807022446454E-3</v>
      </c>
      <c r="I135">
        <f t="shared" si="0"/>
        <v>31.224403106915538</v>
      </c>
      <c r="J135" s="56">
        <f>'SAS Data'!C51</f>
        <v>32.947000000000003</v>
      </c>
      <c r="K135" s="56">
        <f>'SAS Data'!E51</f>
        <v>34.119999999999997</v>
      </c>
    </row>
    <row r="136" spans="1:11" x14ac:dyDescent="0.25">
      <c r="A136" s="33">
        <v>37653</v>
      </c>
      <c r="B136">
        <v>34.701989154497511</v>
      </c>
      <c r="C136">
        <v>32.811774440259754</v>
      </c>
      <c r="D136">
        <v>1.9892105817509618</v>
      </c>
      <c r="E136" s="2">
        <v>1.8902147142377572</v>
      </c>
      <c r="F136">
        <v>36.710555538157607</v>
      </c>
      <c r="G136">
        <v>28.912993342361901</v>
      </c>
      <c r="H136">
        <v>0.95023359094235993</v>
      </c>
      <c r="I136">
        <f t="shared" si="0"/>
        <v>32.811774440259754</v>
      </c>
      <c r="J136" s="56">
        <f>'SAS Data'!C52</f>
        <v>35.828000000000003</v>
      </c>
      <c r="K136" s="56">
        <f>'SAS Data'!E52</f>
        <v>34.119999999999997</v>
      </c>
    </row>
    <row r="137" spans="1:11" x14ac:dyDescent="0.25">
      <c r="A137" s="33">
        <v>37681</v>
      </c>
      <c r="B137">
        <v>31.559900435775791</v>
      </c>
      <c r="C137">
        <v>31.777210135842672</v>
      </c>
      <c r="D137">
        <v>1.9892105817509618</v>
      </c>
      <c r="E137" s="2">
        <v>-0.21730970006688111</v>
      </c>
      <c r="F137">
        <v>35.675991233740525</v>
      </c>
      <c r="G137">
        <v>27.878429037944819</v>
      </c>
      <c r="H137">
        <v>-0.1092441906656251</v>
      </c>
      <c r="I137">
        <f t="shared" si="0"/>
        <v>31.777210135842672</v>
      </c>
      <c r="J137" s="56">
        <f>'SAS Data'!C53</f>
        <v>33.512999999999998</v>
      </c>
      <c r="K137" s="56">
        <f>'SAS Data'!E53</f>
        <v>34.119999999999997</v>
      </c>
    </row>
    <row r="138" spans="1:11" x14ac:dyDescent="0.25">
      <c r="A138" s="33">
        <v>37712</v>
      </c>
      <c r="B138">
        <v>26.900870559782852</v>
      </c>
      <c r="C138">
        <v>26.328253936559598</v>
      </c>
      <c r="D138">
        <v>1.9892105817509618</v>
      </c>
      <c r="E138" s="2">
        <v>0.57261662322325435</v>
      </c>
      <c r="F138">
        <v>30.227035034457451</v>
      </c>
      <c r="G138">
        <v>22.429472838661745</v>
      </c>
      <c r="H138">
        <v>0.28786123926568918</v>
      </c>
      <c r="I138">
        <f t="shared" si="0"/>
        <v>26.328253936559598</v>
      </c>
      <c r="J138" s="56">
        <f>'SAS Data'!C54</f>
        <v>28.17</v>
      </c>
      <c r="K138" s="56">
        <f>'SAS Data'!E54</f>
        <v>29.06</v>
      </c>
    </row>
    <row r="139" spans="1:11" x14ac:dyDescent="0.25">
      <c r="A139" s="33">
        <v>37742</v>
      </c>
      <c r="B139">
        <v>27.029124697483962</v>
      </c>
      <c r="C139">
        <v>27.354468734145392</v>
      </c>
      <c r="D139">
        <v>1.9892105817509618</v>
      </c>
      <c r="E139" s="2">
        <v>-0.32534403666143064</v>
      </c>
      <c r="F139">
        <v>31.253249832043245</v>
      </c>
      <c r="G139">
        <v>23.455687636247539</v>
      </c>
      <c r="H139">
        <v>-0.1635543464558957</v>
      </c>
      <c r="I139">
        <f t="shared" si="0"/>
        <v>27.354468734145392</v>
      </c>
      <c r="J139" s="56">
        <f>'SAS Data'!C55</f>
        <v>28.109000000000002</v>
      </c>
      <c r="K139" s="56">
        <f>'SAS Data'!E55</f>
        <v>29.06</v>
      </c>
    </row>
    <row r="140" spans="1:11" x14ac:dyDescent="0.25">
      <c r="A140" s="33">
        <v>37773</v>
      </c>
      <c r="B140">
        <v>29.217717111763594</v>
      </c>
      <c r="C140">
        <v>28.357574921569984</v>
      </c>
      <c r="D140">
        <v>1.9892105817509618</v>
      </c>
      <c r="E140" s="2">
        <v>0.86014219019360993</v>
      </c>
      <c r="F140">
        <v>32.256356019467837</v>
      </c>
      <c r="G140">
        <v>24.458793823672131</v>
      </c>
      <c r="H140">
        <v>0.43240378775608934</v>
      </c>
      <c r="I140">
        <f t="shared" si="0"/>
        <v>28.357574921569984</v>
      </c>
      <c r="J140" s="56">
        <f>'SAS Data'!C56</f>
        <v>30.661999999999999</v>
      </c>
      <c r="K140" s="56">
        <f>'SAS Data'!E56</f>
        <v>29.06</v>
      </c>
    </row>
    <row r="141" spans="1:11" x14ac:dyDescent="0.25">
      <c r="A141" s="33">
        <v>37803</v>
      </c>
      <c r="B141">
        <v>29.666481479412958</v>
      </c>
      <c r="C141">
        <v>28.972292528512337</v>
      </c>
      <c r="D141">
        <v>1.9892105817509618</v>
      </c>
      <c r="E141" s="2">
        <v>0.69418895090062094</v>
      </c>
      <c r="F141">
        <v>32.871073626410194</v>
      </c>
      <c r="G141">
        <v>25.073511430614484</v>
      </c>
      <c r="H141">
        <v>0.34897710542519605</v>
      </c>
      <c r="I141">
        <f t="shared" si="0"/>
        <v>28.972292528512337</v>
      </c>
      <c r="J141" s="56">
        <f>'SAS Data'!C57</f>
        <v>30.754999999999999</v>
      </c>
      <c r="K141" s="56">
        <f>'SAS Data'!E57</f>
        <v>30.22</v>
      </c>
    </row>
    <row r="142" spans="1:11" x14ac:dyDescent="0.25">
      <c r="A142" s="33">
        <v>37834</v>
      </c>
      <c r="B142">
        <v>30.181433866252199</v>
      </c>
      <c r="C142">
        <v>28.720101025390743</v>
      </c>
      <c r="D142">
        <v>1.9892105817509618</v>
      </c>
      <c r="E142" s="2">
        <v>1.4613328408614557</v>
      </c>
      <c r="F142">
        <v>32.6188821232886</v>
      </c>
      <c r="G142">
        <v>24.82131992749289</v>
      </c>
      <c r="H142">
        <v>0.73462953307595391</v>
      </c>
      <c r="I142">
        <f t="shared" si="0"/>
        <v>28.720101025390743</v>
      </c>
      <c r="J142" s="56">
        <f>'SAS Data'!C58</f>
        <v>31.574000000000002</v>
      </c>
      <c r="K142" s="56">
        <f>'SAS Data'!E58</f>
        <v>30.22</v>
      </c>
    </row>
    <row r="143" spans="1:11" x14ac:dyDescent="0.25">
      <c r="A143" s="33">
        <v>37865</v>
      </c>
      <c r="B143">
        <v>26.491988358544194</v>
      </c>
      <c r="C143">
        <v>27.822300945857027</v>
      </c>
      <c r="D143">
        <v>1.9892105817509618</v>
      </c>
      <c r="E143" s="2">
        <v>-1.3303125873128323</v>
      </c>
      <c r="F143">
        <v>31.72108204375488</v>
      </c>
      <c r="G143">
        <v>23.923519847959174</v>
      </c>
      <c r="H143">
        <v>-0.66876408134821597</v>
      </c>
      <c r="I143">
        <f t="shared" si="0"/>
        <v>27.822300945857027</v>
      </c>
      <c r="J143" s="56">
        <f>'SAS Data'!C59</f>
        <v>28.311</v>
      </c>
      <c r="K143" s="56">
        <f>'SAS Data'!E59</f>
        <v>30.22</v>
      </c>
    </row>
    <row r="144" spans="1:11" x14ac:dyDescent="0.25">
      <c r="A144" s="33">
        <v>37895</v>
      </c>
      <c r="B144">
        <v>28.421909462808085</v>
      </c>
      <c r="C144">
        <v>28.892128317626923</v>
      </c>
      <c r="D144">
        <v>1.9892105817509618</v>
      </c>
      <c r="E144" s="2">
        <v>-0.47021885481883885</v>
      </c>
      <c r="F144">
        <v>32.79090941552478</v>
      </c>
      <c r="G144">
        <v>24.99334721972907</v>
      </c>
      <c r="H144">
        <v>-0.23638465385848609</v>
      </c>
      <c r="I144">
        <f t="shared" si="0"/>
        <v>28.892128317626923</v>
      </c>
      <c r="J144" s="56">
        <f>'SAS Data'!C60</f>
        <v>30.338000000000001</v>
      </c>
      <c r="K144" s="56">
        <f>'SAS Data'!E60</f>
        <v>31.16</v>
      </c>
    </row>
    <row r="145" spans="1:11" x14ac:dyDescent="0.25">
      <c r="A145" s="33">
        <v>37926</v>
      </c>
      <c r="B145">
        <v>29.054119681344257</v>
      </c>
      <c r="C145">
        <v>29.53088026650822</v>
      </c>
      <c r="D145">
        <v>1.9892105817509618</v>
      </c>
      <c r="E145" s="2">
        <v>-0.47676058516396225</v>
      </c>
      <c r="F145">
        <v>33.429661364406073</v>
      </c>
      <c r="G145">
        <v>25.632099168610367</v>
      </c>
      <c r="H145">
        <v>-0.23967326010517376</v>
      </c>
      <c r="I145">
        <f t="shared" si="0"/>
        <v>29.53088026650822</v>
      </c>
      <c r="J145" s="56">
        <f>'SAS Data'!C61</f>
        <v>31.108000000000001</v>
      </c>
      <c r="K145" s="56">
        <f>'SAS Data'!E61</f>
        <v>31.16</v>
      </c>
    </row>
    <row r="146" spans="1:11" x14ac:dyDescent="0.25">
      <c r="A146" s="33">
        <v>37956</v>
      </c>
      <c r="B146">
        <v>30.492731377328532</v>
      </c>
      <c r="C146">
        <v>29.255621825576299</v>
      </c>
      <c r="D146">
        <v>1.9892105817509618</v>
      </c>
      <c r="E146" s="2">
        <v>1.2371095517522335</v>
      </c>
      <c r="F146">
        <v>33.154402923474152</v>
      </c>
      <c r="G146">
        <v>25.356840727678446</v>
      </c>
      <c r="H146">
        <v>0.62190979833984861</v>
      </c>
      <c r="I146">
        <f t="shared" si="0"/>
        <v>29.255621825576299</v>
      </c>
      <c r="J146" s="56">
        <f>'SAS Data'!C62</f>
        <v>32.128999999999998</v>
      </c>
      <c r="K146" s="56">
        <f>'SAS Data'!E62</f>
        <v>31.16</v>
      </c>
    </row>
    <row r="147" spans="1:11" x14ac:dyDescent="0.25">
      <c r="A147" s="33">
        <v>37987</v>
      </c>
      <c r="B147">
        <v>32.573134087852182</v>
      </c>
      <c r="C147">
        <v>32.45388524715726</v>
      </c>
      <c r="D147">
        <v>1.9892105817509618</v>
      </c>
      <c r="E147" s="2">
        <v>0.11924884069492236</v>
      </c>
      <c r="F147">
        <v>36.352666345055113</v>
      </c>
      <c r="G147">
        <v>28.555104149259407</v>
      </c>
      <c r="H147">
        <v>5.9947821406598399E-2</v>
      </c>
      <c r="I147">
        <f t="shared" si="0"/>
        <v>32.45388524715726</v>
      </c>
      <c r="J147" s="56">
        <f>'SAS Data'!C63</f>
        <v>34.31</v>
      </c>
      <c r="K147" s="56">
        <f>'SAS Data'!E63</f>
        <v>35.25</v>
      </c>
    </row>
    <row r="148" spans="1:11" x14ac:dyDescent="0.25">
      <c r="A148" s="33">
        <v>38018</v>
      </c>
      <c r="B148">
        <v>32.938371103242808</v>
      </c>
      <c r="C148">
        <v>32.377588691044174</v>
      </c>
      <c r="D148">
        <v>1.9892105817509618</v>
      </c>
      <c r="E148" s="2">
        <v>0.56078241219863401</v>
      </c>
      <c r="F148">
        <v>36.276369788942027</v>
      </c>
      <c r="G148">
        <v>28.478807593146321</v>
      </c>
      <c r="H148">
        <v>0.28191203955139671</v>
      </c>
      <c r="I148">
        <f t="shared" si="0"/>
        <v>32.377588691044174</v>
      </c>
      <c r="J148" s="56">
        <f>'SAS Data'!C64</f>
        <v>34.685000000000002</v>
      </c>
      <c r="K148" s="56">
        <f>'SAS Data'!E64</f>
        <v>35.25</v>
      </c>
    </row>
    <row r="149" spans="1:11" x14ac:dyDescent="0.25">
      <c r="A149" s="33">
        <v>38047</v>
      </c>
      <c r="B149">
        <v>34.593563669235074</v>
      </c>
      <c r="C149">
        <v>34.262434135473541</v>
      </c>
      <c r="D149">
        <v>1.9892105817509618</v>
      </c>
      <c r="E149" s="2">
        <v>0.33112953376153342</v>
      </c>
      <c r="F149">
        <v>38.161215233371394</v>
      </c>
      <c r="G149">
        <v>30.363653037575688</v>
      </c>
      <c r="H149">
        <v>0.16646278518690738</v>
      </c>
      <c r="I149">
        <f t="shared" si="0"/>
        <v>34.262434135473541</v>
      </c>
      <c r="J149" s="56">
        <f>'SAS Data'!C65</f>
        <v>36.741</v>
      </c>
      <c r="K149" s="56">
        <f>'SAS Data'!E65</f>
        <v>35.25</v>
      </c>
    </row>
    <row r="150" spans="1:11" x14ac:dyDescent="0.25">
      <c r="A150" s="33">
        <v>38078</v>
      </c>
      <c r="B150">
        <v>34.911831155171392</v>
      </c>
      <c r="C150">
        <v>35.415562790987025</v>
      </c>
      <c r="D150">
        <v>1.9892105817509618</v>
      </c>
      <c r="E150" s="2">
        <v>-0.50373163581563318</v>
      </c>
      <c r="F150">
        <v>39.314343888884878</v>
      </c>
      <c r="G150">
        <v>31.516781693089172</v>
      </c>
      <c r="H150">
        <v>-0.25323193051397996</v>
      </c>
      <c r="I150">
        <f t="shared" si="0"/>
        <v>35.415562790987025</v>
      </c>
      <c r="J150" s="56">
        <f>'SAS Data'!C66</f>
        <v>36.75</v>
      </c>
      <c r="K150" s="56">
        <f>'SAS Data'!E66</f>
        <v>38.33</v>
      </c>
    </row>
    <row r="151" spans="1:11" x14ac:dyDescent="0.25">
      <c r="A151" s="33">
        <v>38108</v>
      </c>
      <c r="B151">
        <v>37.983859079480972</v>
      </c>
      <c r="C151">
        <v>36.947805357339533</v>
      </c>
      <c r="D151">
        <v>1.9892105817509618</v>
      </c>
      <c r="E151" s="2">
        <v>1.036053722141439</v>
      </c>
      <c r="F151">
        <v>40.846586455237386</v>
      </c>
      <c r="G151">
        <v>33.04902425944168</v>
      </c>
      <c r="H151">
        <v>0.52083662315403223</v>
      </c>
      <c r="I151">
        <f t="shared" si="0"/>
        <v>36.947805357339533</v>
      </c>
      <c r="J151" s="56">
        <f>'SAS Data'!C67</f>
        <v>40.274999999999999</v>
      </c>
      <c r="K151" s="56">
        <f>'SAS Data'!E67</f>
        <v>38.33</v>
      </c>
    </row>
    <row r="152" spans="1:11" x14ac:dyDescent="0.25">
      <c r="A152" s="33">
        <v>38139</v>
      </c>
      <c r="B152">
        <v>36.240243546977482</v>
      </c>
      <c r="C152">
        <v>35.85963670435838</v>
      </c>
      <c r="D152">
        <v>1.9892105817509618</v>
      </c>
      <c r="E152" s="2">
        <v>0.38060684261910183</v>
      </c>
      <c r="F152">
        <v>39.758417802256233</v>
      </c>
      <c r="G152">
        <v>31.960855606460527</v>
      </c>
      <c r="H152">
        <v>0.19133562133179507</v>
      </c>
      <c r="I152">
        <f t="shared" ref="I152:I215" si="1">C152</f>
        <v>35.85963670435838</v>
      </c>
      <c r="J152" s="56">
        <f>'SAS Data'!C68</f>
        <v>38.024999999999999</v>
      </c>
      <c r="K152" s="56">
        <f>'SAS Data'!E68</f>
        <v>38.33</v>
      </c>
    </row>
    <row r="153" spans="1:11" x14ac:dyDescent="0.25">
      <c r="A153" s="33">
        <v>38169</v>
      </c>
      <c r="B153">
        <v>38.527055425959645</v>
      </c>
      <c r="C153">
        <v>39.865980144777936</v>
      </c>
      <c r="D153">
        <v>1.9892105817509618</v>
      </c>
      <c r="E153" s="2">
        <v>-1.3389247188182907</v>
      </c>
      <c r="F153">
        <v>43.764761242675789</v>
      </c>
      <c r="G153">
        <v>35.967199046880083</v>
      </c>
      <c r="H153">
        <v>-0.67309350307182148</v>
      </c>
      <c r="I153">
        <f t="shared" si="1"/>
        <v>39.865980144777936</v>
      </c>
      <c r="J153" s="56">
        <f>'SAS Data'!C69</f>
        <v>40.777999999999999</v>
      </c>
      <c r="K153" s="56">
        <f>'SAS Data'!E69</f>
        <v>43.83</v>
      </c>
    </row>
    <row r="154" spans="1:11" x14ac:dyDescent="0.25">
      <c r="A154" s="33">
        <v>38200</v>
      </c>
      <c r="B154">
        <v>42.857230908100021</v>
      </c>
      <c r="C154">
        <v>41.81576500628374</v>
      </c>
      <c r="D154">
        <v>1.9892105817509618</v>
      </c>
      <c r="E154" s="2">
        <v>1.0414659018162808</v>
      </c>
      <c r="F154">
        <v>45.714546104181593</v>
      </c>
      <c r="G154">
        <v>37.916983908385888</v>
      </c>
      <c r="H154">
        <v>0.52355739074118124</v>
      </c>
      <c r="I154">
        <f t="shared" si="1"/>
        <v>41.81576500628374</v>
      </c>
      <c r="J154" s="56">
        <f>'SAS Data'!C70</f>
        <v>44.902999999999999</v>
      </c>
      <c r="K154" s="56">
        <f>'SAS Data'!E70</f>
        <v>43.83</v>
      </c>
    </row>
    <row r="155" spans="1:11" x14ac:dyDescent="0.25">
      <c r="A155" s="33">
        <v>38231</v>
      </c>
      <c r="B155">
        <v>43.615750890686847</v>
      </c>
      <c r="C155">
        <v>42.388337516951367</v>
      </c>
      <c r="D155">
        <v>1.9892105817509618</v>
      </c>
      <c r="E155" s="2">
        <v>1.2274133737354802</v>
      </c>
      <c r="F155">
        <v>46.28711861484922</v>
      </c>
      <c r="G155">
        <v>38.489556419053514</v>
      </c>
      <c r="H155">
        <v>0.61703541344279134</v>
      </c>
      <c r="I155">
        <f t="shared" si="1"/>
        <v>42.388337516951367</v>
      </c>
      <c r="J155" s="56">
        <f>'SAS Data'!C71</f>
        <v>45.936</v>
      </c>
      <c r="K155" s="56">
        <f>'SAS Data'!E71</f>
        <v>43.83</v>
      </c>
    </row>
    <row r="156" spans="1:11" x14ac:dyDescent="0.25">
      <c r="A156" s="33">
        <v>38261</v>
      </c>
      <c r="B156">
        <v>50.026471001637475</v>
      </c>
      <c r="C156">
        <v>47.940678847096443</v>
      </c>
      <c r="D156">
        <v>1.9892105817509618</v>
      </c>
      <c r="E156" s="2">
        <v>2.0857921545410321</v>
      </c>
      <c r="F156">
        <v>51.839459944994296</v>
      </c>
      <c r="G156">
        <v>44.04189774919859</v>
      </c>
      <c r="H156">
        <v>1.048552714165162</v>
      </c>
      <c r="I156">
        <f t="shared" si="1"/>
        <v>47.940678847096443</v>
      </c>
      <c r="J156" s="56">
        <f>'SAS Data'!C72</f>
        <v>53.28</v>
      </c>
      <c r="K156" s="56">
        <f>'SAS Data'!E72</f>
        <v>48.29</v>
      </c>
    </row>
    <row r="157" spans="1:11" x14ac:dyDescent="0.25">
      <c r="A157" s="33">
        <v>38292</v>
      </c>
      <c r="B157">
        <v>44.300607979511646</v>
      </c>
      <c r="C157">
        <v>45.146306571190188</v>
      </c>
      <c r="D157">
        <v>1.9892105817509618</v>
      </c>
      <c r="E157" s="2">
        <v>-0.84569859167854133</v>
      </c>
      <c r="F157">
        <v>49.045087669088041</v>
      </c>
      <c r="G157">
        <v>41.247525473292335</v>
      </c>
      <c r="H157">
        <v>-0.42514281767701662</v>
      </c>
      <c r="I157">
        <f t="shared" si="1"/>
        <v>45.146306571190188</v>
      </c>
      <c r="J157" s="56">
        <f>'SAS Data'!C73</f>
        <v>48.469000000000001</v>
      </c>
      <c r="K157" s="56">
        <f>'SAS Data'!E73</f>
        <v>48.29</v>
      </c>
    </row>
    <row r="158" spans="1:11" x14ac:dyDescent="0.25">
      <c r="A158" s="33">
        <v>38322</v>
      </c>
      <c r="B158">
        <v>39.957696311245151</v>
      </c>
      <c r="C158">
        <v>42.301088818992582</v>
      </c>
      <c r="D158">
        <v>1.9892105817509618</v>
      </c>
      <c r="E158" s="2">
        <v>-2.3433925077474314</v>
      </c>
      <c r="F158">
        <v>46.199869916890435</v>
      </c>
      <c r="G158">
        <v>38.402307721094729</v>
      </c>
      <c r="H158">
        <v>-1.1780514990447659</v>
      </c>
      <c r="I158">
        <f t="shared" si="1"/>
        <v>42.301088818992582</v>
      </c>
      <c r="J158" s="56">
        <f>'SAS Data'!C74</f>
        <v>43.15</v>
      </c>
      <c r="K158" s="56">
        <f>'SAS Data'!E74</f>
        <v>48.29</v>
      </c>
    </row>
    <row r="159" spans="1:11" x14ac:dyDescent="0.25">
      <c r="A159" s="33">
        <v>38353</v>
      </c>
      <c r="B159">
        <v>43.528620353189268</v>
      </c>
      <c r="C159">
        <v>45.962877820233444</v>
      </c>
      <c r="D159">
        <v>1.9892105817509618</v>
      </c>
      <c r="E159" s="2">
        <v>-2.4342574670441763</v>
      </c>
      <c r="F159">
        <v>49.861658918131297</v>
      </c>
      <c r="G159">
        <v>42.064096722335591</v>
      </c>
      <c r="H159">
        <v>-1.2237304030936087</v>
      </c>
      <c r="I159">
        <f t="shared" si="1"/>
        <v>45.962877820233444</v>
      </c>
      <c r="J159" s="56">
        <f>'SAS Data'!C75</f>
        <v>46.837000000000003</v>
      </c>
      <c r="K159" s="56">
        <f>'SAS Data'!E75</f>
        <v>49.69</v>
      </c>
    </row>
    <row r="160" spans="1:11" x14ac:dyDescent="0.25">
      <c r="A160" s="33">
        <v>38384</v>
      </c>
      <c r="B160">
        <v>44.778223855762654</v>
      </c>
      <c r="C160">
        <v>45.775787362308179</v>
      </c>
      <c r="D160">
        <v>1.9892105817509618</v>
      </c>
      <c r="E160" s="2">
        <v>-0.99756350654552506</v>
      </c>
      <c r="F160">
        <v>49.674568460206032</v>
      </c>
      <c r="G160">
        <v>41.877006264410326</v>
      </c>
      <c r="H160">
        <v>-0.50148713047134519</v>
      </c>
      <c r="I160">
        <f t="shared" si="1"/>
        <v>45.775787362308179</v>
      </c>
      <c r="J160" s="56">
        <f>'SAS Data'!C76</f>
        <v>48.149000000000001</v>
      </c>
      <c r="K160" s="56">
        <f>'SAS Data'!E76</f>
        <v>49.69</v>
      </c>
    </row>
    <row r="161" spans="1:11" x14ac:dyDescent="0.25">
      <c r="A161" s="33">
        <v>38412</v>
      </c>
      <c r="B161">
        <v>50.786736766555393</v>
      </c>
      <c r="C161">
        <v>47.85450408373395</v>
      </c>
      <c r="D161">
        <v>1.9892105817509618</v>
      </c>
      <c r="E161" s="2">
        <v>2.9322326828214429</v>
      </c>
      <c r="F161">
        <v>51.753285181631803</v>
      </c>
      <c r="G161">
        <v>43.955722985836097</v>
      </c>
      <c r="H161">
        <v>1.4740685122639983</v>
      </c>
      <c r="I161">
        <f t="shared" si="1"/>
        <v>47.85450408373395</v>
      </c>
      <c r="J161" s="56">
        <f>'SAS Data'!C77</f>
        <v>54.186999999999998</v>
      </c>
      <c r="K161" s="56">
        <f>'SAS Data'!E77</f>
        <v>49.69</v>
      </c>
    </row>
    <row r="162" spans="1:11" x14ac:dyDescent="0.25">
      <c r="A162" s="33">
        <v>38443</v>
      </c>
      <c r="B162">
        <v>49.091367840920832</v>
      </c>
      <c r="C162">
        <v>48.511649185339976</v>
      </c>
      <c r="D162">
        <v>1.9892105817509618</v>
      </c>
      <c r="E162" s="2">
        <v>0.57971865558085511</v>
      </c>
      <c r="F162">
        <v>52.410430283237829</v>
      </c>
      <c r="G162">
        <v>44.612868087442124</v>
      </c>
      <c r="H162">
        <v>0.29143151604923079</v>
      </c>
      <c r="I162">
        <f t="shared" si="1"/>
        <v>48.511649185339976</v>
      </c>
      <c r="J162" s="56">
        <f>'SAS Data'!C78</f>
        <v>52.978999999999999</v>
      </c>
      <c r="K162" s="56">
        <f>'SAS Data'!E78</f>
        <v>53.03</v>
      </c>
    </row>
    <row r="163" spans="1:11" x14ac:dyDescent="0.25">
      <c r="A163" s="33">
        <v>38473</v>
      </c>
      <c r="B163">
        <v>44.823773507470953</v>
      </c>
      <c r="C163">
        <v>47.327079543883926</v>
      </c>
      <c r="D163">
        <v>1.9892105817509618</v>
      </c>
      <c r="E163" s="2">
        <v>-2.5033060364129724</v>
      </c>
      <c r="F163">
        <v>51.225860641781779</v>
      </c>
      <c r="G163">
        <v>43.428298445986073</v>
      </c>
      <c r="H163">
        <v>-1.2584419464577192</v>
      </c>
      <c r="I163">
        <f t="shared" si="1"/>
        <v>47.327079543883926</v>
      </c>
      <c r="J163" s="56">
        <f>'SAS Data'!C79</f>
        <v>49.834000000000003</v>
      </c>
      <c r="K163" s="56">
        <f>'SAS Data'!E79</f>
        <v>53.03</v>
      </c>
    </row>
    <row r="164" spans="1:11" x14ac:dyDescent="0.25">
      <c r="A164" s="33">
        <v>38504</v>
      </c>
      <c r="B164">
        <v>52.174975959176585</v>
      </c>
      <c r="C164">
        <v>51.42421721393449</v>
      </c>
      <c r="D164">
        <v>1.9892105817509618</v>
      </c>
      <c r="E164" s="2">
        <v>0.75075874524209496</v>
      </c>
      <c r="F164">
        <v>55.322998311832343</v>
      </c>
      <c r="G164">
        <v>47.525436116036637</v>
      </c>
      <c r="H164">
        <v>0.37741541902580017</v>
      </c>
      <c r="I164">
        <f t="shared" si="1"/>
        <v>51.42421721393449</v>
      </c>
      <c r="J164" s="56">
        <f>'SAS Data'!C80</f>
        <v>56.351999999999997</v>
      </c>
      <c r="K164" s="56">
        <f>'SAS Data'!E80</f>
        <v>53.03</v>
      </c>
    </row>
    <row r="165" spans="1:11" x14ac:dyDescent="0.25">
      <c r="A165" s="33">
        <v>38534</v>
      </c>
      <c r="B165">
        <v>55.683223397768018</v>
      </c>
      <c r="C165">
        <v>57.895432293281331</v>
      </c>
      <c r="D165">
        <v>1.9892105817509618</v>
      </c>
      <c r="E165" s="2">
        <v>-2.2122088955133137</v>
      </c>
      <c r="F165">
        <v>61.794213391179184</v>
      </c>
      <c r="G165">
        <v>53.996651195383478</v>
      </c>
      <c r="H165">
        <v>-1.1121039249479874</v>
      </c>
      <c r="I165">
        <f t="shared" si="1"/>
        <v>57.895432293281331</v>
      </c>
      <c r="J165" s="56">
        <f>'SAS Data'!C81</f>
        <v>58.996000000000002</v>
      </c>
      <c r="K165" s="56">
        <f>'SAS Data'!E81</f>
        <v>63.1</v>
      </c>
    </row>
    <row r="166" spans="1:11" x14ac:dyDescent="0.25">
      <c r="A166" s="33">
        <v>38565</v>
      </c>
      <c r="B166">
        <v>61.704935093140868</v>
      </c>
      <c r="C166">
        <v>59.961825424610907</v>
      </c>
      <c r="D166">
        <v>1.9892105817509618</v>
      </c>
      <c r="E166" s="2">
        <v>1.7431096685299607</v>
      </c>
      <c r="F166">
        <v>63.86060652250876</v>
      </c>
      <c r="G166">
        <v>56.063044326713054</v>
      </c>
      <c r="H166">
        <v>0.87628212142106354</v>
      </c>
      <c r="I166">
        <f t="shared" si="1"/>
        <v>59.961825424610907</v>
      </c>
      <c r="J166" s="56">
        <f>'SAS Data'!C82</f>
        <v>64.984999999999999</v>
      </c>
      <c r="K166" s="56">
        <f>'SAS Data'!E82</f>
        <v>63.1</v>
      </c>
    </row>
    <row r="167" spans="1:11" x14ac:dyDescent="0.25">
      <c r="A167" s="33">
        <v>38596</v>
      </c>
      <c r="B167">
        <v>61.689910132406354</v>
      </c>
      <c r="C167">
        <v>60.166895222017324</v>
      </c>
      <c r="D167">
        <v>1.9892105817509618</v>
      </c>
      <c r="E167" s="2">
        <v>1.5230149103890298</v>
      </c>
      <c r="F167">
        <v>64.065676319915184</v>
      </c>
      <c r="G167">
        <v>56.268114124119471</v>
      </c>
      <c r="H167">
        <v>0.76563784868288165</v>
      </c>
      <c r="I167">
        <f t="shared" si="1"/>
        <v>60.166895222017324</v>
      </c>
      <c r="J167" s="56">
        <f>'SAS Data'!C83</f>
        <v>65.587000000000003</v>
      </c>
      <c r="K167" s="56">
        <f>'SAS Data'!E83</f>
        <v>63.1</v>
      </c>
    </row>
    <row r="168" spans="1:11" x14ac:dyDescent="0.25">
      <c r="A168" s="33">
        <v>38626</v>
      </c>
      <c r="B168">
        <v>58.558419441044585</v>
      </c>
      <c r="C168">
        <v>57.088640483300452</v>
      </c>
      <c r="D168">
        <v>1.9892105817509618</v>
      </c>
      <c r="E168" s="2">
        <v>1.4697789577441327</v>
      </c>
      <c r="F168">
        <v>60.987421581198305</v>
      </c>
      <c r="G168">
        <v>53.189859385402599</v>
      </c>
      <c r="H168">
        <v>0.73887549725901314</v>
      </c>
      <c r="I168">
        <f t="shared" si="1"/>
        <v>57.088640483300452</v>
      </c>
      <c r="J168" s="56">
        <f>'SAS Data'!C84</f>
        <v>62.26</v>
      </c>
      <c r="K168" s="56">
        <f>'SAS Data'!E84</f>
        <v>60.03</v>
      </c>
    </row>
    <row r="169" spans="1:11" x14ac:dyDescent="0.25">
      <c r="A169" s="33">
        <v>38657</v>
      </c>
      <c r="B169">
        <v>54.79283802744969</v>
      </c>
      <c r="C169">
        <v>56.460854352266267</v>
      </c>
      <c r="D169">
        <v>1.9892105817509618</v>
      </c>
      <c r="E169" s="2">
        <v>-1.6680163248165769</v>
      </c>
      <c r="F169">
        <v>60.35963545016412</v>
      </c>
      <c r="G169">
        <v>52.562073254368414</v>
      </c>
      <c r="H169">
        <v>-0.83853179754771856</v>
      </c>
      <c r="I169">
        <f t="shared" si="1"/>
        <v>56.460854352266267</v>
      </c>
      <c r="J169" s="56">
        <f>'SAS Data'!C85</f>
        <v>58.323</v>
      </c>
      <c r="K169" s="56">
        <f>'SAS Data'!E85</f>
        <v>60.03</v>
      </c>
    </row>
    <row r="170" spans="1:11" x14ac:dyDescent="0.25">
      <c r="A170" s="33">
        <v>38687</v>
      </c>
      <c r="B170">
        <v>54.596645394076674</v>
      </c>
      <c r="C170">
        <v>55.75393579493489</v>
      </c>
      <c r="D170">
        <v>1.9892105817509618</v>
      </c>
      <c r="E170" s="2">
        <v>-1.1572904008582157</v>
      </c>
      <c r="F170">
        <v>59.652716892832743</v>
      </c>
      <c r="G170">
        <v>51.855154697037037</v>
      </c>
      <c r="H170">
        <v>-0.58178375455832054</v>
      </c>
      <c r="I170">
        <f t="shared" si="1"/>
        <v>55.75393579493489</v>
      </c>
      <c r="J170" s="56">
        <f>'SAS Data'!C86</f>
        <v>59.411999999999999</v>
      </c>
      <c r="K170" s="56">
        <f>'SAS Data'!E86</f>
        <v>60.03</v>
      </c>
    </row>
    <row r="171" spans="1:11" x14ac:dyDescent="0.25">
      <c r="A171" s="33">
        <v>38718</v>
      </c>
      <c r="B171">
        <v>61.207597447021904</v>
      </c>
      <c r="C171">
        <v>61.06307034008897</v>
      </c>
      <c r="D171">
        <v>1.9892105817509618</v>
      </c>
      <c r="E171" s="2">
        <v>0.14452710693293369</v>
      </c>
      <c r="F171">
        <v>64.961851437986823</v>
      </c>
      <c r="G171">
        <v>57.164289242191117</v>
      </c>
      <c r="H171">
        <v>7.2655508802751623E-2</v>
      </c>
      <c r="I171">
        <f t="shared" si="1"/>
        <v>61.06307034008897</v>
      </c>
      <c r="J171" s="56">
        <f>'SAS Data'!C87</f>
        <v>65.484999999999999</v>
      </c>
      <c r="K171" s="56">
        <f>'SAS Data'!E87</f>
        <v>63.36</v>
      </c>
    </row>
    <row r="172" spans="1:11" x14ac:dyDescent="0.25">
      <c r="A172" s="33">
        <v>38749</v>
      </c>
      <c r="B172">
        <v>57.784937677814646</v>
      </c>
      <c r="C172">
        <v>58.329520392127847</v>
      </c>
      <c r="D172">
        <v>1.9892105817509618</v>
      </c>
      <c r="E172" s="2">
        <v>-0.54458271431320071</v>
      </c>
      <c r="F172">
        <v>62.2283014900257</v>
      </c>
      <c r="G172">
        <v>54.430739294229994</v>
      </c>
      <c r="H172">
        <v>-0.27376825727210991</v>
      </c>
      <c r="I172">
        <f t="shared" si="1"/>
        <v>58.329520392127847</v>
      </c>
      <c r="J172" s="56">
        <f>'SAS Data'!C88</f>
        <v>61.631</v>
      </c>
      <c r="K172" s="56">
        <f>'SAS Data'!E88</f>
        <v>63.36</v>
      </c>
    </row>
    <row r="173" spans="1:11" x14ac:dyDescent="0.25">
      <c r="A173" s="33">
        <v>38777</v>
      </c>
      <c r="B173">
        <v>56.823281716803358</v>
      </c>
      <c r="C173">
        <v>58.413597975941315</v>
      </c>
      <c r="D173">
        <v>1.9892105817509618</v>
      </c>
      <c r="E173" s="2">
        <v>-1.5903162591379569</v>
      </c>
      <c r="F173">
        <v>62.312379073839168</v>
      </c>
      <c r="G173">
        <v>54.514816878043462</v>
      </c>
      <c r="H173">
        <v>-0.79947104330106356</v>
      </c>
      <c r="I173">
        <f t="shared" si="1"/>
        <v>58.413597975941315</v>
      </c>
      <c r="J173" s="56">
        <f>'SAS Data'!C89</f>
        <v>62.685000000000002</v>
      </c>
      <c r="K173" s="56">
        <f>'SAS Data'!E89</f>
        <v>63.36</v>
      </c>
    </row>
    <row r="174" spans="1:11" x14ac:dyDescent="0.25">
      <c r="A174" s="33">
        <v>38808</v>
      </c>
      <c r="B174">
        <v>65.216115442591075</v>
      </c>
      <c r="C174">
        <v>64.558813323027664</v>
      </c>
      <c r="D174">
        <v>1.9892105817509618</v>
      </c>
      <c r="E174" s="2">
        <v>0.65730211956341122</v>
      </c>
      <c r="F174">
        <v>68.457594420925517</v>
      </c>
      <c r="G174">
        <v>60.660032225129811</v>
      </c>
      <c r="H174">
        <v>0.33043365322581109</v>
      </c>
      <c r="I174">
        <f t="shared" si="1"/>
        <v>64.558813323027664</v>
      </c>
      <c r="J174" s="56">
        <f>'SAS Data'!C90</f>
        <v>69.444000000000003</v>
      </c>
      <c r="K174" s="56">
        <f>'SAS Data'!E90</f>
        <v>70.540000000000006</v>
      </c>
    </row>
    <row r="175" spans="1:11" x14ac:dyDescent="0.25">
      <c r="A175" s="33">
        <v>38838</v>
      </c>
      <c r="B175">
        <v>66.582024088658656</v>
      </c>
      <c r="C175">
        <v>66.536243532389761</v>
      </c>
      <c r="D175">
        <v>1.9892105817509618</v>
      </c>
      <c r="E175" s="2">
        <v>4.5780556268894657E-2</v>
      </c>
      <c r="F175">
        <v>70.435024630287614</v>
      </c>
      <c r="G175">
        <v>62.637462434491908</v>
      </c>
      <c r="H175">
        <v>2.3014434313232569E-2</v>
      </c>
      <c r="I175">
        <f t="shared" si="1"/>
        <v>66.536243532389761</v>
      </c>
      <c r="J175" s="56">
        <f>'SAS Data'!C91</f>
        <v>70.843999999999994</v>
      </c>
      <c r="K175" s="56">
        <f>'SAS Data'!E91</f>
        <v>70.540000000000006</v>
      </c>
    </row>
    <row r="176" spans="1:11" x14ac:dyDescent="0.25">
      <c r="A176" s="33">
        <v>38869</v>
      </c>
      <c r="B176">
        <v>66.618781613421774</v>
      </c>
      <c r="C176">
        <v>66.480831124325547</v>
      </c>
      <c r="D176">
        <v>1.9892105817509618</v>
      </c>
      <c r="E176" s="2">
        <v>0.13795048909622665</v>
      </c>
      <c r="F176">
        <v>70.3796122222234</v>
      </c>
      <c r="G176">
        <v>62.582050026427694</v>
      </c>
      <c r="H176">
        <v>6.9349364195920651E-2</v>
      </c>
      <c r="I176">
        <f t="shared" si="1"/>
        <v>66.480831124325547</v>
      </c>
      <c r="J176" s="56">
        <f>'SAS Data'!C92</f>
        <v>70.950999999999993</v>
      </c>
      <c r="K176" s="56">
        <f>'SAS Data'!E92</f>
        <v>70.540000000000006</v>
      </c>
    </row>
    <row r="177" spans="1:11" x14ac:dyDescent="0.25">
      <c r="A177" s="33">
        <v>38899</v>
      </c>
      <c r="B177">
        <v>70.183493298853506</v>
      </c>
      <c r="C177">
        <v>67.425528589194812</v>
      </c>
      <c r="D177">
        <v>1.9892105817509618</v>
      </c>
      <c r="E177" s="2">
        <v>2.7579647096586939</v>
      </c>
      <c r="F177">
        <v>71.324309687092665</v>
      </c>
      <c r="G177">
        <v>63.526747491296959</v>
      </c>
      <c r="H177">
        <v>1.3864619135652556</v>
      </c>
      <c r="I177">
        <f t="shared" si="1"/>
        <v>67.425528589194812</v>
      </c>
      <c r="J177" s="56">
        <f>'SAS Data'!C93</f>
        <v>74.411000000000001</v>
      </c>
      <c r="K177" s="56">
        <f>'SAS Data'!E93</f>
        <v>70.44</v>
      </c>
    </row>
    <row r="178" spans="1:11" x14ac:dyDescent="0.25">
      <c r="A178" s="33">
        <v>38930</v>
      </c>
      <c r="B178">
        <v>68.489735560928182</v>
      </c>
      <c r="C178">
        <v>67.758096535840309</v>
      </c>
      <c r="D178">
        <v>1.9892105817509618</v>
      </c>
      <c r="E178" s="2">
        <v>0.7316390250878726</v>
      </c>
      <c r="F178">
        <v>71.656877633738162</v>
      </c>
      <c r="G178">
        <v>63.859315437942456</v>
      </c>
      <c r="H178">
        <v>0.36780370655572442</v>
      </c>
      <c r="I178">
        <f t="shared" si="1"/>
        <v>67.758096535840309</v>
      </c>
      <c r="J178" s="56">
        <f>'SAS Data'!C94</f>
        <v>73.043000000000006</v>
      </c>
      <c r="K178" s="56">
        <f>'SAS Data'!E94</f>
        <v>70.44</v>
      </c>
    </row>
    <row r="179" spans="1:11" x14ac:dyDescent="0.25">
      <c r="A179" s="33">
        <v>38961</v>
      </c>
      <c r="B179">
        <v>60.20990761980584</v>
      </c>
      <c r="C179">
        <v>63.260780983409376</v>
      </c>
      <c r="D179">
        <v>1.9892105817509618</v>
      </c>
      <c r="E179" s="2">
        <v>-3.0508733636035359</v>
      </c>
      <c r="F179">
        <v>67.159562081307229</v>
      </c>
      <c r="G179">
        <v>59.361999885511523</v>
      </c>
      <c r="H179">
        <v>-1.5337106043936621</v>
      </c>
      <c r="I179">
        <f t="shared" si="1"/>
        <v>63.260780983409376</v>
      </c>
      <c r="J179" s="56">
        <f>'SAS Data'!C95</f>
        <v>63.798000000000002</v>
      </c>
      <c r="K179" s="56">
        <f>'SAS Data'!E95</f>
        <v>70.44</v>
      </c>
    </row>
    <row r="180" spans="1:11" x14ac:dyDescent="0.25">
      <c r="A180" s="33">
        <v>38991</v>
      </c>
      <c r="B180">
        <v>55.09364122860525</v>
      </c>
      <c r="C180">
        <v>56.132373758003908</v>
      </c>
      <c r="D180">
        <v>1.9892105817509618</v>
      </c>
      <c r="E180" s="2">
        <v>-1.0387325293986578</v>
      </c>
      <c r="F180">
        <v>60.031154855901761</v>
      </c>
      <c r="G180">
        <v>52.233592660106055</v>
      </c>
      <c r="H180">
        <v>-0.52218329166755928</v>
      </c>
      <c r="I180">
        <f t="shared" si="1"/>
        <v>56.132373758003908</v>
      </c>
      <c r="J180" s="56">
        <f>'SAS Data'!C96</f>
        <v>58.893000000000001</v>
      </c>
      <c r="K180" s="56">
        <f>'SAS Data'!E96</f>
        <v>60.07</v>
      </c>
    </row>
    <row r="181" spans="1:11" x14ac:dyDescent="0.25">
      <c r="A181" s="33">
        <v>39022</v>
      </c>
      <c r="B181">
        <v>54.415992271298123</v>
      </c>
      <c r="C181">
        <v>56.41635692073929</v>
      </c>
      <c r="D181">
        <v>1.9892105817509618</v>
      </c>
      <c r="E181" s="2">
        <v>-2.0003646494411669</v>
      </c>
      <c r="F181">
        <v>60.315138018637143</v>
      </c>
      <c r="G181">
        <v>52.517575822841437</v>
      </c>
      <c r="H181">
        <v>-1.0056072835086103</v>
      </c>
      <c r="I181">
        <f t="shared" si="1"/>
        <v>56.41635692073929</v>
      </c>
      <c r="J181" s="56">
        <f>'SAS Data'!C97</f>
        <v>59.082999999999998</v>
      </c>
      <c r="K181" s="56">
        <f>'SAS Data'!E97</f>
        <v>60.07</v>
      </c>
    </row>
    <row r="182" spans="1:11" x14ac:dyDescent="0.25">
      <c r="A182" s="33">
        <v>39052</v>
      </c>
      <c r="B182">
        <v>56.802163596531102</v>
      </c>
      <c r="C182">
        <v>56.489157667467531</v>
      </c>
      <c r="D182">
        <v>1.9892105817509618</v>
      </c>
      <c r="E182" s="2">
        <v>0.31300592906357139</v>
      </c>
      <c r="F182">
        <v>60.387938765365384</v>
      </c>
      <c r="G182">
        <v>52.590376569569678</v>
      </c>
      <c r="H182">
        <v>0.15735183189506982</v>
      </c>
      <c r="I182">
        <f t="shared" si="1"/>
        <v>56.489157667467531</v>
      </c>
      <c r="J182" s="56">
        <f>'SAS Data'!C98</f>
        <v>61.959000000000003</v>
      </c>
      <c r="K182" s="56">
        <f>'SAS Data'!E98</f>
        <v>60.07</v>
      </c>
    </row>
    <row r="183" spans="1:11" x14ac:dyDescent="0.25">
      <c r="A183" s="33">
        <v>39083</v>
      </c>
      <c r="B183">
        <v>50.17004572282552</v>
      </c>
      <c r="C183">
        <v>51.240297523414597</v>
      </c>
      <c r="D183">
        <v>1.9892105817509618</v>
      </c>
      <c r="E183" s="2">
        <v>-1.0702518005890767</v>
      </c>
      <c r="F183">
        <v>55.13907862131245</v>
      </c>
      <c r="G183">
        <v>47.341516425516744</v>
      </c>
      <c r="H183">
        <v>-0.5380284070513085</v>
      </c>
      <c r="I183">
        <f t="shared" si="1"/>
        <v>51.240297523414597</v>
      </c>
      <c r="J183" s="56">
        <f>'SAS Data'!C99</f>
        <v>54.506</v>
      </c>
      <c r="K183" s="56">
        <f>'SAS Data'!E99</f>
        <v>57.99</v>
      </c>
    </row>
    <row r="184" spans="1:11" x14ac:dyDescent="0.25">
      <c r="A184" s="33">
        <v>39114</v>
      </c>
      <c r="B184">
        <v>55.585755635231649</v>
      </c>
      <c r="C184">
        <v>53.553075563353275</v>
      </c>
      <c r="D184">
        <v>1.9892105817509618</v>
      </c>
      <c r="E184" s="2">
        <v>2.0326800718783744</v>
      </c>
      <c r="F184">
        <v>57.451856661251128</v>
      </c>
      <c r="G184">
        <v>49.654294465455422</v>
      </c>
      <c r="H184">
        <v>1.0218526336659388</v>
      </c>
      <c r="I184">
        <f t="shared" si="1"/>
        <v>53.553075563353275</v>
      </c>
      <c r="J184" s="56">
        <f>'SAS Data'!C100</f>
        <v>59.279000000000003</v>
      </c>
      <c r="K184" s="56">
        <f>'SAS Data'!E100</f>
        <v>57.99</v>
      </c>
    </row>
    <row r="185" spans="1:11" x14ac:dyDescent="0.25">
      <c r="A185" s="33">
        <v>39142</v>
      </c>
      <c r="B185">
        <v>57.301204817450675</v>
      </c>
      <c r="C185">
        <v>56.569318161509116</v>
      </c>
      <c r="D185">
        <v>1.9892105817509618</v>
      </c>
      <c r="E185" s="2">
        <v>0.73188665594155822</v>
      </c>
      <c r="F185">
        <v>60.468099259406969</v>
      </c>
      <c r="G185">
        <v>52.670537063611263</v>
      </c>
      <c r="H185">
        <v>0.36792819355371115</v>
      </c>
      <c r="I185">
        <f t="shared" si="1"/>
        <v>56.569318161509116</v>
      </c>
      <c r="J185" s="56">
        <f>'SAS Data'!C101</f>
        <v>60.442</v>
      </c>
      <c r="K185" s="56">
        <f>'SAS Data'!E101</f>
        <v>57.99</v>
      </c>
    </row>
    <row r="186" spans="1:11" x14ac:dyDescent="0.25">
      <c r="A186" s="33">
        <v>39173</v>
      </c>
      <c r="B186">
        <v>59.892473136504421</v>
      </c>
      <c r="C186">
        <v>60.553892411194411</v>
      </c>
      <c r="D186">
        <v>1.9892105817509618</v>
      </c>
      <c r="E186" s="2">
        <v>-0.66141927468999029</v>
      </c>
      <c r="F186">
        <v>64.452673509092264</v>
      </c>
      <c r="G186">
        <v>56.655111313296558</v>
      </c>
      <c r="H186">
        <v>-0.33250339645176707</v>
      </c>
      <c r="I186">
        <f t="shared" si="1"/>
        <v>60.553892411194411</v>
      </c>
      <c r="J186" s="56">
        <f>'SAS Data'!C102</f>
        <v>63.976999999999997</v>
      </c>
      <c r="K186" s="56">
        <f>'SAS Data'!E102</f>
        <v>64.97</v>
      </c>
    </row>
    <row r="187" spans="1:11" x14ac:dyDescent="0.25">
      <c r="A187" s="33">
        <v>39203</v>
      </c>
      <c r="B187">
        <v>58.946260095767364</v>
      </c>
      <c r="C187">
        <v>60.223961576794949</v>
      </c>
      <c r="D187">
        <v>1.9892105817509618</v>
      </c>
      <c r="E187" s="2">
        <v>-1.2777014810275844</v>
      </c>
      <c r="F187">
        <v>64.122742674692802</v>
      </c>
      <c r="G187">
        <v>56.325180478897096</v>
      </c>
      <c r="H187">
        <v>-0.64231584767808436</v>
      </c>
      <c r="I187">
        <f t="shared" si="1"/>
        <v>60.223961576794949</v>
      </c>
      <c r="J187" s="56">
        <f>'SAS Data'!C103</f>
        <v>63.454999999999998</v>
      </c>
      <c r="K187" s="56">
        <f>'SAS Data'!E103</f>
        <v>64.97</v>
      </c>
    </row>
    <row r="188" spans="1:11" x14ac:dyDescent="0.25">
      <c r="A188" s="33">
        <v>39234</v>
      </c>
      <c r="B188">
        <v>62.131588183022146</v>
      </c>
      <c r="C188">
        <v>62.000003645349871</v>
      </c>
      <c r="D188">
        <v>1.9892105817509618</v>
      </c>
      <c r="E188" s="2">
        <v>0.13158453767227485</v>
      </c>
      <c r="F188">
        <v>65.898784743247731</v>
      </c>
      <c r="G188">
        <v>58.101222547452018</v>
      </c>
      <c r="H188">
        <v>6.6149124119604399E-2</v>
      </c>
      <c r="I188">
        <f t="shared" si="1"/>
        <v>62.000003645349871</v>
      </c>
      <c r="J188" s="56">
        <f>'SAS Data'!C104</f>
        <v>67.489000000000004</v>
      </c>
      <c r="K188" s="56">
        <f>'SAS Data'!E104</f>
        <v>64.97</v>
      </c>
    </row>
    <row r="189" spans="1:11" x14ac:dyDescent="0.25">
      <c r="A189" s="33">
        <v>39264</v>
      </c>
      <c r="B189">
        <v>70.53945302704372</v>
      </c>
      <c r="C189">
        <v>70.689334012379419</v>
      </c>
      <c r="D189">
        <v>1.9892105817509618</v>
      </c>
      <c r="E189" s="2">
        <v>-0.14988098533569882</v>
      </c>
      <c r="F189">
        <v>74.588115110277272</v>
      </c>
      <c r="G189">
        <v>66.790552914481566</v>
      </c>
      <c r="H189">
        <v>-7.5346967641690882E-2</v>
      </c>
      <c r="I189">
        <f t="shared" si="1"/>
        <v>70.689334012379419</v>
      </c>
      <c r="J189" s="56">
        <f>'SAS Data'!C105</f>
        <v>74.117999999999995</v>
      </c>
      <c r="K189" s="56">
        <f>'SAS Data'!E105</f>
        <v>75.44</v>
      </c>
    </row>
    <row r="190" spans="1:11" x14ac:dyDescent="0.25">
      <c r="A190" s="33">
        <v>39295</v>
      </c>
      <c r="B190">
        <v>69.125813319656132</v>
      </c>
      <c r="C190">
        <v>69.341701328256221</v>
      </c>
      <c r="D190">
        <v>1.9892105817509618</v>
      </c>
      <c r="E190" s="2">
        <v>-0.21588800860008917</v>
      </c>
      <c r="F190">
        <v>73.240482426154074</v>
      </c>
      <c r="G190">
        <v>65.442920230358368</v>
      </c>
      <c r="H190">
        <v>-0.10852948932639307</v>
      </c>
      <c r="I190">
        <f t="shared" si="1"/>
        <v>69.341701328256221</v>
      </c>
      <c r="J190" s="56">
        <f>'SAS Data'!C106</f>
        <v>72.355999999999995</v>
      </c>
      <c r="K190" s="56">
        <f>'SAS Data'!E106</f>
        <v>75.44</v>
      </c>
    </row>
    <row r="191" spans="1:11" x14ac:dyDescent="0.25">
      <c r="A191" s="33">
        <v>39326</v>
      </c>
      <c r="B191">
        <v>75.994563847917874</v>
      </c>
      <c r="C191">
        <v>72.890513353857131</v>
      </c>
      <c r="D191">
        <v>1.9892105817509618</v>
      </c>
      <c r="E191" s="2">
        <v>3.1040504940607434</v>
      </c>
      <c r="F191">
        <v>76.789294451754984</v>
      </c>
      <c r="G191">
        <v>68.991732255959278</v>
      </c>
      <c r="H191">
        <v>1.5604433851987991</v>
      </c>
      <c r="I191">
        <f t="shared" si="1"/>
        <v>72.890513353857131</v>
      </c>
      <c r="J191" s="56">
        <f>'SAS Data'!C107</f>
        <v>79.915000000000006</v>
      </c>
      <c r="K191" s="56">
        <f>'SAS Data'!E107</f>
        <v>75.44</v>
      </c>
    </row>
    <row r="192" spans="1:11" x14ac:dyDescent="0.25">
      <c r="A192" s="33">
        <v>39356</v>
      </c>
      <c r="B192">
        <v>82.988330192211606</v>
      </c>
      <c r="C192">
        <v>83.736812339743096</v>
      </c>
      <c r="D192">
        <v>1.9892105817509618</v>
      </c>
      <c r="E192" s="2">
        <v>-0.74848214753149023</v>
      </c>
      <c r="F192">
        <v>87.635593437640949</v>
      </c>
      <c r="G192">
        <v>79.838031241845243</v>
      </c>
      <c r="H192">
        <v>-0.37627094607181016</v>
      </c>
      <c r="I192">
        <f t="shared" si="1"/>
        <v>83.736812339743096</v>
      </c>
      <c r="J192" s="56">
        <f>'SAS Data'!C108</f>
        <v>85.799000000000007</v>
      </c>
      <c r="K192" s="56">
        <f>'SAS Data'!E108</f>
        <v>90.75</v>
      </c>
    </row>
    <row r="193" spans="1:11" x14ac:dyDescent="0.25">
      <c r="A193" s="33">
        <v>39387</v>
      </c>
      <c r="B193">
        <v>91.882738860595964</v>
      </c>
      <c r="C193">
        <v>88.045525744216306</v>
      </c>
      <c r="D193">
        <v>1.9892105817509618</v>
      </c>
      <c r="E193" s="2">
        <v>3.8372131163796581</v>
      </c>
      <c r="F193">
        <v>91.944306842114159</v>
      </c>
      <c r="G193">
        <v>84.146744646318453</v>
      </c>
      <c r="H193">
        <v>1.9290130223427779</v>
      </c>
      <c r="I193">
        <f t="shared" si="1"/>
        <v>88.045525744216306</v>
      </c>
      <c r="J193" s="56">
        <f>'SAS Data'!C109</f>
        <v>94.772000000000006</v>
      </c>
      <c r="K193" s="56">
        <f>'SAS Data'!E109</f>
        <v>90.75</v>
      </c>
    </row>
    <row r="194" spans="1:11" x14ac:dyDescent="0.25">
      <c r="A194" s="33">
        <v>39417</v>
      </c>
      <c r="B194">
        <v>87.53392515242102</v>
      </c>
      <c r="C194">
        <v>87.377962934590585</v>
      </c>
      <c r="D194">
        <v>1.9892105817509618</v>
      </c>
      <c r="E194" s="2">
        <v>0.15596221783043518</v>
      </c>
      <c r="F194">
        <v>91.276744032488438</v>
      </c>
      <c r="G194">
        <v>83.479181836692732</v>
      </c>
      <c r="H194">
        <v>7.8404076099953493E-2</v>
      </c>
      <c r="I194">
        <f t="shared" si="1"/>
        <v>87.377962934590585</v>
      </c>
      <c r="J194" s="56">
        <f>'SAS Data'!C110</f>
        <v>91.686999999999998</v>
      </c>
      <c r="K194" s="56">
        <f>'SAS Data'!E110</f>
        <v>90.75</v>
      </c>
    </row>
    <row r="195" spans="1:11" x14ac:dyDescent="0.25">
      <c r="A195" s="33">
        <v>39448</v>
      </c>
      <c r="B195">
        <v>90.080190885401379</v>
      </c>
      <c r="C195">
        <v>90.129175242048461</v>
      </c>
      <c r="D195">
        <v>1.9892105817509618</v>
      </c>
      <c r="E195" s="2">
        <v>-4.898435664708245E-2</v>
      </c>
      <c r="F195">
        <v>94.027956339946314</v>
      </c>
      <c r="G195">
        <v>86.230394144150608</v>
      </c>
      <c r="H195">
        <v>-2.4625023160677627E-2</v>
      </c>
      <c r="I195">
        <f t="shared" si="1"/>
        <v>90.129175242048461</v>
      </c>
      <c r="J195" s="56">
        <f>'SAS Data'!C111</f>
        <v>92.97</v>
      </c>
      <c r="K195" s="56">
        <f>'SAS Data'!E111</f>
        <v>97.95</v>
      </c>
    </row>
    <row r="196" spans="1:11" x14ac:dyDescent="0.25">
      <c r="A196" s="33">
        <v>39479</v>
      </c>
      <c r="B196">
        <v>92.302889756465433</v>
      </c>
      <c r="C196">
        <v>92.757085240272716</v>
      </c>
      <c r="D196">
        <v>1.9892105817509618</v>
      </c>
      <c r="E196" s="2">
        <v>-0.45419548380728259</v>
      </c>
      <c r="F196">
        <v>96.655866338170568</v>
      </c>
      <c r="G196">
        <v>88.858304142374863</v>
      </c>
      <c r="H196">
        <v>-0.22832951321196288</v>
      </c>
      <c r="I196">
        <f t="shared" si="1"/>
        <v>92.757085240272716</v>
      </c>
      <c r="J196" s="56">
        <f>'SAS Data'!C112</f>
        <v>95.385999999999996</v>
      </c>
      <c r="K196" s="56">
        <f>'SAS Data'!E112</f>
        <v>97.95</v>
      </c>
    </row>
    <row r="197" spans="1:11" x14ac:dyDescent="0.25">
      <c r="A197" s="33">
        <v>39508</v>
      </c>
      <c r="B197">
        <v>101.63201721314445</v>
      </c>
      <c r="C197">
        <v>96.488316708437111</v>
      </c>
      <c r="D197">
        <v>1.9892105817509618</v>
      </c>
      <c r="E197" s="2">
        <v>5.1437005047073399</v>
      </c>
      <c r="F197">
        <v>100.38709780633496</v>
      </c>
      <c r="G197">
        <v>92.589535610539258</v>
      </c>
      <c r="H197">
        <v>2.5857998906177659</v>
      </c>
      <c r="I197">
        <f t="shared" si="1"/>
        <v>96.488316708437111</v>
      </c>
      <c r="J197" s="56">
        <f>'SAS Data'!C113</f>
        <v>105.45399999999999</v>
      </c>
      <c r="K197" s="56">
        <f>'SAS Data'!E113</f>
        <v>97.95</v>
      </c>
    </row>
    <row r="198" spans="1:11" x14ac:dyDescent="0.25">
      <c r="A198" s="33">
        <v>39539</v>
      </c>
      <c r="B198">
        <v>109.87207976083023</v>
      </c>
      <c r="C198">
        <v>113.19262402893577</v>
      </c>
      <c r="D198">
        <v>1.9892105817509618</v>
      </c>
      <c r="E198" s="2">
        <v>-3.3205442681055359</v>
      </c>
      <c r="F198">
        <v>117.09140512683362</v>
      </c>
      <c r="G198">
        <v>109.29384293103791</v>
      </c>
      <c r="H198">
        <v>-1.6692774000743023</v>
      </c>
      <c r="I198">
        <f t="shared" si="1"/>
        <v>113.19262402893577</v>
      </c>
      <c r="J198" s="56">
        <f>'SAS Data'!C114</f>
        <v>112.58</v>
      </c>
      <c r="K198" s="56">
        <f>'SAS Data'!E114</f>
        <v>123.96</v>
      </c>
    </row>
    <row r="199" spans="1:11" x14ac:dyDescent="0.25">
      <c r="A199" s="33">
        <v>39569</v>
      </c>
      <c r="B199">
        <v>122.42592833504531</v>
      </c>
      <c r="C199">
        <v>117.19162922221929</v>
      </c>
      <c r="D199">
        <v>1.9892105817509618</v>
      </c>
      <c r="E199" s="2">
        <v>5.2342991128260223</v>
      </c>
      <c r="F199">
        <v>121.09041032011714</v>
      </c>
      <c r="G199">
        <v>113.29284812432144</v>
      </c>
      <c r="H199">
        <v>2.631344896737196</v>
      </c>
      <c r="I199">
        <f t="shared" si="1"/>
        <v>117.19162922221929</v>
      </c>
      <c r="J199" s="56">
        <f>'SAS Data'!C115</f>
        <v>125.398</v>
      </c>
      <c r="K199" s="56">
        <f>'SAS Data'!E115</f>
        <v>123.96</v>
      </c>
    </row>
    <row r="200" spans="1:11" x14ac:dyDescent="0.25">
      <c r="A200" s="33">
        <v>39600</v>
      </c>
      <c r="B200">
        <v>130.69235602676201</v>
      </c>
      <c r="C200">
        <v>124.1002419115709</v>
      </c>
      <c r="D200">
        <v>1.9892105817509618</v>
      </c>
      <c r="E200" s="2">
        <v>6.5921141151911087</v>
      </c>
      <c r="F200">
        <v>127.99902300946876</v>
      </c>
      <c r="G200">
        <v>120.20146081367305</v>
      </c>
      <c r="H200">
        <v>3.3139347717467578</v>
      </c>
      <c r="I200">
        <f t="shared" si="1"/>
        <v>124.1002419115709</v>
      </c>
      <c r="J200" s="56">
        <f>'SAS Data'!C116</f>
        <v>133.88</v>
      </c>
      <c r="K200" s="56">
        <f>'SAS Data'!E116</f>
        <v>123.96</v>
      </c>
    </row>
    <row r="201" spans="1:11" x14ac:dyDescent="0.25">
      <c r="A201" s="33">
        <v>39630</v>
      </c>
      <c r="B201">
        <v>130.55822018352961</v>
      </c>
      <c r="C201">
        <v>127.86974577641448</v>
      </c>
      <c r="D201">
        <v>1.9892105817509618</v>
      </c>
      <c r="E201" s="2">
        <v>2.6884744071151374</v>
      </c>
      <c r="F201">
        <v>131.76852687431233</v>
      </c>
      <c r="G201">
        <v>123.97096467851662</v>
      </c>
      <c r="H201">
        <v>1.3515283056400509</v>
      </c>
      <c r="I201">
        <f t="shared" si="1"/>
        <v>127.86974577641448</v>
      </c>
      <c r="J201" s="56">
        <f>'SAS Data'!C117</f>
        <v>133.37100000000001</v>
      </c>
      <c r="K201" s="56">
        <f>'SAS Data'!E117</f>
        <v>118.01</v>
      </c>
    </row>
    <row r="202" spans="1:11" x14ac:dyDescent="0.25">
      <c r="A202" s="33">
        <v>39661</v>
      </c>
      <c r="B202">
        <v>113.43020507531726</v>
      </c>
      <c r="C202">
        <v>112.45987417439423</v>
      </c>
      <c r="D202">
        <v>1.9892105817509618</v>
      </c>
      <c r="E202" s="2">
        <v>0.97033090092303098</v>
      </c>
      <c r="F202">
        <v>116.35865527229208</v>
      </c>
      <c r="G202">
        <v>108.56109307649638</v>
      </c>
      <c r="H202">
        <v>0.48779697324398763</v>
      </c>
      <c r="I202">
        <f t="shared" si="1"/>
        <v>112.45987417439423</v>
      </c>
      <c r="J202" s="56">
        <f>'SAS Data'!C118</f>
        <v>116.666</v>
      </c>
      <c r="K202" s="56">
        <f>'SAS Data'!E118</f>
        <v>118.01</v>
      </c>
    </row>
    <row r="203" spans="1:11" x14ac:dyDescent="0.25">
      <c r="A203" s="33">
        <v>39692</v>
      </c>
      <c r="B203">
        <v>99.641086330676316</v>
      </c>
      <c r="C203">
        <v>105.59084736149752</v>
      </c>
      <c r="D203">
        <v>1.9892105817509618</v>
      </c>
      <c r="E203" s="2">
        <v>-5.9497610308212074</v>
      </c>
      <c r="F203">
        <v>109.48962845939538</v>
      </c>
      <c r="G203">
        <v>101.69206626359967</v>
      </c>
      <c r="H203">
        <v>-2.9910161776758963</v>
      </c>
      <c r="I203">
        <f t="shared" si="1"/>
        <v>105.59084736149752</v>
      </c>
      <c r="J203" s="56">
        <f>'SAS Data'!C119</f>
        <v>104.114</v>
      </c>
      <c r="K203" s="56">
        <f>'SAS Data'!E119</f>
        <v>118.01</v>
      </c>
    </row>
    <row r="204" spans="1:11" x14ac:dyDescent="0.25">
      <c r="A204" s="33">
        <v>39722</v>
      </c>
      <c r="B204">
        <v>74.517676318884</v>
      </c>
      <c r="C204">
        <v>65.905587635645318</v>
      </c>
      <c r="D204">
        <v>1.9892105817509618</v>
      </c>
      <c r="E204" s="2">
        <v>8.6120886832386816</v>
      </c>
      <c r="F204">
        <v>69.804368733543171</v>
      </c>
      <c r="G204">
        <v>62.006806537747465</v>
      </c>
      <c r="H204">
        <v>4.3294001963623518</v>
      </c>
      <c r="I204">
        <f t="shared" si="1"/>
        <v>65.905587635645318</v>
      </c>
      <c r="J204" s="56">
        <f>'SAS Data'!C120</f>
        <v>76.608999999999995</v>
      </c>
      <c r="K204" s="56">
        <f>'SAS Data'!E120</f>
        <v>58.3</v>
      </c>
    </row>
    <row r="205" spans="1:11" x14ac:dyDescent="0.25">
      <c r="A205" s="33">
        <v>39753</v>
      </c>
      <c r="B205">
        <v>54.688843920607141</v>
      </c>
      <c r="C205">
        <v>56.607376373209512</v>
      </c>
      <c r="D205">
        <v>1.9892105817509618</v>
      </c>
      <c r="E205" s="2">
        <v>-1.9185324526023706</v>
      </c>
      <c r="F205">
        <v>60.506157471107365</v>
      </c>
      <c r="G205">
        <v>52.708595275311659</v>
      </c>
      <c r="H205">
        <v>-0.96446925740442313</v>
      </c>
      <c r="I205">
        <f t="shared" si="1"/>
        <v>56.607376373209512</v>
      </c>
      <c r="J205" s="56">
        <f>'SAS Data'!C121</f>
        <v>57.308999999999997</v>
      </c>
      <c r="K205" s="56">
        <f>'SAS Data'!E121</f>
        <v>58.3</v>
      </c>
    </row>
    <row r="206" spans="1:11" x14ac:dyDescent="0.25">
      <c r="A206" s="33">
        <v>39783</v>
      </c>
      <c r="B206">
        <v>36.089117908612671</v>
      </c>
      <c r="C206">
        <v>43.039484593323166</v>
      </c>
      <c r="D206">
        <v>1.9892105817509618</v>
      </c>
      <c r="E206" s="2">
        <v>-6.9503666847104952</v>
      </c>
      <c r="F206">
        <v>46.938265691221019</v>
      </c>
      <c r="G206">
        <v>39.140703495425313</v>
      </c>
      <c r="H206">
        <v>-3.4940326320768804</v>
      </c>
      <c r="I206">
        <f t="shared" si="1"/>
        <v>43.039484593323166</v>
      </c>
      <c r="J206" s="56">
        <f>'SAS Data'!C122</f>
        <v>41.122</v>
      </c>
      <c r="K206" s="56">
        <f>'SAS Data'!E122</f>
        <v>58.3</v>
      </c>
    </row>
    <row r="207" spans="1:11" x14ac:dyDescent="0.25">
      <c r="A207" s="33">
        <v>39814</v>
      </c>
      <c r="B207">
        <v>35.269331492779465</v>
      </c>
      <c r="C207">
        <v>38.429714542049794</v>
      </c>
      <c r="D207">
        <v>1.9892105817509618</v>
      </c>
      <c r="E207" s="2">
        <v>-3.1603830492703295</v>
      </c>
      <c r="F207">
        <v>42.328495639947647</v>
      </c>
      <c r="G207">
        <v>34.530933444151941</v>
      </c>
      <c r="H207">
        <v>-1.5887624358445083</v>
      </c>
      <c r="I207">
        <f t="shared" si="1"/>
        <v>38.429714542049794</v>
      </c>
      <c r="J207" s="56">
        <f>'SAS Data'!C123</f>
        <v>41.71</v>
      </c>
      <c r="K207" s="56">
        <f>'SAS Data'!E123</f>
        <v>42.96</v>
      </c>
    </row>
    <row r="208" spans="1:11" x14ac:dyDescent="0.25">
      <c r="A208" s="33">
        <v>39845</v>
      </c>
      <c r="B208">
        <v>32.273992117885108</v>
      </c>
      <c r="C208">
        <v>37.619932421978881</v>
      </c>
      <c r="D208">
        <v>1.9892105817509618</v>
      </c>
      <c r="E208" s="2">
        <v>-5.345940304093773</v>
      </c>
      <c r="F208">
        <v>41.518713519876734</v>
      </c>
      <c r="G208">
        <v>33.721151324081028</v>
      </c>
      <c r="H208">
        <v>-2.6874682615995935</v>
      </c>
      <c r="I208">
        <f t="shared" si="1"/>
        <v>37.619932421978881</v>
      </c>
      <c r="J208" s="56">
        <f>'SAS Data'!C124</f>
        <v>39.087000000000003</v>
      </c>
      <c r="K208" s="56">
        <f>'SAS Data'!E124</f>
        <v>42.96</v>
      </c>
    </row>
    <row r="209" spans="1:11" x14ac:dyDescent="0.25">
      <c r="A209" s="33">
        <v>39873</v>
      </c>
      <c r="B209">
        <v>41.543968523516014</v>
      </c>
      <c r="C209">
        <v>41.568736887568917</v>
      </c>
      <c r="D209">
        <v>1.9892105817509618</v>
      </c>
      <c r="E209" s="2">
        <v>-2.476836405290328E-2</v>
      </c>
      <c r="F209">
        <v>45.46751798546677</v>
      </c>
      <c r="G209">
        <v>37.669955789671064</v>
      </c>
      <c r="H209">
        <v>-1.2451353456556338E-2</v>
      </c>
      <c r="I209">
        <f t="shared" si="1"/>
        <v>41.568736887568917</v>
      </c>
      <c r="J209" s="56">
        <f>'SAS Data'!C125</f>
        <v>47.939</v>
      </c>
      <c r="K209" s="56">
        <f>'SAS Data'!E125</f>
        <v>42.96</v>
      </c>
    </row>
    <row r="210" spans="1:11" x14ac:dyDescent="0.25">
      <c r="A210" s="33">
        <v>39904</v>
      </c>
      <c r="B210">
        <v>45.510247483544056</v>
      </c>
      <c r="C210">
        <v>45.49078470176913</v>
      </c>
      <c r="D210">
        <v>1.9892105817509618</v>
      </c>
      <c r="E210" s="2">
        <v>1.9462781774926441E-2</v>
      </c>
      <c r="F210">
        <v>49.389565799666983</v>
      </c>
      <c r="G210">
        <v>41.592003603871277</v>
      </c>
      <c r="H210">
        <v>9.7841736583739302E-3</v>
      </c>
      <c r="I210">
        <f t="shared" si="1"/>
        <v>45.49078470176913</v>
      </c>
      <c r="J210" s="56">
        <f>'SAS Data'!C126</f>
        <v>49.646999999999998</v>
      </c>
      <c r="K210" s="56">
        <f>'SAS Data'!E126</f>
        <v>59.55</v>
      </c>
    </row>
    <row r="211" spans="1:11" x14ac:dyDescent="0.25">
      <c r="A211" s="33">
        <v>39934</v>
      </c>
      <c r="B211">
        <v>54.375367060670726</v>
      </c>
      <c r="C211">
        <v>52.880155167248766</v>
      </c>
      <c r="D211">
        <v>1.9892105817509618</v>
      </c>
      <c r="E211" s="2">
        <v>1.4952118934219598</v>
      </c>
      <c r="F211">
        <v>56.778936265146619</v>
      </c>
      <c r="G211">
        <v>48.981374069350913</v>
      </c>
      <c r="H211">
        <v>0.7516609388362645</v>
      </c>
      <c r="I211">
        <f t="shared" si="1"/>
        <v>52.880155167248766</v>
      </c>
      <c r="J211" s="56">
        <f>'SAS Data'!C127</f>
        <v>59.029000000000003</v>
      </c>
      <c r="K211" s="56">
        <f>'SAS Data'!E127</f>
        <v>59.55</v>
      </c>
    </row>
    <row r="212" spans="1:11" x14ac:dyDescent="0.25">
      <c r="A212" s="33">
        <v>39965</v>
      </c>
      <c r="B212">
        <v>65.893406324623513</v>
      </c>
      <c r="C212">
        <v>63.04871338646705</v>
      </c>
      <c r="D212">
        <v>1.9892105817509618</v>
      </c>
      <c r="E212" s="2">
        <v>2.844692938156463</v>
      </c>
      <c r="F212">
        <v>66.94749448436491</v>
      </c>
      <c r="G212">
        <v>59.149932288569197</v>
      </c>
      <c r="H212">
        <v>1.4300612334630154</v>
      </c>
      <c r="I212">
        <f t="shared" si="1"/>
        <v>63.04871338646705</v>
      </c>
      <c r="J212" s="56">
        <f>'SAS Data'!C128</f>
        <v>69.641000000000005</v>
      </c>
      <c r="K212" s="56">
        <f>'SAS Data'!E128</f>
        <v>59.55</v>
      </c>
    </row>
    <row r="213" spans="1:11" x14ac:dyDescent="0.25">
      <c r="A213" s="33">
        <v>39995</v>
      </c>
      <c r="B213">
        <v>60.853867947083948</v>
      </c>
      <c r="C213">
        <v>62.254262666247143</v>
      </c>
      <c r="D213">
        <v>1.9892105817509618</v>
      </c>
      <c r="E213" s="2">
        <v>-1.4003947191631951</v>
      </c>
      <c r="F213">
        <v>66.153043764144996</v>
      </c>
      <c r="G213">
        <v>58.35548156834929</v>
      </c>
      <c r="H213">
        <v>-0.70399520895898637</v>
      </c>
      <c r="I213">
        <f t="shared" si="1"/>
        <v>62.254262666247143</v>
      </c>
      <c r="J213" s="56">
        <f>'SAS Data'!C129</f>
        <v>64.152000000000001</v>
      </c>
      <c r="K213" s="56">
        <f>'SAS Data'!E129</f>
        <v>68.2</v>
      </c>
    </row>
    <row r="214" spans="1:11" x14ac:dyDescent="0.25">
      <c r="A214" s="33">
        <v>40026</v>
      </c>
      <c r="B214">
        <v>64.747927161979945</v>
      </c>
      <c r="C214">
        <v>65.714224772353589</v>
      </c>
      <c r="D214">
        <v>1.9892105817509618</v>
      </c>
      <c r="E214" s="2">
        <v>-0.96629761037364403</v>
      </c>
      <c r="F214">
        <v>69.613005870251442</v>
      </c>
      <c r="G214">
        <v>61.815443674455736</v>
      </c>
      <c r="H214">
        <v>-0.48576938974609735</v>
      </c>
      <c r="I214">
        <f t="shared" si="1"/>
        <v>65.714224772353589</v>
      </c>
      <c r="J214" s="56">
        <f>'SAS Data'!C130</f>
        <v>71.045000000000002</v>
      </c>
      <c r="K214" s="56">
        <f>'SAS Data'!E130</f>
        <v>68.2</v>
      </c>
    </row>
    <row r="215" spans="1:11" x14ac:dyDescent="0.25">
      <c r="A215" s="33">
        <v>40057</v>
      </c>
      <c r="B215">
        <v>65.246870881036273</v>
      </c>
      <c r="C215">
        <v>64.219929662570465</v>
      </c>
      <c r="D215">
        <v>1.9892105817509618</v>
      </c>
      <c r="E215" s="2">
        <v>1.026941218465808</v>
      </c>
      <c r="F215">
        <v>68.118710760468318</v>
      </c>
      <c r="G215">
        <v>60.321148564672612</v>
      </c>
      <c r="H215">
        <v>0.51625565834355458</v>
      </c>
      <c r="I215">
        <f t="shared" si="1"/>
        <v>64.219929662570465</v>
      </c>
      <c r="J215" s="56">
        <f>'SAS Data'!C131</f>
        <v>69.408000000000001</v>
      </c>
      <c r="K215" s="56">
        <f>'SAS Data'!E131</f>
        <v>68.2</v>
      </c>
    </row>
    <row r="216" spans="1:11" x14ac:dyDescent="0.25">
      <c r="A216" s="33">
        <v>40087</v>
      </c>
      <c r="B216">
        <v>72.283075909543157</v>
      </c>
      <c r="C216">
        <v>73.208374065430206</v>
      </c>
      <c r="D216">
        <v>1.9892105817509618</v>
      </c>
      <c r="E216" s="2">
        <v>-0.92529815588704878</v>
      </c>
      <c r="F216">
        <v>77.107155163328059</v>
      </c>
      <c r="G216">
        <v>69.309592967532353</v>
      </c>
      <c r="H216">
        <v>-0.46515847260000703</v>
      </c>
      <c r="I216">
        <f t="shared" ref="I216:I279" si="2">C216</f>
        <v>73.208374065430206</v>
      </c>
      <c r="J216" s="56">
        <f>'SAS Data'!C132</f>
        <v>75.715000000000003</v>
      </c>
      <c r="K216" s="56">
        <f>'SAS Data'!E132</f>
        <v>76.06</v>
      </c>
    </row>
    <row r="217" spans="1:11" x14ac:dyDescent="0.25">
      <c r="A217" s="33">
        <v>40118</v>
      </c>
      <c r="B217">
        <v>74.38701999141891</v>
      </c>
      <c r="C217">
        <v>73.356268029678006</v>
      </c>
      <c r="D217">
        <v>1.9892105817509618</v>
      </c>
      <c r="E217" s="2">
        <v>1.0307519617409042</v>
      </c>
      <c r="F217">
        <v>77.255049127575859</v>
      </c>
      <c r="G217">
        <v>69.457486931780153</v>
      </c>
      <c r="H217">
        <v>0.51817136465944491</v>
      </c>
      <c r="I217">
        <f t="shared" si="2"/>
        <v>73.356268029678006</v>
      </c>
      <c r="J217" s="56">
        <f>'SAS Data'!C133</f>
        <v>77.989999999999995</v>
      </c>
      <c r="K217" s="56">
        <f>'SAS Data'!E133</f>
        <v>76.06</v>
      </c>
    </row>
    <row r="218" spans="1:11" x14ac:dyDescent="0.25">
      <c r="A218" s="33">
        <v>40148</v>
      </c>
      <c r="B218">
        <v>71.02518383623395</v>
      </c>
      <c r="C218">
        <v>69.614355745052563</v>
      </c>
      <c r="D218">
        <v>1.9892105817509618</v>
      </c>
      <c r="E218" s="2">
        <v>1.4108280911813864</v>
      </c>
      <c r="F218">
        <v>73.513136842950416</v>
      </c>
      <c r="G218">
        <v>65.71557464715471</v>
      </c>
      <c r="H218">
        <v>0.70924019011578654</v>
      </c>
      <c r="I218">
        <f t="shared" si="2"/>
        <v>69.614355745052563</v>
      </c>
      <c r="J218" s="56">
        <f>'SAS Data'!C134</f>
        <v>74.47</v>
      </c>
      <c r="K218" s="56">
        <f>'SAS Data'!E134</f>
        <v>76.06</v>
      </c>
    </row>
    <row r="219" spans="1:11" x14ac:dyDescent="0.25">
      <c r="A219" s="33">
        <v>40179</v>
      </c>
      <c r="B219">
        <v>74.108514211181188</v>
      </c>
      <c r="C219">
        <v>74.73111726150681</v>
      </c>
      <c r="D219">
        <v>1.9892105817509618</v>
      </c>
      <c r="E219" s="2">
        <v>-0.62260305032562258</v>
      </c>
      <c r="F219">
        <v>78.629898359404663</v>
      </c>
      <c r="G219">
        <v>70.832336163608957</v>
      </c>
      <c r="H219">
        <v>-0.31299001525398534</v>
      </c>
      <c r="I219">
        <f t="shared" si="2"/>
        <v>74.73111726150681</v>
      </c>
      <c r="J219" s="56">
        <f>'SAS Data'!C135</f>
        <v>78.325999999999993</v>
      </c>
      <c r="K219" s="56">
        <f>'SAS Data'!E135</f>
        <v>78.680000000000007</v>
      </c>
    </row>
    <row r="220" spans="1:11" x14ac:dyDescent="0.25">
      <c r="A220" s="33">
        <v>40210</v>
      </c>
      <c r="B220">
        <v>72.82492449800759</v>
      </c>
      <c r="C220">
        <v>73.304303559284932</v>
      </c>
      <c r="D220">
        <v>1.9892105817509618</v>
      </c>
      <c r="E220" s="2">
        <v>-0.47937906127734209</v>
      </c>
      <c r="F220">
        <v>77.203084657182785</v>
      </c>
      <c r="G220">
        <v>69.405522461387079</v>
      </c>
      <c r="H220">
        <v>-0.24098959942962828</v>
      </c>
      <c r="I220">
        <f t="shared" si="2"/>
        <v>73.304303559284932</v>
      </c>
      <c r="J220" s="56">
        <f>'SAS Data'!C136</f>
        <v>76.387</v>
      </c>
      <c r="K220" s="56">
        <f>'SAS Data'!E136</f>
        <v>78.680000000000007</v>
      </c>
    </row>
    <row r="221" spans="1:11" x14ac:dyDescent="0.25">
      <c r="A221" s="33">
        <v>40238</v>
      </c>
      <c r="B221">
        <v>78.162782552379795</v>
      </c>
      <c r="C221">
        <v>75.457552678742672</v>
      </c>
      <c r="D221">
        <v>1.9892105817509618</v>
      </c>
      <c r="E221" s="2">
        <v>2.7052298736371228</v>
      </c>
      <c r="F221">
        <v>79.356333776640525</v>
      </c>
      <c r="G221">
        <v>71.558771580844819</v>
      </c>
      <c r="H221">
        <v>1.3599514794737819</v>
      </c>
      <c r="I221">
        <f t="shared" si="2"/>
        <v>75.457552678742672</v>
      </c>
      <c r="J221" s="56">
        <f>'SAS Data'!C137</f>
        <v>81.203000000000003</v>
      </c>
      <c r="K221" s="56">
        <f>'SAS Data'!E137</f>
        <v>78.680000000000007</v>
      </c>
    </row>
    <row r="222" spans="1:11" x14ac:dyDescent="0.25">
      <c r="A222" s="33">
        <v>40269</v>
      </c>
      <c r="B222">
        <v>81.492867281760113</v>
      </c>
      <c r="C222">
        <v>77.146299783275396</v>
      </c>
      <c r="D222">
        <v>1.9892105817509618</v>
      </c>
      <c r="E222" s="2">
        <v>4.3465674984847169</v>
      </c>
      <c r="F222">
        <v>81.045080881173249</v>
      </c>
      <c r="G222">
        <v>73.247518685377543</v>
      </c>
      <c r="H222">
        <v>2.1850715748046845</v>
      </c>
      <c r="I222">
        <f t="shared" si="2"/>
        <v>77.146299783275396</v>
      </c>
      <c r="J222" s="56">
        <f>'SAS Data'!C138</f>
        <v>84.293000000000006</v>
      </c>
      <c r="K222" s="56">
        <f>'SAS Data'!E138</f>
        <v>77.89</v>
      </c>
    </row>
    <row r="223" spans="1:11" x14ac:dyDescent="0.25">
      <c r="A223" s="33">
        <v>40299</v>
      </c>
      <c r="B223">
        <v>70.52569658724191</v>
      </c>
      <c r="C223">
        <v>71.625180265744419</v>
      </c>
      <c r="D223">
        <v>1.9892105817509618</v>
      </c>
      <c r="E223" s="2">
        <v>-1.0994836785025086</v>
      </c>
      <c r="F223">
        <v>75.523961363642272</v>
      </c>
      <c r="G223">
        <v>67.726399167846566</v>
      </c>
      <c r="H223">
        <v>-0.55272362242046325</v>
      </c>
      <c r="I223">
        <f t="shared" si="2"/>
        <v>71.625180265744419</v>
      </c>
      <c r="J223" s="56">
        <f>'SAS Data'!C139</f>
        <v>73.744</v>
      </c>
      <c r="K223" s="56">
        <f>'SAS Data'!E139</f>
        <v>77.89</v>
      </c>
    </row>
    <row r="224" spans="1:11" x14ac:dyDescent="0.25">
      <c r="A224" s="33">
        <v>40330</v>
      </c>
      <c r="B224">
        <v>69.618563633134485</v>
      </c>
      <c r="C224">
        <v>72.439263335239218</v>
      </c>
      <c r="D224">
        <v>1.9892105817509618</v>
      </c>
      <c r="E224" s="2">
        <v>-2.8206997021047329</v>
      </c>
      <c r="F224">
        <v>76.338044433137071</v>
      </c>
      <c r="G224">
        <v>68.540482237341365</v>
      </c>
      <c r="H224">
        <v>-1.4179995461425055</v>
      </c>
      <c r="I224">
        <f t="shared" si="2"/>
        <v>72.439263335239218</v>
      </c>
      <c r="J224" s="56">
        <f>'SAS Data'!C140</f>
        <v>75.335999999999999</v>
      </c>
      <c r="K224" s="56">
        <f>'SAS Data'!E140</f>
        <v>77.89</v>
      </c>
    </row>
    <row r="225" spans="1:11" x14ac:dyDescent="0.25">
      <c r="A225" s="33">
        <v>40360</v>
      </c>
      <c r="B225">
        <v>71.048314141503155</v>
      </c>
      <c r="C225">
        <v>72.059805836990279</v>
      </c>
      <c r="D225">
        <v>1.9892105817509618</v>
      </c>
      <c r="E225" s="2">
        <v>-1.0114916954871234</v>
      </c>
      <c r="F225">
        <v>75.958586934888132</v>
      </c>
      <c r="G225">
        <v>68.161024739092426</v>
      </c>
      <c r="H225">
        <v>-0.5084889979806857</v>
      </c>
      <c r="I225">
        <f t="shared" si="2"/>
        <v>72.059805836990279</v>
      </c>
      <c r="J225" s="56">
        <f>'SAS Data'!C141</f>
        <v>76.319999999999993</v>
      </c>
      <c r="K225" s="56">
        <f>'SAS Data'!E141</f>
        <v>76.099999999999994</v>
      </c>
    </row>
    <row r="226" spans="1:11" x14ac:dyDescent="0.25">
      <c r="A226" s="33">
        <v>40391</v>
      </c>
      <c r="B226">
        <v>72.96529138656544</v>
      </c>
      <c r="C226">
        <v>72.138860950360311</v>
      </c>
      <c r="D226">
        <v>1.9892105817509618</v>
      </c>
      <c r="E226" s="2">
        <v>0.82643043620512913</v>
      </c>
      <c r="F226">
        <v>76.037642048258164</v>
      </c>
      <c r="G226">
        <v>68.240079852462458</v>
      </c>
      <c r="H226">
        <v>0.41545648499299692</v>
      </c>
      <c r="I226">
        <f t="shared" si="2"/>
        <v>72.138860950360311</v>
      </c>
      <c r="J226" s="56">
        <f>'SAS Data'!C142</f>
        <v>76.599000000000004</v>
      </c>
      <c r="K226" s="56">
        <f>'SAS Data'!E142</f>
        <v>76.099999999999994</v>
      </c>
    </row>
    <row r="227" spans="1:11" x14ac:dyDescent="0.25">
      <c r="A227" s="33">
        <v>40422</v>
      </c>
      <c r="B227">
        <v>72.096783209672964</v>
      </c>
      <c r="C227">
        <v>70.696361210124394</v>
      </c>
      <c r="D227">
        <v>1.9892105817509618</v>
      </c>
      <c r="E227" s="2">
        <v>1.4004219995485698</v>
      </c>
      <c r="F227">
        <v>74.595142308022247</v>
      </c>
      <c r="G227">
        <v>66.797580112226541</v>
      </c>
      <c r="H227">
        <v>0.70400892313566776</v>
      </c>
      <c r="I227">
        <f t="shared" si="2"/>
        <v>70.696361210124394</v>
      </c>
      <c r="J227" s="56">
        <f>'SAS Data'!C143</f>
        <v>75.242000000000004</v>
      </c>
      <c r="K227" s="56">
        <f>'SAS Data'!E143</f>
        <v>76.099999999999994</v>
      </c>
    </row>
    <row r="228" spans="1:11" x14ac:dyDescent="0.25">
      <c r="A228" s="33">
        <v>40452</v>
      </c>
      <c r="B228">
        <v>77.348524142544704</v>
      </c>
      <c r="C228">
        <v>77.291169968220785</v>
      </c>
      <c r="D228">
        <v>1.9892105817509618</v>
      </c>
      <c r="E228" s="2">
        <v>5.7354174323918983E-2</v>
      </c>
      <c r="F228">
        <v>81.189951066118638</v>
      </c>
      <c r="G228">
        <v>73.392388870322932</v>
      </c>
      <c r="H228">
        <v>2.8832630818520052E-2</v>
      </c>
      <c r="I228">
        <f t="shared" si="2"/>
        <v>77.291169968220785</v>
      </c>
      <c r="J228" s="56">
        <f>'SAS Data'!C144</f>
        <v>81.893000000000001</v>
      </c>
      <c r="K228" s="56">
        <f>'SAS Data'!E144</f>
        <v>85.07</v>
      </c>
    </row>
    <row r="229" spans="1:11" x14ac:dyDescent="0.25">
      <c r="A229" s="33">
        <v>40483</v>
      </c>
      <c r="B229">
        <v>80.104124214340743</v>
      </c>
      <c r="C229">
        <v>79.951215396839729</v>
      </c>
      <c r="D229">
        <v>1.9892105817509618</v>
      </c>
      <c r="E229" s="2">
        <v>0.15290881750101448</v>
      </c>
      <c r="F229">
        <v>83.849996494737582</v>
      </c>
      <c r="G229">
        <v>76.052434298941876</v>
      </c>
      <c r="H229">
        <v>7.6869095159558032E-2</v>
      </c>
      <c r="I229">
        <f t="shared" si="2"/>
        <v>79.951215396839729</v>
      </c>
      <c r="J229" s="56">
        <f>'SAS Data'!C145</f>
        <v>84.253</v>
      </c>
      <c r="K229" s="56">
        <f>'SAS Data'!E145</f>
        <v>85.07</v>
      </c>
    </row>
    <row r="230" spans="1:11" x14ac:dyDescent="0.25">
      <c r="A230" s="33">
        <v>40513</v>
      </c>
      <c r="B230">
        <v>85.068026300420087</v>
      </c>
      <c r="C230">
        <v>83.038765994093822</v>
      </c>
      <c r="D230">
        <v>1.9892105817509618</v>
      </c>
      <c r="E230" s="2">
        <v>2.0292603063262646</v>
      </c>
      <c r="F230">
        <v>86.937547091991675</v>
      </c>
      <c r="G230">
        <v>79.139984896195969</v>
      </c>
      <c r="H230">
        <v>1.0201334765372352</v>
      </c>
      <c r="I230">
        <f t="shared" si="2"/>
        <v>83.038765994093822</v>
      </c>
      <c r="J230" s="56">
        <f>'SAS Data'!C146</f>
        <v>89.146000000000001</v>
      </c>
      <c r="K230" s="56">
        <f>'SAS Data'!E146</f>
        <v>85.07</v>
      </c>
    </row>
    <row r="231" spans="1:11" x14ac:dyDescent="0.25">
      <c r="A231" s="33">
        <v>40544</v>
      </c>
      <c r="B231">
        <v>85.695258599507468</v>
      </c>
      <c r="C231">
        <v>86.670793098894933</v>
      </c>
      <c r="D231">
        <v>1.9892105817509618</v>
      </c>
      <c r="E231" s="2">
        <v>-0.97553449938746439</v>
      </c>
      <c r="F231">
        <v>90.569574196792786</v>
      </c>
      <c r="G231">
        <v>82.77201200099708</v>
      </c>
      <c r="H231">
        <v>-0.49041288455683268</v>
      </c>
      <c r="I231">
        <f t="shared" si="2"/>
        <v>86.670793098894933</v>
      </c>
      <c r="J231" s="56">
        <f>'SAS Data'!C147</f>
        <v>89.171000000000006</v>
      </c>
      <c r="K231" s="56">
        <f>'SAS Data'!E147</f>
        <v>93.98</v>
      </c>
    </row>
    <row r="232" spans="1:11" x14ac:dyDescent="0.25">
      <c r="A232" s="33">
        <v>40575</v>
      </c>
      <c r="B232">
        <v>85.139638380041688</v>
      </c>
      <c r="C232">
        <v>85.834885549596081</v>
      </c>
      <c r="D232">
        <v>1.9892105817509618</v>
      </c>
      <c r="E232" s="2">
        <v>-0.69524716955439203</v>
      </c>
      <c r="F232">
        <v>89.733666647493934</v>
      </c>
      <c r="G232">
        <v>81.936104451698228</v>
      </c>
      <c r="H232">
        <v>-0.34950908462512548</v>
      </c>
      <c r="I232">
        <f t="shared" si="2"/>
        <v>85.834885549596081</v>
      </c>
      <c r="J232" s="56">
        <f>'SAS Data'!C148</f>
        <v>88.578000000000003</v>
      </c>
      <c r="K232" s="56">
        <f>'SAS Data'!E148</f>
        <v>93.98</v>
      </c>
    </row>
    <row r="233" spans="1:11" x14ac:dyDescent="0.25">
      <c r="A233" s="33">
        <v>40603</v>
      </c>
      <c r="B233">
        <v>93.316991475537236</v>
      </c>
      <c r="C233">
        <v>93.624801754053749</v>
      </c>
      <c r="D233">
        <v>1.9892105817509618</v>
      </c>
      <c r="E233" s="2">
        <v>-0.30781027851651288</v>
      </c>
      <c r="F233">
        <v>97.523582851951602</v>
      </c>
      <c r="G233">
        <v>89.726020656155896</v>
      </c>
      <c r="H233">
        <v>-0.15473991609554438</v>
      </c>
      <c r="I233">
        <f t="shared" si="2"/>
        <v>93.624801754053749</v>
      </c>
      <c r="J233" s="56">
        <f>'SAS Data'!C149</f>
        <v>102.857</v>
      </c>
      <c r="K233" s="56">
        <f>'SAS Data'!E149</f>
        <v>93.98</v>
      </c>
    </row>
    <row r="234" spans="1:11" x14ac:dyDescent="0.25">
      <c r="A234" s="33">
        <v>40634</v>
      </c>
      <c r="B234">
        <v>105.09498288152417</v>
      </c>
      <c r="C234">
        <v>99.218804639232232</v>
      </c>
      <c r="D234">
        <v>1.9892105817509618</v>
      </c>
      <c r="E234" s="2">
        <v>5.8761782422919424</v>
      </c>
      <c r="F234">
        <v>103.11758573713009</v>
      </c>
      <c r="G234">
        <v>95.320023541334379</v>
      </c>
      <c r="H234">
        <v>2.954025227997509</v>
      </c>
      <c r="I234">
        <f t="shared" si="2"/>
        <v>99.218804639232232</v>
      </c>
      <c r="J234" s="56">
        <f>'SAS Data'!C150</f>
        <v>109.533</v>
      </c>
      <c r="K234" s="56">
        <f>'SAS Data'!E150</f>
        <v>102.55</v>
      </c>
    </row>
    <row r="235" spans="1:11" x14ac:dyDescent="0.25">
      <c r="A235" s="33">
        <v>40664</v>
      </c>
      <c r="B235">
        <v>95.976621685559181</v>
      </c>
      <c r="C235">
        <v>96.287891713059906</v>
      </c>
      <c r="D235">
        <v>1.9892105817509618</v>
      </c>
      <c r="E235" s="2">
        <v>-0.31127002750072563</v>
      </c>
      <c r="F235">
        <v>100.18667281095776</v>
      </c>
      <c r="G235">
        <v>92.389110615162053</v>
      </c>
      <c r="H235">
        <v>-0.15647917337476486</v>
      </c>
      <c r="I235">
        <f t="shared" si="2"/>
        <v>96.287891713059906</v>
      </c>
      <c r="J235" s="56">
        <f>'SAS Data'!C151</f>
        <v>100.9</v>
      </c>
      <c r="K235" s="56">
        <f>'SAS Data'!E151</f>
        <v>102.55</v>
      </c>
    </row>
    <row r="236" spans="1:11" x14ac:dyDescent="0.25">
      <c r="A236" s="33">
        <v>40695</v>
      </c>
      <c r="B236">
        <v>92.128413247816084</v>
      </c>
      <c r="C236">
        <v>92.846056300385754</v>
      </c>
      <c r="D236">
        <v>1.9892105817509618</v>
      </c>
      <c r="E236" s="2">
        <v>-0.7176430525696702</v>
      </c>
      <c r="F236">
        <v>96.744837398283607</v>
      </c>
      <c r="G236">
        <v>88.947275202487901</v>
      </c>
      <c r="H236">
        <v>-0.36076776343004352</v>
      </c>
      <c r="I236">
        <f t="shared" si="2"/>
        <v>92.846056300385754</v>
      </c>
      <c r="J236" s="56">
        <f>'SAS Data'!C152</f>
        <v>96.263999999999996</v>
      </c>
      <c r="K236" s="56">
        <f>'SAS Data'!E152</f>
        <v>102.55</v>
      </c>
    </row>
    <row r="237" spans="1:11" x14ac:dyDescent="0.25">
      <c r="A237" s="33">
        <v>40725</v>
      </c>
      <c r="B237">
        <v>92.971688102464881</v>
      </c>
      <c r="C237">
        <v>89.803409053159498</v>
      </c>
      <c r="D237">
        <v>1.9892105817509618</v>
      </c>
      <c r="E237" s="2">
        <v>3.168279049305383</v>
      </c>
      <c r="F237">
        <v>93.702190151057351</v>
      </c>
      <c r="G237">
        <v>85.904627955261645</v>
      </c>
      <c r="H237">
        <v>1.5927318496951541</v>
      </c>
      <c r="I237">
        <f t="shared" si="2"/>
        <v>89.803409053159498</v>
      </c>
      <c r="J237" s="56">
        <f>'SAS Data'!C153</f>
        <v>97.304000000000002</v>
      </c>
      <c r="K237" s="56">
        <f>'SAS Data'!E153</f>
        <v>89.74</v>
      </c>
    </row>
    <row r="238" spans="1:11" x14ac:dyDescent="0.25">
      <c r="A238" s="33">
        <v>40756</v>
      </c>
      <c r="B238">
        <v>81.374067834864675</v>
      </c>
      <c r="C238">
        <v>84.944394866261092</v>
      </c>
      <c r="D238">
        <v>1.9892105817509618</v>
      </c>
      <c r="E238" s="2">
        <v>-3.5703270313964168</v>
      </c>
      <c r="F238">
        <v>88.843175964158945</v>
      </c>
      <c r="G238">
        <v>81.045613768363239</v>
      </c>
      <c r="H238">
        <v>-1.7948461888100906</v>
      </c>
      <c r="I238">
        <f t="shared" si="2"/>
        <v>84.944394866261092</v>
      </c>
      <c r="J238" s="56">
        <f>'SAS Data'!C154</f>
        <v>86.332999999999998</v>
      </c>
      <c r="K238" s="56">
        <f>'SAS Data'!E154</f>
        <v>89.74</v>
      </c>
    </row>
    <row r="239" spans="1:11" x14ac:dyDescent="0.25">
      <c r="A239" s="33">
        <v>40787</v>
      </c>
      <c r="B239">
        <v>81.055805751257409</v>
      </c>
      <c r="C239">
        <v>81.081246860335682</v>
      </c>
      <c r="D239">
        <v>1.9892105817509618</v>
      </c>
      <c r="E239" s="2">
        <v>-2.5441109078272461E-2</v>
      </c>
      <c r="F239">
        <v>84.980027958233535</v>
      </c>
      <c r="G239">
        <v>77.182465762437829</v>
      </c>
      <c r="H239">
        <v>-1.2789550443612886E-2</v>
      </c>
      <c r="I239">
        <f t="shared" si="2"/>
        <v>81.081246860335682</v>
      </c>
      <c r="J239" s="56">
        <f>'SAS Data'!C155</f>
        <v>85.515000000000001</v>
      </c>
      <c r="K239" s="56">
        <f>'SAS Data'!E155</f>
        <v>89.74</v>
      </c>
    </row>
    <row r="240" spans="1:11" x14ac:dyDescent="0.25">
      <c r="A240" s="33">
        <v>40817</v>
      </c>
      <c r="B240">
        <v>82.833077274453146</v>
      </c>
      <c r="C240">
        <v>84.161444401863079</v>
      </c>
      <c r="D240">
        <v>1.9892105817509618</v>
      </c>
      <c r="E240" s="2">
        <v>-1.3283671274099333</v>
      </c>
      <c r="F240">
        <v>88.060225499760932</v>
      </c>
      <c r="G240">
        <v>80.262663303965226</v>
      </c>
      <c r="H240">
        <v>-0.66778607533882384</v>
      </c>
      <c r="I240">
        <f t="shared" si="2"/>
        <v>84.161444401863079</v>
      </c>
      <c r="J240" s="56">
        <f>'SAS Data'!C156</f>
        <v>86.322000000000003</v>
      </c>
      <c r="K240" s="56">
        <f>'SAS Data'!E156</f>
        <v>94.04</v>
      </c>
    </row>
    <row r="241" spans="1:11" x14ac:dyDescent="0.25">
      <c r="A241" s="33">
        <v>40848</v>
      </c>
      <c r="B241">
        <v>93.331551522847334</v>
      </c>
      <c r="C241">
        <v>90.552429277041909</v>
      </c>
      <c r="D241">
        <v>1.9892105817509618</v>
      </c>
      <c r="E241" s="2">
        <v>2.779122245805425</v>
      </c>
      <c r="F241">
        <v>94.451210374939762</v>
      </c>
      <c r="G241">
        <v>86.653648179144056</v>
      </c>
      <c r="H241">
        <v>1.3970980605578518</v>
      </c>
      <c r="I241">
        <f t="shared" si="2"/>
        <v>90.552429277041909</v>
      </c>
      <c r="J241" s="56">
        <f>'SAS Data'!C157</f>
        <v>97.16</v>
      </c>
      <c r="K241" s="56">
        <f>'SAS Data'!E157</f>
        <v>94.04</v>
      </c>
    </row>
    <row r="242" spans="1:11" x14ac:dyDescent="0.25">
      <c r="A242" s="33">
        <v>40878</v>
      </c>
      <c r="B242">
        <v>95.570863103350021</v>
      </c>
      <c r="C242">
        <v>92.275834116945362</v>
      </c>
      <c r="D242">
        <v>1.9892105817509618</v>
      </c>
      <c r="E242" s="2">
        <v>3.2950289864046596</v>
      </c>
      <c r="F242">
        <v>96.174615214843215</v>
      </c>
      <c r="G242">
        <v>88.377053019047509</v>
      </c>
      <c r="H242">
        <v>1.6564505621643526</v>
      </c>
      <c r="I242">
        <f t="shared" si="2"/>
        <v>92.275834116945362</v>
      </c>
      <c r="J242" s="56">
        <f>'SAS Data'!C158</f>
        <v>98.563000000000002</v>
      </c>
      <c r="K242" s="56">
        <f>'SAS Data'!E158</f>
        <v>94.04</v>
      </c>
    </row>
    <row r="243" spans="1:11" x14ac:dyDescent="0.25">
      <c r="A243" s="33">
        <v>40909</v>
      </c>
      <c r="B243">
        <v>96.577437003490431</v>
      </c>
      <c r="C243">
        <v>94.504304703715349</v>
      </c>
      <c r="D243">
        <v>1.9892105817509618</v>
      </c>
      <c r="E243" s="2">
        <v>2.0731322997750823</v>
      </c>
      <c r="F243">
        <v>98.403085801613202</v>
      </c>
      <c r="G243">
        <v>90.605523605817496</v>
      </c>
      <c r="H243">
        <v>1.0421884534468191</v>
      </c>
      <c r="I243">
        <f t="shared" si="2"/>
        <v>94.504304703715349</v>
      </c>
      <c r="J243" s="56">
        <f>'SAS Data'!C159</f>
        <v>100.274</v>
      </c>
      <c r="K243" s="56">
        <f>'SAS Data'!E159</f>
        <v>102.89</v>
      </c>
    </row>
    <row r="244" spans="1:11" x14ac:dyDescent="0.25">
      <c r="A244" s="33">
        <v>40940</v>
      </c>
      <c r="B244">
        <v>98.212243175364392</v>
      </c>
      <c r="C244">
        <v>97.515765075496489</v>
      </c>
      <c r="D244">
        <v>1.9892105817509618</v>
      </c>
      <c r="E244" s="2">
        <v>0.69647809986790321</v>
      </c>
      <c r="F244">
        <v>101.41454617339434</v>
      </c>
      <c r="G244">
        <v>93.616983977598636</v>
      </c>
      <c r="H244">
        <v>0.35012788804634382</v>
      </c>
      <c r="I244">
        <f t="shared" si="2"/>
        <v>97.515765075496489</v>
      </c>
      <c r="J244" s="56">
        <f>'SAS Data'!C160</f>
        <v>102.20399999999999</v>
      </c>
      <c r="K244" s="56">
        <f>'SAS Data'!E160</f>
        <v>102.89</v>
      </c>
    </row>
    <row r="245" spans="1:11" x14ac:dyDescent="0.25">
      <c r="A245" s="33">
        <v>40969</v>
      </c>
      <c r="B245">
        <v>100.60522185001244</v>
      </c>
      <c r="C245">
        <v>100.4648462301611</v>
      </c>
      <c r="D245">
        <v>1.9892105817509618</v>
      </c>
      <c r="E245" s="2">
        <v>0.14037561985134062</v>
      </c>
      <c r="F245">
        <v>104.36362732805895</v>
      </c>
      <c r="G245">
        <v>96.566065132263248</v>
      </c>
      <c r="H245">
        <v>7.056850649154392E-2</v>
      </c>
      <c r="I245">
        <f t="shared" si="2"/>
        <v>100.4648462301611</v>
      </c>
      <c r="J245" s="56">
        <f>'SAS Data'!C161</f>
        <v>106.158</v>
      </c>
      <c r="K245" s="56">
        <f>'SAS Data'!E161</f>
        <v>102.89</v>
      </c>
    </row>
    <row r="246" spans="1:11" x14ac:dyDescent="0.25">
      <c r="A246" s="33">
        <v>41000</v>
      </c>
      <c r="B246">
        <v>96.546634511697377</v>
      </c>
      <c r="C246">
        <v>94.402274014231921</v>
      </c>
      <c r="D246">
        <v>1.9892105817509618</v>
      </c>
      <c r="E246" s="2">
        <v>2.1443604974654562</v>
      </c>
      <c r="F246">
        <v>98.301055112129774</v>
      </c>
      <c r="G246">
        <v>90.503492916334068</v>
      </c>
      <c r="H246">
        <v>1.0779957220908845</v>
      </c>
      <c r="I246">
        <f t="shared" si="2"/>
        <v>94.402274014231921</v>
      </c>
      <c r="J246" s="56">
        <f>'SAS Data'!C162</f>
        <v>103.321</v>
      </c>
      <c r="K246" s="56">
        <f>'SAS Data'!E162</f>
        <v>93.48</v>
      </c>
    </row>
    <row r="247" spans="1:11" x14ac:dyDescent="0.25">
      <c r="A247" s="33">
        <v>41030</v>
      </c>
      <c r="B247">
        <v>85.882741303489411</v>
      </c>
      <c r="C247">
        <v>88.003857925973904</v>
      </c>
      <c r="D247">
        <v>1.9892105817509618</v>
      </c>
      <c r="E247" s="2">
        <v>-2.1211166224844931</v>
      </c>
      <c r="F247">
        <v>91.902639023871757</v>
      </c>
      <c r="G247">
        <v>84.105076828076051</v>
      </c>
      <c r="H247">
        <v>-1.0663107475616904</v>
      </c>
      <c r="I247">
        <f t="shared" si="2"/>
        <v>88.003857925973904</v>
      </c>
      <c r="J247" s="56">
        <f>'SAS Data'!C163</f>
        <v>94.655000000000001</v>
      </c>
      <c r="K247" s="56">
        <f>'SAS Data'!E163</f>
        <v>93.48</v>
      </c>
    </row>
    <row r="248" spans="1:11" x14ac:dyDescent="0.25">
      <c r="A248" s="33">
        <v>41061</v>
      </c>
      <c r="B248">
        <v>75.062145939267438</v>
      </c>
      <c r="C248">
        <v>73.994213056867608</v>
      </c>
      <c r="D248">
        <v>1.9892105817509618</v>
      </c>
      <c r="E248" s="2">
        <v>1.0679328823998304</v>
      </c>
      <c r="F248">
        <v>77.892994154765461</v>
      </c>
      <c r="G248">
        <v>70.095431958969755</v>
      </c>
      <c r="H248">
        <v>0.53686265908549735</v>
      </c>
      <c r="I248">
        <f t="shared" si="2"/>
        <v>73.994213056867608</v>
      </c>
      <c r="J248" s="56">
        <f>'SAS Data'!C164</f>
        <v>82.302999999999997</v>
      </c>
      <c r="K248" s="56">
        <f>'SAS Data'!E164</f>
        <v>93.48</v>
      </c>
    </row>
    <row r="249" spans="1:11" x14ac:dyDescent="0.25">
      <c r="A249" s="33">
        <v>41091</v>
      </c>
      <c r="B249">
        <v>81.777504430669239</v>
      </c>
      <c r="C249">
        <v>85.009401746962965</v>
      </c>
      <c r="D249">
        <v>1.9892105817509618</v>
      </c>
      <c r="E249" s="2">
        <v>-3.2318973162937255</v>
      </c>
      <c r="F249">
        <v>88.908182844860818</v>
      </c>
      <c r="G249">
        <v>81.110620649065112</v>
      </c>
      <c r="H249">
        <v>-1.6247135149708052</v>
      </c>
      <c r="I249">
        <f t="shared" si="2"/>
        <v>85.009401746962965</v>
      </c>
      <c r="J249" s="56">
        <f>'SAS Data'!C165</f>
        <v>87.894999999999996</v>
      </c>
      <c r="K249" s="56">
        <f>'SAS Data'!E165</f>
        <v>92.27</v>
      </c>
    </row>
    <row r="250" spans="1:11" x14ac:dyDescent="0.25">
      <c r="A250" s="33">
        <v>41122</v>
      </c>
      <c r="B250">
        <v>87.360201183712036</v>
      </c>
      <c r="C250">
        <v>87.333373186033583</v>
      </c>
      <c r="D250">
        <v>1.9892105817509618</v>
      </c>
      <c r="E250" s="2">
        <v>2.6827997678452675E-2</v>
      </c>
      <c r="F250">
        <v>91.232154283931436</v>
      </c>
      <c r="G250">
        <v>83.43459208813573</v>
      </c>
      <c r="H250">
        <v>1.3486755964689208E-2</v>
      </c>
      <c r="I250">
        <f t="shared" si="2"/>
        <v>87.333373186033583</v>
      </c>
      <c r="J250" s="56">
        <f>'SAS Data'!C166</f>
        <v>94.131</v>
      </c>
      <c r="K250" s="56">
        <f>'SAS Data'!E166</f>
        <v>92.27</v>
      </c>
    </row>
    <row r="251" spans="1:11" x14ac:dyDescent="0.25">
      <c r="A251" s="33">
        <v>41153</v>
      </c>
      <c r="B251">
        <v>89.886668248834326</v>
      </c>
      <c r="C251">
        <v>87.135215926854627</v>
      </c>
      <c r="D251">
        <v>1.9892105817509618</v>
      </c>
      <c r="E251" s="2">
        <v>2.7514523219796985</v>
      </c>
      <c r="F251">
        <v>91.03399702475248</v>
      </c>
      <c r="G251">
        <v>83.236434828956774</v>
      </c>
      <c r="H251">
        <v>1.3831880582285003</v>
      </c>
      <c r="I251">
        <f t="shared" si="2"/>
        <v>87.135215926854627</v>
      </c>
      <c r="J251" s="56">
        <f>'SAS Data'!C167</f>
        <v>94.513999999999996</v>
      </c>
      <c r="K251" s="56">
        <f>'SAS Data'!E167</f>
        <v>92.27</v>
      </c>
    </row>
    <row r="252" spans="1:11" x14ac:dyDescent="0.25">
      <c r="A252" s="33">
        <v>41183</v>
      </c>
      <c r="B252">
        <v>84.466309173075288</v>
      </c>
      <c r="C252">
        <v>81.964260013888477</v>
      </c>
      <c r="D252">
        <v>1.9892105817509618</v>
      </c>
      <c r="E252" s="2">
        <v>2.5020491591868108</v>
      </c>
      <c r="F252">
        <v>85.86304111178633</v>
      </c>
      <c r="G252">
        <v>78.065478915990624</v>
      </c>
      <c r="H252">
        <v>1.2578100992125396</v>
      </c>
      <c r="I252">
        <f t="shared" si="2"/>
        <v>81.964260013888477</v>
      </c>
      <c r="J252" s="56">
        <f>'SAS Data'!C168</f>
        <v>89.491</v>
      </c>
      <c r="K252" s="56">
        <f>'SAS Data'!E168</f>
        <v>88.17</v>
      </c>
    </row>
    <row r="253" spans="1:11" x14ac:dyDescent="0.25">
      <c r="A253" s="33">
        <v>41214</v>
      </c>
      <c r="B253">
        <v>80.174546999582205</v>
      </c>
      <c r="C253">
        <v>82.200557374427746</v>
      </c>
      <c r="D253">
        <v>1.9892105817509618</v>
      </c>
      <c r="E253" s="2">
        <v>-2.0260103748455407</v>
      </c>
      <c r="F253">
        <v>86.099338472325599</v>
      </c>
      <c r="G253">
        <v>78.301776276529893</v>
      </c>
      <c r="H253">
        <v>-1.0184996970316671</v>
      </c>
      <c r="I253">
        <f t="shared" si="2"/>
        <v>82.200557374427746</v>
      </c>
      <c r="J253" s="56">
        <f>'SAS Data'!C169</f>
        <v>86.531000000000006</v>
      </c>
      <c r="K253" s="56">
        <f>'SAS Data'!E169</f>
        <v>88.17</v>
      </c>
    </row>
    <row r="254" spans="1:11" x14ac:dyDescent="0.25">
      <c r="A254" s="33">
        <v>41244</v>
      </c>
      <c r="B254">
        <v>78.257839604232188</v>
      </c>
      <c r="C254">
        <v>82.282739705240715</v>
      </c>
      <c r="D254">
        <v>1.9892105817509618</v>
      </c>
      <c r="E254" s="2">
        <v>-4.0249001010085266</v>
      </c>
      <c r="F254">
        <v>86.181520803138568</v>
      </c>
      <c r="G254">
        <v>78.383958607342862</v>
      </c>
      <c r="H254">
        <v>-2.0233655189314801</v>
      </c>
      <c r="I254">
        <f t="shared" si="2"/>
        <v>82.282739705240715</v>
      </c>
      <c r="J254" s="56">
        <f>'SAS Data'!C170</f>
        <v>87.86</v>
      </c>
      <c r="K254" s="56">
        <f>'SAS Data'!E170</f>
        <v>88.17</v>
      </c>
    </row>
    <row r="255" spans="1:11" x14ac:dyDescent="0.25">
      <c r="A255" s="33">
        <v>41275</v>
      </c>
      <c r="B255">
        <v>80.368431863369594</v>
      </c>
      <c r="C255">
        <v>86.832384989358616</v>
      </c>
      <c r="D255">
        <v>1.9892105817509618</v>
      </c>
      <c r="E255" s="2">
        <v>-6.4639531259890219</v>
      </c>
      <c r="F255">
        <v>90.731166087256469</v>
      </c>
      <c r="G255">
        <v>82.933603891460763</v>
      </c>
      <c r="H255">
        <v>-3.2495067064741128</v>
      </c>
      <c r="I255">
        <f t="shared" si="2"/>
        <v>86.832384989358616</v>
      </c>
      <c r="J255" s="56">
        <f>'SAS Data'!C171</f>
        <v>94.757000000000005</v>
      </c>
      <c r="K255" s="56">
        <f>'SAS Data'!E171</f>
        <v>94.36</v>
      </c>
    </row>
    <row r="256" spans="1:11" x14ac:dyDescent="0.25">
      <c r="A256" s="33">
        <v>41306</v>
      </c>
      <c r="B256">
        <v>81.773076069207733</v>
      </c>
      <c r="C256">
        <v>86.523557987970548</v>
      </c>
      <c r="D256">
        <v>1.9892105817509618</v>
      </c>
      <c r="E256" s="2">
        <v>-4.7504819187628158</v>
      </c>
      <c r="F256">
        <v>90.422339085868401</v>
      </c>
      <c r="G256">
        <v>82.624776890072695</v>
      </c>
      <c r="H256">
        <v>-2.3881241947653935</v>
      </c>
      <c r="I256">
        <f t="shared" si="2"/>
        <v>86.523557987970548</v>
      </c>
      <c r="J256" s="56">
        <f>'SAS Data'!C172</f>
        <v>95.308999999999997</v>
      </c>
      <c r="K256" s="56">
        <f>'SAS Data'!E172</f>
        <v>94.36</v>
      </c>
    </row>
    <row r="257" spans="1:11" x14ac:dyDescent="0.25">
      <c r="A257" s="33">
        <v>41334</v>
      </c>
      <c r="B257">
        <v>86.349084272809705</v>
      </c>
      <c r="C257">
        <v>83.893924604391913</v>
      </c>
      <c r="D257">
        <v>1.9892105817509618</v>
      </c>
      <c r="E257" s="2">
        <v>2.4551596684177923</v>
      </c>
      <c r="F257">
        <v>87.792705702289766</v>
      </c>
      <c r="G257">
        <v>79.99514350649406</v>
      </c>
      <c r="H257">
        <v>1.2342381902355901</v>
      </c>
      <c r="I257">
        <f t="shared" si="2"/>
        <v>83.893924604391913</v>
      </c>
      <c r="J257" s="56">
        <f>'SAS Data'!C173</f>
        <v>92.938999999999993</v>
      </c>
      <c r="K257" s="56">
        <f>'SAS Data'!E173</f>
        <v>94.36</v>
      </c>
    </row>
    <row r="258" spans="1:11" x14ac:dyDescent="0.25">
      <c r="A258" s="33">
        <v>41365</v>
      </c>
      <c r="B258">
        <v>87.236226316182282</v>
      </c>
      <c r="C258">
        <v>85.797544081940487</v>
      </c>
      <c r="D258">
        <v>1.9892105817509618</v>
      </c>
      <c r="E258" s="2">
        <v>1.4386822342417958</v>
      </c>
      <c r="F258">
        <v>89.69632517983834</v>
      </c>
      <c r="G258">
        <v>81.898762984042634</v>
      </c>
      <c r="H258">
        <v>0.72324280166226806</v>
      </c>
      <c r="I258">
        <f t="shared" si="2"/>
        <v>85.797544081940487</v>
      </c>
      <c r="J258" s="56">
        <f>'SAS Data'!C174</f>
        <v>92.021000000000001</v>
      </c>
      <c r="K258" s="56">
        <f>'SAS Data'!E174</f>
        <v>94.22</v>
      </c>
    </row>
    <row r="259" spans="1:11" x14ac:dyDescent="0.25">
      <c r="A259" s="33">
        <v>41395</v>
      </c>
      <c r="B259">
        <v>91.269634670426925</v>
      </c>
      <c r="C259">
        <v>88.079026386537791</v>
      </c>
      <c r="D259">
        <v>1.9892105817509618</v>
      </c>
      <c r="E259" s="2">
        <v>3.1906082838891336</v>
      </c>
      <c r="F259">
        <v>91.977807484435644</v>
      </c>
      <c r="G259">
        <v>84.180245288639938</v>
      </c>
      <c r="H259">
        <v>1.6039570235347664</v>
      </c>
      <c r="I259">
        <f t="shared" si="2"/>
        <v>88.079026386537791</v>
      </c>
      <c r="J259" s="56">
        <f>'SAS Data'!C175</f>
        <v>94.51</v>
      </c>
      <c r="K259" s="56">
        <f>'SAS Data'!E175</f>
        <v>94.22</v>
      </c>
    </row>
    <row r="260" spans="1:11" x14ac:dyDescent="0.25">
      <c r="A260" s="33">
        <v>41426</v>
      </c>
      <c r="B260">
        <v>92.461986214258772</v>
      </c>
      <c r="C260">
        <v>90.146807598844646</v>
      </c>
      <c r="D260">
        <v>1.9892105817509618</v>
      </c>
      <c r="E260" s="2">
        <v>2.3151786154141263</v>
      </c>
      <c r="F260">
        <v>94.045588696742499</v>
      </c>
      <c r="G260">
        <v>86.248026500946793</v>
      </c>
      <c r="H260">
        <v>1.163868037227229</v>
      </c>
      <c r="I260">
        <f t="shared" si="2"/>
        <v>90.146807598844646</v>
      </c>
      <c r="J260" s="56">
        <f>'SAS Data'!C176</f>
        <v>95.772999999999996</v>
      </c>
      <c r="K260" s="56">
        <f>'SAS Data'!E176</f>
        <v>94.22</v>
      </c>
    </row>
    <row r="261" spans="1:11" x14ac:dyDescent="0.25">
      <c r="A261" s="33">
        <v>41456</v>
      </c>
      <c r="B261">
        <v>101.32200532630665</v>
      </c>
      <c r="C261">
        <v>100.77116157981237</v>
      </c>
      <c r="D261">
        <v>1.9892105817509618</v>
      </c>
      <c r="E261" s="2">
        <v>0.55084374649428014</v>
      </c>
      <c r="F261">
        <v>104.66994267771022</v>
      </c>
      <c r="G261">
        <v>96.872380481914519</v>
      </c>
      <c r="H261">
        <v>0.27691575318758421</v>
      </c>
      <c r="I261">
        <f t="shared" si="2"/>
        <v>100.77116157981237</v>
      </c>
      <c r="J261" s="56">
        <f>'SAS Data'!C177</f>
        <v>104.67100000000001</v>
      </c>
      <c r="K261" s="56">
        <f>'SAS Data'!E177</f>
        <v>105.83</v>
      </c>
    </row>
    <row r="262" spans="1:11" x14ac:dyDescent="0.25">
      <c r="A262" s="33">
        <v>41487</v>
      </c>
      <c r="B262">
        <v>103.86058613797731</v>
      </c>
      <c r="C262">
        <v>102.10199563722571</v>
      </c>
      <c r="D262">
        <v>1.9892105817509618</v>
      </c>
      <c r="E262" s="2">
        <v>1.7585905007515947</v>
      </c>
      <c r="F262">
        <v>106.00077673512357</v>
      </c>
      <c r="G262">
        <v>98.20321453932786</v>
      </c>
      <c r="H262">
        <v>0.88406452131560231</v>
      </c>
      <c r="I262">
        <f t="shared" si="2"/>
        <v>102.10199563722571</v>
      </c>
      <c r="J262" s="56">
        <f>'SAS Data'!C178</f>
        <v>106.57299999999999</v>
      </c>
      <c r="K262" s="56">
        <f>'SAS Data'!E178</f>
        <v>105.83</v>
      </c>
    </row>
    <row r="263" spans="1:11" x14ac:dyDescent="0.25">
      <c r="A263" s="33">
        <v>41518</v>
      </c>
      <c r="B263">
        <v>104.08934893391005</v>
      </c>
      <c r="C263">
        <v>102.10052207769799</v>
      </c>
      <c r="D263">
        <v>1.9892105817509618</v>
      </c>
      <c r="E263" s="2">
        <v>1.9888268562120572</v>
      </c>
      <c r="F263">
        <v>105.99930317559584</v>
      </c>
      <c r="G263">
        <v>98.201740979800135</v>
      </c>
      <c r="H263">
        <v>0.9998070965726682</v>
      </c>
      <c r="I263">
        <f t="shared" si="2"/>
        <v>102.10052207769799</v>
      </c>
      <c r="J263" s="56">
        <f>'SAS Data'!C179</f>
        <v>106.29</v>
      </c>
      <c r="K263" s="56">
        <f>'SAS Data'!E179</f>
        <v>105.83</v>
      </c>
    </row>
    <row r="264" spans="1:11" x14ac:dyDescent="0.25">
      <c r="A264" s="33">
        <v>41548</v>
      </c>
      <c r="B264">
        <v>98.272576894297032</v>
      </c>
      <c r="C264">
        <v>95.342915163230572</v>
      </c>
      <c r="D264">
        <v>1.9892105817509618</v>
      </c>
      <c r="E264" s="2">
        <v>2.9296617310664601</v>
      </c>
      <c r="F264">
        <v>99.241696261128425</v>
      </c>
      <c r="G264">
        <v>91.444134065332719</v>
      </c>
      <c r="H264">
        <v>1.4727760640040863</v>
      </c>
      <c r="I264">
        <f t="shared" si="2"/>
        <v>95.342915163230572</v>
      </c>
      <c r="J264" s="56">
        <f>'SAS Data'!C180</f>
        <v>100.538</v>
      </c>
      <c r="K264" s="56">
        <f>'SAS Data'!E180</f>
        <v>97.34</v>
      </c>
    </row>
    <row r="265" spans="1:11" x14ac:dyDescent="0.25">
      <c r="A265" s="33">
        <v>41579</v>
      </c>
      <c r="B265">
        <v>88.366845633017604</v>
      </c>
      <c r="C265">
        <v>91.653119772264859</v>
      </c>
      <c r="D265">
        <v>1.9892105817509618</v>
      </c>
      <c r="E265" s="2">
        <v>-3.2862741392472543</v>
      </c>
      <c r="F265">
        <v>95.551900870162711</v>
      </c>
      <c r="G265">
        <v>87.754338674367006</v>
      </c>
      <c r="H265">
        <v>-1.6520493955720761</v>
      </c>
      <c r="I265">
        <f t="shared" si="2"/>
        <v>91.653119772264859</v>
      </c>
      <c r="J265" s="56">
        <f>'SAS Data'!C181</f>
        <v>93.864000000000004</v>
      </c>
      <c r="K265" s="56">
        <f>'SAS Data'!E181</f>
        <v>97.34</v>
      </c>
    </row>
    <row r="266" spans="1:11" x14ac:dyDescent="0.25">
      <c r="A266" s="33">
        <v>41609</v>
      </c>
      <c r="B266">
        <v>90.450587058246853</v>
      </c>
      <c r="C266">
        <v>91.467985408963585</v>
      </c>
      <c r="D266">
        <v>1.9892105817509618</v>
      </c>
      <c r="E266" s="2">
        <v>-1.0173983507167321</v>
      </c>
      <c r="F266">
        <v>95.366766506861438</v>
      </c>
      <c r="G266">
        <v>87.569204311065732</v>
      </c>
      <c r="H266">
        <v>-0.51145834435547199</v>
      </c>
      <c r="I266">
        <f t="shared" si="2"/>
        <v>91.467985408963585</v>
      </c>
      <c r="J266" s="56">
        <f>'SAS Data'!C182</f>
        <v>97.625</v>
      </c>
      <c r="K266" s="56">
        <f>'SAS Data'!E182</f>
        <v>97.34</v>
      </c>
    </row>
    <row r="267" spans="1:11" x14ac:dyDescent="0.25">
      <c r="A267" s="33">
        <v>41640</v>
      </c>
      <c r="B267">
        <v>89.045704329065444</v>
      </c>
      <c r="C267">
        <v>91.21990900824332</v>
      </c>
      <c r="D267">
        <v>1.9892105817509618</v>
      </c>
      <c r="E267" s="2">
        <v>-2.1742046791778762</v>
      </c>
      <c r="F267">
        <v>95.118690106141173</v>
      </c>
      <c r="G267">
        <v>87.321127910345467</v>
      </c>
      <c r="H267">
        <v>-1.0929987499182099</v>
      </c>
      <c r="I267">
        <f t="shared" si="2"/>
        <v>91.21990900824332</v>
      </c>
      <c r="J267" s="56">
        <f>'SAS Data'!C183</f>
        <v>94.62</v>
      </c>
      <c r="K267" s="56">
        <f>'SAS Data'!E183</f>
        <v>98.75</v>
      </c>
    </row>
    <row r="268" spans="1:11" x14ac:dyDescent="0.25">
      <c r="A268" s="33">
        <v>41671</v>
      </c>
      <c r="B268">
        <v>94.960787675016348</v>
      </c>
      <c r="C268">
        <v>93.323822534501431</v>
      </c>
      <c r="D268">
        <v>1.9892105817509618</v>
      </c>
      <c r="E268" s="2">
        <v>1.636965140514917</v>
      </c>
      <c r="F268">
        <v>97.222603632399284</v>
      </c>
      <c r="G268">
        <v>89.425041436603578</v>
      </c>
      <c r="H268">
        <v>0.82292199505293806</v>
      </c>
      <c r="I268">
        <f t="shared" si="2"/>
        <v>93.323822534501431</v>
      </c>
      <c r="J268" s="56">
        <f>'SAS Data'!C184</f>
        <v>100.82</v>
      </c>
      <c r="K268" s="56">
        <f>'SAS Data'!E184</f>
        <v>98.75</v>
      </c>
    </row>
    <row r="269" spans="1:11" x14ac:dyDescent="0.25">
      <c r="A269" s="33">
        <v>41699</v>
      </c>
      <c r="B269">
        <v>93.394392314691984</v>
      </c>
      <c r="C269">
        <v>93.35418618323132</v>
      </c>
      <c r="D269">
        <v>1.9892105817509618</v>
      </c>
      <c r="E269" s="2">
        <v>4.0206131460664096E-2</v>
      </c>
      <c r="F269">
        <v>97.252967281129173</v>
      </c>
      <c r="G269">
        <v>89.455405085333467</v>
      </c>
      <c r="H269">
        <v>2.0212104153032141E-2</v>
      </c>
      <c r="I269">
        <f t="shared" si="2"/>
        <v>93.35418618323132</v>
      </c>
      <c r="J269" s="56">
        <f>'SAS Data'!C185</f>
        <v>100.8</v>
      </c>
      <c r="K269" s="56">
        <f>'SAS Data'!E185</f>
        <v>98.75</v>
      </c>
    </row>
    <row r="270" spans="1:11" x14ac:dyDescent="0.25">
      <c r="A270" s="33">
        <v>41730</v>
      </c>
      <c r="B270">
        <v>92.111386502140761</v>
      </c>
      <c r="C270">
        <v>94.304524172359123</v>
      </c>
      <c r="D270">
        <v>1.9892105817509618</v>
      </c>
      <c r="E270" s="2">
        <v>-2.1931376702183627</v>
      </c>
      <c r="F270">
        <v>98.203305270256976</v>
      </c>
      <c r="G270">
        <v>90.40574307446127</v>
      </c>
      <c r="H270">
        <v>-1.1025165914248749</v>
      </c>
      <c r="I270">
        <f t="shared" si="2"/>
        <v>94.304524172359123</v>
      </c>
      <c r="J270" s="56">
        <f>'SAS Data'!C186</f>
        <v>102.07</v>
      </c>
      <c r="K270" s="56">
        <f>'SAS Data'!E186</f>
        <v>103.35</v>
      </c>
    </row>
    <row r="271" spans="1:11" x14ac:dyDescent="0.25">
      <c r="A271" s="33">
        <v>41760</v>
      </c>
      <c r="B271">
        <v>91.482065951592759</v>
      </c>
      <c r="C271">
        <v>95.288072057411796</v>
      </c>
      <c r="D271">
        <v>1.9892105817509618</v>
      </c>
      <c r="E271" s="2">
        <v>-3.8060061058190371</v>
      </c>
      <c r="F271">
        <v>99.186853155309649</v>
      </c>
      <c r="G271">
        <v>91.389290959513943</v>
      </c>
      <c r="H271">
        <v>-1.9133248841200505</v>
      </c>
      <c r="I271">
        <f t="shared" si="2"/>
        <v>95.288072057411796</v>
      </c>
      <c r="J271" s="56">
        <f>'SAS Data'!C187</f>
        <v>102.18</v>
      </c>
      <c r="K271" s="56">
        <f>'SAS Data'!E187</f>
        <v>103.35</v>
      </c>
    </row>
    <row r="272" spans="1:11" x14ac:dyDescent="0.25">
      <c r="A272" s="33">
        <v>41791</v>
      </c>
      <c r="B272">
        <v>95.611896884403777</v>
      </c>
      <c r="C272">
        <v>96.66028772734407</v>
      </c>
      <c r="D272">
        <v>1.9892105817509618</v>
      </c>
      <c r="E272" s="2">
        <v>-1.0483908429402931</v>
      </c>
      <c r="F272">
        <v>100.55906882524192</v>
      </c>
      <c r="G272">
        <v>92.761506629446217</v>
      </c>
      <c r="H272">
        <v>-0.52703864163917158</v>
      </c>
      <c r="I272">
        <f t="shared" si="2"/>
        <v>96.66028772734407</v>
      </c>
      <c r="J272" s="56">
        <f>'SAS Data'!C188</f>
        <v>105.79</v>
      </c>
      <c r="K272" s="56">
        <f>'SAS Data'!E188</f>
        <v>103.35</v>
      </c>
    </row>
    <row r="273" spans="1:11" x14ac:dyDescent="0.25">
      <c r="A273" s="33">
        <v>41821</v>
      </c>
      <c r="B273">
        <v>94.048866833883579</v>
      </c>
      <c r="C273">
        <v>93.500239650370474</v>
      </c>
      <c r="D273">
        <v>1.9892105817509618</v>
      </c>
      <c r="E273" s="2">
        <v>0.54862718351310491</v>
      </c>
      <c r="F273">
        <v>97.399020748268327</v>
      </c>
      <c r="G273">
        <v>89.601458552472621</v>
      </c>
      <c r="H273">
        <v>0.27580146041159054</v>
      </c>
      <c r="I273">
        <f t="shared" si="2"/>
        <v>93.500239650370474</v>
      </c>
      <c r="J273" s="56">
        <f>'SAS Data'!C189</f>
        <v>103.59</v>
      </c>
      <c r="K273" s="56">
        <f>'SAS Data'!E189</f>
        <v>97.78</v>
      </c>
    </row>
    <row r="274" spans="1:11" x14ac:dyDescent="0.25">
      <c r="A274" s="33">
        <v>41852</v>
      </c>
      <c r="B274">
        <v>84.649741570409972</v>
      </c>
      <c r="C274">
        <v>88.936856709509726</v>
      </c>
      <c r="D274">
        <v>1.9892105817509618</v>
      </c>
      <c r="E274" s="2">
        <v>-4.2871151390997539</v>
      </c>
      <c r="F274">
        <v>92.835637807407579</v>
      </c>
      <c r="G274">
        <v>85.038075611611873</v>
      </c>
      <c r="H274">
        <v>-2.1551841612093723</v>
      </c>
      <c r="I274">
        <f t="shared" si="2"/>
        <v>88.936856709509726</v>
      </c>
      <c r="J274" s="56">
        <f>'SAS Data'!C190</f>
        <v>96.54</v>
      </c>
      <c r="K274" s="56">
        <f>'SAS Data'!E190</f>
        <v>97.78</v>
      </c>
    </row>
    <row r="275" spans="1:11" x14ac:dyDescent="0.25">
      <c r="A275" s="33">
        <v>41883</v>
      </c>
      <c r="B275">
        <v>79.784401989652608</v>
      </c>
      <c r="C275">
        <v>86.136994154414481</v>
      </c>
      <c r="D275">
        <v>1.9892105817509618</v>
      </c>
      <c r="E275" s="2">
        <v>-6.3525921647618731</v>
      </c>
      <c r="F275">
        <v>90.035775252312334</v>
      </c>
      <c r="G275">
        <v>82.238213056516628</v>
      </c>
      <c r="H275">
        <v>-3.1935242166116642</v>
      </c>
      <c r="I275">
        <f t="shared" si="2"/>
        <v>86.136994154414481</v>
      </c>
      <c r="J275" s="56">
        <f>'SAS Data'!C191</f>
        <v>93.21</v>
      </c>
      <c r="K275" s="56">
        <f>'SAS Data'!E191</f>
        <v>97.78</v>
      </c>
    </row>
    <row r="276" spans="1:11" x14ac:dyDescent="0.25">
      <c r="A276" s="33">
        <v>41913</v>
      </c>
      <c r="B276">
        <v>74.116616672581245</v>
      </c>
      <c r="C276">
        <v>71.318803758727398</v>
      </c>
      <c r="D276">
        <v>1.9892105817509618</v>
      </c>
      <c r="E276" s="2">
        <v>2.7978129138538463</v>
      </c>
      <c r="F276">
        <v>75.217584856625251</v>
      </c>
      <c r="G276">
        <v>67.420022660829545</v>
      </c>
      <c r="H276">
        <v>1.4064940833921811</v>
      </c>
      <c r="I276">
        <f t="shared" si="2"/>
        <v>71.318803758727398</v>
      </c>
      <c r="J276" s="56">
        <f>'SAS Data'!C192</f>
        <v>84.4</v>
      </c>
      <c r="K276" s="56">
        <f>'SAS Data'!E192</f>
        <v>73.16</v>
      </c>
    </row>
    <row r="277" spans="1:11" x14ac:dyDescent="0.25">
      <c r="A277" s="33">
        <v>41944</v>
      </c>
      <c r="B277">
        <v>67.479974928871911</v>
      </c>
      <c r="C277">
        <v>68.792110534519836</v>
      </c>
      <c r="D277">
        <v>1.9892105817509618</v>
      </c>
      <c r="E277" s="2">
        <v>-1.3121356056479243</v>
      </c>
      <c r="F277">
        <v>72.690891632417689</v>
      </c>
      <c r="G277">
        <v>64.893329436621983</v>
      </c>
      <c r="H277">
        <v>-0.65962629481537538</v>
      </c>
      <c r="I277">
        <f t="shared" si="2"/>
        <v>68.792110534519836</v>
      </c>
      <c r="J277" s="56">
        <f>'SAS Data'!C193</f>
        <v>75.790000000000006</v>
      </c>
      <c r="K277" s="56">
        <f>'SAS Data'!E193</f>
        <v>73.16</v>
      </c>
    </row>
    <row r="278" spans="1:11" x14ac:dyDescent="0.25">
      <c r="A278" s="33">
        <v>41974</v>
      </c>
      <c r="B278">
        <v>54.175197244172779</v>
      </c>
      <c r="C278">
        <v>59.014864523506802</v>
      </c>
      <c r="D278">
        <v>1.9892105817509618</v>
      </c>
      <c r="E278" s="2">
        <v>-4.839667279334023</v>
      </c>
      <c r="F278">
        <v>62.913645621404655</v>
      </c>
      <c r="G278">
        <v>55.116083425608949</v>
      </c>
      <c r="H278">
        <v>-2.432958744405032</v>
      </c>
      <c r="I278">
        <f t="shared" si="2"/>
        <v>59.014864523506802</v>
      </c>
      <c r="J278" s="56">
        <f>'SAS Data'!C194</f>
        <v>59.29</v>
      </c>
      <c r="K278" s="56">
        <f>'SAS Data'!E194</f>
        <v>73.16</v>
      </c>
    </row>
    <row r="279" spans="1:11" x14ac:dyDescent="0.25">
      <c r="A279" s="33">
        <v>42005</v>
      </c>
      <c r="B279">
        <v>42.362851180237186</v>
      </c>
      <c r="C279">
        <v>42.783746215554686</v>
      </c>
      <c r="D279">
        <v>1.9892105817509618</v>
      </c>
      <c r="E279" s="2">
        <v>-0.42089503531749983</v>
      </c>
      <c r="F279">
        <v>46.682527313452539</v>
      </c>
      <c r="G279">
        <v>38.884965117656833</v>
      </c>
      <c r="H279">
        <v>-0.21158897865253443</v>
      </c>
      <c r="I279">
        <f t="shared" si="2"/>
        <v>42.783746215554686</v>
      </c>
      <c r="J279" s="56">
        <f>'SAS Data'!C195</f>
        <v>47.22</v>
      </c>
      <c r="K279" s="56">
        <f>'SAS Data'!E195</f>
        <v>48.54</v>
      </c>
    </row>
    <row r="280" spans="1:11" x14ac:dyDescent="0.25">
      <c r="A280" s="33">
        <v>42036</v>
      </c>
      <c r="B280">
        <v>43.788879095061347</v>
      </c>
      <c r="C280">
        <v>46.963124389188778</v>
      </c>
      <c r="D280">
        <v>1.9892105817509618</v>
      </c>
      <c r="E280" s="2">
        <v>-3.1742452941274308</v>
      </c>
      <c r="F280">
        <v>50.861905487086631</v>
      </c>
      <c r="G280">
        <v>43.064343291290925</v>
      </c>
      <c r="H280">
        <v>-1.5957311524722368</v>
      </c>
      <c r="I280">
        <f t="shared" ref="I280:I318" si="3">C280</f>
        <v>46.963124389188778</v>
      </c>
      <c r="J280" s="56">
        <f>'SAS Data'!C196</f>
        <v>50.58</v>
      </c>
      <c r="K280" s="56">
        <f>'SAS Data'!E196</f>
        <v>48.54</v>
      </c>
    </row>
    <row r="281" spans="1:11" x14ac:dyDescent="0.25">
      <c r="A281" s="33">
        <v>42064</v>
      </c>
      <c r="B281">
        <v>41.907101912467787</v>
      </c>
      <c r="C281">
        <v>44.388229973806268</v>
      </c>
      <c r="D281">
        <v>1.9892105817509618</v>
      </c>
      <c r="E281" s="2">
        <v>-2.481128061338481</v>
      </c>
      <c r="F281">
        <v>48.287011071704121</v>
      </c>
      <c r="G281">
        <v>40.489448875908415</v>
      </c>
      <c r="H281">
        <v>-1.2472928125862466</v>
      </c>
      <c r="I281">
        <f t="shared" si="3"/>
        <v>44.388229973806268</v>
      </c>
      <c r="J281" s="56">
        <f>'SAS Data'!C197</f>
        <v>47.82</v>
      </c>
      <c r="K281" s="56">
        <f>'SAS Data'!E197</f>
        <v>48.54</v>
      </c>
    </row>
    <row r="282" spans="1:11" x14ac:dyDescent="0.25">
      <c r="A282" s="33">
        <v>42095</v>
      </c>
      <c r="B282">
        <v>48.066706382910638</v>
      </c>
      <c r="C282">
        <v>49.388331772515748</v>
      </c>
      <c r="D282">
        <v>1.9892105817509618</v>
      </c>
      <c r="E282" s="2">
        <v>-1.32162538960511</v>
      </c>
      <c r="F282">
        <v>53.287112870413601</v>
      </c>
      <c r="G282">
        <v>45.489550674617895</v>
      </c>
      <c r="H282">
        <v>-0.66439692294506913</v>
      </c>
      <c r="I282">
        <f t="shared" si="3"/>
        <v>49.388331772515748</v>
      </c>
      <c r="J282" s="56">
        <f>'SAS Data'!C198</f>
        <v>54.45</v>
      </c>
      <c r="K282" s="56">
        <f>'SAS Data'!E198</f>
        <v>57.85</v>
      </c>
    </row>
    <row r="283" spans="1:11" x14ac:dyDescent="0.25">
      <c r="A283" s="33">
        <v>42125</v>
      </c>
      <c r="B283">
        <v>53.663481222784242</v>
      </c>
      <c r="C283">
        <v>52.85820474121121</v>
      </c>
      <c r="D283">
        <v>1.9892105817509618</v>
      </c>
      <c r="E283" s="2">
        <v>0.80527648157303133</v>
      </c>
      <c r="F283">
        <v>56.756985839109063</v>
      </c>
      <c r="G283">
        <v>48.959423643313357</v>
      </c>
      <c r="H283">
        <v>0.40482213847073106</v>
      </c>
      <c r="I283">
        <f t="shared" si="3"/>
        <v>52.85820474121121</v>
      </c>
      <c r="J283" s="56">
        <f>'SAS Data'!C199</f>
        <v>59.27</v>
      </c>
      <c r="K283" s="56">
        <f>'SAS Data'!E199</f>
        <v>57.85</v>
      </c>
    </row>
    <row r="284" spans="1:11" x14ac:dyDescent="0.25">
      <c r="A284" s="33">
        <v>42156</v>
      </c>
      <c r="B284">
        <v>54.556255133731689</v>
      </c>
      <c r="C284">
        <v>56.346446205498722</v>
      </c>
      <c r="D284">
        <v>1.9892105817509618</v>
      </c>
      <c r="E284" s="2">
        <v>-1.7901910717670333</v>
      </c>
      <c r="F284">
        <v>60.245227303396575</v>
      </c>
      <c r="G284">
        <v>52.447665107600869</v>
      </c>
      <c r="H284">
        <v>-0.89995050709576174</v>
      </c>
      <c r="I284">
        <f t="shared" si="3"/>
        <v>56.346446205498722</v>
      </c>
      <c r="J284" s="56">
        <f>'SAS Data'!C200</f>
        <v>59.82</v>
      </c>
      <c r="K284" s="56">
        <f>'SAS Data'!E200</f>
        <v>57.85</v>
      </c>
    </row>
    <row r="285" spans="1:11" x14ac:dyDescent="0.25">
      <c r="A285" s="33">
        <v>42186</v>
      </c>
      <c r="B285">
        <v>47.399976471804656</v>
      </c>
      <c r="C285">
        <v>44.569058407128111</v>
      </c>
      <c r="D285">
        <v>1.9892105817509618</v>
      </c>
      <c r="E285" s="2">
        <v>2.8309180646765455</v>
      </c>
      <c r="F285">
        <v>48.467839505025964</v>
      </c>
      <c r="G285">
        <v>40.670277309230258</v>
      </c>
      <c r="H285">
        <v>1.4231364394737374</v>
      </c>
      <c r="I285">
        <f t="shared" si="3"/>
        <v>44.569058407128111</v>
      </c>
      <c r="J285" s="56">
        <f>'SAS Data'!C201</f>
        <v>50.9</v>
      </c>
      <c r="K285" s="56">
        <f>'SAS Data'!E201</f>
        <v>46.42</v>
      </c>
    </row>
    <row r="286" spans="1:11" x14ac:dyDescent="0.25">
      <c r="A286" s="33">
        <v>42217</v>
      </c>
      <c r="B286">
        <v>39.825878175517225</v>
      </c>
      <c r="C286">
        <v>41.484257249744452</v>
      </c>
      <c r="D286">
        <v>1.9892105817509618</v>
      </c>
      <c r="E286" s="2">
        <v>-1.6583790742272271</v>
      </c>
      <c r="F286">
        <v>45.383038347642305</v>
      </c>
      <c r="G286">
        <v>37.585476151846599</v>
      </c>
      <c r="H286">
        <v>-0.83368703617465822</v>
      </c>
      <c r="I286">
        <f t="shared" si="3"/>
        <v>41.484257249744452</v>
      </c>
      <c r="J286" s="56">
        <f>'SAS Data'!C202</f>
        <v>42.87</v>
      </c>
      <c r="K286" s="56">
        <f>'SAS Data'!E202</f>
        <v>46.42</v>
      </c>
    </row>
    <row r="287" spans="1:11" x14ac:dyDescent="0.25">
      <c r="A287" s="33">
        <v>42248</v>
      </c>
      <c r="B287">
        <v>42.862617234780082</v>
      </c>
      <c r="C287">
        <v>42.921323540828247</v>
      </c>
      <c r="D287">
        <v>1.9892105817509618</v>
      </c>
      <c r="E287" s="2">
        <v>-5.8706306048165402E-2</v>
      </c>
      <c r="F287">
        <v>46.8201046387261</v>
      </c>
      <c r="G287">
        <v>39.022542442930394</v>
      </c>
      <c r="H287">
        <v>-2.9512363641505657E-2</v>
      </c>
      <c r="I287">
        <f t="shared" si="3"/>
        <v>42.921323540828247</v>
      </c>
      <c r="J287" s="56">
        <f>'SAS Data'!C203</f>
        <v>45.48</v>
      </c>
      <c r="K287" s="56">
        <f>'SAS Data'!E203</f>
        <v>46.42</v>
      </c>
    </row>
    <row r="288" spans="1:11" x14ac:dyDescent="0.25">
      <c r="A288" s="33">
        <v>42278</v>
      </c>
      <c r="B288">
        <v>43.719470465852027</v>
      </c>
      <c r="C288">
        <v>42.867206007484299</v>
      </c>
      <c r="D288">
        <v>1.9892105817509618</v>
      </c>
      <c r="E288" s="2">
        <v>0.85226445836772768</v>
      </c>
      <c r="F288">
        <v>46.765987105382152</v>
      </c>
      <c r="G288">
        <v>38.968424909586446</v>
      </c>
      <c r="H288">
        <v>0.42844355755313718</v>
      </c>
      <c r="I288">
        <f t="shared" si="3"/>
        <v>42.867206007484299</v>
      </c>
      <c r="J288" s="56">
        <f>'SAS Data'!C204</f>
        <v>46.22</v>
      </c>
      <c r="K288" s="56">
        <f>'SAS Data'!E204</f>
        <v>41.95</v>
      </c>
    </row>
    <row r="289" spans="1:11" x14ac:dyDescent="0.25">
      <c r="A289" s="33">
        <v>42309</v>
      </c>
      <c r="B289">
        <v>38.639504572731255</v>
      </c>
      <c r="C289">
        <v>39.819321878213756</v>
      </c>
      <c r="D289">
        <v>1.9892105817509618</v>
      </c>
      <c r="E289" s="2">
        <v>-1.1798173054825014</v>
      </c>
      <c r="F289">
        <v>43.718102976111609</v>
      </c>
      <c r="G289">
        <v>35.920540780315903</v>
      </c>
      <c r="H289">
        <v>-0.59310829949637178</v>
      </c>
      <c r="I289">
        <f t="shared" si="3"/>
        <v>39.819321878213756</v>
      </c>
      <c r="J289" s="56">
        <f>'SAS Data'!C205</f>
        <v>42.44</v>
      </c>
      <c r="K289" s="56">
        <f>'SAS Data'!E205</f>
        <v>41.95</v>
      </c>
    </row>
    <row r="290" spans="1:11" x14ac:dyDescent="0.25">
      <c r="A290" s="33">
        <v>42339</v>
      </c>
      <c r="B290">
        <v>31.971584817379977</v>
      </c>
      <c r="C290">
        <v>36.187212174305913</v>
      </c>
      <c r="D290">
        <v>1.9892105817509618</v>
      </c>
      <c r="E290" s="2">
        <v>-4.2156273569259355</v>
      </c>
      <c r="F290">
        <v>40.085993272203766</v>
      </c>
      <c r="G290">
        <v>32.28843107640806</v>
      </c>
      <c r="H290">
        <v>-2.1192463963343773</v>
      </c>
      <c r="I290">
        <f t="shared" si="3"/>
        <v>36.187212174305913</v>
      </c>
      <c r="J290" s="56">
        <f>'SAS Data'!C206</f>
        <v>37.19</v>
      </c>
      <c r="K290" s="56">
        <f>'SAS Data'!E206</f>
        <v>41.95</v>
      </c>
    </row>
    <row r="291" spans="1:11" x14ac:dyDescent="0.25">
      <c r="A291" s="33">
        <v>42370</v>
      </c>
      <c r="B291">
        <v>27.179498270524263</v>
      </c>
      <c r="C291">
        <v>28.474986824240943</v>
      </c>
      <c r="D291">
        <v>1.9892105817509618</v>
      </c>
      <c r="E291" s="2">
        <v>-1.2954885537166803</v>
      </c>
      <c r="F291">
        <v>32.373767922138796</v>
      </c>
      <c r="G291">
        <v>24.57620572634309</v>
      </c>
      <c r="H291">
        <v>-0.65125762229575168</v>
      </c>
      <c r="I291">
        <f t="shared" si="3"/>
        <v>28.474986824240943</v>
      </c>
      <c r="J291" s="56">
        <f>'SAS Data'!C207</f>
        <v>31.68</v>
      </c>
      <c r="K291" s="56">
        <f>'SAS Data'!E207</f>
        <v>33.18</v>
      </c>
    </row>
    <row r="292" spans="1:11" x14ac:dyDescent="0.25">
      <c r="A292" s="33">
        <v>42401</v>
      </c>
      <c r="B292">
        <v>26.579129038372518</v>
      </c>
      <c r="C292">
        <v>29.551223081535209</v>
      </c>
      <c r="D292">
        <v>1.9892105817509618</v>
      </c>
      <c r="E292" s="2">
        <v>-2.9720940431626914</v>
      </c>
      <c r="F292">
        <v>33.450004179433066</v>
      </c>
      <c r="G292">
        <v>25.652441983637356</v>
      </c>
      <c r="H292">
        <v>-1.4941072958432418</v>
      </c>
      <c r="I292">
        <f t="shared" si="3"/>
        <v>29.551223081535209</v>
      </c>
      <c r="J292" s="56">
        <f>'SAS Data'!C208</f>
        <v>30.32</v>
      </c>
      <c r="K292" s="56">
        <f>'SAS Data'!E208</f>
        <v>33.18</v>
      </c>
    </row>
    <row r="293" spans="1:11" x14ac:dyDescent="0.25">
      <c r="A293" s="33">
        <v>42430</v>
      </c>
      <c r="B293">
        <v>32.880937352264013</v>
      </c>
      <c r="C293">
        <v>31.920668828222972</v>
      </c>
      <c r="D293">
        <v>1.9892105817509618</v>
      </c>
      <c r="E293" s="2">
        <v>0.96026852404104091</v>
      </c>
      <c r="F293">
        <v>35.819449926120825</v>
      </c>
      <c r="G293">
        <v>28.021887730325119</v>
      </c>
      <c r="H293">
        <v>0.48273849578850736</v>
      </c>
      <c r="I293">
        <f t="shared" si="3"/>
        <v>31.920668828222972</v>
      </c>
      <c r="J293" s="56">
        <f>'SAS Data'!C209</f>
        <v>37.549999999999997</v>
      </c>
      <c r="K293" s="56">
        <f>'SAS Data'!E209</f>
        <v>33.18</v>
      </c>
    </row>
    <row r="294" spans="1:11" x14ac:dyDescent="0.25">
      <c r="A294" s="33">
        <v>42461</v>
      </c>
      <c r="B294">
        <v>36.086221650559921</v>
      </c>
      <c r="C294">
        <v>38.176798418230405</v>
      </c>
      <c r="D294">
        <v>1.9892105817509618</v>
      </c>
      <c r="E294" s="2">
        <v>-2.0905767676704841</v>
      </c>
      <c r="F294">
        <v>42.075579516128258</v>
      </c>
      <c r="G294">
        <v>34.278017320332552</v>
      </c>
      <c r="H294">
        <v>-1.0509579965286011</v>
      </c>
      <c r="I294">
        <f t="shared" si="3"/>
        <v>38.176798418230405</v>
      </c>
      <c r="J294" s="56">
        <f>'SAS Data'!C210</f>
        <v>40.75</v>
      </c>
      <c r="K294" s="56">
        <f>'SAS Data'!E210</f>
        <v>45.41</v>
      </c>
    </row>
    <row r="295" spans="1:11" x14ac:dyDescent="0.25">
      <c r="A295" s="33">
        <v>42491</v>
      </c>
      <c r="B295">
        <v>42.064544437987216</v>
      </c>
      <c r="C295">
        <v>41.143642785646001</v>
      </c>
      <c r="D295">
        <v>1.9892105817509618</v>
      </c>
      <c r="E295" s="2">
        <v>0.92090165234121457</v>
      </c>
      <c r="F295">
        <v>45.042423883543854</v>
      </c>
      <c r="G295">
        <v>37.244861687748148</v>
      </c>
      <c r="H295">
        <v>0.46294829757571959</v>
      </c>
      <c r="I295">
        <f t="shared" si="3"/>
        <v>41.143642785646001</v>
      </c>
      <c r="J295" s="56">
        <f>'SAS Data'!C211</f>
        <v>46.71</v>
      </c>
      <c r="K295" s="56">
        <f>'SAS Data'!E211</f>
        <v>45.41</v>
      </c>
    </row>
    <row r="296" spans="1:11" x14ac:dyDescent="0.25">
      <c r="A296" s="33">
        <v>42522</v>
      </c>
      <c r="B296">
        <v>44.875728662857384</v>
      </c>
      <c r="C296">
        <v>44.608111046564019</v>
      </c>
      <c r="D296">
        <v>1.9892105817509618</v>
      </c>
      <c r="E296" s="2">
        <v>0.26761761629336434</v>
      </c>
      <c r="F296">
        <v>48.506892144461872</v>
      </c>
      <c r="G296">
        <v>40.709329948666166</v>
      </c>
      <c r="H296">
        <v>0.13453458308963923</v>
      </c>
      <c r="I296">
        <f t="shared" si="3"/>
        <v>44.608111046564019</v>
      </c>
      <c r="J296" s="56">
        <f>'SAS Data'!C212</f>
        <v>48.76</v>
      </c>
      <c r="K296" s="56">
        <f>'SAS Data'!E212</f>
        <v>45.41</v>
      </c>
    </row>
    <row r="297" spans="1:11" x14ac:dyDescent="0.25">
      <c r="A297" s="33">
        <v>42552</v>
      </c>
      <c r="B297">
        <v>41.080158740726574</v>
      </c>
      <c r="C297">
        <v>41.600968297299843</v>
      </c>
      <c r="D297">
        <v>1.9892105817509618</v>
      </c>
      <c r="E297" s="2">
        <v>-0.52080955657326911</v>
      </c>
      <c r="F297">
        <v>45.499749395197696</v>
      </c>
      <c r="G297">
        <v>37.70218719940199</v>
      </c>
      <c r="H297">
        <v>-0.26181720595656455</v>
      </c>
      <c r="I297">
        <f t="shared" si="3"/>
        <v>41.600968297299843</v>
      </c>
      <c r="J297" s="56">
        <f>'SAS Data'!C213</f>
        <v>44.65</v>
      </c>
      <c r="K297" s="56">
        <f>'SAS Data'!E213</f>
        <v>44.92</v>
      </c>
    </row>
    <row r="298" spans="1:11" x14ac:dyDescent="0.25">
      <c r="A298" s="33">
        <v>42583</v>
      </c>
      <c r="B298">
        <v>40.979457710105876</v>
      </c>
      <c r="C298">
        <v>41.918949792352265</v>
      </c>
      <c r="D298">
        <v>1.9892105817509618</v>
      </c>
      <c r="E298" s="2">
        <v>-0.9394920822463888</v>
      </c>
      <c r="F298">
        <v>45.817730890250118</v>
      </c>
      <c r="G298">
        <v>38.020168694454412</v>
      </c>
      <c r="H298">
        <v>-0.47229392949409116</v>
      </c>
      <c r="I298">
        <f t="shared" si="3"/>
        <v>41.918949792352265</v>
      </c>
      <c r="J298" s="56">
        <f>'SAS Data'!C214</f>
        <v>44.72</v>
      </c>
      <c r="K298" s="56">
        <f>'SAS Data'!E214</f>
        <v>44.92</v>
      </c>
    </row>
    <row r="299" spans="1:11" x14ac:dyDescent="0.25">
      <c r="A299" s="33">
        <v>42614</v>
      </c>
      <c r="B299">
        <v>41.147446002927659</v>
      </c>
      <c r="C299">
        <v>41.463050112237838</v>
      </c>
      <c r="D299">
        <v>1.9892105817509618</v>
      </c>
      <c r="E299" s="2">
        <v>-0.31560410931017913</v>
      </c>
      <c r="F299">
        <v>45.361831210135691</v>
      </c>
      <c r="G299">
        <v>37.564269014339985</v>
      </c>
      <c r="H299">
        <v>-0.15865796824405343</v>
      </c>
      <c r="I299">
        <f t="shared" si="3"/>
        <v>41.463050112237838</v>
      </c>
      <c r="J299" s="56">
        <f>'SAS Data'!C215</f>
        <v>45.18</v>
      </c>
      <c r="K299" s="56">
        <f>'SAS Data'!E215</f>
        <v>44.92</v>
      </c>
    </row>
    <row r="300" spans="1:11" x14ac:dyDescent="0.25">
      <c r="A300" s="33">
        <v>42644</v>
      </c>
      <c r="B300">
        <v>45.678868081330485</v>
      </c>
      <c r="C300">
        <v>47.042137394357724</v>
      </c>
      <c r="D300">
        <v>1.9892105817509618</v>
      </c>
      <c r="E300" s="2">
        <v>-1.3632693130272386</v>
      </c>
      <c r="F300">
        <v>50.940918492255577</v>
      </c>
      <c r="G300">
        <v>43.143356296459871</v>
      </c>
      <c r="H300">
        <v>-0.68533182234896861</v>
      </c>
      <c r="I300">
        <f t="shared" si="3"/>
        <v>47.042137394357724</v>
      </c>
      <c r="J300" s="56">
        <f>'SAS Data'!C216</f>
        <v>49.78</v>
      </c>
      <c r="K300" s="56">
        <f>'SAS Data'!E216</f>
        <v>49.31</v>
      </c>
    </row>
    <row r="301" spans="1:11" x14ac:dyDescent="0.25">
      <c r="A301" s="33">
        <v>42675</v>
      </c>
      <c r="B301">
        <v>42.116240939247973</v>
      </c>
      <c r="C301">
        <v>44.084391158254149</v>
      </c>
      <c r="D301">
        <v>1.9892105817509618</v>
      </c>
      <c r="E301" s="2">
        <v>-1.9681502190061764</v>
      </c>
      <c r="F301">
        <v>47.983172256152002</v>
      </c>
      <c r="G301">
        <v>40.185610060356296</v>
      </c>
      <c r="H301">
        <v>-0.98941270324117847</v>
      </c>
      <c r="I301">
        <f t="shared" si="3"/>
        <v>44.084391158254149</v>
      </c>
      <c r="J301" s="56">
        <f>'SAS Data'!C217</f>
        <v>45.66</v>
      </c>
      <c r="K301" s="56">
        <f>'SAS Data'!E217</f>
        <v>49.31</v>
      </c>
    </row>
    <row r="302" spans="1:11" x14ac:dyDescent="0.25">
      <c r="A302" s="33">
        <v>42705</v>
      </c>
      <c r="B302">
        <v>48.572973976163787</v>
      </c>
      <c r="C302">
        <v>46.515435481325497</v>
      </c>
      <c r="D302">
        <v>1.9892105817509618</v>
      </c>
      <c r="E302" s="2">
        <v>2.0575384948382904</v>
      </c>
      <c r="F302">
        <v>50.41421657922335</v>
      </c>
      <c r="G302">
        <v>42.616654383427644</v>
      </c>
      <c r="H302">
        <v>1.0343492608144003</v>
      </c>
      <c r="I302">
        <f t="shared" si="3"/>
        <v>46.515435481325497</v>
      </c>
      <c r="J302" s="56">
        <f>'SAS Data'!C218</f>
        <v>51.97</v>
      </c>
      <c r="K302" s="56">
        <f>'SAS Data'!E218</f>
        <v>49.31</v>
      </c>
    </row>
    <row r="303" spans="1:11" x14ac:dyDescent="0.25">
      <c r="A303" s="33">
        <v>42736</v>
      </c>
      <c r="B303">
        <v>49.376173816837664</v>
      </c>
      <c r="C303">
        <v>49.162775628147628</v>
      </c>
      <c r="D303">
        <v>1.9892105817509618</v>
      </c>
      <c r="E303" s="2">
        <v>0.21339818869003579</v>
      </c>
      <c r="F303">
        <v>53.061556726045481</v>
      </c>
      <c r="G303">
        <v>45.263994530249775</v>
      </c>
      <c r="H303">
        <v>0.10727782701728664</v>
      </c>
      <c r="I303">
        <f t="shared" si="3"/>
        <v>49.162775628147628</v>
      </c>
      <c r="J303" s="56">
        <f>'SAS Data'!C219</f>
        <v>52.5</v>
      </c>
      <c r="K303" s="56">
        <f>'SAS Data'!E219</f>
        <v>51.95</v>
      </c>
    </row>
    <row r="304" spans="1:11" x14ac:dyDescent="0.25">
      <c r="A304" s="33">
        <v>42767</v>
      </c>
      <c r="B304">
        <v>50.352665643606272</v>
      </c>
      <c r="C304">
        <v>49.115930067964726</v>
      </c>
      <c r="D304">
        <v>1.9892105817509618</v>
      </c>
      <c r="E304" s="2">
        <v>1.2367355756415463</v>
      </c>
      <c r="F304">
        <v>53.014711165862579</v>
      </c>
      <c r="G304">
        <v>45.217148970066873</v>
      </c>
      <c r="H304">
        <v>0.62172179606692779</v>
      </c>
      <c r="I304">
        <f t="shared" si="3"/>
        <v>49.115930067964726</v>
      </c>
      <c r="J304" s="56">
        <f>'SAS Data'!C220</f>
        <v>53.47</v>
      </c>
      <c r="K304" s="56">
        <f>'SAS Data'!E220</f>
        <v>51.95</v>
      </c>
    </row>
    <row r="305" spans="1:15" x14ac:dyDescent="0.25">
      <c r="A305" s="33">
        <v>42795</v>
      </c>
      <c r="B305">
        <v>46.535797390948275</v>
      </c>
      <c r="C305">
        <v>47.676410724350362</v>
      </c>
      <c r="D305">
        <v>1.9892105817509618</v>
      </c>
      <c r="E305" s="2">
        <v>-1.1406133334020865</v>
      </c>
      <c r="F305">
        <v>51.575191822248215</v>
      </c>
      <c r="G305">
        <v>43.777629626452509</v>
      </c>
      <c r="H305">
        <v>-0.57339999287460308</v>
      </c>
      <c r="I305">
        <f t="shared" si="3"/>
        <v>47.676410724350362</v>
      </c>
      <c r="J305" s="56">
        <f>'SAS Data'!C221</f>
        <v>49.33</v>
      </c>
      <c r="K305" s="56">
        <f>'SAS Data'!E221</f>
        <v>51.95</v>
      </c>
    </row>
    <row r="306" spans="1:15" x14ac:dyDescent="0.25">
      <c r="A306" s="33">
        <v>42826</v>
      </c>
      <c r="B306">
        <v>47.105713971070792</v>
      </c>
      <c r="C306">
        <v>46.640179910532851</v>
      </c>
      <c r="D306">
        <v>1.9892105817509618</v>
      </c>
      <c r="E306" s="2">
        <v>0.46553406053794077</v>
      </c>
      <c r="F306">
        <v>50.538961008430704</v>
      </c>
      <c r="G306">
        <v>42.741398812634998</v>
      </c>
      <c r="H306">
        <v>0.23402955162653719</v>
      </c>
      <c r="I306">
        <f t="shared" si="3"/>
        <v>46.640179910532851</v>
      </c>
      <c r="J306" s="56">
        <f>'SAS Data'!C222</f>
        <v>51.06</v>
      </c>
      <c r="K306" s="56">
        <f>'SAS Data'!E222</f>
        <v>48.3</v>
      </c>
    </row>
    <row r="307" spans="1:15" x14ac:dyDescent="0.25">
      <c r="A307" s="33">
        <v>42856</v>
      </c>
      <c r="B307">
        <v>42.832064245215093</v>
      </c>
      <c r="C307">
        <v>46.143644367215956</v>
      </c>
      <c r="D307">
        <v>1.9892105817509618</v>
      </c>
      <c r="E307" s="2">
        <v>-3.311580122000862</v>
      </c>
      <c r="F307">
        <v>50.042425465113809</v>
      </c>
      <c r="G307">
        <v>42.244863269318103</v>
      </c>
      <c r="H307">
        <v>-1.6647710163928002</v>
      </c>
      <c r="I307">
        <f t="shared" si="3"/>
        <v>46.143644367215956</v>
      </c>
      <c r="J307" s="56">
        <f>'SAS Data'!C223</f>
        <v>48.48</v>
      </c>
      <c r="K307" s="56">
        <f>'SAS Data'!E223</f>
        <v>48.3</v>
      </c>
    </row>
    <row r="308" spans="1:15" x14ac:dyDescent="0.25">
      <c r="A308" s="33">
        <v>42887</v>
      </c>
      <c r="B308">
        <v>41.375711240131729</v>
      </c>
      <c r="C308">
        <v>42.094001233894495</v>
      </c>
      <c r="D308">
        <v>1.9892105817509618</v>
      </c>
      <c r="E308" s="2">
        <v>-0.7182899937627667</v>
      </c>
      <c r="F308">
        <v>45.992782331792348</v>
      </c>
      <c r="G308">
        <v>38.195220135996642</v>
      </c>
      <c r="H308">
        <v>-0.3610929885213594</v>
      </c>
      <c r="I308">
        <f t="shared" si="3"/>
        <v>42.094001233894495</v>
      </c>
      <c r="J308" s="56">
        <f>'SAS Data'!C224</f>
        <v>45.18</v>
      </c>
      <c r="K308" s="56">
        <f>'SAS Data'!E224</f>
        <v>48.3</v>
      </c>
    </row>
    <row r="309" spans="1:15" x14ac:dyDescent="0.25">
      <c r="A309" s="33">
        <v>42917</v>
      </c>
      <c r="B309">
        <v>43.037570461468022</v>
      </c>
      <c r="C309">
        <v>44.003596837288512</v>
      </c>
      <c r="D309">
        <v>1.9892105817509618</v>
      </c>
      <c r="E309" s="2">
        <v>-0.96602637582049056</v>
      </c>
      <c r="F309">
        <v>47.902377935186365</v>
      </c>
      <c r="G309">
        <v>40.104815739390659</v>
      </c>
      <c r="H309">
        <v>-0.48563303688549941</v>
      </c>
      <c r="I309">
        <f t="shared" si="3"/>
        <v>44.003596837288512</v>
      </c>
      <c r="J309" s="56">
        <f>'SAS Data'!C225</f>
        <v>46.63</v>
      </c>
      <c r="K309" s="56">
        <f>'SAS Data'!E225</f>
        <v>48.22</v>
      </c>
    </row>
    <row r="310" spans="1:15" x14ac:dyDescent="0.25">
      <c r="A310" s="33">
        <v>42948</v>
      </c>
      <c r="B310">
        <v>44.416432995662106</v>
      </c>
      <c r="C310">
        <v>44.406734348893295</v>
      </c>
      <c r="D310">
        <v>1.9892105817509618</v>
      </c>
      <c r="E310" s="2">
        <v>9.6986467688111588E-3</v>
      </c>
      <c r="F310">
        <v>48.305515446791148</v>
      </c>
      <c r="G310">
        <v>40.507953250995442</v>
      </c>
      <c r="H310">
        <v>4.8756259683045344E-3</v>
      </c>
      <c r="I310">
        <f t="shared" si="3"/>
        <v>44.406734348893295</v>
      </c>
      <c r="J310" s="56">
        <f>'SAS Data'!C226</f>
        <v>48.04</v>
      </c>
      <c r="K310" s="56">
        <f>'SAS Data'!E226</f>
        <v>48.22</v>
      </c>
    </row>
    <row r="311" spans="1:15" x14ac:dyDescent="0.25">
      <c r="A311" s="33">
        <v>42979</v>
      </c>
      <c r="B311">
        <v>46.386032677771212</v>
      </c>
      <c r="C311">
        <v>45.65396778898058</v>
      </c>
      <c r="D311">
        <v>1.9892105817509618</v>
      </c>
      <c r="E311" s="2">
        <v>0.73206488879063158</v>
      </c>
      <c r="F311">
        <v>49.552748886878433</v>
      </c>
      <c r="G311">
        <v>41.755186691082727</v>
      </c>
      <c r="H311">
        <v>0.3680177933430489</v>
      </c>
      <c r="I311">
        <f t="shared" si="3"/>
        <v>45.65396778898058</v>
      </c>
      <c r="J311" s="56">
        <f>'SAS Data'!C227</f>
        <v>49.82</v>
      </c>
      <c r="K311" s="56">
        <f>'SAS Data'!E227</f>
        <v>48.22</v>
      </c>
    </row>
    <row r="312" spans="1:15" x14ac:dyDescent="0.25">
      <c r="A312" s="33">
        <v>43009</v>
      </c>
      <c r="B312">
        <v>47.404356058237951</v>
      </c>
      <c r="C312">
        <v>49.251745302589057</v>
      </c>
      <c r="D312">
        <v>1.9892105817509618</v>
      </c>
      <c r="E312" s="2">
        <v>-1.8473892443511062</v>
      </c>
      <c r="F312">
        <v>53.15052640048691</v>
      </c>
      <c r="G312">
        <v>45.352964204691204</v>
      </c>
      <c r="H312">
        <v>-0.92870471396999088</v>
      </c>
      <c r="I312">
        <f t="shared" si="3"/>
        <v>49.251745302589057</v>
      </c>
      <c r="J312" s="56">
        <f>'SAS Data'!C228</f>
        <v>51.58</v>
      </c>
      <c r="K312" s="56">
        <f>'SAS Data'!E228</f>
        <v>55.36</v>
      </c>
    </row>
    <row r="313" spans="1:15" x14ac:dyDescent="0.25">
      <c r="A313" s="33">
        <v>43040</v>
      </c>
      <c r="B313">
        <v>53.465118424465302</v>
      </c>
      <c r="C313">
        <v>51.947591927809277</v>
      </c>
      <c r="D313">
        <v>1.9892105817509618</v>
      </c>
      <c r="E313" s="2">
        <v>1.5175264966560249</v>
      </c>
      <c r="F313">
        <v>55.84637302570713</v>
      </c>
      <c r="G313">
        <v>48.048810829911424</v>
      </c>
      <c r="H313">
        <v>0.76287875732103405</v>
      </c>
      <c r="I313">
        <f t="shared" si="3"/>
        <v>51.947591927809277</v>
      </c>
      <c r="J313" s="56">
        <f>'SAS Data'!C229</f>
        <v>56.64</v>
      </c>
      <c r="K313" s="56">
        <f>'SAS Data'!E229</f>
        <v>55.36</v>
      </c>
    </row>
    <row r="314" spans="1:15" x14ac:dyDescent="0.25">
      <c r="A314" s="33">
        <v>43070</v>
      </c>
      <c r="B314">
        <v>55.458531474597748</v>
      </c>
      <c r="C314">
        <v>54.079180665615425</v>
      </c>
      <c r="D314">
        <v>1.9892105817509618</v>
      </c>
      <c r="E314" s="2">
        <v>1.3793508089823234</v>
      </c>
      <c r="F314">
        <v>57.977961763513278</v>
      </c>
      <c r="G314">
        <v>50.180399567717572</v>
      </c>
      <c r="H314">
        <v>0.6934161831012271</v>
      </c>
      <c r="I314">
        <f t="shared" si="3"/>
        <v>54.079180665615425</v>
      </c>
      <c r="J314" s="56">
        <f>'SAS Data'!C230</f>
        <v>57.88</v>
      </c>
      <c r="K314" s="56">
        <f>'SAS Data'!E230</f>
        <v>55.36</v>
      </c>
    </row>
    <row r="315" spans="1:15" x14ac:dyDescent="0.25">
      <c r="A315" s="33">
        <v>43101</v>
      </c>
      <c r="B315">
        <v>61.360729690907547</v>
      </c>
      <c r="C315">
        <v>59.905030146783744</v>
      </c>
      <c r="D315">
        <v>1.9892105817509618</v>
      </c>
      <c r="E315" s="2">
        <v>1.455699544123803</v>
      </c>
      <c r="F315">
        <v>63.803811244681597</v>
      </c>
      <c r="G315">
        <v>56.006249048885891</v>
      </c>
      <c r="H315">
        <v>0.73179760729125687</v>
      </c>
      <c r="I315">
        <f t="shared" si="3"/>
        <v>59.905030146783744</v>
      </c>
      <c r="J315" s="56">
        <f>'SAS Data'!C231</f>
        <v>63.7</v>
      </c>
      <c r="K315" s="56">
        <f>'SAS Data'!E231</f>
        <v>62.88</v>
      </c>
    </row>
    <row r="316" spans="1:15" x14ac:dyDescent="0.25">
      <c r="A316" s="33">
        <v>43132</v>
      </c>
      <c r="B316">
        <v>60.433245054721233</v>
      </c>
      <c r="C316">
        <v>59.329233351581699</v>
      </c>
      <c r="D316">
        <v>1.9892105817509618</v>
      </c>
      <c r="E316" s="2">
        <v>1.104011703139534</v>
      </c>
      <c r="F316">
        <v>63.228014449479552</v>
      </c>
      <c r="G316">
        <v>55.430452253683846</v>
      </c>
      <c r="H316">
        <v>0.5549999146735638</v>
      </c>
      <c r="I316">
        <f t="shared" si="3"/>
        <v>59.329233351581699</v>
      </c>
      <c r="J316" s="56">
        <f>'SAS Data'!C232</f>
        <v>62.23</v>
      </c>
      <c r="K316" s="56">
        <f>'SAS Data'!E232</f>
        <v>62.88</v>
      </c>
    </row>
    <row r="317" spans="1:15" x14ac:dyDescent="0.25">
      <c r="A317" s="33">
        <v>43160</v>
      </c>
      <c r="B317">
        <v>58.859742829680833</v>
      </c>
      <c r="C317">
        <v>59.751624926187993</v>
      </c>
      <c r="D317">
        <v>1.9892105817509618</v>
      </c>
      <c r="E317" s="2">
        <v>-0.89188209650716033</v>
      </c>
      <c r="F317">
        <v>63.650406024085846</v>
      </c>
      <c r="G317">
        <v>55.85284382829014</v>
      </c>
      <c r="H317">
        <v>-0.44835981906053374</v>
      </c>
      <c r="I317">
        <f t="shared" si="3"/>
        <v>59.751624926187993</v>
      </c>
      <c r="J317" s="56">
        <f>'SAS Data'!C233</f>
        <v>62.73</v>
      </c>
      <c r="K317" s="56">
        <f>'SAS Data'!E233</f>
        <v>62.88</v>
      </c>
    </row>
    <row r="318" spans="1:15" x14ac:dyDescent="0.25">
      <c r="A318" s="33">
        <v>43191</v>
      </c>
      <c r="B318">
        <v>62.561108922894384</v>
      </c>
      <c r="C318">
        <v>64.118941782281297</v>
      </c>
      <c r="D318">
        <v>1.9892105817509618</v>
      </c>
      <c r="E318" s="2">
        <v>-1.5578328593869131</v>
      </c>
      <c r="F318">
        <v>68.01772288017915</v>
      </c>
      <c r="G318">
        <v>60.220160684383444</v>
      </c>
      <c r="H318">
        <v>-0.7831412489348728</v>
      </c>
      <c r="I318">
        <f t="shared" si="3"/>
        <v>64.118941782281297</v>
      </c>
      <c r="J318" s="56">
        <f>'SAS Data'!C234</f>
        <v>66.25</v>
      </c>
      <c r="K318" s="56">
        <f>'SAS Data'!E234</f>
        <v>67.88</v>
      </c>
      <c r="M318" t="s">
        <v>416</v>
      </c>
      <c r="O318" t="s">
        <v>408</v>
      </c>
    </row>
    <row r="319" spans="1:15" x14ac:dyDescent="0.25">
      <c r="A319" s="33">
        <v>43221</v>
      </c>
      <c r="C319">
        <v>65.013823935442943</v>
      </c>
      <c r="D319">
        <v>1.9892105817509618</v>
      </c>
      <c r="F319">
        <v>68.912605033340796</v>
      </c>
      <c r="G319">
        <v>61.11504283754509</v>
      </c>
      <c r="I319">
        <f>C319-C319*5%</f>
        <v>61.763132738670798</v>
      </c>
      <c r="J319" s="56">
        <f>'SAS Data'!C235</f>
        <v>69.98</v>
      </c>
      <c r="K319" s="56">
        <f>'SAS Data'!E235</f>
        <v>67.88</v>
      </c>
      <c r="M319">
        <f>3.21+C319-I319</f>
        <v>6.4606911967721388</v>
      </c>
      <c r="O319">
        <v>63.29</v>
      </c>
    </row>
    <row r="320" spans="1:15" x14ac:dyDescent="0.25">
      <c r="A320" s="33">
        <v>43252</v>
      </c>
      <c r="C320">
        <v>63.493903424280958</v>
      </c>
      <c r="D320">
        <v>2.0482284108382678</v>
      </c>
      <c r="F320">
        <v>67.508357341635673</v>
      </c>
      <c r="G320">
        <v>59.479449506926244</v>
      </c>
      <c r="I320">
        <f t="shared" ref="I320:I325" si="4">C320-C320*5%</f>
        <v>60.319208253066911</v>
      </c>
      <c r="J320" s="56">
        <f>'SAS Data'!C236</f>
        <v>67.87</v>
      </c>
      <c r="K320" s="56">
        <f>'SAS Data'!E236</f>
        <v>67.88</v>
      </c>
      <c r="M320">
        <f t="shared" ref="M320:M351" si="5">3.21+C320-I320</f>
        <v>6.384695171214041</v>
      </c>
    </row>
    <row r="321" spans="1:13" x14ac:dyDescent="0.25">
      <c r="A321" s="33">
        <v>43282</v>
      </c>
      <c r="C321">
        <v>64.272764041650376</v>
      </c>
      <c r="D321">
        <v>2.083236371621326</v>
      </c>
      <c r="F321">
        <v>68.355832301312077</v>
      </c>
      <c r="G321">
        <v>60.189695781988675</v>
      </c>
      <c r="I321">
        <f t="shared" si="4"/>
        <v>61.059125839567855</v>
      </c>
      <c r="J321" s="56">
        <f>'SAS Data'!C237</f>
        <v>70</v>
      </c>
      <c r="K321" s="56">
        <f>'SAS Data'!E237</f>
        <v>67.709999999999994</v>
      </c>
      <c r="M321">
        <f t="shared" si="5"/>
        <v>6.4236382020825147</v>
      </c>
    </row>
    <row r="322" spans="1:13" x14ac:dyDescent="0.25">
      <c r="A322" s="33">
        <v>43313</v>
      </c>
      <c r="C322">
        <v>63.959520984135722</v>
      </c>
      <c r="D322">
        <v>2.1310345028592925</v>
      </c>
      <c r="F322">
        <v>68.136271859552153</v>
      </c>
      <c r="G322">
        <v>59.782770108719291</v>
      </c>
      <c r="I322">
        <f t="shared" si="4"/>
        <v>60.761544934928935</v>
      </c>
      <c r="J322" s="56">
        <f>'SAS Data'!C238</f>
        <v>69</v>
      </c>
      <c r="K322" s="56">
        <f>'SAS Data'!E238</f>
        <v>67.709999999999994</v>
      </c>
      <c r="M322">
        <f t="shared" si="5"/>
        <v>6.4079760492067805</v>
      </c>
    </row>
    <row r="323" spans="1:13" x14ac:dyDescent="0.25">
      <c r="A323" s="33">
        <v>43344</v>
      </c>
      <c r="C323">
        <v>63.206484962267652</v>
      </c>
      <c r="D323">
        <v>2.1622481195118683</v>
      </c>
      <c r="F323">
        <v>67.444413402150374</v>
      </c>
      <c r="G323">
        <v>58.96855652238493</v>
      </c>
      <c r="I323">
        <f t="shared" si="4"/>
        <v>60.046160714154269</v>
      </c>
      <c r="J323" s="56">
        <f>'SAS Data'!C239</f>
        <v>67</v>
      </c>
      <c r="K323" s="56">
        <f>'SAS Data'!E239</f>
        <v>67.709999999999994</v>
      </c>
      <c r="M323">
        <f t="shared" si="5"/>
        <v>6.3703242481133771</v>
      </c>
    </row>
    <row r="324" spans="1:13" x14ac:dyDescent="0.25">
      <c r="A324" s="33">
        <v>43374</v>
      </c>
      <c r="C324">
        <v>61.746176443476365</v>
      </c>
      <c r="D324">
        <v>2.1744997942566635</v>
      </c>
      <c r="F324">
        <v>66.008117724609178</v>
      </c>
      <c r="G324">
        <v>57.484235162343545</v>
      </c>
      <c r="I324">
        <f t="shared" si="4"/>
        <v>58.658867621302548</v>
      </c>
      <c r="J324" s="56">
        <f>'SAS Data'!C240</f>
        <v>65</v>
      </c>
      <c r="K324" s="56">
        <f>'SAS Data'!E240</f>
        <v>66.37</v>
      </c>
      <c r="M324">
        <f t="shared" si="5"/>
        <v>6.297308822173818</v>
      </c>
    </row>
    <row r="325" spans="1:13" x14ac:dyDescent="0.25">
      <c r="A325" s="33">
        <v>43405</v>
      </c>
      <c r="C325">
        <v>61.009314460526234</v>
      </c>
      <c r="D325">
        <v>2.2456110302426335</v>
      </c>
      <c r="F325">
        <v>65.410631203087675</v>
      </c>
      <c r="G325">
        <v>56.607997717964786</v>
      </c>
      <c r="I325">
        <f t="shared" si="4"/>
        <v>57.95884873749992</v>
      </c>
      <c r="J325" s="56">
        <f>'SAS Data'!C241</f>
        <v>64</v>
      </c>
      <c r="K325" s="56">
        <f>'SAS Data'!E241</f>
        <v>66.37</v>
      </c>
      <c r="M325">
        <f t="shared" si="5"/>
        <v>6.2604657230263143</v>
      </c>
    </row>
    <row r="326" spans="1:13" x14ac:dyDescent="0.25">
      <c r="A326" s="33">
        <v>43435</v>
      </c>
      <c r="C326">
        <v>60.694505631291527</v>
      </c>
      <c r="D326">
        <v>2.2481230886624073</v>
      </c>
      <c r="F326">
        <v>65.10074591788279</v>
      </c>
      <c r="G326">
        <v>56.288265344700264</v>
      </c>
      <c r="I326">
        <f>C326-C326*5%</f>
        <v>57.659780349726951</v>
      </c>
      <c r="J326" s="56">
        <f>'SAS Data'!C242</f>
        <v>63</v>
      </c>
      <c r="K326" s="56">
        <f>'SAS Data'!E242</f>
        <v>66.37</v>
      </c>
      <c r="M326">
        <f t="shared" si="5"/>
        <v>6.2447252815645768</v>
      </c>
    </row>
    <row r="327" spans="1:13" x14ac:dyDescent="0.25">
      <c r="A327" s="33">
        <v>43466</v>
      </c>
      <c r="C327">
        <v>58.007911977430894</v>
      </c>
      <c r="D327">
        <v>2.2564649272851152</v>
      </c>
      <c r="F327">
        <v>62.430501967287512</v>
      </c>
      <c r="G327">
        <v>53.585321987574275</v>
      </c>
      <c r="I327">
        <f>C327-C327*6%</f>
        <v>54.527437258785042</v>
      </c>
      <c r="J327" s="56">
        <f>'SAS Data'!C243</f>
        <v>62</v>
      </c>
      <c r="K327" s="56">
        <f>'SAS Data'!E243</f>
        <v>61.36</v>
      </c>
      <c r="M327">
        <f t="shared" si="5"/>
        <v>6.6904747186458522</v>
      </c>
    </row>
    <row r="328" spans="1:13" x14ac:dyDescent="0.25">
      <c r="A328" s="33">
        <v>43497</v>
      </c>
      <c r="C328">
        <v>57.931029761380813</v>
      </c>
      <c r="D328">
        <v>2.2629182938800221</v>
      </c>
      <c r="F328">
        <v>62.366268117342479</v>
      </c>
      <c r="G328">
        <v>53.495791405419148</v>
      </c>
      <c r="I328">
        <f>C328-C328*7%</f>
        <v>53.875857678084159</v>
      </c>
      <c r="J328" s="56">
        <f>'SAS Data'!C244</f>
        <v>62</v>
      </c>
      <c r="K328" s="56">
        <f>'SAS Data'!E244</f>
        <v>61.36</v>
      </c>
      <c r="M328">
        <f t="shared" si="5"/>
        <v>7.2651720832966546</v>
      </c>
    </row>
    <row r="329" spans="1:13" x14ac:dyDescent="0.25">
      <c r="A329" s="33">
        <v>43525</v>
      </c>
      <c r="C329">
        <v>57.856814858759989</v>
      </c>
      <c r="D329">
        <v>2.2703013357952226</v>
      </c>
      <c r="F329">
        <v>62.306523710971803</v>
      </c>
      <c r="G329">
        <v>53.407106006548176</v>
      </c>
      <c r="I329">
        <f>C329-C329*8%</f>
        <v>53.228269670059191</v>
      </c>
      <c r="J329" s="56">
        <f>'SAS Data'!C245</f>
        <v>62</v>
      </c>
      <c r="K329" s="56">
        <f>'SAS Data'!E245</f>
        <v>61.36</v>
      </c>
      <c r="M329">
        <f t="shared" si="5"/>
        <v>7.8385451887007989</v>
      </c>
    </row>
    <row r="330" spans="1:13" x14ac:dyDescent="0.25">
      <c r="A330" s="33">
        <v>43556</v>
      </c>
      <c r="C330">
        <v>58.778799023795955</v>
      </c>
      <c r="D330">
        <v>2.2716463871072916</v>
      </c>
      <c r="F330">
        <v>63.231144128136776</v>
      </c>
      <c r="G330">
        <v>54.326453919455133</v>
      </c>
      <c r="I330">
        <f>C330-C330*9%</f>
        <v>53.488707111654321</v>
      </c>
      <c r="J330" s="56">
        <f>'SAS Data'!C246</f>
        <v>61.5</v>
      </c>
      <c r="K330" s="56">
        <f>'SAS Data'!E246</f>
        <v>63.88</v>
      </c>
      <c r="M330">
        <f t="shared" si="5"/>
        <v>8.5000919121416345</v>
      </c>
    </row>
    <row r="331" spans="1:13" x14ac:dyDescent="0.25">
      <c r="A331" s="33">
        <v>43586</v>
      </c>
      <c r="C331">
        <v>58.877353820380378</v>
      </c>
      <c r="D331">
        <v>2.2780196850816892</v>
      </c>
      <c r="F331">
        <v>63.342190359213767</v>
      </c>
      <c r="G331">
        <v>54.41251728154699</v>
      </c>
      <c r="I331">
        <f>C331-C331*10%</f>
        <v>52.98961843834234</v>
      </c>
      <c r="J331" s="56">
        <f>'SAS Data'!C247</f>
        <v>61.5</v>
      </c>
      <c r="K331" s="56">
        <f>'SAS Data'!E247</f>
        <v>63.88</v>
      </c>
      <c r="M331">
        <f t="shared" si="5"/>
        <v>9.0977353820380387</v>
      </c>
    </row>
    <row r="332" spans="1:13" x14ac:dyDescent="0.25">
      <c r="A332" s="33">
        <v>43617</v>
      </c>
      <c r="C332">
        <v>58.821523650558561</v>
      </c>
      <c r="D332">
        <v>2.2781576561658667</v>
      </c>
      <c r="F332">
        <v>63.286630607747846</v>
      </c>
      <c r="G332">
        <v>54.356416693369276</v>
      </c>
      <c r="I332">
        <f>C332-C332*10%</f>
        <v>52.939371285502702</v>
      </c>
      <c r="J332" s="56">
        <f>'SAS Data'!C248</f>
        <v>61.5</v>
      </c>
      <c r="K332" s="56">
        <f>'SAS Data'!E248</f>
        <v>63.88</v>
      </c>
      <c r="M332">
        <f t="shared" si="5"/>
        <v>9.0921523650558598</v>
      </c>
    </row>
    <row r="333" spans="1:13" x14ac:dyDescent="0.25">
      <c r="A333" s="33">
        <v>43647</v>
      </c>
      <c r="C333">
        <v>59.066175432452852</v>
      </c>
      <c r="D333">
        <v>2.2812578656689473</v>
      </c>
      <c r="F333">
        <v>63.537358688612699</v>
      </c>
      <c r="G333">
        <v>54.594992176293005</v>
      </c>
      <c r="I333">
        <f t="shared" ref="I333:I338" si="6">C333-C333*10%</f>
        <v>53.159557889207562</v>
      </c>
      <c r="J333" s="56">
        <f>'SAS Data'!C249</f>
        <v>61.5</v>
      </c>
      <c r="K333" s="56">
        <f>'SAS Data'!E249</f>
        <v>64.569999999999993</v>
      </c>
      <c r="M333">
        <f t="shared" si="5"/>
        <v>9.1166175432452903</v>
      </c>
    </row>
    <row r="334" spans="1:13" x14ac:dyDescent="0.25">
      <c r="A334" s="33">
        <v>43678</v>
      </c>
      <c r="C334">
        <v>59.097507680413699</v>
      </c>
      <c r="D334">
        <v>2.2818724117433073</v>
      </c>
      <c r="F334">
        <v>63.569895424746136</v>
      </c>
      <c r="G334">
        <v>54.625119936081262</v>
      </c>
      <c r="I334">
        <f t="shared" si="6"/>
        <v>53.187756912372329</v>
      </c>
      <c r="J334" s="56">
        <f>'SAS Data'!C250</f>
        <v>61.5</v>
      </c>
      <c r="K334" s="56">
        <f>'SAS Data'!E250</f>
        <v>64.569999999999993</v>
      </c>
      <c r="M334">
        <f t="shared" si="5"/>
        <v>9.1197507680413707</v>
      </c>
    </row>
    <row r="335" spans="1:13" x14ac:dyDescent="0.25">
      <c r="A335" s="33">
        <v>43709</v>
      </c>
      <c r="C335">
        <v>59.367826588952155</v>
      </c>
      <c r="D335">
        <v>2.2833472942180237</v>
      </c>
      <c r="F335">
        <v>63.843105049816465</v>
      </c>
      <c r="G335">
        <v>54.892548128087846</v>
      </c>
      <c r="I335">
        <f t="shared" si="6"/>
        <v>53.431043930056937</v>
      </c>
      <c r="J335" s="56">
        <f>'SAS Data'!C251</f>
        <v>62</v>
      </c>
      <c r="K335" s="56">
        <f>'SAS Data'!E251</f>
        <v>64.569999999999993</v>
      </c>
      <c r="M335">
        <f t="shared" si="5"/>
        <v>9.1467826588952192</v>
      </c>
    </row>
    <row r="336" spans="1:13" x14ac:dyDescent="0.25">
      <c r="A336" s="33">
        <v>43739</v>
      </c>
      <c r="C336">
        <v>61.922709125138375</v>
      </c>
      <c r="D336">
        <v>2.2834131468330283</v>
      </c>
      <c r="F336">
        <v>66.398116654756379</v>
      </c>
      <c r="G336">
        <v>57.447301595520372</v>
      </c>
      <c r="I336">
        <f t="shared" si="6"/>
        <v>55.730438212624534</v>
      </c>
      <c r="J336" s="56">
        <f>'SAS Data'!C252</f>
        <v>63</v>
      </c>
      <c r="K336" s="56">
        <f>'SAS Data'!E252</f>
        <v>69.010000000000005</v>
      </c>
      <c r="M336">
        <f t="shared" si="5"/>
        <v>9.4022709125138419</v>
      </c>
    </row>
    <row r="337" spans="1:13" x14ac:dyDescent="0.25">
      <c r="A337" s="33">
        <v>43770</v>
      </c>
      <c r="C337">
        <v>61.879969769749948</v>
      </c>
      <c r="D337">
        <v>2.2842812942525041</v>
      </c>
      <c r="F337">
        <v>66.357078837043403</v>
      </c>
      <c r="G337">
        <v>57.402860702456501</v>
      </c>
      <c r="I337">
        <f t="shared" si="6"/>
        <v>55.691972792774955</v>
      </c>
      <c r="J337" s="56">
        <f>'SAS Data'!C253</f>
        <v>63</v>
      </c>
      <c r="K337" s="56">
        <f>'SAS Data'!E253</f>
        <v>69.010000000000005</v>
      </c>
      <c r="M337">
        <f t="shared" si="5"/>
        <v>9.3979969769749871</v>
      </c>
    </row>
    <row r="338" spans="1:13" x14ac:dyDescent="0.25">
      <c r="A338" s="33">
        <v>43800</v>
      </c>
      <c r="C338">
        <v>61.896885175927721</v>
      </c>
      <c r="D338">
        <v>2.2843021596971402</v>
      </c>
      <c r="F338">
        <v>66.374035138741178</v>
      </c>
      <c r="G338">
        <v>57.419735213114265</v>
      </c>
      <c r="I338">
        <f t="shared" si="6"/>
        <v>55.707196658334951</v>
      </c>
      <c r="J338" s="56">
        <f>'SAS Data'!C254</f>
        <v>63</v>
      </c>
      <c r="K338" s="56">
        <f>'SAS Data'!E254</f>
        <v>69.010000000000005</v>
      </c>
      <c r="M338">
        <f t="shared" si="5"/>
        <v>9.3996885175927645</v>
      </c>
    </row>
    <row r="339" spans="1:13" x14ac:dyDescent="0.25">
      <c r="A339" s="33">
        <v>43831</v>
      </c>
      <c r="C339">
        <v>62.345739080185126</v>
      </c>
      <c r="D339">
        <v>2.2850872211816009</v>
      </c>
      <c r="F339">
        <v>66.824427735233769</v>
      </c>
      <c r="G339">
        <v>57.867050425136476</v>
      </c>
      <c r="I339">
        <f>C339-C339*9%</f>
        <v>56.734622562968468</v>
      </c>
      <c r="J339" s="56"/>
      <c r="K339" s="56">
        <f>'SAS Data'!E255</f>
        <v>69.900000000000006</v>
      </c>
      <c r="M339">
        <f t="shared" si="5"/>
        <v>8.8211165172166517</v>
      </c>
    </row>
    <row r="340" spans="1:13" x14ac:dyDescent="0.25">
      <c r="A340" s="33">
        <v>43862</v>
      </c>
      <c r="C340">
        <v>62.327775484118334</v>
      </c>
      <c r="D340">
        <v>2.2851402734223063</v>
      </c>
      <c r="F340">
        <v>66.806568119648063</v>
      </c>
      <c r="G340">
        <v>57.848982848588605</v>
      </c>
      <c r="I340">
        <f>C340-C340*8%</f>
        <v>57.341553445388868</v>
      </c>
      <c r="J340" s="56"/>
      <c r="K340" s="56">
        <f>'SAS Data'!E256</f>
        <v>69.900000000000006</v>
      </c>
      <c r="M340">
        <f t="shared" si="5"/>
        <v>8.1962220387294593</v>
      </c>
    </row>
    <row r="341" spans="1:13" x14ac:dyDescent="0.25">
      <c r="A341" s="33">
        <v>43891</v>
      </c>
      <c r="C341">
        <v>62.310455471321873</v>
      </c>
      <c r="D341">
        <v>2.2854274831069961</v>
      </c>
      <c r="F341">
        <v>66.789811027489606</v>
      </c>
      <c r="G341">
        <v>57.831099915154141</v>
      </c>
      <c r="I341">
        <f>C341-C341*7%</f>
        <v>57.948723588329344</v>
      </c>
      <c r="J341" s="56"/>
      <c r="K341" s="56">
        <f>'SAS Data'!E257</f>
        <v>69.900000000000006</v>
      </c>
      <c r="M341">
        <f t="shared" si="5"/>
        <v>7.5717318829925233</v>
      </c>
    </row>
    <row r="342" spans="1:13" x14ac:dyDescent="0.25">
      <c r="A342" s="33">
        <v>43922</v>
      </c>
      <c r="C342">
        <v>61.655705402267486</v>
      </c>
      <c r="D342">
        <v>2.2854283605455601</v>
      </c>
      <c r="F342">
        <v>66.135062678183203</v>
      </c>
      <c r="G342">
        <v>57.176348126351769</v>
      </c>
      <c r="I342">
        <f>C342-C342*6%</f>
        <v>57.956363078131439</v>
      </c>
      <c r="J342" s="56"/>
      <c r="K342" s="56">
        <f>'SAS Data'!E258</f>
        <v>68.489999999999995</v>
      </c>
      <c r="M342">
        <f t="shared" si="5"/>
        <v>6.9093423241360412</v>
      </c>
    </row>
    <row r="343" spans="1:13" x14ac:dyDescent="0.25">
      <c r="A343" s="33">
        <v>43952</v>
      </c>
      <c r="C343">
        <v>61.673149385110236</v>
      </c>
      <c r="D343">
        <v>2.2855927537043459</v>
      </c>
      <c r="F343">
        <v>66.152828865696478</v>
      </c>
      <c r="G343">
        <v>57.193469904523994</v>
      </c>
      <c r="I343">
        <f>C343-C343*5%</f>
        <v>58.589491915854722</v>
      </c>
      <c r="J343" s="56"/>
      <c r="K343" s="56">
        <f>'SAS Data'!E259</f>
        <v>68.489999999999995</v>
      </c>
      <c r="M343">
        <f t="shared" si="5"/>
        <v>6.293657469255507</v>
      </c>
    </row>
    <row r="344" spans="1:13" x14ac:dyDescent="0.25">
      <c r="A344" s="33">
        <v>43983</v>
      </c>
      <c r="C344">
        <v>61.666539044344212</v>
      </c>
      <c r="D344">
        <v>2.285596600352588</v>
      </c>
      <c r="F344">
        <v>66.146226064222475</v>
      </c>
      <c r="G344">
        <v>57.186852024465949</v>
      </c>
      <c r="I344">
        <f>C344-C344*4%</f>
        <v>59.199877482570443</v>
      </c>
      <c r="J344" s="56"/>
      <c r="K344" s="56">
        <f>'SAS Data'!E260</f>
        <v>68.489999999999995</v>
      </c>
      <c r="M344">
        <f t="shared" si="5"/>
        <v>5.6766615617737699</v>
      </c>
    </row>
    <row r="345" spans="1:13" x14ac:dyDescent="0.25">
      <c r="A345" s="33">
        <v>44013</v>
      </c>
      <c r="C345">
        <v>61.69870669069094</v>
      </c>
      <c r="D345">
        <v>2.2857547592556346</v>
      </c>
      <c r="F345">
        <v>66.178703696323012</v>
      </c>
      <c r="G345">
        <v>57.218709685058876</v>
      </c>
      <c r="I345">
        <f>C345-C345*3%</f>
        <v>59.847745489970215</v>
      </c>
      <c r="J345" s="56"/>
      <c r="K345" s="56">
        <f>'SAS Data'!E261</f>
        <v>68.59</v>
      </c>
      <c r="M345">
        <f t="shared" si="5"/>
        <v>5.060961200720719</v>
      </c>
    </row>
    <row r="346" spans="1:13" x14ac:dyDescent="0.25">
      <c r="A346" s="33">
        <v>44044</v>
      </c>
      <c r="C346">
        <v>61.705635507592433</v>
      </c>
      <c r="D346">
        <v>2.2857606815694362</v>
      </c>
      <c r="F346">
        <v>66.185644120746261</v>
      </c>
      <c r="G346">
        <v>57.225626894438612</v>
      </c>
      <c r="I346">
        <f>C346-C346*2%</f>
        <v>60.471522797440585</v>
      </c>
      <c r="J346" s="56"/>
      <c r="K346" s="56">
        <f>'SAS Data'!E262</f>
        <v>68.59</v>
      </c>
      <c r="M346">
        <f t="shared" si="5"/>
        <v>4.4441127101518418</v>
      </c>
    </row>
    <row r="347" spans="1:13" x14ac:dyDescent="0.25">
      <c r="A347" s="33">
        <v>44075</v>
      </c>
      <c r="C347">
        <v>61.713813332067964</v>
      </c>
      <c r="D347">
        <v>2.2858199349243447</v>
      </c>
      <c r="F347">
        <v>66.193938079663369</v>
      </c>
      <c r="G347">
        <v>57.23368858447256</v>
      </c>
      <c r="I347">
        <f>C347-C347*1%</f>
        <v>61.096675198747285</v>
      </c>
      <c r="J347" s="56"/>
      <c r="K347" s="56">
        <f>'SAS Data'!E263</f>
        <v>68.59</v>
      </c>
      <c r="M347">
        <f t="shared" si="5"/>
        <v>3.8271381333206804</v>
      </c>
    </row>
    <row r="348" spans="1:13" x14ac:dyDescent="0.25">
      <c r="A348" s="33">
        <v>44105</v>
      </c>
      <c r="C348">
        <v>61.597001557673018</v>
      </c>
      <c r="D348">
        <v>2.2858213946788228</v>
      </c>
      <c r="F348">
        <v>66.077129166334629</v>
      </c>
      <c r="G348">
        <v>57.116873949011406</v>
      </c>
      <c r="I348">
        <f>C348</f>
        <v>61.597001557673018</v>
      </c>
      <c r="J348" s="56"/>
      <c r="K348" s="56">
        <f>'SAS Data'!E264</f>
        <v>68.349999999999994</v>
      </c>
      <c r="M348">
        <f t="shared" si="5"/>
        <v>3.2100000000000009</v>
      </c>
    </row>
    <row r="349" spans="1:13" x14ac:dyDescent="0.25">
      <c r="A349" s="33">
        <v>44136</v>
      </c>
      <c r="C349">
        <v>61.589441542988794</v>
      </c>
      <c r="D349">
        <v>2.2858563718732392</v>
      </c>
      <c r="F349">
        <v>66.069637705691733</v>
      </c>
      <c r="G349">
        <v>57.109245380285849</v>
      </c>
      <c r="I349">
        <f>C349</f>
        <v>61.589441542988794</v>
      </c>
      <c r="J349" s="56"/>
      <c r="K349" s="56">
        <f>'SAS Data'!E265</f>
        <v>68.349999999999994</v>
      </c>
      <c r="M349">
        <f t="shared" si="5"/>
        <v>3.2099999999999937</v>
      </c>
    </row>
    <row r="350" spans="1:13" x14ac:dyDescent="0.25">
      <c r="A350" s="33">
        <v>44166</v>
      </c>
      <c r="C350">
        <v>61.592300067599048</v>
      </c>
      <c r="D350">
        <v>2.2858571748202969</v>
      </c>
      <c r="F350">
        <v>66.072497804049306</v>
      </c>
      <c r="G350">
        <v>57.11210233114879</v>
      </c>
      <c r="I350">
        <f t="shared" ref="I350:I351" si="7">C350</f>
        <v>61.592300067599048</v>
      </c>
      <c r="J350" s="56"/>
      <c r="K350" s="56">
        <f>'SAS Data'!E266</f>
        <v>68.349999999999994</v>
      </c>
      <c r="M350">
        <f t="shared" si="5"/>
        <v>3.2100000000000009</v>
      </c>
    </row>
    <row r="351" spans="1:13" x14ac:dyDescent="0.25">
      <c r="A351" s="33">
        <v>44197</v>
      </c>
      <c r="C351">
        <v>61.326473566283141</v>
      </c>
      <c r="D351">
        <v>2.2858863110715442</v>
      </c>
      <c r="F351">
        <v>65.80672840873649</v>
      </c>
      <c r="G351">
        <v>56.846218723829793</v>
      </c>
      <c r="I351">
        <f t="shared" si="7"/>
        <v>61.326473566283141</v>
      </c>
      <c r="J351" s="56"/>
      <c r="K351" s="56">
        <f>'SAS Data'!E267</f>
        <v>67.77</v>
      </c>
      <c r="M351">
        <f t="shared" si="5"/>
        <v>3.2099999999999937</v>
      </c>
    </row>
    <row r="352" spans="1:13" x14ac:dyDescent="0.25">
      <c r="A352" s="33">
        <v>44228</v>
      </c>
      <c r="C352">
        <v>61.323289923961923</v>
      </c>
      <c r="D352">
        <v>2.2858873237764992</v>
      </c>
      <c r="F352">
        <v>65.803546751280507</v>
      </c>
      <c r="G352">
        <v>56.843033096643339</v>
      </c>
      <c r="I352">
        <f t="shared" ref="I352:I380" si="8">C352</f>
        <v>61.323289923961923</v>
      </c>
      <c r="J352" s="56"/>
      <c r="K352" s="56">
        <f>'SAS Data'!E268</f>
        <v>67.77</v>
      </c>
    </row>
    <row r="353" spans="1:11" x14ac:dyDescent="0.25">
      <c r="A353" s="33">
        <v>44256</v>
      </c>
      <c r="C353">
        <v>61.319238539895053</v>
      </c>
      <c r="D353">
        <v>2.2859000294366245</v>
      </c>
      <c r="F353">
        <v>65.799520269849893</v>
      </c>
      <c r="G353">
        <v>56.838956809940221</v>
      </c>
      <c r="I353">
        <f t="shared" si="8"/>
        <v>61.319238539895053</v>
      </c>
      <c r="J353" s="56"/>
      <c r="K353" s="56">
        <f>'SAS Data'!E269</f>
        <v>67.77</v>
      </c>
    </row>
    <row r="354" spans="1:11" x14ac:dyDescent="0.25">
      <c r="A354" s="33">
        <v>44287</v>
      </c>
      <c r="C354">
        <v>61.049354821053811</v>
      </c>
      <c r="D354">
        <v>2.285900676167238</v>
      </c>
      <c r="F354">
        <v>65.529637818577356</v>
      </c>
      <c r="G354">
        <v>56.569071823530265</v>
      </c>
      <c r="I354">
        <f t="shared" si="8"/>
        <v>61.049354821053811</v>
      </c>
      <c r="J354" s="56"/>
      <c r="K354" s="56">
        <f>'SAS Data'!E270</f>
        <v>67.19</v>
      </c>
    </row>
    <row r="355" spans="1:11" x14ac:dyDescent="0.25">
      <c r="A355" s="33">
        <v>44317</v>
      </c>
      <c r="C355">
        <v>61.052587302376949</v>
      </c>
      <c r="D355">
        <v>2.2859081287922765</v>
      </c>
      <c r="F355">
        <v>65.532884906777156</v>
      </c>
      <c r="G355">
        <v>56.572289697976743</v>
      </c>
      <c r="I355">
        <f t="shared" si="8"/>
        <v>61.052587302376949</v>
      </c>
      <c r="J355" s="56"/>
      <c r="K355" s="56">
        <f>'SAS Data'!E271</f>
        <v>67.19</v>
      </c>
    </row>
    <row r="356" spans="1:11" x14ac:dyDescent="0.25">
      <c r="A356" s="33">
        <v>44348</v>
      </c>
      <c r="C356">
        <v>61.05115635899449</v>
      </c>
      <c r="D356">
        <v>2.2859083407692848</v>
      </c>
      <c r="F356">
        <v>65.531454378861994</v>
      </c>
      <c r="G356">
        <v>56.570858339126978</v>
      </c>
      <c r="I356">
        <f t="shared" si="8"/>
        <v>61.05115635899449</v>
      </c>
      <c r="J356" s="56"/>
      <c r="K356" s="56">
        <f>'SAS Data'!E272</f>
        <v>67.19</v>
      </c>
    </row>
    <row r="357" spans="1:11" x14ac:dyDescent="0.25">
      <c r="A357" s="33">
        <v>44378</v>
      </c>
      <c r="C357">
        <v>60.912475497213464</v>
      </c>
      <c r="D357">
        <v>2.2859136717518225</v>
      </c>
      <c r="F357">
        <v>65.392783965614754</v>
      </c>
      <c r="G357">
        <v>56.432167028812174</v>
      </c>
      <c r="I357">
        <f t="shared" si="8"/>
        <v>60.912475497213464</v>
      </c>
      <c r="J357" s="56"/>
      <c r="K357" s="56">
        <f>'SAS Data'!E273</f>
        <v>66.900000000000006</v>
      </c>
    </row>
    <row r="358" spans="1:11" x14ac:dyDescent="0.25">
      <c r="A358" s="33">
        <v>44409</v>
      </c>
      <c r="C358">
        <v>60.913897444005698</v>
      </c>
      <c r="D358">
        <v>2.285913899380863</v>
      </c>
      <c r="F358">
        <v>65.394206358551713</v>
      </c>
      <c r="G358">
        <v>56.433588529459691</v>
      </c>
      <c r="I358">
        <f t="shared" si="8"/>
        <v>60.913897444005698</v>
      </c>
      <c r="J358" s="56"/>
      <c r="K358" s="56">
        <f>'SAS Data'!E274</f>
        <v>66.900000000000006</v>
      </c>
    </row>
    <row r="359" spans="1:11" x14ac:dyDescent="0.25">
      <c r="A359" s="33">
        <v>44440</v>
      </c>
      <c r="C359">
        <v>60.915790707044764</v>
      </c>
      <c r="D359">
        <v>2.285916616987747</v>
      </c>
      <c r="F359">
        <v>65.396104948002389</v>
      </c>
      <c r="G359">
        <v>56.435476466087138</v>
      </c>
      <c r="I359">
        <f t="shared" si="8"/>
        <v>60.915790707044764</v>
      </c>
      <c r="J359" s="56"/>
      <c r="K359" s="56">
        <f>'SAS Data'!E275</f>
        <v>66.900000000000006</v>
      </c>
    </row>
    <row r="360" spans="1:11" x14ac:dyDescent="0.25">
      <c r="A360" s="33">
        <v>44470</v>
      </c>
      <c r="C360">
        <v>60.886611239502045</v>
      </c>
      <c r="D360">
        <v>2.2859167947872714</v>
      </c>
      <c r="F360">
        <v>65.366925828940339</v>
      </c>
      <c r="G360">
        <v>56.406296650063759</v>
      </c>
      <c r="I360">
        <f t="shared" si="8"/>
        <v>60.886611239502045</v>
      </c>
      <c r="J360" s="56"/>
      <c r="K360" s="56">
        <f>'SAS Data'!E276</f>
        <v>66.84</v>
      </c>
    </row>
    <row r="361" spans="1:11" x14ac:dyDescent="0.25">
      <c r="A361" s="33">
        <v>44501</v>
      </c>
      <c r="C361">
        <v>60.885192032391323</v>
      </c>
      <c r="D361">
        <v>2.2859183462177421</v>
      </c>
      <c r="F361">
        <v>65.365509662577466</v>
      </c>
      <c r="G361">
        <v>56.404874402205188</v>
      </c>
      <c r="I361">
        <f t="shared" si="8"/>
        <v>60.885192032391323</v>
      </c>
      <c r="J361" s="56"/>
      <c r="K361" s="56">
        <f>'SAS Data'!E277</f>
        <v>66.84</v>
      </c>
    </row>
    <row r="362" spans="1:11" x14ac:dyDescent="0.25">
      <c r="A362" s="33">
        <v>44531</v>
      </c>
      <c r="C362">
        <v>60.885909982673965</v>
      </c>
      <c r="D362">
        <v>2.2859184093282967</v>
      </c>
      <c r="F362">
        <v>65.366227736554521</v>
      </c>
      <c r="G362">
        <v>56.405592228793417</v>
      </c>
      <c r="I362">
        <f t="shared" si="8"/>
        <v>60.885909982673965</v>
      </c>
      <c r="J362" s="56"/>
      <c r="K362" s="56">
        <f>'SAS Data'!E278</f>
        <v>66.84</v>
      </c>
    </row>
    <row r="363" spans="1:11" x14ac:dyDescent="0.25">
      <c r="A363" s="33">
        <v>44562</v>
      </c>
      <c r="C363">
        <v>60.905827917418378</v>
      </c>
      <c r="D363">
        <v>2.2859194122629707</v>
      </c>
      <c r="F363">
        <v>65.386147637014773</v>
      </c>
      <c r="G363">
        <v>56.425508197821991</v>
      </c>
      <c r="I363">
        <f t="shared" si="8"/>
        <v>60.905827917418378</v>
      </c>
      <c r="J363" s="56"/>
      <c r="K363" s="56">
        <f>'SAS Data'!E279</f>
        <v>66.88</v>
      </c>
    </row>
    <row r="364" spans="1:11" x14ac:dyDescent="0.25">
      <c r="A364" s="33">
        <v>44593</v>
      </c>
      <c r="C364">
        <v>60.905183552521876</v>
      </c>
      <c r="D364">
        <v>2.2859194679033665</v>
      </c>
      <c r="F364">
        <v>65.385503381171432</v>
      </c>
      <c r="G364">
        <v>56.424863723872313</v>
      </c>
      <c r="I364">
        <f t="shared" si="8"/>
        <v>60.905183552521876</v>
      </c>
      <c r="J364" s="56"/>
      <c r="K364" s="56">
        <f>'SAS Data'!E280</f>
        <v>66.88</v>
      </c>
    </row>
    <row r="365" spans="1:11" x14ac:dyDescent="0.25">
      <c r="A365" s="33">
        <v>44621</v>
      </c>
      <c r="C365">
        <v>60.904322481710444</v>
      </c>
      <c r="D365">
        <v>2.2859200355800522</v>
      </c>
      <c r="F365">
        <v>65.38464342298586</v>
      </c>
      <c r="G365">
        <v>56.424001540435022</v>
      </c>
      <c r="I365">
        <f t="shared" si="8"/>
        <v>60.904322481710444</v>
      </c>
      <c r="J365" s="56"/>
      <c r="K365" s="56">
        <f>'SAS Data'!E281</f>
        <v>66.88</v>
      </c>
    </row>
    <row r="366" spans="1:11" x14ac:dyDescent="0.25">
      <c r="A366" s="33">
        <v>44652</v>
      </c>
      <c r="C366">
        <v>60.951716248462354</v>
      </c>
      <c r="D366">
        <v>2.2859200778975768</v>
      </c>
      <c r="F366">
        <v>65.432037272678599</v>
      </c>
      <c r="G366">
        <v>56.471395224246109</v>
      </c>
      <c r="I366">
        <f t="shared" si="8"/>
        <v>60.951716248462354</v>
      </c>
      <c r="J366" s="56"/>
      <c r="K366" s="56">
        <f>'SAS Data'!E282</f>
        <v>66.98</v>
      </c>
    </row>
    <row r="367" spans="1:11" x14ac:dyDescent="0.25">
      <c r="A367" s="33">
        <v>44682</v>
      </c>
      <c r="C367">
        <v>60.952345959480446</v>
      </c>
      <c r="D367">
        <v>2.2859203954669294</v>
      </c>
      <c r="F367">
        <v>65.432667606121186</v>
      </c>
      <c r="G367">
        <v>56.472024312839707</v>
      </c>
      <c r="I367">
        <f t="shared" si="8"/>
        <v>60.952345959480446</v>
      </c>
      <c r="J367" s="56"/>
      <c r="K367" s="56">
        <f>'SAS Data'!E283</f>
        <v>66.98</v>
      </c>
    </row>
    <row r="368" spans="1:11" x14ac:dyDescent="0.25">
      <c r="A368" s="33">
        <v>44713</v>
      </c>
      <c r="C368">
        <v>60.951989571858512</v>
      </c>
      <c r="D368">
        <v>2.2859204139880371</v>
      </c>
      <c r="F368">
        <v>65.432311254799956</v>
      </c>
      <c r="G368">
        <v>56.471667888917068</v>
      </c>
      <c r="I368">
        <f t="shared" si="8"/>
        <v>60.951989571858512</v>
      </c>
      <c r="J368" s="56"/>
      <c r="K368" s="56">
        <f>'SAS Data'!E284</f>
        <v>66.98</v>
      </c>
    </row>
    <row r="369" spans="1:11" x14ac:dyDescent="0.25">
      <c r="A369" s="33">
        <v>44743</v>
      </c>
      <c r="C369">
        <v>61.012453105980647</v>
      </c>
      <c r="D369">
        <v>2.2859206084700925</v>
      </c>
      <c r="F369">
        <v>65.492775170099918</v>
      </c>
      <c r="G369">
        <v>56.532131041861383</v>
      </c>
      <c r="I369">
        <f t="shared" si="8"/>
        <v>61.012453105980647</v>
      </c>
      <c r="J369" s="56"/>
      <c r="K369" s="56">
        <f>'SAS Data'!E285</f>
        <v>67.11</v>
      </c>
    </row>
    <row r="370" spans="1:11" x14ac:dyDescent="0.25">
      <c r="A370" s="33">
        <v>44774</v>
      </c>
      <c r="C370">
        <v>61.012748352814427</v>
      </c>
      <c r="D370">
        <v>2.2859206221582467</v>
      </c>
      <c r="F370">
        <v>65.49307044376198</v>
      </c>
      <c r="G370">
        <v>56.532426261866874</v>
      </c>
      <c r="I370">
        <f t="shared" si="8"/>
        <v>61.012748352814427</v>
      </c>
      <c r="J370" s="56"/>
      <c r="K370" s="56">
        <f>'SAS Data'!E286</f>
        <v>67.11</v>
      </c>
    </row>
    <row r="371" spans="1:11" x14ac:dyDescent="0.25">
      <c r="A371" s="33">
        <v>44805</v>
      </c>
      <c r="C371">
        <v>61.013132292904658</v>
      </c>
      <c r="D371">
        <v>2.2859207378495658</v>
      </c>
      <c r="F371">
        <v>65.493454610603038</v>
      </c>
      <c r="G371">
        <v>56.532809975206284</v>
      </c>
      <c r="I371">
        <f t="shared" si="8"/>
        <v>61.013132292904658</v>
      </c>
      <c r="J371" s="56"/>
      <c r="K371" s="56">
        <f>'SAS Data'!E287</f>
        <v>67.11</v>
      </c>
    </row>
    <row r="372" spans="1:11" x14ac:dyDescent="0.25">
      <c r="A372" s="33">
        <v>44835</v>
      </c>
      <c r="C372">
        <v>61.092628670503004</v>
      </c>
      <c r="D372">
        <v>2.2859207476301195</v>
      </c>
      <c r="F372">
        <v>65.572951007370918</v>
      </c>
      <c r="G372">
        <v>56.612306333635097</v>
      </c>
      <c r="I372">
        <f t="shared" si="8"/>
        <v>61.092628670503004</v>
      </c>
      <c r="J372" s="56"/>
      <c r="K372" s="56">
        <f>'SAS Data'!E288</f>
        <v>67.28</v>
      </c>
    </row>
    <row r="373" spans="1:11" x14ac:dyDescent="0.25">
      <c r="A373" s="33">
        <v>44866</v>
      </c>
      <c r="C373">
        <v>61.092347105835742</v>
      </c>
      <c r="D373">
        <v>2.285920812104683</v>
      </c>
      <c r="F373">
        <v>65.572669569071479</v>
      </c>
      <c r="G373">
        <v>56.612024642600012</v>
      </c>
      <c r="I373">
        <f t="shared" si="8"/>
        <v>61.092347105835742</v>
      </c>
      <c r="J373" s="56"/>
      <c r="K373" s="56">
        <f>'SAS Data'!E289</f>
        <v>67.28</v>
      </c>
    </row>
    <row r="374" spans="1:11" x14ac:dyDescent="0.25">
      <c r="A374" s="33">
        <v>44896</v>
      </c>
      <c r="C374">
        <v>61.092520102217591</v>
      </c>
      <c r="D374">
        <v>2.2859208171949925</v>
      </c>
      <c r="F374">
        <v>65.572842575430144</v>
      </c>
      <c r="G374">
        <v>56.612197629005038</v>
      </c>
      <c r="I374">
        <f t="shared" si="8"/>
        <v>61.092520102217591</v>
      </c>
      <c r="J374" s="56"/>
      <c r="K374" s="56">
        <f>'SAS Data'!E290</f>
        <v>67.28</v>
      </c>
    </row>
    <row r="375" spans="1:11" x14ac:dyDescent="0.25">
      <c r="A375" s="33">
        <v>44927</v>
      </c>
      <c r="C375">
        <v>61.195921448960519</v>
      </c>
      <c r="D375">
        <v>2.2859208556519035</v>
      </c>
      <c r="F375">
        <v>65.676243997547232</v>
      </c>
      <c r="G375">
        <v>56.715598900373806</v>
      </c>
      <c r="I375">
        <f t="shared" si="8"/>
        <v>61.195921448960519</v>
      </c>
      <c r="J375" s="56"/>
      <c r="K375" s="56">
        <f>'SAS Data'!E291</f>
        <v>67.5</v>
      </c>
    </row>
    <row r="376" spans="1:11" x14ac:dyDescent="0.25">
      <c r="A376" s="33">
        <v>44958</v>
      </c>
      <c r="C376">
        <v>61.195784067114936</v>
      </c>
      <c r="D376">
        <v>2.2859208589920228</v>
      </c>
      <c r="F376">
        <v>65.67610662224817</v>
      </c>
      <c r="G376">
        <v>56.715461511981708</v>
      </c>
      <c r="I376">
        <f t="shared" si="8"/>
        <v>61.195784067114936</v>
      </c>
      <c r="J376" s="56"/>
      <c r="K376" s="56">
        <f>'SAS Data'!E292</f>
        <v>67.5</v>
      </c>
    </row>
    <row r="377" spans="1:11" x14ac:dyDescent="0.25">
      <c r="A377" s="33">
        <v>44986</v>
      </c>
      <c r="C377">
        <v>61.195614157608226</v>
      </c>
      <c r="D377">
        <v>2.2859208821764114</v>
      </c>
      <c r="F377">
        <v>65.675936758182019</v>
      </c>
      <c r="G377">
        <v>56.715291557034433</v>
      </c>
      <c r="I377">
        <f t="shared" si="8"/>
        <v>61.195614157608226</v>
      </c>
      <c r="J377" s="56"/>
      <c r="K377" s="56">
        <f>'SAS Data'!E293</f>
        <v>67.5</v>
      </c>
    </row>
    <row r="378" spans="1:11" x14ac:dyDescent="0.25">
      <c r="A378" s="33">
        <v>45017</v>
      </c>
      <c r="C378">
        <v>61.312973137959688</v>
      </c>
      <c r="D378">
        <v>2.2859208844480206</v>
      </c>
      <c r="F378">
        <v>65.793295742985748</v>
      </c>
      <c r="G378">
        <v>56.83265053293362</v>
      </c>
      <c r="I378">
        <f t="shared" si="8"/>
        <v>61.312973137959688</v>
      </c>
      <c r="J378" s="56"/>
      <c r="K378" s="56">
        <f>'SAS Data'!E294</f>
        <v>67.75</v>
      </c>
    </row>
    <row r="379" spans="1:11" x14ac:dyDescent="0.25">
      <c r="A379" s="33">
        <v>45047</v>
      </c>
      <c r="C379">
        <v>61.313098882832961</v>
      </c>
      <c r="D379">
        <v>2.2859208974819838</v>
      </c>
      <c r="F379">
        <v>65.793421513405121</v>
      </c>
      <c r="G379">
        <v>56.832776252260793</v>
      </c>
      <c r="I379">
        <f t="shared" si="8"/>
        <v>61.313098882832961</v>
      </c>
      <c r="J379" s="56"/>
      <c r="K379" s="56">
        <f>'SAS Data'!E295</f>
        <v>67.75</v>
      </c>
    </row>
    <row r="380" spans="1:11" x14ac:dyDescent="0.25">
      <c r="A380" s="33">
        <v>45078</v>
      </c>
      <c r="C380">
        <v>61.313016070183465</v>
      </c>
      <c r="D380">
        <v>2.2859208987935387</v>
      </c>
      <c r="F380">
        <v>65.793338703326228</v>
      </c>
      <c r="G380">
        <v>56.832693437040703</v>
      </c>
      <c r="I380">
        <f t="shared" si="8"/>
        <v>61.313016070183465</v>
      </c>
      <c r="J380" s="56"/>
      <c r="K380" s="56">
        <f>'SAS Data'!E296</f>
        <v>67.75</v>
      </c>
    </row>
  </sheetData>
  <conditionalFormatting sqref="E87">
    <cfRule type="dataBar" priority="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{05B63D00-E042-415A-A11B-F351A40D6B51}</x14:id>
        </ext>
      </extLst>
    </cfRule>
  </conditionalFormatting>
  <conditionalFormatting sqref="E88:E103">
    <cfRule type="dataBar" priority="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{5F3DE52D-51A0-428B-A8BC-FB18404C406B}</x14:id>
        </ext>
      </extLst>
    </cfRule>
  </conditionalFormatting>
  <conditionalFormatting sqref="E104:E318">
    <cfRule type="dataBar" priority="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{A325573D-76D6-4A63-9477-68A70FF032FD}</x14:id>
        </ext>
      </extLst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5B63D00-E042-415A-A11B-F351A40D6B51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E87</xm:sqref>
        </x14:conditionalFormatting>
        <x14:conditionalFormatting xmlns:xm="http://schemas.microsoft.com/office/excel/2006/main">
          <x14:cfRule type="dataBar" id="{5F3DE52D-51A0-428B-A8BC-FB18404C406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E88:E103</xm:sqref>
        </x14:conditionalFormatting>
        <x14:conditionalFormatting xmlns:xm="http://schemas.microsoft.com/office/excel/2006/main">
          <x14:cfRule type="dataBar" id="{A325573D-76D6-4A63-9477-68A70FF032F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E104:E318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03:P397"/>
  <sheetViews>
    <sheetView view="pageBreakPreview" topLeftCell="A60" zoomScaleNormal="100" zoomScaleSheetLayoutView="100" workbookViewId="0"/>
  </sheetViews>
  <sheetFormatPr defaultRowHeight="15" x14ac:dyDescent="0.25"/>
  <cols>
    <col min="1" max="1" width="9.7109375" bestFit="1" customWidth="1"/>
    <col min="9" max="9" width="11.140625" customWidth="1"/>
    <col min="13" max="13" width="12" bestFit="1" customWidth="1"/>
  </cols>
  <sheetData>
    <row r="103" spans="1:14" x14ac:dyDescent="0.25">
      <c r="A103" t="s">
        <v>353</v>
      </c>
      <c r="B103" t="s">
        <v>354</v>
      </c>
      <c r="C103" t="s">
        <v>355</v>
      </c>
      <c r="D103" t="s">
        <v>343</v>
      </c>
      <c r="E103" t="s">
        <v>344</v>
      </c>
      <c r="F103" t="s">
        <v>356</v>
      </c>
      <c r="G103" t="s">
        <v>338</v>
      </c>
      <c r="H103" t="s">
        <v>339</v>
      </c>
      <c r="I103" t="s">
        <v>357</v>
      </c>
      <c r="J103" t="s">
        <v>341</v>
      </c>
      <c r="K103" t="s">
        <v>340</v>
      </c>
      <c r="L103" t="s">
        <v>409</v>
      </c>
    </row>
    <row r="104" spans="1:14" x14ac:dyDescent="0.25">
      <c r="A104" s="33">
        <v>36161</v>
      </c>
      <c r="B104">
        <v>1.6662550231482411</v>
      </c>
      <c r="C104">
        <v>1.5591410280758253</v>
      </c>
      <c r="D104">
        <v>2.6182866496371733</v>
      </c>
      <c r="E104">
        <v>0.49999540651447733</v>
      </c>
      <c r="F104">
        <v>0.10711399507241581</v>
      </c>
      <c r="G104">
        <v>0.54039034896342675</v>
      </c>
      <c r="H104">
        <v>0.19821596606579148</v>
      </c>
      <c r="I104">
        <v>12.486842105263158</v>
      </c>
      <c r="J104">
        <v>0</v>
      </c>
      <c r="K104">
        <v>0</v>
      </c>
      <c r="L104">
        <v>1.9007719999999999</v>
      </c>
      <c r="N104" s="54"/>
    </row>
    <row r="105" spans="1:14" x14ac:dyDescent="0.25">
      <c r="A105" s="33">
        <v>36192</v>
      </c>
      <c r="B105">
        <v>1.5930757821561348</v>
      </c>
      <c r="C105">
        <v>1.5446707120721199</v>
      </c>
      <c r="D105">
        <v>2.4835090134045887</v>
      </c>
      <c r="E105">
        <v>0.60583241073965111</v>
      </c>
      <c r="F105">
        <v>4.8405070084014845E-2</v>
      </c>
      <c r="G105">
        <v>0.4790079352161089</v>
      </c>
      <c r="H105">
        <v>0.1010527520012303</v>
      </c>
      <c r="I105">
        <v>12.021052631578947</v>
      </c>
      <c r="J105">
        <v>0</v>
      </c>
      <c r="K105">
        <v>0</v>
      </c>
      <c r="L105">
        <v>1.8205880000000001</v>
      </c>
      <c r="N105" s="54"/>
    </row>
    <row r="106" spans="1:14" x14ac:dyDescent="0.25">
      <c r="A106" s="33">
        <v>36220</v>
      </c>
      <c r="B106">
        <v>1.5109573369022959</v>
      </c>
      <c r="C106">
        <v>1.6291876699675643</v>
      </c>
      <c r="D106">
        <v>2.5680259713000329</v>
      </c>
      <c r="E106">
        <v>0.69034936863509544</v>
      </c>
      <c r="F106">
        <v>-0.11823033306526831</v>
      </c>
      <c r="G106">
        <v>0.4790079352161089</v>
      </c>
      <c r="H106">
        <v>-0.24682332874491442</v>
      </c>
      <c r="I106">
        <v>14.682173913043478</v>
      </c>
      <c r="J106">
        <v>0</v>
      </c>
      <c r="K106">
        <v>0</v>
      </c>
      <c r="L106">
        <v>1.842176</v>
      </c>
      <c r="N106" s="54"/>
    </row>
    <row r="107" spans="1:14" x14ac:dyDescent="0.25">
      <c r="A107" s="33">
        <v>36251</v>
      </c>
      <c r="B107">
        <v>1.6956624338605084</v>
      </c>
      <c r="C107">
        <v>1.8576852566450928</v>
      </c>
      <c r="D107">
        <v>2.7965235579775616</v>
      </c>
      <c r="E107">
        <v>0.91884695531262384</v>
      </c>
      <c r="F107">
        <v>-0.16202282278458435</v>
      </c>
      <c r="G107">
        <v>0.4790079352161089</v>
      </c>
      <c r="H107">
        <v>-0.33824663616790868</v>
      </c>
      <c r="I107">
        <v>17.302380952380954</v>
      </c>
      <c r="J107">
        <v>0</v>
      </c>
      <c r="K107">
        <v>0</v>
      </c>
      <c r="L107">
        <v>2.2101999999999999</v>
      </c>
      <c r="N107" s="54"/>
    </row>
    <row r="108" spans="1:14" x14ac:dyDescent="0.25">
      <c r="A108" s="33">
        <v>36281</v>
      </c>
      <c r="B108">
        <v>2.0551373468083094</v>
      </c>
      <c r="C108">
        <v>1.885826012399245</v>
      </c>
      <c r="D108">
        <v>2.8246643137317138</v>
      </c>
      <c r="E108">
        <v>0.94698771106677604</v>
      </c>
      <c r="F108">
        <v>0.16931133440906443</v>
      </c>
      <c r="G108">
        <v>0.4790079352161089</v>
      </c>
      <c r="H108">
        <v>0.3534624835237396</v>
      </c>
      <c r="I108">
        <v>17.771000000000001</v>
      </c>
      <c r="J108">
        <v>0</v>
      </c>
      <c r="K108">
        <v>0</v>
      </c>
      <c r="L108">
        <v>2.32328</v>
      </c>
      <c r="N108" s="54"/>
    </row>
    <row r="109" spans="1:14" x14ac:dyDescent="0.25">
      <c r="A109" s="33">
        <v>36312</v>
      </c>
      <c r="B109">
        <v>2.0266145328029688</v>
      </c>
      <c r="C109">
        <v>2.0457946805243861</v>
      </c>
      <c r="D109">
        <v>2.9846329818568549</v>
      </c>
      <c r="E109">
        <v>1.1069563791919173</v>
      </c>
      <c r="F109">
        <v>-1.9180147721417296E-2</v>
      </c>
      <c r="G109">
        <v>0.4790079352161089</v>
      </c>
      <c r="H109">
        <v>-4.0041398714541113E-2</v>
      </c>
      <c r="I109">
        <v>17.919999999999998</v>
      </c>
      <c r="J109">
        <v>0</v>
      </c>
      <c r="K109">
        <v>0</v>
      </c>
      <c r="L109">
        <v>2.368512</v>
      </c>
      <c r="N109" s="54"/>
    </row>
    <row r="110" spans="1:14" x14ac:dyDescent="0.25">
      <c r="A110" s="33">
        <v>36342</v>
      </c>
      <c r="B110">
        <v>2.1463909049584302</v>
      </c>
      <c r="C110">
        <v>2.0806546084758675</v>
      </c>
      <c r="D110">
        <v>3.0194929098083363</v>
      </c>
      <c r="E110">
        <v>1.1418163071433987</v>
      </c>
      <c r="F110">
        <v>6.5736296482562739E-2</v>
      </c>
      <c r="G110">
        <v>0.4790079352161089</v>
      </c>
      <c r="H110">
        <v>0.13723425365157091</v>
      </c>
      <c r="I110">
        <v>20.095714285714287</v>
      </c>
      <c r="J110">
        <v>0</v>
      </c>
      <c r="K110">
        <v>0</v>
      </c>
      <c r="L110">
        <v>2.3715959999999998</v>
      </c>
      <c r="N110" s="54"/>
    </row>
    <row r="111" spans="1:14" x14ac:dyDescent="0.25">
      <c r="A111" s="33">
        <v>36373</v>
      </c>
      <c r="B111">
        <v>2.4411773767007237</v>
      </c>
      <c r="C111">
        <v>2.4587382937576798</v>
      </c>
      <c r="D111">
        <v>3.3975765950901486</v>
      </c>
      <c r="E111">
        <v>1.5198999924252108</v>
      </c>
      <c r="F111">
        <v>-1.7560917056956171E-2</v>
      </c>
      <c r="G111">
        <v>0.4790079352161089</v>
      </c>
      <c r="H111">
        <v>-3.6661014914154605E-2</v>
      </c>
      <c r="I111">
        <v>21.279090909090908</v>
      </c>
      <c r="J111">
        <v>0</v>
      </c>
      <c r="K111">
        <v>0</v>
      </c>
      <c r="L111">
        <v>2.8732600000000001</v>
      </c>
      <c r="N111" s="54"/>
    </row>
    <row r="112" spans="1:14" x14ac:dyDescent="0.25">
      <c r="A112" s="33">
        <v>36404</v>
      </c>
      <c r="B112">
        <v>2.6608702354979399</v>
      </c>
      <c r="C112">
        <v>2.3404981840666523</v>
      </c>
      <c r="D112">
        <v>3.2793364853991211</v>
      </c>
      <c r="E112">
        <v>1.4016598827341837</v>
      </c>
      <c r="F112">
        <v>0.32037205143128755</v>
      </c>
      <c r="G112">
        <v>0.4790079352161089</v>
      </c>
      <c r="H112">
        <v>0.66882410055847763</v>
      </c>
      <c r="I112">
        <v>23.789047619047619</v>
      </c>
      <c r="J112">
        <v>0</v>
      </c>
      <c r="K112">
        <v>0</v>
      </c>
      <c r="L112">
        <v>2.6172879999999998</v>
      </c>
      <c r="N112" s="54"/>
    </row>
    <row r="113" spans="1:14" x14ac:dyDescent="0.25">
      <c r="A113" s="33">
        <v>36434</v>
      </c>
      <c r="B113">
        <v>2.5473042267474977</v>
      </c>
      <c r="C113">
        <v>2.5720752455051747</v>
      </c>
      <c r="D113">
        <v>3.5109135468376436</v>
      </c>
      <c r="E113">
        <v>1.6332369441727062</v>
      </c>
      <c r="F113">
        <v>-2.4771018757677066E-2</v>
      </c>
      <c r="G113">
        <v>0.4790079352161089</v>
      </c>
      <c r="H113">
        <v>-5.1713169942584333E-2</v>
      </c>
      <c r="I113">
        <v>22.674761904761905</v>
      </c>
      <c r="J113">
        <v>0</v>
      </c>
      <c r="K113">
        <v>0</v>
      </c>
      <c r="L113">
        <v>2.8043840000000002</v>
      </c>
      <c r="N113" s="54"/>
    </row>
    <row r="114" spans="1:14" x14ac:dyDescent="0.25">
      <c r="A114" s="33">
        <v>36465</v>
      </c>
      <c r="B114">
        <v>2.819926464748904</v>
      </c>
      <c r="C114">
        <v>2.3023599693735726</v>
      </c>
      <c r="D114">
        <v>3.2411982707060409</v>
      </c>
      <c r="E114">
        <v>1.3635216680411035</v>
      </c>
      <c r="F114">
        <v>0.51756649537533139</v>
      </c>
      <c r="G114">
        <v>0.4790079352161089</v>
      </c>
      <c r="H114">
        <v>1.0804967043851297</v>
      </c>
      <c r="I114">
        <v>24.766500000000001</v>
      </c>
      <c r="J114">
        <v>0</v>
      </c>
      <c r="K114">
        <v>0</v>
      </c>
      <c r="L114">
        <v>2.4332760000000002</v>
      </c>
      <c r="N114" s="54"/>
    </row>
    <row r="115" spans="1:14" x14ac:dyDescent="0.25">
      <c r="A115" s="33">
        <v>36495</v>
      </c>
      <c r="B115">
        <v>2.1966931692388196</v>
      </c>
      <c r="C115">
        <v>2.5397892449862858</v>
      </c>
      <c r="D115">
        <v>3.4786275463187546</v>
      </c>
      <c r="E115">
        <v>1.600950943653817</v>
      </c>
      <c r="F115">
        <v>-0.34309607574746614</v>
      </c>
      <c r="G115">
        <v>0.4790079352161089</v>
      </c>
      <c r="H115">
        <v>-0.71626386646950879</v>
      </c>
      <c r="I115">
        <v>26.088571428571427</v>
      </c>
      <c r="J115">
        <v>0</v>
      </c>
      <c r="K115">
        <v>0</v>
      </c>
      <c r="L115">
        <v>2.4209399999999999</v>
      </c>
      <c r="N115" s="54"/>
    </row>
    <row r="116" spans="1:14" x14ac:dyDescent="0.25">
      <c r="A116" s="33">
        <v>36526</v>
      </c>
      <c r="B116">
        <v>2.4395094770944117</v>
      </c>
      <c r="C116">
        <v>2.3044279355880088</v>
      </c>
      <c r="D116">
        <v>3.2432662369204777</v>
      </c>
      <c r="E116">
        <v>1.3655896342555398</v>
      </c>
      <c r="F116">
        <v>0.13508154150640284</v>
      </c>
      <c r="G116">
        <v>0.4790079352161089</v>
      </c>
      <c r="H116">
        <v>0.28200272182434627</v>
      </c>
      <c r="I116">
        <v>27.014210526315789</v>
      </c>
      <c r="J116">
        <v>0</v>
      </c>
      <c r="K116">
        <v>0</v>
      </c>
      <c r="L116">
        <v>2.484972</v>
      </c>
      <c r="N116" s="54"/>
    </row>
    <row r="117" spans="1:14" x14ac:dyDescent="0.25">
      <c r="A117" s="33">
        <v>36557</v>
      </c>
      <c r="B117">
        <v>2.6857310137213006</v>
      </c>
      <c r="C117">
        <v>2.6053713811048489</v>
      </c>
      <c r="D117">
        <v>3.5442096824373177</v>
      </c>
      <c r="E117">
        <v>1.6665330797723803</v>
      </c>
      <c r="F117">
        <v>8.0359632616451737E-2</v>
      </c>
      <c r="G117">
        <v>0.4790079352161089</v>
      </c>
      <c r="H117">
        <v>0.16776263336889552</v>
      </c>
      <c r="I117">
        <v>29.297499999999999</v>
      </c>
      <c r="J117">
        <v>0</v>
      </c>
      <c r="K117">
        <v>0</v>
      </c>
      <c r="L117">
        <v>2.7291599999999998</v>
      </c>
      <c r="N117" s="54"/>
    </row>
    <row r="118" spans="1:14" x14ac:dyDescent="0.25">
      <c r="A118" s="33">
        <v>36586</v>
      </c>
      <c r="B118">
        <v>2.6794837291482545</v>
      </c>
      <c r="C118">
        <v>2.7212496244766746</v>
      </c>
      <c r="D118">
        <v>3.6600879258091434</v>
      </c>
      <c r="E118">
        <v>1.782411323144206</v>
      </c>
      <c r="F118">
        <v>-4.1765895328420122E-2</v>
      </c>
      <c r="G118">
        <v>0.4790079352161089</v>
      </c>
      <c r="H118">
        <v>-8.7192491518072762E-2</v>
      </c>
      <c r="I118">
        <v>29.894347826086957</v>
      </c>
      <c r="J118">
        <v>0</v>
      </c>
      <c r="K118">
        <v>0</v>
      </c>
      <c r="L118">
        <v>2.865618</v>
      </c>
      <c r="N118" s="54"/>
    </row>
    <row r="119" spans="1:14" x14ac:dyDescent="0.25">
      <c r="A119" s="33">
        <v>36617</v>
      </c>
      <c r="B119">
        <v>2.8334411663723844</v>
      </c>
      <c r="C119">
        <v>2.7085250070274065</v>
      </c>
      <c r="D119">
        <v>3.6473633083598753</v>
      </c>
      <c r="E119">
        <v>1.7696867056949377</v>
      </c>
      <c r="F119">
        <v>0.12491615934497791</v>
      </c>
      <c r="G119">
        <v>0.4790079352161089</v>
      </c>
      <c r="H119">
        <v>0.26078098119318383</v>
      </c>
      <c r="I119">
        <v>25.536842105263158</v>
      </c>
      <c r="J119">
        <v>0</v>
      </c>
      <c r="K119">
        <v>0</v>
      </c>
      <c r="L119">
        <v>3.11904</v>
      </c>
      <c r="N119" s="54"/>
    </row>
    <row r="120" spans="1:14" x14ac:dyDescent="0.25">
      <c r="A120" s="33">
        <v>36647</v>
      </c>
      <c r="B120">
        <v>2.9770281890765831</v>
      </c>
      <c r="C120">
        <v>3.2100894438035885</v>
      </c>
      <c r="D120">
        <v>4.1489277451360573</v>
      </c>
      <c r="E120">
        <v>2.2712511424711197</v>
      </c>
      <c r="F120">
        <v>-0.23306125472700545</v>
      </c>
      <c r="G120">
        <v>0.4790079352161089</v>
      </c>
      <c r="H120">
        <v>-0.48654988277356553</v>
      </c>
      <c r="I120">
        <v>28.80590909090909</v>
      </c>
      <c r="J120">
        <v>0</v>
      </c>
      <c r="K120">
        <v>0</v>
      </c>
      <c r="L120">
        <v>3.679236</v>
      </c>
      <c r="N120" s="54"/>
    </row>
    <row r="121" spans="1:14" x14ac:dyDescent="0.25">
      <c r="A121" s="33">
        <v>36678</v>
      </c>
      <c r="B121">
        <v>3.8707848629016337</v>
      </c>
      <c r="C121">
        <v>3.6040617085295392</v>
      </c>
      <c r="D121">
        <v>4.5429000098620076</v>
      </c>
      <c r="E121">
        <v>2.6652234071970704</v>
      </c>
      <c r="F121">
        <v>0.26672315437209448</v>
      </c>
      <c r="G121">
        <v>0.4790079352161089</v>
      </c>
      <c r="H121">
        <v>0.556824083199707</v>
      </c>
      <c r="I121">
        <v>31.53</v>
      </c>
      <c r="J121">
        <v>0</v>
      </c>
      <c r="K121">
        <v>0</v>
      </c>
      <c r="L121">
        <v>4.4005140000000003</v>
      </c>
      <c r="N121" s="54"/>
    </row>
    <row r="122" spans="1:14" x14ac:dyDescent="0.25">
      <c r="A122" s="33">
        <v>36708</v>
      </c>
      <c r="B122">
        <v>4.1287837265804912</v>
      </c>
      <c r="C122">
        <v>3.5235969246561427</v>
      </c>
      <c r="D122">
        <v>4.4624352259886111</v>
      </c>
      <c r="E122">
        <v>2.5847586233236739</v>
      </c>
      <c r="F122">
        <v>0.60518680192434848</v>
      </c>
      <c r="G122">
        <v>0.4790079352161089</v>
      </c>
      <c r="H122">
        <v>1.2634170698055613</v>
      </c>
      <c r="I122">
        <v>29.716315789473683</v>
      </c>
      <c r="J122">
        <v>0</v>
      </c>
      <c r="K122">
        <v>0</v>
      </c>
      <c r="L122">
        <v>4.092714</v>
      </c>
      <c r="N122" s="54"/>
    </row>
    <row r="123" spans="1:14" x14ac:dyDescent="0.25">
      <c r="A123" s="33">
        <v>36739</v>
      </c>
      <c r="B123">
        <v>3.678020521452964</v>
      </c>
      <c r="C123">
        <v>4.0839396944376922</v>
      </c>
      <c r="D123">
        <v>5.022777995770161</v>
      </c>
      <c r="E123">
        <v>3.145101393105223</v>
      </c>
      <c r="F123">
        <v>-0.40591917298472824</v>
      </c>
      <c r="G123">
        <v>0.4790079352161089</v>
      </c>
      <c r="H123">
        <v>-0.84741638528721663</v>
      </c>
      <c r="I123">
        <v>31.137826086956522</v>
      </c>
      <c r="J123">
        <v>0</v>
      </c>
      <c r="K123">
        <v>0</v>
      </c>
      <c r="L123">
        <v>4.5441539999999998</v>
      </c>
      <c r="N123" s="54"/>
    </row>
    <row r="124" spans="1:14" x14ac:dyDescent="0.25">
      <c r="A124" s="33">
        <v>36770</v>
      </c>
      <c r="B124">
        <v>4.1436972130830698</v>
      </c>
      <c r="C124">
        <v>4.2094969171462546</v>
      </c>
      <c r="D124">
        <v>5.1483352184787226</v>
      </c>
      <c r="E124">
        <v>3.2706586158137854</v>
      </c>
      <c r="F124">
        <v>-6.5799704063184805E-2</v>
      </c>
      <c r="G124">
        <v>0.4790079352161089</v>
      </c>
      <c r="H124">
        <v>-0.13736662636600927</v>
      </c>
      <c r="I124">
        <v>33.866999999999997</v>
      </c>
      <c r="J124">
        <v>0</v>
      </c>
      <c r="K124">
        <v>0</v>
      </c>
      <c r="L124">
        <v>5.1874560000000001</v>
      </c>
      <c r="N124" s="54"/>
    </row>
    <row r="125" spans="1:14" x14ac:dyDescent="0.25">
      <c r="A125" s="33">
        <v>36800</v>
      </c>
      <c r="B125">
        <v>4.7337071438664209</v>
      </c>
      <c r="C125">
        <v>4.1518250642281309</v>
      </c>
      <c r="D125">
        <v>5.0906633655605997</v>
      </c>
      <c r="E125">
        <v>3.2129867628956621</v>
      </c>
      <c r="F125">
        <v>0.58188207963828997</v>
      </c>
      <c r="G125">
        <v>0.4790079352161089</v>
      </c>
      <c r="H125">
        <v>1.2147650108881149</v>
      </c>
      <c r="I125">
        <v>32.932272727272725</v>
      </c>
      <c r="J125">
        <v>0</v>
      </c>
      <c r="K125">
        <v>0</v>
      </c>
      <c r="L125">
        <v>5.1525720000000002</v>
      </c>
      <c r="N125" s="54"/>
    </row>
    <row r="126" spans="1:14" x14ac:dyDescent="0.25">
      <c r="A126" s="33">
        <v>36831</v>
      </c>
      <c r="B126">
        <v>4.7517303451074229</v>
      </c>
      <c r="C126">
        <v>4.8119937765466165</v>
      </c>
      <c r="D126">
        <v>5.7508320778790853</v>
      </c>
      <c r="E126">
        <v>3.8731554752141477</v>
      </c>
      <c r="F126">
        <v>-6.026343143919366E-2</v>
      </c>
      <c r="G126">
        <v>0.4790079352161089</v>
      </c>
      <c r="H126">
        <v>-0.12580883740893614</v>
      </c>
      <c r="I126">
        <v>34.262999999999998</v>
      </c>
      <c r="J126">
        <v>0</v>
      </c>
      <c r="K126">
        <v>0</v>
      </c>
      <c r="L126">
        <v>5.667624</v>
      </c>
      <c r="N126" s="54"/>
    </row>
    <row r="127" spans="1:14" x14ac:dyDescent="0.25">
      <c r="A127" s="33">
        <v>36861</v>
      </c>
      <c r="B127">
        <v>6.8105428703791668</v>
      </c>
      <c r="C127">
        <v>6.6845433620011665</v>
      </c>
      <c r="D127">
        <v>7.6233816633336353</v>
      </c>
      <c r="E127">
        <v>5.7457050606686977</v>
      </c>
      <c r="F127">
        <v>0.12599950837800034</v>
      </c>
      <c r="G127">
        <v>0.4790079352161089</v>
      </c>
      <c r="H127">
        <v>0.26304263273040451</v>
      </c>
      <c r="I127">
        <v>28.398500000000002</v>
      </c>
      <c r="J127">
        <v>0</v>
      </c>
      <c r="K127">
        <v>0</v>
      </c>
      <c r="L127">
        <v>9.1293480000000002</v>
      </c>
      <c r="N127" s="54"/>
    </row>
    <row r="128" spans="1:14" x14ac:dyDescent="0.25">
      <c r="A128" s="33">
        <v>36892</v>
      </c>
      <c r="B128">
        <v>8.6559024807427019</v>
      </c>
      <c r="C128">
        <v>8.0141891745590268</v>
      </c>
      <c r="D128">
        <v>8.9530274758914956</v>
      </c>
      <c r="E128">
        <v>7.0753508732265589</v>
      </c>
      <c r="F128">
        <v>0.64171330618367506</v>
      </c>
      <c r="G128">
        <v>0.4790079352161089</v>
      </c>
      <c r="H128">
        <v>1.3396715565769493</v>
      </c>
      <c r="I128">
        <v>29.259523809523809</v>
      </c>
      <c r="J128">
        <v>1</v>
      </c>
      <c r="K128">
        <v>0</v>
      </c>
      <c r="L128">
        <v>8.4089880000000008</v>
      </c>
      <c r="N128" s="54"/>
    </row>
    <row r="129" spans="1:14" x14ac:dyDescent="0.25">
      <c r="A129" s="33">
        <v>36923</v>
      </c>
      <c r="B129">
        <v>6.2278682793394751</v>
      </c>
      <c r="C129">
        <v>4.8416732446502202</v>
      </c>
      <c r="D129">
        <v>5.780511545982689</v>
      </c>
      <c r="E129">
        <v>3.9028349433177518</v>
      </c>
      <c r="F129">
        <v>1.3861950346892549</v>
      </c>
      <c r="G129">
        <v>0.4790079352161089</v>
      </c>
      <c r="H129">
        <v>2.893887413501532</v>
      </c>
      <c r="I129">
        <v>29.644736842105264</v>
      </c>
      <c r="J129">
        <v>0</v>
      </c>
      <c r="K129">
        <v>0</v>
      </c>
      <c r="L129">
        <v>5.7685740000000001</v>
      </c>
      <c r="N129" s="54"/>
    </row>
    <row r="130" spans="1:14" x14ac:dyDescent="0.25">
      <c r="A130" s="33">
        <v>36951</v>
      </c>
      <c r="B130">
        <v>5.134722347862315</v>
      </c>
      <c r="C130">
        <v>4.9867420473129265</v>
      </c>
      <c r="D130">
        <v>5.9255803486453953</v>
      </c>
      <c r="E130">
        <v>4.0479037459804577</v>
      </c>
      <c r="F130">
        <v>0.14798030054938849</v>
      </c>
      <c r="G130">
        <v>0.4790079352161089</v>
      </c>
      <c r="H130">
        <v>0.30893079147556457</v>
      </c>
      <c r="I130">
        <v>27.271363636363638</v>
      </c>
      <c r="J130">
        <v>0</v>
      </c>
      <c r="K130">
        <v>0</v>
      </c>
      <c r="L130">
        <v>5.3816699999999997</v>
      </c>
      <c r="N130" s="54"/>
    </row>
    <row r="131" spans="1:14" x14ac:dyDescent="0.25">
      <c r="A131" s="33">
        <v>36982</v>
      </c>
      <c r="B131">
        <v>4.900738570540307</v>
      </c>
      <c r="C131">
        <v>4.6104634233709207</v>
      </c>
      <c r="D131">
        <v>5.5493017247033896</v>
      </c>
      <c r="E131">
        <v>3.6716251220384519</v>
      </c>
      <c r="F131">
        <v>0.29027514716938629</v>
      </c>
      <c r="G131">
        <v>0.4790079352161089</v>
      </c>
      <c r="H131">
        <v>0.60599235592710166</v>
      </c>
      <c r="I131">
        <v>27.620999999999999</v>
      </c>
      <c r="J131">
        <v>0</v>
      </c>
      <c r="K131">
        <v>0</v>
      </c>
      <c r="L131">
        <v>5.342568</v>
      </c>
      <c r="N131" s="54"/>
    </row>
    <row r="132" spans="1:14" x14ac:dyDescent="0.25">
      <c r="A132" s="33">
        <v>37012</v>
      </c>
      <c r="B132">
        <v>4.4306017193171483</v>
      </c>
      <c r="C132">
        <v>3.8849486148009094</v>
      </c>
      <c r="D132">
        <v>4.8237869161333782</v>
      </c>
      <c r="E132">
        <v>2.9461103134684405</v>
      </c>
      <c r="F132">
        <v>0.54565310451623894</v>
      </c>
      <c r="G132">
        <v>0.4790079352161089</v>
      </c>
      <c r="H132">
        <v>1.1391316602512283</v>
      </c>
      <c r="I132">
        <v>28.684090909090909</v>
      </c>
      <c r="J132">
        <v>0</v>
      </c>
      <c r="K132">
        <v>0</v>
      </c>
      <c r="L132">
        <v>4.3125390000000001</v>
      </c>
      <c r="N132" s="54"/>
    </row>
    <row r="133" spans="1:14" x14ac:dyDescent="0.25">
      <c r="A133" s="33">
        <v>37043</v>
      </c>
      <c r="B133">
        <v>3.5534306259001491</v>
      </c>
      <c r="C133">
        <v>3.6174600698723123</v>
      </c>
      <c r="D133">
        <v>4.5562983712047807</v>
      </c>
      <c r="E133">
        <v>2.6786217685398435</v>
      </c>
      <c r="F133">
        <v>-6.4029443972163147E-2</v>
      </c>
      <c r="G133">
        <v>0.4790079352161089</v>
      </c>
      <c r="H133">
        <v>-0.13367094627206053</v>
      </c>
      <c r="I133">
        <v>27.584761904761905</v>
      </c>
      <c r="J133">
        <v>0</v>
      </c>
      <c r="K133">
        <v>0</v>
      </c>
      <c r="L133">
        <v>3.8278799999999999</v>
      </c>
      <c r="N133" s="54"/>
    </row>
    <row r="134" spans="1:14" x14ac:dyDescent="0.25">
      <c r="A134" s="33">
        <v>37073</v>
      </c>
      <c r="B134">
        <v>2.7984323091359551</v>
      </c>
      <c r="C134">
        <v>2.9374629134245751</v>
      </c>
      <c r="D134">
        <v>3.8763012147570439</v>
      </c>
      <c r="E134">
        <v>1.9986246120921063</v>
      </c>
      <c r="F134">
        <v>-0.13903060428862002</v>
      </c>
      <c r="G134">
        <v>0.4790079352161089</v>
      </c>
      <c r="H134">
        <v>-0.29024697519028586</v>
      </c>
      <c r="I134">
        <v>26.467142857142857</v>
      </c>
      <c r="J134">
        <v>0</v>
      </c>
      <c r="K134">
        <v>0</v>
      </c>
      <c r="L134">
        <v>3.1991610000000001</v>
      </c>
      <c r="N134" s="54"/>
    </row>
    <row r="135" spans="1:14" x14ac:dyDescent="0.25">
      <c r="A135" s="33">
        <v>37104</v>
      </c>
      <c r="B135">
        <v>2.8134153497832961</v>
      </c>
      <c r="C135">
        <v>2.7189827209836541</v>
      </c>
      <c r="D135">
        <v>3.6578210223161229</v>
      </c>
      <c r="E135">
        <v>1.7801444196511855</v>
      </c>
      <c r="F135">
        <v>9.4432628799641982E-2</v>
      </c>
      <c r="G135">
        <v>0.4790079352161089</v>
      </c>
      <c r="H135">
        <v>0.19714209694049811</v>
      </c>
      <c r="I135">
        <v>27.30913043478261</v>
      </c>
      <c r="J135">
        <v>0</v>
      </c>
      <c r="K135">
        <v>0</v>
      </c>
      <c r="L135">
        <v>3.0540720000000001</v>
      </c>
      <c r="N135" s="54"/>
    </row>
    <row r="136" spans="1:14" x14ac:dyDescent="0.25">
      <c r="A136" s="33">
        <v>37135</v>
      </c>
      <c r="B136">
        <v>2.3579717908621989</v>
      </c>
      <c r="C136">
        <v>2.2088450957917458</v>
      </c>
      <c r="D136">
        <v>3.1476833971242146</v>
      </c>
      <c r="E136">
        <v>1.2700067944592768</v>
      </c>
      <c r="F136">
        <v>0.14912669507045306</v>
      </c>
      <c r="G136">
        <v>0.4790079352161089</v>
      </c>
      <c r="H136">
        <v>0.31132405980534156</v>
      </c>
      <c r="I136">
        <v>25.831875</v>
      </c>
      <c r="J136">
        <v>0</v>
      </c>
      <c r="K136">
        <v>0</v>
      </c>
      <c r="L136">
        <v>2.2555679999999998</v>
      </c>
      <c r="N136" s="54"/>
    </row>
    <row r="137" spans="1:14" x14ac:dyDescent="0.25">
      <c r="A137" s="33">
        <v>37165</v>
      </c>
      <c r="B137">
        <v>1.8245153631488871</v>
      </c>
      <c r="C137">
        <v>2.3257612410799142</v>
      </c>
      <c r="D137">
        <v>3.264599542412383</v>
      </c>
      <c r="E137">
        <v>1.3869229397474456</v>
      </c>
      <c r="F137">
        <v>-0.50124587793102715</v>
      </c>
      <c r="G137">
        <v>0.4790079352161089</v>
      </c>
      <c r="H137">
        <v>-1.0464249985856402</v>
      </c>
      <c r="I137">
        <v>22.212608695652175</v>
      </c>
      <c r="J137">
        <v>0</v>
      </c>
      <c r="K137">
        <v>0</v>
      </c>
      <c r="L137">
        <v>2.5323690000000001</v>
      </c>
      <c r="N137" s="54"/>
    </row>
    <row r="138" spans="1:14" x14ac:dyDescent="0.25">
      <c r="A138" s="33">
        <v>37196</v>
      </c>
      <c r="B138">
        <v>2.5774774500473741</v>
      </c>
      <c r="C138">
        <v>1.895881763301474</v>
      </c>
      <c r="D138">
        <v>2.8347200646339425</v>
      </c>
      <c r="E138">
        <v>0.95704346196900514</v>
      </c>
      <c r="F138">
        <v>0.6815956867459001</v>
      </c>
      <c r="G138">
        <v>0.4790079352161089</v>
      </c>
      <c r="H138">
        <v>1.4229319320950118</v>
      </c>
      <c r="I138">
        <v>19.669499999999999</v>
      </c>
      <c r="J138">
        <v>0</v>
      </c>
      <c r="K138">
        <v>0</v>
      </c>
      <c r="L138">
        <v>2.4109470000000002</v>
      </c>
      <c r="N138" s="54"/>
    </row>
    <row r="139" spans="1:14" x14ac:dyDescent="0.25">
      <c r="A139" s="33">
        <v>37226</v>
      </c>
      <c r="B139">
        <v>2.3070674246086993</v>
      </c>
      <c r="C139">
        <v>2.2790258548784346</v>
      </c>
      <c r="D139">
        <v>3.2178641562109034</v>
      </c>
      <c r="E139">
        <v>1.3401875535459655</v>
      </c>
      <c r="F139">
        <v>2.8041569730264726E-2</v>
      </c>
      <c r="G139">
        <v>0.4790079352161089</v>
      </c>
      <c r="H139">
        <v>5.8540929426593967E-2</v>
      </c>
      <c r="I139">
        <v>19.403684210526315</v>
      </c>
      <c r="J139">
        <v>0</v>
      </c>
      <c r="K139">
        <v>0</v>
      </c>
      <c r="L139">
        <v>2.3687580000000001</v>
      </c>
      <c r="N139" s="54"/>
    </row>
    <row r="140" spans="1:14" x14ac:dyDescent="0.25">
      <c r="A140" s="33">
        <v>37257</v>
      </c>
      <c r="B140">
        <v>2.380954008272496</v>
      </c>
      <c r="C140">
        <v>2.1834655583031957</v>
      </c>
      <c r="D140">
        <v>3.1223038596356645</v>
      </c>
      <c r="E140">
        <v>1.2446272569707268</v>
      </c>
      <c r="F140">
        <v>0.19748844996930037</v>
      </c>
      <c r="G140">
        <v>0.4790079352161089</v>
      </c>
      <c r="H140">
        <v>0.41228638494308367</v>
      </c>
      <c r="I140">
        <v>19.72904761904762</v>
      </c>
      <c r="J140">
        <v>0</v>
      </c>
      <c r="K140">
        <v>0</v>
      </c>
      <c r="L140">
        <v>2.37595</v>
      </c>
      <c r="N140" s="54"/>
    </row>
    <row r="141" spans="1:14" x14ac:dyDescent="0.25">
      <c r="A141" s="33">
        <v>37288</v>
      </c>
      <c r="B141">
        <v>1.9118631806550903</v>
      </c>
      <c r="C141">
        <v>2.2441620485406029</v>
      </c>
      <c r="D141">
        <v>3.1830003498730717</v>
      </c>
      <c r="E141">
        <v>1.3053237472081343</v>
      </c>
      <c r="F141">
        <v>-0.33229886788551255</v>
      </c>
      <c r="G141">
        <v>0.4790079352161089</v>
      </c>
      <c r="H141">
        <v>-0.69372309612280814</v>
      </c>
      <c r="I141">
        <v>20.75578947368421</v>
      </c>
      <c r="J141">
        <v>0</v>
      </c>
      <c r="K141">
        <v>0</v>
      </c>
      <c r="L141">
        <v>2.3820999999999999</v>
      </c>
      <c r="N141" s="54"/>
    </row>
    <row r="142" spans="1:14" x14ac:dyDescent="0.25">
      <c r="A142" s="33">
        <v>37316</v>
      </c>
      <c r="B142">
        <v>2.3250531181032472</v>
      </c>
      <c r="C142">
        <v>2.5746426015683408</v>
      </c>
      <c r="D142">
        <v>3.5134809029008096</v>
      </c>
      <c r="E142">
        <v>1.6358043002358722</v>
      </c>
      <c r="F142">
        <v>-0.24958948346509358</v>
      </c>
      <c r="G142">
        <v>0.4790079352161089</v>
      </c>
      <c r="H142">
        <v>-0.52105500789353087</v>
      </c>
      <c r="I142">
        <v>24.442</v>
      </c>
      <c r="J142">
        <v>0</v>
      </c>
      <c r="K142">
        <v>0</v>
      </c>
      <c r="L142">
        <v>3.1047250000000002</v>
      </c>
      <c r="N142" s="54"/>
    </row>
    <row r="143" spans="1:14" x14ac:dyDescent="0.25">
      <c r="A143" s="33">
        <v>37347</v>
      </c>
      <c r="B143">
        <v>2.9799112172112436</v>
      </c>
      <c r="C143">
        <v>2.8156469327449432</v>
      </c>
      <c r="D143">
        <v>3.754485234077412</v>
      </c>
      <c r="E143">
        <v>1.8768086314124746</v>
      </c>
      <c r="F143">
        <v>0.16426428446630048</v>
      </c>
      <c r="G143">
        <v>0.4790079352161089</v>
      </c>
      <c r="H143">
        <v>0.34292601936164402</v>
      </c>
      <c r="I143">
        <v>26.258181818181818</v>
      </c>
      <c r="J143">
        <v>0</v>
      </c>
      <c r="K143">
        <v>0</v>
      </c>
      <c r="L143">
        <v>3.5126750000000002</v>
      </c>
      <c r="N143" s="54"/>
    </row>
    <row r="144" spans="1:14" x14ac:dyDescent="0.25">
      <c r="A144" s="33">
        <v>37377</v>
      </c>
      <c r="B144">
        <v>2.7582275847840565</v>
      </c>
      <c r="C144">
        <v>3.0409660901940949</v>
      </c>
      <c r="D144">
        <v>3.9798043915265637</v>
      </c>
      <c r="E144">
        <v>2.1021277888616261</v>
      </c>
      <c r="F144">
        <v>-0.28273850541003842</v>
      </c>
      <c r="G144">
        <v>0.4790079352161089</v>
      </c>
      <c r="H144">
        <v>-0.59025850016968573</v>
      </c>
      <c r="I144">
        <v>26.953181818181818</v>
      </c>
      <c r="J144">
        <v>0</v>
      </c>
      <c r="K144">
        <v>0</v>
      </c>
      <c r="L144">
        <v>3.5854499999999998</v>
      </c>
      <c r="N144" s="54"/>
    </row>
    <row r="145" spans="1:14" x14ac:dyDescent="0.25">
      <c r="A145" s="33">
        <v>37408</v>
      </c>
      <c r="B145">
        <v>2.4538403724470248</v>
      </c>
      <c r="C145">
        <v>2.7145924733496853</v>
      </c>
      <c r="D145">
        <v>3.6534307746821542</v>
      </c>
      <c r="E145">
        <v>1.7757541720172167</v>
      </c>
      <c r="F145">
        <v>-0.26075210090266054</v>
      </c>
      <c r="G145">
        <v>0.4790079352161089</v>
      </c>
      <c r="H145">
        <v>-0.54435862484202857</v>
      </c>
      <c r="I145">
        <v>25.545999999999999</v>
      </c>
      <c r="J145">
        <v>0</v>
      </c>
      <c r="K145">
        <v>0</v>
      </c>
      <c r="L145">
        <v>3.34355</v>
      </c>
      <c r="N145" s="54"/>
    </row>
    <row r="146" spans="1:14" x14ac:dyDescent="0.25">
      <c r="A146" s="33">
        <v>37438</v>
      </c>
      <c r="B146">
        <v>2.7415374388940141</v>
      </c>
      <c r="C146">
        <v>2.5234697704001361</v>
      </c>
      <c r="D146">
        <v>3.4623080717326049</v>
      </c>
      <c r="E146">
        <v>1.5846314690676671</v>
      </c>
      <c r="F146">
        <v>0.21806766849387804</v>
      </c>
      <c r="G146">
        <v>0.4790079352161089</v>
      </c>
      <c r="H146">
        <v>0.45524855114455415</v>
      </c>
      <c r="I146">
        <v>26.94</v>
      </c>
      <c r="J146">
        <v>0</v>
      </c>
      <c r="K146">
        <v>0</v>
      </c>
      <c r="L146">
        <v>3.0616750000000001</v>
      </c>
      <c r="N146" s="54"/>
    </row>
    <row r="147" spans="1:14" x14ac:dyDescent="0.25">
      <c r="A147" s="33">
        <v>37469</v>
      </c>
      <c r="B147">
        <v>2.5963180727132693</v>
      </c>
      <c r="C147">
        <v>2.8225792092970079</v>
      </c>
      <c r="D147">
        <v>3.7614175106294767</v>
      </c>
      <c r="E147">
        <v>1.8837409079645391</v>
      </c>
      <c r="F147">
        <v>-0.22626113658373859</v>
      </c>
      <c r="G147">
        <v>0.4790079352161089</v>
      </c>
      <c r="H147">
        <v>-0.47235362913488849</v>
      </c>
      <c r="I147">
        <v>28.2</v>
      </c>
      <c r="J147">
        <v>0</v>
      </c>
      <c r="K147">
        <v>0</v>
      </c>
      <c r="L147">
        <v>3.1652</v>
      </c>
      <c r="N147" s="54"/>
    </row>
    <row r="148" spans="1:14" x14ac:dyDescent="0.25">
      <c r="A148" s="33">
        <v>37500</v>
      </c>
      <c r="B148">
        <v>2.6890779254755284</v>
      </c>
      <c r="C148">
        <v>3.0499998142145635</v>
      </c>
      <c r="D148">
        <v>3.9888381155470323</v>
      </c>
      <c r="E148">
        <v>2.1111615128820946</v>
      </c>
      <c r="F148">
        <v>-0.36092188873903508</v>
      </c>
      <c r="G148">
        <v>0.4790079352161089</v>
      </c>
      <c r="H148">
        <v>-0.75347789087502648</v>
      </c>
      <c r="I148">
        <v>29.67</v>
      </c>
      <c r="J148">
        <v>0</v>
      </c>
      <c r="K148">
        <v>0</v>
      </c>
      <c r="L148">
        <v>3.6377250000000001</v>
      </c>
      <c r="N148" s="54"/>
    </row>
    <row r="149" spans="1:14" x14ac:dyDescent="0.25">
      <c r="A149" s="33">
        <v>37530</v>
      </c>
      <c r="B149">
        <v>2.8313681794743109</v>
      </c>
      <c r="C149">
        <v>3.2883257322486825</v>
      </c>
      <c r="D149">
        <v>4.2271640335811513</v>
      </c>
      <c r="E149">
        <v>2.3494874309162141</v>
      </c>
      <c r="F149">
        <v>-0.45695755277437167</v>
      </c>
      <c r="G149">
        <v>0.4790079352161089</v>
      </c>
      <c r="H149">
        <v>-0.95396656126001544</v>
      </c>
      <c r="I149">
        <v>28.86304347826087</v>
      </c>
      <c r="J149">
        <v>0</v>
      </c>
      <c r="K149">
        <v>0</v>
      </c>
      <c r="L149">
        <v>4.230175</v>
      </c>
      <c r="N149" s="54"/>
    </row>
    <row r="150" spans="1:14" x14ac:dyDescent="0.25">
      <c r="A150" s="33">
        <v>37561</v>
      </c>
      <c r="B150">
        <v>3.4581532542556572</v>
      </c>
      <c r="C150">
        <v>3.0605076667926752</v>
      </c>
      <c r="D150">
        <v>3.999345968125144</v>
      </c>
      <c r="E150">
        <v>2.1216693654602063</v>
      </c>
      <c r="F150">
        <v>0.39764558746298206</v>
      </c>
      <c r="G150">
        <v>0.4790079352161089</v>
      </c>
      <c r="H150">
        <v>0.83014405029340599</v>
      </c>
      <c r="I150">
        <v>26.189473684210526</v>
      </c>
      <c r="J150">
        <v>0</v>
      </c>
      <c r="K150">
        <v>0</v>
      </c>
      <c r="L150">
        <v>4.144075</v>
      </c>
      <c r="N150" s="54"/>
    </row>
    <row r="151" spans="1:14" x14ac:dyDescent="0.25">
      <c r="A151" s="33">
        <v>37591</v>
      </c>
      <c r="B151">
        <v>3.7346120963052987</v>
      </c>
      <c r="C151">
        <v>3.9555248891364854</v>
      </c>
      <c r="D151">
        <v>4.8943631904689546</v>
      </c>
      <c r="E151">
        <v>3.0166865878040166</v>
      </c>
      <c r="F151">
        <v>-0.2209127928311867</v>
      </c>
      <c r="G151">
        <v>0.4790079352161089</v>
      </c>
      <c r="H151">
        <v>-0.46118816952691988</v>
      </c>
      <c r="I151">
        <v>29.393333333333334</v>
      </c>
      <c r="J151">
        <v>0</v>
      </c>
      <c r="K151">
        <v>0</v>
      </c>
      <c r="L151">
        <v>4.8595249999999997</v>
      </c>
      <c r="N151" s="54"/>
    </row>
    <row r="152" spans="1:14" x14ac:dyDescent="0.25">
      <c r="A152" s="33">
        <v>37622</v>
      </c>
      <c r="B152">
        <v>4.5232741518641895</v>
      </c>
      <c r="C152">
        <v>4.388169510141009</v>
      </c>
      <c r="D152">
        <v>5.3270078114734769</v>
      </c>
      <c r="E152">
        <v>3.4493312088085397</v>
      </c>
      <c r="F152">
        <v>0.13510464172318049</v>
      </c>
      <c r="G152">
        <v>0.4790079352161089</v>
      </c>
      <c r="H152">
        <v>0.28205094694773014</v>
      </c>
      <c r="I152">
        <v>32.699523809523811</v>
      </c>
      <c r="J152">
        <v>0</v>
      </c>
      <c r="K152">
        <v>0</v>
      </c>
      <c r="L152">
        <v>5.5895279999999996</v>
      </c>
      <c r="N152" s="54"/>
    </row>
    <row r="153" spans="1:14" x14ac:dyDescent="0.25">
      <c r="A153" s="33">
        <v>37653</v>
      </c>
      <c r="B153">
        <v>5.0381549865015085</v>
      </c>
      <c r="C153">
        <v>6.0682990168693332</v>
      </c>
      <c r="D153">
        <v>7.007137318201802</v>
      </c>
      <c r="E153">
        <v>5.1294607155368643</v>
      </c>
      <c r="F153">
        <v>-1.0301440303678246</v>
      </c>
      <c r="G153">
        <v>0.4790079352161089</v>
      </c>
      <c r="H153">
        <v>-2.1505782151668646</v>
      </c>
      <c r="I153">
        <v>35.733157894736841</v>
      </c>
      <c r="J153">
        <v>0</v>
      </c>
      <c r="K153">
        <v>0</v>
      </c>
      <c r="L153">
        <v>7.9315319999999998</v>
      </c>
      <c r="N153" s="54"/>
    </row>
    <row r="154" spans="1:14" x14ac:dyDescent="0.25">
      <c r="A154" s="33">
        <v>37681</v>
      </c>
      <c r="B154">
        <v>6.2419300423266941</v>
      </c>
      <c r="C154">
        <v>4.3460446798838586</v>
      </c>
      <c r="D154">
        <v>5.2848829812163274</v>
      </c>
      <c r="E154">
        <v>3.4072063785513897</v>
      </c>
      <c r="F154">
        <v>1.8958853624428356</v>
      </c>
      <c r="G154">
        <v>0.4790079352161089</v>
      </c>
      <c r="H154">
        <v>3.9579414516118385</v>
      </c>
      <c r="I154">
        <v>33.156190476190474</v>
      </c>
      <c r="J154">
        <v>0</v>
      </c>
      <c r="K154">
        <v>0</v>
      </c>
      <c r="L154">
        <v>6.1050570000000004</v>
      </c>
      <c r="N154" s="54"/>
    </row>
    <row r="155" spans="1:14" x14ac:dyDescent="0.25">
      <c r="A155" s="33">
        <v>37712</v>
      </c>
      <c r="B155">
        <v>4.1077211273283902</v>
      </c>
      <c r="C155">
        <v>4.8944432557127717</v>
      </c>
      <c r="D155">
        <v>5.8332815570452405</v>
      </c>
      <c r="E155">
        <v>3.9556049543803029</v>
      </c>
      <c r="F155">
        <v>-0.78672212838438149</v>
      </c>
      <c r="G155">
        <v>0.4790079352161089</v>
      </c>
      <c r="H155">
        <v>-1.6423989469599172</v>
      </c>
      <c r="I155">
        <v>28.135714285714286</v>
      </c>
      <c r="J155">
        <v>0</v>
      </c>
      <c r="K155">
        <v>0</v>
      </c>
      <c r="L155">
        <v>5.4156269999999997</v>
      </c>
      <c r="N155" s="54"/>
    </row>
    <row r="156" spans="1:14" x14ac:dyDescent="0.25">
      <c r="A156" s="33">
        <v>37742</v>
      </c>
      <c r="B156">
        <v>4.4639611054779369</v>
      </c>
      <c r="C156">
        <v>4.5329251612001755</v>
      </c>
      <c r="D156">
        <v>5.4717634625326443</v>
      </c>
      <c r="E156">
        <v>3.5940868598677072</v>
      </c>
      <c r="F156">
        <v>-6.8964055722238626E-2</v>
      </c>
      <c r="G156">
        <v>0.4790079352161089</v>
      </c>
      <c r="H156">
        <v>-0.14397267905619318</v>
      </c>
      <c r="I156">
        <v>28.070476190476192</v>
      </c>
      <c r="J156">
        <v>0</v>
      </c>
      <c r="K156">
        <v>0</v>
      </c>
      <c r="L156">
        <v>5.9826059999999996</v>
      </c>
      <c r="N156" s="54"/>
    </row>
    <row r="157" spans="1:14" x14ac:dyDescent="0.25">
      <c r="A157" s="33">
        <v>37773</v>
      </c>
      <c r="B157">
        <v>5.0666766391999936</v>
      </c>
      <c r="C157">
        <v>4.6043308207039617</v>
      </c>
      <c r="D157">
        <v>5.5431691220364305</v>
      </c>
      <c r="E157">
        <v>3.6654925193714925</v>
      </c>
      <c r="F157">
        <v>0.46234581849603185</v>
      </c>
      <c r="G157">
        <v>0.4790079352161089</v>
      </c>
      <c r="H157">
        <v>0.96521536389045459</v>
      </c>
      <c r="I157">
        <v>30.519523809523811</v>
      </c>
      <c r="J157">
        <v>0</v>
      </c>
      <c r="K157">
        <v>0</v>
      </c>
      <c r="L157">
        <v>5.9877510000000003</v>
      </c>
      <c r="N157" s="54"/>
    </row>
    <row r="158" spans="1:14" x14ac:dyDescent="0.25">
      <c r="A158" s="33">
        <v>37803</v>
      </c>
      <c r="B158">
        <v>4.6904357651737074</v>
      </c>
      <c r="C158">
        <v>4.3368125853141191</v>
      </c>
      <c r="D158">
        <v>5.2756508866465879</v>
      </c>
      <c r="E158">
        <v>3.3979742839816507</v>
      </c>
      <c r="F158">
        <v>0.35362317985958835</v>
      </c>
      <c r="G158">
        <v>0.4790079352161089</v>
      </c>
      <c r="H158">
        <v>0.7382407552393635</v>
      </c>
      <c r="I158">
        <v>30.702272727272728</v>
      </c>
      <c r="J158">
        <v>0</v>
      </c>
      <c r="K158">
        <v>0</v>
      </c>
      <c r="L158">
        <v>5.171754</v>
      </c>
      <c r="N158" s="54"/>
    </row>
    <row r="159" spans="1:14" x14ac:dyDescent="0.25">
      <c r="A159" s="33">
        <v>37834</v>
      </c>
      <c r="B159">
        <v>4.3220457200811957</v>
      </c>
      <c r="C159">
        <v>4.3985755913559919</v>
      </c>
      <c r="D159">
        <v>5.3374138926884607</v>
      </c>
      <c r="E159">
        <v>3.4597372900235235</v>
      </c>
      <c r="F159">
        <v>-7.6529871274796157E-2</v>
      </c>
      <c r="G159">
        <v>0.4790079352161089</v>
      </c>
      <c r="H159">
        <v>-0.15976743942721741</v>
      </c>
      <c r="I159">
        <v>31.597142857142856</v>
      </c>
      <c r="J159">
        <v>0</v>
      </c>
      <c r="K159">
        <v>0</v>
      </c>
      <c r="L159">
        <v>5.1295650000000004</v>
      </c>
      <c r="N159" s="54"/>
    </row>
    <row r="160" spans="1:14" x14ac:dyDescent="0.25">
      <c r="A160" s="33">
        <v>37865</v>
      </c>
      <c r="B160">
        <v>4.4228614269387432</v>
      </c>
      <c r="C160">
        <v>3.8976159987447643</v>
      </c>
      <c r="D160">
        <v>4.8364543000772331</v>
      </c>
      <c r="E160">
        <v>2.9587776974122955</v>
      </c>
      <c r="F160">
        <v>0.5252454281939789</v>
      </c>
      <c r="G160">
        <v>0.4790079352161089</v>
      </c>
      <c r="H160">
        <v>1.096527613800405</v>
      </c>
      <c r="I160">
        <v>28.311428571428571</v>
      </c>
      <c r="J160">
        <v>0</v>
      </c>
      <c r="K160">
        <v>0</v>
      </c>
      <c r="L160">
        <v>4.7539800000000003</v>
      </c>
      <c r="N160" s="54"/>
    </row>
    <row r="161" spans="1:14" x14ac:dyDescent="0.25">
      <c r="A161" s="33">
        <v>37895</v>
      </c>
      <c r="B161">
        <v>4.1796457023700837</v>
      </c>
      <c r="C161">
        <v>4.1594928175231205</v>
      </c>
      <c r="D161">
        <v>5.0983311188555893</v>
      </c>
      <c r="E161">
        <v>3.2206545161906521</v>
      </c>
      <c r="F161">
        <v>2.0152884846963204E-2</v>
      </c>
      <c r="G161">
        <v>0.4790079352161089</v>
      </c>
      <c r="H161">
        <v>4.207213151462938E-2</v>
      </c>
      <c r="I161">
        <v>30.345217391304349</v>
      </c>
      <c r="J161">
        <v>0</v>
      </c>
      <c r="K161">
        <v>0</v>
      </c>
      <c r="L161">
        <v>4.7611829999999999</v>
      </c>
      <c r="N161" s="54"/>
    </row>
    <row r="162" spans="1:14" x14ac:dyDescent="0.25">
      <c r="A162" s="33">
        <v>37926</v>
      </c>
      <c r="B162">
        <v>4.1377387662256266</v>
      </c>
      <c r="C162">
        <v>3.9356981016239598</v>
      </c>
      <c r="D162">
        <v>4.8745364029564291</v>
      </c>
      <c r="E162">
        <v>2.996859800291491</v>
      </c>
      <c r="F162">
        <v>0.20204066460166681</v>
      </c>
      <c r="G162">
        <v>0.4790079352161089</v>
      </c>
      <c r="H162">
        <v>0.42178980711564679</v>
      </c>
      <c r="I162">
        <v>31.056111111111111</v>
      </c>
      <c r="J162">
        <v>0</v>
      </c>
      <c r="K162">
        <v>0</v>
      </c>
      <c r="L162">
        <v>4.5996300000000003</v>
      </c>
      <c r="N162" s="54"/>
    </row>
    <row r="163" spans="1:14" x14ac:dyDescent="0.25">
      <c r="A163" s="33">
        <v>37956</v>
      </c>
      <c r="B163">
        <v>4.6156071945555546</v>
      </c>
      <c r="C163">
        <v>5.0685693085066248</v>
      </c>
      <c r="D163">
        <v>6.0074076098390936</v>
      </c>
      <c r="E163">
        <v>4.129731007174156</v>
      </c>
      <c r="F163">
        <v>-0.45296211395107022</v>
      </c>
      <c r="G163">
        <v>0.4790079352161089</v>
      </c>
      <c r="H163">
        <v>-0.94562549104058602</v>
      </c>
      <c r="I163">
        <v>32.142380952380954</v>
      </c>
      <c r="J163">
        <v>0</v>
      </c>
      <c r="K163">
        <v>0</v>
      </c>
      <c r="L163">
        <v>6.3057119999999998</v>
      </c>
      <c r="N163" s="54"/>
    </row>
    <row r="164" spans="1:14" x14ac:dyDescent="0.25">
      <c r="A164" s="33">
        <v>37987</v>
      </c>
      <c r="B164">
        <v>5.3422609889656316</v>
      </c>
      <c r="C164">
        <v>4.8282835115505982</v>
      </c>
      <c r="D164">
        <v>5.767121812883067</v>
      </c>
      <c r="E164">
        <v>3.8894452102181298</v>
      </c>
      <c r="F164">
        <v>0.51397747741503341</v>
      </c>
      <c r="G164">
        <v>0.4790079352161089</v>
      </c>
      <c r="H164">
        <v>1.0730040979031958</v>
      </c>
      <c r="I164">
        <v>34.224736842105266</v>
      </c>
      <c r="J164">
        <v>0</v>
      </c>
      <c r="K164">
        <v>0</v>
      </c>
      <c r="L164">
        <v>6.2986139999999997</v>
      </c>
      <c r="N164" s="54"/>
    </row>
    <row r="165" spans="1:14" x14ac:dyDescent="0.25">
      <c r="A165" s="33">
        <v>38018</v>
      </c>
      <c r="B165">
        <v>5.0842050887764261</v>
      </c>
      <c r="C165">
        <v>4.6456260349542307</v>
      </c>
      <c r="D165">
        <v>5.5844643362866995</v>
      </c>
      <c r="E165">
        <v>3.7067877336217618</v>
      </c>
      <c r="F165">
        <v>0.43857905382219542</v>
      </c>
      <c r="G165">
        <v>0.4790079352161089</v>
      </c>
      <c r="H165">
        <v>0.91559872306567613</v>
      </c>
      <c r="I165">
        <v>34.5</v>
      </c>
      <c r="J165">
        <v>0</v>
      </c>
      <c r="K165">
        <v>0</v>
      </c>
      <c r="L165">
        <v>5.5085940000000004</v>
      </c>
      <c r="N165" s="54"/>
    </row>
    <row r="166" spans="1:14" x14ac:dyDescent="0.25">
      <c r="A166" s="33">
        <v>38047</v>
      </c>
      <c r="B166">
        <v>4.6181922387812833</v>
      </c>
      <c r="C166">
        <v>4.8336474716823474</v>
      </c>
      <c r="D166">
        <v>5.7724857730148162</v>
      </c>
      <c r="E166">
        <v>3.8948091703498782</v>
      </c>
      <c r="F166">
        <v>-0.21545523290106416</v>
      </c>
      <c r="G166">
        <v>0.4790079352161089</v>
      </c>
      <c r="H166">
        <v>-0.44979470497468799</v>
      </c>
      <c r="I166">
        <v>36.718260869565214</v>
      </c>
      <c r="J166">
        <v>0</v>
      </c>
      <c r="K166">
        <v>0</v>
      </c>
      <c r="L166">
        <v>5.5342440000000002</v>
      </c>
      <c r="N166" s="54"/>
    </row>
    <row r="167" spans="1:14" x14ac:dyDescent="0.25">
      <c r="A167" s="33">
        <v>38078</v>
      </c>
      <c r="B167">
        <v>4.7405804906313467</v>
      </c>
      <c r="C167">
        <v>4.7838123183209555</v>
      </c>
      <c r="D167">
        <v>5.7226506196534244</v>
      </c>
      <c r="E167">
        <v>3.8449740169884872</v>
      </c>
      <c r="F167">
        <v>-4.323182768960887E-2</v>
      </c>
      <c r="G167">
        <v>0.4790079352161089</v>
      </c>
      <c r="H167">
        <v>-9.0252842408768089E-2</v>
      </c>
      <c r="I167">
        <v>36.616666666666667</v>
      </c>
      <c r="J167">
        <v>0</v>
      </c>
      <c r="K167">
        <v>0</v>
      </c>
      <c r="L167">
        <v>5.8574339999999996</v>
      </c>
      <c r="N167" s="54"/>
    </row>
    <row r="168" spans="1:14" x14ac:dyDescent="0.25">
      <c r="A168" s="33">
        <v>38108</v>
      </c>
      <c r="B168">
        <v>5.2827218139941632</v>
      </c>
      <c r="C168">
        <v>5.25729647228244</v>
      </c>
      <c r="D168">
        <v>6.1961347736149088</v>
      </c>
      <c r="E168">
        <v>4.3184581709499712</v>
      </c>
      <c r="F168">
        <v>2.5425341711723171E-2</v>
      </c>
      <c r="G168">
        <v>0.4790079352161089</v>
      </c>
      <c r="H168">
        <v>5.3079166006409245E-2</v>
      </c>
      <c r="I168">
        <v>40.28</v>
      </c>
      <c r="J168">
        <v>0</v>
      </c>
      <c r="K168">
        <v>0</v>
      </c>
      <c r="L168">
        <v>6.4986839999999999</v>
      </c>
      <c r="N168" s="54"/>
    </row>
    <row r="169" spans="1:14" x14ac:dyDescent="0.25">
      <c r="A169" s="33">
        <v>38139</v>
      </c>
      <c r="B169">
        <v>5.7835468633453626</v>
      </c>
      <c r="C169">
        <v>5.1673497719697572</v>
      </c>
      <c r="D169">
        <v>6.106188073302226</v>
      </c>
      <c r="E169">
        <v>4.2285114706372884</v>
      </c>
      <c r="F169">
        <v>0.61619709137560541</v>
      </c>
      <c r="G169">
        <v>0.4790079352161089</v>
      </c>
      <c r="H169">
        <v>1.2864026795247188</v>
      </c>
      <c r="I169">
        <v>38.049523809523812</v>
      </c>
      <c r="J169">
        <v>0</v>
      </c>
      <c r="K169">
        <v>0</v>
      </c>
      <c r="L169">
        <v>6.43302</v>
      </c>
      <c r="N169" s="54"/>
    </row>
    <row r="170" spans="1:14" x14ac:dyDescent="0.25">
      <c r="A170" s="33">
        <v>38169</v>
      </c>
      <c r="B170">
        <v>5.7036873001052504</v>
      </c>
      <c r="C170">
        <v>5.3044860021972706</v>
      </c>
      <c r="D170">
        <v>6.2433243035297394</v>
      </c>
      <c r="E170">
        <v>4.3656477008648018</v>
      </c>
      <c r="F170">
        <v>0.39920129790797976</v>
      </c>
      <c r="G170">
        <v>0.4790079352161089</v>
      </c>
      <c r="H170">
        <v>0.83339182622909236</v>
      </c>
      <c r="I170">
        <v>40.807619047619049</v>
      </c>
      <c r="J170">
        <v>0</v>
      </c>
      <c r="K170">
        <v>0</v>
      </c>
      <c r="L170">
        <v>6.0852060000000003</v>
      </c>
      <c r="N170" s="54"/>
    </row>
    <row r="171" spans="1:14" x14ac:dyDescent="0.25">
      <c r="A171" s="33">
        <v>38200</v>
      </c>
      <c r="B171">
        <v>5.6708412451518351</v>
      </c>
      <c r="C171">
        <v>5.1066261137636149</v>
      </c>
      <c r="D171">
        <v>6.0454644150960837</v>
      </c>
      <c r="E171">
        <v>4.167787812431146</v>
      </c>
      <c r="F171">
        <v>0.56421513138822021</v>
      </c>
      <c r="G171">
        <v>0.4790079352161089</v>
      </c>
      <c r="H171">
        <v>1.1778826401564084</v>
      </c>
      <c r="I171">
        <v>44.883636363636363</v>
      </c>
      <c r="J171">
        <v>0</v>
      </c>
      <c r="K171">
        <v>0</v>
      </c>
      <c r="L171">
        <v>5.5465559999999998</v>
      </c>
      <c r="N171" s="54"/>
    </row>
    <row r="172" spans="1:14" x14ac:dyDescent="0.25">
      <c r="A172" s="33">
        <v>38231</v>
      </c>
      <c r="B172">
        <v>4.9645235130419954</v>
      </c>
      <c r="C172">
        <v>5.0562267249507356</v>
      </c>
      <c r="D172">
        <v>5.9950650262832044</v>
      </c>
      <c r="E172">
        <v>4.1173884236182667</v>
      </c>
      <c r="F172">
        <v>-9.1703211908740201E-2</v>
      </c>
      <c r="G172">
        <v>0.4790079352161089</v>
      </c>
      <c r="H172">
        <v>-0.19144403498736914</v>
      </c>
      <c r="I172">
        <v>45.937619047619052</v>
      </c>
      <c r="J172">
        <v>0</v>
      </c>
      <c r="K172">
        <v>0</v>
      </c>
      <c r="L172">
        <v>5.2787699999999997</v>
      </c>
      <c r="N172" s="54"/>
    </row>
    <row r="173" spans="1:14" x14ac:dyDescent="0.25">
      <c r="A173" s="33">
        <v>38261</v>
      </c>
      <c r="B173">
        <v>5.1548170781470848</v>
      </c>
      <c r="C173">
        <v>5.7830819379108309</v>
      </c>
      <c r="D173">
        <v>6.7219202392432997</v>
      </c>
      <c r="E173">
        <v>4.8442436365783621</v>
      </c>
      <c r="F173">
        <v>-0.62826485976374613</v>
      </c>
      <c r="G173">
        <v>0.4790079352161089</v>
      </c>
      <c r="H173">
        <v>-1.3115959331243616</v>
      </c>
      <c r="I173">
        <v>53.093809523809526</v>
      </c>
      <c r="J173">
        <v>0</v>
      </c>
      <c r="K173">
        <v>0</v>
      </c>
      <c r="L173">
        <v>6.5181779999999998</v>
      </c>
      <c r="N173" s="54"/>
    </row>
    <row r="174" spans="1:14" x14ac:dyDescent="0.25">
      <c r="A174" s="33">
        <v>38292</v>
      </c>
      <c r="B174">
        <v>6.816072536803695</v>
      </c>
      <c r="C174">
        <v>5.1607242509398716</v>
      </c>
      <c r="D174">
        <v>6.0995625522723405</v>
      </c>
      <c r="E174">
        <v>4.2218859496074028</v>
      </c>
      <c r="F174">
        <v>1.6553482858638233</v>
      </c>
      <c r="G174">
        <v>0.4790079352161089</v>
      </c>
      <c r="H174">
        <v>3.4557846836441186</v>
      </c>
      <c r="I174">
        <v>48.475499999999997</v>
      </c>
      <c r="J174">
        <v>0</v>
      </c>
      <c r="K174">
        <v>0</v>
      </c>
      <c r="L174">
        <v>6.3252899999999999</v>
      </c>
      <c r="N174" s="54"/>
    </row>
    <row r="175" spans="1:14" x14ac:dyDescent="0.25">
      <c r="A175" s="33">
        <v>38322</v>
      </c>
      <c r="B175">
        <v>6.1240930181874624</v>
      </c>
      <c r="C175">
        <v>6.1679732377099405</v>
      </c>
      <c r="D175">
        <v>7.1068115390424094</v>
      </c>
      <c r="E175">
        <v>5.2291349363774717</v>
      </c>
      <c r="F175">
        <v>-4.3880219522478114E-2</v>
      </c>
      <c r="G175">
        <v>0.4790079352161089</v>
      </c>
      <c r="H175">
        <v>-9.1606456378809556E-2</v>
      </c>
      <c r="I175">
        <v>43.256190476190476</v>
      </c>
      <c r="J175">
        <v>0</v>
      </c>
      <c r="K175">
        <v>0</v>
      </c>
      <c r="L175">
        <v>6.7480019999999996</v>
      </c>
      <c r="N175" s="54"/>
    </row>
    <row r="176" spans="1:14" x14ac:dyDescent="0.25">
      <c r="A176" s="33">
        <v>38353</v>
      </c>
      <c r="B176">
        <v>5.7042714542172694</v>
      </c>
      <c r="C176">
        <v>5.6224884174173662</v>
      </c>
      <c r="D176">
        <v>6.561326718749835</v>
      </c>
      <c r="E176">
        <v>4.6836501160848973</v>
      </c>
      <c r="F176">
        <v>8.1783036799903286E-2</v>
      </c>
      <c r="G176">
        <v>0.4790079352161089</v>
      </c>
      <c r="H176">
        <v>0.17073420039065973</v>
      </c>
      <c r="I176">
        <v>46.851500000000001</v>
      </c>
      <c r="J176">
        <v>0</v>
      </c>
      <c r="K176">
        <v>0</v>
      </c>
      <c r="L176">
        <v>6.3221999999999996</v>
      </c>
      <c r="N176" s="54"/>
    </row>
    <row r="177" spans="1:14" x14ac:dyDescent="0.25">
      <c r="A177" s="33">
        <v>38384</v>
      </c>
      <c r="B177">
        <v>5.6036911953013613</v>
      </c>
      <c r="C177">
        <v>5.532444505412796</v>
      </c>
      <c r="D177">
        <v>6.4712828067452648</v>
      </c>
      <c r="E177">
        <v>4.5936062040803272</v>
      </c>
      <c r="F177">
        <v>7.1246689888565307E-2</v>
      </c>
      <c r="G177">
        <v>0.4790079352161089</v>
      </c>
      <c r="H177">
        <v>0.14873801590869618</v>
      </c>
      <c r="I177">
        <v>48.053157894736842</v>
      </c>
      <c r="J177">
        <v>0</v>
      </c>
      <c r="K177">
        <v>0</v>
      </c>
      <c r="L177">
        <v>6.3098640000000001</v>
      </c>
      <c r="N177" s="54"/>
    </row>
    <row r="178" spans="1:14" x14ac:dyDescent="0.25">
      <c r="A178" s="33">
        <v>38412</v>
      </c>
      <c r="B178">
        <v>5.8424362334570601</v>
      </c>
      <c r="C178">
        <v>6.1958731083315035</v>
      </c>
      <c r="D178">
        <v>7.1347114096639723</v>
      </c>
      <c r="E178">
        <v>5.2570348069990347</v>
      </c>
      <c r="F178">
        <v>-0.35343687487444342</v>
      </c>
      <c r="G178">
        <v>0.4790079352161089</v>
      </c>
      <c r="H178">
        <v>-0.73785181599337613</v>
      </c>
      <c r="I178">
        <v>54.629545454545458</v>
      </c>
      <c r="J178">
        <v>0</v>
      </c>
      <c r="K178">
        <v>0</v>
      </c>
      <c r="L178">
        <v>7.1548800000000004</v>
      </c>
      <c r="N178" s="54"/>
    </row>
    <row r="179" spans="1:14" x14ac:dyDescent="0.25">
      <c r="A179" s="33">
        <v>38443</v>
      </c>
      <c r="B179">
        <v>6.4823782361432398</v>
      </c>
      <c r="C179">
        <v>6.0622553497080895</v>
      </c>
      <c r="D179">
        <v>7.0010936510405584</v>
      </c>
      <c r="E179">
        <v>5.1234170483756207</v>
      </c>
      <c r="F179">
        <v>0.42012288643515028</v>
      </c>
      <c r="G179">
        <v>0.4790079352161089</v>
      </c>
      <c r="H179">
        <v>0.87706874051179951</v>
      </c>
      <c r="I179">
        <v>53.217619047619046</v>
      </c>
      <c r="J179">
        <v>0</v>
      </c>
      <c r="K179">
        <v>0</v>
      </c>
      <c r="L179">
        <v>7.3594520000000001</v>
      </c>
      <c r="N179" s="54"/>
    </row>
    <row r="180" spans="1:14" x14ac:dyDescent="0.25">
      <c r="A180" s="33">
        <v>38473</v>
      </c>
      <c r="B180">
        <v>6.2138027324346012</v>
      </c>
      <c r="C180">
        <v>5.7739266098771846</v>
      </c>
      <c r="D180">
        <v>6.7127649112096526</v>
      </c>
      <c r="E180">
        <v>4.8350883085447158</v>
      </c>
      <c r="F180">
        <v>0.43987612255741659</v>
      </c>
      <c r="G180">
        <v>0.4790079352161089</v>
      </c>
      <c r="H180">
        <v>0.91830654613051943</v>
      </c>
      <c r="I180">
        <v>49.870952380952382</v>
      </c>
      <c r="J180">
        <v>0</v>
      </c>
      <c r="K180">
        <v>0</v>
      </c>
      <c r="L180">
        <v>6.6532159999999996</v>
      </c>
      <c r="N180" s="54"/>
    </row>
    <row r="181" spans="1:14" x14ac:dyDescent="0.25">
      <c r="A181" s="33">
        <v>38504</v>
      </c>
      <c r="B181">
        <v>5.7961730761644024</v>
      </c>
      <c r="C181">
        <v>6.5496855882467404</v>
      </c>
      <c r="D181">
        <v>7.4885238895792083</v>
      </c>
      <c r="E181">
        <v>5.6108472869142716</v>
      </c>
      <c r="F181">
        <v>-0.75351251208233805</v>
      </c>
      <c r="G181">
        <v>0.4790079352161089</v>
      </c>
      <c r="H181">
        <v>-1.5730689549900334</v>
      </c>
      <c r="I181">
        <v>56.419545454545457</v>
      </c>
      <c r="J181">
        <v>0</v>
      </c>
      <c r="K181">
        <v>0</v>
      </c>
      <c r="L181">
        <v>7.3841239999999999</v>
      </c>
      <c r="N181" s="54"/>
    </row>
    <row r="182" spans="1:14" x14ac:dyDescent="0.25">
      <c r="A182" s="33">
        <v>38534</v>
      </c>
      <c r="B182">
        <v>6.4633922666196089</v>
      </c>
      <c r="C182">
        <v>6.4206862131943314</v>
      </c>
      <c r="D182">
        <v>7.3595245145268002</v>
      </c>
      <c r="E182">
        <v>5.4818479118618626</v>
      </c>
      <c r="F182">
        <v>4.2706053425277446E-2</v>
      </c>
      <c r="G182">
        <v>0.4790079352161089</v>
      </c>
      <c r="H182">
        <v>8.9155210771216575E-2</v>
      </c>
      <c r="I182">
        <v>59.026000000000003</v>
      </c>
      <c r="J182">
        <v>0</v>
      </c>
      <c r="K182">
        <v>0</v>
      </c>
      <c r="L182">
        <v>7.8426119999999999</v>
      </c>
      <c r="N182" s="54"/>
    </row>
    <row r="183" spans="1:14" x14ac:dyDescent="0.25">
      <c r="A183" s="33">
        <v>38565</v>
      </c>
      <c r="B183">
        <v>6.9498961482171033</v>
      </c>
      <c r="C183">
        <v>7.9719740391127711</v>
      </c>
      <c r="D183">
        <v>8.91081234044524</v>
      </c>
      <c r="E183">
        <v>7.0331357377803023</v>
      </c>
      <c r="F183">
        <v>-1.0220778908956678</v>
      </c>
      <c r="G183">
        <v>0.4790079352161089</v>
      </c>
      <c r="H183">
        <v>-2.1337389545218031</v>
      </c>
      <c r="I183">
        <v>64.993478260869566</v>
      </c>
      <c r="J183">
        <v>0</v>
      </c>
      <c r="K183">
        <v>0</v>
      </c>
      <c r="L183">
        <v>9.7999240000000007</v>
      </c>
      <c r="N183" s="54"/>
    </row>
    <row r="184" spans="1:14" x14ac:dyDescent="0.25">
      <c r="A184" s="33">
        <v>38596</v>
      </c>
      <c r="B184">
        <v>8.7715494998000683</v>
      </c>
      <c r="C184">
        <v>9.0037321024872217</v>
      </c>
      <c r="D184">
        <v>9.9425704038196905</v>
      </c>
      <c r="E184">
        <v>8.0648938011547529</v>
      </c>
      <c r="F184">
        <v>-0.23218260268715341</v>
      </c>
      <c r="G184">
        <v>0.4790079352161089</v>
      </c>
      <c r="H184">
        <v>-0.48471556652271752</v>
      </c>
      <c r="I184">
        <v>65.552857142857135</v>
      </c>
      <c r="J184">
        <v>0</v>
      </c>
      <c r="K184">
        <v>0</v>
      </c>
      <c r="L184">
        <v>12.07386</v>
      </c>
      <c r="N184" s="54"/>
    </row>
    <row r="185" spans="1:14" x14ac:dyDescent="0.25">
      <c r="A185" s="33">
        <v>38626</v>
      </c>
      <c r="B185">
        <v>9.854932280203478</v>
      </c>
      <c r="C185">
        <v>10.173406271012553</v>
      </c>
      <c r="D185">
        <v>11.112244572345022</v>
      </c>
      <c r="E185">
        <v>9.234567969680084</v>
      </c>
      <c r="F185">
        <v>-0.31847399080907479</v>
      </c>
      <c r="G185">
        <v>0.4790079352161089</v>
      </c>
      <c r="H185">
        <v>-0.66486161792996656</v>
      </c>
      <c r="I185">
        <v>62.268571428571427</v>
      </c>
      <c r="J185">
        <v>0</v>
      </c>
      <c r="K185">
        <v>0</v>
      </c>
      <c r="L185">
        <v>13.797815999999999</v>
      </c>
      <c r="N185" s="54"/>
    </row>
    <row r="186" spans="1:14" x14ac:dyDescent="0.25">
      <c r="A186" s="33">
        <v>38657</v>
      </c>
      <c r="B186">
        <v>9.8562415845197542</v>
      </c>
      <c r="C186">
        <v>8.0648156854239108</v>
      </c>
      <c r="D186">
        <v>9.0036539867563796</v>
      </c>
      <c r="E186">
        <v>7.125977384091442</v>
      </c>
      <c r="F186">
        <v>1.7914258990958434</v>
      </c>
      <c r="G186">
        <v>0.4790079352161089</v>
      </c>
      <c r="H186">
        <v>3.7398668527017715</v>
      </c>
      <c r="I186">
        <v>58.343000000000004</v>
      </c>
      <c r="J186">
        <v>0</v>
      </c>
      <c r="K186">
        <v>0</v>
      </c>
      <c r="L186">
        <v>10.592511999999999</v>
      </c>
      <c r="N186" s="54"/>
    </row>
    <row r="187" spans="1:14" x14ac:dyDescent="0.25">
      <c r="A187" s="33">
        <v>38687</v>
      </c>
      <c r="B187">
        <v>8.9743638660363505</v>
      </c>
      <c r="C187">
        <v>10.882025829725478</v>
      </c>
      <c r="D187">
        <v>11.820864131057947</v>
      </c>
      <c r="E187">
        <v>9.9431875283930093</v>
      </c>
      <c r="F187">
        <v>-1.9076619636891277</v>
      </c>
      <c r="G187">
        <v>0.4790079352161089</v>
      </c>
      <c r="H187">
        <v>-3.9825268506845677</v>
      </c>
      <c r="I187">
        <v>59.44761904761905</v>
      </c>
      <c r="J187">
        <v>0</v>
      </c>
      <c r="K187">
        <v>0</v>
      </c>
      <c r="L187">
        <v>13.414372</v>
      </c>
      <c r="N187" s="54"/>
    </row>
    <row r="188" spans="1:14" x14ac:dyDescent="0.25">
      <c r="A188" s="33">
        <v>38718</v>
      </c>
      <c r="B188">
        <v>8.3408807711119497</v>
      </c>
      <c r="C188">
        <v>6.9533260549482172</v>
      </c>
      <c r="D188">
        <v>7.892164356280686</v>
      </c>
      <c r="E188">
        <v>6.0144877536157484</v>
      </c>
      <c r="F188">
        <v>1.3875547161637325</v>
      </c>
      <c r="G188">
        <v>0.4790079352161089</v>
      </c>
      <c r="H188">
        <v>2.8967259499317568</v>
      </c>
      <c r="I188">
        <v>65.537499999999994</v>
      </c>
      <c r="J188">
        <v>0</v>
      </c>
      <c r="K188">
        <v>0</v>
      </c>
      <c r="L188">
        <v>8.9292079999999991</v>
      </c>
      <c r="N188" s="54"/>
    </row>
    <row r="189" spans="1:14" x14ac:dyDescent="0.25">
      <c r="A189" s="33">
        <v>38749</v>
      </c>
      <c r="B189">
        <v>6.8357003923517174</v>
      </c>
      <c r="C189">
        <v>7.0464810357544865</v>
      </c>
      <c r="D189">
        <v>7.9853193370869553</v>
      </c>
      <c r="E189">
        <v>6.1076427344220177</v>
      </c>
      <c r="F189">
        <v>-0.21078064340276903</v>
      </c>
      <c r="G189">
        <v>0.4790079352161089</v>
      </c>
      <c r="H189">
        <v>-0.44003580714727275</v>
      </c>
      <c r="I189">
        <v>61.925789473684212</v>
      </c>
      <c r="J189">
        <v>0</v>
      </c>
      <c r="K189">
        <v>0</v>
      </c>
      <c r="L189">
        <v>7.7470080000000001</v>
      </c>
      <c r="N189" s="54"/>
    </row>
    <row r="190" spans="1:14" x14ac:dyDescent="0.25">
      <c r="A190" s="33">
        <v>38777</v>
      </c>
      <c r="B190">
        <v>6.2733020729228688</v>
      </c>
      <c r="C190">
        <v>6.3506962087609011</v>
      </c>
      <c r="D190">
        <v>7.2895345100933699</v>
      </c>
      <c r="E190">
        <v>5.4118579074284323</v>
      </c>
      <c r="F190">
        <v>-7.7394135838032341E-2</v>
      </c>
      <c r="G190">
        <v>0.4790079352161089</v>
      </c>
      <c r="H190">
        <v>-0.16157171969001985</v>
      </c>
      <c r="I190">
        <v>62.966086956521742</v>
      </c>
      <c r="J190">
        <v>0</v>
      </c>
      <c r="K190">
        <v>0</v>
      </c>
      <c r="L190">
        <v>7.080864</v>
      </c>
      <c r="N190" s="54"/>
    </row>
    <row r="191" spans="1:14" x14ac:dyDescent="0.25">
      <c r="A191" s="33">
        <v>38808</v>
      </c>
      <c r="B191">
        <v>6.1286153058234163</v>
      </c>
      <c r="C191">
        <v>6.6556496381625685</v>
      </c>
      <c r="D191">
        <v>7.5944879394950364</v>
      </c>
      <c r="E191">
        <v>5.7168113368300997</v>
      </c>
      <c r="F191">
        <v>-0.5270343323391522</v>
      </c>
      <c r="G191">
        <v>0.4790079352161089</v>
      </c>
      <c r="H191">
        <v>-1.1002622161183524</v>
      </c>
      <c r="I191">
        <v>70.16105263157894</v>
      </c>
      <c r="J191">
        <v>0</v>
      </c>
      <c r="K191">
        <v>0</v>
      </c>
      <c r="L191">
        <v>7.364592</v>
      </c>
      <c r="N191" s="54"/>
    </row>
    <row r="192" spans="1:14" x14ac:dyDescent="0.25">
      <c r="A192" s="33">
        <v>38838</v>
      </c>
      <c r="B192">
        <v>6.1023678489532145</v>
      </c>
      <c r="C192">
        <v>5.8339727989476291</v>
      </c>
      <c r="D192">
        <v>6.7728111002800979</v>
      </c>
      <c r="E192">
        <v>4.8951344976151603</v>
      </c>
      <c r="F192">
        <v>0.26839505000558539</v>
      </c>
      <c r="G192">
        <v>0.4790079352161089</v>
      </c>
      <c r="H192">
        <v>0.56031441292198314</v>
      </c>
      <c r="I192">
        <v>70.960909090909098</v>
      </c>
      <c r="J192">
        <v>0</v>
      </c>
      <c r="K192">
        <v>0</v>
      </c>
      <c r="L192">
        <v>6.4198599999999999</v>
      </c>
      <c r="N192" s="54"/>
    </row>
    <row r="193" spans="1:14" x14ac:dyDescent="0.25">
      <c r="A193" s="33">
        <v>38869</v>
      </c>
      <c r="B193">
        <v>5.730380013261775</v>
      </c>
      <c r="C193">
        <v>6.0664909792940023</v>
      </c>
      <c r="D193">
        <v>7.0053292806264702</v>
      </c>
      <c r="E193">
        <v>5.1276526779615335</v>
      </c>
      <c r="F193">
        <v>-0.33611096603222723</v>
      </c>
      <c r="G193">
        <v>0.4790079352161089</v>
      </c>
      <c r="H193">
        <v>-0.70168141552934327</v>
      </c>
      <c r="I193">
        <v>70.969545454545454</v>
      </c>
      <c r="J193">
        <v>0</v>
      </c>
      <c r="K193">
        <v>0</v>
      </c>
      <c r="L193">
        <v>6.3838800000000004</v>
      </c>
      <c r="N193" s="54"/>
    </row>
    <row r="194" spans="1:14" x14ac:dyDescent="0.25">
      <c r="A194" s="33">
        <v>38899</v>
      </c>
      <c r="B194">
        <v>6.1093798678112954</v>
      </c>
      <c r="C194">
        <v>5.9758483594019767</v>
      </c>
      <c r="D194">
        <v>6.9146866607344455</v>
      </c>
      <c r="E194">
        <v>5.0370100580695079</v>
      </c>
      <c r="F194">
        <v>0.13353150840931871</v>
      </c>
      <c r="G194">
        <v>0.4790079352161089</v>
      </c>
      <c r="H194">
        <v>0.27876679819317551</v>
      </c>
      <c r="I194">
        <v>74.463157894736838</v>
      </c>
      <c r="J194">
        <v>0</v>
      </c>
      <c r="K194">
        <v>0</v>
      </c>
      <c r="L194">
        <v>6.3407039999999997</v>
      </c>
      <c r="N194" s="54"/>
    </row>
    <row r="195" spans="1:14" x14ac:dyDescent="0.25">
      <c r="A195" s="33">
        <v>38930</v>
      </c>
      <c r="B195">
        <v>6.7710385356810576</v>
      </c>
      <c r="C195">
        <v>6.7107582166780402</v>
      </c>
      <c r="D195">
        <v>7.649596518010509</v>
      </c>
      <c r="E195">
        <v>5.7719199153455714</v>
      </c>
      <c r="F195">
        <v>6.0280319003017446E-2</v>
      </c>
      <c r="G195">
        <v>0.4790079352161089</v>
      </c>
      <c r="H195">
        <v>0.12584409269926064</v>
      </c>
      <c r="I195">
        <v>73.083478260869569</v>
      </c>
      <c r="J195">
        <v>0</v>
      </c>
      <c r="K195">
        <v>0</v>
      </c>
      <c r="L195">
        <v>7.3347800000000003</v>
      </c>
      <c r="N195" s="54"/>
    </row>
    <row r="196" spans="1:14" x14ac:dyDescent="0.25">
      <c r="A196" s="33">
        <v>38961</v>
      </c>
      <c r="B196">
        <v>5.9976338299158627</v>
      </c>
      <c r="C196">
        <v>5.0220870343520883</v>
      </c>
      <c r="D196">
        <v>5.9609253356845571</v>
      </c>
      <c r="E196">
        <v>4.0832487330196194</v>
      </c>
      <c r="F196">
        <v>0.97554679556377444</v>
      </c>
      <c r="G196">
        <v>0.4790079352161089</v>
      </c>
      <c r="H196">
        <v>2.0365984023284445</v>
      </c>
      <c r="I196">
        <v>63.894999999999996</v>
      </c>
      <c r="J196">
        <v>0</v>
      </c>
      <c r="K196">
        <v>0</v>
      </c>
      <c r="L196">
        <v>5.0330880000000002</v>
      </c>
      <c r="N196" s="54"/>
    </row>
    <row r="197" spans="1:14" x14ac:dyDescent="0.25">
      <c r="A197" s="33">
        <v>38991</v>
      </c>
      <c r="B197">
        <v>4.1404695871780675</v>
      </c>
      <c r="C197">
        <v>4.1708023196788018</v>
      </c>
      <c r="D197">
        <v>5.1096406210112706</v>
      </c>
      <c r="E197">
        <v>3.231964018346333</v>
      </c>
      <c r="F197">
        <v>-3.0332732500734316E-2</v>
      </c>
      <c r="G197">
        <v>0.4790079352161089</v>
      </c>
      <c r="H197">
        <v>-6.3324071003227581E-2</v>
      </c>
      <c r="I197">
        <v>59.136818181818185</v>
      </c>
      <c r="J197">
        <v>0</v>
      </c>
      <c r="K197">
        <v>1</v>
      </c>
      <c r="L197">
        <v>6.0107160000000004</v>
      </c>
      <c r="N197" s="54"/>
    </row>
    <row r="198" spans="1:14" x14ac:dyDescent="0.25">
      <c r="A198" s="33">
        <v>39022</v>
      </c>
      <c r="B198">
        <v>6.6437287223479498</v>
      </c>
      <c r="C198">
        <v>6.7092518830696388</v>
      </c>
      <c r="D198">
        <v>7.6480901844021076</v>
      </c>
      <c r="E198">
        <v>5.77041358173717</v>
      </c>
      <c r="F198">
        <v>-6.5523160721689067E-2</v>
      </c>
      <c r="G198">
        <v>0.4790079352161089</v>
      </c>
      <c r="H198">
        <v>-0.13678930118793894</v>
      </c>
      <c r="I198">
        <v>59.402999999999999</v>
      </c>
      <c r="J198">
        <v>0</v>
      </c>
      <c r="K198">
        <v>0</v>
      </c>
      <c r="L198">
        <v>7.6123399999999997</v>
      </c>
      <c r="N198" s="54"/>
    </row>
    <row r="199" spans="1:14" x14ac:dyDescent="0.25">
      <c r="A199" s="33">
        <v>39052</v>
      </c>
      <c r="B199">
        <v>7.026402506815451</v>
      </c>
      <c r="C199">
        <v>6.2090114576728634</v>
      </c>
      <c r="D199">
        <v>7.1478497590053323</v>
      </c>
      <c r="E199">
        <v>5.2701731563403946</v>
      </c>
      <c r="F199">
        <v>0.81739104914258753</v>
      </c>
      <c r="G199">
        <v>0.4790079352161089</v>
      </c>
      <c r="H199">
        <v>1.706424860736</v>
      </c>
      <c r="I199">
        <v>62.086500000000001</v>
      </c>
      <c r="J199">
        <v>0</v>
      </c>
      <c r="K199">
        <v>0</v>
      </c>
      <c r="L199">
        <v>6.9225519999999996</v>
      </c>
      <c r="N199" s="54"/>
    </row>
    <row r="200" spans="1:14" x14ac:dyDescent="0.25">
      <c r="A200" s="33">
        <v>39083</v>
      </c>
      <c r="B200">
        <v>6.3008740325415342</v>
      </c>
      <c r="C200">
        <v>6.2128847414612371</v>
      </c>
      <c r="D200">
        <v>7.151723042793706</v>
      </c>
      <c r="E200">
        <v>5.2740464401287683</v>
      </c>
      <c r="F200">
        <v>8.7989291080297072E-2</v>
      </c>
      <c r="G200">
        <v>0.4790079352161089</v>
      </c>
      <c r="H200">
        <v>0.18369067527158997</v>
      </c>
      <c r="I200">
        <v>54.353500000000004</v>
      </c>
      <c r="J200">
        <v>0</v>
      </c>
      <c r="K200">
        <v>0</v>
      </c>
      <c r="L200">
        <v>6.728904</v>
      </c>
      <c r="N200" s="54"/>
    </row>
    <row r="201" spans="1:14" x14ac:dyDescent="0.25">
      <c r="A201" s="33">
        <v>39114</v>
      </c>
      <c r="B201">
        <v>7.1041619749372593</v>
      </c>
      <c r="C201">
        <v>7.1225099577173276</v>
      </c>
      <c r="D201">
        <v>8.0613482590497973</v>
      </c>
      <c r="E201">
        <v>6.1836716563848588</v>
      </c>
      <c r="F201">
        <v>-1.8347982780068328E-2</v>
      </c>
      <c r="G201">
        <v>0.4790079352161089</v>
      </c>
      <c r="H201">
        <v>-3.8304131165990941E-2</v>
      </c>
      <c r="I201">
        <v>59.387894736842107</v>
      </c>
      <c r="J201">
        <v>0</v>
      </c>
      <c r="K201">
        <v>0</v>
      </c>
      <c r="L201">
        <v>8.2180540000000004</v>
      </c>
      <c r="N201" s="54"/>
    </row>
    <row r="202" spans="1:14" x14ac:dyDescent="0.25">
      <c r="A202" s="33">
        <v>39142</v>
      </c>
      <c r="B202">
        <v>7.1326075866832497</v>
      </c>
      <c r="C202">
        <v>6.4459759615008991</v>
      </c>
      <c r="D202">
        <v>7.3848142628333679</v>
      </c>
      <c r="E202">
        <v>5.5071376601684303</v>
      </c>
      <c r="F202">
        <v>0.68663162518235055</v>
      </c>
      <c r="G202">
        <v>0.4790079352161089</v>
      </c>
      <c r="H202">
        <v>1.4334451993421993</v>
      </c>
      <c r="I202">
        <v>60.740454545454547</v>
      </c>
      <c r="J202">
        <v>0</v>
      </c>
      <c r="K202">
        <v>0</v>
      </c>
      <c r="L202">
        <v>7.2999159999999996</v>
      </c>
      <c r="N202" s="54"/>
    </row>
    <row r="203" spans="1:14" x14ac:dyDescent="0.25">
      <c r="A203" s="33">
        <v>39173</v>
      </c>
      <c r="B203">
        <v>6.9094499580327691</v>
      </c>
      <c r="C203">
        <v>7.1258332606257362</v>
      </c>
      <c r="D203">
        <v>8.064671561958205</v>
      </c>
      <c r="E203">
        <v>6.1869949592932683</v>
      </c>
      <c r="F203">
        <v>-0.21638330259296712</v>
      </c>
      <c r="G203">
        <v>0.4790079352161089</v>
      </c>
      <c r="H203">
        <v>-0.45173218789234415</v>
      </c>
      <c r="I203">
        <v>64.036000000000001</v>
      </c>
      <c r="J203">
        <v>0</v>
      </c>
      <c r="K203">
        <v>0</v>
      </c>
      <c r="L203">
        <v>7.8062269999999998</v>
      </c>
      <c r="N203" s="54"/>
    </row>
    <row r="204" spans="1:14" x14ac:dyDescent="0.25">
      <c r="A204" s="33">
        <v>39203</v>
      </c>
      <c r="B204">
        <v>7.5564924845112511</v>
      </c>
      <c r="C204">
        <v>6.8399235811255501</v>
      </c>
      <c r="D204">
        <v>7.7787618824580189</v>
      </c>
      <c r="E204">
        <v>5.9010852797930813</v>
      </c>
      <c r="F204">
        <v>0.71656890338570101</v>
      </c>
      <c r="G204">
        <v>0.4790079352161089</v>
      </c>
      <c r="H204">
        <v>1.495943700937677</v>
      </c>
      <c r="I204">
        <v>63.530909090909091</v>
      </c>
      <c r="J204">
        <v>0</v>
      </c>
      <c r="K204">
        <v>0</v>
      </c>
      <c r="L204">
        <v>7.8431990000000003</v>
      </c>
      <c r="N204" s="54"/>
    </row>
    <row r="205" spans="1:14" x14ac:dyDescent="0.25">
      <c r="A205" s="33">
        <v>39234</v>
      </c>
      <c r="B205">
        <v>7.585870020318942</v>
      </c>
      <c r="C205">
        <v>7.0581205642560398</v>
      </c>
      <c r="D205">
        <v>7.9969588655885087</v>
      </c>
      <c r="E205">
        <v>6.119282262923571</v>
      </c>
      <c r="F205">
        <v>0.52774945606290213</v>
      </c>
      <c r="G205">
        <v>0.4790079352161089</v>
      </c>
      <c r="H205">
        <v>1.101755142792787</v>
      </c>
      <c r="I205">
        <v>67.529523809523809</v>
      </c>
      <c r="J205">
        <v>0</v>
      </c>
      <c r="K205">
        <v>0</v>
      </c>
      <c r="L205">
        <v>7.5443420000000003</v>
      </c>
      <c r="N205" s="54"/>
    </row>
    <row r="206" spans="1:14" x14ac:dyDescent="0.25">
      <c r="A206" s="33">
        <v>39264</v>
      </c>
      <c r="B206">
        <v>7.1011013671520615</v>
      </c>
      <c r="C206">
        <v>6.5590509078519439</v>
      </c>
      <c r="D206">
        <v>7.4978892091844118</v>
      </c>
      <c r="E206">
        <v>5.6202126065194751</v>
      </c>
      <c r="F206">
        <v>0.54205045930011764</v>
      </c>
      <c r="G206">
        <v>0.4790079352161089</v>
      </c>
      <c r="H206">
        <v>1.1316106048547327</v>
      </c>
      <c r="I206">
        <v>74.150476190476184</v>
      </c>
      <c r="J206">
        <v>0</v>
      </c>
      <c r="K206">
        <v>0</v>
      </c>
      <c r="L206">
        <v>6.3869129999999998</v>
      </c>
      <c r="N206" s="54"/>
    </row>
    <row r="207" spans="1:14" x14ac:dyDescent="0.25">
      <c r="A207" s="33">
        <v>39295</v>
      </c>
      <c r="B207">
        <v>6.3692921768372122</v>
      </c>
      <c r="C207">
        <v>6.5373013929798525</v>
      </c>
      <c r="D207">
        <v>7.4761396943123213</v>
      </c>
      <c r="E207">
        <v>5.5984630916473836</v>
      </c>
      <c r="F207">
        <v>-0.16800921614264031</v>
      </c>
      <c r="G207">
        <v>0.4790079352161089</v>
      </c>
      <c r="H207">
        <v>-0.35074411881473611</v>
      </c>
      <c r="I207">
        <v>72.358695652173921</v>
      </c>
      <c r="J207">
        <v>0</v>
      </c>
      <c r="K207">
        <v>0</v>
      </c>
      <c r="L207">
        <v>6.3858860000000002</v>
      </c>
      <c r="N207" s="54"/>
    </row>
    <row r="208" spans="1:14" x14ac:dyDescent="0.25">
      <c r="A208" s="33">
        <v>39326</v>
      </c>
      <c r="B208">
        <v>6.3662060133702472</v>
      </c>
      <c r="C208">
        <v>6.3364969474367303</v>
      </c>
      <c r="D208">
        <v>7.2753352487691991</v>
      </c>
      <c r="E208">
        <v>5.3976586461042615</v>
      </c>
      <c r="F208">
        <v>2.9709065933516854E-2</v>
      </c>
      <c r="G208">
        <v>0.4790079352161089</v>
      </c>
      <c r="H208">
        <v>6.2022074686744658E-2</v>
      </c>
      <c r="I208">
        <v>79.626315789473679</v>
      </c>
      <c r="J208">
        <v>0</v>
      </c>
      <c r="K208">
        <v>0</v>
      </c>
      <c r="L208">
        <v>6.2431330000000003</v>
      </c>
      <c r="N208" s="54"/>
    </row>
    <row r="209" spans="1:14" x14ac:dyDescent="0.25">
      <c r="A209" s="33">
        <v>39356</v>
      </c>
      <c r="B209">
        <v>7.1588986727508006</v>
      </c>
      <c r="C209">
        <v>6.8853030316244643</v>
      </c>
      <c r="D209">
        <v>7.8241413329569331</v>
      </c>
      <c r="E209">
        <v>5.9464647302919955</v>
      </c>
      <c r="F209">
        <v>0.27359564112633628</v>
      </c>
      <c r="G209">
        <v>0.4790079352161089</v>
      </c>
      <c r="H209">
        <v>0.5711714170307034</v>
      </c>
      <c r="I209">
        <v>85.658260869565211</v>
      </c>
      <c r="J209">
        <v>0</v>
      </c>
      <c r="K209">
        <v>0</v>
      </c>
      <c r="L209">
        <v>6.9250610000000004</v>
      </c>
      <c r="N209" s="54"/>
    </row>
    <row r="210" spans="1:14" x14ac:dyDescent="0.25">
      <c r="A210" s="33">
        <v>39387</v>
      </c>
      <c r="B210">
        <v>7.7375129176525137</v>
      </c>
      <c r="C210">
        <v>7.4601924409036862</v>
      </c>
      <c r="D210">
        <v>8.399030742236155</v>
      </c>
      <c r="E210">
        <v>6.5213541395712173</v>
      </c>
      <c r="F210">
        <v>0.27732047674882754</v>
      </c>
      <c r="G210">
        <v>0.4790079352161089</v>
      </c>
      <c r="H210">
        <v>0.57894756299540595</v>
      </c>
      <c r="I210">
        <v>94.631428571428572</v>
      </c>
      <c r="J210">
        <v>0</v>
      </c>
      <c r="K210">
        <v>0</v>
      </c>
      <c r="L210">
        <v>7.2937539999999998</v>
      </c>
      <c r="N210" s="54"/>
    </row>
    <row r="211" spans="1:14" x14ac:dyDescent="0.25">
      <c r="A211" s="33">
        <v>39417</v>
      </c>
      <c r="B211">
        <v>8.0619113867923407</v>
      </c>
      <c r="C211">
        <v>7.4230373813483652</v>
      </c>
      <c r="D211">
        <v>8.361875682680834</v>
      </c>
      <c r="E211">
        <v>6.4841990800158964</v>
      </c>
      <c r="F211">
        <v>0.63887400544397543</v>
      </c>
      <c r="G211">
        <v>0.4790079352161089</v>
      </c>
      <c r="H211">
        <v>1.3337440958169962</v>
      </c>
      <c r="I211">
        <v>91.742499999999993</v>
      </c>
      <c r="J211">
        <v>0</v>
      </c>
      <c r="K211">
        <v>0</v>
      </c>
      <c r="L211">
        <v>7.2968349999999997</v>
      </c>
      <c r="N211" s="54"/>
    </row>
    <row r="212" spans="1:14" x14ac:dyDescent="0.25">
      <c r="A212" s="33">
        <v>39448</v>
      </c>
      <c r="B212">
        <v>8.0758420785469305</v>
      </c>
      <c r="C212">
        <v>8.2173802194342329</v>
      </c>
      <c r="D212">
        <v>9.1562185207667017</v>
      </c>
      <c r="E212">
        <v>7.2785419181017641</v>
      </c>
      <c r="F212">
        <v>-0.14153814088730243</v>
      </c>
      <c r="G212">
        <v>0.4790079352161089</v>
      </c>
      <c r="H212">
        <v>-0.29548182917564025</v>
      </c>
      <c r="I212">
        <v>92.929047619047623</v>
      </c>
      <c r="J212">
        <v>0</v>
      </c>
      <c r="K212">
        <v>0</v>
      </c>
      <c r="L212">
        <v>8.2005949999999999</v>
      </c>
      <c r="N212" s="54"/>
    </row>
    <row r="213" spans="1:14" x14ac:dyDescent="0.25">
      <c r="A213" s="33">
        <v>39479</v>
      </c>
      <c r="B213">
        <v>8.6242430955566505</v>
      </c>
      <c r="C213">
        <v>8.3754776007717684</v>
      </c>
      <c r="D213">
        <v>9.3143159021042372</v>
      </c>
      <c r="E213">
        <v>7.4366392994392987</v>
      </c>
      <c r="F213">
        <v>0.24876549478488208</v>
      </c>
      <c r="G213">
        <v>0.4790079352161089</v>
      </c>
      <c r="H213">
        <v>0.51933480950090982</v>
      </c>
      <c r="I213">
        <v>95.349000000000004</v>
      </c>
      <c r="J213">
        <v>0</v>
      </c>
      <c r="K213">
        <v>0</v>
      </c>
      <c r="L213">
        <v>8.7746879999999994</v>
      </c>
      <c r="N213" s="54"/>
    </row>
    <row r="214" spans="1:14" x14ac:dyDescent="0.25">
      <c r="A214" s="33">
        <v>39508</v>
      </c>
      <c r="B214">
        <v>9.3864369318294418</v>
      </c>
      <c r="C214">
        <v>9.2796955532365235</v>
      </c>
      <c r="D214">
        <v>10.218533854568992</v>
      </c>
      <c r="E214">
        <v>8.3408572519040547</v>
      </c>
      <c r="F214">
        <v>0.10674137859291832</v>
      </c>
      <c r="G214">
        <v>0.4790079352161089</v>
      </c>
      <c r="H214">
        <v>0.22283843490977023</v>
      </c>
      <c r="I214">
        <v>105.42</v>
      </c>
      <c r="J214">
        <v>0</v>
      </c>
      <c r="K214">
        <v>0</v>
      </c>
      <c r="L214">
        <v>9.6671510000000005</v>
      </c>
      <c r="N214" s="54"/>
    </row>
    <row r="215" spans="1:14" x14ac:dyDescent="0.25">
      <c r="A215" s="33">
        <v>39539</v>
      </c>
      <c r="B215">
        <v>9.7720962668024498</v>
      </c>
      <c r="C215">
        <v>9.9381755914241783</v>
      </c>
      <c r="D215">
        <v>10.877013892756647</v>
      </c>
      <c r="E215">
        <v>8.9993372900917095</v>
      </c>
      <c r="F215">
        <v>-0.16607932462172847</v>
      </c>
      <c r="G215">
        <v>0.4790079352161089</v>
      </c>
      <c r="H215">
        <v>-0.34671518447142269</v>
      </c>
      <c r="I215">
        <v>112.46272727272728</v>
      </c>
      <c r="J215">
        <v>0</v>
      </c>
      <c r="K215">
        <v>0</v>
      </c>
      <c r="L215">
        <v>10.455887000000001</v>
      </c>
      <c r="N215" s="54"/>
    </row>
    <row r="216" spans="1:14" x14ac:dyDescent="0.25">
      <c r="A216" s="33">
        <v>39569</v>
      </c>
      <c r="B216">
        <v>10.786685137537587</v>
      </c>
      <c r="C216">
        <v>10.868925606038466</v>
      </c>
      <c r="D216">
        <v>11.807763907370935</v>
      </c>
      <c r="E216">
        <v>9.9300873047059977</v>
      </c>
      <c r="F216">
        <v>-8.2240468500879516E-2</v>
      </c>
      <c r="G216">
        <v>0.4790079352161089</v>
      </c>
      <c r="H216">
        <v>-0.17168915680650668</v>
      </c>
      <c r="I216">
        <v>125.45857142857143</v>
      </c>
      <c r="J216">
        <v>0</v>
      </c>
      <c r="K216">
        <v>0</v>
      </c>
      <c r="L216">
        <v>11.573263000000001</v>
      </c>
      <c r="N216" s="54"/>
    </row>
    <row r="217" spans="1:14" x14ac:dyDescent="0.25">
      <c r="A217" s="33">
        <v>39600</v>
      </c>
      <c r="B217">
        <v>11.638244603348983</v>
      </c>
      <c r="C217">
        <v>12.005265936167952</v>
      </c>
      <c r="D217">
        <v>12.94410423750042</v>
      </c>
      <c r="E217">
        <v>11.066427634835483</v>
      </c>
      <c r="F217">
        <v>-0.3670213328189682</v>
      </c>
      <c r="G217">
        <v>0.4790079352161089</v>
      </c>
      <c r="H217">
        <v>-0.76621138364520647</v>
      </c>
      <c r="I217">
        <v>134.0157142857143</v>
      </c>
      <c r="J217">
        <v>0</v>
      </c>
      <c r="K217">
        <v>0</v>
      </c>
      <c r="L217">
        <v>13.027495</v>
      </c>
      <c r="N217" s="54"/>
    </row>
    <row r="218" spans="1:14" x14ac:dyDescent="0.25">
      <c r="A218" s="33">
        <v>39630</v>
      </c>
      <c r="B218">
        <v>12.513837447902203</v>
      </c>
      <c r="C218">
        <v>10.804415655980598</v>
      </c>
      <c r="D218">
        <v>11.743253957313065</v>
      </c>
      <c r="E218">
        <v>9.8655773546481296</v>
      </c>
      <c r="F218">
        <v>1.7094217919216046</v>
      </c>
      <c r="G218">
        <v>0.4790079352161089</v>
      </c>
      <c r="H218">
        <v>3.5686711351668587</v>
      </c>
      <c r="I218">
        <v>133.48454545454547</v>
      </c>
      <c r="J218">
        <v>0</v>
      </c>
      <c r="K218">
        <v>0</v>
      </c>
      <c r="L218">
        <v>11.388403</v>
      </c>
      <c r="N218" s="54"/>
    </row>
    <row r="219" spans="1:14" x14ac:dyDescent="0.25">
      <c r="A219" s="33">
        <v>39661</v>
      </c>
      <c r="B219">
        <v>9.269213551678515</v>
      </c>
      <c r="C219">
        <v>9.3779080291279158</v>
      </c>
      <c r="D219">
        <v>10.316746330460385</v>
      </c>
      <c r="E219">
        <v>8.439069727795447</v>
      </c>
      <c r="F219">
        <v>-0.10869447744940075</v>
      </c>
      <c r="G219">
        <v>0.4790079352161089</v>
      </c>
      <c r="H219">
        <v>-0.2269158180028108</v>
      </c>
      <c r="I219">
        <v>116.68809523809524</v>
      </c>
      <c r="J219">
        <v>0</v>
      </c>
      <c r="K219">
        <v>0</v>
      </c>
      <c r="L219">
        <v>8.4799389999999999</v>
      </c>
      <c r="N219" s="54"/>
    </row>
    <row r="220" spans="1:14" x14ac:dyDescent="0.25">
      <c r="A220" s="33">
        <v>39692</v>
      </c>
      <c r="B220">
        <v>8.3153882713580156</v>
      </c>
      <c r="C220">
        <v>8.205534601374481</v>
      </c>
      <c r="D220">
        <v>9.1443729027069498</v>
      </c>
      <c r="E220">
        <v>7.2666963000420122</v>
      </c>
      <c r="F220">
        <v>0.10985366998353463</v>
      </c>
      <c r="G220">
        <v>0.4790079352161089</v>
      </c>
      <c r="H220">
        <v>0.22933580408009968</v>
      </c>
      <c r="I220">
        <v>103.76380952380953</v>
      </c>
      <c r="J220">
        <v>0</v>
      </c>
      <c r="K220">
        <v>0</v>
      </c>
      <c r="L220">
        <v>7.8811980000000004</v>
      </c>
      <c r="N220" s="54"/>
    </row>
    <row r="221" spans="1:14" x14ac:dyDescent="0.25">
      <c r="A221" s="33">
        <v>39722</v>
      </c>
      <c r="B221">
        <v>5.1884975261401731</v>
      </c>
      <c r="C221">
        <v>6.7351934524335952</v>
      </c>
      <c r="D221">
        <v>7.6740317537660632</v>
      </c>
      <c r="E221">
        <v>5.7963551511011264</v>
      </c>
      <c r="F221">
        <v>-1.5466959262934221</v>
      </c>
      <c r="G221">
        <v>0.4790079352161089</v>
      </c>
      <c r="H221">
        <v>-3.2289567929508638</v>
      </c>
      <c r="I221">
        <v>76.723913043478262</v>
      </c>
      <c r="J221">
        <v>0</v>
      </c>
      <c r="K221">
        <v>0</v>
      </c>
      <c r="L221">
        <v>6.9188989999999997</v>
      </c>
      <c r="N221" s="54"/>
    </row>
    <row r="222" spans="1:14" x14ac:dyDescent="0.25">
      <c r="A222" s="33">
        <v>39753</v>
      </c>
      <c r="B222">
        <v>3.9895608380735643</v>
      </c>
      <c r="C222">
        <v>5.3452942775422407</v>
      </c>
      <c r="D222">
        <v>6.2841325788747096</v>
      </c>
      <c r="E222">
        <v>4.4064559762097719</v>
      </c>
      <c r="F222">
        <v>-1.3557334394686764</v>
      </c>
      <c r="G222">
        <v>0.4790079352161089</v>
      </c>
      <c r="H222">
        <v>-2.830294322487632</v>
      </c>
      <c r="I222">
        <v>57.441052631578948</v>
      </c>
      <c r="J222">
        <v>0</v>
      </c>
      <c r="K222">
        <v>0</v>
      </c>
      <c r="L222">
        <v>6.8644679999999996</v>
      </c>
      <c r="N222" s="54"/>
    </row>
    <row r="223" spans="1:14" x14ac:dyDescent="0.25">
      <c r="A223" s="33">
        <v>39783</v>
      </c>
      <c r="B223">
        <v>5.0051543679586965</v>
      </c>
      <c r="C223">
        <v>4.0570545648053686</v>
      </c>
      <c r="D223">
        <v>4.9958928661378375</v>
      </c>
      <c r="E223">
        <v>3.1182162634728998</v>
      </c>
      <c r="F223">
        <v>0.94809980315332787</v>
      </c>
      <c r="G223">
        <v>0.4790079352161089</v>
      </c>
      <c r="H223">
        <v>1.9792987411066245</v>
      </c>
      <c r="I223">
        <v>42.042272727272724</v>
      </c>
      <c r="J223">
        <v>0</v>
      </c>
      <c r="K223">
        <v>0</v>
      </c>
      <c r="L223">
        <v>5.9720050000000002</v>
      </c>
      <c r="N223" s="54"/>
    </row>
    <row r="224" spans="1:14" x14ac:dyDescent="0.25">
      <c r="A224" s="33">
        <v>39814</v>
      </c>
      <c r="B224">
        <v>5.0018293530201205</v>
      </c>
      <c r="C224">
        <v>4.6061407509859782</v>
      </c>
      <c r="D224">
        <v>5.544979052318447</v>
      </c>
      <c r="E224">
        <v>3.6673024496535089</v>
      </c>
      <c r="F224">
        <v>0.39568860203414236</v>
      </c>
      <c r="G224">
        <v>0.4790079352161089</v>
      </c>
      <c r="H224">
        <v>0.82605855340501566</v>
      </c>
      <c r="I224">
        <v>41.923499999999997</v>
      </c>
      <c r="J224">
        <v>0</v>
      </c>
      <c r="K224">
        <v>0</v>
      </c>
      <c r="L224">
        <v>5.3720249999999998</v>
      </c>
      <c r="N224" s="54"/>
    </row>
    <row r="225" spans="1:14" x14ac:dyDescent="0.25">
      <c r="A225" s="33">
        <v>39845</v>
      </c>
      <c r="B225">
        <v>3.8080155328357037</v>
      </c>
      <c r="C225">
        <v>4.2348129128543164</v>
      </c>
      <c r="D225">
        <v>5.1736512141867852</v>
      </c>
      <c r="E225">
        <v>3.2959746115218476</v>
      </c>
      <c r="F225">
        <v>-0.42679738001861267</v>
      </c>
      <c r="G225">
        <v>0.4790079352161089</v>
      </c>
      <c r="H225">
        <v>-0.8910027342784187</v>
      </c>
      <c r="I225">
        <v>39.258421052631576</v>
      </c>
      <c r="J225">
        <v>0</v>
      </c>
      <c r="K225">
        <v>0</v>
      </c>
      <c r="L225">
        <v>4.6278750000000004</v>
      </c>
      <c r="N225" s="54"/>
    </row>
    <row r="226" spans="1:14" x14ac:dyDescent="0.25">
      <c r="A226" s="33">
        <v>39873</v>
      </c>
      <c r="B226">
        <v>3.4701284158566419</v>
      </c>
      <c r="C226">
        <v>3.8226908009807303</v>
      </c>
      <c r="D226">
        <v>4.7615291023131991</v>
      </c>
      <c r="E226">
        <v>2.8838524996482615</v>
      </c>
      <c r="F226">
        <v>-0.35256238512408844</v>
      </c>
      <c r="G226">
        <v>0.4790079352161089</v>
      </c>
      <c r="H226">
        <v>-0.73602618913823759</v>
      </c>
      <c r="I226">
        <v>48.061818181818182</v>
      </c>
      <c r="J226">
        <v>0</v>
      </c>
      <c r="K226">
        <v>0</v>
      </c>
      <c r="L226">
        <v>4.0590000000000002</v>
      </c>
      <c r="N226" s="54"/>
    </row>
    <row r="227" spans="1:14" x14ac:dyDescent="0.25">
      <c r="A227" s="33">
        <v>39904</v>
      </c>
      <c r="B227">
        <v>3.4030070097776677</v>
      </c>
      <c r="C227">
        <v>3.4691587867626441</v>
      </c>
      <c r="D227">
        <v>4.4079970880951134</v>
      </c>
      <c r="E227">
        <v>2.5303204854301753</v>
      </c>
      <c r="F227">
        <v>-6.6151776984976429E-2</v>
      </c>
      <c r="G227">
        <v>0.4790079352161089</v>
      </c>
      <c r="H227">
        <v>-0.13810163072795745</v>
      </c>
      <c r="I227">
        <v>49.949523809523811</v>
      </c>
      <c r="J227">
        <v>0</v>
      </c>
      <c r="K227">
        <v>0</v>
      </c>
      <c r="L227">
        <v>3.5823749999999999</v>
      </c>
      <c r="N227" s="54"/>
    </row>
    <row r="228" spans="1:14" x14ac:dyDescent="0.25">
      <c r="A228" s="33">
        <v>39934</v>
      </c>
      <c r="B228">
        <v>3.5486708444951374</v>
      </c>
      <c r="C228">
        <v>4.0347443296252496</v>
      </c>
      <c r="D228">
        <v>4.9735826309577185</v>
      </c>
      <c r="E228">
        <v>3.0959060282927813</v>
      </c>
      <c r="F228">
        <v>-0.48607348513011228</v>
      </c>
      <c r="G228">
        <v>0.4790079352161089</v>
      </c>
      <c r="H228">
        <v>-1.0147503817672994</v>
      </c>
      <c r="I228">
        <v>59.212499999999999</v>
      </c>
      <c r="J228">
        <v>0</v>
      </c>
      <c r="K228">
        <v>0</v>
      </c>
      <c r="L228">
        <v>3.9288249999999998</v>
      </c>
      <c r="N228" s="54"/>
    </row>
    <row r="229" spans="1:14" x14ac:dyDescent="0.25">
      <c r="A229" s="33">
        <v>39965</v>
      </c>
      <c r="B229">
        <v>3.8187042114898784</v>
      </c>
      <c r="C229">
        <v>4.1535254309349643</v>
      </c>
      <c r="D229">
        <v>5.0923637322674331</v>
      </c>
      <c r="E229">
        <v>3.2146871296024955</v>
      </c>
      <c r="F229">
        <v>-0.33482121944508592</v>
      </c>
      <c r="G229">
        <v>0.4790079352161089</v>
      </c>
      <c r="H229">
        <v>-0.69898887853293745</v>
      </c>
      <c r="I229">
        <v>69.695454545454552</v>
      </c>
      <c r="J229">
        <v>0</v>
      </c>
      <c r="K229">
        <v>0</v>
      </c>
      <c r="L229">
        <v>3.895</v>
      </c>
      <c r="N229" s="54"/>
    </row>
    <row r="230" spans="1:14" x14ac:dyDescent="0.25">
      <c r="A230" s="33">
        <v>39995</v>
      </c>
      <c r="B230">
        <v>3.9175067477256098</v>
      </c>
      <c r="C230">
        <v>3.728544134578466</v>
      </c>
      <c r="D230">
        <v>4.6673824359109348</v>
      </c>
      <c r="E230">
        <v>2.7897058332459972</v>
      </c>
      <c r="F230">
        <v>0.1889626131471438</v>
      </c>
      <c r="G230">
        <v>0.4790079352161089</v>
      </c>
      <c r="H230">
        <v>0.39448743800432357</v>
      </c>
      <c r="I230">
        <v>64.293181818181822</v>
      </c>
      <c r="J230">
        <v>0</v>
      </c>
      <c r="K230">
        <v>0</v>
      </c>
      <c r="L230">
        <v>3.4685999999999999</v>
      </c>
      <c r="N230" s="54"/>
    </row>
    <row r="231" spans="1:14" x14ac:dyDescent="0.25">
      <c r="A231" s="33">
        <v>40026</v>
      </c>
      <c r="B231">
        <v>4.1802599515483543</v>
      </c>
      <c r="C231">
        <v>4.0049709783044509</v>
      </c>
      <c r="D231">
        <v>4.9438092796369197</v>
      </c>
      <c r="E231">
        <v>3.0661326769719821</v>
      </c>
      <c r="F231">
        <v>0.17528897324390336</v>
      </c>
      <c r="G231">
        <v>0.4790079352161089</v>
      </c>
      <c r="H231">
        <v>0.36594168980691333</v>
      </c>
      <c r="I231">
        <v>71.138571428571424</v>
      </c>
      <c r="J231">
        <v>0</v>
      </c>
      <c r="K231">
        <v>0</v>
      </c>
      <c r="L231">
        <v>3.219525</v>
      </c>
      <c r="N231" s="54"/>
    </row>
    <row r="232" spans="1:14" x14ac:dyDescent="0.25">
      <c r="A232" s="33">
        <v>40057</v>
      </c>
      <c r="B232">
        <v>3.7705803738945276</v>
      </c>
      <c r="C232">
        <v>3.9631315543461749</v>
      </c>
      <c r="D232">
        <v>4.9019698556786437</v>
      </c>
      <c r="E232">
        <v>3.0242932530137061</v>
      </c>
      <c r="F232">
        <v>-0.19255118045164732</v>
      </c>
      <c r="G232">
        <v>0.4790079352161089</v>
      </c>
      <c r="H232">
        <v>-0.4019791036755499</v>
      </c>
      <c r="I232">
        <v>69.468095238095231</v>
      </c>
      <c r="J232">
        <v>0</v>
      </c>
      <c r="K232">
        <v>0</v>
      </c>
      <c r="L232">
        <v>3.0616750000000001</v>
      </c>
      <c r="N232" s="54"/>
    </row>
    <row r="233" spans="1:14" x14ac:dyDescent="0.25">
      <c r="A233" s="33">
        <v>40087</v>
      </c>
      <c r="B233">
        <v>4.7809807099188664</v>
      </c>
      <c r="C233">
        <v>4.6854792951379718</v>
      </c>
      <c r="D233">
        <v>5.6243175964704406</v>
      </c>
      <c r="E233">
        <v>3.746640993805503</v>
      </c>
      <c r="F233">
        <v>9.5501414780894578E-2</v>
      </c>
      <c r="G233">
        <v>0.4790079352161089</v>
      </c>
      <c r="H233">
        <v>0.19937334595053885</v>
      </c>
      <c r="I233">
        <v>75.823636363636368</v>
      </c>
      <c r="J233">
        <v>0</v>
      </c>
      <c r="K233">
        <v>0</v>
      </c>
      <c r="L233">
        <v>4.1082000000000001</v>
      </c>
      <c r="N233" s="54"/>
    </row>
    <row r="234" spans="1:14" x14ac:dyDescent="0.25">
      <c r="A234" s="33">
        <v>40118</v>
      </c>
      <c r="B234">
        <v>5.4494417737198031</v>
      </c>
      <c r="C234">
        <v>4.6034923133194905</v>
      </c>
      <c r="D234">
        <v>5.5423306146519593</v>
      </c>
      <c r="E234">
        <v>3.6646540119870217</v>
      </c>
      <c r="F234">
        <v>0.8459494604003126</v>
      </c>
      <c r="G234">
        <v>0.4790079352161089</v>
      </c>
      <c r="H234">
        <v>1.7660447733890976</v>
      </c>
      <c r="I234">
        <v>78.144999999999996</v>
      </c>
      <c r="J234">
        <v>0</v>
      </c>
      <c r="K234">
        <v>0</v>
      </c>
      <c r="L234">
        <v>3.754575</v>
      </c>
      <c r="N234" s="54"/>
    </row>
    <row r="235" spans="1:14" x14ac:dyDescent="0.25">
      <c r="A235" s="33">
        <v>40148</v>
      </c>
      <c r="B235">
        <v>5.8332412902046284</v>
      </c>
      <c r="C235">
        <v>5.983505229887542</v>
      </c>
      <c r="D235">
        <v>6.9223435312200108</v>
      </c>
      <c r="E235">
        <v>5.0446669285550731</v>
      </c>
      <c r="F235">
        <v>-0.15026393968291352</v>
      </c>
      <c r="G235">
        <v>0.4790079352161089</v>
      </c>
      <c r="H235">
        <v>-0.31369822634591749</v>
      </c>
      <c r="I235">
        <v>74.603181818181824</v>
      </c>
      <c r="J235">
        <v>0</v>
      </c>
      <c r="K235">
        <v>0</v>
      </c>
      <c r="L235">
        <v>5.4817</v>
      </c>
      <c r="N235" s="54"/>
    </row>
    <row r="236" spans="1:14" x14ac:dyDescent="0.25">
      <c r="A236" s="33">
        <v>40179</v>
      </c>
      <c r="B236">
        <v>6.9771719132278145</v>
      </c>
      <c r="C236">
        <v>6.1144522202649831</v>
      </c>
      <c r="D236">
        <v>7.053290521597452</v>
      </c>
      <c r="E236">
        <v>5.1756139189325152</v>
      </c>
      <c r="F236">
        <v>0.86271969296283135</v>
      </c>
      <c r="G236">
        <v>0.4790079352161089</v>
      </c>
      <c r="H236">
        <v>1.8010551173303784</v>
      </c>
      <c r="I236">
        <v>78.402631578947364</v>
      </c>
      <c r="J236">
        <v>0</v>
      </c>
      <c r="K236">
        <v>0</v>
      </c>
      <c r="L236">
        <v>5.9661359999999997</v>
      </c>
      <c r="N236" s="54"/>
    </row>
    <row r="237" spans="1:14" x14ac:dyDescent="0.25">
      <c r="A237" s="33">
        <v>40210</v>
      </c>
      <c r="B237">
        <v>6.5687710246939837</v>
      </c>
      <c r="C237">
        <v>6.0643824556932575</v>
      </c>
      <c r="D237">
        <v>7.0032207570257263</v>
      </c>
      <c r="E237">
        <v>5.1255441543607887</v>
      </c>
      <c r="F237">
        <v>0.50438856900072615</v>
      </c>
      <c r="G237">
        <v>0.4790079352161089</v>
      </c>
      <c r="H237">
        <v>1.0529858315878766</v>
      </c>
      <c r="I237">
        <v>76.452631578947376</v>
      </c>
      <c r="J237">
        <v>0</v>
      </c>
      <c r="K237">
        <v>0</v>
      </c>
      <c r="L237">
        <v>5.4423599999999999</v>
      </c>
      <c r="N237" s="54"/>
    </row>
    <row r="238" spans="1:14" x14ac:dyDescent="0.25">
      <c r="A238" s="33">
        <v>40238</v>
      </c>
      <c r="B238">
        <v>5.7461734837021163</v>
      </c>
      <c r="C238">
        <v>5.5226611597956552</v>
      </c>
      <c r="D238">
        <v>6.461499461128124</v>
      </c>
      <c r="E238">
        <v>4.5838228584631864</v>
      </c>
      <c r="F238">
        <v>0.22351232390646114</v>
      </c>
      <c r="G238">
        <v>0.4790079352161089</v>
      </c>
      <c r="H238">
        <v>0.46661507560542076</v>
      </c>
      <c r="I238">
        <v>81.290000000000006</v>
      </c>
      <c r="J238">
        <v>0</v>
      </c>
      <c r="K238">
        <v>0</v>
      </c>
      <c r="L238">
        <v>4.3896930000000003</v>
      </c>
      <c r="N238" s="54"/>
    </row>
    <row r="239" spans="1:14" x14ac:dyDescent="0.25">
      <c r="A239" s="33">
        <v>40269</v>
      </c>
      <c r="B239">
        <v>5.0891018217004955</v>
      </c>
      <c r="C239">
        <v>5.3138572508433164</v>
      </c>
      <c r="D239">
        <v>6.2526955521757852</v>
      </c>
      <c r="E239">
        <v>4.3750189495108476</v>
      </c>
      <c r="F239">
        <v>-0.22475542914282087</v>
      </c>
      <c r="G239">
        <v>0.4790079352161089</v>
      </c>
      <c r="H239">
        <v>-0.46921024187505445</v>
      </c>
      <c r="I239">
        <v>84.575238095238092</v>
      </c>
      <c r="J239">
        <v>0</v>
      </c>
      <c r="K239">
        <v>0</v>
      </c>
      <c r="L239">
        <v>4.1267820000000004</v>
      </c>
      <c r="N239" s="54"/>
    </row>
    <row r="240" spans="1:14" x14ac:dyDescent="0.25">
      <c r="A240" s="33">
        <v>40299</v>
      </c>
      <c r="B240">
        <v>5.081367394865179</v>
      </c>
      <c r="C240">
        <v>4.8181058809050912</v>
      </c>
      <c r="D240">
        <v>5.75694418223756</v>
      </c>
      <c r="E240">
        <v>3.8792675795726224</v>
      </c>
      <c r="F240">
        <v>0.26326151396008779</v>
      </c>
      <c r="G240">
        <v>0.4790079352161089</v>
      </c>
      <c r="H240">
        <v>0.54959739621289339</v>
      </c>
      <c r="I240">
        <v>74.117500000000007</v>
      </c>
      <c r="J240">
        <v>0</v>
      </c>
      <c r="K240">
        <v>0</v>
      </c>
      <c r="L240">
        <v>4.23522</v>
      </c>
      <c r="N240" s="54"/>
    </row>
    <row r="241" spans="1:14" x14ac:dyDescent="0.25">
      <c r="A241" s="33">
        <v>40330</v>
      </c>
      <c r="B241">
        <v>5.0450513311148795</v>
      </c>
      <c r="C241">
        <v>5.3848460745395581</v>
      </c>
      <c r="D241">
        <v>6.3236843758720269</v>
      </c>
      <c r="E241">
        <v>4.4460077732070893</v>
      </c>
      <c r="F241">
        <v>-0.33979474342467864</v>
      </c>
      <c r="G241">
        <v>0.4790079352161089</v>
      </c>
      <c r="H241">
        <v>-0.70937184635861417</v>
      </c>
      <c r="I241">
        <v>75.404545454545456</v>
      </c>
      <c r="J241">
        <v>0</v>
      </c>
      <c r="K241">
        <v>0</v>
      </c>
      <c r="L241">
        <v>4.9114230000000001</v>
      </c>
      <c r="N241" s="54"/>
    </row>
    <row r="242" spans="1:14" x14ac:dyDescent="0.25">
      <c r="A242" s="33">
        <v>40360</v>
      </c>
      <c r="B242">
        <v>5.3359619679848329</v>
      </c>
      <c r="C242">
        <v>5.0670067506536922</v>
      </c>
      <c r="D242">
        <v>6.005845051986161</v>
      </c>
      <c r="E242">
        <v>4.1281684493212234</v>
      </c>
      <c r="F242">
        <v>0.26895521733114069</v>
      </c>
      <c r="G242">
        <v>0.4790079352161089</v>
      </c>
      <c r="H242">
        <v>0.56148384516803262</v>
      </c>
      <c r="I242">
        <v>76.382857142857148</v>
      </c>
      <c r="J242">
        <v>0</v>
      </c>
      <c r="K242">
        <v>0</v>
      </c>
      <c r="L242">
        <v>4.7334209999999999</v>
      </c>
      <c r="N242" s="54"/>
    </row>
    <row r="243" spans="1:14" x14ac:dyDescent="0.25">
      <c r="A243" s="33">
        <v>40391</v>
      </c>
      <c r="B243">
        <v>5.1066592462556493</v>
      </c>
      <c r="C243">
        <v>5.0465426803542375</v>
      </c>
      <c r="D243">
        <v>5.9853809816867063</v>
      </c>
      <c r="E243">
        <v>4.1077043790217687</v>
      </c>
      <c r="F243">
        <v>6.0116565901411789E-2</v>
      </c>
      <c r="G243">
        <v>0.4790079352161089</v>
      </c>
      <c r="H243">
        <v>0.12550223384982054</v>
      </c>
      <c r="I243">
        <v>76.666818181818186</v>
      </c>
      <c r="J243">
        <v>0</v>
      </c>
      <c r="K243">
        <v>0</v>
      </c>
      <c r="L243">
        <v>4.4142450000000002</v>
      </c>
      <c r="N243" s="54"/>
    </row>
    <row r="244" spans="1:14" x14ac:dyDescent="0.25">
      <c r="A244" s="33">
        <v>40422</v>
      </c>
      <c r="B244">
        <v>4.7851558954360858</v>
      </c>
      <c r="C244">
        <v>4.7254866371804791</v>
      </c>
      <c r="D244">
        <v>5.664324938512947</v>
      </c>
      <c r="E244">
        <v>3.7866483358480099</v>
      </c>
      <c r="F244">
        <v>5.966925825560665E-2</v>
      </c>
      <c r="G244">
        <v>0.4790079352161089</v>
      </c>
      <c r="H244">
        <v>0.12456841289839239</v>
      </c>
      <c r="I244">
        <v>75.548571428571421</v>
      </c>
      <c r="J244">
        <v>0</v>
      </c>
      <c r="K244">
        <v>0</v>
      </c>
      <c r="L244">
        <v>3.983562</v>
      </c>
      <c r="N244" s="54"/>
    </row>
    <row r="245" spans="1:14" x14ac:dyDescent="0.25">
      <c r="A245" s="33">
        <v>40452</v>
      </c>
      <c r="B245">
        <v>5.0636960133020708</v>
      </c>
      <c r="C245">
        <v>4.5995035156853818</v>
      </c>
      <c r="D245">
        <v>5.5383418170178507</v>
      </c>
      <c r="E245">
        <v>3.6606652143529135</v>
      </c>
      <c r="F245">
        <v>0.4641924976166889</v>
      </c>
      <c r="G245">
        <v>0.4790079352161089</v>
      </c>
      <c r="H245">
        <v>0.96907058002549396</v>
      </c>
      <c r="I245">
        <v>81.949523809523811</v>
      </c>
      <c r="J245">
        <v>0</v>
      </c>
      <c r="K245">
        <v>0</v>
      </c>
      <c r="L245">
        <v>3.512982</v>
      </c>
      <c r="N245" s="54"/>
    </row>
    <row r="246" spans="1:14" x14ac:dyDescent="0.25">
      <c r="A246" s="33">
        <v>40483</v>
      </c>
      <c r="B246">
        <v>4.9306619166036123</v>
      </c>
      <c r="C246">
        <v>5.0318175760478692</v>
      </c>
      <c r="D246">
        <v>5.970655877380338</v>
      </c>
      <c r="E246">
        <v>4.0929792747154004</v>
      </c>
      <c r="F246">
        <v>-0.10115565944425686</v>
      </c>
      <c r="G246">
        <v>0.4790079352161089</v>
      </c>
      <c r="H246">
        <v>-0.21117741901002024</v>
      </c>
      <c r="I246">
        <v>84.314761904761909</v>
      </c>
      <c r="J246">
        <v>0</v>
      </c>
      <c r="K246">
        <v>0</v>
      </c>
      <c r="L246">
        <v>3.7994219999999999</v>
      </c>
      <c r="N246" s="54"/>
    </row>
    <row r="247" spans="1:14" x14ac:dyDescent="0.25">
      <c r="A247" s="33">
        <v>40513</v>
      </c>
      <c r="B247">
        <v>5.6921685292160662</v>
      </c>
      <c r="C247">
        <v>5.3414026637025334</v>
      </c>
      <c r="D247">
        <v>6.2802409650350022</v>
      </c>
      <c r="E247">
        <v>4.4025643623700645</v>
      </c>
      <c r="F247">
        <v>0.35076586551353284</v>
      </c>
      <c r="G247">
        <v>0.4790079352161089</v>
      </c>
      <c r="H247">
        <v>0.73227568840854707</v>
      </c>
      <c r="I247">
        <v>89.233181818181819</v>
      </c>
      <c r="J247">
        <v>0</v>
      </c>
      <c r="K247">
        <v>0</v>
      </c>
      <c r="L247">
        <v>4.3467269999999996</v>
      </c>
      <c r="N247" s="54"/>
    </row>
    <row r="248" spans="1:14" x14ac:dyDescent="0.25">
      <c r="A248" s="33">
        <v>40544</v>
      </c>
      <c r="B248">
        <v>5.4901719203803019</v>
      </c>
      <c r="C248">
        <v>5.6348697787196871</v>
      </c>
      <c r="D248">
        <v>6.5737080800521559</v>
      </c>
      <c r="E248">
        <v>4.6960314773872183</v>
      </c>
      <c r="F248">
        <v>-0.1446978583393852</v>
      </c>
      <c r="G248">
        <v>0.4790079352161089</v>
      </c>
      <c r="H248">
        <v>-0.30207820727250251</v>
      </c>
      <c r="I248">
        <v>89.578500000000005</v>
      </c>
      <c r="J248">
        <v>0</v>
      </c>
      <c r="K248">
        <v>0</v>
      </c>
      <c r="L248">
        <v>4.5928680000000002</v>
      </c>
      <c r="N248" s="54"/>
    </row>
    <row r="249" spans="1:14" x14ac:dyDescent="0.25">
      <c r="A249" s="33">
        <v>40575</v>
      </c>
      <c r="B249">
        <v>5.5898174533095375</v>
      </c>
      <c r="C249">
        <v>5.2088925710506517</v>
      </c>
      <c r="D249">
        <v>6.1477308723831205</v>
      </c>
      <c r="E249">
        <v>4.2700542697181829</v>
      </c>
      <c r="F249">
        <v>0.38092488225888577</v>
      </c>
      <c r="G249">
        <v>0.4790079352161089</v>
      </c>
      <c r="H249">
        <v>0.79523710204723008</v>
      </c>
      <c r="I249">
        <v>89.743157894736839</v>
      </c>
      <c r="J249">
        <v>0</v>
      </c>
      <c r="K249">
        <v>0</v>
      </c>
      <c r="L249">
        <v>4.183046</v>
      </c>
      <c r="N249" s="54"/>
    </row>
    <row r="250" spans="1:14" x14ac:dyDescent="0.25">
      <c r="A250" s="33">
        <v>40603</v>
      </c>
      <c r="B250">
        <v>5.6148523730757196</v>
      </c>
      <c r="C250">
        <v>5.669366552489338</v>
      </c>
      <c r="D250">
        <v>6.6082048538218068</v>
      </c>
      <c r="E250">
        <v>4.73052825115687</v>
      </c>
      <c r="F250">
        <v>-5.4514179413618358E-2</v>
      </c>
      <c r="G250">
        <v>0.4790079352161089</v>
      </c>
      <c r="H250">
        <v>-0.11380642241140281</v>
      </c>
      <c r="I250">
        <v>102.98130434782608</v>
      </c>
      <c r="J250">
        <v>0</v>
      </c>
      <c r="K250">
        <v>0</v>
      </c>
      <c r="L250">
        <v>4.0614280000000003</v>
      </c>
      <c r="N250" s="54"/>
    </row>
    <row r="251" spans="1:14" x14ac:dyDescent="0.25">
      <c r="A251" s="33">
        <v>40634</v>
      </c>
      <c r="B251">
        <v>6.1234562986412238</v>
      </c>
      <c r="C251">
        <v>5.9122991455921756</v>
      </c>
      <c r="D251">
        <v>6.8511374469246444</v>
      </c>
      <c r="E251">
        <v>4.9734608442597068</v>
      </c>
      <c r="F251">
        <v>0.21115715304904814</v>
      </c>
      <c r="G251">
        <v>0.4790079352161089</v>
      </c>
      <c r="H251">
        <v>0.44082182679036958</v>
      </c>
      <c r="I251">
        <v>110.0385</v>
      </c>
      <c r="J251">
        <v>0</v>
      </c>
      <c r="K251">
        <v>0</v>
      </c>
      <c r="L251">
        <v>4.3281700000000001</v>
      </c>
      <c r="N251" s="54"/>
    </row>
    <row r="252" spans="1:14" x14ac:dyDescent="0.25">
      <c r="A252" s="33">
        <v>40664</v>
      </c>
      <c r="B252">
        <v>6.2941803059232075</v>
      </c>
      <c r="C252">
        <v>5.7817460221769084</v>
      </c>
      <c r="D252">
        <v>6.7205843235093772</v>
      </c>
      <c r="E252">
        <v>4.8429077208444395</v>
      </c>
      <c r="F252">
        <v>0.51243428374629918</v>
      </c>
      <c r="G252">
        <v>0.4790079352161089</v>
      </c>
      <c r="H252">
        <v>1.0697824525915414</v>
      </c>
      <c r="I252">
        <v>101.35666666666667</v>
      </c>
      <c r="J252">
        <v>0</v>
      </c>
      <c r="K252">
        <v>0</v>
      </c>
      <c r="L252">
        <v>4.4058419999999998</v>
      </c>
      <c r="N252" s="54"/>
    </row>
    <row r="253" spans="1:14" x14ac:dyDescent="0.25">
      <c r="A253" s="33">
        <v>40695</v>
      </c>
      <c r="B253">
        <v>6.2432760990421112</v>
      </c>
      <c r="C253">
        <v>5.9550346441307349</v>
      </c>
      <c r="D253">
        <v>6.8938729454632037</v>
      </c>
      <c r="E253">
        <v>5.0161963427982661</v>
      </c>
      <c r="F253">
        <v>0.28824145491137632</v>
      </c>
      <c r="G253">
        <v>0.4790079352161089</v>
      </c>
      <c r="H253">
        <v>0.60174672217347192</v>
      </c>
      <c r="I253">
        <v>96.288636363636371</v>
      </c>
      <c r="J253">
        <v>0</v>
      </c>
      <c r="K253">
        <v>0</v>
      </c>
      <c r="L253">
        <v>4.6368140000000002</v>
      </c>
      <c r="N253" s="54"/>
    </row>
    <row r="254" spans="1:14" x14ac:dyDescent="0.25">
      <c r="A254" s="33">
        <v>40725</v>
      </c>
      <c r="B254">
        <v>6.3825070770936536</v>
      </c>
      <c r="C254">
        <v>5.8860412048234236</v>
      </c>
      <c r="D254">
        <v>6.8248795061558925</v>
      </c>
      <c r="E254">
        <v>4.9472029034909548</v>
      </c>
      <c r="F254">
        <v>0.49646587227022998</v>
      </c>
      <c r="G254">
        <v>0.4790079352161089</v>
      </c>
      <c r="H254">
        <v>1.0364460289081532</v>
      </c>
      <c r="I254">
        <v>97.340500000000006</v>
      </c>
      <c r="J254">
        <v>0</v>
      </c>
      <c r="K254">
        <v>0</v>
      </c>
      <c r="L254">
        <v>4.5213279999999996</v>
      </c>
      <c r="N254" s="54"/>
    </row>
    <row r="255" spans="1:14" x14ac:dyDescent="0.25">
      <c r="A255" s="33">
        <v>40756</v>
      </c>
      <c r="B255">
        <v>6.1910501699598832</v>
      </c>
      <c r="C255">
        <v>5.421083644184912</v>
      </c>
      <c r="D255">
        <v>6.3599219455173808</v>
      </c>
      <c r="E255">
        <v>4.4822453428524431</v>
      </c>
      <c r="F255">
        <v>0.76996652577497127</v>
      </c>
      <c r="G255">
        <v>0.4790079352161089</v>
      </c>
      <c r="H255">
        <v>1.6074191452122681</v>
      </c>
      <c r="I255">
        <v>86.340869565217389</v>
      </c>
      <c r="J255">
        <v>0</v>
      </c>
      <c r="K255">
        <v>0</v>
      </c>
      <c r="L255">
        <v>4.1442100000000002</v>
      </c>
      <c r="N255" s="54"/>
    </row>
    <row r="256" spans="1:14" x14ac:dyDescent="0.25">
      <c r="A256" s="33">
        <v>40787</v>
      </c>
      <c r="B256">
        <v>6.0019650181558246</v>
      </c>
      <c r="C256">
        <v>5.4630801797349617</v>
      </c>
      <c r="D256">
        <v>6.4019184810674306</v>
      </c>
      <c r="E256">
        <v>4.5242418784024929</v>
      </c>
      <c r="F256">
        <v>0.53888483842086288</v>
      </c>
      <c r="G256">
        <v>0.4790079352161089</v>
      </c>
      <c r="H256">
        <v>1.1250019024794233</v>
      </c>
      <c r="I256">
        <v>85.61</v>
      </c>
      <c r="J256">
        <v>0</v>
      </c>
      <c r="K256">
        <v>0</v>
      </c>
      <c r="L256">
        <v>3.9817119999999999</v>
      </c>
      <c r="N256" s="54"/>
    </row>
    <row r="257" spans="1:14" x14ac:dyDescent="0.25">
      <c r="A257" s="33">
        <v>40817</v>
      </c>
      <c r="B257">
        <v>5.8186083641025972</v>
      </c>
      <c r="C257">
        <v>5.2417529633270252</v>
      </c>
      <c r="D257">
        <v>6.180591264659494</v>
      </c>
      <c r="E257">
        <v>4.3029146619945573</v>
      </c>
      <c r="F257">
        <v>0.57685540077557196</v>
      </c>
      <c r="G257">
        <v>0.4790079352161089</v>
      </c>
      <c r="H257">
        <v>1.2042710743723237</v>
      </c>
      <c r="I257">
        <v>86.428095238095239</v>
      </c>
      <c r="J257">
        <v>0</v>
      </c>
      <c r="K257">
        <v>0</v>
      </c>
      <c r="L257">
        <v>3.6444519999999998</v>
      </c>
      <c r="N257" s="54"/>
    </row>
    <row r="258" spans="1:14" x14ac:dyDescent="0.25">
      <c r="A258" s="33">
        <v>40848</v>
      </c>
      <c r="B258">
        <v>5.5517305820523779</v>
      </c>
      <c r="C258">
        <v>5.3357878367040952</v>
      </c>
      <c r="D258">
        <v>6.274626138036564</v>
      </c>
      <c r="E258">
        <v>4.3969495353716264</v>
      </c>
      <c r="F258">
        <v>0.21594274534828273</v>
      </c>
      <c r="G258">
        <v>0.4790079352161089</v>
      </c>
      <c r="H258">
        <v>0.45081245940290771</v>
      </c>
      <c r="I258">
        <v>97.162857142857149</v>
      </c>
      <c r="J258">
        <v>0</v>
      </c>
      <c r="K258">
        <v>0</v>
      </c>
      <c r="L258">
        <v>3.3102580000000001</v>
      </c>
      <c r="N258" s="54"/>
    </row>
    <row r="259" spans="1:14" x14ac:dyDescent="0.25">
      <c r="A259" s="33">
        <v>40878</v>
      </c>
      <c r="B259">
        <v>5.5540814158664222</v>
      </c>
      <c r="C259">
        <v>5.1654370760754418</v>
      </c>
      <c r="D259">
        <v>6.1042753774079106</v>
      </c>
      <c r="E259">
        <v>4.226598774742973</v>
      </c>
      <c r="F259">
        <v>0.38864433979098045</v>
      </c>
      <c r="G259">
        <v>0.4790079352161089</v>
      </c>
      <c r="H259">
        <v>0.81135261280304249</v>
      </c>
      <c r="I259">
        <v>98.575714285714284</v>
      </c>
      <c r="J259">
        <v>0</v>
      </c>
      <c r="K259">
        <v>0</v>
      </c>
      <c r="L259">
        <v>3.2397399999999998</v>
      </c>
      <c r="N259" s="54"/>
    </row>
    <row r="260" spans="1:14" x14ac:dyDescent="0.25">
      <c r="A260" s="33">
        <v>40909</v>
      </c>
      <c r="B260">
        <v>5.0227287219166667</v>
      </c>
      <c r="C260">
        <v>4.8991856527164774</v>
      </c>
      <c r="D260">
        <v>5.8380239540489463</v>
      </c>
      <c r="E260">
        <v>3.9603473513840082</v>
      </c>
      <c r="F260">
        <v>0.12354306920018931</v>
      </c>
      <c r="G260">
        <v>0.4790079352161089</v>
      </c>
      <c r="H260">
        <v>0.25791445217802439</v>
      </c>
      <c r="I260">
        <v>100.3185</v>
      </c>
      <c r="J260">
        <v>0</v>
      </c>
      <c r="K260">
        <v>0</v>
      </c>
      <c r="L260">
        <v>2.7377750000000001</v>
      </c>
      <c r="N260" s="54"/>
    </row>
    <row r="261" spans="1:14" x14ac:dyDescent="0.25">
      <c r="A261" s="33">
        <v>40940</v>
      </c>
      <c r="B261">
        <v>4.2526360002509289</v>
      </c>
      <c r="C261">
        <v>4.7247942417632025</v>
      </c>
      <c r="D261">
        <v>5.6636325430956713</v>
      </c>
      <c r="E261">
        <v>3.7859559404307337</v>
      </c>
      <c r="F261">
        <v>-0.47215824151227359</v>
      </c>
      <c r="G261">
        <v>0.4790079352161089</v>
      </c>
      <c r="H261">
        <v>-0.98570025003710005</v>
      </c>
      <c r="I261">
        <v>102.2625</v>
      </c>
      <c r="J261">
        <v>0</v>
      </c>
      <c r="K261">
        <v>0</v>
      </c>
      <c r="L261">
        <v>2.567625</v>
      </c>
      <c r="N261" s="54"/>
    </row>
    <row r="262" spans="1:14" x14ac:dyDescent="0.25">
      <c r="A262" s="33">
        <v>40969</v>
      </c>
      <c r="B262">
        <v>4.1914271899830577</v>
      </c>
      <c r="C262">
        <v>4.2873700434366047</v>
      </c>
      <c r="D262">
        <v>5.2262083447690735</v>
      </c>
      <c r="E262">
        <v>3.3485317421041363</v>
      </c>
      <c r="F262">
        <v>-9.5942853453546917E-2</v>
      </c>
      <c r="G262">
        <v>0.4790079352161089</v>
      </c>
      <c r="H262">
        <v>-0.20029491455138712</v>
      </c>
      <c r="I262">
        <v>106.205</v>
      </c>
      <c r="J262">
        <v>0</v>
      </c>
      <c r="K262">
        <v>0</v>
      </c>
      <c r="L262">
        <v>2.2263000000000002</v>
      </c>
      <c r="N262" s="54"/>
    </row>
    <row r="263" spans="1:14" x14ac:dyDescent="0.25">
      <c r="A263" s="33">
        <v>41000</v>
      </c>
      <c r="B263">
        <v>4.0273498729300901</v>
      </c>
      <c r="C263">
        <v>4.079546352340456</v>
      </c>
      <c r="D263">
        <v>5.0183846536729249</v>
      </c>
      <c r="E263">
        <v>3.1407080510079872</v>
      </c>
      <c r="F263">
        <v>-5.2196479410365981E-2</v>
      </c>
      <c r="G263">
        <v>0.4790079352161089</v>
      </c>
      <c r="H263">
        <v>-0.10896788043149443</v>
      </c>
      <c r="I263">
        <v>103.346</v>
      </c>
      <c r="J263">
        <v>0</v>
      </c>
      <c r="K263">
        <v>0</v>
      </c>
      <c r="L263">
        <v>1.993625</v>
      </c>
      <c r="N263" s="54"/>
    </row>
    <row r="264" spans="1:14" x14ac:dyDescent="0.25">
      <c r="A264" s="33">
        <v>41030</v>
      </c>
      <c r="B264">
        <v>3.5679799707926243</v>
      </c>
      <c r="C264">
        <v>4.1829718836800218</v>
      </c>
      <c r="D264">
        <v>5.1218101850124906</v>
      </c>
      <c r="E264">
        <v>3.2441335823475534</v>
      </c>
      <c r="F264">
        <v>-0.61499191288739752</v>
      </c>
      <c r="G264">
        <v>0.4790079352161089</v>
      </c>
      <c r="H264">
        <v>-1.2838866909583411</v>
      </c>
      <c r="I264">
        <v>94.715909090909093</v>
      </c>
      <c r="J264">
        <v>0</v>
      </c>
      <c r="K264">
        <v>0</v>
      </c>
      <c r="L264">
        <v>2.4927999999999999</v>
      </c>
      <c r="N264" s="54"/>
    </row>
    <row r="265" spans="1:14" x14ac:dyDescent="0.25">
      <c r="A265" s="33">
        <v>41061</v>
      </c>
      <c r="B265">
        <v>3.4442355478941735</v>
      </c>
      <c r="C265">
        <v>3.6040939756828827</v>
      </c>
      <c r="D265">
        <v>4.5429322770153515</v>
      </c>
      <c r="E265">
        <v>2.6652556743504139</v>
      </c>
      <c r="F265">
        <v>-0.15985842778870918</v>
      </c>
      <c r="G265">
        <v>0.4790079352161089</v>
      </c>
      <c r="H265">
        <v>-0.33372814109350307</v>
      </c>
      <c r="I265">
        <v>82.40523809523809</v>
      </c>
      <c r="J265">
        <v>0</v>
      </c>
      <c r="K265">
        <v>0</v>
      </c>
      <c r="L265">
        <v>2.516375</v>
      </c>
      <c r="N265" s="54"/>
    </row>
    <row r="266" spans="1:14" x14ac:dyDescent="0.25">
      <c r="A266" s="33">
        <v>41091</v>
      </c>
      <c r="B266">
        <v>3.8244885672239466</v>
      </c>
      <c r="C266">
        <v>4.1805293308731981</v>
      </c>
      <c r="D266">
        <v>5.1193676322056669</v>
      </c>
      <c r="E266">
        <v>3.2416910295407293</v>
      </c>
      <c r="F266">
        <v>-0.35604076364925152</v>
      </c>
      <c r="G266">
        <v>0.4790079352161089</v>
      </c>
      <c r="H266">
        <v>-0.74328781941497568</v>
      </c>
      <c r="I266">
        <v>87.931428571428569</v>
      </c>
      <c r="J266">
        <v>0</v>
      </c>
      <c r="K266">
        <v>0</v>
      </c>
      <c r="L266">
        <v>3.0268250000000001</v>
      </c>
      <c r="N266" s="54"/>
    </row>
    <row r="267" spans="1:14" x14ac:dyDescent="0.25">
      <c r="A267" s="33">
        <v>41122</v>
      </c>
      <c r="B267">
        <v>4.1239705318006212</v>
      </c>
      <c r="C267">
        <v>4.2351580265842514</v>
      </c>
      <c r="D267">
        <v>5.1739963279167203</v>
      </c>
      <c r="E267">
        <v>3.2963197252517831</v>
      </c>
      <c r="F267">
        <v>-0.11118749478363021</v>
      </c>
      <c r="G267">
        <v>0.4790079352161089</v>
      </c>
      <c r="H267">
        <v>-0.23212036087349355</v>
      </c>
      <c r="I267">
        <v>94.160869565217396</v>
      </c>
      <c r="J267">
        <v>0</v>
      </c>
      <c r="K267">
        <v>0</v>
      </c>
      <c r="L267">
        <v>2.9089499999999999</v>
      </c>
      <c r="N267" s="54"/>
    </row>
    <row r="268" spans="1:14" x14ac:dyDescent="0.25">
      <c r="A268" s="33">
        <v>41153</v>
      </c>
      <c r="B268">
        <v>3.9158149155274944</v>
      </c>
      <c r="C268">
        <v>4.3448516937849693</v>
      </c>
      <c r="D268">
        <v>5.2836899951174381</v>
      </c>
      <c r="E268">
        <v>3.4060133924525009</v>
      </c>
      <c r="F268">
        <v>-0.42903677825747488</v>
      </c>
      <c r="G268">
        <v>0.4790079352161089</v>
      </c>
      <c r="H268">
        <v>-0.89567780972962574</v>
      </c>
      <c r="I268">
        <v>94.558421052631587</v>
      </c>
      <c r="J268">
        <v>0</v>
      </c>
      <c r="K268">
        <v>0</v>
      </c>
      <c r="L268">
        <v>2.9192</v>
      </c>
      <c r="N268" s="54"/>
    </row>
    <row r="269" spans="1:14" x14ac:dyDescent="0.25">
      <c r="A269" s="33">
        <v>41183</v>
      </c>
      <c r="B269">
        <v>4.2673334035201806</v>
      </c>
      <c r="C269">
        <v>4.4049469964099615</v>
      </c>
      <c r="D269">
        <v>5.3437852977424303</v>
      </c>
      <c r="E269">
        <v>3.4661086950774922</v>
      </c>
      <c r="F269">
        <v>-0.13761359288978081</v>
      </c>
      <c r="G269">
        <v>0.4790079352161089</v>
      </c>
      <c r="H269">
        <v>-0.2872887540530934</v>
      </c>
      <c r="I269">
        <v>89.570869565217393</v>
      </c>
      <c r="J269">
        <v>0</v>
      </c>
      <c r="K269">
        <v>0</v>
      </c>
      <c r="L269">
        <v>3.3999250000000001</v>
      </c>
      <c r="N269" s="54"/>
    </row>
    <row r="270" spans="1:14" x14ac:dyDescent="0.25">
      <c r="A270" s="33">
        <v>41214</v>
      </c>
      <c r="B270">
        <v>4.5441747642640236</v>
      </c>
      <c r="C270">
        <v>4.5565683890642967</v>
      </c>
      <c r="D270">
        <v>5.4954066903967655</v>
      </c>
      <c r="E270">
        <v>3.6177300877318279</v>
      </c>
      <c r="F270">
        <v>-1.2393624800273173E-2</v>
      </c>
      <c r="G270">
        <v>0.4790079352161089</v>
      </c>
      <c r="H270">
        <v>-2.587352711533197E-2</v>
      </c>
      <c r="I270">
        <v>86.73238095238095</v>
      </c>
      <c r="J270">
        <v>0</v>
      </c>
      <c r="K270">
        <v>0</v>
      </c>
      <c r="L270">
        <v>3.6284999999999998</v>
      </c>
      <c r="N270" s="54"/>
    </row>
    <row r="271" spans="1:14" x14ac:dyDescent="0.25">
      <c r="A271" s="33">
        <v>41244</v>
      </c>
      <c r="B271">
        <v>4.5216656907775183</v>
      </c>
      <c r="C271">
        <v>4.5683555516457393</v>
      </c>
      <c r="D271">
        <v>5.5071938529782081</v>
      </c>
      <c r="E271">
        <v>3.6295172503132704</v>
      </c>
      <c r="F271">
        <v>-4.6689860868220912E-2</v>
      </c>
      <c r="G271">
        <v>0.4790079352161089</v>
      </c>
      <c r="H271">
        <v>-9.7471998761683026E-2</v>
      </c>
      <c r="I271">
        <v>88.245500000000007</v>
      </c>
      <c r="J271">
        <v>0</v>
      </c>
      <c r="K271">
        <v>0</v>
      </c>
      <c r="L271">
        <v>3.4255499999999999</v>
      </c>
      <c r="N271" s="54"/>
    </row>
    <row r="272" spans="1:14" x14ac:dyDescent="0.25">
      <c r="A272" s="33">
        <v>41275</v>
      </c>
      <c r="B272">
        <v>4.2773961669854526</v>
      </c>
      <c r="C272">
        <v>4.7813407084553825</v>
      </c>
      <c r="D272">
        <v>5.7201790097878513</v>
      </c>
      <c r="E272">
        <v>3.8425024071229141</v>
      </c>
      <c r="F272">
        <v>-0.50394454146992995</v>
      </c>
      <c r="G272">
        <v>0.4790079352161089</v>
      </c>
      <c r="H272">
        <v>-1.0520588583622748</v>
      </c>
      <c r="I272">
        <v>94.828571428571422</v>
      </c>
      <c r="J272">
        <v>0</v>
      </c>
      <c r="K272">
        <v>0</v>
      </c>
      <c r="L272">
        <v>3.422212</v>
      </c>
      <c r="N272" s="54"/>
    </row>
    <row r="273" spans="1:14" x14ac:dyDescent="0.25">
      <c r="A273" s="33">
        <v>41306</v>
      </c>
      <c r="B273">
        <v>4.3896032749252933</v>
      </c>
      <c r="C273">
        <v>4.5978826785984293</v>
      </c>
      <c r="D273">
        <v>5.5367209799308981</v>
      </c>
      <c r="E273">
        <v>3.6590443772659604</v>
      </c>
      <c r="F273">
        <v>-0.20827940367313591</v>
      </c>
      <c r="G273">
        <v>0.4790079352161089</v>
      </c>
      <c r="H273">
        <v>-0.43481409880854838</v>
      </c>
      <c r="I273">
        <v>95.321578947368423</v>
      </c>
      <c r="J273">
        <v>0</v>
      </c>
      <c r="K273">
        <v>0</v>
      </c>
      <c r="L273">
        <v>3.4232399999999998</v>
      </c>
      <c r="N273" s="54"/>
    </row>
    <row r="274" spans="1:14" x14ac:dyDescent="0.25">
      <c r="A274" s="33">
        <v>41334</v>
      </c>
      <c r="B274">
        <v>4.4305727563417445</v>
      </c>
      <c r="C274">
        <v>4.8897696406562545</v>
      </c>
      <c r="D274">
        <v>5.8286079419887233</v>
      </c>
      <c r="E274">
        <v>3.9509313393237862</v>
      </c>
      <c r="F274">
        <v>-0.45919688431451</v>
      </c>
      <c r="G274">
        <v>0.4790079352161089</v>
      </c>
      <c r="H274">
        <v>-0.95864149746775917</v>
      </c>
      <c r="I274">
        <v>92.956999999999994</v>
      </c>
      <c r="J274">
        <v>0</v>
      </c>
      <c r="K274">
        <v>0</v>
      </c>
      <c r="L274">
        <v>3.9166799999999999</v>
      </c>
      <c r="N274" s="54"/>
    </row>
    <row r="275" spans="1:14" x14ac:dyDescent="0.25">
      <c r="A275" s="33">
        <v>41365</v>
      </c>
      <c r="B275">
        <v>4.8034965178322722</v>
      </c>
      <c r="C275">
        <v>5.001875587581873</v>
      </c>
      <c r="D275">
        <v>5.9407138889143418</v>
      </c>
      <c r="E275">
        <v>4.0630372862494042</v>
      </c>
      <c r="F275">
        <v>-0.19837906974960084</v>
      </c>
      <c r="G275">
        <v>0.4790079352161089</v>
      </c>
      <c r="H275">
        <v>-0.41414568562439424</v>
      </c>
      <c r="I275">
        <v>92.067727272727268</v>
      </c>
      <c r="J275">
        <v>0</v>
      </c>
      <c r="K275">
        <v>0</v>
      </c>
      <c r="L275">
        <v>4.282648</v>
      </c>
      <c r="N275" s="54"/>
    </row>
    <row r="276" spans="1:14" x14ac:dyDescent="0.25">
      <c r="A276" s="33">
        <v>41395</v>
      </c>
      <c r="B276">
        <v>4.751058817600244</v>
      </c>
      <c r="C276">
        <v>5.0739513249204942</v>
      </c>
      <c r="D276">
        <v>6.012789626252963</v>
      </c>
      <c r="E276">
        <v>4.1351130235880253</v>
      </c>
      <c r="F276">
        <v>-0.32289250732025021</v>
      </c>
      <c r="G276">
        <v>0.4790079352161089</v>
      </c>
      <c r="H276">
        <v>-0.67408592547548141</v>
      </c>
      <c r="I276">
        <v>94.799545454545452</v>
      </c>
      <c r="J276">
        <v>0</v>
      </c>
      <c r="K276">
        <v>0</v>
      </c>
      <c r="L276">
        <v>4.1541480000000002</v>
      </c>
      <c r="N276" s="54"/>
    </row>
    <row r="277" spans="1:14" x14ac:dyDescent="0.25">
      <c r="A277" s="33">
        <v>41426</v>
      </c>
      <c r="B277">
        <v>4.7030138287069878</v>
      </c>
      <c r="C277">
        <v>4.9396627961910706</v>
      </c>
      <c r="D277">
        <v>5.8785010975235394</v>
      </c>
      <c r="E277">
        <v>4.0008244948586018</v>
      </c>
      <c r="F277">
        <v>-0.23664896748408282</v>
      </c>
      <c r="G277">
        <v>0.4790079352161089</v>
      </c>
      <c r="H277">
        <v>-0.49403976445049169</v>
      </c>
      <c r="I277">
        <v>95.8005</v>
      </c>
      <c r="J277">
        <v>0</v>
      </c>
      <c r="K277">
        <v>0</v>
      </c>
      <c r="L277">
        <v>3.933128</v>
      </c>
      <c r="N277" s="54"/>
    </row>
    <row r="278" spans="1:14" x14ac:dyDescent="0.25">
      <c r="A278" s="33">
        <v>41456</v>
      </c>
      <c r="B278">
        <v>4.5301576125343352</v>
      </c>
      <c r="C278">
        <v>5.0876958047679386</v>
      </c>
      <c r="D278">
        <v>6.0265341061004074</v>
      </c>
      <c r="E278">
        <v>4.1488575034354698</v>
      </c>
      <c r="F278">
        <v>-0.55753819223360335</v>
      </c>
      <c r="G278">
        <v>0.4790079352161089</v>
      </c>
      <c r="H278">
        <v>-1.1639435408978449</v>
      </c>
      <c r="I278">
        <v>104.69863636363637</v>
      </c>
      <c r="J278">
        <v>0</v>
      </c>
      <c r="K278">
        <v>0</v>
      </c>
      <c r="L278">
        <v>3.7244440000000001</v>
      </c>
      <c r="N278" s="54"/>
    </row>
    <row r="279" spans="1:14" x14ac:dyDescent="0.25">
      <c r="A279" s="33">
        <v>41487</v>
      </c>
      <c r="B279">
        <v>4.6303015901593696</v>
      </c>
      <c r="C279">
        <v>4.8755106425120944</v>
      </c>
      <c r="D279">
        <v>5.8143489438445632</v>
      </c>
      <c r="E279">
        <v>3.9366723411796256</v>
      </c>
      <c r="F279">
        <v>-0.24520905235272483</v>
      </c>
      <c r="G279">
        <v>0.4790079352161089</v>
      </c>
      <c r="H279">
        <v>-0.51191020925800834</v>
      </c>
      <c r="I279">
        <v>106.53863636363636</v>
      </c>
      <c r="J279">
        <v>0</v>
      </c>
      <c r="K279">
        <v>0</v>
      </c>
      <c r="L279">
        <v>3.5209000000000001</v>
      </c>
      <c r="N279" s="54"/>
    </row>
    <row r="280" spans="1:14" x14ac:dyDescent="0.25">
      <c r="A280" s="33">
        <v>41518</v>
      </c>
      <c r="B280">
        <v>4.6945006073051276</v>
      </c>
      <c r="C280">
        <v>5.0757716968774549</v>
      </c>
      <c r="D280">
        <v>6.0146099982099237</v>
      </c>
      <c r="E280">
        <v>4.1369333955449861</v>
      </c>
      <c r="F280">
        <v>-0.38127108957232725</v>
      </c>
      <c r="G280">
        <v>0.4790079352161089</v>
      </c>
      <c r="H280">
        <v>-0.79595986108312222</v>
      </c>
      <c r="I280">
        <v>106.235</v>
      </c>
      <c r="J280">
        <v>0</v>
      </c>
      <c r="K280">
        <v>0</v>
      </c>
      <c r="L280">
        <v>3.720332</v>
      </c>
      <c r="N280" s="54"/>
    </row>
    <row r="281" spans="1:14" x14ac:dyDescent="0.25">
      <c r="A281" s="33">
        <v>41548</v>
      </c>
      <c r="B281">
        <v>4.7327852085020563</v>
      </c>
      <c r="C281">
        <v>4.9284721986297466</v>
      </c>
      <c r="D281">
        <v>5.8673104999622154</v>
      </c>
      <c r="E281">
        <v>3.9896338972972782</v>
      </c>
      <c r="F281">
        <v>-0.19568699012769031</v>
      </c>
      <c r="G281">
        <v>0.4790079352161089</v>
      </c>
      <c r="H281">
        <v>-0.40852557074947893</v>
      </c>
      <c r="I281">
        <v>100.55260869565217</v>
      </c>
      <c r="J281">
        <v>0</v>
      </c>
      <c r="K281">
        <v>0</v>
      </c>
      <c r="L281">
        <v>3.7799559999999999</v>
      </c>
      <c r="N281" s="54"/>
    </row>
    <row r="282" spans="1:14" x14ac:dyDescent="0.25">
      <c r="A282" s="33">
        <v>41579</v>
      </c>
      <c r="B282">
        <v>4.6864312768305805</v>
      </c>
      <c r="C282">
        <v>4.7906855877302243</v>
      </c>
      <c r="D282">
        <v>5.7295238890626932</v>
      </c>
      <c r="E282">
        <v>3.851847286397756</v>
      </c>
      <c r="F282">
        <v>-0.10425431089964388</v>
      </c>
      <c r="G282">
        <v>0.4790079352161089</v>
      </c>
      <c r="H282">
        <v>-0.21764631279565039</v>
      </c>
      <c r="I282">
        <v>93.9315</v>
      </c>
      <c r="J282">
        <v>0</v>
      </c>
      <c r="K282">
        <v>0</v>
      </c>
      <c r="L282">
        <v>3.7398639999999999</v>
      </c>
      <c r="N282" s="54"/>
    </row>
    <row r="283" spans="1:14" x14ac:dyDescent="0.25">
      <c r="A283" s="33">
        <v>41609</v>
      </c>
      <c r="B283">
        <v>5.0347141784678726</v>
      </c>
      <c r="C283">
        <v>5.3721625684547538</v>
      </c>
      <c r="D283">
        <v>6.3110008697872226</v>
      </c>
      <c r="E283">
        <v>4.433324267122285</v>
      </c>
      <c r="F283">
        <v>-0.3374483899868812</v>
      </c>
      <c r="G283">
        <v>0.4790079352161089</v>
      </c>
      <c r="H283">
        <v>-0.70447348609086868</v>
      </c>
      <c r="I283">
        <v>97.894285714285715</v>
      </c>
      <c r="J283">
        <v>0</v>
      </c>
      <c r="K283">
        <v>0</v>
      </c>
      <c r="L283">
        <v>4.3587199999999999</v>
      </c>
      <c r="N283" s="54"/>
    </row>
    <row r="284" spans="1:14" x14ac:dyDescent="0.25">
      <c r="A284" s="33">
        <v>41640</v>
      </c>
      <c r="B284">
        <v>5.4931118835641657</v>
      </c>
      <c r="C284">
        <v>5.5387780549416155</v>
      </c>
      <c r="D284">
        <v>6.4776163562740843</v>
      </c>
      <c r="E284">
        <v>4.5999397536091466</v>
      </c>
      <c r="F284">
        <v>-4.5666171377449771E-2</v>
      </c>
      <c r="G284">
        <v>0.4790079352161089</v>
      </c>
      <c r="H284">
        <v>-9.5334895353762883E-2</v>
      </c>
      <c r="I284">
        <v>94.856666666666669</v>
      </c>
      <c r="J284">
        <v>0</v>
      </c>
      <c r="K284">
        <v>0</v>
      </c>
      <c r="L284">
        <v>4.87</v>
      </c>
      <c r="N284" s="54"/>
    </row>
    <row r="285" spans="1:14" x14ac:dyDescent="0.25">
      <c r="A285" s="33">
        <v>41671</v>
      </c>
      <c r="B285">
        <v>6.372957881203563</v>
      </c>
      <c r="C285">
        <v>6.6489829707768155</v>
      </c>
      <c r="D285">
        <v>7.5878212721092844</v>
      </c>
      <c r="E285">
        <v>5.7101446694443467</v>
      </c>
      <c r="F285">
        <v>-0.27602508957325256</v>
      </c>
      <c r="G285">
        <v>0.4790079352161089</v>
      </c>
      <c r="H285">
        <v>-0.57624325043534252</v>
      </c>
      <c r="I285">
        <v>100.67526315789473</v>
      </c>
      <c r="J285">
        <v>0</v>
      </c>
      <c r="K285">
        <v>0</v>
      </c>
      <c r="L285">
        <v>6.2</v>
      </c>
      <c r="N285" s="54"/>
    </row>
    <row r="286" spans="1:14" x14ac:dyDescent="0.25">
      <c r="A286" s="33">
        <v>41699</v>
      </c>
      <c r="B286">
        <v>5.6799809221251643</v>
      </c>
      <c r="C286">
        <v>5.8607219414212333</v>
      </c>
      <c r="D286">
        <v>6.7995602427537021</v>
      </c>
      <c r="E286">
        <v>4.9218836400887644</v>
      </c>
      <c r="F286">
        <v>-0.18074101929606901</v>
      </c>
      <c r="G286">
        <v>0.4790079352161089</v>
      </c>
      <c r="H286">
        <v>-0.37732364332237212</v>
      </c>
      <c r="I286">
        <v>100.50904761904762</v>
      </c>
      <c r="J286">
        <v>0</v>
      </c>
      <c r="K286">
        <v>0</v>
      </c>
      <c r="L286">
        <v>5.0599999999999996</v>
      </c>
      <c r="N286" s="54"/>
    </row>
    <row r="287" spans="1:14" x14ac:dyDescent="0.25">
      <c r="A287" s="33">
        <v>41730</v>
      </c>
      <c r="B287">
        <v>5.2384991508744871</v>
      </c>
      <c r="C287">
        <v>5.7614852219406494</v>
      </c>
      <c r="D287">
        <v>6.7003235232731182</v>
      </c>
      <c r="E287">
        <v>4.8226469206081806</v>
      </c>
      <c r="F287">
        <v>-0.52298607106616224</v>
      </c>
      <c r="G287">
        <v>0.4790079352161089</v>
      </c>
      <c r="H287">
        <v>-1.0918108712128374</v>
      </c>
      <c r="I287">
        <v>102.03476190476191</v>
      </c>
      <c r="J287">
        <v>0</v>
      </c>
      <c r="K287">
        <v>0</v>
      </c>
      <c r="L287">
        <v>4.8099999999999996</v>
      </c>
      <c r="N287" s="54"/>
    </row>
    <row r="288" spans="1:14" x14ac:dyDescent="0.25">
      <c r="A288" s="33">
        <v>41760</v>
      </c>
      <c r="B288">
        <v>5.133378369443828</v>
      </c>
      <c r="C288">
        <v>5.5531301544266825</v>
      </c>
      <c r="D288">
        <v>6.4919684557591513</v>
      </c>
      <c r="E288">
        <v>4.6142918530942136</v>
      </c>
      <c r="F288">
        <v>-0.41975178498285448</v>
      </c>
      <c r="G288">
        <v>0.4790079352161089</v>
      </c>
      <c r="H288">
        <v>-0.87629401127453044</v>
      </c>
      <c r="I288">
        <v>101.7947619047619</v>
      </c>
      <c r="J288">
        <v>0</v>
      </c>
      <c r="K288">
        <v>0</v>
      </c>
      <c r="L288">
        <v>4.7300000000000004</v>
      </c>
      <c r="N288" s="54"/>
    </row>
    <row r="289" spans="1:14" x14ac:dyDescent="0.25">
      <c r="A289" s="33">
        <v>41791</v>
      </c>
      <c r="B289">
        <v>5.147214749844637</v>
      </c>
      <c r="C289">
        <v>5.6319786288541298</v>
      </c>
      <c r="D289">
        <v>6.5708169301865986</v>
      </c>
      <c r="E289">
        <v>4.693140327521661</v>
      </c>
      <c r="F289">
        <v>-0.4847638790094928</v>
      </c>
      <c r="G289">
        <v>0.4790079352161089</v>
      </c>
      <c r="H289">
        <v>-1.0120163850538031</v>
      </c>
      <c r="I289">
        <v>105.14666666666666</v>
      </c>
      <c r="J289">
        <v>0</v>
      </c>
      <c r="K289">
        <v>0</v>
      </c>
      <c r="L289">
        <v>4.74</v>
      </c>
      <c r="N289" s="54"/>
    </row>
    <row r="290" spans="1:14" x14ac:dyDescent="0.25">
      <c r="A290" s="33">
        <v>41821</v>
      </c>
      <c r="B290">
        <v>5.058004082915077</v>
      </c>
      <c r="C290">
        <v>5.1583984861357397</v>
      </c>
      <c r="D290">
        <v>6.0972367874682085</v>
      </c>
      <c r="E290">
        <v>4.2195601848032709</v>
      </c>
      <c r="F290">
        <v>-0.10039440322066273</v>
      </c>
      <c r="G290">
        <v>0.4790079352161089</v>
      </c>
      <c r="H290">
        <v>-0.20958818391050005</v>
      </c>
      <c r="I290">
        <v>102.39181818181818</v>
      </c>
      <c r="J290">
        <v>0</v>
      </c>
      <c r="K290">
        <v>0</v>
      </c>
      <c r="L290">
        <v>4.18</v>
      </c>
      <c r="N290" s="54"/>
    </row>
    <row r="291" spans="1:14" x14ac:dyDescent="0.25">
      <c r="A291" s="33">
        <v>41852</v>
      </c>
      <c r="B291">
        <v>4.6091515495119619</v>
      </c>
      <c r="C291">
        <v>5.0506968442743414</v>
      </c>
      <c r="D291">
        <v>5.9895351456068102</v>
      </c>
      <c r="E291">
        <v>4.1118585429418726</v>
      </c>
      <c r="F291">
        <v>-0.44154529476237947</v>
      </c>
      <c r="G291">
        <v>0.4790079352161089</v>
      </c>
      <c r="H291">
        <v>-0.92179119029243672</v>
      </c>
      <c r="I291">
        <v>96.076190476190476</v>
      </c>
      <c r="J291">
        <v>0</v>
      </c>
      <c r="K291">
        <v>0</v>
      </c>
      <c r="L291">
        <v>4.04</v>
      </c>
      <c r="N291" s="54"/>
    </row>
    <row r="292" spans="1:14" x14ac:dyDescent="0.25">
      <c r="A292" s="33">
        <v>41883</v>
      </c>
      <c r="B292">
        <v>4.6577820952800417</v>
      </c>
      <c r="C292">
        <v>4.8870895764442857</v>
      </c>
      <c r="D292">
        <v>5.8259278777767545</v>
      </c>
      <c r="E292">
        <v>3.9482512751118173</v>
      </c>
      <c r="F292">
        <v>-0.22930748116424393</v>
      </c>
      <c r="G292">
        <v>0.4790079352161089</v>
      </c>
      <c r="H292">
        <v>-0.47871332457319254</v>
      </c>
      <c r="I292">
        <v>93.034285714285716</v>
      </c>
      <c r="J292">
        <v>0</v>
      </c>
      <c r="K292">
        <v>0</v>
      </c>
      <c r="L292">
        <v>4.05</v>
      </c>
      <c r="N292" s="54"/>
    </row>
    <row r="293" spans="1:14" x14ac:dyDescent="0.25">
      <c r="A293" s="33">
        <v>41913</v>
      </c>
      <c r="B293">
        <v>4.5779827708736498</v>
      </c>
      <c r="C293">
        <v>4.6122918464357143</v>
      </c>
      <c r="D293">
        <v>5.5511301477681823</v>
      </c>
      <c r="E293">
        <v>3.6734535451032451</v>
      </c>
      <c r="F293">
        <v>-3.4309075562064528E-2</v>
      </c>
      <c r="G293">
        <v>0.4790079352161089</v>
      </c>
      <c r="H293">
        <v>-7.1625275991692425E-2</v>
      </c>
      <c r="I293">
        <v>84.339130434782604</v>
      </c>
      <c r="J293">
        <v>0</v>
      </c>
      <c r="K293">
        <v>0</v>
      </c>
      <c r="L293">
        <v>3.91</v>
      </c>
      <c r="N293" s="54"/>
    </row>
    <row r="294" spans="1:14" x14ac:dyDescent="0.25">
      <c r="A294" s="33">
        <v>41944</v>
      </c>
      <c r="B294">
        <v>4.2619492158483521</v>
      </c>
      <c r="C294">
        <v>4.7117735240622061</v>
      </c>
      <c r="D294">
        <v>5.6506118253946749</v>
      </c>
      <c r="E294">
        <v>3.7729352227297377</v>
      </c>
      <c r="F294">
        <v>-0.449824308213854</v>
      </c>
      <c r="G294">
        <v>0.4790079352161089</v>
      </c>
      <c r="H294">
        <v>-0.93907485689336556</v>
      </c>
      <c r="I294">
        <v>75.81</v>
      </c>
      <c r="J294">
        <v>0</v>
      </c>
      <c r="K294">
        <v>0</v>
      </c>
      <c r="L294">
        <v>4.26</v>
      </c>
      <c r="N294" s="54"/>
    </row>
    <row r="295" spans="1:14" x14ac:dyDescent="0.25">
      <c r="A295" s="33">
        <v>41974</v>
      </c>
      <c r="B295">
        <v>4.0686035785904044</v>
      </c>
      <c r="C295">
        <v>3.6889844699352459</v>
      </c>
      <c r="D295">
        <v>4.6278227712677147</v>
      </c>
      <c r="E295">
        <v>2.7501461686027771</v>
      </c>
      <c r="F295">
        <v>0.37961910865515858</v>
      </c>
      <c r="G295">
        <v>0.4790079352161089</v>
      </c>
      <c r="H295">
        <v>0.79251110628029553</v>
      </c>
      <c r="I295">
        <v>59.289545454545454</v>
      </c>
      <c r="J295">
        <v>0</v>
      </c>
      <c r="K295">
        <v>0</v>
      </c>
      <c r="L295">
        <v>3.6</v>
      </c>
      <c r="N295" s="54"/>
    </row>
    <row r="296" spans="1:14" x14ac:dyDescent="0.25">
      <c r="A296" s="33">
        <v>42005</v>
      </c>
      <c r="B296">
        <v>3.1206394061757741</v>
      </c>
      <c r="C296">
        <v>3.3542647530990384</v>
      </c>
      <c r="D296">
        <v>4.2931030544315067</v>
      </c>
      <c r="E296">
        <v>2.4154264517665696</v>
      </c>
      <c r="F296">
        <v>-0.23362534692326431</v>
      </c>
      <c r="G296">
        <v>0.4790079352161089</v>
      </c>
      <c r="H296">
        <v>-0.48772750876843418</v>
      </c>
      <c r="I296">
        <v>47.325499999999998</v>
      </c>
      <c r="J296">
        <v>0</v>
      </c>
      <c r="K296">
        <v>0</v>
      </c>
      <c r="L296">
        <v>3.1</v>
      </c>
      <c r="N296" s="54"/>
    </row>
    <row r="297" spans="1:14" x14ac:dyDescent="0.25">
      <c r="A297" s="33">
        <v>42036</v>
      </c>
      <c r="B297">
        <v>2.9933510475094827</v>
      </c>
      <c r="C297">
        <v>3.2382234404533774</v>
      </c>
      <c r="D297">
        <v>4.1770617417858462</v>
      </c>
      <c r="E297">
        <v>2.2993851391209086</v>
      </c>
      <c r="F297">
        <v>-0.24487239294389473</v>
      </c>
      <c r="G297">
        <v>0.4790079352161089</v>
      </c>
      <c r="H297">
        <v>-0.5112073828869208</v>
      </c>
      <c r="I297">
        <v>50.724736842105266</v>
      </c>
      <c r="J297">
        <v>0</v>
      </c>
      <c r="K297">
        <v>0</v>
      </c>
      <c r="L297">
        <v>2.98</v>
      </c>
      <c r="N297" s="54"/>
    </row>
    <row r="298" spans="1:14" x14ac:dyDescent="0.25">
      <c r="A298" s="33">
        <v>42064</v>
      </c>
      <c r="B298">
        <v>2.9715749463877352</v>
      </c>
      <c r="C298">
        <v>3.0638695053570562</v>
      </c>
      <c r="D298">
        <v>4.002707806689525</v>
      </c>
      <c r="E298">
        <v>2.1250312040245873</v>
      </c>
      <c r="F298">
        <v>-9.2294558969320928E-2</v>
      </c>
      <c r="G298">
        <v>0.4790079352161089</v>
      </c>
      <c r="H298">
        <v>-0.19267855954762289</v>
      </c>
      <c r="I298">
        <v>47.854090909090907</v>
      </c>
      <c r="J298">
        <v>0</v>
      </c>
      <c r="K298">
        <v>0</v>
      </c>
      <c r="L298">
        <v>2.94</v>
      </c>
      <c r="N298" s="54"/>
    </row>
    <row r="299" spans="1:14" x14ac:dyDescent="0.25">
      <c r="A299" s="33">
        <v>42095</v>
      </c>
      <c r="B299">
        <v>2.8186181057851791</v>
      </c>
      <c r="C299">
        <v>3.147953151581568</v>
      </c>
      <c r="D299">
        <v>4.0867914529140368</v>
      </c>
      <c r="E299">
        <v>2.2091148502490991</v>
      </c>
      <c r="F299">
        <v>-0.32933504579638884</v>
      </c>
      <c r="G299">
        <v>0.4790079352161089</v>
      </c>
      <c r="H299">
        <v>-0.6875356786058382</v>
      </c>
      <c r="I299">
        <v>54.628095238095241</v>
      </c>
      <c r="J299">
        <v>0</v>
      </c>
      <c r="K299">
        <v>0</v>
      </c>
      <c r="L299">
        <v>2.71</v>
      </c>
      <c r="N299" s="54"/>
    </row>
    <row r="300" spans="1:14" x14ac:dyDescent="0.25">
      <c r="A300" s="33">
        <v>42125</v>
      </c>
      <c r="B300">
        <v>2.7731545568969795</v>
      </c>
      <c r="C300">
        <v>3.3425147761935863</v>
      </c>
      <c r="D300">
        <v>4.2813530775260551</v>
      </c>
      <c r="E300">
        <v>2.4036764748611175</v>
      </c>
      <c r="F300">
        <v>-0.56936021929660674</v>
      </c>
      <c r="G300">
        <v>0.4790079352161089</v>
      </c>
      <c r="H300">
        <v>-1.1886237730899689</v>
      </c>
      <c r="I300">
        <v>59.372</v>
      </c>
      <c r="J300">
        <v>0</v>
      </c>
      <c r="K300">
        <v>0</v>
      </c>
      <c r="L300">
        <v>2.95</v>
      </c>
      <c r="N300" s="54"/>
    </row>
    <row r="301" spans="1:14" x14ac:dyDescent="0.25">
      <c r="A301" s="33">
        <v>42156</v>
      </c>
      <c r="B301">
        <v>2.8633440198891442</v>
      </c>
      <c r="C301">
        <v>3.1637759842149351</v>
      </c>
      <c r="D301">
        <v>4.1026142855474044</v>
      </c>
      <c r="E301">
        <v>2.2249376828824663</v>
      </c>
      <c r="F301">
        <v>-0.30043196432579089</v>
      </c>
      <c r="G301">
        <v>0.4790079352161089</v>
      </c>
      <c r="H301">
        <v>-0.62719621584191132</v>
      </c>
      <c r="I301">
        <v>59.828636363636363</v>
      </c>
      <c r="J301">
        <v>0</v>
      </c>
      <c r="K301">
        <v>0</v>
      </c>
      <c r="L301">
        <v>2.89</v>
      </c>
      <c r="N301" s="54"/>
    </row>
    <row r="302" spans="1:14" x14ac:dyDescent="0.25">
      <c r="A302" s="33">
        <v>42186</v>
      </c>
      <c r="B302">
        <v>2.8410579439186998</v>
      </c>
      <c r="C302">
        <v>2.9980512009716693</v>
      </c>
      <c r="D302">
        <v>3.9368895023041381</v>
      </c>
      <c r="E302">
        <v>2.0592128996392005</v>
      </c>
      <c r="F302">
        <v>-0.15699325705296951</v>
      </c>
      <c r="G302">
        <v>0.4790079352161089</v>
      </c>
      <c r="H302">
        <v>-0.32774667288578535</v>
      </c>
      <c r="I302">
        <v>50.93</v>
      </c>
      <c r="J302">
        <v>0</v>
      </c>
      <c r="K302">
        <v>0</v>
      </c>
      <c r="L302">
        <v>2.94</v>
      </c>
      <c r="N302" s="54"/>
    </row>
    <row r="303" spans="1:14" x14ac:dyDescent="0.25">
      <c r="A303" s="33">
        <v>42217</v>
      </c>
      <c r="B303">
        <v>2.8251727822931643</v>
      </c>
      <c r="C303">
        <v>2.8243573528971679</v>
      </c>
      <c r="D303">
        <v>3.7631956542296368</v>
      </c>
      <c r="E303">
        <v>1.8855190515646991</v>
      </c>
      <c r="F303">
        <v>8.1542939599632547E-4</v>
      </c>
      <c r="G303">
        <v>0.4790079352161089</v>
      </c>
      <c r="H303">
        <v>1.7023296192962584E-3</v>
      </c>
      <c r="I303">
        <v>42.889047619047616</v>
      </c>
      <c r="J303">
        <v>0</v>
      </c>
      <c r="K303">
        <v>0</v>
      </c>
      <c r="L303">
        <v>2.88</v>
      </c>
      <c r="N303" s="54"/>
    </row>
    <row r="304" spans="1:14" x14ac:dyDescent="0.25">
      <c r="A304" s="33">
        <v>42248</v>
      </c>
      <c r="B304">
        <v>2.8227575290735634</v>
      </c>
      <c r="C304">
        <v>2.9360228548752971</v>
      </c>
      <c r="D304">
        <v>3.8748611562077655</v>
      </c>
      <c r="E304">
        <v>1.9971845535428281</v>
      </c>
      <c r="F304">
        <v>-0.11326532580173376</v>
      </c>
      <c r="G304">
        <v>0.4790079352161089</v>
      </c>
      <c r="H304">
        <v>-0.23645814082523089</v>
      </c>
      <c r="I304">
        <v>45.465238095238092</v>
      </c>
      <c r="J304">
        <v>0</v>
      </c>
      <c r="K304">
        <v>0</v>
      </c>
      <c r="L304">
        <v>2.76</v>
      </c>
      <c r="N304" s="54"/>
    </row>
    <row r="305" spans="1:14" x14ac:dyDescent="0.25">
      <c r="A305" s="33">
        <v>42278</v>
      </c>
      <c r="B305">
        <v>2.6798351340367019</v>
      </c>
      <c r="C305">
        <v>2.7491467376692782</v>
      </c>
      <c r="D305">
        <v>3.687985039001747</v>
      </c>
      <c r="E305">
        <v>1.8103084363368094</v>
      </c>
      <c r="F305">
        <v>-6.9311603632576269E-2</v>
      </c>
      <c r="G305">
        <v>0.4790079352161089</v>
      </c>
      <c r="H305">
        <v>-0.14469823678663213</v>
      </c>
      <c r="I305">
        <v>46.250952380952384</v>
      </c>
      <c r="J305">
        <v>0</v>
      </c>
      <c r="K305">
        <v>0</v>
      </c>
      <c r="L305">
        <v>2.4300000000000002</v>
      </c>
      <c r="N305" s="54"/>
    </row>
    <row r="306" spans="1:14" x14ac:dyDescent="0.25">
      <c r="A306" s="33">
        <v>42309</v>
      </c>
      <c r="B306">
        <v>2.3645538156197352</v>
      </c>
      <c r="C306">
        <v>2.5107851153706053</v>
      </c>
      <c r="D306">
        <v>3.4496234167030742</v>
      </c>
      <c r="E306">
        <v>1.5719468140381365</v>
      </c>
      <c r="F306">
        <v>-0.14623129975087013</v>
      </c>
      <c r="G306">
        <v>0.4790079352161089</v>
      </c>
      <c r="H306">
        <v>-0.30527949330295856</v>
      </c>
      <c r="I306">
        <v>42.922631578947367</v>
      </c>
      <c r="J306">
        <v>0</v>
      </c>
      <c r="K306">
        <v>0</v>
      </c>
      <c r="L306">
        <v>2.17</v>
      </c>
      <c r="N306" s="54"/>
    </row>
    <row r="307" spans="1:14" x14ac:dyDescent="0.25">
      <c r="A307" s="33">
        <v>42339</v>
      </c>
      <c r="B307">
        <v>2.3066951341494031</v>
      </c>
      <c r="C307">
        <v>2.2189898352911013</v>
      </c>
      <c r="D307">
        <v>3.1578281366235701</v>
      </c>
      <c r="E307">
        <v>1.2801515339586325</v>
      </c>
      <c r="F307">
        <v>8.7705298858301806E-2</v>
      </c>
      <c r="G307">
        <v>0.4790079352161089</v>
      </c>
      <c r="H307">
        <v>0.18309779945238849</v>
      </c>
      <c r="I307">
        <v>37.327272727272728</v>
      </c>
      <c r="J307">
        <v>0</v>
      </c>
      <c r="K307">
        <v>0</v>
      </c>
      <c r="L307">
        <v>2</v>
      </c>
      <c r="N307" s="54"/>
    </row>
    <row r="308" spans="1:14" x14ac:dyDescent="0.25">
      <c r="A308" s="33">
        <v>42370</v>
      </c>
      <c r="B308">
        <v>2.2137397082399408</v>
      </c>
      <c r="C308">
        <v>2.3936463931288237</v>
      </c>
      <c r="D308">
        <v>3.3324846944612925</v>
      </c>
      <c r="E308">
        <v>1.4548080917963548</v>
      </c>
      <c r="F308">
        <v>-0.17990668488888284</v>
      </c>
      <c r="G308">
        <v>0.4790079352161089</v>
      </c>
      <c r="H308">
        <v>-0.37558184669261535</v>
      </c>
      <c r="I308">
        <v>31.77578947368421</v>
      </c>
      <c r="J308">
        <v>0</v>
      </c>
      <c r="K308">
        <v>0</v>
      </c>
      <c r="L308">
        <v>2.37</v>
      </c>
      <c r="N308" s="54"/>
    </row>
    <row r="309" spans="1:14" x14ac:dyDescent="0.25">
      <c r="A309" s="33">
        <v>42401</v>
      </c>
      <c r="B309">
        <v>2.1118412773547965</v>
      </c>
      <c r="C309">
        <v>2.0847596931588206</v>
      </c>
      <c r="D309">
        <v>3.0235979944912894</v>
      </c>
      <c r="E309">
        <v>1.1459213918263518</v>
      </c>
      <c r="F309">
        <v>2.708158419597595E-2</v>
      </c>
      <c r="G309">
        <v>0.4790079352161089</v>
      </c>
      <c r="H309">
        <v>5.6536817461610191E-2</v>
      </c>
      <c r="I309">
        <v>30.616500000000002</v>
      </c>
      <c r="J309">
        <v>0</v>
      </c>
      <c r="K309">
        <v>0</v>
      </c>
      <c r="L309">
        <v>2.06</v>
      </c>
      <c r="N309" s="54"/>
    </row>
    <row r="310" spans="1:14" x14ac:dyDescent="0.25">
      <c r="A310" s="33">
        <v>42430</v>
      </c>
      <c r="B310">
        <v>1.9411869053623518</v>
      </c>
      <c r="C310">
        <v>2.1794689741800473</v>
      </c>
      <c r="D310">
        <v>3.1183072755125161</v>
      </c>
      <c r="E310">
        <v>1.2406306728475784</v>
      </c>
      <c r="F310">
        <v>-0.23828206881769542</v>
      </c>
      <c r="G310">
        <v>0.4790079352161089</v>
      </c>
      <c r="H310">
        <v>-0.49744910532680892</v>
      </c>
      <c r="I310">
        <v>37.960909090909091</v>
      </c>
      <c r="J310">
        <v>0</v>
      </c>
      <c r="K310">
        <v>0</v>
      </c>
      <c r="L310">
        <v>1.79</v>
      </c>
      <c r="N310" s="54"/>
    </row>
    <row r="311" spans="1:14" x14ac:dyDescent="0.25">
      <c r="A311" s="33">
        <v>42461</v>
      </c>
      <c r="B311">
        <v>2.0413430822329737</v>
      </c>
      <c r="C311">
        <v>2.3001997936173315</v>
      </c>
      <c r="D311">
        <v>3.2390380949498003</v>
      </c>
      <c r="E311">
        <v>1.3613614922848629</v>
      </c>
      <c r="F311">
        <v>-0.25885671138435784</v>
      </c>
      <c r="G311">
        <v>0.4790079352161089</v>
      </c>
      <c r="H311">
        <v>-0.54040171853848773</v>
      </c>
      <c r="I311">
        <v>41.124761904761904</v>
      </c>
      <c r="J311">
        <v>0</v>
      </c>
      <c r="K311">
        <v>0</v>
      </c>
      <c r="L311">
        <v>1.99</v>
      </c>
      <c r="N311" s="54"/>
    </row>
    <row r="312" spans="1:14" x14ac:dyDescent="0.25">
      <c r="A312" s="33">
        <v>42491</v>
      </c>
      <c r="B312">
        <v>2.2953746157465091</v>
      </c>
      <c r="C312">
        <v>2.4063994758084859</v>
      </c>
      <c r="D312">
        <v>3.3452377771409547</v>
      </c>
      <c r="E312">
        <v>1.4675611744760171</v>
      </c>
      <c r="F312">
        <v>-0.11102486006197676</v>
      </c>
      <c r="G312">
        <v>0.4790079352161089</v>
      </c>
      <c r="H312">
        <v>-0.2317808368078221</v>
      </c>
      <c r="I312">
        <v>46.796666666666667</v>
      </c>
      <c r="J312">
        <v>0</v>
      </c>
      <c r="K312">
        <v>0</v>
      </c>
      <c r="L312">
        <v>1.99</v>
      </c>
      <c r="N312" s="54"/>
    </row>
    <row r="313" spans="1:14" x14ac:dyDescent="0.25">
      <c r="A313" s="33">
        <v>42522</v>
      </c>
      <c r="B313">
        <v>2.5351135149641144</v>
      </c>
      <c r="C313">
        <v>2.945699143163131</v>
      </c>
      <c r="D313">
        <v>3.8845374444955998</v>
      </c>
      <c r="E313">
        <v>2.0068608418306622</v>
      </c>
      <c r="F313">
        <v>-0.41058562819901656</v>
      </c>
      <c r="G313">
        <v>0.4790079352161089</v>
      </c>
      <c r="H313">
        <v>-0.85715830159217932</v>
      </c>
      <c r="I313">
        <v>48.838095238095235</v>
      </c>
      <c r="J313">
        <v>0</v>
      </c>
      <c r="K313">
        <v>0</v>
      </c>
      <c r="L313">
        <v>2.68</v>
      </c>
      <c r="N313" s="54"/>
    </row>
    <row r="314" spans="1:14" x14ac:dyDescent="0.25">
      <c r="A314" s="33">
        <v>42552</v>
      </c>
      <c r="B314">
        <v>2.9356912272079256</v>
      </c>
      <c r="C314">
        <v>2.8720869102158373</v>
      </c>
      <c r="D314">
        <v>3.8109252115483061</v>
      </c>
      <c r="E314">
        <v>1.9332486088833685</v>
      </c>
      <c r="F314">
        <v>6.360431699208835E-2</v>
      </c>
      <c r="G314">
        <v>0.4790079352161089</v>
      </c>
      <c r="H314">
        <v>0.13278343074503071</v>
      </c>
      <c r="I314">
        <v>44.799500000000002</v>
      </c>
      <c r="J314">
        <v>0</v>
      </c>
      <c r="K314">
        <v>0</v>
      </c>
      <c r="L314">
        <v>2.93</v>
      </c>
      <c r="N314" s="54"/>
    </row>
    <row r="315" spans="1:14" x14ac:dyDescent="0.25">
      <c r="A315" s="33">
        <v>42583</v>
      </c>
      <c r="B315">
        <v>2.9176545071575553</v>
      </c>
      <c r="C315">
        <v>3.0367244514704241</v>
      </c>
      <c r="D315">
        <v>3.975562752802893</v>
      </c>
      <c r="E315">
        <v>2.0978861501379553</v>
      </c>
      <c r="F315">
        <v>-0.11906994431286888</v>
      </c>
      <c r="G315">
        <v>0.4790079352161089</v>
      </c>
      <c r="H315">
        <v>-0.24857614156047197</v>
      </c>
      <c r="I315">
        <v>44.799130434782612</v>
      </c>
      <c r="J315">
        <v>0</v>
      </c>
      <c r="K315">
        <v>0</v>
      </c>
      <c r="L315">
        <v>2.93</v>
      </c>
      <c r="N315" s="54"/>
    </row>
    <row r="316" spans="1:14" x14ac:dyDescent="0.25">
      <c r="A316" s="33">
        <v>42614</v>
      </c>
      <c r="B316">
        <v>3.0563364389467949</v>
      </c>
      <c r="C316">
        <v>3.1483646980437339</v>
      </c>
      <c r="D316">
        <v>4.0872029993762027</v>
      </c>
      <c r="E316">
        <v>2.2095263967112651</v>
      </c>
      <c r="F316">
        <v>-9.2028259096939014E-2</v>
      </c>
      <c r="G316">
        <v>0.4790079352161089</v>
      </c>
      <c r="H316">
        <v>-0.19212261912826059</v>
      </c>
      <c r="I316">
        <v>45.225714285714282</v>
      </c>
      <c r="J316">
        <v>0</v>
      </c>
      <c r="K316">
        <v>0</v>
      </c>
      <c r="L316">
        <v>3.1</v>
      </c>
      <c r="N316" s="54"/>
    </row>
    <row r="317" spans="1:14" x14ac:dyDescent="0.25">
      <c r="A317" s="33">
        <v>42644</v>
      </c>
      <c r="B317">
        <v>3.2279958206620107</v>
      </c>
      <c r="C317">
        <v>3.2816039486663668</v>
      </c>
      <c r="D317">
        <v>4.2204422499988361</v>
      </c>
      <c r="E317">
        <v>2.342765647333898</v>
      </c>
      <c r="F317">
        <v>-5.3608128004356104E-2</v>
      </c>
      <c r="G317">
        <v>0.4790079352161089</v>
      </c>
      <c r="H317">
        <v>-0.11191490591939839</v>
      </c>
      <c r="I317">
        <v>49.869500000000002</v>
      </c>
      <c r="J317">
        <v>0</v>
      </c>
      <c r="K317">
        <v>0</v>
      </c>
      <c r="L317">
        <v>3.09</v>
      </c>
      <c r="N317" s="54"/>
    </row>
    <row r="318" spans="1:14" x14ac:dyDescent="0.25">
      <c r="A318" s="33">
        <v>42675</v>
      </c>
      <c r="B318">
        <v>2.9071506904488613</v>
      </c>
      <c r="C318">
        <v>2.9049326096156025</v>
      </c>
      <c r="D318">
        <v>3.8437709109480709</v>
      </c>
      <c r="E318">
        <v>1.9660943082831335</v>
      </c>
      <c r="F318">
        <v>2.2180808332588065E-3</v>
      </c>
      <c r="G318">
        <v>0.4790079352161089</v>
      </c>
      <c r="H318">
        <v>4.630572210162027E-3</v>
      </c>
      <c r="I318">
        <v>45.87263157894737</v>
      </c>
      <c r="J318">
        <v>0</v>
      </c>
      <c r="K318">
        <v>0</v>
      </c>
      <c r="L318">
        <v>2.64</v>
      </c>
      <c r="N318" s="54"/>
    </row>
    <row r="319" spans="1:14" x14ac:dyDescent="0.25">
      <c r="A319" s="33">
        <v>42705</v>
      </c>
      <c r="B319">
        <v>3.7218701400616387</v>
      </c>
      <c r="C319">
        <v>3.8041423792755626</v>
      </c>
      <c r="D319">
        <v>4.7429806806080315</v>
      </c>
      <c r="E319">
        <v>2.8653040779430938</v>
      </c>
      <c r="F319">
        <v>-8.2272239213923903E-2</v>
      </c>
      <c r="G319">
        <v>0.4790079352161089</v>
      </c>
      <c r="H319">
        <v>-0.17175548287484219</v>
      </c>
      <c r="I319">
        <v>52.165714285714287</v>
      </c>
      <c r="J319">
        <v>0</v>
      </c>
      <c r="K319">
        <v>0</v>
      </c>
      <c r="L319">
        <v>3.72</v>
      </c>
      <c r="N319" s="54"/>
    </row>
    <row r="320" spans="1:14" x14ac:dyDescent="0.25">
      <c r="A320" s="33">
        <v>42736</v>
      </c>
      <c r="B320">
        <v>3.834281448738921</v>
      </c>
      <c r="C320">
        <v>3.6099864313050731</v>
      </c>
      <c r="D320">
        <v>4.5488247326375424</v>
      </c>
      <c r="E320">
        <v>2.6711481299726048</v>
      </c>
      <c r="F320">
        <v>0.22429501743384783</v>
      </c>
      <c r="G320">
        <v>0.4790079352161089</v>
      </c>
      <c r="H320">
        <v>0.46824906425121127</v>
      </c>
      <c r="I320">
        <v>52.608499999999999</v>
      </c>
      <c r="J320">
        <v>0</v>
      </c>
      <c r="K320">
        <v>0</v>
      </c>
      <c r="L320">
        <v>3.43</v>
      </c>
      <c r="N320" s="54"/>
    </row>
    <row r="321" spans="1:16" x14ac:dyDescent="0.25">
      <c r="A321" s="33">
        <v>42767</v>
      </c>
      <c r="B321">
        <v>3.6984413140198646</v>
      </c>
      <c r="C321">
        <v>3.4670898433741026</v>
      </c>
      <c r="D321">
        <v>4.4059281447065715</v>
      </c>
      <c r="E321">
        <v>2.5282515420416338</v>
      </c>
      <c r="F321">
        <v>0.231351470645762</v>
      </c>
      <c r="G321">
        <v>0.4790079352161089</v>
      </c>
      <c r="H321">
        <v>0.48298045530578865</v>
      </c>
      <c r="I321">
        <v>53.462105263157895</v>
      </c>
      <c r="J321">
        <v>0</v>
      </c>
      <c r="K321">
        <v>0</v>
      </c>
      <c r="L321">
        <v>2.96</v>
      </c>
      <c r="N321" s="54"/>
    </row>
    <row r="322" spans="1:16" x14ac:dyDescent="0.25">
      <c r="A322" s="33">
        <v>42795</v>
      </c>
      <c r="B322">
        <v>2.9763206075759681</v>
      </c>
      <c r="C322">
        <v>3.4434700036360852</v>
      </c>
      <c r="D322">
        <v>4.3823083049685536</v>
      </c>
      <c r="E322">
        <v>2.5046317023036164</v>
      </c>
      <c r="F322">
        <v>-0.46714939606011718</v>
      </c>
      <c r="G322">
        <v>0.4790079352161089</v>
      </c>
      <c r="H322">
        <v>-0.97524354340676711</v>
      </c>
      <c r="I322">
        <v>49.673913043478258</v>
      </c>
      <c r="J322">
        <v>0</v>
      </c>
      <c r="K322">
        <v>0</v>
      </c>
      <c r="L322">
        <v>2.99</v>
      </c>
      <c r="N322" s="54"/>
    </row>
    <row r="323" spans="1:16" x14ac:dyDescent="0.25">
      <c r="A323" s="33">
        <v>42826</v>
      </c>
      <c r="B323">
        <v>3.2773777600075475</v>
      </c>
      <c r="C323">
        <v>3.3365831165921698</v>
      </c>
      <c r="D323">
        <v>4.2754214179246386</v>
      </c>
      <c r="E323">
        <v>2.3977448152597014</v>
      </c>
      <c r="F323">
        <v>-5.9205356584622226E-2</v>
      </c>
      <c r="G323">
        <v>0.4790079352161089</v>
      </c>
      <c r="H323">
        <v>-0.12359994946202964</v>
      </c>
      <c r="I323">
        <v>51.117368421052632</v>
      </c>
      <c r="J323">
        <v>0</v>
      </c>
      <c r="K323">
        <v>0</v>
      </c>
      <c r="L323">
        <v>3.22</v>
      </c>
      <c r="N323" s="54"/>
    </row>
    <row r="324" spans="1:16" x14ac:dyDescent="0.25">
      <c r="A324" s="33">
        <v>42856</v>
      </c>
      <c r="B324">
        <v>3.2115838687486775</v>
      </c>
      <c r="C324">
        <v>3.3485604537445464</v>
      </c>
      <c r="D324">
        <v>4.2873987550770156</v>
      </c>
      <c r="E324">
        <v>2.4097221524120775</v>
      </c>
      <c r="F324">
        <v>-0.13697658499586884</v>
      </c>
      <c r="G324">
        <v>0.4790079352161089</v>
      </c>
      <c r="H324">
        <v>-0.28595890574144783</v>
      </c>
      <c r="I324">
        <v>48.539545454545454</v>
      </c>
      <c r="J324">
        <v>0</v>
      </c>
      <c r="K324">
        <v>0</v>
      </c>
      <c r="L324">
        <v>3.27</v>
      </c>
      <c r="N324" s="54"/>
    </row>
    <row r="325" spans="1:16" x14ac:dyDescent="0.25">
      <c r="A325" s="33">
        <v>42887</v>
      </c>
      <c r="B325">
        <v>3.1396505448201903</v>
      </c>
      <c r="C325">
        <v>3.1284683889726135</v>
      </c>
      <c r="D325">
        <v>4.0673066903050827</v>
      </c>
      <c r="E325">
        <v>2.1896300876401447</v>
      </c>
      <c r="F325">
        <v>1.1182155847576869E-2</v>
      </c>
      <c r="G325">
        <v>0.4790079352161089</v>
      </c>
      <c r="H325">
        <v>2.3344406272793654E-2</v>
      </c>
      <c r="I325">
        <v>45.19590909090909</v>
      </c>
      <c r="J325">
        <v>0</v>
      </c>
      <c r="K325">
        <v>0</v>
      </c>
      <c r="L325">
        <v>3.09</v>
      </c>
      <c r="N325" s="54"/>
      <c r="P325" s="54"/>
    </row>
    <row r="326" spans="1:16" x14ac:dyDescent="0.25">
      <c r="A326" s="33">
        <v>42917</v>
      </c>
      <c r="B326">
        <v>3.2456893388891457</v>
      </c>
      <c r="C326">
        <v>3.2334274938670151</v>
      </c>
      <c r="D326">
        <v>4.1722657951994844</v>
      </c>
      <c r="E326">
        <v>2.2945891925345467</v>
      </c>
      <c r="F326">
        <v>1.2261845022130569E-2</v>
      </c>
      <c r="G326">
        <v>0.4790079352161089</v>
      </c>
      <c r="H326">
        <v>2.5598417313480459E-2</v>
      </c>
      <c r="I326">
        <v>46.674999999999997</v>
      </c>
      <c r="J326">
        <v>0</v>
      </c>
      <c r="K326">
        <v>0</v>
      </c>
      <c r="L326">
        <v>3.09</v>
      </c>
      <c r="N326" s="54"/>
    </row>
    <row r="327" spans="1:16" x14ac:dyDescent="0.25">
      <c r="A327" s="33">
        <v>42948</v>
      </c>
      <c r="B327">
        <v>3.3601253762421592</v>
      </c>
      <c r="C327">
        <v>3.2513945503794064</v>
      </c>
      <c r="D327">
        <v>4.1902328517118752</v>
      </c>
      <c r="E327">
        <v>2.3125562490469376</v>
      </c>
      <c r="F327">
        <v>0.10873082586275284</v>
      </c>
      <c r="G327">
        <v>0.4790079352161089</v>
      </c>
      <c r="H327">
        <v>0.22699170069844024</v>
      </c>
      <c r="I327">
        <v>48.057826086956524</v>
      </c>
      <c r="J327">
        <v>0</v>
      </c>
      <c r="K327">
        <v>0</v>
      </c>
      <c r="L327">
        <v>3.01</v>
      </c>
      <c r="N327" s="54"/>
    </row>
    <row r="328" spans="1:16" x14ac:dyDescent="0.25">
      <c r="A328" s="33">
        <v>42979</v>
      </c>
      <c r="B328">
        <v>3.5498017425407529</v>
      </c>
      <c r="C328">
        <v>3.4119313683544794</v>
      </c>
      <c r="D328">
        <v>4.3507696696869482</v>
      </c>
      <c r="E328">
        <v>2.4730930670220106</v>
      </c>
      <c r="F328">
        <v>0.13787037418627346</v>
      </c>
      <c r="G328">
        <v>0.4790079352161089</v>
      </c>
      <c r="H328">
        <v>0.28782482303570178</v>
      </c>
      <c r="I328">
        <v>49.876999999999995</v>
      </c>
      <c r="J328">
        <v>0</v>
      </c>
      <c r="K328">
        <v>0</v>
      </c>
      <c r="L328">
        <v>3.09</v>
      </c>
      <c r="N328" s="54"/>
    </row>
    <row r="329" spans="1:16" x14ac:dyDescent="0.25">
      <c r="A329" s="33">
        <v>43009</v>
      </c>
      <c r="B329">
        <v>3.4758226445419522</v>
      </c>
      <c r="C329">
        <v>3.4401004226610477</v>
      </c>
      <c r="D329">
        <v>4.3789387239935165</v>
      </c>
      <c r="E329">
        <v>2.5012621213285788</v>
      </c>
      <c r="F329">
        <v>3.572222188090457E-2</v>
      </c>
      <c r="G329">
        <v>0.4790079352161089</v>
      </c>
      <c r="H329">
        <v>7.457542820201539E-2</v>
      </c>
      <c r="I329">
        <v>51.69047619047619</v>
      </c>
      <c r="J329">
        <v>0</v>
      </c>
      <c r="K329">
        <v>0</v>
      </c>
      <c r="L329">
        <v>2.99</v>
      </c>
      <c r="N329" s="54"/>
    </row>
    <row r="330" spans="1:16" x14ac:dyDescent="0.25">
      <c r="A330" s="33">
        <v>43040</v>
      </c>
      <c r="B330">
        <v>3.6374641238370069</v>
      </c>
      <c r="C330">
        <v>3.6371791282181616</v>
      </c>
      <c r="D330">
        <v>4.57601742955063</v>
      </c>
      <c r="E330">
        <v>2.6983408268856928</v>
      </c>
      <c r="F330">
        <v>2.8499561884531843E-4</v>
      </c>
      <c r="G330">
        <v>0.4790079352161089</v>
      </c>
      <c r="H330">
        <v>5.9497055871681956E-4</v>
      </c>
      <c r="I330">
        <v>56.538421052631577</v>
      </c>
      <c r="J330">
        <v>0</v>
      </c>
      <c r="K330">
        <v>0</v>
      </c>
      <c r="L330">
        <v>3.13</v>
      </c>
      <c r="N330" s="54"/>
    </row>
    <row r="331" spans="1:16" x14ac:dyDescent="0.25">
      <c r="A331" s="33">
        <v>43070</v>
      </c>
      <c r="B331">
        <v>3.5306403793926009</v>
      </c>
      <c r="C331">
        <v>3.5202821810749008</v>
      </c>
      <c r="D331">
        <v>4.4591204824073696</v>
      </c>
      <c r="E331">
        <v>2.5814438797424319</v>
      </c>
      <c r="F331">
        <v>1.0358198317700129E-2</v>
      </c>
      <c r="G331">
        <v>0.4790079352161089</v>
      </c>
      <c r="H331">
        <v>2.1624272911109355E-2</v>
      </c>
      <c r="I331">
        <v>57.947000000000003</v>
      </c>
      <c r="J331">
        <v>0</v>
      </c>
      <c r="K331">
        <v>0</v>
      </c>
      <c r="L331">
        <v>2.93</v>
      </c>
      <c r="N331" s="54"/>
    </row>
    <row r="332" spans="1:16" x14ac:dyDescent="0.25">
      <c r="A332" s="33">
        <v>43101</v>
      </c>
      <c r="B332">
        <v>3.6294233177254283</v>
      </c>
      <c r="C332">
        <v>4.2406469805566394</v>
      </c>
      <c r="D332">
        <v>5.1794852818891082</v>
      </c>
      <c r="E332">
        <v>3.301808679224171</v>
      </c>
      <c r="F332">
        <v>-0.6112236628312111</v>
      </c>
      <c r="G332">
        <v>0.4790079352161089</v>
      </c>
      <c r="H332">
        <v>-1.2760199109341515</v>
      </c>
      <c r="I332">
        <v>63.546086956521741</v>
      </c>
      <c r="J332">
        <v>0</v>
      </c>
      <c r="K332">
        <v>0</v>
      </c>
      <c r="L332">
        <v>3.83</v>
      </c>
      <c r="N332" s="54"/>
    </row>
    <row r="333" spans="1:16" x14ac:dyDescent="0.25">
      <c r="A333" s="33">
        <v>43132</v>
      </c>
      <c r="B333">
        <v>3.2890004317458112</v>
      </c>
      <c r="C333">
        <v>3.2364658877927619</v>
      </c>
      <c r="D333">
        <v>4.1753041891252307</v>
      </c>
      <c r="E333">
        <v>2.2976275864602931</v>
      </c>
      <c r="F333">
        <v>5.2534543953049351E-2</v>
      </c>
      <c r="G333">
        <v>0.4790079352161089</v>
      </c>
      <c r="H333">
        <v>0.10967364022758391</v>
      </c>
      <c r="I333">
        <v>62.158500000000004</v>
      </c>
      <c r="J333">
        <v>0</v>
      </c>
      <c r="K333">
        <v>0</v>
      </c>
      <c r="L333">
        <v>2.77</v>
      </c>
      <c r="N333" s="54"/>
    </row>
    <row r="334" spans="1:16" x14ac:dyDescent="0.25">
      <c r="A334" s="33">
        <v>43160</v>
      </c>
      <c r="B334">
        <v>3.0727453418093216</v>
      </c>
      <c r="C334">
        <v>3.4413666912180121</v>
      </c>
      <c r="D334">
        <v>4.3802049925504809</v>
      </c>
      <c r="E334">
        <v>2.5025283898855433</v>
      </c>
      <c r="F334">
        <v>-0.36862134940869051</v>
      </c>
      <c r="G334">
        <v>0.4790079352161089</v>
      </c>
      <c r="H334">
        <v>-0.76955165521920543</v>
      </c>
      <c r="I334">
        <v>62.870454545454542</v>
      </c>
      <c r="J334">
        <v>0</v>
      </c>
      <c r="K334">
        <v>0</v>
      </c>
      <c r="L334">
        <v>2.79</v>
      </c>
      <c r="N334" s="54"/>
    </row>
    <row r="335" spans="1:16" x14ac:dyDescent="0.25">
      <c r="A335" s="33">
        <v>43191</v>
      </c>
      <c r="B335">
        <v>3.1414385524907886</v>
      </c>
      <c r="C335">
        <v>3.4933553046200969</v>
      </c>
      <c r="D335">
        <v>4.4321936059525662</v>
      </c>
      <c r="E335">
        <v>2.5545170032876281</v>
      </c>
      <c r="F335">
        <v>-0.35191675212930829</v>
      </c>
      <c r="G335">
        <v>0.4790079352161089</v>
      </c>
      <c r="H335">
        <v>-0.73467833465125743</v>
      </c>
      <c r="I335">
        <v>66.325238095238092</v>
      </c>
      <c r="J335">
        <v>0</v>
      </c>
      <c r="K335">
        <v>0</v>
      </c>
      <c r="L335">
        <v>2.9</v>
      </c>
      <c r="N335" s="54"/>
    </row>
    <row r="336" spans="1:16" x14ac:dyDescent="0.25">
      <c r="A336" s="33">
        <v>43221</v>
      </c>
      <c r="C336">
        <v>3.5546371180660943</v>
      </c>
      <c r="D336">
        <v>4.4934754193985631</v>
      </c>
      <c r="E336">
        <v>2.6157988167336255</v>
      </c>
      <c r="G336">
        <v>0.4790079352161089</v>
      </c>
      <c r="I336">
        <v>69.891739130434786</v>
      </c>
      <c r="J336">
        <v>0</v>
      </c>
      <c r="K336">
        <v>0</v>
      </c>
      <c r="L336">
        <v>2.91</v>
      </c>
      <c r="N336" s="54"/>
    </row>
    <row r="337" spans="1:14" x14ac:dyDescent="0.25">
      <c r="A337" s="33">
        <v>43252</v>
      </c>
      <c r="C337">
        <v>3.7319431047944884</v>
      </c>
      <c r="D337">
        <v>4.7664882110154627</v>
      </c>
      <c r="E337">
        <v>2.6973979985735141</v>
      </c>
      <c r="G337">
        <v>0.52783883498948658</v>
      </c>
      <c r="I337">
        <v>67.322857142857146</v>
      </c>
      <c r="J337">
        <v>0</v>
      </c>
      <c r="K337">
        <v>0</v>
      </c>
      <c r="L337">
        <v>3.08</v>
      </c>
      <c r="N337" s="54"/>
    </row>
    <row r="338" spans="1:14" x14ac:dyDescent="0.25">
      <c r="A338" s="33">
        <v>43282</v>
      </c>
      <c r="C338">
        <v>3.9386631899987212</v>
      </c>
      <c r="D338">
        <v>4.9925858612577878</v>
      </c>
      <c r="E338">
        <v>2.8847405187396551</v>
      </c>
      <c r="G338">
        <v>0.53772552943435392</v>
      </c>
      <c r="I338">
        <v>71.876363636363635</v>
      </c>
      <c r="J338">
        <v>0</v>
      </c>
      <c r="K338">
        <v>0</v>
      </c>
      <c r="L338">
        <v>3.1</v>
      </c>
      <c r="N338" s="54"/>
    </row>
    <row r="339" spans="1:14" x14ac:dyDescent="0.25">
      <c r="A339" s="33">
        <v>43313</v>
      </c>
      <c r="C339">
        <v>3.8085518006717005</v>
      </c>
      <c r="D339">
        <v>4.8665804419345617</v>
      </c>
      <c r="E339">
        <v>2.7505231594088393</v>
      </c>
      <c r="G339">
        <v>0.53982045058401906</v>
      </c>
      <c r="I339">
        <v>66.184302650787529</v>
      </c>
      <c r="J339">
        <v>0</v>
      </c>
      <c r="K339">
        <v>0</v>
      </c>
      <c r="L339">
        <v>3.1</v>
      </c>
      <c r="N339" s="54"/>
    </row>
    <row r="340" spans="1:14" x14ac:dyDescent="0.25">
      <c r="A340" s="33">
        <v>43344</v>
      </c>
      <c r="C340">
        <v>3.8164142391767459</v>
      </c>
      <c r="D340">
        <v>4.8753206183148299</v>
      </c>
      <c r="E340">
        <v>2.757507860038662</v>
      </c>
      <c r="G340">
        <v>0.54026828425961004</v>
      </c>
      <c r="I340">
        <v>65.964393429477269</v>
      </c>
      <c r="J340">
        <v>0</v>
      </c>
      <c r="K340">
        <v>0</v>
      </c>
      <c r="L340">
        <v>3.1</v>
      </c>
      <c r="N340" s="54"/>
    </row>
    <row r="341" spans="1:14" x14ac:dyDescent="0.25">
      <c r="A341" s="33">
        <v>43374</v>
      </c>
      <c r="C341">
        <v>3.8453947062505529</v>
      </c>
      <c r="D341">
        <v>4.9044890685507898</v>
      </c>
      <c r="E341">
        <v>2.786300343950316</v>
      </c>
      <c r="G341">
        <v>0.54036419579861594</v>
      </c>
      <c r="I341">
        <v>65.860446777754618</v>
      </c>
      <c r="J341">
        <v>0</v>
      </c>
      <c r="K341">
        <v>0</v>
      </c>
      <c r="L341">
        <v>3.14</v>
      </c>
      <c r="N341" s="54"/>
    </row>
    <row r="342" spans="1:14" x14ac:dyDescent="0.25">
      <c r="A342" s="33">
        <v>43405</v>
      </c>
      <c r="C342">
        <v>3.8724242929845625</v>
      </c>
      <c r="D342">
        <v>4.9315589311465189</v>
      </c>
      <c r="E342">
        <v>2.8132896548226065</v>
      </c>
      <c r="G342">
        <v>0.54038474508525414</v>
      </c>
      <c r="I342">
        <v>65.811313292855843</v>
      </c>
      <c r="J342">
        <v>0</v>
      </c>
      <c r="K342">
        <v>0</v>
      </c>
      <c r="L342">
        <v>3.18</v>
      </c>
      <c r="N342" s="54"/>
    </row>
    <row r="343" spans="1:14" x14ac:dyDescent="0.25">
      <c r="A343" s="33">
        <v>43435</v>
      </c>
      <c r="C343">
        <v>3.974770724431623</v>
      </c>
      <c r="D343">
        <v>5.0339139925282144</v>
      </c>
      <c r="E343">
        <v>2.9156274563350313</v>
      </c>
      <c r="G343">
        <v>0.54038914819403761</v>
      </c>
      <c r="I343">
        <v>65.788088885928914</v>
      </c>
      <c r="J343">
        <v>0</v>
      </c>
      <c r="K343">
        <v>0</v>
      </c>
      <c r="L343">
        <v>3.34</v>
      </c>
      <c r="N343" s="54"/>
    </row>
    <row r="344" spans="1:14" x14ac:dyDescent="0.25">
      <c r="A344" s="33">
        <v>43466</v>
      </c>
      <c r="C344">
        <v>3.9814572852786037</v>
      </c>
      <c r="D344">
        <v>5.0406024025503511</v>
      </c>
      <c r="E344">
        <v>2.9223121680068558</v>
      </c>
      <c r="G344">
        <v>0.54039009166808649</v>
      </c>
      <c r="I344">
        <v>65.77711117738211</v>
      </c>
      <c r="J344">
        <v>0</v>
      </c>
      <c r="K344">
        <v>0</v>
      </c>
      <c r="L344">
        <v>3.35</v>
      </c>
      <c r="N344" s="54"/>
    </row>
    <row r="345" spans="1:14" x14ac:dyDescent="0.25">
      <c r="A345" s="33">
        <v>43497</v>
      </c>
      <c r="C345">
        <v>3.9562082703942072</v>
      </c>
      <c r="D345">
        <v>5.0153537838986253</v>
      </c>
      <c r="E345">
        <v>2.8970627568897886</v>
      </c>
      <c r="G345">
        <v>0.5403902938313272</v>
      </c>
      <c r="I345">
        <v>65.771922236053371</v>
      </c>
      <c r="J345">
        <v>0</v>
      </c>
      <c r="K345">
        <v>0</v>
      </c>
      <c r="L345">
        <v>3.31</v>
      </c>
      <c r="N345" s="54"/>
    </row>
    <row r="346" spans="1:14" x14ac:dyDescent="0.25">
      <c r="A346" s="33">
        <v>43525</v>
      </c>
      <c r="C346">
        <v>3.8546710833709068</v>
      </c>
      <c r="D346">
        <v>4.913816681778294</v>
      </c>
      <c r="E346">
        <v>2.7955254849635196</v>
      </c>
      <c r="G346">
        <v>0.54039033714996432</v>
      </c>
      <c r="I346">
        <v>65.769469528186491</v>
      </c>
      <c r="J346">
        <v>0</v>
      </c>
      <c r="K346">
        <v>0</v>
      </c>
      <c r="L346">
        <v>3.15</v>
      </c>
      <c r="N346" s="54"/>
    </row>
    <row r="347" spans="1:14" x14ac:dyDescent="0.25">
      <c r="A347" s="33">
        <v>43556</v>
      </c>
      <c r="C347">
        <v>3.7594464522784898</v>
      </c>
      <c r="D347">
        <v>4.8185920688785098</v>
      </c>
      <c r="E347">
        <v>2.7003008356784699</v>
      </c>
      <c r="G347">
        <v>0.54039034643209027</v>
      </c>
      <c r="I347">
        <v>65.768310182667022</v>
      </c>
      <c r="J347">
        <v>0</v>
      </c>
      <c r="K347">
        <v>0</v>
      </c>
      <c r="L347">
        <v>3</v>
      </c>
      <c r="N347" s="54"/>
    </row>
    <row r="348" spans="1:14" x14ac:dyDescent="0.25">
      <c r="A348" s="33">
        <v>43586</v>
      </c>
      <c r="C348">
        <v>3.7658110462184711</v>
      </c>
      <c r="D348">
        <v>4.8249566667167274</v>
      </c>
      <c r="E348">
        <v>2.7066654257202143</v>
      </c>
      <c r="G348">
        <v>0.54039034842102318</v>
      </c>
      <c r="I348">
        <v>65.767762183432524</v>
      </c>
      <c r="J348">
        <v>0</v>
      </c>
      <c r="K348">
        <v>0</v>
      </c>
      <c r="L348">
        <v>3.01</v>
      </c>
      <c r="N348" s="54"/>
    </row>
    <row r="349" spans="1:14" x14ac:dyDescent="0.25">
      <c r="A349" s="33">
        <v>43617</v>
      </c>
      <c r="C349">
        <v>3.7785182641057231</v>
      </c>
      <c r="D349">
        <v>4.8376638854392766</v>
      </c>
      <c r="E349">
        <v>2.7193726427721696</v>
      </c>
      <c r="G349">
        <v>0.54039034884720294</v>
      </c>
      <c r="I349">
        <v>65.767503155251561</v>
      </c>
      <c r="J349">
        <v>0</v>
      </c>
      <c r="K349">
        <v>0</v>
      </c>
      <c r="L349">
        <v>3.03</v>
      </c>
      <c r="N349" s="54"/>
    </row>
    <row r="350" spans="1:14" x14ac:dyDescent="0.25">
      <c r="A350" s="33">
        <v>43647</v>
      </c>
      <c r="C350">
        <v>3.7848715634416163</v>
      </c>
      <c r="D350">
        <v>4.8440171849541533</v>
      </c>
      <c r="E350">
        <v>2.7257259419290789</v>
      </c>
      <c r="G350">
        <v>0.54039034893852289</v>
      </c>
      <c r="I350">
        <v>65.767380717856923</v>
      </c>
      <c r="J350">
        <v>0</v>
      </c>
      <c r="K350">
        <v>0</v>
      </c>
      <c r="L350">
        <v>3.04</v>
      </c>
      <c r="N350" s="54"/>
    </row>
    <row r="351" spans="1:14" x14ac:dyDescent="0.25">
      <c r="A351" s="33">
        <v>43678</v>
      </c>
      <c r="C351">
        <v>3.8102744686674863</v>
      </c>
      <c r="D351">
        <v>4.8694200902183757</v>
      </c>
      <c r="E351">
        <v>2.7511288471165973</v>
      </c>
      <c r="G351">
        <v>0.54039034895809046</v>
      </c>
      <c r="I351">
        <v>65.767322844170948</v>
      </c>
      <c r="J351">
        <v>0</v>
      </c>
      <c r="K351">
        <v>0</v>
      </c>
      <c r="L351">
        <v>3.08</v>
      </c>
      <c r="N351" s="54"/>
    </row>
    <row r="352" spans="1:14" x14ac:dyDescent="0.25">
      <c r="A352" s="33">
        <v>43709</v>
      </c>
      <c r="C352">
        <v>3.8420270541278883</v>
      </c>
      <c r="D352">
        <v>4.9011726756869951</v>
      </c>
      <c r="E352">
        <v>2.7828814325687814</v>
      </c>
      <c r="G352">
        <v>0.54039034896228333</v>
      </c>
      <c r="I352">
        <v>65.767295488447331</v>
      </c>
      <c r="J352">
        <v>0</v>
      </c>
      <c r="K352">
        <v>0</v>
      </c>
      <c r="L352">
        <v>3.13</v>
      </c>
      <c r="N352" s="54"/>
    </row>
    <row r="353" spans="1:14" x14ac:dyDescent="0.25">
      <c r="A353" s="33">
        <v>43739</v>
      </c>
      <c r="C353">
        <v>3.854728117869437</v>
      </c>
      <c r="D353">
        <v>4.9138737394303051</v>
      </c>
      <c r="E353">
        <v>2.7955824963085689</v>
      </c>
      <c r="G353">
        <v>0.54039034896318183</v>
      </c>
      <c r="I353">
        <v>65.767282557948747</v>
      </c>
      <c r="J353">
        <v>0</v>
      </c>
      <c r="K353">
        <v>0</v>
      </c>
      <c r="L353">
        <v>3.15</v>
      </c>
      <c r="N353" s="54"/>
    </row>
    <row r="354" spans="1:14" x14ac:dyDescent="0.25">
      <c r="A354" s="33">
        <v>43770</v>
      </c>
      <c r="C354">
        <v>3.8928306319290495</v>
      </c>
      <c r="D354">
        <v>4.9519762534902947</v>
      </c>
      <c r="E354">
        <v>2.8336850103678044</v>
      </c>
      <c r="G354">
        <v>0.54039034896337423</v>
      </c>
      <c r="I354">
        <v>65.767276445962963</v>
      </c>
      <c r="J354">
        <v>0</v>
      </c>
      <c r="K354">
        <v>0</v>
      </c>
      <c r="L354">
        <v>3.21</v>
      </c>
      <c r="N354" s="54"/>
    </row>
    <row r="355" spans="1:14" x14ac:dyDescent="0.25">
      <c r="A355" s="33">
        <v>43800</v>
      </c>
      <c r="C355">
        <v>3.9944370714189468</v>
      </c>
      <c r="D355">
        <v>5.0535826929802727</v>
      </c>
      <c r="E355">
        <v>2.9352914498576208</v>
      </c>
      <c r="G355">
        <v>0.54039034896341553</v>
      </c>
      <c r="I355">
        <v>65.767273556950613</v>
      </c>
      <c r="J355">
        <v>0</v>
      </c>
      <c r="K355">
        <v>0</v>
      </c>
      <c r="L355">
        <v>3.37</v>
      </c>
      <c r="N355" s="54"/>
    </row>
    <row r="356" spans="1:14" x14ac:dyDescent="0.25">
      <c r="A356" s="33">
        <v>43831</v>
      </c>
      <c r="C356">
        <v>3.9922464458760603</v>
      </c>
      <c r="D356">
        <v>5.051392067437404</v>
      </c>
      <c r="E356">
        <v>2.933100824314717</v>
      </c>
      <c r="G356">
        <v>0.54039034896342442</v>
      </c>
      <c r="I356">
        <v>65.767272191372768</v>
      </c>
      <c r="J356">
        <v>0</v>
      </c>
      <c r="K356">
        <v>0</v>
      </c>
      <c r="L356">
        <v>3.3665503750323653</v>
      </c>
      <c r="N356" s="54"/>
    </row>
    <row r="357" spans="1:14" x14ac:dyDescent="0.25">
      <c r="A357" s="33">
        <v>43862</v>
      </c>
      <c r="C357">
        <v>3.9958911975349523</v>
      </c>
      <c r="D357">
        <v>5.0550368190962995</v>
      </c>
      <c r="E357">
        <v>2.936745575973605</v>
      </c>
      <c r="G357">
        <v>0.5403903489634263</v>
      </c>
      <c r="I357">
        <v>65.767271545891674</v>
      </c>
      <c r="J357">
        <v>0</v>
      </c>
      <c r="K357">
        <v>0</v>
      </c>
      <c r="L357">
        <v>3.372289763785012</v>
      </c>
      <c r="N357" s="54"/>
    </row>
    <row r="358" spans="1:14" x14ac:dyDescent="0.25">
      <c r="A358" s="33">
        <v>43891</v>
      </c>
      <c r="C358">
        <v>3.9966788637210247</v>
      </c>
      <c r="D358">
        <v>5.0558244852823728</v>
      </c>
      <c r="E358">
        <v>2.9375332421596765</v>
      </c>
      <c r="G358">
        <v>0.54039034896342675</v>
      </c>
      <c r="I358">
        <v>65.767271240785789</v>
      </c>
      <c r="J358">
        <v>0</v>
      </c>
      <c r="K358">
        <v>0</v>
      </c>
      <c r="L358">
        <v>3.3735300974746081</v>
      </c>
      <c r="N358" s="54"/>
    </row>
    <row r="359" spans="1:14" x14ac:dyDescent="0.25">
      <c r="A359" s="33">
        <v>43922</v>
      </c>
      <c r="C359">
        <v>3.996849086587777</v>
      </c>
      <c r="D359">
        <v>5.0559947081491252</v>
      </c>
      <c r="E359">
        <v>2.9377034650264289</v>
      </c>
      <c r="G359">
        <v>0.54039034896342675</v>
      </c>
      <c r="I359">
        <v>65.767271096568393</v>
      </c>
      <c r="J359">
        <v>0</v>
      </c>
      <c r="K359">
        <v>0</v>
      </c>
      <c r="L359">
        <v>3.3737981447750873</v>
      </c>
      <c r="N359" s="54"/>
    </row>
    <row r="360" spans="1:14" x14ac:dyDescent="0.25">
      <c r="A360" s="33">
        <v>43952</v>
      </c>
      <c r="C360">
        <v>3.9968858737715514</v>
      </c>
      <c r="D360">
        <v>5.0560314953328991</v>
      </c>
      <c r="E360">
        <v>2.9377402522102032</v>
      </c>
      <c r="G360">
        <v>0.54039034896342675</v>
      </c>
      <c r="I360">
        <v>65.767271028399733</v>
      </c>
      <c r="J360">
        <v>0</v>
      </c>
      <c r="K360">
        <v>0</v>
      </c>
      <c r="L360">
        <v>3.3738560722150148</v>
      </c>
      <c r="N360" s="54"/>
    </row>
    <row r="361" spans="1:14" x14ac:dyDescent="0.25">
      <c r="A361" s="33">
        <v>43983</v>
      </c>
      <c r="C361">
        <v>3.9968938240288692</v>
      </c>
      <c r="D361">
        <v>5.0560394455902173</v>
      </c>
      <c r="E361">
        <v>2.937748202467521</v>
      </c>
      <c r="G361">
        <v>0.54039034896342675</v>
      </c>
      <c r="I361">
        <v>65.767270996177785</v>
      </c>
      <c r="J361">
        <v>0</v>
      </c>
      <c r="K361">
        <v>0</v>
      </c>
      <c r="L361">
        <v>3.3738685908573984</v>
      </c>
      <c r="N361" s="54"/>
    </row>
    <row r="362" spans="1:14" x14ac:dyDescent="0.25">
      <c r="A362" s="33">
        <v>44013</v>
      </c>
      <c r="C362">
        <v>3.996895542245908</v>
      </c>
      <c r="D362">
        <v>5.0560411638072562</v>
      </c>
      <c r="E362">
        <v>2.9377499206845599</v>
      </c>
      <c r="G362">
        <v>0.54039034896342675</v>
      </c>
      <c r="I362">
        <v>65.767270980947117</v>
      </c>
      <c r="J362">
        <v>0</v>
      </c>
      <c r="K362">
        <v>0</v>
      </c>
      <c r="L362">
        <v>3.3738712962489594</v>
      </c>
      <c r="N362" s="54"/>
    </row>
    <row r="363" spans="1:14" x14ac:dyDescent="0.25">
      <c r="A363" s="33">
        <v>44044</v>
      </c>
      <c r="C363">
        <v>3.9968959136096709</v>
      </c>
      <c r="D363">
        <v>5.0560415351710191</v>
      </c>
      <c r="E363">
        <v>2.9377502920483227</v>
      </c>
      <c r="G363">
        <v>0.54039034896342675</v>
      </c>
      <c r="I363">
        <v>65.767270973747884</v>
      </c>
      <c r="J363">
        <v>0</v>
      </c>
      <c r="K363">
        <v>0</v>
      </c>
      <c r="L363">
        <v>3.3738718809084833</v>
      </c>
      <c r="N363" s="54"/>
    </row>
    <row r="364" spans="1:14" x14ac:dyDescent="0.25">
      <c r="A364" s="33">
        <v>44075</v>
      </c>
      <c r="C364">
        <v>3.9968959938828905</v>
      </c>
      <c r="D364">
        <v>5.0560416154442382</v>
      </c>
      <c r="E364">
        <v>2.9377503723215423</v>
      </c>
      <c r="G364">
        <v>0.54039034896342675</v>
      </c>
      <c r="I364">
        <v>65.767270970344953</v>
      </c>
      <c r="J364">
        <v>0</v>
      </c>
      <c r="K364">
        <v>0</v>
      </c>
      <c r="L364">
        <v>3.3738720072586812</v>
      </c>
      <c r="N364" s="54"/>
    </row>
    <row r="365" spans="1:14" x14ac:dyDescent="0.25">
      <c r="A365" s="33">
        <v>44105</v>
      </c>
      <c r="C365">
        <v>3.996896011238555</v>
      </c>
      <c r="D365">
        <v>5.0560416327999027</v>
      </c>
      <c r="E365">
        <v>2.9377503896772068</v>
      </c>
      <c r="G365">
        <v>0.54039034896342675</v>
      </c>
      <c r="I365">
        <v>65.767270968736455</v>
      </c>
      <c r="J365">
        <v>0</v>
      </c>
      <c r="K365">
        <v>0</v>
      </c>
      <c r="L365">
        <v>3.3738720345640987</v>
      </c>
      <c r="N365" s="54"/>
    </row>
    <row r="366" spans="1:14" x14ac:dyDescent="0.25">
      <c r="A366" s="33">
        <v>44136</v>
      </c>
      <c r="C366">
        <v>3.9968960149926849</v>
      </c>
      <c r="D366">
        <v>5.056041636554033</v>
      </c>
      <c r="E366">
        <v>2.9377503934313367</v>
      </c>
      <c r="G366">
        <v>0.54039034896342675</v>
      </c>
      <c r="I366">
        <v>65.767270967976145</v>
      </c>
      <c r="J366">
        <v>0</v>
      </c>
      <c r="K366">
        <v>0</v>
      </c>
      <c r="L366">
        <v>3.373872040465046</v>
      </c>
      <c r="N366" s="54"/>
    </row>
    <row r="367" spans="1:14" x14ac:dyDescent="0.25">
      <c r="A367" s="33">
        <v>44166</v>
      </c>
      <c r="C367">
        <v>3.996896015805453</v>
      </c>
      <c r="D367">
        <v>5.0560416373668007</v>
      </c>
      <c r="E367">
        <v>2.9377503942441048</v>
      </c>
      <c r="G367">
        <v>0.54039034896342675</v>
      </c>
      <c r="I367">
        <v>65.767270967616767</v>
      </c>
      <c r="J367">
        <v>0</v>
      </c>
      <c r="K367">
        <v>0</v>
      </c>
      <c r="L367">
        <v>3.3738720417402939</v>
      </c>
      <c r="N367" s="54"/>
    </row>
    <row r="368" spans="1:14" x14ac:dyDescent="0.25">
      <c r="A368" s="33">
        <v>44197</v>
      </c>
      <c r="C368">
        <v>3.9968960159817244</v>
      </c>
      <c r="D368">
        <v>5.0560416375430721</v>
      </c>
      <c r="E368">
        <v>2.9377503944203762</v>
      </c>
      <c r="G368">
        <v>0.54039034896342675</v>
      </c>
      <c r="I368">
        <v>65.76727096744689</v>
      </c>
      <c r="J368">
        <v>0</v>
      </c>
      <c r="K368">
        <v>0</v>
      </c>
      <c r="L368">
        <v>3.3738720420158863</v>
      </c>
      <c r="N368" s="54"/>
    </row>
    <row r="369" spans="1:14" x14ac:dyDescent="0.25">
      <c r="A369" s="33">
        <v>44228</v>
      </c>
      <c r="C369">
        <v>3.996896016020083</v>
      </c>
      <c r="D369">
        <v>5.0560416375814308</v>
      </c>
      <c r="E369">
        <v>2.9377503944587349</v>
      </c>
      <c r="G369">
        <v>0.54039034896342675</v>
      </c>
      <c r="I369">
        <v>65.767270967366599</v>
      </c>
      <c r="J369">
        <v>0</v>
      </c>
      <c r="K369">
        <v>0</v>
      </c>
      <c r="L369">
        <v>3.3738720420754444</v>
      </c>
      <c r="N369" s="54"/>
    </row>
    <row r="370" spans="1:14" x14ac:dyDescent="0.25">
      <c r="A370" s="33">
        <v>44256</v>
      </c>
      <c r="C370">
        <v>3.9968960160284821</v>
      </c>
      <c r="D370">
        <v>5.0560416375898303</v>
      </c>
      <c r="E370">
        <v>2.9377503944671339</v>
      </c>
      <c r="G370">
        <v>0.54039034896342675</v>
      </c>
      <c r="I370">
        <v>65.767270967328642</v>
      </c>
      <c r="J370">
        <v>0</v>
      </c>
      <c r="K370">
        <v>0</v>
      </c>
      <c r="L370">
        <v>3.3738720420883155</v>
      </c>
      <c r="N370" s="54"/>
    </row>
    <row r="371" spans="1:14" x14ac:dyDescent="0.25">
      <c r="A371" s="33">
        <v>44287</v>
      </c>
      <c r="C371">
        <v>3.9968960160303433</v>
      </c>
      <c r="D371">
        <v>5.056041637591691</v>
      </c>
      <c r="E371">
        <v>2.9377503944689951</v>
      </c>
      <c r="G371">
        <v>0.54039034896342675</v>
      </c>
      <c r="I371">
        <v>65.767270967310708</v>
      </c>
      <c r="J371">
        <v>0</v>
      </c>
      <c r="K371">
        <v>0</v>
      </c>
      <c r="L371">
        <v>3.3738720420910968</v>
      </c>
      <c r="N371" s="54"/>
    </row>
    <row r="372" spans="1:14" x14ac:dyDescent="0.25">
      <c r="A372" s="33">
        <v>44317</v>
      </c>
      <c r="C372">
        <v>3.9968960160307634</v>
      </c>
      <c r="D372">
        <v>5.0560416375921111</v>
      </c>
      <c r="E372">
        <v>2.9377503944694152</v>
      </c>
      <c r="G372">
        <v>0.54039034896342675</v>
      </c>
      <c r="I372">
        <v>65.767270967302224</v>
      </c>
      <c r="J372">
        <v>0</v>
      </c>
      <c r="K372">
        <v>0</v>
      </c>
      <c r="L372">
        <v>3.3738720420916981</v>
      </c>
      <c r="N372" s="54"/>
    </row>
    <row r="373" spans="1:14" x14ac:dyDescent="0.25">
      <c r="A373" s="33">
        <v>44348</v>
      </c>
      <c r="C373">
        <v>3.9968960160308611</v>
      </c>
      <c r="D373">
        <v>5.0560416375922088</v>
      </c>
      <c r="E373">
        <v>2.9377503944695129</v>
      </c>
      <c r="G373">
        <v>0.54039034896342675</v>
      </c>
      <c r="I373">
        <v>65.767270967298217</v>
      </c>
      <c r="J373">
        <v>0</v>
      </c>
      <c r="K373">
        <v>0</v>
      </c>
      <c r="L373">
        <v>3.3738720420918282</v>
      </c>
      <c r="N373" s="54"/>
    </row>
    <row r="374" spans="1:14" x14ac:dyDescent="0.25">
      <c r="A374" s="33">
        <v>44378</v>
      </c>
      <c r="C374">
        <v>3.9968960160308855</v>
      </c>
      <c r="D374">
        <v>5.0560416375922337</v>
      </c>
      <c r="E374">
        <v>2.9377503944695373</v>
      </c>
      <c r="G374">
        <v>0.54039034896342675</v>
      </c>
      <c r="I374">
        <v>65.767270967296326</v>
      </c>
      <c r="J374">
        <v>0</v>
      </c>
      <c r="K374">
        <v>0</v>
      </c>
      <c r="L374">
        <v>3.3738720420918562</v>
      </c>
      <c r="N374" s="54"/>
    </row>
    <row r="375" spans="1:14" x14ac:dyDescent="0.25">
      <c r="A375" s="33">
        <v>44409</v>
      </c>
      <c r="C375">
        <v>3.9968960160308917</v>
      </c>
      <c r="D375">
        <v>5.0560416375922399</v>
      </c>
      <c r="E375">
        <v>2.9377503944695436</v>
      </c>
      <c r="G375">
        <v>0.54039034896342675</v>
      </c>
      <c r="I375">
        <v>65.767270967295431</v>
      </c>
      <c r="J375">
        <v>0</v>
      </c>
      <c r="K375">
        <v>0</v>
      </c>
      <c r="L375">
        <v>3.3738720420918624</v>
      </c>
      <c r="N375" s="54"/>
    </row>
    <row r="376" spans="1:14" x14ac:dyDescent="0.25">
      <c r="A376" s="33">
        <v>44440</v>
      </c>
      <c r="C376">
        <v>3.9968960160308931</v>
      </c>
      <c r="D376">
        <v>5.0560416375922408</v>
      </c>
      <c r="E376">
        <v>2.9377503944695449</v>
      </c>
      <c r="G376">
        <v>0.54039034896342675</v>
      </c>
      <c r="I376">
        <v>65.767270967295005</v>
      </c>
      <c r="J376">
        <v>0</v>
      </c>
      <c r="K376">
        <v>0</v>
      </c>
      <c r="L376">
        <v>3.3738720420918638</v>
      </c>
      <c r="N376" s="54"/>
    </row>
    <row r="377" spans="1:14" x14ac:dyDescent="0.25">
      <c r="A377" s="33">
        <v>44470</v>
      </c>
      <c r="C377">
        <v>3.9968960160308939</v>
      </c>
      <c r="D377">
        <v>5.0560416375922417</v>
      </c>
      <c r="E377">
        <v>2.9377503944695458</v>
      </c>
      <c r="G377">
        <v>0.54039034896342675</v>
      </c>
      <c r="I377">
        <v>65.767270967294806</v>
      </c>
      <c r="J377">
        <v>0</v>
      </c>
      <c r="K377">
        <v>0</v>
      </c>
      <c r="L377">
        <v>3.3738720420918642</v>
      </c>
      <c r="N377" s="54"/>
    </row>
    <row r="378" spans="1:14" x14ac:dyDescent="0.25">
      <c r="A378" s="33">
        <v>44501</v>
      </c>
      <c r="C378">
        <v>3.9968960160308939</v>
      </c>
      <c r="D378">
        <v>5.0560416375922417</v>
      </c>
      <c r="E378">
        <v>2.9377503944695458</v>
      </c>
      <c r="G378">
        <v>0.54039034896342675</v>
      </c>
      <c r="I378">
        <v>65.767270967294706</v>
      </c>
      <c r="J378">
        <v>0</v>
      </c>
      <c r="K378">
        <v>0</v>
      </c>
      <c r="L378">
        <v>3.3738720420918642</v>
      </c>
      <c r="N378" s="54"/>
    </row>
    <row r="379" spans="1:14" x14ac:dyDescent="0.25">
      <c r="A379" s="33">
        <v>44531</v>
      </c>
      <c r="C379">
        <v>3.9968960160308939</v>
      </c>
      <c r="D379">
        <v>5.0560416375922417</v>
      </c>
      <c r="E379">
        <v>2.9377503944695458</v>
      </c>
      <c r="G379">
        <v>0.54039034896342675</v>
      </c>
      <c r="I379">
        <v>65.767270967294664</v>
      </c>
      <c r="J379">
        <v>0</v>
      </c>
      <c r="K379">
        <v>0</v>
      </c>
      <c r="L379">
        <v>3.3738720420918642</v>
      </c>
      <c r="N379" s="54"/>
    </row>
    <row r="380" spans="1:14" x14ac:dyDescent="0.25">
      <c r="A380" s="33">
        <v>44562</v>
      </c>
      <c r="C380">
        <v>3.9968960160308939</v>
      </c>
      <c r="D380">
        <v>5.0560416375922417</v>
      </c>
      <c r="E380">
        <v>2.9377503944695458</v>
      </c>
      <c r="G380">
        <v>0.54039034896342675</v>
      </c>
      <c r="I380">
        <v>65.76727096729465</v>
      </c>
      <c r="J380">
        <v>0</v>
      </c>
      <c r="K380">
        <v>0</v>
      </c>
      <c r="L380">
        <v>3.3738720420918642</v>
      </c>
      <c r="N380" s="54"/>
    </row>
    <row r="381" spans="1:14" x14ac:dyDescent="0.25">
      <c r="A381" s="33">
        <v>44593</v>
      </c>
      <c r="C381">
        <v>3.9968960160308935</v>
      </c>
      <c r="D381">
        <v>5.0560416375922417</v>
      </c>
      <c r="E381">
        <v>2.9377503944695453</v>
      </c>
      <c r="G381">
        <v>0.54039034896342675</v>
      </c>
      <c r="I381">
        <v>65.767270967294635</v>
      </c>
      <c r="J381">
        <v>0</v>
      </c>
      <c r="K381">
        <v>0</v>
      </c>
      <c r="L381">
        <v>3.3738720420918642</v>
      </c>
      <c r="N381" s="54"/>
    </row>
    <row r="382" spans="1:14" x14ac:dyDescent="0.25">
      <c r="A382" s="33">
        <v>44621</v>
      </c>
      <c r="C382">
        <v>3.9968960160308939</v>
      </c>
      <c r="D382">
        <v>5.0560416375922417</v>
      </c>
      <c r="E382">
        <v>2.9377503944695458</v>
      </c>
      <c r="G382">
        <v>0.54039034896342675</v>
      </c>
      <c r="I382">
        <v>65.767270967294635</v>
      </c>
      <c r="J382">
        <v>0</v>
      </c>
      <c r="K382">
        <v>0</v>
      </c>
      <c r="L382">
        <v>3.3738720420918642</v>
      </c>
      <c r="N382" s="54"/>
    </row>
    <row r="383" spans="1:14" x14ac:dyDescent="0.25">
      <c r="A383" s="33">
        <v>44652</v>
      </c>
      <c r="C383">
        <v>3.9968960160308939</v>
      </c>
      <c r="D383">
        <v>5.0560416375922417</v>
      </c>
      <c r="E383">
        <v>2.9377503944695458</v>
      </c>
      <c r="G383">
        <v>0.54039034896342675</v>
      </c>
      <c r="I383">
        <v>65.767270967294635</v>
      </c>
      <c r="J383">
        <v>0</v>
      </c>
      <c r="K383">
        <v>0</v>
      </c>
      <c r="L383">
        <v>3.3738720420918642</v>
      </c>
      <c r="N383" s="54"/>
    </row>
    <row r="384" spans="1:14" x14ac:dyDescent="0.25">
      <c r="A384" s="33">
        <v>44682</v>
      </c>
      <c r="C384">
        <v>3.9968960160308939</v>
      </c>
      <c r="D384">
        <v>5.0560416375922417</v>
      </c>
      <c r="E384">
        <v>2.9377503944695458</v>
      </c>
      <c r="G384">
        <v>0.54039034896342675</v>
      </c>
      <c r="I384">
        <v>65.767270967294635</v>
      </c>
      <c r="J384">
        <v>0</v>
      </c>
      <c r="K384">
        <v>0</v>
      </c>
      <c r="L384">
        <v>3.3738720420918642</v>
      </c>
      <c r="N384" s="54"/>
    </row>
    <row r="385" spans="1:12" x14ac:dyDescent="0.25">
      <c r="A385" s="33">
        <v>44713</v>
      </c>
      <c r="C385">
        <v>3.9968960160308939</v>
      </c>
      <c r="D385">
        <v>5.0560416375922417</v>
      </c>
      <c r="E385">
        <v>2.9377503944695458</v>
      </c>
      <c r="G385">
        <v>0.54039034896342675</v>
      </c>
      <c r="I385">
        <v>65.767270967294635</v>
      </c>
      <c r="J385">
        <v>0</v>
      </c>
      <c r="K385">
        <v>0</v>
      </c>
      <c r="L385">
        <v>3.3738720420918642</v>
      </c>
    </row>
    <row r="386" spans="1:12" x14ac:dyDescent="0.25">
      <c r="A386" s="33">
        <v>44743</v>
      </c>
      <c r="C386">
        <v>3.9968960160308939</v>
      </c>
      <c r="D386">
        <v>5.0560416375922417</v>
      </c>
      <c r="E386">
        <v>2.9377503944695458</v>
      </c>
      <c r="G386">
        <v>0.54039034896342675</v>
      </c>
      <c r="I386">
        <v>65.767270967294635</v>
      </c>
      <c r="J386">
        <v>0</v>
      </c>
      <c r="K386">
        <v>0</v>
      </c>
      <c r="L386">
        <v>3.3738720420918642</v>
      </c>
    </row>
    <row r="387" spans="1:12" x14ac:dyDescent="0.25">
      <c r="A387" s="33">
        <v>44774</v>
      </c>
      <c r="C387">
        <v>3.9968960160308939</v>
      </c>
      <c r="D387">
        <v>5.0560416375922417</v>
      </c>
      <c r="E387">
        <v>2.9377503944695458</v>
      </c>
      <c r="G387">
        <v>0.54039034896342675</v>
      </c>
      <c r="I387">
        <v>65.767270967294635</v>
      </c>
      <c r="J387">
        <v>0</v>
      </c>
      <c r="K387">
        <v>0</v>
      </c>
      <c r="L387">
        <v>3.3738720420918642</v>
      </c>
    </row>
    <row r="388" spans="1:12" x14ac:dyDescent="0.25">
      <c r="A388" s="33">
        <v>44805</v>
      </c>
      <c r="C388">
        <v>3.9968960160308939</v>
      </c>
      <c r="D388">
        <v>5.0560416375922417</v>
      </c>
      <c r="E388">
        <v>2.9377503944695458</v>
      </c>
      <c r="G388">
        <v>0.54039034896342675</v>
      </c>
      <c r="I388">
        <v>65.767270967294635</v>
      </c>
      <c r="J388">
        <v>0</v>
      </c>
      <c r="K388">
        <v>0</v>
      </c>
      <c r="L388">
        <v>3.3738720420918642</v>
      </c>
    </row>
    <row r="389" spans="1:12" x14ac:dyDescent="0.25">
      <c r="A389" s="33">
        <v>44835</v>
      </c>
      <c r="C389">
        <v>3.9968960160308939</v>
      </c>
      <c r="D389">
        <v>5.0560416375922417</v>
      </c>
      <c r="E389">
        <v>2.9377503944695458</v>
      </c>
      <c r="G389">
        <v>0.54039034896342675</v>
      </c>
      <c r="I389">
        <v>65.767270967294635</v>
      </c>
      <c r="J389">
        <v>0</v>
      </c>
      <c r="K389">
        <v>0</v>
      </c>
      <c r="L389">
        <v>3.3738720420918642</v>
      </c>
    </row>
    <row r="390" spans="1:12" x14ac:dyDescent="0.25">
      <c r="A390" s="33">
        <v>44866</v>
      </c>
      <c r="C390">
        <v>3.9968960160308939</v>
      </c>
      <c r="D390">
        <v>5.0560416375922417</v>
      </c>
      <c r="E390">
        <v>2.9377503944695458</v>
      </c>
      <c r="G390">
        <v>0.54039034896342675</v>
      </c>
      <c r="I390">
        <v>65.767270967294635</v>
      </c>
      <c r="J390">
        <v>0</v>
      </c>
      <c r="K390">
        <v>0</v>
      </c>
      <c r="L390">
        <v>3.3738720420918642</v>
      </c>
    </row>
    <row r="391" spans="1:12" x14ac:dyDescent="0.25">
      <c r="A391" s="33">
        <v>44896</v>
      </c>
      <c r="C391">
        <v>3.9968960160308939</v>
      </c>
      <c r="D391">
        <v>5.0560416375922417</v>
      </c>
      <c r="E391">
        <v>2.9377503944695458</v>
      </c>
      <c r="G391">
        <v>0.54039034896342675</v>
      </c>
      <c r="I391">
        <v>65.767270967294635</v>
      </c>
      <c r="J391">
        <v>0</v>
      </c>
      <c r="K391">
        <v>0</v>
      </c>
      <c r="L391">
        <v>3.3738720420918642</v>
      </c>
    </row>
    <row r="392" spans="1:12" x14ac:dyDescent="0.25">
      <c r="A392" s="33">
        <v>44927</v>
      </c>
      <c r="C392">
        <v>3.9968960160308939</v>
      </c>
      <c r="D392">
        <v>5.0560416375922417</v>
      </c>
      <c r="E392">
        <v>2.9377503944695458</v>
      </c>
      <c r="G392">
        <v>0.54039034896342675</v>
      </c>
      <c r="I392">
        <v>65.767270967294635</v>
      </c>
      <c r="J392">
        <v>0</v>
      </c>
      <c r="K392">
        <v>0</v>
      </c>
      <c r="L392">
        <v>3.3738720420918642</v>
      </c>
    </row>
    <row r="393" spans="1:12" x14ac:dyDescent="0.25">
      <c r="A393" s="33">
        <v>44958</v>
      </c>
      <c r="C393">
        <v>3.9968960160308939</v>
      </c>
      <c r="D393">
        <v>5.0560416375922417</v>
      </c>
      <c r="E393">
        <v>2.9377503944695458</v>
      </c>
      <c r="G393">
        <v>0.54039034896342675</v>
      </c>
      <c r="I393">
        <v>65.767270967294635</v>
      </c>
      <c r="J393">
        <v>0</v>
      </c>
      <c r="K393">
        <v>0</v>
      </c>
      <c r="L393">
        <v>3.3738720420918642</v>
      </c>
    </row>
    <row r="394" spans="1:12" x14ac:dyDescent="0.25">
      <c r="A394" s="33">
        <v>44986</v>
      </c>
      <c r="C394">
        <v>3.9968960160308939</v>
      </c>
      <c r="D394">
        <v>5.0560416375922417</v>
      </c>
      <c r="E394">
        <v>2.9377503944695458</v>
      </c>
      <c r="G394">
        <v>0.54039034896342675</v>
      </c>
      <c r="I394">
        <v>65.767270967294635</v>
      </c>
      <c r="J394">
        <v>0</v>
      </c>
      <c r="K394">
        <v>0</v>
      </c>
      <c r="L394">
        <v>3.3738720420918642</v>
      </c>
    </row>
    <row r="395" spans="1:12" x14ac:dyDescent="0.25">
      <c r="A395" s="33">
        <v>45017</v>
      </c>
      <c r="C395">
        <v>3.9968960160308939</v>
      </c>
      <c r="D395">
        <v>5.0560416375922417</v>
      </c>
      <c r="E395">
        <v>2.9377503944695458</v>
      </c>
      <c r="G395">
        <v>0.54039034896342675</v>
      </c>
      <c r="I395">
        <v>65.767270967294635</v>
      </c>
      <c r="J395">
        <v>0</v>
      </c>
      <c r="K395">
        <v>0</v>
      </c>
      <c r="L395">
        <v>3.3738720420918642</v>
      </c>
    </row>
    <row r="396" spans="1:12" x14ac:dyDescent="0.25">
      <c r="A396" s="33">
        <v>45047</v>
      </c>
      <c r="C396">
        <v>3.9968960160308939</v>
      </c>
      <c r="D396">
        <v>5.0560416375922417</v>
      </c>
      <c r="E396">
        <v>2.9377503944695458</v>
      </c>
      <c r="G396">
        <v>0.54039034896342675</v>
      </c>
      <c r="I396">
        <v>65.767270967294635</v>
      </c>
      <c r="J396">
        <v>0</v>
      </c>
      <c r="K396">
        <v>0</v>
      </c>
      <c r="L396">
        <v>3.3738720420918642</v>
      </c>
    </row>
    <row r="397" spans="1:12" x14ac:dyDescent="0.25">
      <c r="A397" s="33">
        <v>45078</v>
      </c>
      <c r="C397">
        <f>C396</f>
        <v>3.9968960160308939</v>
      </c>
      <c r="J397">
        <v>0</v>
      </c>
      <c r="K397">
        <v>0</v>
      </c>
      <c r="L397">
        <v>3.3738720420918642</v>
      </c>
    </row>
  </sheetData>
  <pageMargins left="0.7" right="0.7" top="0.75" bottom="0.75" header="0.3" footer="0.3"/>
  <pageSetup scale="95" orientation="landscape" r:id="rId1"/>
  <colBreaks count="1" manualBreakCount="1">
    <brk id="14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5</vt:i4>
      </vt:variant>
    </vt:vector>
  </HeadingPairs>
  <TitlesOfParts>
    <vt:vector size="12" baseType="lpstr">
      <vt:lpstr>Forecast Results_Aug2018</vt:lpstr>
      <vt:lpstr>SAS Data</vt:lpstr>
      <vt:lpstr>Oil Price Model 1_Aug2018</vt:lpstr>
      <vt:lpstr>Oil Price Model 2_Aug2018</vt:lpstr>
      <vt:lpstr>Oil Price Model Combined_Dec17</vt:lpstr>
      <vt:lpstr>Oil Price Model Combied_Aug18</vt:lpstr>
      <vt:lpstr>Gas Price Model_Aug2018</vt:lpstr>
      <vt:lpstr>'Forecast Results_Aug2018'!Print_Area</vt:lpstr>
      <vt:lpstr>'Gas Price Model_Aug2018'!Print_Titles</vt:lpstr>
      <vt:lpstr>'Oil Price Model Combied_Aug18'!Print_Titles</vt:lpstr>
      <vt:lpstr>'Oil Price Model Combined_Dec17'!Print_Titles</vt:lpstr>
      <vt:lpstr>'SAS Data'!Print_Titles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Efrain Ibarra</dc:creator>
  <cp:lastModifiedBy>Asif Rasool</cp:lastModifiedBy>
  <cp:lastPrinted>2018-07-24T18:55:22Z</cp:lastPrinted>
  <dcterms:created xsi:type="dcterms:W3CDTF">2016-01-20T23:35:09Z</dcterms:created>
  <dcterms:modified xsi:type="dcterms:W3CDTF">2023-11-03T21:34:50Z</dcterms:modified>
</cp:coreProperties>
</file>