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b\Database\Databases\UDEMY\"/>
    </mc:Choice>
  </mc:AlternateContent>
  <xr:revisionPtr revIDLastSave="0" documentId="8_{70AAAD97-870C-4497-B440-14788DA8DE10}" xr6:coauthVersionLast="36" xr6:coauthVersionMax="36" xr10:uidLastSave="{00000000-0000-0000-0000-000000000000}"/>
  <bookViews>
    <workbookView xWindow="0" yWindow="0" windowWidth="9514" windowHeight="5627" activeTab="1" xr2:uid="{25F1CDBB-C82C-4C17-8AFE-685C8273B483}"/>
  </bookViews>
  <sheets>
    <sheet name="Sheet1" sheetId="1" r:id="rId1"/>
    <sheet name="dashboard" sheetId="4" r:id="rId2"/>
  </sheets>
  <definedNames>
    <definedName name="_xlchart.v5.0" hidden="1">dashboard!$D$41</definedName>
    <definedName name="_xlchart.v5.1" hidden="1">dashboard!$E$41:$AF$41</definedName>
    <definedName name="_xlchart.v5.2" hidden="1">dashboard!$E$42:$AF$42</definedName>
    <definedName name="totalbroke">Sheet1!$BQ$503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502" i="1" l="1"/>
  <c r="BQ501" i="1"/>
  <c r="AE501" i="1" l="1"/>
  <c r="AF501" i="1"/>
  <c r="C18" i="1"/>
  <c r="D18" i="1"/>
  <c r="E18" i="1" s="1"/>
  <c r="F18" i="1"/>
  <c r="G18" i="1" s="1"/>
  <c r="H18" i="1"/>
  <c r="I18" i="1"/>
  <c r="J18" i="1"/>
  <c r="R18" i="1" s="1"/>
  <c r="P18" i="1"/>
  <c r="Q18" i="1" s="1"/>
  <c r="C19" i="1"/>
  <c r="D19" i="1"/>
  <c r="E19" i="1" s="1"/>
  <c r="F19" i="1"/>
  <c r="G19" i="1" s="1"/>
  <c r="H19" i="1"/>
  <c r="I19" i="1"/>
  <c r="J19" i="1"/>
  <c r="P19" i="1"/>
  <c r="Q19" i="1" s="1"/>
  <c r="C20" i="1"/>
  <c r="D20" i="1"/>
  <c r="E20" i="1" s="1"/>
  <c r="F20" i="1"/>
  <c r="G20" i="1" s="1"/>
  <c r="H20" i="1"/>
  <c r="I20" i="1"/>
  <c r="J20" i="1"/>
  <c r="X20" i="1" s="1"/>
  <c r="P20" i="1"/>
  <c r="Q20" i="1" s="1"/>
  <c r="C21" i="1"/>
  <c r="D21" i="1"/>
  <c r="E21" i="1" s="1"/>
  <c r="F21" i="1"/>
  <c r="G21" i="1" s="1"/>
  <c r="H21" i="1"/>
  <c r="I21" i="1"/>
  <c r="J21" i="1"/>
  <c r="Y21" i="1" s="1"/>
  <c r="P21" i="1"/>
  <c r="Q21" i="1" s="1"/>
  <c r="C22" i="1"/>
  <c r="D22" i="1"/>
  <c r="E22" i="1" s="1"/>
  <c r="F22" i="1"/>
  <c r="G22" i="1" s="1"/>
  <c r="H22" i="1"/>
  <c r="I22" i="1"/>
  <c r="J22" i="1"/>
  <c r="P22" i="1"/>
  <c r="Q22" i="1" s="1"/>
  <c r="C23" i="1"/>
  <c r="D23" i="1"/>
  <c r="E23" i="1" s="1"/>
  <c r="F23" i="1"/>
  <c r="G23" i="1" s="1"/>
  <c r="H23" i="1"/>
  <c r="I23" i="1"/>
  <c r="J23" i="1"/>
  <c r="Y23" i="1" s="1"/>
  <c r="P23" i="1"/>
  <c r="Q23" i="1" s="1"/>
  <c r="C24" i="1"/>
  <c r="D24" i="1"/>
  <c r="E24" i="1" s="1"/>
  <c r="F24" i="1"/>
  <c r="G24" i="1" s="1"/>
  <c r="H24" i="1"/>
  <c r="I24" i="1"/>
  <c r="J24" i="1"/>
  <c r="P24" i="1"/>
  <c r="Q24" i="1" s="1"/>
  <c r="C25" i="1"/>
  <c r="D25" i="1"/>
  <c r="E25" i="1" s="1"/>
  <c r="F25" i="1"/>
  <c r="G25" i="1" s="1"/>
  <c r="H25" i="1"/>
  <c r="I25" i="1"/>
  <c r="J25" i="1"/>
  <c r="R25" i="1" s="1"/>
  <c r="P25" i="1"/>
  <c r="Q25" i="1" s="1"/>
  <c r="C26" i="1"/>
  <c r="D26" i="1"/>
  <c r="E26" i="1" s="1"/>
  <c r="F26" i="1"/>
  <c r="G26" i="1" s="1"/>
  <c r="H26" i="1"/>
  <c r="I26" i="1"/>
  <c r="J26" i="1"/>
  <c r="P26" i="1"/>
  <c r="Q26" i="1" s="1"/>
  <c r="C27" i="1"/>
  <c r="D27" i="1"/>
  <c r="E27" i="1" s="1"/>
  <c r="F27" i="1"/>
  <c r="G27" i="1" s="1"/>
  <c r="H27" i="1"/>
  <c r="I27" i="1"/>
  <c r="J27" i="1"/>
  <c r="P27" i="1"/>
  <c r="Q27" i="1" s="1"/>
  <c r="C28" i="1"/>
  <c r="D28" i="1"/>
  <c r="E28" i="1" s="1"/>
  <c r="F28" i="1"/>
  <c r="G28" i="1" s="1"/>
  <c r="H28" i="1"/>
  <c r="I28" i="1"/>
  <c r="J28" i="1"/>
  <c r="P28" i="1"/>
  <c r="Q28" i="1" s="1"/>
  <c r="C29" i="1"/>
  <c r="D29" i="1"/>
  <c r="E29" i="1" s="1"/>
  <c r="F29" i="1"/>
  <c r="G29" i="1" s="1"/>
  <c r="H29" i="1"/>
  <c r="I29" i="1"/>
  <c r="J29" i="1"/>
  <c r="X29" i="1" s="1"/>
  <c r="P29" i="1"/>
  <c r="Q29" i="1" s="1"/>
  <c r="C30" i="1"/>
  <c r="D30" i="1"/>
  <c r="E30" i="1" s="1"/>
  <c r="F30" i="1"/>
  <c r="G30" i="1" s="1"/>
  <c r="H30" i="1"/>
  <c r="I30" i="1"/>
  <c r="J30" i="1"/>
  <c r="Y30" i="1" s="1"/>
  <c r="P30" i="1"/>
  <c r="Q30" i="1" s="1"/>
  <c r="C31" i="1"/>
  <c r="D31" i="1"/>
  <c r="E31" i="1" s="1"/>
  <c r="F31" i="1"/>
  <c r="G31" i="1" s="1"/>
  <c r="H31" i="1"/>
  <c r="I31" i="1"/>
  <c r="J31" i="1"/>
  <c r="Y31" i="1" s="1"/>
  <c r="P31" i="1"/>
  <c r="Q31" i="1" s="1"/>
  <c r="C32" i="1"/>
  <c r="D32" i="1"/>
  <c r="E32" i="1" s="1"/>
  <c r="F32" i="1"/>
  <c r="G32" i="1" s="1"/>
  <c r="H32" i="1"/>
  <c r="I32" i="1"/>
  <c r="J32" i="1"/>
  <c r="P32" i="1"/>
  <c r="Q32" i="1" s="1"/>
  <c r="C33" i="1"/>
  <c r="D33" i="1"/>
  <c r="E33" i="1" s="1"/>
  <c r="F33" i="1"/>
  <c r="G33" i="1" s="1"/>
  <c r="H33" i="1"/>
  <c r="I33" i="1"/>
  <c r="J33" i="1"/>
  <c r="R33" i="1" s="1"/>
  <c r="P33" i="1"/>
  <c r="Q33" i="1" s="1"/>
  <c r="C34" i="1"/>
  <c r="D34" i="1"/>
  <c r="E34" i="1" s="1"/>
  <c r="F34" i="1"/>
  <c r="G34" i="1" s="1"/>
  <c r="H34" i="1"/>
  <c r="I34" i="1"/>
  <c r="J34" i="1"/>
  <c r="Y34" i="1" s="1"/>
  <c r="P34" i="1"/>
  <c r="Q34" i="1" s="1"/>
  <c r="C35" i="1"/>
  <c r="D35" i="1"/>
  <c r="E35" i="1" s="1"/>
  <c r="F35" i="1"/>
  <c r="G35" i="1" s="1"/>
  <c r="H35" i="1"/>
  <c r="I35" i="1"/>
  <c r="J35" i="1"/>
  <c r="R35" i="1" s="1"/>
  <c r="S35" i="1" s="1"/>
  <c r="BD35" i="1" s="1"/>
  <c r="P35" i="1"/>
  <c r="Q35" i="1" s="1"/>
  <c r="C36" i="1"/>
  <c r="D36" i="1"/>
  <c r="E36" i="1" s="1"/>
  <c r="F36" i="1"/>
  <c r="G36" i="1" s="1"/>
  <c r="H36" i="1"/>
  <c r="I36" i="1"/>
  <c r="J36" i="1"/>
  <c r="Y36" i="1" s="1"/>
  <c r="P36" i="1"/>
  <c r="Q36" i="1" s="1"/>
  <c r="C37" i="1"/>
  <c r="D37" i="1"/>
  <c r="E37" i="1" s="1"/>
  <c r="F37" i="1"/>
  <c r="G37" i="1" s="1"/>
  <c r="H37" i="1"/>
  <c r="I37" i="1"/>
  <c r="J37" i="1"/>
  <c r="R37" i="1" s="1"/>
  <c r="S37" i="1" s="1"/>
  <c r="BD37" i="1" s="1"/>
  <c r="P37" i="1"/>
  <c r="Q37" i="1" s="1"/>
  <c r="C38" i="1"/>
  <c r="D38" i="1"/>
  <c r="E38" i="1" s="1"/>
  <c r="F38" i="1"/>
  <c r="G38" i="1" s="1"/>
  <c r="H38" i="1"/>
  <c r="I38" i="1"/>
  <c r="J38" i="1"/>
  <c r="X38" i="1" s="1"/>
  <c r="P38" i="1"/>
  <c r="Q38" i="1" s="1"/>
  <c r="C39" i="1"/>
  <c r="D39" i="1"/>
  <c r="E39" i="1" s="1"/>
  <c r="F39" i="1"/>
  <c r="G39" i="1" s="1"/>
  <c r="H39" i="1"/>
  <c r="I39" i="1"/>
  <c r="J39" i="1"/>
  <c r="P39" i="1"/>
  <c r="Q39" i="1" s="1"/>
  <c r="C40" i="1"/>
  <c r="D40" i="1"/>
  <c r="E40" i="1" s="1"/>
  <c r="F40" i="1"/>
  <c r="G40" i="1" s="1"/>
  <c r="H40" i="1"/>
  <c r="I40" i="1"/>
  <c r="J40" i="1"/>
  <c r="Y40" i="1" s="1"/>
  <c r="P40" i="1"/>
  <c r="Q40" i="1" s="1"/>
  <c r="C41" i="1"/>
  <c r="D41" i="1"/>
  <c r="E41" i="1" s="1"/>
  <c r="F41" i="1"/>
  <c r="G41" i="1" s="1"/>
  <c r="H41" i="1"/>
  <c r="I41" i="1"/>
  <c r="J41" i="1"/>
  <c r="R41" i="1" s="1"/>
  <c r="P41" i="1"/>
  <c r="Q41" i="1" s="1"/>
  <c r="C42" i="1"/>
  <c r="D42" i="1"/>
  <c r="E42" i="1" s="1"/>
  <c r="F42" i="1"/>
  <c r="G42" i="1" s="1"/>
  <c r="H42" i="1"/>
  <c r="I42" i="1"/>
  <c r="J42" i="1"/>
  <c r="P42" i="1"/>
  <c r="Q42" i="1" s="1"/>
  <c r="C43" i="1"/>
  <c r="D43" i="1"/>
  <c r="E43" i="1" s="1"/>
  <c r="F43" i="1"/>
  <c r="G43" i="1" s="1"/>
  <c r="H43" i="1"/>
  <c r="I43" i="1"/>
  <c r="J43" i="1"/>
  <c r="X43" i="1" s="1"/>
  <c r="P43" i="1"/>
  <c r="Q43" i="1" s="1"/>
  <c r="C44" i="1"/>
  <c r="D44" i="1"/>
  <c r="E44" i="1" s="1"/>
  <c r="F44" i="1"/>
  <c r="G44" i="1" s="1"/>
  <c r="H44" i="1"/>
  <c r="I44" i="1"/>
  <c r="J44" i="1"/>
  <c r="P44" i="1"/>
  <c r="Q44" i="1" s="1"/>
  <c r="C45" i="1"/>
  <c r="D45" i="1"/>
  <c r="E45" i="1" s="1"/>
  <c r="F45" i="1"/>
  <c r="G45" i="1" s="1"/>
  <c r="H45" i="1"/>
  <c r="I45" i="1"/>
  <c r="J45" i="1"/>
  <c r="R45" i="1" s="1"/>
  <c r="S45" i="1" s="1"/>
  <c r="BD45" i="1" s="1"/>
  <c r="P45" i="1"/>
  <c r="Q45" i="1" s="1"/>
  <c r="C46" i="1"/>
  <c r="D46" i="1"/>
  <c r="E46" i="1" s="1"/>
  <c r="F46" i="1"/>
  <c r="G46" i="1" s="1"/>
  <c r="H46" i="1"/>
  <c r="I46" i="1"/>
  <c r="J46" i="1"/>
  <c r="P46" i="1"/>
  <c r="Q46" i="1" s="1"/>
  <c r="C47" i="1"/>
  <c r="D47" i="1"/>
  <c r="E47" i="1" s="1"/>
  <c r="F47" i="1"/>
  <c r="G47" i="1" s="1"/>
  <c r="H47" i="1"/>
  <c r="I47" i="1"/>
  <c r="J47" i="1"/>
  <c r="P47" i="1"/>
  <c r="Q47" i="1" s="1"/>
  <c r="C48" i="1"/>
  <c r="D48" i="1"/>
  <c r="E48" i="1" s="1"/>
  <c r="F48" i="1"/>
  <c r="G48" i="1" s="1"/>
  <c r="H48" i="1"/>
  <c r="I48" i="1"/>
  <c r="J48" i="1"/>
  <c r="P48" i="1"/>
  <c r="Q48" i="1" s="1"/>
  <c r="C49" i="1"/>
  <c r="D49" i="1"/>
  <c r="E49" i="1" s="1"/>
  <c r="F49" i="1"/>
  <c r="G49" i="1" s="1"/>
  <c r="H49" i="1"/>
  <c r="I49" i="1"/>
  <c r="J49" i="1"/>
  <c r="P49" i="1"/>
  <c r="Q49" i="1" s="1"/>
  <c r="C50" i="1"/>
  <c r="D50" i="1"/>
  <c r="E50" i="1" s="1"/>
  <c r="F50" i="1"/>
  <c r="G50" i="1" s="1"/>
  <c r="H50" i="1"/>
  <c r="I50" i="1"/>
  <c r="J50" i="1"/>
  <c r="Y50" i="1" s="1"/>
  <c r="P50" i="1"/>
  <c r="Q50" i="1" s="1"/>
  <c r="C51" i="1"/>
  <c r="D51" i="1"/>
  <c r="E51" i="1" s="1"/>
  <c r="F51" i="1"/>
  <c r="G51" i="1" s="1"/>
  <c r="H51" i="1"/>
  <c r="I51" i="1"/>
  <c r="J51" i="1"/>
  <c r="P51" i="1"/>
  <c r="Q51" i="1" s="1"/>
  <c r="C52" i="1"/>
  <c r="D52" i="1"/>
  <c r="E52" i="1" s="1"/>
  <c r="F52" i="1"/>
  <c r="G52" i="1" s="1"/>
  <c r="H52" i="1"/>
  <c r="I52" i="1"/>
  <c r="J52" i="1"/>
  <c r="R52" i="1" s="1"/>
  <c r="S52" i="1" s="1"/>
  <c r="BD52" i="1" s="1"/>
  <c r="P52" i="1"/>
  <c r="Q52" i="1" s="1"/>
  <c r="C53" i="1"/>
  <c r="D53" i="1"/>
  <c r="E53" i="1" s="1"/>
  <c r="F53" i="1"/>
  <c r="G53" i="1" s="1"/>
  <c r="H53" i="1"/>
  <c r="I53" i="1"/>
  <c r="J53" i="1"/>
  <c r="Y53" i="1" s="1"/>
  <c r="P53" i="1"/>
  <c r="Q53" i="1" s="1"/>
  <c r="C54" i="1"/>
  <c r="D54" i="1"/>
  <c r="E54" i="1" s="1"/>
  <c r="F54" i="1"/>
  <c r="G54" i="1" s="1"/>
  <c r="H54" i="1"/>
  <c r="I54" i="1"/>
  <c r="J54" i="1"/>
  <c r="P54" i="1"/>
  <c r="Q54" i="1" s="1"/>
  <c r="C55" i="1"/>
  <c r="D55" i="1"/>
  <c r="E55" i="1" s="1"/>
  <c r="F55" i="1"/>
  <c r="G55" i="1" s="1"/>
  <c r="H55" i="1"/>
  <c r="I55" i="1"/>
  <c r="J55" i="1"/>
  <c r="P55" i="1"/>
  <c r="Q55" i="1" s="1"/>
  <c r="C56" i="1"/>
  <c r="D56" i="1"/>
  <c r="E56" i="1" s="1"/>
  <c r="F56" i="1"/>
  <c r="G56" i="1" s="1"/>
  <c r="H56" i="1"/>
  <c r="I56" i="1"/>
  <c r="J56" i="1"/>
  <c r="X56" i="1" s="1"/>
  <c r="P56" i="1"/>
  <c r="Q56" i="1" s="1"/>
  <c r="C57" i="1"/>
  <c r="D57" i="1"/>
  <c r="E57" i="1" s="1"/>
  <c r="F57" i="1"/>
  <c r="G57" i="1" s="1"/>
  <c r="H57" i="1"/>
  <c r="I57" i="1"/>
  <c r="J57" i="1"/>
  <c r="Y57" i="1" s="1"/>
  <c r="P57" i="1"/>
  <c r="Q57" i="1" s="1"/>
  <c r="C58" i="1"/>
  <c r="D58" i="1"/>
  <c r="E58" i="1" s="1"/>
  <c r="F58" i="1"/>
  <c r="G58" i="1" s="1"/>
  <c r="H58" i="1"/>
  <c r="I58" i="1"/>
  <c r="J58" i="1"/>
  <c r="P58" i="1"/>
  <c r="Q58" i="1" s="1"/>
  <c r="C59" i="1"/>
  <c r="D59" i="1"/>
  <c r="E59" i="1" s="1"/>
  <c r="F59" i="1"/>
  <c r="G59" i="1" s="1"/>
  <c r="H59" i="1"/>
  <c r="I59" i="1"/>
  <c r="J59" i="1"/>
  <c r="Y59" i="1" s="1"/>
  <c r="P59" i="1"/>
  <c r="Q59" i="1" s="1"/>
  <c r="C60" i="1"/>
  <c r="D60" i="1"/>
  <c r="E60" i="1" s="1"/>
  <c r="F60" i="1"/>
  <c r="G60" i="1" s="1"/>
  <c r="H60" i="1"/>
  <c r="I60" i="1"/>
  <c r="J60" i="1"/>
  <c r="R60" i="1" s="1"/>
  <c r="S60" i="1" s="1"/>
  <c r="BD60" i="1" s="1"/>
  <c r="P60" i="1"/>
  <c r="Q60" i="1" s="1"/>
  <c r="C61" i="1"/>
  <c r="D61" i="1"/>
  <c r="E61" i="1" s="1"/>
  <c r="F61" i="1"/>
  <c r="G61" i="1" s="1"/>
  <c r="H61" i="1"/>
  <c r="I61" i="1"/>
  <c r="J61" i="1"/>
  <c r="Y61" i="1" s="1"/>
  <c r="P61" i="1"/>
  <c r="Q61" i="1" s="1"/>
  <c r="C62" i="1"/>
  <c r="D62" i="1"/>
  <c r="E62" i="1" s="1"/>
  <c r="F62" i="1"/>
  <c r="G62" i="1" s="1"/>
  <c r="H62" i="1"/>
  <c r="I62" i="1"/>
  <c r="J62" i="1"/>
  <c r="P62" i="1"/>
  <c r="Q62" i="1" s="1"/>
  <c r="C63" i="1"/>
  <c r="D63" i="1"/>
  <c r="E63" i="1" s="1"/>
  <c r="F63" i="1"/>
  <c r="G63" i="1" s="1"/>
  <c r="H63" i="1"/>
  <c r="I63" i="1"/>
  <c r="J63" i="1"/>
  <c r="P63" i="1"/>
  <c r="Q63" i="1" s="1"/>
  <c r="C64" i="1"/>
  <c r="D64" i="1"/>
  <c r="E64" i="1" s="1"/>
  <c r="F64" i="1"/>
  <c r="G64" i="1" s="1"/>
  <c r="H64" i="1"/>
  <c r="I64" i="1"/>
  <c r="J64" i="1"/>
  <c r="Y64" i="1" s="1"/>
  <c r="P64" i="1"/>
  <c r="Q64" i="1" s="1"/>
  <c r="C65" i="1"/>
  <c r="D65" i="1"/>
  <c r="E65" i="1" s="1"/>
  <c r="F65" i="1"/>
  <c r="G65" i="1" s="1"/>
  <c r="H65" i="1"/>
  <c r="I65" i="1"/>
  <c r="J65" i="1"/>
  <c r="Y65" i="1" s="1"/>
  <c r="P65" i="1"/>
  <c r="Q65" i="1" s="1"/>
  <c r="C66" i="1"/>
  <c r="D66" i="1"/>
  <c r="E66" i="1" s="1"/>
  <c r="F66" i="1"/>
  <c r="G66" i="1" s="1"/>
  <c r="H66" i="1"/>
  <c r="I66" i="1"/>
  <c r="J66" i="1"/>
  <c r="Y66" i="1" s="1"/>
  <c r="P66" i="1"/>
  <c r="Q66" i="1" s="1"/>
  <c r="C67" i="1"/>
  <c r="D67" i="1"/>
  <c r="E67" i="1" s="1"/>
  <c r="F67" i="1"/>
  <c r="G67" i="1" s="1"/>
  <c r="H67" i="1"/>
  <c r="I67" i="1"/>
  <c r="J67" i="1"/>
  <c r="P67" i="1"/>
  <c r="Q67" i="1" s="1"/>
  <c r="C68" i="1"/>
  <c r="D68" i="1"/>
  <c r="E68" i="1" s="1"/>
  <c r="F68" i="1"/>
  <c r="G68" i="1" s="1"/>
  <c r="H68" i="1"/>
  <c r="I68" i="1"/>
  <c r="J68" i="1"/>
  <c r="R68" i="1" s="1"/>
  <c r="P68" i="1"/>
  <c r="Q68" i="1" s="1"/>
  <c r="C69" i="1"/>
  <c r="D69" i="1"/>
  <c r="E69" i="1" s="1"/>
  <c r="F69" i="1"/>
  <c r="G69" i="1" s="1"/>
  <c r="H69" i="1"/>
  <c r="I69" i="1"/>
  <c r="J69" i="1"/>
  <c r="Y69" i="1" s="1"/>
  <c r="P69" i="1"/>
  <c r="Q69" i="1" s="1"/>
  <c r="C70" i="1"/>
  <c r="D70" i="1"/>
  <c r="E70" i="1" s="1"/>
  <c r="F70" i="1"/>
  <c r="G70" i="1" s="1"/>
  <c r="H70" i="1"/>
  <c r="I70" i="1"/>
  <c r="J70" i="1"/>
  <c r="P70" i="1"/>
  <c r="Q70" i="1" s="1"/>
  <c r="C71" i="1"/>
  <c r="D71" i="1"/>
  <c r="E71" i="1" s="1"/>
  <c r="F71" i="1"/>
  <c r="G71" i="1" s="1"/>
  <c r="H71" i="1"/>
  <c r="I71" i="1"/>
  <c r="J71" i="1"/>
  <c r="R71" i="1" s="1"/>
  <c r="P71" i="1"/>
  <c r="Q71" i="1" s="1"/>
  <c r="C72" i="1"/>
  <c r="D72" i="1"/>
  <c r="E72" i="1" s="1"/>
  <c r="F72" i="1"/>
  <c r="G72" i="1" s="1"/>
  <c r="H72" i="1"/>
  <c r="I72" i="1"/>
  <c r="J72" i="1"/>
  <c r="R72" i="1" s="1"/>
  <c r="P72" i="1"/>
  <c r="Q72" i="1" s="1"/>
  <c r="C73" i="1"/>
  <c r="D73" i="1"/>
  <c r="E73" i="1" s="1"/>
  <c r="F73" i="1"/>
  <c r="G73" i="1" s="1"/>
  <c r="H73" i="1"/>
  <c r="I73" i="1"/>
  <c r="J73" i="1"/>
  <c r="Y73" i="1" s="1"/>
  <c r="P73" i="1"/>
  <c r="Q73" i="1" s="1"/>
  <c r="C74" i="1"/>
  <c r="D74" i="1"/>
  <c r="E74" i="1" s="1"/>
  <c r="F74" i="1"/>
  <c r="G74" i="1" s="1"/>
  <c r="H74" i="1"/>
  <c r="I74" i="1"/>
  <c r="J74" i="1"/>
  <c r="P74" i="1"/>
  <c r="Q74" i="1" s="1"/>
  <c r="C75" i="1"/>
  <c r="D75" i="1"/>
  <c r="E75" i="1" s="1"/>
  <c r="F75" i="1"/>
  <c r="G75" i="1" s="1"/>
  <c r="H75" i="1"/>
  <c r="I75" i="1"/>
  <c r="J75" i="1"/>
  <c r="Y75" i="1" s="1"/>
  <c r="P75" i="1"/>
  <c r="Q75" i="1" s="1"/>
  <c r="C76" i="1"/>
  <c r="D76" i="1"/>
  <c r="E76" i="1" s="1"/>
  <c r="F76" i="1"/>
  <c r="G76" i="1" s="1"/>
  <c r="H76" i="1"/>
  <c r="I76" i="1"/>
  <c r="J76" i="1"/>
  <c r="P76" i="1"/>
  <c r="Q76" i="1" s="1"/>
  <c r="C77" i="1"/>
  <c r="D77" i="1"/>
  <c r="E77" i="1" s="1"/>
  <c r="F77" i="1"/>
  <c r="G77" i="1" s="1"/>
  <c r="H77" i="1"/>
  <c r="I77" i="1"/>
  <c r="J77" i="1"/>
  <c r="P77" i="1"/>
  <c r="Q77" i="1" s="1"/>
  <c r="C78" i="1"/>
  <c r="D78" i="1"/>
  <c r="E78" i="1" s="1"/>
  <c r="F78" i="1"/>
  <c r="G78" i="1" s="1"/>
  <c r="H78" i="1"/>
  <c r="I78" i="1"/>
  <c r="J78" i="1"/>
  <c r="P78" i="1"/>
  <c r="Q78" i="1" s="1"/>
  <c r="C79" i="1"/>
  <c r="D79" i="1"/>
  <c r="E79" i="1" s="1"/>
  <c r="F79" i="1"/>
  <c r="G79" i="1" s="1"/>
  <c r="H79" i="1"/>
  <c r="I79" i="1"/>
  <c r="J79" i="1"/>
  <c r="Y79" i="1" s="1"/>
  <c r="P79" i="1"/>
  <c r="Q79" i="1" s="1"/>
  <c r="C80" i="1"/>
  <c r="D80" i="1"/>
  <c r="E80" i="1" s="1"/>
  <c r="F80" i="1"/>
  <c r="G80" i="1" s="1"/>
  <c r="H80" i="1"/>
  <c r="I80" i="1"/>
  <c r="J80" i="1"/>
  <c r="Y80" i="1" s="1"/>
  <c r="P80" i="1"/>
  <c r="Q80" i="1" s="1"/>
  <c r="C81" i="1"/>
  <c r="D81" i="1"/>
  <c r="E81" i="1" s="1"/>
  <c r="F81" i="1"/>
  <c r="G81" i="1" s="1"/>
  <c r="H81" i="1"/>
  <c r="I81" i="1"/>
  <c r="J81" i="1"/>
  <c r="Y81" i="1" s="1"/>
  <c r="P81" i="1"/>
  <c r="Q81" i="1" s="1"/>
  <c r="C82" i="1"/>
  <c r="D82" i="1"/>
  <c r="E82" i="1" s="1"/>
  <c r="F82" i="1"/>
  <c r="G82" i="1" s="1"/>
  <c r="H82" i="1"/>
  <c r="I82" i="1"/>
  <c r="J82" i="1"/>
  <c r="R82" i="1" s="1"/>
  <c r="S82" i="1" s="1"/>
  <c r="BD82" i="1" s="1"/>
  <c r="P82" i="1"/>
  <c r="Q82" i="1" s="1"/>
  <c r="C83" i="1"/>
  <c r="D83" i="1"/>
  <c r="E83" i="1" s="1"/>
  <c r="F83" i="1"/>
  <c r="G83" i="1" s="1"/>
  <c r="H83" i="1"/>
  <c r="I83" i="1"/>
  <c r="J83" i="1"/>
  <c r="Y83" i="1" s="1"/>
  <c r="P83" i="1"/>
  <c r="Q83" i="1" s="1"/>
  <c r="C84" i="1"/>
  <c r="D84" i="1"/>
  <c r="E84" i="1" s="1"/>
  <c r="F84" i="1"/>
  <c r="G84" i="1" s="1"/>
  <c r="H84" i="1"/>
  <c r="I84" i="1"/>
  <c r="J84" i="1"/>
  <c r="Y84" i="1" s="1"/>
  <c r="P84" i="1"/>
  <c r="Q84" i="1" s="1"/>
  <c r="C85" i="1"/>
  <c r="D85" i="1"/>
  <c r="E85" i="1" s="1"/>
  <c r="F85" i="1"/>
  <c r="G85" i="1" s="1"/>
  <c r="H85" i="1"/>
  <c r="I85" i="1"/>
  <c r="J85" i="1"/>
  <c r="P85" i="1"/>
  <c r="Q85" i="1" s="1"/>
  <c r="C86" i="1"/>
  <c r="D86" i="1"/>
  <c r="E86" i="1" s="1"/>
  <c r="F86" i="1"/>
  <c r="G86" i="1" s="1"/>
  <c r="H86" i="1"/>
  <c r="I86" i="1"/>
  <c r="J86" i="1"/>
  <c r="R86" i="1" s="1"/>
  <c r="S86" i="1" s="1"/>
  <c r="BD86" i="1" s="1"/>
  <c r="P86" i="1"/>
  <c r="Q86" i="1" s="1"/>
  <c r="C87" i="1"/>
  <c r="D87" i="1"/>
  <c r="E87" i="1" s="1"/>
  <c r="F87" i="1"/>
  <c r="G87" i="1" s="1"/>
  <c r="H87" i="1"/>
  <c r="I87" i="1"/>
  <c r="J87" i="1"/>
  <c r="P87" i="1"/>
  <c r="Q87" i="1" s="1"/>
  <c r="C88" i="1"/>
  <c r="D88" i="1"/>
  <c r="E88" i="1" s="1"/>
  <c r="F88" i="1"/>
  <c r="G88" i="1" s="1"/>
  <c r="H88" i="1"/>
  <c r="I88" i="1"/>
  <c r="J88" i="1"/>
  <c r="Y88" i="1" s="1"/>
  <c r="P88" i="1"/>
  <c r="Q88" i="1" s="1"/>
  <c r="C89" i="1"/>
  <c r="D89" i="1"/>
  <c r="E89" i="1" s="1"/>
  <c r="F89" i="1"/>
  <c r="G89" i="1" s="1"/>
  <c r="H89" i="1"/>
  <c r="I89" i="1"/>
  <c r="J89" i="1"/>
  <c r="P89" i="1"/>
  <c r="Q89" i="1" s="1"/>
  <c r="C90" i="1"/>
  <c r="D90" i="1"/>
  <c r="E90" i="1" s="1"/>
  <c r="F90" i="1"/>
  <c r="G90" i="1" s="1"/>
  <c r="H90" i="1"/>
  <c r="I90" i="1"/>
  <c r="J90" i="1"/>
  <c r="R90" i="1" s="1"/>
  <c r="S90" i="1" s="1"/>
  <c r="BD90" i="1" s="1"/>
  <c r="P90" i="1"/>
  <c r="Q90" i="1" s="1"/>
  <c r="C91" i="1"/>
  <c r="D91" i="1"/>
  <c r="E91" i="1" s="1"/>
  <c r="F91" i="1"/>
  <c r="G91" i="1" s="1"/>
  <c r="H91" i="1"/>
  <c r="I91" i="1"/>
  <c r="J91" i="1"/>
  <c r="P91" i="1"/>
  <c r="Q91" i="1" s="1"/>
  <c r="C92" i="1"/>
  <c r="D92" i="1"/>
  <c r="E92" i="1" s="1"/>
  <c r="F92" i="1"/>
  <c r="G92" i="1" s="1"/>
  <c r="H92" i="1"/>
  <c r="I92" i="1"/>
  <c r="J92" i="1"/>
  <c r="X92" i="1" s="1"/>
  <c r="P92" i="1"/>
  <c r="Q92" i="1" s="1"/>
  <c r="C93" i="1"/>
  <c r="D93" i="1"/>
  <c r="E93" i="1" s="1"/>
  <c r="F93" i="1"/>
  <c r="G93" i="1" s="1"/>
  <c r="H93" i="1"/>
  <c r="I93" i="1"/>
  <c r="J93" i="1"/>
  <c r="Y93" i="1" s="1"/>
  <c r="P93" i="1"/>
  <c r="Q93" i="1" s="1"/>
  <c r="C94" i="1"/>
  <c r="D94" i="1"/>
  <c r="E94" i="1" s="1"/>
  <c r="F94" i="1"/>
  <c r="G94" i="1" s="1"/>
  <c r="H94" i="1"/>
  <c r="I94" i="1"/>
  <c r="J94" i="1"/>
  <c r="X94" i="1" s="1"/>
  <c r="P94" i="1"/>
  <c r="Q94" i="1" s="1"/>
  <c r="C95" i="1"/>
  <c r="D95" i="1"/>
  <c r="E95" i="1" s="1"/>
  <c r="F95" i="1"/>
  <c r="G95" i="1" s="1"/>
  <c r="H95" i="1"/>
  <c r="I95" i="1"/>
  <c r="J95" i="1"/>
  <c r="Y95" i="1" s="1"/>
  <c r="P95" i="1"/>
  <c r="Q95" i="1" s="1"/>
  <c r="C96" i="1"/>
  <c r="D96" i="1"/>
  <c r="E96" i="1" s="1"/>
  <c r="F96" i="1"/>
  <c r="G96" i="1" s="1"/>
  <c r="H96" i="1"/>
  <c r="I96" i="1"/>
  <c r="J96" i="1"/>
  <c r="P96" i="1"/>
  <c r="Q96" i="1" s="1"/>
  <c r="C97" i="1"/>
  <c r="D97" i="1"/>
  <c r="E97" i="1" s="1"/>
  <c r="F97" i="1"/>
  <c r="G97" i="1" s="1"/>
  <c r="H97" i="1"/>
  <c r="I97" i="1"/>
  <c r="J97" i="1"/>
  <c r="P97" i="1"/>
  <c r="Q97" i="1" s="1"/>
  <c r="C98" i="1"/>
  <c r="D98" i="1"/>
  <c r="E98" i="1" s="1"/>
  <c r="F98" i="1"/>
  <c r="G98" i="1" s="1"/>
  <c r="H98" i="1"/>
  <c r="I98" i="1"/>
  <c r="J98" i="1"/>
  <c r="R98" i="1" s="1"/>
  <c r="P98" i="1"/>
  <c r="Q98" i="1" s="1"/>
  <c r="C99" i="1"/>
  <c r="D99" i="1"/>
  <c r="E99" i="1" s="1"/>
  <c r="F99" i="1"/>
  <c r="G99" i="1" s="1"/>
  <c r="H99" i="1"/>
  <c r="I99" i="1"/>
  <c r="J99" i="1"/>
  <c r="Y99" i="1" s="1"/>
  <c r="P99" i="1"/>
  <c r="Q99" i="1" s="1"/>
  <c r="C100" i="1"/>
  <c r="D100" i="1"/>
  <c r="E100" i="1" s="1"/>
  <c r="F100" i="1"/>
  <c r="G100" i="1" s="1"/>
  <c r="H100" i="1"/>
  <c r="I100" i="1"/>
  <c r="J100" i="1"/>
  <c r="X100" i="1" s="1"/>
  <c r="P100" i="1"/>
  <c r="Q100" i="1" s="1"/>
  <c r="C101" i="1"/>
  <c r="D101" i="1"/>
  <c r="E101" i="1" s="1"/>
  <c r="F101" i="1"/>
  <c r="G101" i="1" s="1"/>
  <c r="H101" i="1"/>
  <c r="I101" i="1"/>
  <c r="J101" i="1"/>
  <c r="X101" i="1" s="1"/>
  <c r="P101" i="1"/>
  <c r="Q101" i="1" s="1"/>
  <c r="C102" i="1"/>
  <c r="D102" i="1"/>
  <c r="E102" i="1" s="1"/>
  <c r="F102" i="1"/>
  <c r="G102" i="1" s="1"/>
  <c r="H102" i="1"/>
  <c r="I102" i="1"/>
  <c r="J102" i="1"/>
  <c r="Y102" i="1" s="1"/>
  <c r="P102" i="1"/>
  <c r="Q102" i="1" s="1"/>
  <c r="C103" i="1"/>
  <c r="D103" i="1"/>
  <c r="E103" i="1" s="1"/>
  <c r="F103" i="1"/>
  <c r="G103" i="1" s="1"/>
  <c r="H103" i="1"/>
  <c r="I103" i="1"/>
  <c r="J103" i="1"/>
  <c r="P103" i="1"/>
  <c r="Q103" i="1" s="1"/>
  <c r="C104" i="1"/>
  <c r="D104" i="1"/>
  <c r="E104" i="1" s="1"/>
  <c r="F104" i="1"/>
  <c r="G104" i="1" s="1"/>
  <c r="H104" i="1"/>
  <c r="I104" i="1"/>
  <c r="J104" i="1"/>
  <c r="R104" i="1" s="1"/>
  <c r="P104" i="1"/>
  <c r="Q104" i="1" s="1"/>
  <c r="C105" i="1"/>
  <c r="D105" i="1"/>
  <c r="E105" i="1" s="1"/>
  <c r="F105" i="1"/>
  <c r="G105" i="1" s="1"/>
  <c r="H105" i="1"/>
  <c r="I105" i="1"/>
  <c r="J105" i="1"/>
  <c r="P105" i="1"/>
  <c r="Q105" i="1" s="1"/>
  <c r="C106" i="1"/>
  <c r="D106" i="1"/>
  <c r="E106" i="1" s="1"/>
  <c r="F106" i="1"/>
  <c r="G106" i="1" s="1"/>
  <c r="H106" i="1"/>
  <c r="I106" i="1"/>
  <c r="J106" i="1"/>
  <c r="Y106" i="1" s="1"/>
  <c r="P106" i="1"/>
  <c r="Q106" i="1" s="1"/>
  <c r="C107" i="1"/>
  <c r="D107" i="1"/>
  <c r="E107" i="1" s="1"/>
  <c r="F107" i="1"/>
  <c r="G107" i="1" s="1"/>
  <c r="H107" i="1"/>
  <c r="I107" i="1"/>
  <c r="J107" i="1"/>
  <c r="Y107" i="1" s="1"/>
  <c r="P107" i="1"/>
  <c r="Q107" i="1" s="1"/>
  <c r="C108" i="1"/>
  <c r="D108" i="1"/>
  <c r="E108" i="1" s="1"/>
  <c r="F108" i="1"/>
  <c r="G108" i="1" s="1"/>
  <c r="H108" i="1"/>
  <c r="I108" i="1"/>
  <c r="J108" i="1"/>
  <c r="R108" i="1" s="1"/>
  <c r="P108" i="1"/>
  <c r="Q108" i="1" s="1"/>
  <c r="C109" i="1"/>
  <c r="D109" i="1"/>
  <c r="E109" i="1" s="1"/>
  <c r="F109" i="1"/>
  <c r="G109" i="1" s="1"/>
  <c r="H109" i="1"/>
  <c r="I109" i="1"/>
  <c r="J109" i="1"/>
  <c r="X109" i="1" s="1"/>
  <c r="P109" i="1"/>
  <c r="Q109" i="1" s="1"/>
  <c r="C110" i="1"/>
  <c r="D110" i="1"/>
  <c r="E110" i="1" s="1"/>
  <c r="F110" i="1"/>
  <c r="G110" i="1" s="1"/>
  <c r="H110" i="1"/>
  <c r="I110" i="1"/>
  <c r="J110" i="1"/>
  <c r="Y110" i="1" s="1"/>
  <c r="P110" i="1"/>
  <c r="Q110" i="1" s="1"/>
  <c r="C111" i="1"/>
  <c r="D111" i="1"/>
  <c r="E111" i="1" s="1"/>
  <c r="F111" i="1"/>
  <c r="G111" i="1" s="1"/>
  <c r="H111" i="1"/>
  <c r="I111" i="1"/>
  <c r="J111" i="1"/>
  <c r="P111" i="1"/>
  <c r="Q111" i="1" s="1"/>
  <c r="C112" i="1"/>
  <c r="D112" i="1"/>
  <c r="E112" i="1" s="1"/>
  <c r="F112" i="1"/>
  <c r="G112" i="1" s="1"/>
  <c r="H112" i="1"/>
  <c r="I112" i="1"/>
  <c r="J112" i="1"/>
  <c r="R112" i="1" s="1"/>
  <c r="P112" i="1"/>
  <c r="Q112" i="1" s="1"/>
  <c r="C113" i="1"/>
  <c r="D113" i="1"/>
  <c r="E113" i="1" s="1"/>
  <c r="F113" i="1"/>
  <c r="G113" i="1" s="1"/>
  <c r="H113" i="1"/>
  <c r="I113" i="1"/>
  <c r="J113" i="1"/>
  <c r="Y113" i="1" s="1"/>
  <c r="P113" i="1"/>
  <c r="Q113" i="1" s="1"/>
  <c r="C114" i="1"/>
  <c r="D114" i="1"/>
  <c r="E114" i="1" s="1"/>
  <c r="F114" i="1"/>
  <c r="G114" i="1" s="1"/>
  <c r="H114" i="1"/>
  <c r="I114" i="1"/>
  <c r="J114" i="1"/>
  <c r="Y114" i="1" s="1"/>
  <c r="P114" i="1"/>
  <c r="Q114" i="1" s="1"/>
  <c r="C115" i="1"/>
  <c r="D115" i="1"/>
  <c r="E115" i="1" s="1"/>
  <c r="F115" i="1"/>
  <c r="G115" i="1" s="1"/>
  <c r="H115" i="1"/>
  <c r="I115" i="1"/>
  <c r="J115" i="1"/>
  <c r="P115" i="1"/>
  <c r="Q115" i="1" s="1"/>
  <c r="C116" i="1"/>
  <c r="D116" i="1"/>
  <c r="E116" i="1" s="1"/>
  <c r="F116" i="1"/>
  <c r="G116" i="1" s="1"/>
  <c r="H116" i="1"/>
  <c r="I116" i="1"/>
  <c r="J116" i="1"/>
  <c r="R116" i="1" s="1"/>
  <c r="P116" i="1"/>
  <c r="Q116" i="1" s="1"/>
  <c r="C117" i="1"/>
  <c r="D117" i="1"/>
  <c r="E117" i="1" s="1"/>
  <c r="F117" i="1"/>
  <c r="G117" i="1" s="1"/>
  <c r="H117" i="1"/>
  <c r="I117" i="1"/>
  <c r="J117" i="1"/>
  <c r="R117" i="1" s="1"/>
  <c r="P117" i="1"/>
  <c r="Q117" i="1" s="1"/>
  <c r="C118" i="1"/>
  <c r="D118" i="1"/>
  <c r="E118" i="1" s="1"/>
  <c r="F118" i="1"/>
  <c r="G118" i="1" s="1"/>
  <c r="H118" i="1"/>
  <c r="I118" i="1"/>
  <c r="J118" i="1"/>
  <c r="Y118" i="1" s="1"/>
  <c r="P118" i="1"/>
  <c r="Q118" i="1" s="1"/>
  <c r="C119" i="1"/>
  <c r="D119" i="1"/>
  <c r="E119" i="1" s="1"/>
  <c r="F119" i="1"/>
  <c r="G119" i="1" s="1"/>
  <c r="H119" i="1"/>
  <c r="I119" i="1"/>
  <c r="J119" i="1"/>
  <c r="R119" i="1" s="1"/>
  <c r="S119" i="1" s="1"/>
  <c r="BD119" i="1" s="1"/>
  <c r="P119" i="1"/>
  <c r="Q119" i="1" s="1"/>
  <c r="C120" i="1"/>
  <c r="D120" i="1"/>
  <c r="E120" i="1" s="1"/>
  <c r="F120" i="1"/>
  <c r="G120" i="1" s="1"/>
  <c r="H120" i="1"/>
  <c r="I120" i="1"/>
  <c r="J120" i="1"/>
  <c r="P120" i="1"/>
  <c r="Q120" i="1" s="1"/>
  <c r="C121" i="1"/>
  <c r="D121" i="1"/>
  <c r="E121" i="1" s="1"/>
  <c r="F121" i="1"/>
  <c r="G121" i="1" s="1"/>
  <c r="H121" i="1"/>
  <c r="I121" i="1"/>
  <c r="J121" i="1"/>
  <c r="P121" i="1"/>
  <c r="Q121" i="1" s="1"/>
  <c r="C122" i="1"/>
  <c r="D122" i="1"/>
  <c r="E122" i="1" s="1"/>
  <c r="F122" i="1"/>
  <c r="G122" i="1" s="1"/>
  <c r="H122" i="1"/>
  <c r="I122" i="1"/>
  <c r="J122" i="1"/>
  <c r="P122" i="1"/>
  <c r="Q122" i="1" s="1"/>
  <c r="C123" i="1"/>
  <c r="D123" i="1"/>
  <c r="E123" i="1" s="1"/>
  <c r="F123" i="1"/>
  <c r="G123" i="1" s="1"/>
  <c r="H123" i="1"/>
  <c r="I123" i="1"/>
  <c r="J123" i="1"/>
  <c r="P123" i="1"/>
  <c r="Q123" i="1" s="1"/>
  <c r="C124" i="1"/>
  <c r="D124" i="1"/>
  <c r="E124" i="1" s="1"/>
  <c r="F124" i="1"/>
  <c r="G124" i="1" s="1"/>
  <c r="H124" i="1"/>
  <c r="I124" i="1"/>
  <c r="J124" i="1"/>
  <c r="Y124" i="1" s="1"/>
  <c r="P124" i="1"/>
  <c r="Q124" i="1" s="1"/>
  <c r="C125" i="1"/>
  <c r="D125" i="1"/>
  <c r="E125" i="1" s="1"/>
  <c r="F125" i="1"/>
  <c r="G125" i="1" s="1"/>
  <c r="H125" i="1"/>
  <c r="I125" i="1"/>
  <c r="J125" i="1"/>
  <c r="R125" i="1" s="1"/>
  <c r="S125" i="1" s="1"/>
  <c r="BD125" i="1" s="1"/>
  <c r="P125" i="1"/>
  <c r="Q125" i="1" s="1"/>
  <c r="C126" i="1"/>
  <c r="D126" i="1"/>
  <c r="E126" i="1" s="1"/>
  <c r="F126" i="1"/>
  <c r="G126" i="1" s="1"/>
  <c r="H126" i="1"/>
  <c r="I126" i="1"/>
  <c r="J126" i="1"/>
  <c r="P126" i="1"/>
  <c r="Q126" i="1" s="1"/>
  <c r="C127" i="1"/>
  <c r="D127" i="1"/>
  <c r="E127" i="1" s="1"/>
  <c r="F127" i="1"/>
  <c r="G127" i="1" s="1"/>
  <c r="H127" i="1"/>
  <c r="I127" i="1"/>
  <c r="J127" i="1"/>
  <c r="P127" i="1"/>
  <c r="Q127" i="1" s="1"/>
  <c r="C128" i="1"/>
  <c r="D128" i="1"/>
  <c r="E128" i="1" s="1"/>
  <c r="F128" i="1"/>
  <c r="G128" i="1" s="1"/>
  <c r="H128" i="1"/>
  <c r="I128" i="1"/>
  <c r="J128" i="1"/>
  <c r="Y128" i="1" s="1"/>
  <c r="P128" i="1"/>
  <c r="Q128" i="1" s="1"/>
  <c r="C129" i="1"/>
  <c r="D129" i="1"/>
  <c r="E129" i="1" s="1"/>
  <c r="F129" i="1"/>
  <c r="G129" i="1" s="1"/>
  <c r="H129" i="1"/>
  <c r="I129" i="1"/>
  <c r="J129" i="1"/>
  <c r="X129" i="1" s="1"/>
  <c r="P129" i="1"/>
  <c r="Q129" i="1" s="1"/>
  <c r="C130" i="1"/>
  <c r="D130" i="1"/>
  <c r="E130" i="1" s="1"/>
  <c r="F130" i="1"/>
  <c r="G130" i="1" s="1"/>
  <c r="H130" i="1"/>
  <c r="I130" i="1"/>
  <c r="J130" i="1"/>
  <c r="P130" i="1"/>
  <c r="Q130" i="1" s="1"/>
  <c r="C131" i="1"/>
  <c r="D131" i="1"/>
  <c r="E131" i="1" s="1"/>
  <c r="F131" i="1"/>
  <c r="G131" i="1" s="1"/>
  <c r="H131" i="1"/>
  <c r="I131" i="1"/>
  <c r="J131" i="1"/>
  <c r="R131" i="1" s="1"/>
  <c r="P131" i="1"/>
  <c r="Q131" i="1" s="1"/>
  <c r="C132" i="1"/>
  <c r="D132" i="1"/>
  <c r="E132" i="1" s="1"/>
  <c r="F132" i="1"/>
  <c r="G132" i="1" s="1"/>
  <c r="H132" i="1"/>
  <c r="I132" i="1"/>
  <c r="J132" i="1"/>
  <c r="Y132" i="1" s="1"/>
  <c r="P132" i="1"/>
  <c r="Q132" i="1" s="1"/>
  <c r="C133" i="1"/>
  <c r="D133" i="1"/>
  <c r="E133" i="1" s="1"/>
  <c r="F133" i="1"/>
  <c r="G133" i="1" s="1"/>
  <c r="H133" i="1"/>
  <c r="I133" i="1"/>
  <c r="J133" i="1"/>
  <c r="R133" i="1" s="1"/>
  <c r="S133" i="1" s="1"/>
  <c r="BD133" i="1" s="1"/>
  <c r="P133" i="1"/>
  <c r="Q133" i="1" s="1"/>
  <c r="C134" i="1"/>
  <c r="D134" i="1"/>
  <c r="E134" i="1" s="1"/>
  <c r="F134" i="1"/>
  <c r="G134" i="1" s="1"/>
  <c r="H134" i="1"/>
  <c r="I134" i="1"/>
  <c r="J134" i="1"/>
  <c r="P134" i="1"/>
  <c r="Q134" i="1" s="1"/>
  <c r="C135" i="1"/>
  <c r="D135" i="1"/>
  <c r="E135" i="1" s="1"/>
  <c r="F135" i="1"/>
  <c r="G135" i="1" s="1"/>
  <c r="H135" i="1"/>
  <c r="I135" i="1"/>
  <c r="J135" i="1"/>
  <c r="P135" i="1"/>
  <c r="Q135" i="1" s="1"/>
  <c r="C136" i="1"/>
  <c r="D136" i="1"/>
  <c r="E136" i="1" s="1"/>
  <c r="F136" i="1"/>
  <c r="G136" i="1" s="1"/>
  <c r="H136" i="1"/>
  <c r="I136" i="1"/>
  <c r="J136" i="1"/>
  <c r="Y136" i="1" s="1"/>
  <c r="P136" i="1"/>
  <c r="Q136" i="1" s="1"/>
  <c r="C137" i="1"/>
  <c r="D137" i="1"/>
  <c r="E137" i="1" s="1"/>
  <c r="F137" i="1"/>
  <c r="G137" i="1" s="1"/>
  <c r="H137" i="1"/>
  <c r="I137" i="1"/>
  <c r="J137" i="1"/>
  <c r="X137" i="1" s="1"/>
  <c r="P137" i="1"/>
  <c r="Q137" i="1" s="1"/>
  <c r="C138" i="1"/>
  <c r="D138" i="1"/>
  <c r="E138" i="1" s="1"/>
  <c r="F138" i="1"/>
  <c r="G138" i="1" s="1"/>
  <c r="H138" i="1"/>
  <c r="I138" i="1"/>
  <c r="J138" i="1"/>
  <c r="P138" i="1"/>
  <c r="Q138" i="1" s="1"/>
  <c r="C139" i="1"/>
  <c r="D139" i="1"/>
  <c r="E139" i="1" s="1"/>
  <c r="F139" i="1"/>
  <c r="G139" i="1" s="1"/>
  <c r="H139" i="1"/>
  <c r="I139" i="1"/>
  <c r="J139" i="1"/>
  <c r="R139" i="1" s="1"/>
  <c r="P139" i="1"/>
  <c r="Q139" i="1" s="1"/>
  <c r="C140" i="1"/>
  <c r="D140" i="1"/>
  <c r="E140" i="1" s="1"/>
  <c r="F140" i="1"/>
  <c r="G140" i="1" s="1"/>
  <c r="H140" i="1"/>
  <c r="I140" i="1"/>
  <c r="J140" i="1"/>
  <c r="Y140" i="1" s="1"/>
  <c r="P140" i="1"/>
  <c r="Q140" i="1" s="1"/>
  <c r="C141" i="1"/>
  <c r="D141" i="1"/>
  <c r="E141" i="1" s="1"/>
  <c r="F141" i="1"/>
  <c r="G141" i="1" s="1"/>
  <c r="H141" i="1"/>
  <c r="I141" i="1"/>
  <c r="J141" i="1"/>
  <c r="R141" i="1" s="1"/>
  <c r="S141" i="1" s="1"/>
  <c r="BD141" i="1" s="1"/>
  <c r="P141" i="1"/>
  <c r="Q141" i="1" s="1"/>
  <c r="C142" i="1"/>
  <c r="D142" i="1"/>
  <c r="E142" i="1" s="1"/>
  <c r="F142" i="1"/>
  <c r="G142" i="1" s="1"/>
  <c r="H142" i="1"/>
  <c r="I142" i="1"/>
  <c r="J142" i="1"/>
  <c r="Y142" i="1" s="1"/>
  <c r="P142" i="1"/>
  <c r="Q142" i="1" s="1"/>
  <c r="C143" i="1"/>
  <c r="D143" i="1"/>
  <c r="E143" i="1" s="1"/>
  <c r="F143" i="1"/>
  <c r="G143" i="1" s="1"/>
  <c r="H143" i="1"/>
  <c r="I143" i="1"/>
  <c r="J143" i="1"/>
  <c r="P143" i="1"/>
  <c r="Q143" i="1" s="1"/>
  <c r="C144" i="1"/>
  <c r="D144" i="1"/>
  <c r="E144" i="1" s="1"/>
  <c r="F144" i="1"/>
  <c r="G144" i="1" s="1"/>
  <c r="H144" i="1"/>
  <c r="I144" i="1"/>
  <c r="J144" i="1"/>
  <c r="Y144" i="1" s="1"/>
  <c r="P144" i="1"/>
  <c r="Q144" i="1" s="1"/>
  <c r="C145" i="1"/>
  <c r="D145" i="1"/>
  <c r="E145" i="1" s="1"/>
  <c r="F145" i="1"/>
  <c r="G145" i="1" s="1"/>
  <c r="H145" i="1"/>
  <c r="I145" i="1"/>
  <c r="J145" i="1"/>
  <c r="X145" i="1" s="1"/>
  <c r="P145" i="1"/>
  <c r="Q145" i="1" s="1"/>
  <c r="C146" i="1"/>
  <c r="D146" i="1"/>
  <c r="E146" i="1" s="1"/>
  <c r="F146" i="1"/>
  <c r="G146" i="1" s="1"/>
  <c r="H146" i="1"/>
  <c r="I146" i="1"/>
  <c r="J146" i="1"/>
  <c r="R146" i="1" s="1"/>
  <c r="S146" i="1" s="1"/>
  <c r="BD146" i="1" s="1"/>
  <c r="P146" i="1"/>
  <c r="Q146" i="1" s="1"/>
  <c r="C147" i="1"/>
  <c r="D147" i="1"/>
  <c r="E147" i="1" s="1"/>
  <c r="F147" i="1"/>
  <c r="G147" i="1" s="1"/>
  <c r="H147" i="1"/>
  <c r="I147" i="1"/>
  <c r="J147" i="1"/>
  <c r="P147" i="1"/>
  <c r="Q147" i="1" s="1"/>
  <c r="C148" i="1"/>
  <c r="D148" i="1"/>
  <c r="E148" i="1" s="1"/>
  <c r="F148" i="1"/>
  <c r="G148" i="1" s="1"/>
  <c r="H148" i="1"/>
  <c r="I148" i="1"/>
  <c r="J148" i="1"/>
  <c r="R148" i="1" s="1"/>
  <c r="P148" i="1"/>
  <c r="Q148" i="1" s="1"/>
  <c r="C149" i="1"/>
  <c r="D149" i="1"/>
  <c r="E149" i="1" s="1"/>
  <c r="F149" i="1"/>
  <c r="G149" i="1" s="1"/>
  <c r="H149" i="1"/>
  <c r="I149" i="1"/>
  <c r="J149" i="1"/>
  <c r="P149" i="1"/>
  <c r="Q149" i="1" s="1"/>
  <c r="C150" i="1"/>
  <c r="D150" i="1"/>
  <c r="E150" i="1" s="1"/>
  <c r="F150" i="1"/>
  <c r="G150" i="1" s="1"/>
  <c r="H150" i="1"/>
  <c r="I150" i="1"/>
  <c r="J150" i="1"/>
  <c r="P150" i="1"/>
  <c r="Q150" i="1" s="1"/>
  <c r="C151" i="1"/>
  <c r="D151" i="1"/>
  <c r="E151" i="1" s="1"/>
  <c r="F151" i="1"/>
  <c r="G151" i="1" s="1"/>
  <c r="H151" i="1"/>
  <c r="I151" i="1"/>
  <c r="J151" i="1"/>
  <c r="R151" i="1" s="1"/>
  <c r="S151" i="1" s="1"/>
  <c r="BD151" i="1" s="1"/>
  <c r="P151" i="1"/>
  <c r="Q151" i="1" s="1"/>
  <c r="C152" i="1"/>
  <c r="D152" i="1"/>
  <c r="E152" i="1" s="1"/>
  <c r="F152" i="1"/>
  <c r="G152" i="1" s="1"/>
  <c r="H152" i="1"/>
  <c r="I152" i="1"/>
  <c r="J152" i="1"/>
  <c r="R152" i="1" s="1"/>
  <c r="P152" i="1"/>
  <c r="Q152" i="1" s="1"/>
  <c r="C153" i="1"/>
  <c r="D153" i="1"/>
  <c r="E153" i="1" s="1"/>
  <c r="F153" i="1"/>
  <c r="G153" i="1" s="1"/>
  <c r="H153" i="1"/>
  <c r="I153" i="1"/>
  <c r="J153" i="1"/>
  <c r="P153" i="1"/>
  <c r="Q153" i="1" s="1"/>
  <c r="C154" i="1"/>
  <c r="D154" i="1"/>
  <c r="E154" i="1" s="1"/>
  <c r="F154" i="1"/>
  <c r="G154" i="1" s="1"/>
  <c r="H154" i="1"/>
  <c r="I154" i="1"/>
  <c r="J154" i="1"/>
  <c r="R154" i="1" s="1"/>
  <c r="S154" i="1" s="1"/>
  <c r="BD154" i="1" s="1"/>
  <c r="P154" i="1"/>
  <c r="Q154" i="1" s="1"/>
  <c r="C155" i="1"/>
  <c r="D155" i="1"/>
  <c r="E155" i="1" s="1"/>
  <c r="F155" i="1"/>
  <c r="G155" i="1" s="1"/>
  <c r="H155" i="1"/>
  <c r="I155" i="1"/>
  <c r="J155" i="1"/>
  <c r="X155" i="1" s="1"/>
  <c r="P155" i="1"/>
  <c r="Q155" i="1" s="1"/>
  <c r="C156" i="1"/>
  <c r="D156" i="1"/>
  <c r="E156" i="1" s="1"/>
  <c r="F156" i="1"/>
  <c r="G156" i="1" s="1"/>
  <c r="H156" i="1"/>
  <c r="I156" i="1"/>
  <c r="J156" i="1"/>
  <c r="P156" i="1"/>
  <c r="Q156" i="1" s="1"/>
  <c r="C157" i="1"/>
  <c r="D157" i="1"/>
  <c r="E157" i="1" s="1"/>
  <c r="F157" i="1"/>
  <c r="G157" i="1" s="1"/>
  <c r="H157" i="1"/>
  <c r="I157" i="1"/>
  <c r="J157" i="1"/>
  <c r="P157" i="1"/>
  <c r="Q157" i="1" s="1"/>
  <c r="C158" i="1"/>
  <c r="D158" i="1"/>
  <c r="E158" i="1" s="1"/>
  <c r="F158" i="1"/>
  <c r="G158" i="1" s="1"/>
  <c r="H158" i="1"/>
  <c r="I158" i="1"/>
  <c r="J158" i="1"/>
  <c r="R158" i="1" s="1"/>
  <c r="S158" i="1" s="1"/>
  <c r="BD158" i="1" s="1"/>
  <c r="P158" i="1"/>
  <c r="Q158" i="1" s="1"/>
  <c r="C159" i="1"/>
  <c r="D159" i="1"/>
  <c r="E159" i="1" s="1"/>
  <c r="F159" i="1"/>
  <c r="G159" i="1" s="1"/>
  <c r="H159" i="1"/>
  <c r="I159" i="1"/>
  <c r="J159" i="1"/>
  <c r="P159" i="1"/>
  <c r="Q159" i="1" s="1"/>
  <c r="C160" i="1"/>
  <c r="D160" i="1"/>
  <c r="E160" i="1" s="1"/>
  <c r="F160" i="1"/>
  <c r="G160" i="1" s="1"/>
  <c r="H160" i="1"/>
  <c r="I160" i="1"/>
  <c r="J160" i="1"/>
  <c r="Y160" i="1" s="1"/>
  <c r="P160" i="1"/>
  <c r="Q160" i="1" s="1"/>
  <c r="C161" i="1"/>
  <c r="D161" i="1"/>
  <c r="E161" i="1" s="1"/>
  <c r="F161" i="1"/>
  <c r="G161" i="1" s="1"/>
  <c r="H161" i="1"/>
  <c r="I161" i="1"/>
  <c r="J161" i="1"/>
  <c r="P161" i="1"/>
  <c r="Q161" i="1" s="1"/>
  <c r="C162" i="1"/>
  <c r="D162" i="1"/>
  <c r="E162" i="1" s="1"/>
  <c r="F162" i="1"/>
  <c r="G162" i="1" s="1"/>
  <c r="H162" i="1"/>
  <c r="I162" i="1"/>
  <c r="J162" i="1"/>
  <c r="Y162" i="1" s="1"/>
  <c r="P162" i="1"/>
  <c r="Q162" i="1" s="1"/>
  <c r="C163" i="1"/>
  <c r="D163" i="1"/>
  <c r="E163" i="1" s="1"/>
  <c r="F163" i="1"/>
  <c r="G163" i="1" s="1"/>
  <c r="H163" i="1"/>
  <c r="I163" i="1"/>
  <c r="J163" i="1"/>
  <c r="Y163" i="1" s="1"/>
  <c r="P163" i="1"/>
  <c r="Q163" i="1" s="1"/>
  <c r="C164" i="1"/>
  <c r="D164" i="1"/>
  <c r="E164" i="1" s="1"/>
  <c r="F164" i="1"/>
  <c r="G164" i="1" s="1"/>
  <c r="H164" i="1"/>
  <c r="I164" i="1"/>
  <c r="J164" i="1"/>
  <c r="X164" i="1" s="1"/>
  <c r="P164" i="1"/>
  <c r="Q164" i="1" s="1"/>
  <c r="C165" i="1"/>
  <c r="D165" i="1"/>
  <c r="E165" i="1" s="1"/>
  <c r="F165" i="1"/>
  <c r="G165" i="1" s="1"/>
  <c r="H165" i="1"/>
  <c r="I165" i="1"/>
  <c r="J165" i="1"/>
  <c r="P165" i="1"/>
  <c r="Q165" i="1" s="1"/>
  <c r="C166" i="1"/>
  <c r="D166" i="1"/>
  <c r="E166" i="1" s="1"/>
  <c r="F166" i="1"/>
  <c r="G166" i="1" s="1"/>
  <c r="H166" i="1"/>
  <c r="I166" i="1"/>
  <c r="J166" i="1"/>
  <c r="Y166" i="1" s="1"/>
  <c r="P166" i="1"/>
  <c r="Q166" i="1" s="1"/>
  <c r="C167" i="1"/>
  <c r="D167" i="1"/>
  <c r="E167" i="1" s="1"/>
  <c r="F167" i="1"/>
  <c r="G167" i="1" s="1"/>
  <c r="H167" i="1"/>
  <c r="I167" i="1"/>
  <c r="J167" i="1"/>
  <c r="X167" i="1" s="1"/>
  <c r="P167" i="1"/>
  <c r="Q167" i="1" s="1"/>
  <c r="C168" i="1"/>
  <c r="D168" i="1"/>
  <c r="E168" i="1" s="1"/>
  <c r="F168" i="1"/>
  <c r="G168" i="1" s="1"/>
  <c r="H168" i="1"/>
  <c r="I168" i="1"/>
  <c r="J168" i="1"/>
  <c r="P168" i="1"/>
  <c r="Q168" i="1" s="1"/>
  <c r="C169" i="1"/>
  <c r="D169" i="1"/>
  <c r="E169" i="1" s="1"/>
  <c r="F169" i="1"/>
  <c r="G169" i="1" s="1"/>
  <c r="H169" i="1"/>
  <c r="I169" i="1"/>
  <c r="J169" i="1"/>
  <c r="Y169" i="1" s="1"/>
  <c r="P169" i="1"/>
  <c r="Q169" i="1" s="1"/>
  <c r="C170" i="1"/>
  <c r="D170" i="1"/>
  <c r="E170" i="1" s="1"/>
  <c r="F170" i="1"/>
  <c r="G170" i="1" s="1"/>
  <c r="H170" i="1"/>
  <c r="I170" i="1"/>
  <c r="J170" i="1"/>
  <c r="Y170" i="1" s="1"/>
  <c r="P170" i="1"/>
  <c r="Q170" i="1" s="1"/>
  <c r="C171" i="1"/>
  <c r="D171" i="1"/>
  <c r="E171" i="1" s="1"/>
  <c r="F171" i="1"/>
  <c r="G171" i="1" s="1"/>
  <c r="H171" i="1"/>
  <c r="I171" i="1"/>
  <c r="J171" i="1"/>
  <c r="P171" i="1"/>
  <c r="Q171" i="1" s="1"/>
  <c r="C172" i="1"/>
  <c r="D172" i="1"/>
  <c r="E172" i="1" s="1"/>
  <c r="F172" i="1"/>
  <c r="G172" i="1" s="1"/>
  <c r="H172" i="1"/>
  <c r="I172" i="1"/>
  <c r="J172" i="1"/>
  <c r="P172" i="1"/>
  <c r="Q172" i="1" s="1"/>
  <c r="C173" i="1"/>
  <c r="D173" i="1"/>
  <c r="E173" i="1" s="1"/>
  <c r="F173" i="1"/>
  <c r="G173" i="1" s="1"/>
  <c r="H173" i="1"/>
  <c r="I173" i="1"/>
  <c r="J173" i="1"/>
  <c r="P173" i="1"/>
  <c r="Q173" i="1" s="1"/>
  <c r="C174" i="1"/>
  <c r="D174" i="1"/>
  <c r="E174" i="1" s="1"/>
  <c r="F174" i="1"/>
  <c r="G174" i="1" s="1"/>
  <c r="H174" i="1"/>
  <c r="I174" i="1"/>
  <c r="J174" i="1"/>
  <c r="P174" i="1"/>
  <c r="Q174" i="1" s="1"/>
  <c r="C175" i="1"/>
  <c r="D175" i="1"/>
  <c r="E175" i="1" s="1"/>
  <c r="F175" i="1"/>
  <c r="G175" i="1" s="1"/>
  <c r="H175" i="1"/>
  <c r="I175" i="1"/>
  <c r="J175" i="1"/>
  <c r="P175" i="1"/>
  <c r="Q175" i="1" s="1"/>
  <c r="C176" i="1"/>
  <c r="D176" i="1"/>
  <c r="E176" i="1" s="1"/>
  <c r="F176" i="1"/>
  <c r="G176" i="1" s="1"/>
  <c r="H176" i="1"/>
  <c r="I176" i="1"/>
  <c r="J176" i="1"/>
  <c r="X176" i="1" s="1"/>
  <c r="P176" i="1"/>
  <c r="Q176" i="1" s="1"/>
  <c r="C177" i="1"/>
  <c r="D177" i="1"/>
  <c r="E177" i="1" s="1"/>
  <c r="F177" i="1"/>
  <c r="G177" i="1" s="1"/>
  <c r="H177" i="1"/>
  <c r="I177" i="1"/>
  <c r="J177" i="1"/>
  <c r="P177" i="1"/>
  <c r="Q177" i="1" s="1"/>
  <c r="C178" i="1"/>
  <c r="D178" i="1"/>
  <c r="E178" i="1" s="1"/>
  <c r="F178" i="1"/>
  <c r="G178" i="1" s="1"/>
  <c r="H178" i="1"/>
  <c r="I178" i="1"/>
  <c r="J178" i="1"/>
  <c r="P178" i="1"/>
  <c r="Q178" i="1" s="1"/>
  <c r="C179" i="1"/>
  <c r="D179" i="1"/>
  <c r="E179" i="1" s="1"/>
  <c r="F179" i="1"/>
  <c r="G179" i="1" s="1"/>
  <c r="H179" i="1"/>
  <c r="I179" i="1"/>
  <c r="J179" i="1"/>
  <c r="P179" i="1"/>
  <c r="Q179" i="1" s="1"/>
  <c r="C180" i="1"/>
  <c r="D180" i="1"/>
  <c r="E180" i="1" s="1"/>
  <c r="F180" i="1"/>
  <c r="G180" i="1" s="1"/>
  <c r="H180" i="1"/>
  <c r="I180" i="1"/>
  <c r="J180" i="1"/>
  <c r="P180" i="1"/>
  <c r="Q180" i="1" s="1"/>
  <c r="C181" i="1"/>
  <c r="D181" i="1"/>
  <c r="E181" i="1" s="1"/>
  <c r="F181" i="1"/>
  <c r="G181" i="1" s="1"/>
  <c r="H181" i="1"/>
  <c r="I181" i="1"/>
  <c r="J181" i="1"/>
  <c r="Y181" i="1" s="1"/>
  <c r="P181" i="1"/>
  <c r="Q181" i="1" s="1"/>
  <c r="C182" i="1"/>
  <c r="D182" i="1"/>
  <c r="E182" i="1" s="1"/>
  <c r="F182" i="1"/>
  <c r="G182" i="1" s="1"/>
  <c r="H182" i="1"/>
  <c r="I182" i="1"/>
  <c r="J182" i="1"/>
  <c r="Y182" i="1" s="1"/>
  <c r="P182" i="1"/>
  <c r="Q182" i="1" s="1"/>
  <c r="C183" i="1"/>
  <c r="D183" i="1"/>
  <c r="E183" i="1" s="1"/>
  <c r="F183" i="1"/>
  <c r="G183" i="1" s="1"/>
  <c r="H183" i="1"/>
  <c r="I183" i="1"/>
  <c r="J183" i="1"/>
  <c r="Y183" i="1" s="1"/>
  <c r="P183" i="1"/>
  <c r="Q183" i="1" s="1"/>
  <c r="C184" i="1"/>
  <c r="D184" i="1"/>
  <c r="E184" i="1" s="1"/>
  <c r="F184" i="1"/>
  <c r="G184" i="1" s="1"/>
  <c r="H184" i="1"/>
  <c r="I184" i="1"/>
  <c r="J184" i="1"/>
  <c r="P184" i="1"/>
  <c r="Q184" i="1" s="1"/>
  <c r="C185" i="1"/>
  <c r="D185" i="1"/>
  <c r="E185" i="1" s="1"/>
  <c r="F185" i="1"/>
  <c r="G185" i="1" s="1"/>
  <c r="H185" i="1"/>
  <c r="I185" i="1"/>
  <c r="J185" i="1"/>
  <c r="P185" i="1"/>
  <c r="Q185" i="1" s="1"/>
  <c r="C186" i="1"/>
  <c r="D186" i="1"/>
  <c r="E186" i="1" s="1"/>
  <c r="F186" i="1"/>
  <c r="G186" i="1" s="1"/>
  <c r="H186" i="1"/>
  <c r="I186" i="1"/>
  <c r="J186" i="1"/>
  <c r="R186" i="1" s="1"/>
  <c r="S186" i="1" s="1"/>
  <c r="BD186" i="1" s="1"/>
  <c r="P186" i="1"/>
  <c r="Q186" i="1" s="1"/>
  <c r="C187" i="1"/>
  <c r="D187" i="1"/>
  <c r="E187" i="1" s="1"/>
  <c r="F187" i="1"/>
  <c r="G187" i="1" s="1"/>
  <c r="H187" i="1"/>
  <c r="I187" i="1"/>
  <c r="J187" i="1"/>
  <c r="P187" i="1"/>
  <c r="Q187" i="1" s="1"/>
  <c r="C188" i="1"/>
  <c r="D188" i="1"/>
  <c r="E188" i="1" s="1"/>
  <c r="F188" i="1"/>
  <c r="G188" i="1" s="1"/>
  <c r="H188" i="1"/>
  <c r="I188" i="1"/>
  <c r="J188" i="1"/>
  <c r="X188" i="1" s="1"/>
  <c r="P188" i="1"/>
  <c r="Q188" i="1" s="1"/>
  <c r="C189" i="1"/>
  <c r="D189" i="1"/>
  <c r="E189" i="1" s="1"/>
  <c r="F189" i="1"/>
  <c r="G189" i="1" s="1"/>
  <c r="H189" i="1"/>
  <c r="I189" i="1"/>
  <c r="J189" i="1"/>
  <c r="P189" i="1"/>
  <c r="Q189" i="1" s="1"/>
  <c r="C190" i="1"/>
  <c r="D190" i="1"/>
  <c r="E190" i="1" s="1"/>
  <c r="F190" i="1"/>
  <c r="G190" i="1" s="1"/>
  <c r="H190" i="1"/>
  <c r="I190" i="1"/>
  <c r="J190" i="1"/>
  <c r="R190" i="1" s="1"/>
  <c r="P190" i="1"/>
  <c r="Q190" i="1" s="1"/>
  <c r="C191" i="1"/>
  <c r="D191" i="1"/>
  <c r="E191" i="1" s="1"/>
  <c r="F191" i="1"/>
  <c r="G191" i="1" s="1"/>
  <c r="H191" i="1"/>
  <c r="I191" i="1"/>
  <c r="J191" i="1"/>
  <c r="Y191" i="1" s="1"/>
  <c r="P191" i="1"/>
  <c r="Q191" i="1" s="1"/>
  <c r="C192" i="1"/>
  <c r="D192" i="1"/>
  <c r="E192" i="1" s="1"/>
  <c r="F192" i="1"/>
  <c r="G192" i="1" s="1"/>
  <c r="H192" i="1"/>
  <c r="I192" i="1"/>
  <c r="J192" i="1"/>
  <c r="R192" i="1" s="1"/>
  <c r="S192" i="1" s="1"/>
  <c r="BD192" i="1" s="1"/>
  <c r="P192" i="1"/>
  <c r="Q192" i="1" s="1"/>
  <c r="C193" i="1"/>
  <c r="D193" i="1"/>
  <c r="E193" i="1" s="1"/>
  <c r="F193" i="1"/>
  <c r="G193" i="1" s="1"/>
  <c r="H193" i="1"/>
  <c r="I193" i="1"/>
  <c r="J193" i="1"/>
  <c r="X193" i="1" s="1"/>
  <c r="P193" i="1"/>
  <c r="Q193" i="1" s="1"/>
  <c r="C194" i="1"/>
  <c r="D194" i="1"/>
  <c r="E194" i="1" s="1"/>
  <c r="F194" i="1"/>
  <c r="G194" i="1" s="1"/>
  <c r="H194" i="1"/>
  <c r="I194" i="1"/>
  <c r="J194" i="1"/>
  <c r="P194" i="1"/>
  <c r="Q194" i="1" s="1"/>
  <c r="C195" i="1"/>
  <c r="D195" i="1"/>
  <c r="E195" i="1" s="1"/>
  <c r="F195" i="1"/>
  <c r="G195" i="1" s="1"/>
  <c r="H195" i="1"/>
  <c r="I195" i="1"/>
  <c r="J195" i="1"/>
  <c r="P195" i="1"/>
  <c r="Q195" i="1" s="1"/>
  <c r="C196" i="1"/>
  <c r="D196" i="1"/>
  <c r="E196" i="1" s="1"/>
  <c r="F196" i="1"/>
  <c r="G196" i="1" s="1"/>
  <c r="H196" i="1"/>
  <c r="I196" i="1"/>
  <c r="J196" i="1"/>
  <c r="Y196" i="1" s="1"/>
  <c r="P196" i="1"/>
  <c r="Q196" i="1" s="1"/>
  <c r="C197" i="1"/>
  <c r="D197" i="1"/>
  <c r="E197" i="1" s="1"/>
  <c r="F197" i="1"/>
  <c r="G197" i="1" s="1"/>
  <c r="H197" i="1"/>
  <c r="I197" i="1"/>
  <c r="J197" i="1"/>
  <c r="P197" i="1"/>
  <c r="Q197" i="1" s="1"/>
  <c r="C198" i="1"/>
  <c r="D198" i="1"/>
  <c r="E198" i="1" s="1"/>
  <c r="F198" i="1"/>
  <c r="G198" i="1" s="1"/>
  <c r="H198" i="1"/>
  <c r="I198" i="1"/>
  <c r="J198" i="1"/>
  <c r="R198" i="1" s="1"/>
  <c r="S198" i="1" s="1"/>
  <c r="BD198" i="1" s="1"/>
  <c r="P198" i="1"/>
  <c r="Q198" i="1" s="1"/>
  <c r="C199" i="1"/>
  <c r="D199" i="1"/>
  <c r="E199" i="1" s="1"/>
  <c r="F199" i="1"/>
  <c r="G199" i="1" s="1"/>
  <c r="H199" i="1"/>
  <c r="I199" i="1"/>
  <c r="J199" i="1"/>
  <c r="P199" i="1"/>
  <c r="Q199" i="1" s="1"/>
  <c r="C200" i="1"/>
  <c r="D200" i="1"/>
  <c r="E200" i="1" s="1"/>
  <c r="F200" i="1"/>
  <c r="G200" i="1" s="1"/>
  <c r="H200" i="1"/>
  <c r="I200" i="1"/>
  <c r="J200" i="1"/>
  <c r="R200" i="1" s="1"/>
  <c r="S200" i="1" s="1"/>
  <c r="BD200" i="1" s="1"/>
  <c r="P200" i="1"/>
  <c r="Q200" i="1" s="1"/>
  <c r="C201" i="1"/>
  <c r="D201" i="1"/>
  <c r="E201" i="1" s="1"/>
  <c r="F201" i="1"/>
  <c r="G201" i="1" s="1"/>
  <c r="H201" i="1"/>
  <c r="I201" i="1"/>
  <c r="J201" i="1"/>
  <c r="Y201" i="1" s="1"/>
  <c r="P201" i="1"/>
  <c r="Q201" i="1" s="1"/>
  <c r="C202" i="1"/>
  <c r="D202" i="1"/>
  <c r="E202" i="1" s="1"/>
  <c r="F202" i="1"/>
  <c r="G202" i="1" s="1"/>
  <c r="H202" i="1"/>
  <c r="I202" i="1"/>
  <c r="J202" i="1"/>
  <c r="R202" i="1" s="1"/>
  <c r="P202" i="1"/>
  <c r="Q202" i="1" s="1"/>
  <c r="C203" i="1"/>
  <c r="D203" i="1"/>
  <c r="E203" i="1" s="1"/>
  <c r="F203" i="1"/>
  <c r="G203" i="1" s="1"/>
  <c r="H203" i="1"/>
  <c r="I203" i="1"/>
  <c r="J203" i="1"/>
  <c r="Y203" i="1" s="1"/>
  <c r="P203" i="1"/>
  <c r="Q203" i="1" s="1"/>
  <c r="C204" i="1"/>
  <c r="D204" i="1"/>
  <c r="E204" i="1" s="1"/>
  <c r="F204" i="1"/>
  <c r="G204" i="1" s="1"/>
  <c r="H204" i="1"/>
  <c r="I204" i="1"/>
  <c r="J204" i="1"/>
  <c r="R204" i="1" s="1"/>
  <c r="P204" i="1"/>
  <c r="Q204" i="1" s="1"/>
  <c r="C205" i="1"/>
  <c r="D205" i="1"/>
  <c r="E205" i="1" s="1"/>
  <c r="F205" i="1"/>
  <c r="G205" i="1" s="1"/>
  <c r="H205" i="1"/>
  <c r="I205" i="1"/>
  <c r="J205" i="1"/>
  <c r="R205" i="1" s="1"/>
  <c r="P205" i="1"/>
  <c r="Q205" i="1" s="1"/>
  <c r="C206" i="1"/>
  <c r="D206" i="1"/>
  <c r="E206" i="1" s="1"/>
  <c r="F206" i="1"/>
  <c r="G206" i="1" s="1"/>
  <c r="H206" i="1"/>
  <c r="I206" i="1"/>
  <c r="J206" i="1"/>
  <c r="R206" i="1" s="1"/>
  <c r="P206" i="1"/>
  <c r="Q206" i="1" s="1"/>
  <c r="C207" i="1"/>
  <c r="D207" i="1"/>
  <c r="E207" i="1" s="1"/>
  <c r="F207" i="1"/>
  <c r="G207" i="1" s="1"/>
  <c r="H207" i="1"/>
  <c r="I207" i="1"/>
  <c r="J207" i="1"/>
  <c r="Y207" i="1" s="1"/>
  <c r="P207" i="1"/>
  <c r="Q207" i="1" s="1"/>
  <c r="C208" i="1"/>
  <c r="D208" i="1"/>
  <c r="E208" i="1" s="1"/>
  <c r="F208" i="1"/>
  <c r="G208" i="1" s="1"/>
  <c r="H208" i="1"/>
  <c r="I208" i="1"/>
  <c r="J208" i="1"/>
  <c r="P208" i="1"/>
  <c r="Q208" i="1" s="1"/>
  <c r="C209" i="1"/>
  <c r="D209" i="1"/>
  <c r="E209" i="1" s="1"/>
  <c r="F209" i="1"/>
  <c r="G209" i="1" s="1"/>
  <c r="H209" i="1"/>
  <c r="I209" i="1"/>
  <c r="J209" i="1"/>
  <c r="P209" i="1"/>
  <c r="Q209" i="1" s="1"/>
  <c r="C210" i="1"/>
  <c r="D210" i="1"/>
  <c r="E210" i="1" s="1"/>
  <c r="F210" i="1"/>
  <c r="G210" i="1" s="1"/>
  <c r="H210" i="1"/>
  <c r="I210" i="1"/>
  <c r="J210" i="1"/>
  <c r="P210" i="1"/>
  <c r="Q210" i="1" s="1"/>
  <c r="C211" i="1"/>
  <c r="D211" i="1"/>
  <c r="E211" i="1" s="1"/>
  <c r="F211" i="1"/>
  <c r="G211" i="1" s="1"/>
  <c r="H211" i="1"/>
  <c r="I211" i="1"/>
  <c r="J211" i="1"/>
  <c r="P211" i="1"/>
  <c r="Q211" i="1" s="1"/>
  <c r="C212" i="1"/>
  <c r="D212" i="1"/>
  <c r="E212" i="1" s="1"/>
  <c r="F212" i="1"/>
  <c r="G212" i="1" s="1"/>
  <c r="H212" i="1"/>
  <c r="I212" i="1"/>
  <c r="J212" i="1"/>
  <c r="X212" i="1" s="1"/>
  <c r="P212" i="1"/>
  <c r="Q212" i="1" s="1"/>
  <c r="C213" i="1"/>
  <c r="D213" i="1"/>
  <c r="E213" i="1" s="1"/>
  <c r="F213" i="1"/>
  <c r="G213" i="1" s="1"/>
  <c r="H213" i="1"/>
  <c r="I213" i="1"/>
  <c r="J213" i="1"/>
  <c r="X213" i="1" s="1"/>
  <c r="P213" i="1"/>
  <c r="Q213" i="1" s="1"/>
  <c r="C214" i="1"/>
  <c r="D214" i="1"/>
  <c r="E214" i="1" s="1"/>
  <c r="F214" i="1"/>
  <c r="G214" i="1" s="1"/>
  <c r="H214" i="1"/>
  <c r="I214" i="1"/>
  <c r="J214" i="1"/>
  <c r="R214" i="1" s="1"/>
  <c r="S214" i="1" s="1"/>
  <c r="BD214" i="1" s="1"/>
  <c r="P214" i="1"/>
  <c r="Q214" i="1" s="1"/>
  <c r="C215" i="1"/>
  <c r="D215" i="1"/>
  <c r="E215" i="1" s="1"/>
  <c r="F215" i="1"/>
  <c r="G215" i="1" s="1"/>
  <c r="H215" i="1"/>
  <c r="I215" i="1"/>
  <c r="J215" i="1"/>
  <c r="R215" i="1" s="1"/>
  <c r="S215" i="1" s="1"/>
  <c r="BD215" i="1" s="1"/>
  <c r="P215" i="1"/>
  <c r="Q215" i="1" s="1"/>
  <c r="C216" i="1"/>
  <c r="D216" i="1"/>
  <c r="E216" i="1" s="1"/>
  <c r="F216" i="1"/>
  <c r="G216" i="1" s="1"/>
  <c r="H216" i="1"/>
  <c r="I216" i="1"/>
  <c r="J216" i="1"/>
  <c r="R216" i="1" s="1"/>
  <c r="P216" i="1"/>
  <c r="Q216" i="1" s="1"/>
  <c r="C217" i="1"/>
  <c r="D217" i="1"/>
  <c r="E217" i="1" s="1"/>
  <c r="F217" i="1"/>
  <c r="G217" i="1" s="1"/>
  <c r="H217" i="1"/>
  <c r="I217" i="1"/>
  <c r="J217" i="1"/>
  <c r="P217" i="1"/>
  <c r="Q217" i="1" s="1"/>
  <c r="C218" i="1"/>
  <c r="D218" i="1"/>
  <c r="E218" i="1" s="1"/>
  <c r="F218" i="1"/>
  <c r="G218" i="1" s="1"/>
  <c r="H218" i="1"/>
  <c r="I218" i="1"/>
  <c r="J218" i="1"/>
  <c r="Y218" i="1" s="1"/>
  <c r="P218" i="1"/>
  <c r="Q218" i="1" s="1"/>
  <c r="C219" i="1"/>
  <c r="D219" i="1"/>
  <c r="E219" i="1" s="1"/>
  <c r="F219" i="1"/>
  <c r="G219" i="1" s="1"/>
  <c r="H219" i="1"/>
  <c r="I219" i="1"/>
  <c r="J219" i="1"/>
  <c r="P219" i="1"/>
  <c r="Q219" i="1" s="1"/>
  <c r="C220" i="1"/>
  <c r="D220" i="1"/>
  <c r="E220" i="1" s="1"/>
  <c r="F220" i="1"/>
  <c r="G220" i="1" s="1"/>
  <c r="H220" i="1"/>
  <c r="I220" i="1"/>
  <c r="J220" i="1"/>
  <c r="Y220" i="1" s="1"/>
  <c r="P220" i="1"/>
  <c r="Q220" i="1" s="1"/>
  <c r="C221" i="1"/>
  <c r="D221" i="1"/>
  <c r="E221" i="1" s="1"/>
  <c r="F221" i="1"/>
  <c r="G221" i="1" s="1"/>
  <c r="H221" i="1"/>
  <c r="I221" i="1"/>
  <c r="J221" i="1"/>
  <c r="P221" i="1"/>
  <c r="Q221" i="1" s="1"/>
  <c r="C222" i="1"/>
  <c r="D222" i="1"/>
  <c r="E222" i="1" s="1"/>
  <c r="F222" i="1"/>
  <c r="G222" i="1" s="1"/>
  <c r="H222" i="1"/>
  <c r="I222" i="1"/>
  <c r="J222" i="1"/>
  <c r="P222" i="1"/>
  <c r="Q222" i="1" s="1"/>
  <c r="C223" i="1"/>
  <c r="D223" i="1"/>
  <c r="E223" i="1" s="1"/>
  <c r="F223" i="1"/>
  <c r="G223" i="1" s="1"/>
  <c r="H223" i="1"/>
  <c r="I223" i="1"/>
  <c r="J223" i="1"/>
  <c r="P223" i="1"/>
  <c r="Q223" i="1" s="1"/>
  <c r="C224" i="1"/>
  <c r="D224" i="1"/>
  <c r="E224" i="1" s="1"/>
  <c r="F224" i="1"/>
  <c r="G224" i="1" s="1"/>
  <c r="H224" i="1"/>
  <c r="I224" i="1"/>
  <c r="J224" i="1"/>
  <c r="Y224" i="1" s="1"/>
  <c r="P224" i="1"/>
  <c r="Q224" i="1" s="1"/>
  <c r="C225" i="1"/>
  <c r="D225" i="1"/>
  <c r="E225" i="1" s="1"/>
  <c r="F225" i="1"/>
  <c r="G225" i="1" s="1"/>
  <c r="H225" i="1"/>
  <c r="I225" i="1"/>
  <c r="J225" i="1"/>
  <c r="R225" i="1" s="1"/>
  <c r="P225" i="1"/>
  <c r="Q225" i="1" s="1"/>
  <c r="C226" i="1"/>
  <c r="D226" i="1"/>
  <c r="E226" i="1" s="1"/>
  <c r="F226" i="1"/>
  <c r="G226" i="1" s="1"/>
  <c r="H226" i="1"/>
  <c r="I226" i="1"/>
  <c r="J226" i="1"/>
  <c r="Y226" i="1" s="1"/>
  <c r="P226" i="1"/>
  <c r="Q226" i="1" s="1"/>
  <c r="C227" i="1"/>
  <c r="D227" i="1"/>
  <c r="E227" i="1" s="1"/>
  <c r="F227" i="1"/>
  <c r="G227" i="1" s="1"/>
  <c r="H227" i="1"/>
  <c r="I227" i="1"/>
  <c r="J227" i="1"/>
  <c r="P227" i="1"/>
  <c r="Q227" i="1" s="1"/>
  <c r="C228" i="1"/>
  <c r="D228" i="1"/>
  <c r="E228" i="1" s="1"/>
  <c r="F228" i="1"/>
  <c r="G228" i="1" s="1"/>
  <c r="H228" i="1"/>
  <c r="I228" i="1"/>
  <c r="J228" i="1"/>
  <c r="R228" i="1" s="1"/>
  <c r="P228" i="1"/>
  <c r="Q228" i="1" s="1"/>
  <c r="C229" i="1"/>
  <c r="D229" i="1"/>
  <c r="E229" i="1" s="1"/>
  <c r="F229" i="1"/>
  <c r="G229" i="1" s="1"/>
  <c r="H229" i="1"/>
  <c r="I229" i="1"/>
  <c r="J229" i="1"/>
  <c r="R229" i="1" s="1"/>
  <c r="P229" i="1"/>
  <c r="Q229" i="1" s="1"/>
  <c r="C230" i="1"/>
  <c r="D230" i="1"/>
  <c r="E230" i="1" s="1"/>
  <c r="F230" i="1"/>
  <c r="G230" i="1" s="1"/>
  <c r="H230" i="1"/>
  <c r="I230" i="1"/>
  <c r="J230" i="1"/>
  <c r="Y230" i="1" s="1"/>
  <c r="P230" i="1"/>
  <c r="Q230" i="1" s="1"/>
  <c r="C231" i="1"/>
  <c r="D231" i="1"/>
  <c r="E231" i="1" s="1"/>
  <c r="F231" i="1"/>
  <c r="G231" i="1" s="1"/>
  <c r="H231" i="1"/>
  <c r="I231" i="1"/>
  <c r="J231" i="1"/>
  <c r="P231" i="1"/>
  <c r="Q231" i="1" s="1"/>
  <c r="C232" i="1"/>
  <c r="D232" i="1"/>
  <c r="E232" i="1" s="1"/>
  <c r="F232" i="1"/>
  <c r="G232" i="1" s="1"/>
  <c r="H232" i="1"/>
  <c r="I232" i="1"/>
  <c r="J232" i="1"/>
  <c r="Y232" i="1" s="1"/>
  <c r="P232" i="1"/>
  <c r="Q232" i="1" s="1"/>
  <c r="C233" i="1"/>
  <c r="D233" i="1"/>
  <c r="E233" i="1" s="1"/>
  <c r="F233" i="1"/>
  <c r="G233" i="1" s="1"/>
  <c r="H233" i="1"/>
  <c r="I233" i="1"/>
  <c r="J233" i="1"/>
  <c r="Y233" i="1" s="1"/>
  <c r="P233" i="1"/>
  <c r="Q233" i="1" s="1"/>
  <c r="C234" i="1"/>
  <c r="D234" i="1"/>
  <c r="E234" i="1" s="1"/>
  <c r="F234" i="1"/>
  <c r="G234" i="1" s="1"/>
  <c r="H234" i="1"/>
  <c r="I234" i="1"/>
  <c r="J234" i="1"/>
  <c r="Y234" i="1" s="1"/>
  <c r="P234" i="1"/>
  <c r="Q234" i="1" s="1"/>
  <c r="C235" i="1"/>
  <c r="D235" i="1"/>
  <c r="E235" i="1" s="1"/>
  <c r="F235" i="1"/>
  <c r="G235" i="1" s="1"/>
  <c r="H235" i="1"/>
  <c r="I235" i="1"/>
  <c r="J235" i="1"/>
  <c r="R235" i="1" s="1"/>
  <c r="S235" i="1" s="1"/>
  <c r="BD235" i="1" s="1"/>
  <c r="P235" i="1"/>
  <c r="Q235" i="1" s="1"/>
  <c r="C236" i="1"/>
  <c r="D236" i="1"/>
  <c r="E236" i="1" s="1"/>
  <c r="F236" i="1"/>
  <c r="G236" i="1" s="1"/>
  <c r="H236" i="1"/>
  <c r="I236" i="1"/>
  <c r="J236" i="1"/>
  <c r="R236" i="1" s="1"/>
  <c r="P236" i="1"/>
  <c r="Q236" i="1" s="1"/>
  <c r="C237" i="1"/>
  <c r="D237" i="1"/>
  <c r="E237" i="1" s="1"/>
  <c r="F237" i="1"/>
  <c r="G237" i="1" s="1"/>
  <c r="H237" i="1"/>
  <c r="I237" i="1"/>
  <c r="J237" i="1"/>
  <c r="P237" i="1"/>
  <c r="Q237" i="1" s="1"/>
  <c r="C238" i="1"/>
  <c r="D238" i="1"/>
  <c r="E238" i="1" s="1"/>
  <c r="F238" i="1"/>
  <c r="G238" i="1" s="1"/>
  <c r="H238" i="1"/>
  <c r="I238" i="1"/>
  <c r="J238" i="1"/>
  <c r="Y238" i="1" s="1"/>
  <c r="P238" i="1"/>
  <c r="Q238" i="1" s="1"/>
  <c r="C239" i="1"/>
  <c r="D239" i="1"/>
  <c r="E239" i="1" s="1"/>
  <c r="F239" i="1"/>
  <c r="G239" i="1" s="1"/>
  <c r="H239" i="1"/>
  <c r="I239" i="1"/>
  <c r="J239" i="1"/>
  <c r="R239" i="1" s="1"/>
  <c r="S239" i="1" s="1"/>
  <c r="BD239" i="1" s="1"/>
  <c r="P239" i="1"/>
  <c r="Q239" i="1" s="1"/>
  <c r="C240" i="1"/>
  <c r="D240" i="1"/>
  <c r="E240" i="1" s="1"/>
  <c r="F240" i="1"/>
  <c r="G240" i="1" s="1"/>
  <c r="H240" i="1"/>
  <c r="I240" i="1"/>
  <c r="J240" i="1"/>
  <c r="Y240" i="1" s="1"/>
  <c r="P240" i="1"/>
  <c r="Q240" i="1" s="1"/>
  <c r="C241" i="1"/>
  <c r="D241" i="1"/>
  <c r="E241" i="1" s="1"/>
  <c r="F241" i="1"/>
  <c r="G241" i="1" s="1"/>
  <c r="H241" i="1"/>
  <c r="I241" i="1"/>
  <c r="J241" i="1"/>
  <c r="X241" i="1" s="1"/>
  <c r="P241" i="1"/>
  <c r="Q241" i="1" s="1"/>
  <c r="C242" i="1"/>
  <c r="D242" i="1"/>
  <c r="E242" i="1" s="1"/>
  <c r="F242" i="1"/>
  <c r="G242" i="1" s="1"/>
  <c r="H242" i="1"/>
  <c r="I242" i="1"/>
  <c r="J242" i="1"/>
  <c r="Y242" i="1" s="1"/>
  <c r="P242" i="1"/>
  <c r="Q242" i="1" s="1"/>
  <c r="C243" i="1"/>
  <c r="D243" i="1"/>
  <c r="E243" i="1" s="1"/>
  <c r="F243" i="1"/>
  <c r="G243" i="1" s="1"/>
  <c r="H243" i="1"/>
  <c r="I243" i="1"/>
  <c r="J243" i="1"/>
  <c r="P243" i="1"/>
  <c r="Q243" i="1" s="1"/>
  <c r="C244" i="1"/>
  <c r="D244" i="1"/>
  <c r="E244" i="1" s="1"/>
  <c r="F244" i="1"/>
  <c r="G244" i="1" s="1"/>
  <c r="H244" i="1"/>
  <c r="I244" i="1"/>
  <c r="J244" i="1"/>
  <c r="X244" i="1" s="1"/>
  <c r="P244" i="1"/>
  <c r="Q244" i="1" s="1"/>
  <c r="C245" i="1"/>
  <c r="D245" i="1"/>
  <c r="E245" i="1" s="1"/>
  <c r="F245" i="1"/>
  <c r="G245" i="1" s="1"/>
  <c r="H245" i="1"/>
  <c r="I245" i="1"/>
  <c r="J245" i="1"/>
  <c r="R245" i="1" s="1"/>
  <c r="P245" i="1"/>
  <c r="Q245" i="1" s="1"/>
  <c r="C246" i="1"/>
  <c r="D246" i="1"/>
  <c r="E246" i="1" s="1"/>
  <c r="F246" i="1"/>
  <c r="G246" i="1" s="1"/>
  <c r="H246" i="1"/>
  <c r="I246" i="1"/>
  <c r="J246" i="1"/>
  <c r="Y246" i="1" s="1"/>
  <c r="P246" i="1"/>
  <c r="Q246" i="1" s="1"/>
  <c r="C247" i="1"/>
  <c r="D247" i="1"/>
  <c r="E247" i="1" s="1"/>
  <c r="F247" i="1"/>
  <c r="G247" i="1" s="1"/>
  <c r="H247" i="1"/>
  <c r="I247" i="1"/>
  <c r="J247" i="1"/>
  <c r="P247" i="1"/>
  <c r="Q247" i="1" s="1"/>
  <c r="C248" i="1"/>
  <c r="D248" i="1"/>
  <c r="E248" i="1" s="1"/>
  <c r="F248" i="1"/>
  <c r="G248" i="1" s="1"/>
  <c r="H248" i="1"/>
  <c r="I248" i="1"/>
  <c r="J248" i="1"/>
  <c r="R248" i="1" s="1"/>
  <c r="P248" i="1"/>
  <c r="Q248" i="1" s="1"/>
  <c r="C249" i="1"/>
  <c r="D249" i="1"/>
  <c r="E249" i="1" s="1"/>
  <c r="F249" i="1"/>
  <c r="G249" i="1" s="1"/>
  <c r="H249" i="1"/>
  <c r="I249" i="1"/>
  <c r="J249" i="1"/>
  <c r="Y249" i="1" s="1"/>
  <c r="P249" i="1"/>
  <c r="Q249" i="1" s="1"/>
  <c r="C250" i="1"/>
  <c r="D250" i="1"/>
  <c r="E250" i="1" s="1"/>
  <c r="F250" i="1"/>
  <c r="G250" i="1" s="1"/>
  <c r="H250" i="1"/>
  <c r="I250" i="1"/>
  <c r="J250" i="1"/>
  <c r="Y250" i="1" s="1"/>
  <c r="P250" i="1"/>
  <c r="Q250" i="1" s="1"/>
  <c r="C251" i="1"/>
  <c r="D251" i="1"/>
  <c r="E251" i="1" s="1"/>
  <c r="F251" i="1"/>
  <c r="G251" i="1" s="1"/>
  <c r="H251" i="1"/>
  <c r="I251" i="1"/>
  <c r="J251" i="1"/>
  <c r="R251" i="1" s="1"/>
  <c r="S251" i="1" s="1"/>
  <c r="BD251" i="1" s="1"/>
  <c r="P251" i="1"/>
  <c r="Q251" i="1" s="1"/>
  <c r="C252" i="1"/>
  <c r="D252" i="1"/>
  <c r="E252" i="1" s="1"/>
  <c r="F252" i="1"/>
  <c r="G252" i="1" s="1"/>
  <c r="H252" i="1"/>
  <c r="I252" i="1"/>
  <c r="J252" i="1"/>
  <c r="R252" i="1" s="1"/>
  <c r="P252" i="1"/>
  <c r="Q252" i="1" s="1"/>
  <c r="C253" i="1"/>
  <c r="D253" i="1"/>
  <c r="E253" i="1" s="1"/>
  <c r="F253" i="1"/>
  <c r="G253" i="1" s="1"/>
  <c r="H253" i="1"/>
  <c r="I253" i="1"/>
  <c r="J253" i="1"/>
  <c r="P253" i="1"/>
  <c r="Q253" i="1" s="1"/>
  <c r="C254" i="1"/>
  <c r="D254" i="1"/>
  <c r="E254" i="1" s="1"/>
  <c r="F254" i="1"/>
  <c r="G254" i="1" s="1"/>
  <c r="H254" i="1"/>
  <c r="I254" i="1"/>
  <c r="J254" i="1"/>
  <c r="Y254" i="1" s="1"/>
  <c r="P254" i="1"/>
  <c r="Q254" i="1" s="1"/>
  <c r="C255" i="1"/>
  <c r="D255" i="1"/>
  <c r="E255" i="1" s="1"/>
  <c r="F255" i="1"/>
  <c r="G255" i="1" s="1"/>
  <c r="H255" i="1"/>
  <c r="I255" i="1"/>
  <c r="J255" i="1"/>
  <c r="R255" i="1" s="1"/>
  <c r="S255" i="1" s="1"/>
  <c r="BD255" i="1" s="1"/>
  <c r="P255" i="1"/>
  <c r="Q255" i="1" s="1"/>
  <c r="C256" i="1"/>
  <c r="D256" i="1"/>
  <c r="E256" i="1" s="1"/>
  <c r="F256" i="1"/>
  <c r="G256" i="1" s="1"/>
  <c r="H256" i="1"/>
  <c r="I256" i="1"/>
  <c r="J256" i="1"/>
  <c r="X256" i="1" s="1"/>
  <c r="P256" i="1"/>
  <c r="Q256" i="1" s="1"/>
  <c r="C257" i="1"/>
  <c r="D257" i="1"/>
  <c r="E257" i="1" s="1"/>
  <c r="F257" i="1"/>
  <c r="G257" i="1" s="1"/>
  <c r="H257" i="1"/>
  <c r="I257" i="1"/>
  <c r="J257" i="1"/>
  <c r="Y257" i="1" s="1"/>
  <c r="P257" i="1"/>
  <c r="Q257" i="1" s="1"/>
  <c r="C258" i="1"/>
  <c r="D258" i="1"/>
  <c r="E258" i="1" s="1"/>
  <c r="F258" i="1"/>
  <c r="G258" i="1" s="1"/>
  <c r="H258" i="1"/>
  <c r="I258" i="1"/>
  <c r="J258" i="1"/>
  <c r="Y258" i="1" s="1"/>
  <c r="P258" i="1"/>
  <c r="Q258" i="1" s="1"/>
  <c r="C259" i="1"/>
  <c r="D259" i="1"/>
  <c r="E259" i="1" s="1"/>
  <c r="F259" i="1"/>
  <c r="G259" i="1" s="1"/>
  <c r="H259" i="1"/>
  <c r="I259" i="1"/>
  <c r="J259" i="1"/>
  <c r="R259" i="1" s="1"/>
  <c r="P259" i="1"/>
  <c r="Q259" i="1" s="1"/>
  <c r="C260" i="1"/>
  <c r="D260" i="1"/>
  <c r="E260" i="1" s="1"/>
  <c r="F260" i="1"/>
  <c r="G260" i="1" s="1"/>
  <c r="H260" i="1"/>
  <c r="I260" i="1"/>
  <c r="J260" i="1"/>
  <c r="R260" i="1" s="1"/>
  <c r="P260" i="1"/>
  <c r="Q260" i="1" s="1"/>
  <c r="C261" i="1"/>
  <c r="D261" i="1"/>
  <c r="E261" i="1" s="1"/>
  <c r="F261" i="1"/>
  <c r="G261" i="1" s="1"/>
  <c r="H261" i="1"/>
  <c r="I261" i="1"/>
  <c r="J261" i="1"/>
  <c r="R261" i="1" s="1"/>
  <c r="P261" i="1"/>
  <c r="Q261" i="1" s="1"/>
  <c r="C262" i="1"/>
  <c r="D262" i="1"/>
  <c r="E262" i="1" s="1"/>
  <c r="F262" i="1"/>
  <c r="G262" i="1" s="1"/>
  <c r="H262" i="1"/>
  <c r="I262" i="1"/>
  <c r="J262" i="1"/>
  <c r="P262" i="1"/>
  <c r="Q262" i="1" s="1"/>
  <c r="C263" i="1"/>
  <c r="D263" i="1"/>
  <c r="E263" i="1" s="1"/>
  <c r="F263" i="1"/>
  <c r="G263" i="1" s="1"/>
  <c r="H263" i="1"/>
  <c r="I263" i="1"/>
  <c r="J263" i="1"/>
  <c r="P263" i="1"/>
  <c r="Q263" i="1" s="1"/>
  <c r="C264" i="1"/>
  <c r="D264" i="1"/>
  <c r="E264" i="1" s="1"/>
  <c r="F264" i="1"/>
  <c r="G264" i="1" s="1"/>
  <c r="H264" i="1"/>
  <c r="I264" i="1"/>
  <c r="J264" i="1"/>
  <c r="Y264" i="1" s="1"/>
  <c r="P264" i="1"/>
  <c r="Q264" i="1" s="1"/>
  <c r="C265" i="1"/>
  <c r="D265" i="1"/>
  <c r="E265" i="1" s="1"/>
  <c r="F265" i="1"/>
  <c r="G265" i="1" s="1"/>
  <c r="H265" i="1"/>
  <c r="I265" i="1"/>
  <c r="J265" i="1"/>
  <c r="R265" i="1" s="1"/>
  <c r="P265" i="1"/>
  <c r="Q265" i="1" s="1"/>
  <c r="C266" i="1"/>
  <c r="D266" i="1"/>
  <c r="E266" i="1" s="1"/>
  <c r="F266" i="1"/>
  <c r="G266" i="1" s="1"/>
  <c r="H266" i="1"/>
  <c r="I266" i="1"/>
  <c r="J266" i="1"/>
  <c r="P266" i="1"/>
  <c r="Q266" i="1" s="1"/>
  <c r="C267" i="1"/>
  <c r="D267" i="1"/>
  <c r="E267" i="1" s="1"/>
  <c r="F267" i="1"/>
  <c r="G267" i="1" s="1"/>
  <c r="H267" i="1"/>
  <c r="I267" i="1"/>
  <c r="J267" i="1"/>
  <c r="P267" i="1"/>
  <c r="Q267" i="1" s="1"/>
  <c r="C268" i="1"/>
  <c r="D268" i="1"/>
  <c r="E268" i="1" s="1"/>
  <c r="F268" i="1"/>
  <c r="G268" i="1" s="1"/>
  <c r="H268" i="1"/>
  <c r="I268" i="1"/>
  <c r="J268" i="1"/>
  <c r="R268" i="1" s="1"/>
  <c r="P268" i="1"/>
  <c r="Q268" i="1" s="1"/>
  <c r="C269" i="1"/>
  <c r="D269" i="1"/>
  <c r="E269" i="1" s="1"/>
  <c r="F269" i="1"/>
  <c r="G269" i="1" s="1"/>
  <c r="H269" i="1"/>
  <c r="I269" i="1"/>
  <c r="J269" i="1"/>
  <c r="R269" i="1" s="1"/>
  <c r="P269" i="1"/>
  <c r="Q269" i="1" s="1"/>
  <c r="C270" i="1"/>
  <c r="D270" i="1"/>
  <c r="E270" i="1" s="1"/>
  <c r="F270" i="1"/>
  <c r="G270" i="1" s="1"/>
  <c r="H270" i="1"/>
  <c r="I270" i="1"/>
  <c r="J270" i="1"/>
  <c r="R270" i="1" s="1"/>
  <c r="P270" i="1"/>
  <c r="Q270" i="1" s="1"/>
  <c r="C271" i="1"/>
  <c r="D271" i="1"/>
  <c r="E271" i="1" s="1"/>
  <c r="F271" i="1"/>
  <c r="G271" i="1" s="1"/>
  <c r="H271" i="1"/>
  <c r="I271" i="1"/>
  <c r="J271" i="1"/>
  <c r="P271" i="1"/>
  <c r="Q271" i="1" s="1"/>
  <c r="C272" i="1"/>
  <c r="D272" i="1"/>
  <c r="E272" i="1" s="1"/>
  <c r="F272" i="1"/>
  <c r="G272" i="1" s="1"/>
  <c r="H272" i="1"/>
  <c r="I272" i="1"/>
  <c r="J272" i="1"/>
  <c r="Y272" i="1" s="1"/>
  <c r="P272" i="1"/>
  <c r="Q272" i="1" s="1"/>
  <c r="C273" i="1"/>
  <c r="D273" i="1"/>
  <c r="E273" i="1" s="1"/>
  <c r="F273" i="1"/>
  <c r="G273" i="1" s="1"/>
  <c r="H273" i="1"/>
  <c r="I273" i="1"/>
  <c r="J273" i="1"/>
  <c r="X273" i="1" s="1"/>
  <c r="P273" i="1"/>
  <c r="Q273" i="1" s="1"/>
  <c r="C274" i="1"/>
  <c r="D274" i="1"/>
  <c r="E274" i="1" s="1"/>
  <c r="F274" i="1"/>
  <c r="G274" i="1" s="1"/>
  <c r="H274" i="1"/>
  <c r="I274" i="1"/>
  <c r="J274" i="1"/>
  <c r="P274" i="1"/>
  <c r="Q274" i="1" s="1"/>
  <c r="C275" i="1"/>
  <c r="D275" i="1"/>
  <c r="E275" i="1" s="1"/>
  <c r="F275" i="1"/>
  <c r="G275" i="1" s="1"/>
  <c r="H275" i="1"/>
  <c r="I275" i="1"/>
  <c r="J275" i="1"/>
  <c r="P275" i="1"/>
  <c r="Q275" i="1" s="1"/>
  <c r="C276" i="1"/>
  <c r="D276" i="1"/>
  <c r="E276" i="1" s="1"/>
  <c r="F276" i="1"/>
  <c r="G276" i="1" s="1"/>
  <c r="H276" i="1"/>
  <c r="I276" i="1"/>
  <c r="J276" i="1"/>
  <c r="R276" i="1" s="1"/>
  <c r="S276" i="1" s="1"/>
  <c r="BD276" i="1" s="1"/>
  <c r="P276" i="1"/>
  <c r="Q276" i="1" s="1"/>
  <c r="C277" i="1"/>
  <c r="D277" i="1"/>
  <c r="E277" i="1" s="1"/>
  <c r="F277" i="1"/>
  <c r="G277" i="1" s="1"/>
  <c r="H277" i="1"/>
  <c r="I277" i="1"/>
  <c r="J277" i="1"/>
  <c r="P277" i="1"/>
  <c r="Q277" i="1" s="1"/>
  <c r="C278" i="1"/>
  <c r="D278" i="1"/>
  <c r="E278" i="1" s="1"/>
  <c r="F278" i="1"/>
  <c r="G278" i="1" s="1"/>
  <c r="H278" i="1"/>
  <c r="I278" i="1"/>
  <c r="J278" i="1"/>
  <c r="P278" i="1"/>
  <c r="Q278" i="1" s="1"/>
  <c r="C279" i="1"/>
  <c r="D279" i="1"/>
  <c r="E279" i="1" s="1"/>
  <c r="F279" i="1"/>
  <c r="G279" i="1" s="1"/>
  <c r="H279" i="1"/>
  <c r="I279" i="1"/>
  <c r="J279" i="1"/>
  <c r="P279" i="1"/>
  <c r="Q279" i="1" s="1"/>
  <c r="C280" i="1"/>
  <c r="D280" i="1"/>
  <c r="E280" i="1" s="1"/>
  <c r="F280" i="1"/>
  <c r="G280" i="1" s="1"/>
  <c r="H280" i="1"/>
  <c r="I280" i="1"/>
  <c r="J280" i="1"/>
  <c r="P280" i="1"/>
  <c r="Q280" i="1" s="1"/>
  <c r="C281" i="1"/>
  <c r="D281" i="1"/>
  <c r="E281" i="1" s="1"/>
  <c r="F281" i="1"/>
  <c r="G281" i="1" s="1"/>
  <c r="H281" i="1"/>
  <c r="I281" i="1"/>
  <c r="J281" i="1"/>
  <c r="R281" i="1" s="1"/>
  <c r="P281" i="1"/>
  <c r="Q281" i="1" s="1"/>
  <c r="C282" i="1"/>
  <c r="D282" i="1"/>
  <c r="E282" i="1" s="1"/>
  <c r="F282" i="1"/>
  <c r="G282" i="1" s="1"/>
  <c r="H282" i="1"/>
  <c r="I282" i="1"/>
  <c r="J282" i="1"/>
  <c r="P282" i="1"/>
  <c r="Q282" i="1" s="1"/>
  <c r="C283" i="1"/>
  <c r="D283" i="1"/>
  <c r="E283" i="1" s="1"/>
  <c r="F283" i="1"/>
  <c r="G283" i="1" s="1"/>
  <c r="H283" i="1"/>
  <c r="I283" i="1"/>
  <c r="J283" i="1"/>
  <c r="Y283" i="1" s="1"/>
  <c r="P283" i="1"/>
  <c r="Q283" i="1" s="1"/>
  <c r="C284" i="1"/>
  <c r="D284" i="1"/>
  <c r="E284" i="1" s="1"/>
  <c r="F284" i="1"/>
  <c r="G284" i="1" s="1"/>
  <c r="H284" i="1"/>
  <c r="I284" i="1"/>
  <c r="J284" i="1"/>
  <c r="X284" i="1" s="1"/>
  <c r="P284" i="1"/>
  <c r="Q284" i="1" s="1"/>
  <c r="C285" i="1"/>
  <c r="D285" i="1"/>
  <c r="E285" i="1" s="1"/>
  <c r="F285" i="1"/>
  <c r="G285" i="1" s="1"/>
  <c r="H285" i="1"/>
  <c r="I285" i="1"/>
  <c r="J285" i="1"/>
  <c r="X285" i="1" s="1"/>
  <c r="P285" i="1"/>
  <c r="Q285" i="1" s="1"/>
  <c r="C286" i="1"/>
  <c r="D286" i="1"/>
  <c r="E286" i="1" s="1"/>
  <c r="F286" i="1"/>
  <c r="G286" i="1" s="1"/>
  <c r="H286" i="1"/>
  <c r="I286" i="1"/>
  <c r="J286" i="1"/>
  <c r="R286" i="1" s="1"/>
  <c r="S286" i="1" s="1"/>
  <c r="BD286" i="1" s="1"/>
  <c r="P286" i="1"/>
  <c r="Q286" i="1" s="1"/>
  <c r="C287" i="1"/>
  <c r="D287" i="1"/>
  <c r="E287" i="1" s="1"/>
  <c r="F287" i="1"/>
  <c r="G287" i="1" s="1"/>
  <c r="H287" i="1"/>
  <c r="I287" i="1"/>
  <c r="J287" i="1"/>
  <c r="P287" i="1"/>
  <c r="Q287" i="1" s="1"/>
  <c r="C288" i="1"/>
  <c r="D288" i="1"/>
  <c r="E288" i="1" s="1"/>
  <c r="F288" i="1"/>
  <c r="G288" i="1" s="1"/>
  <c r="H288" i="1"/>
  <c r="I288" i="1"/>
  <c r="J288" i="1"/>
  <c r="R288" i="1" s="1"/>
  <c r="S288" i="1" s="1"/>
  <c r="BD288" i="1" s="1"/>
  <c r="P288" i="1"/>
  <c r="Q288" i="1" s="1"/>
  <c r="C289" i="1"/>
  <c r="D289" i="1"/>
  <c r="E289" i="1" s="1"/>
  <c r="F289" i="1"/>
  <c r="G289" i="1" s="1"/>
  <c r="H289" i="1"/>
  <c r="I289" i="1"/>
  <c r="J289" i="1"/>
  <c r="P289" i="1"/>
  <c r="Q289" i="1" s="1"/>
  <c r="C290" i="1"/>
  <c r="D290" i="1"/>
  <c r="E290" i="1" s="1"/>
  <c r="F290" i="1"/>
  <c r="G290" i="1" s="1"/>
  <c r="H290" i="1"/>
  <c r="I290" i="1"/>
  <c r="J290" i="1"/>
  <c r="P290" i="1"/>
  <c r="Q290" i="1" s="1"/>
  <c r="C291" i="1"/>
  <c r="D291" i="1"/>
  <c r="E291" i="1" s="1"/>
  <c r="F291" i="1"/>
  <c r="G291" i="1" s="1"/>
  <c r="H291" i="1"/>
  <c r="I291" i="1"/>
  <c r="J291" i="1"/>
  <c r="P291" i="1"/>
  <c r="Q291" i="1" s="1"/>
  <c r="C292" i="1"/>
  <c r="D292" i="1"/>
  <c r="E292" i="1" s="1"/>
  <c r="F292" i="1"/>
  <c r="G292" i="1" s="1"/>
  <c r="H292" i="1"/>
  <c r="I292" i="1"/>
  <c r="J292" i="1"/>
  <c r="R292" i="1" s="1"/>
  <c r="P292" i="1"/>
  <c r="Q292" i="1" s="1"/>
  <c r="C293" i="1"/>
  <c r="D293" i="1"/>
  <c r="E293" i="1" s="1"/>
  <c r="F293" i="1"/>
  <c r="G293" i="1" s="1"/>
  <c r="H293" i="1"/>
  <c r="I293" i="1"/>
  <c r="J293" i="1"/>
  <c r="X293" i="1" s="1"/>
  <c r="P293" i="1"/>
  <c r="Q293" i="1" s="1"/>
  <c r="C294" i="1"/>
  <c r="D294" i="1"/>
  <c r="E294" i="1" s="1"/>
  <c r="F294" i="1"/>
  <c r="G294" i="1" s="1"/>
  <c r="H294" i="1"/>
  <c r="I294" i="1"/>
  <c r="J294" i="1"/>
  <c r="X294" i="1" s="1"/>
  <c r="P294" i="1"/>
  <c r="Q294" i="1" s="1"/>
  <c r="C295" i="1"/>
  <c r="D295" i="1"/>
  <c r="E295" i="1" s="1"/>
  <c r="F295" i="1"/>
  <c r="G295" i="1" s="1"/>
  <c r="H295" i="1"/>
  <c r="I295" i="1"/>
  <c r="J295" i="1"/>
  <c r="Y295" i="1" s="1"/>
  <c r="P295" i="1"/>
  <c r="Q295" i="1" s="1"/>
  <c r="C296" i="1"/>
  <c r="D296" i="1"/>
  <c r="E296" i="1" s="1"/>
  <c r="F296" i="1"/>
  <c r="G296" i="1" s="1"/>
  <c r="H296" i="1"/>
  <c r="I296" i="1"/>
  <c r="J296" i="1"/>
  <c r="P296" i="1"/>
  <c r="Q296" i="1" s="1"/>
  <c r="C297" i="1"/>
  <c r="D297" i="1"/>
  <c r="E297" i="1" s="1"/>
  <c r="F297" i="1"/>
  <c r="G297" i="1" s="1"/>
  <c r="H297" i="1"/>
  <c r="I297" i="1"/>
  <c r="J297" i="1"/>
  <c r="R297" i="1" s="1"/>
  <c r="P297" i="1"/>
  <c r="Q297" i="1" s="1"/>
  <c r="C298" i="1"/>
  <c r="D298" i="1"/>
  <c r="E298" i="1" s="1"/>
  <c r="F298" i="1"/>
  <c r="G298" i="1" s="1"/>
  <c r="H298" i="1"/>
  <c r="I298" i="1"/>
  <c r="J298" i="1"/>
  <c r="P298" i="1"/>
  <c r="Q298" i="1" s="1"/>
  <c r="C299" i="1"/>
  <c r="D299" i="1"/>
  <c r="E299" i="1" s="1"/>
  <c r="F299" i="1"/>
  <c r="G299" i="1" s="1"/>
  <c r="H299" i="1"/>
  <c r="I299" i="1"/>
  <c r="J299" i="1"/>
  <c r="Y299" i="1" s="1"/>
  <c r="P299" i="1"/>
  <c r="Q299" i="1" s="1"/>
  <c r="C300" i="1"/>
  <c r="D300" i="1"/>
  <c r="E300" i="1" s="1"/>
  <c r="F300" i="1"/>
  <c r="G300" i="1" s="1"/>
  <c r="H300" i="1"/>
  <c r="I300" i="1"/>
  <c r="J300" i="1"/>
  <c r="X300" i="1" s="1"/>
  <c r="P300" i="1"/>
  <c r="Q300" i="1" s="1"/>
  <c r="C301" i="1"/>
  <c r="D301" i="1"/>
  <c r="E301" i="1" s="1"/>
  <c r="F301" i="1"/>
  <c r="G301" i="1" s="1"/>
  <c r="H301" i="1"/>
  <c r="I301" i="1"/>
  <c r="J301" i="1"/>
  <c r="X301" i="1" s="1"/>
  <c r="P301" i="1"/>
  <c r="Q301" i="1" s="1"/>
  <c r="C302" i="1"/>
  <c r="D302" i="1"/>
  <c r="E302" i="1" s="1"/>
  <c r="F302" i="1"/>
  <c r="G302" i="1" s="1"/>
  <c r="H302" i="1"/>
  <c r="I302" i="1"/>
  <c r="J302" i="1"/>
  <c r="P302" i="1"/>
  <c r="Q302" i="1" s="1"/>
  <c r="C303" i="1"/>
  <c r="D303" i="1"/>
  <c r="E303" i="1" s="1"/>
  <c r="F303" i="1"/>
  <c r="G303" i="1" s="1"/>
  <c r="H303" i="1"/>
  <c r="I303" i="1"/>
  <c r="J303" i="1"/>
  <c r="Y303" i="1" s="1"/>
  <c r="P303" i="1"/>
  <c r="Q303" i="1" s="1"/>
  <c r="C304" i="1"/>
  <c r="D304" i="1"/>
  <c r="E304" i="1" s="1"/>
  <c r="F304" i="1"/>
  <c r="G304" i="1" s="1"/>
  <c r="H304" i="1"/>
  <c r="I304" i="1"/>
  <c r="J304" i="1"/>
  <c r="X304" i="1" s="1"/>
  <c r="P304" i="1"/>
  <c r="Q304" i="1" s="1"/>
  <c r="C305" i="1"/>
  <c r="D305" i="1"/>
  <c r="E305" i="1" s="1"/>
  <c r="F305" i="1"/>
  <c r="G305" i="1" s="1"/>
  <c r="H305" i="1"/>
  <c r="I305" i="1"/>
  <c r="J305" i="1"/>
  <c r="X305" i="1" s="1"/>
  <c r="P305" i="1"/>
  <c r="Q305" i="1" s="1"/>
  <c r="C306" i="1"/>
  <c r="D306" i="1"/>
  <c r="E306" i="1" s="1"/>
  <c r="F306" i="1"/>
  <c r="G306" i="1" s="1"/>
  <c r="H306" i="1"/>
  <c r="I306" i="1"/>
  <c r="J306" i="1"/>
  <c r="R306" i="1" s="1"/>
  <c r="P306" i="1"/>
  <c r="Q306" i="1" s="1"/>
  <c r="C307" i="1"/>
  <c r="D307" i="1"/>
  <c r="E307" i="1" s="1"/>
  <c r="F307" i="1"/>
  <c r="G307" i="1" s="1"/>
  <c r="H307" i="1"/>
  <c r="I307" i="1"/>
  <c r="J307" i="1"/>
  <c r="P307" i="1"/>
  <c r="Q307" i="1" s="1"/>
  <c r="C308" i="1"/>
  <c r="D308" i="1"/>
  <c r="E308" i="1" s="1"/>
  <c r="F308" i="1"/>
  <c r="G308" i="1" s="1"/>
  <c r="H308" i="1"/>
  <c r="I308" i="1"/>
  <c r="J308" i="1"/>
  <c r="R308" i="1" s="1"/>
  <c r="P308" i="1"/>
  <c r="Q308" i="1" s="1"/>
  <c r="C309" i="1"/>
  <c r="D309" i="1"/>
  <c r="E309" i="1" s="1"/>
  <c r="F309" i="1"/>
  <c r="G309" i="1" s="1"/>
  <c r="H309" i="1"/>
  <c r="I309" i="1"/>
  <c r="J309" i="1"/>
  <c r="X309" i="1" s="1"/>
  <c r="P309" i="1"/>
  <c r="Q309" i="1" s="1"/>
  <c r="C310" i="1"/>
  <c r="D310" i="1"/>
  <c r="E310" i="1" s="1"/>
  <c r="F310" i="1"/>
  <c r="G310" i="1" s="1"/>
  <c r="H310" i="1"/>
  <c r="I310" i="1"/>
  <c r="J310" i="1"/>
  <c r="P310" i="1"/>
  <c r="Q310" i="1" s="1"/>
  <c r="C311" i="1"/>
  <c r="D311" i="1"/>
  <c r="E311" i="1" s="1"/>
  <c r="F311" i="1"/>
  <c r="G311" i="1" s="1"/>
  <c r="H311" i="1"/>
  <c r="I311" i="1"/>
  <c r="J311" i="1"/>
  <c r="X311" i="1" s="1"/>
  <c r="P311" i="1"/>
  <c r="Q311" i="1" s="1"/>
  <c r="C312" i="1"/>
  <c r="D312" i="1"/>
  <c r="E312" i="1" s="1"/>
  <c r="F312" i="1"/>
  <c r="G312" i="1" s="1"/>
  <c r="H312" i="1"/>
  <c r="I312" i="1"/>
  <c r="J312" i="1"/>
  <c r="Y312" i="1" s="1"/>
  <c r="P312" i="1"/>
  <c r="Q312" i="1" s="1"/>
  <c r="C313" i="1"/>
  <c r="D313" i="1"/>
  <c r="E313" i="1" s="1"/>
  <c r="F313" i="1"/>
  <c r="G313" i="1" s="1"/>
  <c r="H313" i="1"/>
  <c r="I313" i="1"/>
  <c r="J313" i="1"/>
  <c r="R313" i="1" s="1"/>
  <c r="S313" i="1" s="1"/>
  <c r="BD313" i="1" s="1"/>
  <c r="P313" i="1"/>
  <c r="Q313" i="1" s="1"/>
  <c r="C314" i="1"/>
  <c r="D314" i="1"/>
  <c r="E314" i="1" s="1"/>
  <c r="F314" i="1"/>
  <c r="G314" i="1" s="1"/>
  <c r="H314" i="1"/>
  <c r="I314" i="1"/>
  <c r="J314" i="1"/>
  <c r="Y314" i="1" s="1"/>
  <c r="P314" i="1"/>
  <c r="Q314" i="1" s="1"/>
  <c r="C315" i="1"/>
  <c r="D315" i="1"/>
  <c r="E315" i="1" s="1"/>
  <c r="F315" i="1"/>
  <c r="G315" i="1" s="1"/>
  <c r="H315" i="1"/>
  <c r="I315" i="1"/>
  <c r="J315" i="1"/>
  <c r="Y315" i="1" s="1"/>
  <c r="P315" i="1"/>
  <c r="Q315" i="1" s="1"/>
  <c r="C316" i="1"/>
  <c r="D316" i="1"/>
  <c r="E316" i="1" s="1"/>
  <c r="F316" i="1"/>
  <c r="G316" i="1" s="1"/>
  <c r="H316" i="1"/>
  <c r="I316" i="1"/>
  <c r="J316" i="1"/>
  <c r="Y316" i="1" s="1"/>
  <c r="P316" i="1"/>
  <c r="Q316" i="1" s="1"/>
  <c r="C317" i="1"/>
  <c r="D317" i="1"/>
  <c r="E317" i="1" s="1"/>
  <c r="F317" i="1"/>
  <c r="G317" i="1" s="1"/>
  <c r="H317" i="1"/>
  <c r="I317" i="1"/>
  <c r="J317" i="1"/>
  <c r="X317" i="1" s="1"/>
  <c r="P317" i="1"/>
  <c r="Q317" i="1" s="1"/>
  <c r="C318" i="1"/>
  <c r="D318" i="1"/>
  <c r="E318" i="1" s="1"/>
  <c r="F318" i="1"/>
  <c r="G318" i="1" s="1"/>
  <c r="H318" i="1"/>
  <c r="I318" i="1"/>
  <c r="J318" i="1"/>
  <c r="P318" i="1"/>
  <c r="Q318" i="1" s="1"/>
  <c r="C319" i="1"/>
  <c r="D319" i="1"/>
  <c r="E319" i="1" s="1"/>
  <c r="F319" i="1"/>
  <c r="G319" i="1" s="1"/>
  <c r="H319" i="1"/>
  <c r="I319" i="1"/>
  <c r="J319" i="1"/>
  <c r="Y319" i="1" s="1"/>
  <c r="P319" i="1"/>
  <c r="Q319" i="1" s="1"/>
  <c r="C320" i="1"/>
  <c r="D320" i="1"/>
  <c r="E320" i="1" s="1"/>
  <c r="F320" i="1"/>
  <c r="G320" i="1" s="1"/>
  <c r="H320" i="1"/>
  <c r="I320" i="1"/>
  <c r="J320" i="1"/>
  <c r="Y320" i="1" s="1"/>
  <c r="P320" i="1"/>
  <c r="Q320" i="1" s="1"/>
  <c r="C321" i="1"/>
  <c r="D321" i="1"/>
  <c r="E321" i="1" s="1"/>
  <c r="F321" i="1"/>
  <c r="G321" i="1" s="1"/>
  <c r="H321" i="1"/>
  <c r="I321" i="1"/>
  <c r="J321" i="1"/>
  <c r="Y321" i="1" s="1"/>
  <c r="P321" i="1"/>
  <c r="Q321" i="1" s="1"/>
  <c r="C322" i="1"/>
  <c r="D322" i="1"/>
  <c r="E322" i="1" s="1"/>
  <c r="F322" i="1"/>
  <c r="G322" i="1" s="1"/>
  <c r="H322" i="1"/>
  <c r="I322" i="1"/>
  <c r="J322" i="1"/>
  <c r="Y322" i="1" s="1"/>
  <c r="P322" i="1"/>
  <c r="Q322" i="1" s="1"/>
  <c r="C323" i="1"/>
  <c r="D323" i="1"/>
  <c r="E323" i="1" s="1"/>
  <c r="F323" i="1"/>
  <c r="G323" i="1" s="1"/>
  <c r="H323" i="1"/>
  <c r="I323" i="1"/>
  <c r="J323" i="1"/>
  <c r="Y323" i="1" s="1"/>
  <c r="P323" i="1"/>
  <c r="Q323" i="1" s="1"/>
  <c r="C324" i="1"/>
  <c r="D324" i="1"/>
  <c r="E324" i="1" s="1"/>
  <c r="F324" i="1"/>
  <c r="G324" i="1" s="1"/>
  <c r="H324" i="1"/>
  <c r="I324" i="1"/>
  <c r="J324" i="1"/>
  <c r="Y324" i="1" s="1"/>
  <c r="P324" i="1"/>
  <c r="Q324" i="1" s="1"/>
  <c r="C325" i="1"/>
  <c r="D325" i="1"/>
  <c r="E325" i="1" s="1"/>
  <c r="F325" i="1"/>
  <c r="G325" i="1" s="1"/>
  <c r="H325" i="1"/>
  <c r="I325" i="1"/>
  <c r="J325" i="1"/>
  <c r="R325" i="1" s="1"/>
  <c r="S325" i="1" s="1"/>
  <c r="BD325" i="1" s="1"/>
  <c r="P325" i="1"/>
  <c r="Q325" i="1" s="1"/>
  <c r="C326" i="1"/>
  <c r="D326" i="1"/>
  <c r="E326" i="1" s="1"/>
  <c r="F326" i="1"/>
  <c r="G326" i="1" s="1"/>
  <c r="H326" i="1"/>
  <c r="I326" i="1"/>
  <c r="J326" i="1"/>
  <c r="P326" i="1"/>
  <c r="Q326" i="1" s="1"/>
  <c r="C327" i="1"/>
  <c r="D327" i="1"/>
  <c r="E327" i="1" s="1"/>
  <c r="F327" i="1"/>
  <c r="G327" i="1" s="1"/>
  <c r="H327" i="1"/>
  <c r="I327" i="1"/>
  <c r="J327" i="1"/>
  <c r="Y327" i="1" s="1"/>
  <c r="P327" i="1"/>
  <c r="Q327" i="1" s="1"/>
  <c r="C328" i="1"/>
  <c r="D328" i="1"/>
  <c r="E328" i="1" s="1"/>
  <c r="F328" i="1"/>
  <c r="G328" i="1" s="1"/>
  <c r="H328" i="1"/>
  <c r="I328" i="1"/>
  <c r="J328" i="1"/>
  <c r="Y328" i="1" s="1"/>
  <c r="P328" i="1"/>
  <c r="Q328" i="1" s="1"/>
  <c r="C329" i="1"/>
  <c r="D329" i="1"/>
  <c r="E329" i="1" s="1"/>
  <c r="F329" i="1"/>
  <c r="G329" i="1" s="1"/>
  <c r="H329" i="1"/>
  <c r="I329" i="1"/>
  <c r="J329" i="1"/>
  <c r="R329" i="1" s="1"/>
  <c r="S329" i="1" s="1"/>
  <c r="BD329" i="1" s="1"/>
  <c r="P329" i="1"/>
  <c r="Q329" i="1" s="1"/>
  <c r="C330" i="1"/>
  <c r="D330" i="1"/>
  <c r="E330" i="1" s="1"/>
  <c r="F330" i="1"/>
  <c r="G330" i="1" s="1"/>
  <c r="H330" i="1"/>
  <c r="I330" i="1"/>
  <c r="J330" i="1"/>
  <c r="Y330" i="1" s="1"/>
  <c r="P330" i="1"/>
  <c r="Q330" i="1" s="1"/>
  <c r="C331" i="1"/>
  <c r="D331" i="1"/>
  <c r="E331" i="1" s="1"/>
  <c r="F331" i="1"/>
  <c r="G331" i="1" s="1"/>
  <c r="H331" i="1"/>
  <c r="I331" i="1"/>
  <c r="J331" i="1"/>
  <c r="Y331" i="1" s="1"/>
  <c r="P331" i="1"/>
  <c r="Q331" i="1" s="1"/>
  <c r="C332" i="1"/>
  <c r="D332" i="1"/>
  <c r="E332" i="1" s="1"/>
  <c r="F332" i="1"/>
  <c r="G332" i="1" s="1"/>
  <c r="H332" i="1"/>
  <c r="I332" i="1"/>
  <c r="J332" i="1"/>
  <c r="Y332" i="1" s="1"/>
  <c r="P332" i="1"/>
  <c r="Q332" i="1" s="1"/>
  <c r="C333" i="1"/>
  <c r="D333" i="1"/>
  <c r="E333" i="1" s="1"/>
  <c r="F333" i="1"/>
  <c r="G333" i="1" s="1"/>
  <c r="H333" i="1"/>
  <c r="I333" i="1"/>
  <c r="J333" i="1"/>
  <c r="P333" i="1"/>
  <c r="Q333" i="1" s="1"/>
  <c r="C334" i="1"/>
  <c r="D334" i="1"/>
  <c r="E334" i="1" s="1"/>
  <c r="F334" i="1"/>
  <c r="G334" i="1" s="1"/>
  <c r="H334" i="1"/>
  <c r="I334" i="1"/>
  <c r="J334" i="1"/>
  <c r="P334" i="1"/>
  <c r="Q334" i="1" s="1"/>
  <c r="C335" i="1"/>
  <c r="D335" i="1"/>
  <c r="E335" i="1" s="1"/>
  <c r="F335" i="1"/>
  <c r="G335" i="1" s="1"/>
  <c r="H335" i="1"/>
  <c r="I335" i="1"/>
  <c r="J335" i="1"/>
  <c r="Y335" i="1" s="1"/>
  <c r="P335" i="1"/>
  <c r="Q335" i="1" s="1"/>
  <c r="C336" i="1"/>
  <c r="D336" i="1"/>
  <c r="E336" i="1" s="1"/>
  <c r="F336" i="1"/>
  <c r="G336" i="1" s="1"/>
  <c r="H336" i="1"/>
  <c r="I336" i="1"/>
  <c r="J336" i="1"/>
  <c r="Y336" i="1" s="1"/>
  <c r="P336" i="1"/>
  <c r="Q336" i="1" s="1"/>
  <c r="C337" i="1"/>
  <c r="D337" i="1"/>
  <c r="E337" i="1" s="1"/>
  <c r="F337" i="1"/>
  <c r="G337" i="1" s="1"/>
  <c r="H337" i="1"/>
  <c r="I337" i="1"/>
  <c r="J337" i="1"/>
  <c r="Y337" i="1" s="1"/>
  <c r="P337" i="1"/>
  <c r="Q337" i="1" s="1"/>
  <c r="C338" i="1"/>
  <c r="D338" i="1"/>
  <c r="E338" i="1" s="1"/>
  <c r="F338" i="1"/>
  <c r="G338" i="1" s="1"/>
  <c r="H338" i="1"/>
  <c r="I338" i="1"/>
  <c r="J338" i="1"/>
  <c r="Y338" i="1" s="1"/>
  <c r="P338" i="1"/>
  <c r="Q338" i="1" s="1"/>
  <c r="C339" i="1"/>
  <c r="D339" i="1"/>
  <c r="E339" i="1" s="1"/>
  <c r="F339" i="1"/>
  <c r="G339" i="1" s="1"/>
  <c r="H339" i="1"/>
  <c r="I339" i="1"/>
  <c r="J339" i="1"/>
  <c r="Y339" i="1" s="1"/>
  <c r="P339" i="1"/>
  <c r="Q339" i="1" s="1"/>
  <c r="C340" i="1"/>
  <c r="D340" i="1"/>
  <c r="E340" i="1" s="1"/>
  <c r="F340" i="1"/>
  <c r="G340" i="1" s="1"/>
  <c r="H340" i="1"/>
  <c r="I340" i="1"/>
  <c r="J340" i="1"/>
  <c r="Y340" i="1" s="1"/>
  <c r="P340" i="1"/>
  <c r="Q340" i="1" s="1"/>
  <c r="C341" i="1"/>
  <c r="D341" i="1"/>
  <c r="E341" i="1" s="1"/>
  <c r="F341" i="1"/>
  <c r="G341" i="1" s="1"/>
  <c r="H341" i="1"/>
  <c r="I341" i="1"/>
  <c r="J341" i="1"/>
  <c r="R341" i="1" s="1"/>
  <c r="S341" i="1" s="1"/>
  <c r="BD341" i="1" s="1"/>
  <c r="P341" i="1"/>
  <c r="Q341" i="1" s="1"/>
  <c r="C342" i="1"/>
  <c r="D342" i="1"/>
  <c r="E342" i="1" s="1"/>
  <c r="F342" i="1"/>
  <c r="G342" i="1" s="1"/>
  <c r="H342" i="1"/>
  <c r="I342" i="1"/>
  <c r="J342" i="1"/>
  <c r="P342" i="1"/>
  <c r="Q342" i="1" s="1"/>
  <c r="C343" i="1"/>
  <c r="D343" i="1"/>
  <c r="E343" i="1" s="1"/>
  <c r="F343" i="1"/>
  <c r="G343" i="1" s="1"/>
  <c r="H343" i="1"/>
  <c r="I343" i="1"/>
  <c r="J343" i="1"/>
  <c r="Y343" i="1" s="1"/>
  <c r="P343" i="1"/>
  <c r="Q343" i="1" s="1"/>
  <c r="C344" i="1"/>
  <c r="D344" i="1"/>
  <c r="E344" i="1" s="1"/>
  <c r="F344" i="1"/>
  <c r="G344" i="1" s="1"/>
  <c r="H344" i="1"/>
  <c r="I344" i="1"/>
  <c r="J344" i="1"/>
  <c r="Y344" i="1" s="1"/>
  <c r="P344" i="1"/>
  <c r="Q344" i="1" s="1"/>
  <c r="C345" i="1"/>
  <c r="D345" i="1"/>
  <c r="E345" i="1" s="1"/>
  <c r="F345" i="1"/>
  <c r="G345" i="1" s="1"/>
  <c r="H345" i="1"/>
  <c r="I345" i="1"/>
  <c r="J345" i="1"/>
  <c r="R345" i="1" s="1"/>
  <c r="S345" i="1" s="1"/>
  <c r="BD345" i="1" s="1"/>
  <c r="P345" i="1"/>
  <c r="Q345" i="1" s="1"/>
  <c r="C346" i="1"/>
  <c r="D346" i="1"/>
  <c r="E346" i="1" s="1"/>
  <c r="F346" i="1"/>
  <c r="G346" i="1" s="1"/>
  <c r="H346" i="1"/>
  <c r="I346" i="1"/>
  <c r="J346" i="1"/>
  <c r="Y346" i="1" s="1"/>
  <c r="P346" i="1"/>
  <c r="Q346" i="1" s="1"/>
  <c r="C347" i="1"/>
  <c r="D347" i="1"/>
  <c r="E347" i="1" s="1"/>
  <c r="F347" i="1"/>
  <c r="G347" i="1" s="1"/>
  <c r="H347" i="1"/>
  <c r="I347" i="1"/>
  <c r="J347" i="1"/>
  <c r="Y347" i="1" s="1"/>
  <c r="P347" i="1"/>
  <c r="Q347" i="1" s="1"/>
  <c r="C348" i="1"/>
  <c r="D348" i="1"/>
  <c r="E348" i="1" s="1"/>
  <c r="F348" i="1"/>
  <c r="G348" i="1" s="1"/>
  <c r="H348" i="1"/>
  <c r="I348" i="1"/>
  <c r="J348" i="1"/>
  <c r="Y348" i="1" s="1"/>
  <c r="P348" i="1"/>
  <c r="Q348" i="1" s="1"/>
  <c r="C349" i="1"/>
  <c r="D349" i="1"/>
  <c r="E349" i="1" s="1"/>
  <c r="F349" i="1"/>
  <c r="G349" i="1" s="1"/>
  <c r="H349" i="1"/>
  <c r="I349" i="1"/>
  <c r="J349" i="1"/>
  <c r="P349" i="1"/>
  <c r="Q349" i="1" s="1"/>
  <c r="C350" i="1"/>
  <c r="D350" i="1"/>
  <c r="E350" i="1" s="1"/>
  <c r="F350" i="1"/>
  <c r="G350" i="1" s="1"/>
  <c r="H350" i="1"/>
  <c r="I350" i="1"/>
  <c r="J350" i="1"/>
  <c r="P350" i="1"/>
  <c r="Q350" i="1" s="1"/>
  <c r="C351" i="1"/>
  <c r="D351" i="1"/>
  <c r="E351" i="1" s="1"/>
  <c r="F351" i="1"/>
  <c r="G351" i="1" s="1"/>
  <c r="H351" i="1"/>
  <c r="I351" i="1"/>
  <c r="J351" i="1"/>
  <c r="Y351" i="1" s="1"/>
  <c r="P351" i="1"/>
  <c r="Q351" i="1" s="1"/>
  <c r="C352" i="1"/>
  <c r="D352" i="1"/>
  <c r="E352" i="1" s="1"/>
  <c r="F352" i="1"/>
  <c r="G352" i="1" s="1"/>
  <c r="H352" i="1"/>
  <c r="I352" i="1"/>
  <c r="J352" i="1"/>
  <c r="Y352" i="1" s="1"/>
  <c r="P352" i="1"/>
  <c r="Q352" i="1" s="1"/>
  <c r="C353" i="1"/>
  <c r="D353" i="1"/>
  <c r="E353" i="1" s="1"/>
  <c r="F353" i="1"/>
  <c r="G353" i="1" s="1"/>
  <c r="H353" i="1"/>
  <c r="I353" i="1"/>
  <c r="J353" i="1"/>
  <c r="Y353" i="1" s="1"/>
  <c r="P353" i="1"/>
  <c r="Q353" i="1" s="1"/>
  <c r="C354" i="1"/>
  <c r="D354" i="1"/>
  <c r="E354" i="1" s="1"/>
  <c r="F354" i="1"/>
  <c r="G354" i="1" s="1"/>
  <c r="H354" i="1"/>
  <c r="I354" i="1"/>
  <c r="J354" i="1"/>
  <c r="Y354" i="1" s="1"/>
  <c r="P354" i="1"/>
  <c r="Q354" i="1" s="1"/>
  <c r="C355" i="1"/>
  <c r="D355" i="1"/>
  <c r="E355" i="1" s="1"/>
  <c r="F355" i="1"/>
  <c r="G355" i="1" s="1"/>
  <c r="H355" i="1"/>
  <c r="I355" i="1"/>
  <c r="J355" i="1"/>
  <c r="Y355" i="1" s="1"/>
  <c r="P355" i="1"/>
  <c r="Q355" i="1" s="1"/>
  <c r="C356" i="1"/>
  <c r="D356" i="1"/>
  <c r="E356" i="1" s="1"/>
  <c r="F356" i="1"/>
  <c r="G356" i="1" s="1"/>
  <c r="H356" i="1"/>
  <c r="I356" i="1"/>
  <c r="J356" i="1"/>
  <c r="Y356" i="1" s="1"/>
  <c r="P356" i="1"/>
  <c r="Q356" i="1" s="1"/>
  <c r="C357" i="1"/>
  <c r="D357" i="1"/>
  <c r="E357" i="1" s="1"/>
  <c r="F357" i="1"/>
  <c r="G357" i="1" s="1"/>
  <c r="H357" i="1"/>
  <c r="I357" i="1"/>
  <c r="J357" i="1"/>
  <c r="R357" i="1" s="1"/>
  <c r="S357" i="1" s="1"/>
  <c r="BD357" i="1" s="1"/>
  <c r="P357" i="1"/>
  <c r="Q357" i="1" s="1"/>
  <c r="C358" i="1"/>
  <c r="D358" i="1"/>
  <c r="E358" i="1" s="1"/>
  <c r="F358" i="1"/>
  <c r="G358" i="1" s="1"/>
  <c r="H358" i="1"/>
  <c r="I358" i="1"/>
  <c r="J358" i="1"/>
  <c r="P358" i="1"/>
  <c r="Q358" i="1" s="1"/>
  <c r="C359" i="1"/>
  <c r="D359" i="1"/>
  <c r="E359" i="1" s="1"/>
  <c r="F359" i="1"/>
  <c r="G359" i="1" s="1"/>
  <c r="H359" i="1"/>
  <c r="I359" i="1"/>
  <c r="J359" i="1"/>
  <c r="Y359" i="1" s="1"/>
  <c r="P359" i="1"/>
  <c r="Q359" i="1" s="1"/>
  <c r="C360" i="1"/>
  <c r="D360" i="1"/>
  <c r="E360" i="1" s="1"/>
  <c r="F360" i="1"/>
  <c r="G360" i="1" s="1"/>
  <c r="H360" i="1"/>
  <c r="I360" i="1"/>
  <c r="J360" i="1"/>
  <c r="Y360" i="1" s="1"/>
  <c r="P360" i="1"/>
  <c r="Q360" i="1" s="1"/>
  <c r="C361" i="1"/>
  <c r="D361" i="1"/>
  <c r="E361" i="1" s="1"/>
  <c r="F361" i="1"/>
  <c r="G361" i="1" s="1"/>
  <c r="H361" i="1"/>
  <c r="I361" i="1"/>
  <c r="J361" i="1"/>
  <c r="R361" i="1" s="1"/>
  <c r="S361" i="1" s="1"/>
  <c r="BD361" i="1" s="1"/>
  <c r="P361" i="1"/>
  <c r="Q361" i="1" s="1"/>
  <c r="C362" i="1"/>
  <c r="D362" i="1"/>
  <c r="E362" i="1" s="1"/>
  <c r="F362" i="1"/>
  <c r="G362" i="1" s="1"/>
  <c r="H362" i="1"/>
  <c r="I362" i="1"/>
  <c r="J362" i="1"/>
  <c r="Y362" i="1" s="1"/>
  <c r="P362" i="1"/>
  <c r="Q362" i="1" s="1"/>
  <c r="C363" i="1"/>
  <c r="D363" i="1"/>
  <c r="E363" i="1" s="1"/>
  <c r="F363" i="1"/>
  <c r="G363" i="1" s="1"/>
  <c r="H363" i="1"/>
  <c r="I363" i="1"/>
  <c r="J363" i="1"/>
  <c r="Y363" i="1" s="1"/>
  <c r="P363" i="1"/>
  <c r="Q363" i="1" s="1"/>
  <c r="C364" i="1"/>
  <c r="D364" i="1"/>
  <c r="E364" i="1" s="1"/>
  <c r="F364" i="1"/>
  <c r="G364" i="1" s="1"/>
  <c r="H364" i="1"/>
  <c r="I364" i="1"/>
  <c r="J364" i="1"/>
  <c r="Y364" i="1" s="1"/>
  <c r="P364" i="1"/>
  <c r="Q364" i="1" s="1"/>
  <c r="C365" i="1"/>
  <c r="D365" i="1"/>
  <c r="E365" i="1" s="1"/>
  <c r="F365" i="1"/>
  <c r="G365" i="1" s="1"/>
  <c r="H365" i="1"/>
  <c r="I365" i="1"/>
  <c r="J365" i="1"/>
  <c r="R365" i="1" s="1"/>
  <c r="S365" i="1" s="1"/>
  <c r="BD365" i="1" s="1"/>
  <c r="P365" i="1"/>
  <c r="Q365" i="1" s="1"/>
  <c r="C366" i="1"/>
  <c r="D366" i="1"/>
  <c r="E366" i="1" s="1"/>
  <c r="F366" i="1"/>
  <c r="G366" i="1" s="1"/>
  <c r="H366" i="1"/>
  <c r="I366" i="1"/>
  <c r="J366" i="1"/>
  <c r="P366" i="1"/>
  <c r="Q366" i="1" s="1"/>
  <c r="C367" i="1"/>
  <c r="D367" i="1"/>
  <c r="E367" i="1" s="1"/>
  <c r="F367" i="1"/>
  <c r="G367" i="1" s="1"/>
  <c r="H367" i="1"/>
  <c r="I367" i="1"/>
  <c r="J367" i="1"/>
  <c r="Y367" i="1" s="1"/>
  <c r="P367" i="1"/>
  <c r="Q367" i="1" s="1"/>
  <c r="C368" i="1"/>
  <c r="D368" i="1"/>
  <c r="E368" i="1" s="1"/>
  <c r="F368" i="1"/>
  <c r="G368" i="1" s="1"/>
  <c r="H368" i="1"/>
  <c r="I368" i="1"/>
  <c r="J368" i="1"/>
  <c r="Y368" i="1" s="1"/>
  <c r="P368" i="1"/>
  <c r="Q368" i="1" s="1"/>
  <c r="C369" i="1"/>
  <c r="D369" i="1"/>
  <c r="E369" i="1" s="1"/>
  <c r="F369" i="1"/>
  <c r="G369" i="1" s="1"/>
  <c r="H369" i="1"/>
  <c r="I369" i="1"/>
  <c r="J369" i="1"/>
  <c r="Y369" i="1" s="1"/>
  <c r="P369" i="1"/>
  <c r="Q369" i="1" s="1"/>
  <c r="C370" i="1"/>
  <c r="D370" i="1"/>
  <c r="E370" i="1" s="1"/>
  <c r="F370" i="1"/>
  <c r="G370" i="1" s="1"/>
  <c r="H370" i="1"/>
  <c r="I370" i="1"/>
  <c r="J370" i="1"/>
  <c r="Y370" i="1" s="1"/>
  <c r="P370" i="1"/>
  <c r="Q370" i="1" s="1"/>
  <c r="C371" i="1"/>
  <c r="D371" i="1"/>
  <c r="E371" i="1" s="1"/>
  <c r="F371" i="1"/>
  <c r="G371" i="1" s="1"/>
  <c r="H371" i="1"/>
  <c r="I371" i="1"/>
  <c r="J371" i="1"/>
  <c r="Y371" i="1" s="1"/>
  <c r="P371" i="1"/>
  <c r="Q371" i="1" s="1"/>
  <c r="C372" i="1"/>
  <c r="D372" i="1"/>
  <c r="E372" i="1" s="1"/>
  <c r="F372" i="1"/>
  <c r="G372" i="1" s="1"/>
  <c r="H372" i="1"/>
  <c r="I372" i="1"/>
  <c r="J372" i="1"/>
  <c r="Y372" i="1" s="1"/>
  <c r="P372" i="1"/>
  <c r="Q372" i="1" s="1"/>
  <c r="C373" i="1"/>
  <c r="D373" i="1"/>
  <c r="E373" i="1" s="1"/>
  <c r="F373" i="1"/>
  <c r="G373" i="1" s="1"/>
  <c r="H373" i="1"/>
  <c r="I373" i="1"/>
  <c r="J373" i="1"/>
  <c r="R373" i="1" s="1"/>
  <c r="S373" i="1" s="1"/>
  <c r="BD373" i="1" s="1"/>
  <c r="P373" i="1"/>
  <c r="Q373" i="1" s="1"/>
  <c r="C374" i="1"/>
  <c r="D374" i="1"/>
  <c r="E374" i="1" s="1"/>
  <c r="F374" i="1"/>
  <c r="G374" i="1" s="1"/>
  <c r="H374" i="1"/>
  <c r="I374" i="1"/>
  <c r="J374" i="1"/>
  <c r="P374" i="1"/>
  <c r="Q374" i="1" s="1"/>
  <c r="C375" i="1"/>
  <c r="D375" i="1"/>
  <c r="E375" i="1" s="1"/>
  <c r="F375" i="1"/>
  <c r="G375" i="1" s="1"/>
  <c r="H375" i="1"/>
  <c r="I375" i="1"/>
  <c r="J375" i="1"/>
  <c r="Y375" i="1" s="1"/>
  <c r="P375" i="1"/>
  <c r="Q375" i="1" s="1"/>
  <c r="C376" i="1"/>
  <c r="D376" i="1"/>
  <c r="E376" i="1" s="1"/>
  <c r="F376" i="1"/>
  <c r="G376" i="1" s="1"/>
  <c r="H376" i="1"/>
  <c r="I376" i="1"/>
  <c r="J376" i="1"/>
  <c r="Y376" i="1" s="1"/>
  <c r="P376" i="1"/>
  <c r="Q376" i="1" s="1"/>
  <c r="C377" i="1"/>
  <c r="D377" i="1"/>
  <c r="E377" i="1" s="1"/>
  <c r="F377" i="1"/>
  <c r="G377" i="1" s="1"/>
  <c r="H377" i="1"/>
  <c r="I377" i="1"/>
  <c r="J377" i="1"/>
  <c r="R377" i="1" s="1"/>
  <c r="S377" i="1" s="1"/>
  <c r="BD377" i="1" s="1"/>
  <c r="P377" i="1"/>
  <c r="Q377" i="1" s="1"/>
  <c r="C378" i="1"/>
  <c r="D378" i="1"/>
  <c r="E378" i="1" s="1"/>
  <c r="F378" i="1"/>
  <c r="G378" i="1" s="1"/>
  <c r="H378" i="1"/>
  <c r="I378" i="1"/>
  <c r="J378" i="1"/>
  <c r="R378" i="1" s="1"/>
  <c r="P378" i="1"/>
  <c r="Q378" i="1" s="1"/>
  <c r="C379" i="1"/>
  <c r="D379" i="1"/>
  <c r="E379" i="1" s="1"/>
  <c r="F379" i="1"/>
  <c r="G379" i="1" s="1"/>
  <c r="H379" i="1"/>
  <c r="I379" i="1"/>
  <c r="J379" i="1"/>
  <c r="Y379" i="1" s="1"/>
  <c r="P379" i="1"/>
  <c r="Q379" i="1" s="1"/>
  <c r="C380" i="1"/>
  <c r="D380" i="1"/>
  <c r="E380" i="1" s="1"/>
  <c r="F380" i="1"/>
  <c r="G380" i="1" s="1"/>
  <c r="H380" i="1"/>
  <c r="I380" i="1"/>
  <c r="J380" i="1"/>
  <c r="Y380" i="1" s="1"/>
  <c r="P380" i="1"/>
  <c r="Q380" i="1" s="1"/>
  <c r="C381" i="1"/>
  <c r="D381" i="1"/>
  <c r="E381" i="1" s="1"/>
  <c r="F381" i="1"/>
  <c r="G381" i="1" s="1"/>
  <c r="H381" i="1"/>
  <c r="I381" i="1"/>
  <c r="J381" i="1"/>
  <c r="X381" i="1" s="1"/>
  <c r="P381" i="1"/>
  <c r="Q381" i="1" s="1"/>
  <c r="C382" i="1"/>
  <c r="D382" i="1"/>
  <c r="E382" i="1" s="1"/>
  <c r="F382" i="1"/>
  <c r="G382" i="1" s="1"/>
  <c r="H382" i="1"/>
  <c r="I382" i="1"/>
  <c r="J382" i="1"/>
  <c r="Y382" i="1" s="1"/>
  <c r="P382" i="1"/>
  <c r="Q382" i="1" s="1"/>
  <c r="C383" i="1"/>
  <c r="D383" i="1"/>
  <c r="E383" i="1" s="1"/>
  <c r="F383" i="1"/>
  <c r="G383" i="1" s="1"/>
  <c r="H383" i="1"/>
  <c r="I383" i="1"/>
  <c r="J383" i="1"/>
  <c r="X383" i="1" s="1"/>
  <c r="P383" i="1"/>
  <c r="Q383" i="1" s="1"/>
  <c r="C384" i="1"/>
  <c r="D384" i="1"/>
  <c r="E384" i="1" s="1"/>
  <c r="F384" i="1"/>
  <c r="G384" i="1" s="1"/>
  <c r="H384" i="1"/>
  <c r="I384" i="1"/>
  <c r="J384" i="1"/>
  <c r="Y384" i="1" s="1"/>
  <c r="P384" i="1"/>
  <c r="Q384" i="1" s="1"/>
  <c r="C385" i="1"/>
  <c r="D385" i="1"/>
  <c r="E385" i="1" s="1"/>
  <c r="F385" i="1"/>
  <c r="G385" i="1" s="1"/>
  <c r="H385" i="1"/>
  <c r="I385" i="1"/>
  <c r="J385" i="1"/>
  <c r="P385" i="1"/>
  <c r="Q385" i="1" s="1"/>
  <c r="C386" i="1"/>
  <c r="D386" i="1"/>
  <c r="E386" i="1" s="1"/>
  <c r="F386" i="1"/>
  <c r="G386" i="1" s="1"/>
  <c r="H386" i="1"/>
  <c r="I386" i="1"/>
  <c r="J386" i="1"/>
  <c r="R386" i="1" s="1"/>
  <c r="P386" i="1"/>
  <c r="Q386" i="1" s="1"/>
  <c r="C387" i="1"/>
  <c r="D387" i="1"/>
  <c r="E387" i="1" s="1"/>
  <c r="F387" i="1"/>
  <c r="G387" i="1" s="1"/>
  <c r="H387" i="1"/>
  <c r="I387" i="1"/>
  <c r="J387" i="1"/>
  <c r="R387" i="1" s="1"/>
  <c r="P387" i="1"/>
  <c r="Q387" i="1" s="1"/>
  <c r="C388" i="1"/>
  <c r="D388" i="1"/>
  <c r="E388" i="1" s="1"/>
  <c r="F388" i="1"/>
  <c r="G388" i="1" s="1"/>
  <c r="H388" i="1"/>
  <c r="I388" i="1"/>
  <c r="J388" i="1"/>
  <c r="Y388" i="1" s="1"/>
  <c r="P388" i="1"/>
  <c r="Q388" i="1" s="1"/>
  <c r="C389" i="1"/>
  <c r="D389" i="1"/>
  <c r="E389" i="1" s="1"/>
  <c r="F389" i="1"/>
  <c r="G389" i="1" s="1"/>
  <c r="H389" i="1"/>
  <c r="I389" i="1"/>
  <c r="J389" i="1"/>
  <c r="Y389" i="1" s="1"/>
  <c r="P389" i="1"/>
  <c r="Q389" i="1" s="1"/>
  <c r="C390" i="1"/>
  <c r="D390" i="1"/>
  <c r="E390" i="1" s="1"/>
  <c r="F390" i="1"/>
  <c r="G390" i="1" s="1"/>
  <c r="H390" i="1"/>
  <c r="I390" i="1"/>
  <c r="J390" i="1"/>
  <c r="X390" i="1" s="1"/>
  <c r="P390" i="1"/>
  <c r="Q390" i="1" s="1"/>
  <c r="C391" i="1"/>
  <c r="D391" i="1"/>
  <c r="E391" i="1" s="1"/>
  <c r="F391" i="1"/>
  <c r="G391" i="1" s="1"/>
  <c r="H391" i="1"/>
  <c r="I391" i="1"/>
  <c r="J391" i="1"/>
  <c r="P391" i="1"/>
  <c r="Q391" i="1" s="1"/>
  <c r="C392" i="1"/>
  <c r="D392" i="1"/>
  <c r="E392" i="1" s="1"/>
  <c r="F392" i="1"/>
  <c r="G392" i="1" s="1"/>
  <c r="H392" i="1"/>
  <c r="I392" i="1"/>
  <c r="J392" i="1"/>
  <c r="Y392" i="1" s="1"/>
  <c r="P392" i="1"/>
  <c r="Q392" i="1" s="1"/>
  <c r="C393" i="1"/>
  <c r="D393" i="1"/>
  <c r="E393" i="1" s="1"/>
  <c r="F393" i="1"/>
  <c r="G393" i="1" s="1"/>
  <c r="H393" i="1"/>
  <c r="I393" i="1"/>
  <c r="J393" i="1"/>
  <c r="R393" i="1" s="1"/>
  <c r="S393" i="1" s="1"/>
  <c r="BD393" i="1" s="1"/>
  <c r="P393" i="1"/>
  <c r="Q393" i="1" s="1"/>
  <c r="C394" i="1"/>
  <c r="D394" i="1"/>
  <c r="E394" i="1" s="1"/>
  <c r="F394" i="1"/>
  <c r="G394" i="1" s="1"/>
  <c r="H394" i="1"/>
  <c r="I394" i="1"/>
  <c r="J394" i="1"/>
  <c r="P394" i="1"/>
  <c r="Q394" i="1" s="1"/>
  <c r="C395" i="1"/>
  <c r="D395" i="1"/>
  <c r="E395" i="1" s="1"/>
  <c r="F395" i="1"/>
  <c r="G395" i="1" s="1"/>
  <c r="H395" i="1"/>
  <c r="I395" i="1"/>
  <c r="J395" i="1"/>
  <c r="X395" i="1" s="1"/>
  <c r="P395" i="1"/>
  <c r="Q395" i="1" s="1"/>
  <c r="C396" i="1"/>
  <c r="D396" i="1"/>
  <c r="E396" i="1" s="1"/>
  <c r="F396" i="1"/>
  <c r="G396" i="1" s="1"/>
  <c r="H396" i="1"/>
  <c r="I396" i="1"/>
  <c r="J396" i="1"/>
  <c r="P396" i="1"/>
  <c r="Q396" i="1" s="1"/>
  <c r="C397" i="1"/>
  <c r="D397" i="1"/>
  <c r="E397" i="1" s="1"/>
  <c r="F397" i="1"/>
  <c r="G397" i="1" s="1"/>
  <c r="H397" i="1"/>
  <c r="I397" i="1"/>
  <c r="J397" i="1"/>
  <c r="R397" i="1" s="1"/>
  <c r="P397" i="1"/>
  <c r="Q397" i="1" s="1"/>
  <c r="C398" i="1"/>
  <c r="D398" i="1"/>
  <c r="E398" i="1" s="1"/>
  <c r="F398" i="1"/>
  <c r="G398" i="1" s="1"/>
  <c r="H398" i="1"/>
  <c r="I398" i="1"/>
  <c r="J398" i="1"/>
  <c r="X398" i="1" s="1"/>
  <c r="P398" i="1"/>
  <c r="Q398" i="1" s="1"/>
  <c r="C399" i="1"/>
  <c r="D399" i="1"/>
  <c r="E399" i="1" s="1"/>
  <c r="F399" i="1"/>
  <c r="G399" i="1" s="1"/>
  <c r="H399" i="1"/>
  <c r="I399" i="1"/>
  <c r="J399" i="1"/>
  <c r="X399" i="1" s="1"/>
  <c r="P399" i="1"/>
  <c r="Q399" i="1" s="1"/>
  <c r="C400" i="1"/>
  <c r="D400" i="1"/>
  <c r="E400" i="1" s="1"/>
  <c r="F400" i="1"/>
  <c r="G400" i="1" s="1"/>
  <c r="H400" i="1"/>
  <c r="I400" i="1"/>
  <c r="J400" i="1"/>
  <c r="Y400" i="1" s="1"/>
  <c r="P400" i="1"/>
  <c r="Q400" i="1" s="1"/>
  <c r="C401" i="1"/>
  <c r="D401" i="1"/>
  <c r="E401" i="1" s="1"/>
  <c r="F401" i="1"/>
  <c r="G401" i="1" s="1"/>
  <c r="H401" i="1"/>
  <c r="I401" i="1"/>
  <c r="J401" i="1"/>
  <c r="Y401" i="1" s="1"/>
  <c r="P401" i="1"/>
  <c r="Q401" i="1" s="1"/>
  <c r="C402" i="1"/>
  <c r="D402" i="1"/>
  <c r="E402" i="1" s="1"/>
  <c r="F402" i="1"/>
  <c r="G402" i="1" s="1"/>
  <c r="H402" i="1"/>
  <c r="I402" i="1"/>
  <c r="J402" i="1"/>
  <c r="Y402" i="1" s="1"/>
  <c r="P402" i="1"/>
  <c r="Q402" i="1" s="1"/>
  <c r="C403" i="1"/>
  <c r="D403" i="1"/>
  <c r="E403" i="1" s="1"/>
  <c r="F403" i="1"/>
  <c r="G403" i="1" s="1"/>
  <c r="H403" i="1"/>
  <c r="I403" i="1"/>
  <c r="J403" i="1"/>
  <c r="Y403" i="1" s="1"/>
  <c r="P403" i="1"/>
  <c r="Q403" i="1" s="1"/>
  <c r="C404" i="1"/>
  <c r="D404" i="1"/>
  <c r="E404" i="1" s="1"/>
  <c r="F404" i="1"/>
  <c r="G404" i="1" s="1"/>
  <c r="H404" i="1"/>
  <c r="I404" i="1"/>
  <c r="J404" i="1"/>
  <c r="Y404" i="1" s="1"/>
  <c r="P404" i="1"/>
  <c r="Q404" i="1" s="1"/>
  <c r="C405" i="1"/>
  <c r="D405" i="1"/>
  <c r="E405" i="1" s="1"/>
  <c r="F405" i="1"/>
  <c r="G405" i="1" s="1"/>
  <c r="H405" i="1"/>
  <c r="I405" i="1"/>
  <c r="J405" i="1"/>
  <c r="R405" i="1" s="1"/>
  <c r="S405" i="1" s="1"/>
  <c r="BD405" i="1" s="1"/>
  <c r="P405" i="1"/>
  <c r="Q405" i="1" s="1"/>
  <c r="C406" i="1"/>
  <c r="D406" i="1"/>
  <c r="E406" i="1" s="1"/>
  <c r="F406" i="1"/>
  <c r="G406" i="1" s="1"/>
  <c r="H406" i="1"/>
  <c r="I406" i="1"/>
  <c r="J406" i="1"/>
  <c r="Y406" i="1" s="1"/>
  <c r="P406" i="1"/>
  <c r="Q406" i="1" s="1"/>
  <c r="C407" i="1"/>
  <c r="D407" i="1"/>
  <c r="E407" i="1" s="1"/>
  <c r="F407" i="1"/>
  <c r="G407" i="1" s="1"/>
  <c r="H407" i="1"/>
  <c r="I407" i="1"/>
  <c r="J407" i="1"/>
  <c r="P407" i="1"/>
  <c r="Q407" i="1" s="1"/>
  <c r="C408" i="1"/>
  <c r="D408" i="1"/>
  <c r="E408" i="1" s="1"/>
  <c r="F408" i="1"/>
  <c r="G408" i="1" s="1"/>
  <c r="H408" i="1"/>
  <c r="I408" i="1"/>
  <c r="J408" i="1"/>
  <c r="Y408" i="1" s="1"/>
  <c r="P408" i="1"/>
  <c r="Q408" i="1" s="1"/>
  <c r="C409" i="1"/>
  <c r="D409" i="1"/>
  <c r="E409" i="1" s="1"/>
  <c r="F409" i="1"/>
  <c r="G409" i="1" s="1"/>
  <c r="H409" i="1"/>
  <c r="I409" i="1"/>
  <c r="J409" i="1"/>
  <c r="X409" i="1" s="1"/>
  <c r="P409" i="1"/>
  <c r="Q409" i="1" s="1"/>
  <c r="C410" i="1"/>
  <c r="D410" i="1"/>
  <c r="E410" i="1" s="1"/>
  <c r="F410" i="1"/>
  <c r="G410" i="1" s="1"/>
  <c r="H410" i="1"/>
  <c r="I410" i="1"/>
  <c r="J410" i="1"/>
  <c r="Y410" i="1" s="1"/>
  <c r="P410" i="1"/>
  <c r="Q410" i="1" s="1"/>
  <c r="C411" i="1"/>
  <c r="D411" i="1"/>
  <c r="E411" i="1" s="1"/>
  <c r="F411" i="1"/>
  <c r="G411" i="1" s="1"/>
  <c r="H411" i="1"/>
  <c r="I411" i="1"/>
  <c r="J411" i="1"/>
  <c r="Y411" i="1" s="1"/>
  <c r="P411" i="1"/>
  <c r="Q411" i="1" s="1"/>
  <c r="C412" i="1"/>
  <c r="D412" i="1"/>
  <c r="E412" i="1" s="1"/>
  <c r="F412" i="1"/>
  <c r="G412" i="1" s="1"/>
  <c r="H412" i="1"/>
  <c r="I412" i="1"/>
  <c r="J412" i="1"/>
  <c r="Y412" i="1" s="1"/>
  <c r="P412" i="1"/>
  <c r="Q412" i="1" s="1"/>
  <c r="C413" i="1"/>
  <c r="D413" i="1"/>
  <c r="E413" i="1" s="1"/>
  <c r="F413" i="1"/>
  <c r="G413" i="1" s="1"/>
  <c r="H413" i="1"/>
  <c r="I413" i="1"/>
  <c r="J413" i="1"/>
  <c r="P413" i="1"/>
  <c r="Q413" i="1" s="1"/>
  <c r="C414" i="1"/>
  <c r="D414" i="1"/>
  <c r="E414" i="1" s="1"/>
  <c r="F414" i="1"/>
  <c r="G414" i="1" s="1"/>
  <c r="H414" i="1"/>
  <c r="I414" i="1"/>
  <c r="J414" i="1"/>
  <c r="X414" i="1" s="1"/>
  <c r="P414" i="1"/>
  <c r="Q414" i="1" s="1"/>
  <c r="C415" i="1"/>
  <c r="D415" i="1"/>
  <c r="E415" i="1" s="1"/>
  <c r="F415" i="1"/>
  <c r="G415" i="1" s="1"/>
  <c r="H415" i="1"/>
  <c r="I415" i="1"/>
  <c r="J415" i="1"/>
  <c r="X415" i="1" s="1"/>
  <c r="P415" i="1"/>
  <c r="Q415" i="1" s="1"/>
  <c r="C416" i="1"/>
  <c r="D416" i="1"/>
  <c r="E416" i="1" s="1"/>
  <c r="F416" i="1"/>
  <c r="G416" i="1" s="1"/>
  <c r="H416" i="1"/>
  <c r="I416" i="1"/>
  <c r="J416" i="1"/>
  <c r="Y416" i="1" s="1"/>
  <c r="P416" i="1"/>
  <c r="Q416" i="1" s="1"/>
  <c r="C417" i="1"/>
  <c r="D417" i="1"/>
  <c r="E417" i="1" s="1"/>
  <c r="F417" i="1"/>
  <c r="G417" i="1" s="1"/>
  <c r="H417" i="1"/>
  <c r="I417" i="1"/>
  <c r="J417" i="1"/>
  <c r="X417" i="1" s="1"/>
  <c r="P417" i="1"/>
  <c r="Q417" i="1" s="1"/>
  <c r="C418" i="1"/>
  <c r="D418" i="1"/>
  <c r="E418" i="1" s="1"/>
  <c r="F418" i="1"/>
  <c r="G418" i="1" s="1"/>
  <c r="H418" i="1"/>
  <c r="I418" i="1"/>
  <c r="J418" i="1"/>
  <c r="R418" i="1" s="1"/>
  <c r="P418" i="1"/>
  <c r="Q418" i="1" s="1"/>
  <c r="C419" i="1"/>
  <c r="D419" i="1"/>
  <c r="E419" i="1" s="1"/>
  <c r="F419" i="1"/>
  <c r="G419" i="1" s="1"/>
  <c r="H419" i="1"/>
  <c r="I419" i="1"/>
  <c r="J419" i="1"/>
  <c r="Y419" i="1" s="1"/>
  <c r="P419" i="1"/>
  <c r="Q419" i="1" s="1"/>
  <c r="C420" i="1"/>
  <c r="D420" i="1"/>
  <c r="E420" i="1" s="1"/>
  <c r="F420" i="1"/>
  <c r="G420" i="1" s="1"/>
  <c r="H420" i="1"/>
  <c r="I420" i="1"/>
  <c r="J420" i="1"/>
  <c r="Y420" i="1" s="1"/>
  <c r="P420" i="1"/>
  <c r="Q420" i="1" s="1"/>
  <c r="C421" i="1"/>
  <c r="D421" i="1"/>
  <c r="E421" i="1" s="1"/>
  <c r="F421" i="1"/>
  <c r="G421" i="1" s="1"/>
  <c r="H421" i="1"/>
  <c r="I421" i="1"/>
  <c r="J421" i="1"/>
  <c r="Y421" i="1" s="1"/>
  <c r="P421" i="1"/>
  <c r="Q421" i="1" s="1"/>
  <c r="C422" i="1"/>
  <c r="D422" i="1"/>
  <c r="E422" i="1" s="1"/>
  <c r="F422" i="1"/>
  <c r="G422" i="1" s="1"/>
  <c r="H422" i="1"/>
  <c r="I422" i="1"/>
  <c r="J422" i="1"/>
  <c r="Y422" i="1" s="1"/>
  <c r="P422" i="1"/>
  <c r="Q422" i="1" s="1"/>
  <c r="C423" i="1"/>
  <c r="D423" i="1"/>
  <c r="E423" i="1" s="1"/>
  <c r="F423" i="1"/>
  <c r="G423" i="1" s="1"/>
  <c r="H423" i="1"/>
  <c r="I423" i="1"/>
  <c r="J423" i="1"/>
  <c r="Y423" i="1" s="1"/>
  <c r="P423" i="1"/>
  <c r="Q423" i="1" s="1"/>
  <c r="C424" i="1"/>
  <c r="D424" i="1"/>
  <c r="E424" i="1" s="1"/>
  <c r="F424" i="1"/>
  <c r="G424" i="1" s="1"/>
  <c r="H424" i="1"/>
  <c r="I424" i="1"/>
  <c r="J424" i="1"/>
  <c r="P424" i="1"/>
  <c r="Q424" i="1" s="1"/>
  <c r="C425" i="1"/>
  <c r="D425" i="1"/>
  <c r="E425" i="1" s="1"/>
  <c r="F425" i="1"/>
  <c r="G425" i="1" s="1"/>
  <c r="H425" i="1"/>
  <c r="I425" i="1"/>
  <c r="J425" i="1"/>
  <c r="Y425" i="1" s="1"/>
  <c r="P425" i="1"/>
  <c r="Q425" i="1" s="1"/>
  <c r="C426" i="1"/>
  <c r="D426" i="1"/>
  <c r="E426" i="1" s="1"/>
  <c r="F426" i="1"/>
  <c r="G426" i="1" s="1"/>
  <c r="H426" i="1"/>
  <c r="I426" i="1"/>
  <c r="J426" i="1"/>
  <c r="X426" i="1" s="1"/>
  <c r="P426" i="1"/>
  <c r="Q426" i="1" s="1"/>
  <c r="C427" i="1"/>
  <c r="D427" i="1"/>
  <c r="E427" i="1" s="1"/>
  <c r="F427" i="1"/>
  <c r="G427" i="1" s="1"/>
  <c r="H427" i="1"/>
  <c r="I427" i="1"/>
  <c r="J427" i="1"/>
  <c r="X427" i="1" s="1"/>
  <c r="P427" i="1"/>
  <c r="Q427" i="1" s="1"/>
  <c r="C428" i="1"/>
  <c r="D428" i="1"/>
  <c r="E428" i="1" s="1"/>
  <c r="F428" i="1"/>
  <c r="G428" i="1" s="1"/>
  <c r="H428" i="1"/>
  <c r="I428" i="1"/>
  <c r="J428" i="1"/>
  <c r="Y428" i="1" s="1"/>
  <c r="P428" i="1"/>
  <c r="Q428" i="1" s="1"/>
  <c r="C429" i="1"/>
  <c r="D429" i="1"/>
  <c r="E429" i="1" s="1"/>
  <c r="F429" i="1"/>
  <c r="G429" i="1" s="1"/>
  <c r="H429" i="1"/>
  <c r="I429" i="1"/>
  <c r="J429" i="1"/>
  <c r="R429" i="1" s="1"/>
  <c r="S429" i="1" s="1"/>
  <c r="BD429" i="1" s="1"/>
  <c r="P429" i="1"/>
  <c r="Q429" i="1" s="1"/>
  <c r="C430" i="1"/>
  <c r="D430" i="1"/>
  <c r="E430" i="1" s="1"/>
  <c r="F430" i="1"/>
  <c r="G430" i="1" s="1"/>
  <c r="H430" i="1"/>
  <c r="I430" i="1"/>
  <c r="J430" i="1"/>
  <c r="X430" i="1" s="1"/>
  <c r="P430" i="1"/>
  <c r="Q430" i="1" s="1"/>
  <c r="C431" i="1"/>
  <c r="D431" i="1"/>
  <c r="E431" i="1" s="1"/>
  <c r="F431" i="1"/>
  <c r="G431" i="1" s="1"/>
  <c r="H431" i="1"/>
  <c r="I431" i="1"/>
  <c r="J431" i="1"/>
  <c r="X431" i="1" s="1"/>
  <c r="P431" i="1"/>
  <c r="Q431" i="1" s="1"/>
  <c r="C432" i="1"/>
  <c r="D432" i="1"/>
  <c r="E432" i="1" s="1"/>
  <c r="F432" i="1"/>
  <c r="G432" i="1" s="1"/>
  <c r="H432" i="1"/>
  <c r="I432" i="1"/>
  <c r="J432" i="1"/>
  <c r="R432" i="1" s="1"/>
  <c r="S432" i="1" s="1"/>
  <c r="BD432" i="1" s="1"/>
  <c r="P432" i="1"/>
  <c r="Q432" i="1" s="1"/>
  <c r="C433" i="1"/>
  <c r="D433" i="1"/>
  <c r="E433" i="1" s="1"/>
  <c r="F433" i="1"/>
  <c r="G433" i="1" s="1"/>
  <c r="H433" i="1"/>
  <c r="I433" i="1"/>
  <c r="J433" i="1"/>
  <c r="R433" i="1" s="1"/>
  <c r="S433" i="1" s="1"/>
  <c r="BD433" i="1" s="1"/>
  <c r="P433" i="1"/>
  <c r="Q433" i="1" s="1"/>
  <c r="C434" i="1"/>
  <c r="D434" i="1"/>
  <c r="E434" i="1" s="1"/>
  <c r="F434" i="1"/>
  <c r="G434" i="1" s="1"/>
  <c r="H434" i="1"/>
  <c r="I434" i="1"/>
  <c r="J434" i="1"/>
  <c r="P434" i="1"/>
  <c r="Q434" i="1" s="1"/>
  <c r="C435" i="1"/>
  <c r="D435" i="1"/>
  <c r="E435" i="1" s="1"/>
  <c r="F435" i="1"/>
  <c r="G435" i="1" s="1"/>
  <c r="H435" i="1"/>
  <c r="I435" i="1"/>
  <c r="J435" i="1"/>
  <c r="Y435" i="1" s="1"/>
  <c r="P435" i="1"/>
  <c r="Q435" i="1" s="1"/>
  <c r="C436" i="1"/>
  <c r="D436" i="1"/>
  <c r="E436" i="1" s="1"/>
  <c r="F436" i="1"/>
  <c r="G436" i="1" s="1"/>
  <c r="H436" i="1"/>
  <c r="I436" i="1"/>
  <c r="J436" i="1"/>
  <c r="R436" i="1" s="1"/>
  <c r="S436" i="1" s="1"/>
  <c r="BD436" i="1" s="1"/>
  <c r="P436" i="1"/>
  <c r="Q436" i="1" s="1"/>
  <c r="C437" i="1"/>
  <c r="D437" i="1"/>
  <c r="E437" i="1" s="1"/>
  <c r="F437" i="1"/>
  <c r="G437" i="1" s="1"/>
  <c r="H437" i="1"/>
  <c r="I437" i="1"/>
  <c r="J437" i="1"/>
  <c r="Y437" i="1" s="1"/>
  <c r="P437" i="1"/>
  <c r="Q437" i="1" s="1"/>
  <c r="C438" i="1"/>
  <c r="D438" i="1"/>
  <c r="E438" i="1" s="1"/>
  <c r="F438" i="1"/>
  <c r="G438" i="1" s="1"/>
  <c r="H438" i="1"/>
  <c r="I438" i="1"/>
  <c r="J438" i="1"/>
  <c r="X438" i="1" s="1"/>
  <c r="P438" i="1"/>
  <c r="Q438" i="1" s="1"/>
  <c r="C439" i="1"/>
  <c r="D439" i="1"/>
  <c r="E439" i="1" s="1"/>
  <c r="F439" i="1"/>
  <c r="G439" i="1" s="1"/>
  <c r="H439" i="1"/>
  <c r="I439" i="1"/>
  <c r="J439" i="1"/>
  <c r="P439" i="1"/>
  <c r="Q439" i="1" s="1"/>
  <c r="C440" i="1"/>
  <c r="D440" i="1"/>
  <c r="E440" i="1" s="1"/>
  <c r="F440" i="1"/>
  <c r="G440" i="1" s="1"/>
  <c r="H440" i="1"/>
  <c r="I440" i="1"/>
  <c r="J440" i="1"/>
  <c r="X440" i="1" s="1"/>
  <c r="P440" i="1"/>
  <c r="Q440" i="1" s="1"/>
  <c r="C441" i="1"/>
  <c r="D441" i="1"/>
  <c r="E441" i="1" s="1"/>
  <c r="F441" i="1"/>
  <c r="G441" i="1" s="1"/>
  <c r="H441" i="1"/>
  <c r="I441" i="1"/>
  <c r="J441" i="1"/>
  <c r="P441" i="1"/>
  <c r="Q441" i="1" s="1"/>
  <c r="C442" i="1"/>
  <c r="D442" i="1"/>
  <c r="E442" i="1" s="1"/>
  <c r="F442" i="1"/>
  <c r="G442" i="1" s="1"/>
  <c r="H442" i="1"/>
  <c r="I442" i="1"/>
  <c r="J442" i="1"/>
  <c r="R442" i="1" s="1"/>
  <c r="S442" i="1" s="1"/>
  <c r="BD442" i="1" s="1"/>
  <c r="P442" i="1"/>
  <c r="Q442" i="1" s="1"/>
  <c r="C443" i="1"/>
  <c r="D443" i="1"/>
  <c r="E443" i="1" s="1"/>
  <c r="F443" i="1"/>
  <c r="G443" i="1" s="1"/>
  <c r="H443" i="1"/>
  <c r="I443" i="1"/>
  <c r="J443" i="1"/>
  <c r="Y443" i="1" s="1"/>
  <c r="P443" i="1"/>
  <c r="Q443" i="1" s="1"/>
  <c r="C444" i="1"/>
  <c r="D444" i="1"/>
  <c r="E444" i="1" s="1"/>
  <c r="F444" i="1"/>
  <c r="G444" i="1" s="1"/>
  <c r="H444" i="1"/>
  <c r="I444" i="1"/>
  <c r="J444" i="1"/>
  <c r="R444" i="1" s="1"/>
  <c r="P444" i="1"/>
  <c r="Q444" i="1" s="1"/>
  <c r="C445" i="1"/>
  <c r="D445" i="1"/>
  <c r="E445" i="1" s="1"/>
  <c r="F445" i="1"/>
  <c r="G445" i="1" s="1"/>
  <c r="H445" i="1"/>
  <c r="I445" i="1"/>
  <c r="J445" i="1"/>
  <c r="Y445" i="1" s="1"/>
  <c r="P445" i="1"/>
  <c r="Q445" i="1" s="1"/>
  <c r="C446" i="1"/>
  <c r="D446" i="1"/>
  <c r="E446" i="1" s="1"/>
  <c r="F446" i="1"/>
  <c r="G446" i="1" s="1"/>
  <c r="H446" i="1"/>
  <c r="I446" i="1"/>
  <c r="J446" i="1"/>
  <c r="P446" i="1"/>
  <c r="Q446" i="1" s="1"/>
  <c r="C447" i="1"/>
  <c r="D447" i="1"/>
  <c r="E447" i="1" s="1"/>
  <c r="F447" i="1"/>
  <c r="G447" i="1" s="1"/>
  <c r="H447" i="1"/>
  <c r="I447" i="1"/>
  <c r="J447" i="1"/>
  <c r="P447" i="1"/>
  <c r="Q447" i="1" s="1"/>
  <c r="C448" i="1"/>
  <c r="D448" i="1"/>
  <c r="E448" i="1" s="1"/>
  <c r="F448" i="1"/>
  <c r="G448" i="1" s="1"/>
  <c r="H448" i="1"/>
  <c r="I448" i="1"/>
  <c r="J448" i="1"/>
  <c r="R448" i="1" s="1"/>
  <c r="P448" i="1"/>
  <c r="Q448" i="1" s="1"/>
  <c r="C449" i="1"/>
  <c r="D449" i="1"/>
  <c r="E449" i="1" s="1"/>
  <c r="F449" i="1"/>
  <c r="G449" i="1" s="1"/>
  <c r="H449" i="1"/>
  <c r="I449" i="1"/>
  <c r="J449" i="1"/>
  <c r="R449" i="1" s="1"/>
  <c r="S449" i="1" s="1"/>
  <c r="BD449" i="1" s="1"/>
  <c r="P449" i="1"/>
  <c r="Q449" i="1" s="1"/>
  <c r="C450" i="1"/>
  <c r="D450" i="1"/>
  <c r="E450" i="1" s="1"/>
  <c r="F450" i="1"/>
  <c r="G450" i="1" s="1"/>
  <c r="H450" i="1"/>
  <c r="I450" i="1"/>
  <c r="J450" i="1"/>
  <c r="R450" i="1" s="1"/>
  <c r="S450" i="1" s="1"/>
  <c r="BD450" i="1" s="1"/>
  <c r="P450" i="1"/>
  <c r="Q450" i="1" s="1"/>
  <c r="C451" i="1"/>
  <c r="D451" i="1"/>
  <c r="E451" i="1" s="1"/>
  <c r="F451" i="1"/>
  <c r="G451" i="1" s="1"/>
  <c r="H451" i="1"/>
  <c r="I451" i="1"/>
  <c r="J451" i="1"/>
  <c r="P451" i="1"/>
  <c r="Q451" i="1" s="1"/>
  <c r="C452" i="1"/>
  <c r="D452" i="1"/>
  <c r="E452" i="1" s="1"/>
  <c r="F452" i="1"/>
  <c r="G452" i="1" s="1"/>
  <c r="H452" i="1"/>
  <c r="I452" i="1"/>
  <c r="J452" i="1"/>
  <c r="R452" i="1" s="1"/>
  <c r="P452" i="1"/>
  <c r="Q452" i="1" s="1"/>
  <c r="C453" i="1"/>
  <c r="D453" i="1"/>
  <c r="E453" i="1" s="1"/>
  <c r="F453" i="1"/>
  <c r="G453" i="1" s="1"/>
  <c r="H453" i="1"/>
  <c r="I453" i="1"/>
  <c r="J453" i="1"/>
  <c r="R453" i="1" s="1"/>
  <c r="S453" i="1" s="1"/>
  <c r="BD453" i="1" s="1"/>
  <c r="P453" i="1"/>
  <c r="Q453" i="1" s="1"/>
  <c r="C454" i="1"/>
  <c r="D454" i="1"/>
  <c r="E454" i="1" s="1"/>
  <c r="F454" i="1"/>
  <c r="G454" i="1" s="1"/>
  <c r="H454" i="1"/>
  <c r="I454" i="1"/>
  <c r="J454" i="1"/>
  <c r="R454" i="1" s="1"/>
  <c r="S454" i="1" s="1"/>
  <c r="BD454" i="1" s="1"/>
  <c r="P454" i="1"/>
  <c r="Q454" i="1" s="1"/>
  <c r="C455" i="1"/>
  <c r="D455" i="1"/>
  <c r="E455" i="1" s="1"/>
  <c r="F455" i="1"/>
  <c r="G455" i="1" s="1"/>
  <c r="H455" i="1"/>
  <c r="I455" i="1"/>
  <c r="J455" i="1"/>
  <c r="Y455" i="1" s="1"/>
  <c r="P455" i="1"/>
  <c r="Q455" i="1" s="1"/>
  <c r="C456" i="1"/>
  <c r="D456" i="1"/>
  <c r="E456" i="1" s="1"/>
  <c r="F456" i="1"/>
  <c r="G456" i="1" s="1"/>
  <c r="H456" i="1"/>
  <c r="I456" i="1"/>
  <c r="J456" i="1"/>
  <c r="P456" i="1"/>
  <c r="Q456" i="1" s="1"/>
  <c r="C457" i="1"/>
  <c r="D457" i="1"/>
  <c r="E457" i="1" s="1"/>
  <c r="F457" i="1"/>
  <c r="G457" i="1" s="1"/>
  <c r="H457" i="1"/>
  <c r="I457" i="1"/>
  <c r="J457" i="1"/>
  <c r="X457" i="1" s="1"/>
  <c r="P457" i="1"/>
  <c r="Q457" i="1" s="1"/>
  <c r="C458" i="1"/>
  <c r="D458" i="1"/>
  <c r="E458" i="1" s="1"/>
  <c r="F458" i="1"/>
  <c r="G458" i="1" s="1"/>
  <c r="H458" i="1"/>
  <c r="I458" i="1"/>
  <c r="J458" i="1"/>
  <c r="X458" i="1" s="1"/>
  <c r="P458" i="1"/>
  <c r="Q458" i="1" s="1"/>
  <c r="C459" i="1"/>
  <c r="D459" i="1"/>
  <c r="E459" i="1" s="1"/>
  <c r="F459" i="1"/>
  <c r="G459" i="1" s="1"/>
  <c r="H459" i="1"/>
  <c r="I459" i="1"/>
  <c r="J459" i="1"/>
  <c r="Y459" i="1" s="1"/>
  <c r="P459" i="1"/>
  <c r="Q459" i="1" s="1"/>
  <c r="C460" i="1"/>
  <c r="D460" i="1"/>
  <c r="E460" i="1" s="1"/>
  <c r="F460" i="1"/>
  <c r="G460" i="1" s="1"/>
  <c r="H460" i="1"/>
  <c r="I460" i="1"/>
  <c r="J460" i="1"/>
  <c r="R460" i="1" s="1"/>
  <c r="P460" i="1"/>
  <c r="Q460" i="1" s="1"/>
  <c r="C461" i="1"/>
  <c r="D461" i="1"/>
  <c r="E461" i="1" s="1"/>
  <c r="F461" i="1"/>
  <c r="G461" i="1" s="1"/>
  <c r="H461" i="1"/>
  <c r="I461" i="1"/>
  <c r="J461" i="1"/>
  <c r="Y461" i="1" s="1"/>
  <c r="P461" i="1"/>
  <c r="Q461" i="1" s="1"/>
  <c r="C462" i="1"/>
  <c r="D462" i="1"/>
  <c r="E462" i="1" s="1"/>
  <c r="F462" i="1"/>
  <c r="G462" i="1" s="1"/>
  <c r="H462" i="1"/>
  <c r="I462" i="1"/>
  <c r="J462" i="1"/>
  <c r="P462" i="1"/>
  <c r="Q462" i="1" s="1"/>
  <c r="C463" i="1"/>
  <c r="D463" i="1"/>
  <c r="E463" i="1" s="1"/>
  <c r="F463" i="1"/>
  <c r="G463" i="1" s="1"/>
  <c r="H463" i="1"/>
  <c r="I463" i="1"/>
  <c r="J463" i="1"/>
  <c r="P463" i="1"/>
  <c r="Q463" i="1" s="1"/>
  <c r="C464" i="1"/>
  <c r="D464" i="1"/>
  <c r="E464" i="1" s="1"/>
  <c r="F464" i="1"/>
  <c r="G464" i="1" s="1"/>
  <c r="H464" i="1"/>
  <c r="I464" i="1"/>
  <c r="J464" i="1"/>
  <c r="R464" i="1" s="1"/>
  <c r="P464" i="1"/>
  <c r="Q464" i="1" s="1"/>
  <c r="C465" i="1"/>
  <c r="D465" i="1"/>
  <c r="E465" i="1" s="1"/>
  <c r="F465" i="1"/>
  <c r="G465" i="1" s="1"/>
  <c r="H465" i="1"/>
  <c r="I465" i="1"/>
  <c r="J465" i="1"/>
  <c r="X465" i="1" s="1"/>
  <c r="P465" i="1"/>
  <c r="Q465" i="1" s="1"/>
  <c r="C466" i="1"/>
  <c r="D466" i="1"/>
  <c r="E466" i="1" s="1"/>
  <c r="F466" i="1"/>
  <c r="G466" i="1" s="1"/>
  <c r="H466" i="1"/>
  <c r="I466" i="1"/>
  <c r="J466" i="1"/>
  <c r="X466" i="1" s="1"/>
  <c r="P466" i="1"/>
  <c r="Q466" i="1" s="1"/>
  <c r="C467" i="1"/>
  <c r="D467" i="1"/>
  <c r="E467" i="1" s="1"/>
  <c r="F467" i="1"/>
  <c r="G467" i="1" s="1"/>
  <c r="H467" i="1"/>
  <c r="I467" i="1"/>
  <c r="J467" i="1"/>
  <c r="P467" i="1"/>
  <c r="Q467" i="1" s="1"/>
  <c r="C468" i="1"/>
  <c r="D468" i="1"/>
  <c r="E468" i="1" s="1"/>
  <c r="F468" i="1"/>
  <c r="G468" i="1" s="1"/>
  <c r="H468" i="1"/>
  <c r="I468" i="1"/>
  <c r="J468" i="1"/>
  <c r="R468" i="1" s="1"/>
  <c r="S468" i="1" s="1"/>
  <c r="BD468" i="1" s="1"/>
  <c r="P468" i="1"/>
  <c r="Q468" i="1" s="1"/>
  <c r="C469" i="1"/>
  <c r="D469" i="1"/>
  <c r="E469" i="1" s="1"/>
  <c r="F469" i="1"/>
  <c r="G469" i="1" s="1"/>
  <c r="H469" i="1"/>
  <c r="I469" i="1"/>
  <c r="J469" i="1"/>
  <c r="X469" i="1" s="1"/>
  <c r="P469" i="1"/>
  <c r="Q469" i="1" s="1"/>
  <c r="C470" i="1"/>
  <c r="D470" i="1"/>
  <c r="E470" i="1" s="1"/>
  <c r="F470" i="1"/>
  <c r="G470" i="1" s="1"/>
  <c r="H470" i="1"/>
  <c r="I470" i="1"/>
  <c r="J470" i="1"/>
  <c r="X470" i="1" s="1"/>
  <c r="P470" i="1"/>
  <c r="Q470" i="1" s="1"/>
  <c r="C471" i="1"/>
  <c r="D471" i="1"/>
  <c r="E471" i="1" s="1"/>
  <c r="F471" i="1"/>
  <c r="G471" i="1" s="1"/>
  <c r="H471" i="1"/>
  <c r="I471" i="1"/>
  <c r="J471" i="1"/>
  <c r="P471" i="1"/>
  <c r="Q471" i="1" s="1"/>
  <c r="C472" i="1"/>
  <c r="D472" i="1"/>
  <c r="E472" i="1" s="1"/>
  <c r="F472" i="1"/>
  <c r="G472" i="1" s="1"/>
  <c r="H472" i="1"/>
  <c r="I472" i="1"/>
  <c r="J472" i="1"/>
  <c r="R472" i="1" s="1"/>
  <c r="S472" i="1" s="1"/>
  <c r="BD472" i="1" s="1"/>
  <c r="P472" i="1"/>
  <c r="Q472" i="1" s="1"/>
  <c r="C473" i="1"/>
  <c r="D473" i="1"/>
  <c r="E473" i="1" s="1"/>
  <c r="F473" i="1"/>
  <c r="G473" i="1" s="1"/>
  <c r="H473" i="1"/>
  <c r="I473" i="1"/>
  <c r="J473" i="1"/>
  <c r="X473" i="1" s="1"/>
  <c r="P473" i="1"/>
  <c r="Q473" i="1" s="1"/>
  <c r="C474" i="1"/>
  <c r="D474" i="1"/>
  <c r="E474" i="1" s="1"/>
  <c r="F474" i="1"/>
  <c r="G474" i="1" s="1"/>
  <c r="H474" i="1"/>
  <c r="I474" i="1"/>
  <c r="J474" i="1"/>
  <c r="R474" i="1" s="1"/>
  <c r="P474" i="1"/>
  <c r="Q474" i="1" s="1"/>
  <c r="C475" i="1"/>
  <c r="D475" i="1"/>
  <c r="E475" i="1" s="1"/>
  <c r="F475" i="1"/>
  <c r="G475" i="1" s="1"/>
  <c r="H475" i="1"/>
  <c r="I475" i="1"/>
  <c r="J475" i="1"/>
  <c r="P475" i="1"/>
  <c r="Q475" i="1" s="1"/>
  <c r="C476" i="1"/>
  <c r="D476" i="1"/>
  <c r="E476" i="1" s="1"/>
  <c r="F476" i="1"/>
  <c r="G476" i="1" s="1"/>
  <c r="H476" i="1"/>
  <c r="I476" i="1"/>
  <c r="J476" i="1"/>
  <c r="R476" i="1" s="1"/>
  <c r="S476" i="1" s="1"/>
  <c r="BD476" i="1" s="1"/>
  <c r="P476" i="1"/>
  <c r="Q476" i="1" s="1"/>
  <c r="C477" i="1"/>
  <c r="D477" i="1"/>
  <c r="E477" i="1" s="1"/>
  <c r="F477" i="1"/>
  <c r="G477" i="1" s="1"/>
  <c r="H477" i="1"/>
  <c r="I477" i="1"/>
  <c r="J477" i="1"/>
  <c r="R477" i="1" s="1"/>
  <c r="S477" i="1" s="1"/>
  <c r="BD477" i="1" s="1"/>
  <c r="P477" i="1"/>
  <c r="Q477" i="1" s="1"/>
  <c r="C478" i="1"/>
  <c r="D478" i="1"/>
  <c r="E478" i="1" s="1"/>
  <c r="F478" i="1"/>
  <c r="G478" i="1" s="1"/>
  <c r="H478" i="1"/>
  <c r="I478" i="1"/>
  <c r="J478" i="1"/>
  <c r="X478" i="1" s="1"/>
  <c r="P478" i="1"/>
  <c r="Q478" i="1" s="1"/>
  <c r="C479" i="1"/>
  <c r="D479" i="1"/>
  <c r="E479" i="1" s="1"/>
  <c r="F479" i="1"/>
  <c r="G479" i="1" s="1"/>
  <c r="H479" i="1"/>
  <c r="I479" i="1"/>
  <c r="J479" i="1"/>
  <c r="P479" i="1"/>
  <c r="Q479" i="1" s="1"/>
  <c r="C480" i="1"/>
  <c r="D480" i="1"/>
  <c r="E480" i="1" s="1"/>
  <c r="F480" i="1"/>
  <c r="G480" i="1" s="1"/>
  <c r="H480" i="1"/>
  <c r="I480" i="1"/>
  <c r="J480" i="1"/>
  <c r="P480" i="1"/>
  <c r="Q480" i="1" s="1"/>
  <c r="C481" i="1"/>
  <c r="D481" i="1"/>
  <c r="E481" i="1" s="1"/>
  <c r="F481" i="1"/>
  <c r="G481" i="1" s="1"/>
  <c r="H481" i="1"/>
  <c r="I481" i="1"/>
  <c r="J481" i="1"/>
  <c r="X481" i="1" s="1"/>
  <c r="P481" i="1"/>
  <c r="Q481" i="1" s="1"/>
  <c r="C482" i="1"/>
  <c r="D482" i="1"/>
  <c r="E482" i="1" s="1"/>
  <c r="F482" i="1"/>
  <c r="G482" i="1" s="1"/>
  <c r="H482" i="1"/>
  <c r="I482" i="1"/>
  <c r="J482" i="1"/>
  <c r="R482" i="1" s="1"/>
  <c r="P482" i="1"/>
  <c r="Q482" i="1" s="1"/>
  <c r="C483" i="1"/>
  <c r="D483" i="1"/>
  <c r="E483" i="1" s="1"/>
  <c r="F483" i="1"/>
  <c r="G483" i="1" s="1"/>
  <c r="H483" i="1"/>
  <c r="I483" i="1"/>
  <c r="J483" i="1"/>
  <c r="Y483" i="1" s="1"/>
  <c r="P483" i="1"/>
  <c r="Q483" i="1" s="1"/>
  <c r="C484" i="1"/>
  <c r="D484" i="1"/>
  <c r="E484" i="1" s="1"/>
  <c r="F484" i="1"/>
  <c r="G484" i="1" s="1"/>
  <c r="H484" i="1"/>
  <c r="I484" i="1"/>
  <c r="J484" i="1"/>
  <c r="R484" i="1" s="1"/>
  <c r="S484" i="1" s="1"/>
  <c r="BD484" i="1" s="1"/>
  <c r="P484" i="1"/>
  <c r="Q484" i="1" s="1"/>
  <c r="C485" i="1"/>
  <c r="D485" i="1"/>
  <c r="E485" i="1" s="1"/>
  <c r="F485" i="1"/>
  <c r="G485" i="1" s="1"/>
  <c r="H485" i="1"/>
  <c r="I485" i="1"/>
  <c r="J485" i="1"/>
  <c r="X485" i="1" s="1"/>
  <c r="P485" i="1"/>
  <c r="Q485" i="1" s="1"/>
  <c r="C486" i="1"/>
  <c r="D486" i="1"/>
  <c r="E486" i="1" s="1"/>
  <c r="F486" i="1"/>
  <c r="G486" i="1" s="1"/>
  <c r="H486" i="1"/>
  <c r="I486" i="1"/>
  <c r="J486" i="1"/>
  <c r="X486" i="1" s="1"/>
  <c r="P486" i="1"/>
  <c r="Q486" i="1" s="1"/>
  <c r="C487" i="1"/>
  <c r="D487" i="1"/>
  <c r="E487" i="1" s="1"/>
  <c r="F487" i="1"/>
  <c r="G487" i="1" s="1"/>
  <c r="H487" i="1"/>
  <c r="I487" i="1"/>
  <c r="J487" i="1"/>
  <c r="P487" i="1"/>
  <c r="Q487" i="1" s="1"/>
  <c r="C488" i="1"/>
  <c r="D488" i="1"/>
  <c r="E488" i="1" s="1"/>
  <c r="F488" i="1"/>
  <c r="G488" i="1" s="1"/>
  <c r="H488" i="1"/>
  <c r="I488" i="1"/>
  <c r="J488" i="1"/>
  <c r="R488" i="1" s="1"/>
  <c r="S488" i="1" s="1"/>
  <c r="BD488" i="1" s="1"/>
  <c r="P488" i="1"/>
  <c r="Q488" i="1" s="1"/>
  <c r="C489" i="1"/>
  <c r="D489" i="1"/>
  <c r="E489" i="1" s="1"/>
  <c r="F489" i="1"/>
  <c r="G489" i="1" s="1"/>
  <c r="H489" i="1"/>
  <c r="I489" i="1"/>
  <c r="J489" i="1"/>
  <c r="R489" i="1" s="1"/>
  <c r="S489" i="1" s="1"/>
  <c r="BD489" i="1" s="1"/>
  <c r="P489" i="1"/>
  <c r="Q489" i="1" s="1"/>
  <c r="C490" i="1"/>
  <c r="D490" i="1"/>
  <c r="E490" i="1" s="1"/>
  <c r="F490" i="1"/>
  <c r="G490" i="1" s="1"/>
  <c r="H490" i="1"/>
  <c r="I490" i="1"/>
  <c r="J490" i="1"/>
  <c r="Y490" i="1" s="1"/>
  <c r="P490" i="1"/>
  <c r="Q490" i="1" s="1"/>
  <c r="C491" i="1"/>
  <c r="D491" i="1"/>
  <c r="E491" i="1" s="1"/>
  <c r="F491" i="1"/>
  <c r="G491" i="1" s="1"/>
  <c r="H491" i="1"/>
  <c r="I491" i="1"/>
  <c r="J491" i="1"/>
  <c r="X491" i="1" s="1"/>
  <c r="P491" i="1"/>
  <c r="Q491" i="1" s="1"/>
  <c r="C492" i="1"/>
  <c r="D492" i="1"/>
  <c r="E492" i="1" s="1"/>
  <c r="F492" i="1"/>
  <c r="G492" i="1" s="1"/>
  <c r="H492" i="1"/>
  <c r="I492" i="1"/>
  <c r="J492" i="1"/>
  <c r="Y492" i="1" s="1"/>
  <c r="P492" i="1"/>
  <c r="Q492" i="1" s="1"/>
  <c r="C493" i="1"/>
  <c r="D493" i="1"/>
  <c r="E493" i="1" s="1"/>
  <c r="F493" i="1"/>
  <c r="G493" i="1" s="1"/>
  <c r="H493" i="1"/>
  <c r="I493" i="1"/>
  <c r="J493" i="1"/>
  <c r="Y493" i="1" s="1"/>
  <c r="P493" i="1"/>
  <c r="Q493" i="1" s="1"/>
  <c r="C494" i="1"/>
  <c r="D494" i="1"/>
  <c r="E494" i="1" s="1"/>
  <c r="F494" i="1"/>
  <c r="G494" i="1" s="1"/>
  <c r="H494" i="1"/>
  <c r="I494" i="1"/>
  <c r="J494" i="1"/>
  <c r="Y494" i="1" s="1"/>
  <c r="P494" i="1"/>
  <c r="Q494" i="1" s="1"/>
  <c r="C495" i="1"/>
  <c r="D495" i="1"/>
  <c r="E495" i="1" s="1"/>
  <c r="F495" i="1"/>
  <c r="G495" i="1" s="1"/>
  <c r="H495" i="1"/>
  <c r="I495" i="1"/>
  <c r="J495" i="1"/>
  <c r="R495" i="1" s="1"/>
  <c r="S495" i="1" s="1"/>
  <c r="BD495" i="1" s="1"/>
  <c r="P495" i="1"/>
  <c r="Q495" i="1" s="1"/>
  <c r="C496" i="1"/>
  <c r="D496" i="1"/>
  <c r="E496" i="1" s="1"/>
  <c r="F496" i="1"/>
  <c r="G496" i="1" s="1"/>
  <c r="H496" i="1"/>
  <c r="I496" i="1"/>
  <c r="J496" i="1"/>
  <c r="Y496" i="1" s="1"/>
  <c r="P496" i="1"/>
  <c r="Q496" i="1" s="1"/>
  <c r="C497" i="1"/>
  <c r="D497" i="1"/>
  <c r="E497" i="1" s="1"/>
  <c r="F497" i="1"/>
  <c r="G497" i="1" s="1"/>
  <c r="H497" i="1"/>
  <c r="I497" i="1"/>
  <c r="J497" i="1"/>
  <c r="R497" i="1" s="1"/>
  <c r="S497" i="1" s="1"/>
  <c r="BD497" i="1" s="1"/>
  <c r="P497" i="1"/>
  <c r="Q497" i="1" s="1"/>
  <c r="C498" i="1"/>
  <c r="D498" i="1"/>
  <c r="E498" i="1" s="1"/>
  <c r="F498" i="1"/>
  <c r="G498" i="1" s="1"/>
  <c r="H498" i="1"/>
  <c r="I498" i="1"/>
  <c r="J498" i="1"/>
  <c r="R498" i="1" s="1"/>
  <c r="P498" i="1"/>
  <c r="Q498" i="1" s="1"/>
  <c r="C499" i="1"/>
  <c r="D499" i="1"/>
  <c r="E499" i="1" s="1"/>
  <c r="F499" i="1"/>
  <c r="G499" i="1" s="1"/>
  <c r="H499" i="1"/>
  <c r="I499" i="1"/>
  <c r="J499" i="1"/>
  <c r="R499" i="1" s="1"/>
  <c r="P499" i="1"/>
  <c r="Q499" i="1" s="1"/>
  <c r="C500" i="1"/>
  <c r="D500" i="1"/>
  <c r="E500" i="1" s="1"/>
  <c r="F500" i="1"/>
  <c r="G500" i="1" s="1"/>
  <c r="H500" i="1"/>
  <c r="I500" i="1"/>
  <c r="J500" i="1"/>
  <c r="Y500" i="1" s="1"/>
  <c r="P500" i="1"/>
  <c r="Q500" i="1" s="1"/>
  <c r="C501" i="1"/>
  <c r="D501" i="1"/>
  <c r="E501" i="1" s="1"/>
  <c r="F501" i="1"/>
  <c r="G501" i="1" s="1"/>
  <c r="H501" i="1"/>
  <c r="I501" i="1"/>
  <c r="J501" i="1"/>
  <c r="R501" i="1" s="1"/>
  <c r="P501" i="1"/>
  <c r="Q501" i="1" s="1"/>
  <c r="A18" i="1"/>
  <c r="B18" i="1" s="1"/>
  <c r="AE17" i="1" s="1"/>
  <c r="A19" i="1"/>
  <c r="B19" i="1" s="1"/>
  <c r="AE18" i="1" s="1"/>
  <c r="A20" i="1"/>
  <c r="B20" i="1" s="1"/>
  <c r="AE19" i="1" s="1"/>
  <c r="A21" i="1"/>
  <c r="B21" i="1" s="1"/>
  <c r="AE20" i="1" s="1"/>
  <c r="A22" i="1"/>
  <c r="B22" i="1" s="1"/>
  <c r="AE21" i="1" s="1"/>
  <c r="A23" i="1"/>
  <c r="B23" i="1" s="1"/>
  <c r="AE22" i="1" s="1"/>
  <c r="A24" i="1"/>
  <c r="B24" i="1" s="1"/>
  <c r="AE23" i="1" s="1"/>
  <c r="A25" i="1"/>
  <c r="B25" i="1" s="1"/>
  <c r="AE24" i="1" s="1"/>
  <c r="A26" i="1"/>
  <c r="B26" i="1" s="1"/>
  <c r="AE25" i="1" s="1"/>
  <c r="A27" i="1"/>
  <c r="B27" i="1" s="1"/>
  <c r="AE26" i="1" s="1"/>
  <c r="A28" i="1"/>
  <c r="B28" i="1" s="1"/>
  <c r="AE27" i="1" s="1"/>
  <c r="A29" i="1"/>
  <c r="B29" i="1" s="1"/>
  <c r="AE28" i="1" s="1"/>
  <c r="A30" i="1"/>
  <c r="B30" i="1" s="1"/>
  <c r="AE29" i="1" s="1"/>
  <c r="A31" i="1"/>
  <c r="B31" i="1" s="1"/>
  <c r="AE30" i="1" s="1"/>
  <c r="A32" i="1"/>
  <c r="B32" i="1" s="1"/>
  <c r="AE31" i="1" s="1"/>
  <c r="A33" i="1"/>
  <c r="B33" i="1" s="1"/>
  <c r="AE32" i="1" s="1"/>
  <c r="A34" i="1"/>
  <c r="B34" i="1" s="1"/>
  <c r="AE33" i="1" s="1"/>
  <c r="A35" i="1"/>
  <c r="B35" i="1" s="1"/>
  <c r="AE34" i="1" s="1"/>
  <c r="A36" i="1"/>
  <c r="B36" i="1" s="1"/>
  <c r="AE35" i="1" s="1"/>
  <c r="A37" i="1"/>
  <c r="B37" i="1" s="1"/>
  <c r="AE36" i="1" s="1"/>
  <c r="A38" i="1"/>
  <c r="B38" i="1" s="1"/>
  <c r="AE37" i="1" s="1"/>
  <c r="A39" i="1"/>
  <c r="B39" i="1" s="1"/>
  <c r="AE38" i="1" s="1"/>
  <c r="A40" i="1"/>
  <c r="B40" i="1" s="1"/>
  <c r="AE39" i="1" s="1"/>
  <c r="A41" i="1"/>
  <c r="B41" i="1" s="1"/>
  <c r="AE40" i="1" s="1"/>
  <c r="A42" i="1"/>
  <c r="B42" i="1" s="1"/>
  <c r="AE41" i="1" s="1"/>
  <c r="A43" i="1"/>
  <c r="B43" i="1" s="1"/>
  <c r="AE42" i="1" s="1"/>
  <c r="A44" i="1"/>
  <c r="B44" i="1" s="1"/>
  <c r="AE43" i="1" s="1"/>
  <c r="A45" i="1"/>
  <c r="B45" i="1" s="1"/>
  <c r="AE44" i="1" s="1"/>
  <c r="A46" i="1"/>
  <c r="B46" i="1" s="1"/>
  <c r="AE45" i="1" s="1"/>
  <c r="A47" i="1"/>
  <c r="B47" i="1" s="1"/>
  <c r="AE46" i="1" s="1"/>
  <c r="A48" i="1"/>
  <c r="B48" i="1" s="1"/>
  <c r="AE47" i="1" s="1"/>
  <c r="A49" i="1"/>
  <c r="B49" i="1" s="1"/>
  <c r="AE48" i="1" s="1"/>
  <c r="A50" i="1"/>
  <c r="B50" i="1" s="1"/>
  <c r="AE49" i="1" s="1"/>
  <c r="A51" i="1"/>
  <c r="B51" i="1" s="1"/>
  <c r="AE50" i="1" s="1"/>
  <c r="A52" i="1"/>
  <c r="B52" i="1" s="1"/>
  <c r="AE51" i="1" s="1"/>
  <c r="A53" i="1"/>
  <c r="B53" i="1" s="1"/>
  <c r="AE52" i="1" s="1"/>
  <c r="A54" i="1"/>
  <c r="B54" i="1" s="1"/>
  <c r="AE53" i="1" s="1"/>
  <c r="A55" i="1"/>
  <c r="B55" i="1" s="1"/>
  <c r="AE54" i="1" s="1"/>
  <c r="A56" i="1"/>
  <c r="B56" i="1" s="1"/>
  <c r="AE55" i="1" s="1"/>
  <c r="A57" i="1"/>
  <c r="B57" i="1" s="1"/>
  <c r="AE56" i="1" s="1"/>
  <c r="A58" i="1"/>
  <c r="B58" i="1" s="1"/>
  <c r="AE57" i="1" s="1"/>
  <c r="A59" i="1"/>
  <c r="B59" i="1" s="1"/>
  <c r="AE58" i="1" s="1"/>
  <c r="A60" i="1"/>
  <c r="B60" i="1" s="1"/>
  <c r="AE59" i="1" s="1"/>
  <c r="A61" i="1"/>
  <c r="B61" i="1" s="1"/>
  <c r="AE60" i="1" s="1"/>
  <c r="A62" i="1"/>
  <c r="B62" i="1" s="1"/>
  <c r="AE61" i="1" s="1"/>
  <c r="A63" i="1"/>
  <c r="B63" i="1" s="1"/>
  <c r="AE62" i="1" s="1"/>
  <c r="A64" i="1"/>
  <c r="B64" i="1" s="1"/>
  <c r="AE63" i="1" s="1"/>
  <c r="A65" i="1"/>
  <c r="B65" i="1" s="1"/>
  <c r="AE64" i="1" s="1"/>
  <c r="A66" i="1"/>
  <c r="B66" i="1" s="1"/>
  <c r="AE65" i="1" s="1"/>
  <c r="A67" i="1"/>
  <c r="B67" i="1" s="1"/>
  <c r="AE66" i="1" s="1"/>
  <c r="A68" i="1"/>
  <c r="B68" i="1" s="1"/>
  <c r="AE67" i="1" s="1"/>
  <c r="A69" i="1"/>
  <c r="B69" i="1" s="1"/>
  <c r="AE68" i="1" s="1"/>
  <c r="A70" i="1"/>
  <c r="B70" i="1" s="1"/>
  <c r="AE69" i="1" s="1"/>
  <c r="A71" i="1"/>
  <c r="B71" i="1" s="1"/>
  <c r="AE70" i="1" s="1"/>
  <c r="A72" i="1"/>
  <c r="B72" i="1" s="1"/>
  <c r="AE71" i="1" s="1"/>
  <c r="A73" i="1"/>
  <c r="B73" i="1" s="1"/>
  <c r="AE72" i="1" s="1"/>
  <c r="A74" i="1"/>
  <c r="B74" i="1" s="1"/>
  <c r="AE73" i="1" s="1"/>
  <c r="A75" i="1"/>
  <c r="B75" i="1" s="1"/>
  <c r="AE74" i="1" s="1"/>
  <c r="A76" i="1"/>
  <c r="B76" i="1" s="1"/>
  <c r="AE75" i="1" s="1"/>
  <c r="A77" i="1"/>
  <c r="B77" i="1" s="1"/>
  <c r="AE76" i="1" s="1"/>
  <c r="A78" i="1"/>
  <c r="B78" i="1" s="1"/>
  <c r="AE77" i="1" s="1"/>
  <c r="A79" i="1"/>
  <c r="B79" i="1" s="1"/>
  <c r="AE78" i="1" s="1"/>
  <c r="A80" i="1"/>
  <c r="B80" i="1" s="1"/>
  <c r="AE79" i="1" s="1"/>
  <c r="A81" i="1"/>
  <c r="B81" i="1" s="1"/>
  <c r="AE80" i="1" s="1"/>
  <c r="A82" i="1"/>
  <c r="B82" i="1" s="1"/>
  <c r="AE81" i="1" s="1"/>
  <c r="A83" i="1"/>
  <c r="B83" i="1" s="1"/>
  <c r="AE82" i="1" s="1"/>
  <c r="A84" i="1"/>
  <c r="B84" i="1" s="1"/>
  <c r="AE83" i="1" s="1"/>
  <c r="A85" i="1"/>
  <c r="B85" i="1" s="1"/>
  <c r="AE84" i="1" s="1"/>
  <c r="A86" i="1"/>
  <c r="B86" i="1" s="1"/>
  <c r="AE85" i="1" s="1"/>
  <c r="A87" i="1"/>
  <c r="B87" i="1" s="1"/>
  <c r="AE86" i="1" s="1"/>
  <c r="A88" i="1"/>
  <c r="B88" i="1" s="1"/>
  <c r="AE87" i="1" s="1"/>
  <c r="A89" i="1"/>
  <c r="B89" i="1" s="1"/>
  <c r="AE88" i="1" s="1"/>
  <c r="A90" i="1"/>
  <c r="B90" i="1" s="1"/>
  <c r="AE89" i="1" s="1"/>
  <c r="A91" i="1"/>
  <c r="B91" i="1" s="1"/>
  <c r="AE90" i="1" s="1"/>
  <c r="A92" i="1"/>
  <c r="B92" i="1" s="1"/>
  <c r="AE91" i="1" s="1"/>
  <c r="A93" i="1"/>
  <c r="B93" i="1" s="1"/>
  <c r="AE92" i="1" s="1"/>
  <c r="A94" i="1"/>
  <c r="B94" i="1" s="1"/>
  <c r="AE93" i="1" s="1"/>
  <c r="A95" i="1"/>
  <c r="B95" i="1" s="1"/>
  <c r="AE94" i="1" s="1"/>
  <c r="A96" i="1"/>
  <c r="B96" i="1" s="1"/>
  <c r="AE95" i="1" s="1"/>
  <c r="A97" i="1"/>
  <c r="B97" i="1" s="1"/>
  <c r="AE96" i="1" s="1"/>
  <c r="A98" i="1"/>
  <c r="B98" i="1" s="1"/>
  <c r="AE97" i="1" s="1"/>
  <c r="A99" i="1"/>
  <c r="B99" i="1" s="1"/>
  <c r="AE98" i="1" s="1"/>
  <c r="A100" i="1"/>
  <c r="B100" i="1" s="1"/>
  <c r="AE99" i="1" s="1"/>
  <c r="A101" i="1"/>
  <c r="B101" i="1" s="1"/>
  <c r="AE100" i="1" s="1"/>
  <c r="A102" i="1"/>
  <c r="B102" i="1" s="1"/>
  <c r="AE101" i="1" s="1"/>
  <c r="A103" i="1"/>
  <c r="B103" i="1" s="1"/>
  <c r="AE102" i="1" s="1"/>
  <c r="A104" i="1"/>
  <c r="B104" i="1" s="1"/>
  <c r="AE103" i="1" s="1"/>
  <c r="A105" i="1"/>
  <c r="B105" i="1" s="1"/>
  <c r="AE104" i="1" s="1"/>
  <c r="A106" i="1"/>
  <c r="B106" i="1" s="1"/>
  <c r="AE105" i="1" s="1"/>
  <c r="A107" i="1"/>
  <c r="B107" i="1" s="1"/>
  <c r="AE106" i="1" s="1"/>
  <c r="A108" i="1"/>
  <c r="B108" i="1" s="1"/>
  <c r="AE107" i="1" s="1"/>
  <c r="A109" i="1"/>
  <c r="B109" i="1" s="1"/>
  <c r="AE108" i="1" s="1"/>
  <c r="A110" i="1"/>
  <c r="B110" i="1" s="1"/>
  <c r="AE109" i="1" s="1"/>
  <c r="A111" i="1"/>
  <c r="B111" i="1" s="1"/>
  <c r="AE110" i="1" s="1"/>
  <c r="A112" i="1"/>
  <c r="B112" i="1" s="1"/>
  <c r="AE111" i="1" s="1"/>
  <c r="A113" i="1"/>
  <c r="B113" i="1" s="1"/>
  <c r="AE112" i="1" s="1"/>
  <c r="A114" i="1"/>
  <c r="B114" i="1" s="1"/>
  <c r="AE113" i="1" s="1"/>
  <c r="A115" i="1"/>
  <c r="B115" i="1" s="1"/>
  <c r="AE114" i="1" s="1"/>
  <c r="A116" i="1"/>
  <c r="B116" i="1" s="1"/>
  <c r="AE115" i="1" s="1"/>
  <c r="A117" i="1"/>
  <c r="B117" i="1" s="1"/>
  <c r="AE116" i="1" s="1"/>
  <c r="A118" i="1"/>
  <c r="B118" i="1" s="1"/>
  <c r="AE117" i="1" s="1"/>
  <c r="A119" i="1"/>
  <c r="B119" i="1" s="1"/>
  <c r="AE118" i="1" s="1"/>
  <c r="A120" i="1"/>
  <c r="B120" i="1" s="1"/>
  <c r="AE119" i="1" s="1"/>
  <c r="A121" i="1"/>
  <c r="B121" i="1" s="1"/>
  <c r="AE120" i="1" s="1"/>
  <c r="A122" i="1"/>
  <c r="B122" i="1" s="1"/>
  <c r="AE121" i="1" s="1"/>
  <c r="A123" i="1"/>
  <c r="B123" i="1" s="1"/>
  <c r="AE122" i="1" s="1"/>
  <c r="A124" i="1"/>
  <c r="B124" i="1" s="1"/>
  <c r="AE123" i="1" s="1"/>
  <c r="A125" i="1"/>
  <c r="B125" i="1" s="1"/>
  <c r="AE124" i="1" s="1"/>
  <c r="A126" i="1"/>
  <c r="B126" i="1" s="1"/>
  <c r="AE125" i="1" s="1"/>
  <c r="A127" i="1"/>
  <c r="B127" i="1" s="1"/>
  <c r="AE126" i="1" s="1"/>
  <c r="A128" i="1"/>
  <c r="B128" i="1" s="1"/>
  <c r="AE127" i="1" s="1"/>
  <c r="A129" i="1"/>
  <c r="B129" i="1" s="1"/>
  <c r="AE128" i="1" s="1"/>
  <c r="A130" i="1"/>
  <c r="B130" i="1" s="1"/>
  <c r="AE129" i="1" s="1"/>
  <c r="A131" i="1"/>
  <c r="B131" i="1" s="1"/>
  <c r="AE130" i="1" s="1"/>
  <c r="A132" i="1"/>
  <c r="B132" i="1" s="1"/>
  <c r="AE131" i="1" s="1"/>
  <c r="A133" i="1"/>
  <c r="B133" i="1" s="1"/>
  <c r="AE132" i="1" s="1"/>
  <c r="A134" i="1"/>
  <c r="B134" i="1" s="1"/>
  <c r="AE133" i="1" s="1"/>
  <c r="A135" i="1"/>
  <c r="B135" i="1" s="1"/>
  <c r="AE134" i="1" s="1"/>
  <c r="A136" i="1"/>
  <c r="B136" i="1" s="1"/>
  <c r="AE135" i="1" s="1"/>
  <c r="A137" i="1"/>
  <c r="B137" i="1" s="1"/>
  <c r="AE136" i="1" s="1"/>
  <c r="A138" i="1"/>
  <c r="B138" i="1" s="1"/>
  <c r="AE137" i="1" s="1"/>
  <c r="A139" i="1"/>
  <c r="B139" i="1" s="1"/>
  <c r="AE138" i="1" s="1"/>
  <c r="A140" i="1"/>
  <c r="B140" i="1" s="1"/>
  <c r="AE139" i="1" s="1"/>
  <c r="A141" i="1"/>
  <c r="B141" i="1" s="1"/>
  <c r="AE140" i="1" s="1"/>
  <c r="A142" i="1"/>
  <c r="B142" i="1" s="1"/>
  <c r="AE141" i="1" s="1"/>
  <c r="A143" i="1"/>
  <c r="B143" i="1" s="1"/>
  <c r="AE142" i="1" s="1"/>
  <c r="A144" i="1"/>
  <c r="B144" i="1" s="1"/>
  <c r="AE143" i="1" s="1"/>
  <c r="A145" i="1"/>
  <c r="B145" i="1" s="1"/>
  <c r="AE144" i="1" s="1"/>
  <c r="A146" i="1"/>
  <c r="B146" i="1" s="1"/>
  <c r="AE145" i="1" s="1"/>
  <c r="A147" i="1"/>
  <c r="B147" i="1" s="1"/>
  <c r="AE146" i="1" s="1"/>
  <c r="A148" i="1"/>
  <c r="B148" i="1" s="1"/>
  <c r="AE147" i="1" s="1"/>
  <c r="A149" i="1"/>
  <c r="B149" i="1" s="1"/>
  <c r="AE148" i="1" s="1"/>
  <c r="A150" i="1"/>
  <c r="B150" i="1" s="1"/>
  <c r="AE149" i="1" s="1"/>
  <c r="A151" i="1"/>
  <c r="B151" i="1" s="1"/>
  <c r="AE150" i="1" s="1"/>
  <c r="A152" i="1"/>
  <c r="B152" i="1" s="1"/>
  <c r="A153" i="1"/>
  <c r="B153" i="1" s="1"/>
  <c r="AE152" i="1" s="1"/>
  <c r="A154" i="1"/>
  <c r="B154" i="1" s="1"/>
  <c r="AE153" i="1" s="1"/>
  <c r="A155" i="1"/>
  <c r="B155" i="1" s="1"/>
  <c r="AE154" i="1" s="1"/>
  <c r="A156" i="1"/>
  <c r="B156" i="1" s="1"/>
  <c r="AE155" i="1" s="1"/>
  <c r="A157" i="1"/>
  <c r="B157" i="1" s="1"/>
  <c r="AE156" i="1" s="1"/>
  <c r="A158" i="1"/>
  <c r="B158" i="1" s="1"/>
  <c r="AE157" i="1" s="1"/>
  <c r="A159" i="1"/>
  <c r="B159" i="1" s="1"/>
  <c r="AE158" i="1" s="1"/>
  <c r="A160" i="1"/>
  <c r="B160" i="1" s="1"/>
  <c r="AE159" i="1" s="1"/>
  <c r="A161" i="1"/>
  <c r="B161" i="1" s="1"/>
  <c r="AE160" i="1" s="1"/>
  <c r="A162" i="1"/>
  <c r="B162" i="1" s="1"/>
  <c r="AE161" i="1" s="1"/>
  <c r="A163" i="1"/>
  <c r="B163" i="1" s="1"/>
  <c r="AE162" i="1" s="1"/>
  <c r="A164" i="1"/>
  <c r="B164" i="1" s="1"/>
  <c r="AE163" i="1" s="1"/>
  <c r="A165" i="1"/>
  <c r="B165" i="1" s="1"/>
  <c r="AE164" i="1" s="1"/>
  <c r="A166" i="1"/>
  <c r="B166" i="1" s="1"/>
  <c r="AE165" i="1" s="1"/>
  <c r="A167" i="1"/>
  <c r="B167" i="1" s="1"/>
  <c r="AE166" i="1" s="1"/>
  <c r="A168" i="1"/>
  <c r="B168" i="1" s="1"/>
  <c r="A169" i="1"/>
  <c r="B169" i="1" s="1"/>
  <c r="AE168" i="1" s="1"/>
  <c r="A170" i="1"/>
  <c r="B170" i="1" s="1"/>
  <c r="AE169" i="1" s="1"/>
  <c r="A171" i="1"/>
  <c r="B171" i="1" s="1"/>
  <c r="AE170" i="1" s="1"/>
  <c r="A172" i="1"/>
  <c r="B172" i="1" s="1"/>
  <c r="AE171" i="1" s="1"/>
  <c r="A173" i="1"/>
  <c r="B173" i="1" s="1"/>
  <c r="AE172" i="1" s="1"/>
  <c r="A174" i="1"/>
  <c r="B174" i="1" s="1"/>
  <c r="AE173" i="1" s="1"/>
  <c r="A175" i="1"/>
  <c r="B175" i="1" s="1"/>
  <c r="AE174" i="1" s="1"/>
  <c r="A176" i="1"/>
  <c r="B176" i="1" s="1"/>
  <c r="AE175" i="1" s="1"/>
  <c r="A177" i="1"/>
  <c r="B177" i="1" s="1"/>
  <c r="AE176" i="1" s="1"/>
  <c r="A178" i="1"/>
  <c r="B178" i="1" s="1"/>
  <c r="AE177" i="1" s="1"/>
  <c r="A179" i="1"/>
  <c r="B179" i="1" s="1"/>
  <c r="AE178" i="1" s="1"/>
  <c r="A180" i="1"/>
  <c r="B180" i="1" s="1"/>
  <c r="AE179" i="1" s="1"/>
  <c r="A181" i="1"/>
  <c r="B181" i="1" s="1"/>
  <c r="AE180" i="1" s="1"/>
  <c r="A182" i="1"/>
  <c r="B182" i="1" s="1"/>
  <c r="AE181" i="1" s="1"/>
  <c r="A183" i="1"/>
  <c r="B183" i="1" s="1"/>
  <c r="AE182" i="1" s="1"/>
  <c r="A184" i="1"/>
  <c r="B184" i="1" s="1"/>
  <c r="AE183" i="1" s="1"/>
  <c r="A185" i="1"/>
  <c r="B185" i="1" s="1"/>
  <c r="AE184" i="1" s="1"/>
  <c r="A186" i="1"/>
  <c r="B186" i="1" s="1"/>
  <c r="AE185" i="1" s="1"/>
  <c r="A187" i="1"/>
  <c r="B187" i="1" s="1"/>
  <c r="AE186" i="1" s="1"/>
  <c r="A188" i="1"/>
  <c r="B188" i="1" s="1"/>
  <c r="AE187" i="1" s="1"/>
  <c r="A189" i="1"/>
  <c r="B189" i="1" s="1"/>
  <c r="AE188" i="1" s="1"/>
  <c r="A190" i="1"/>
  <c r="B190" i="1" s="1"/>
  <c r="AE189" i="1" s="1"/>
  <c r="A191" i="1"/>
  <c r="B191" i="1" s="1"/>
  <c r="AE190" i="1" s="1"/>
  <c r="A192" i="1"/>
  <c r="B192" i="1" s="1"/>
  <c r="AE191" i="1" s="1"/>
  <c r="A193" i="1"/>
  <c r="B193" i="1" s="1"/>
  <c r="AE192" i="1" s="1"/>
  <c r="A194" i="1"/>
  <c r="B194" i="1" s="1"/>
  <c r="AE193" i="1" s="1"/>
  <c r="A195" i="1"/>
  <c r="B195" i="1" s="1"/>
  <c r="AE194" i="1" s="1"/>
  <c r="A196" i="1"/>
  <c r="B196" i="1" s="1"/>
  <c r="AE195" i="1" s="1"/>
  <c r="A197" i="1"/>
  <c r="B197" i="1" s="1"/>
  <c r="AE196" i="1" s="1"/>
  <c r="A198" i="1"/>
  <c r="B198" i="1" s="1"/>
  <c r="AE197" i="1" s="1"/>
  <c r="A199" i="1"/>
  <c r="B199" i="1" s="1"/>
  <c r="AE198" i="1" s="1"/>
  <c r="A200" i="1"/>
  <c r="B200" i="1" s="1"/>
  <c r="AE199" i="1" s="1"/>
  <c r="A201" i="1"/>
  <c r="B201" i="1" s="1"/>
  <c r="AE200" i="1" s="1"/>
  <c r="A202" i="1"/>
  <c r="B202" i="1" s="1"/>
  <c r="AE201" i="1" s="1"/>
  <c r="A203" i="1"/>
  <c r="B203" i="1" s="1"/>
  <c r="AE202" i="1" s="1"/>
  <c r="A204" i="1"/>
  <c r="B204" i="1" s="1"/>
  <c r="AE203" i="1" s="1"/>
  <c r="A205" i="1"/>
  <c r="B205" i="1" s="1"/>
  <c r="AE204" i="1" s="1"/>
  <c r="A206" i="1"/>
  <c r="B206" i="1" s="1"/>
  <c r="AE205" i="1" s="1"/>
  <c r="A207" i="1"/>
  <c r="B207" i="1" s="1"/>
  <c r="AE206" i="1" s="1"/>
  <c r="A208" i="1"/>
  <c r="B208" i="1" s="1"/>
  <c r="AE207" i="1" s="1"/>
  <c r="A209" i="1"/>
  <c r="B209" i="1" s="1"/>
  <c r="AE208" i="1" s="1"/>
  <c r="A210" i="1"/>
  <c r="B210" i="1" s="1"/>
  <c r="AE209" i="1" s="1"/>
  <c r="A211" i="1"/>
  <c r="B211" i="1" s="1"/>
  <c r="AE210" i="1" s="1"/>
  <c r="A212" i="1"/>
  <c r="B212" i="1" s="1"/>
  <c r="AE211" i="1" s="1"/>
  <c r="A213" i="1"/>
  <c r="B213" i="1" s="1"/>
  <c r="AE212" i="1" s="1"/>
  <c r="A214" i="1"/>
  <c r="B214" i="1" s="1"/>
  <c r="AE213" i="1" s="1"/>
  <c r="A215" i="1"/>
  <c r="B215" i="1" s="1"/>
  <c r="AE214" i="1" s="1"/>
  <c r="A216" i="1"/>
  <c r="B216" i="1" s="1"/>
  <c r="AE215" i="1" s="1"/>
  <c r="A217" i="1"/>
  <c r="B217" i="1" s="1"/>
  <c r="AE216" i="1" s="1"/>
  <c r="A218" i="1"/>
  <c r="B218" i="1" s="1"/>
  <c r="AE217" i="1" s="1"/>
  <c r="A219" i="1"/>
  <c r="B219" i="1" s="1"/>
  <c r="AE218" i="1" s="1"/>
  <c r="A220" i="1"/>
  <c r="B220" i="1" s="1"/>
  <c r="AE219" i="1" s="1"/>
  <c r="A221" i="1"/>
  <c r="B221" i="1" s="1"/>
  <c r="AE220" i="1" s="1"/>
  <c r="A222" i="1"/>
  <c r="B222" i="1" s="1"/>
  <c r="AE221" i="1" s="1"/>
  <c r="A223" i="1"/>
  <c r="B223" i="1" s="1"/>
  <c r="AE222" i="1" s="1"/>
  <c r="A224" i="1"/>
  <c r="B224" i="1" s="1"/>
  <c r="AE223" i="1" s="1"/>
  <c r="A225" i="1"/>
  <c r="B225" i="1" s="1"/>
  <c r="AE224" i="1" s="1"/>
  <c r="A226" i="1"/>
  <c r="B226" i="1" s="1"/>
  <c r="AE225" i="1" s="1"/>
  <c r="A227" i="1"/>
  <c r="B227" i="1" s="1"/>
  <c r="AE226" i="1" s="1"/>
  <c r="A228" i="1"/>
  <c r="B228" i="1" s="1"/>
  <c r="AE227" i="1" s="1"/>
  <c r="A229" i="1"/>
  <c r="B229" i="1" s="1"/>
  <c r="AE228" i="1" s="1"/>
  <c r="A230" i="1"/>
  <c r="B230" i="1" s="1"/>
  <c r="AE229" i="1" s="1"/>
  <c r="A231" i="1"/>
  <c r="B231" i="1" s="1"/>
  <c r="AE230" i="1" s="1"/>
  <c r="A232" i="1"/>
  <c r="B232" i="1" s="1"/>
  <c r="AE231" i="1" s="1"/>
  <c r="A233" i="1"/>
  <c r="B233" i="1" s="1"/>
  <c r="AE232" i="1" s="1"/>
  <c r="A234" i="1"/>
  <c r="B234" i="1" s="1"/>
  <c r="AE233" i="1" s="1"/>
  <c r="A235" i="1"/>
  <c r="B235" i="1" s="1"/>
  <c r="AE234" i="1" s="1"/>
  <c r="A236" i="1"/>
  <c r="B236" i="1" s="1"/>
  <c r="AE235" i="1" s="1"/>
  <c r="A237" i="1"/>
  <c r="B237" i="1" s="1"/>
  <c r="AE236" i="1" s="1"/>
  <c r="A238" i="1"/>
  <c r="B238" i="1" s="1"/>
  <c r="AE237" i="1" s="1"/>
  <c r="A239" i="1"/>
  <c r="B239" i="1" s="1"/>
  <c r="AE238" i="1" s="1"/>
  <c r="A240" i="1"/>
  <c r="B240" i="1" s="1"/>
  <c r="AE239" i="1" s="1"/>
  <c r="A241" i="1"/>
  <c r="B241" i="1" s="1"/>
  <c r="AE240" i="1" s="1"/>
  <c r="A242" i="1"/>
  <c r="B242" i="1" s="1"/>
  <c r="AE241" i="1" s="1"/>
  <c r="A243" i="1"/>
  <c r="B243" i="1" s="1"/>
  <c r="AE242" i="1" s="1"/>
  <c r="A244" i="1"/>
  <c r="B244" i="1" s="1"/>
  <c r="AE243" i="1" s="1"/>
  <c r="A245" i="1"/>
  <c r="B245" i="1" s="1"/>
  <c r="AE244" i="1" s="1"/>
  <c r="A246" i="1"/>
  <c r="B246" i="1" s="1"/>
  <c r="AE245" i="1" s="1"/>
  <c r="A247" i="1"/>
  <c r="B247" i="1" s="1"/>
  <c r="AE246" i="1" s="1"/>
  <c r="A248" i="1"/>
  <c r="B248" i="1" s="1"/>
  <c r="AE247" i="1" s="1"/>
  <c r="A249" i="1"/>
  <c r="B249" i="1" s="1"/>
  <c r="AE248" i="1" s="1"/>
  <c r="A250" i="1"/>
  <c r="B250" i="1" s="1"/>
  <c r="AE249" i="1" s="1"/>
  <c r="A251" i="1"/>
  <c r="B251" i="1" s="1"/>
  <c r="AE250" i="1" s="1"/>
  <c r="A252" i="1"/>
  <c r="B252" i="1" s="1"/>
  <c r="AE251" i="1" s="1"/>
  <c r="A253" i="1"/>
  <c r="B253" i="1" s="1"/>
  <c r="AE252" i="1" s="1"/>
  <c r="A254" i="1"/>
  <c r="B254" i="1" s="1"/>
  <c r="AE253" i="1" s="1"/>
  <c r="A255" i="1"/>
  <c r="B255" i="1" s="1"/>
  <c r="AE254" i="1" s="1"/>
  <c r="A256" i="1"/>
  <c r="B256" i="1" s="1"/>
  <c r="AE255" i="1" s="1"/>
  <c r="A257" i="1"/>
  <c r="B257" i="1" s="1"/>
  <c r="AE256" i="1" s="1"/>
  <c r="A258" i="1"/>
  <c r="B258" i="1" s="1"/>
  <c r="AE257" i="1" s="1"/>
  <c r="A259" i="1"/>
  <c r="B259" i="1" s="1"/>
  <c r="AE258" i="1" s="1"/>
  <c r="A260" i="1"/>
  <c r="B260" i="1" s="1"/>
  <c r="AE259" i="1" s="1"/>
  <c r="A261" i="1"/>
  <c r="B261" i="1" s="1"/>
  <c r="AE260" i="1" s="1"/>
  <c r="A262" i="1"/>
  <c r="B262" i="1" s="1"/>
  <c r="AE261" i="1" s="1"/>
  <c r="A263" i="1"/>
  <c r="B263" i="1" s="1"/>
  <c r="AE262" i="1" s="1"/>
  <c r="A264" i="1"/>
  <c r="B264" i="1" s="1"/>
  <c r="AE263" i="1" s="1"/>
  <c r="A265" i="1"/>
  <c r="B265" i="1" s="1"/>
  <c r="AE264" i="1" s="1"/>
  <c r="A266" i="1"/>
  <c r="B266" i="1" s="1"/>
  <c r="AE265" i="1" s="1"/>
  <c r="A267" i="1"/>
  <c r="B267" i="1" s="1"/>
  <c r="AE266" i="1" s="1"/>
  <c r="A268" i="1"/>
  <c r="B268" i="1" s="1"/>
  <c r="AE267" i="1" s="1"/>
  <c r="A269" i="1"/>
  <c r="B269" i="1" s="1"/>
  <c r="AE268" i="1" s="1"/>
  <c r="A270" i="1"/>
  <c r="B270" i="1" s="1"/>
  <c r="AE269" i="1" s="1"/>
  <c r="A271" i="1"/>
  <c r="B271" i="1" s="1"/>
  <c r="AE270" i="1" s="1"/>
  <c r="A272" i="1"/>
  <c r="B272" i="1" s="1"/>
  <c r="AE271" i="1" s="1"/>
  <c r="A273" i="1"/>
  <c r="B273" i="1" s="1"/>
  <c r="AE272" i="1" s="1"/>
  <c r="A274" i="1"/>
  <c r="B274" i="1" s="1"/>
  <c r="AE273" i="1" s="1"/>
  <c r="A275" i="1"/>
  <c r="B275" i="1" s="1"/>
  <c r="AE274" i="1" s="1"/>
  <c r="A276" i="1"/>
  <c r="B276" i="1" s="1"/>
  <c r="AE275" i="1" s="1"/>
  <c r="A277" i="1"/>
  <c r="B277" i="1" s="1"/>
  <c r="AE276" i="1" s="1"/>
  <c r="A278" i="1"/>
  <c r="B278" i="1" s="1"/>
  <c r="AE277" i="1" s="1"/>
  <c r="A279" i="1"/>
  <c r="B279" i="1" s="1"/>
  <c r="AE278" i="1" s="1"/>
  <c r="A280" i="1"/>
  <c r="B280" i="1" s="1"/>
  <c r="AE279" i="1" s="1"/>
  <c r="A281" i="1"/>
  <c r="B281" i="1" s="1"/>
  <c r="AE280" i="1" s="1"/>
  <c r="A282" i="1"/>
  <c r="B282" i="1" s="1"/>
  <c r="AE281" i="1" s="1"/>
  <c r="A283" i="1"/>
  <c r="B283" i="1" s="1"/>
  <c r="AE282" i="1" s="1"/>
  <c r="A284" i="1"/>
  <c r="B284" i="1" s="1"/>
  <c r="AE283" i="1" s="1"/>
  <c r="A285" i="1"/>
  <c r="B285" i="1" s="1"/>
  <c r="AE284" i="1" s="1"/>
  <c r="A286" i="1"/>
  <c r="B286" i="1" s="1"/>
  <c r="AE285" i="1" s="1"/>
  <c r="A287" i="1"/>
  <c r="B287" i="1" s="1"/>
  <c r="AE286" i="1" s="1"/>
  <c r="A288" i="1"/>
  <c r="B288" i="1" s="1"/>
  <c r="AE287" i="1" s="1"/>
  <c r="A289" i="1"/>
  <c r="B289" i="1" s="1"/>
  <c r="AE288" i="1" s="1"/>
  <c r="A290" i="1"/>
  <c r="B290" i="1" s="1"/>
  <c r="AE289" i="1" s="1"/>
  <c r="A291" i="1"/>
  <c r="B291" i="1" s="1"/>
  <c r="AE290" i="1" s="1"/>
  <c r="A292" i="1"/>
  <c r="B292" i="1" s="1"/>
  <c r="AE291" i="1" s="1"/>
  <c r="A293" i="1"/>
  <c r="B293" i="1" s="1"/>
  <c r="AE292" i="1" s="1"/>
  <c r="A294" i="1"/>
  <c r="B294" i="1" s="1"/>
  <c r="AE293" i="1" s="1"/>
  <c r="A295" i="1"/>
  <c r="B295" i="1" s="1"/>
  <c r="AE294" i="1" s="1"/>
  <c r="A296" i="1"/>
  <c r="B296" i="1" s="1"/>
  <c r="AE295" i="1" s="1"/>
  <c r="A297" i="1"/>
  <c r="B297" i="1" s="1"/>
  <c r="AE296" i="1" s="1"/>
  <c r="A298" i="1"/>
  <c r="B298" i="1" s="1"/>
  <c r="AE297" i="1" s="1"/>
  <c r="A299" i="1"/>
  <c r="B299" i="1" s="1"/>
  <c r="AE298" i="1" s="1"/>
  <c r="A300" i="1"/>
  <c r="B300" i="1" s="1"/>
  <c r="AE299" i="1" s="1"/>
  <c r="A301" i="1"/>
  <c r="B301" i="1" s="1"/>
  <c r="AE300" i="1" s="1"/>
  <c r="A302" i="1"/>
  <c r="B302" i="1" s="1"/>
  <c r="AE301" i="1" s="1"/>
  <c r="A303" i="1"/>
  <c r="B303" i="1" s="1"/>
  <c r="AE302" i="1" s="1"/>
  <c r="A304" i="1"/>
  <c r="B304" i="1" s="1"/>
  <c r="AE303" i="1" s="1"/>
  <c r="A305" i="1"/>
  <c r="B305" i="1" s="1"/>
  <c r="AE304" i="1" s="1"/>
  <c r="A306" i="1"/>
  <c r="B306" i="1" s="1"/>
  <c r="AE305" i="1" s="1"/>
  <c r="A307" i="1"/>
  <c r="B307" i="1" s="1"/>
  <c r="AE306" i="1" s="1"/>
  <c r="A308" i="1"/>
  <c r="B308" i="1" s="1"/>
  <c r="AE307" i="1" s="1"/>
  <c r="A309" i="1"/>
  <c r="B309" i="1" s="1"/>
  <c r="AE308" i="1" s="1"/>
  <c r="A310" i="1"/>
  <c r="B310" i="1" s="1"/>
  <c r="AE309" i="1" s="1"/>
  <c r="A311" i="1"/>
  <c r="B311" i="1" s="1"/>
  <c r="AE310" i="1" s="1"/>
  <c r="A312" i="1"/>
  <c r="B312" i="1" s="1"/>
  <c r="AE311" i="1" s="1"/>
  <c r="A313" i="1"/>
  <c r="B313" i="1" s="1"/>
  <c r="AE312" i="1" s="1"/>
  <c r="A314" i="1"/>
  <c r="B314" i="1" s="1"/>
  <c r="AE313" i="1" s="1"/>
  <c r="A315" i="1"/>
  <c r="B315" i="1" s="1"/>
  <c r="AE314" i="1" s="1"/>
  <c r="A316" i="1"/>
  <c r="B316" i="1" s="1"/>
  <c r="AE315" i="1" s="1"/>
  <c r="A317" i="1"/>
  <c r="B317" i="1" s="1"/>
  <c r="AE316" i="1" s="1"/>
  <c r="A318" i="1"/>
  <c r="B318" i="1" s="1"/>
  <c r="AE317" i="1" s="1"/>
  <c r="A319" i="1"/>
  <c r="B319" i="1" s="1"/>
  <c r="AE318" i="1" s="1"/>
  <c r="A320" i="1"/>
  <c r="B320" i="1" s="1"/>
  <c r="AE319" i="1" s="1"/>
  <c r="A321" i="1"/>
  <c r="B321" i="1" s="1"/>
  <c r="AE320" i="1" s="1"/>
  <c r="A322" i="1"/>
  <c r="B322" i="1" s="1"/>
  <c r="AE321" i="1" s="1"/>
  <c r="A323" i="1"/>
  <c r="B323" i="1" s="1"/>
  <c r="AE322" i="1" s="1"/>
  <c r="A324" i="1"/>
  <c r="B324" i="1" s="1"/>
  <c r="AE323" i="1" s="1"/>
  <c r="A325" i="1"/>
  <c r="B325" i="1" s="1"/>
  <c r="AE324" i="1" s="1"/>
  <c r="A326" i="1"/>
  <c r="B326" i="1" s="1"/>
  <c r="AE325" i="1" s="1"/>
  <c r="A327" i="1"/>
  <c r="B327" i="1" s="1"/>
  <c r="AE326" i="1" s="1"/>
  <c r="A328" i="1"/>
  <c r="B328" i="1" s="1"/>
  <c r="AE327" i="1" s="1"/>
  <c r="A329" i="1"/>
  <c r="B329" i="1" s="1"/>
  <c r="AE328" i="1" s="1"/>
  <c r="A330" i="1"/>
  <c r="B330" i="1" s="1"/>
  <c r="AE329" i="1" s="1"/>
  <c r="A331" i="1"/>
  <c r="B331" i="1" s="1"/>
  <c r="AE330" i="1" s="1"/>
  <c r="A332" i="1"/>
  <c r="B332" i="1" s="1"/>
  <c r="AE331" i="1" s="1"/>
  <c r="A333" i="1"/>
  <c r="B333" i="1" s="1"/>
  <c r="AE332" i="1" s="1"/>
  <c r="A334" i="1"/>
  <c r="B334" i="1" s="1"/>
  <c r="AE333" i="1" s="1"/>
  <c r="A335" i="1"/>
  <c r="B335" i="1" s="1"/>
  <c r="AE334" i="1" s="1"/>
  <c r="A336" i="1"/>
  <c r="B336" i="1" s="1"/>
  <c r="AE335" i="1" s="1"/>
  <c r="A337" i="1"/>
  <c r="B337" i="1" s="1"/>
  <c r="AE336" i="1" s="1"/>
  <c r="A338" i="1"/>
  <c r="B338" i="1" s="1"/>
  <c r="AE337" i="1" s="1"/>
  <c r="A339" i="1"/>
  <c r="B339" i="1" s="1"/>
  <c r="AE338" i="1" s="1"/>
  <c r="A340" i="1"/>
  <c r="B340" i="1" s="1"/>
  <c r="AE339" i="1" s="1"/>
  <c r="A341" i="1"/>
  <c r="B341" i="1" s="1"/>
  <c r="AE340" i="1" s="1"/>
  <c r="A342" i="1"/>
  <c r="B342" i="1" s="1"/>
  <c r="AE341" i="1" s="1"/>
  <c r="A343" i="1"/>
  <c r="B343" i="1" s="1"/>
  <c r="AE342" i="1" s="1"/>
  <c r="A344" i="1"/>
  <c r="B344" i="1" s="1"/>
  <c r="AE343" i="1" s="1"/>
  <c r="A345" i="1"/>
  <c r="B345" i="1" s="1"/>
  <c r="AE344" i="1" s="1"/>
  <c r="A346" i="1"/>
  <c r="B346" i="1" s="1"/>
  <c r="AE345" i="1" s="1"/>
  <c r="A347" i="1"/>
  <c r="B347" i="1" s="1"/>
  <c r="AF346" i="1" s="1"/>
  <c r="A348" i="1"/>
  <c r="B348" i="1" s="1"/>
  <c r="AE347" i="1" s="1"/>
  <c r="A349" i="1"/>
  <c r="B349" i="1" s="1"/>
  <c r="AE348" i="1" s="1"/>
  <c r="A350" i="1"/>
  <c r="B350" i="1" s="1"/>
  <c r="AE349" i="1" s="1"/>
  <c r="A351" i="1"/>
  <c r="B351" i="1" s="1"/>
  <c r="AE350" i="1" s="1"/>
  <c r="A352" i="1"/>
  <c r="B352" i="1" s="1"/>
  <c r="AE351" i="1" s="1"/>
  <c r="A353" i="1"/>
  <c r="B353" i="1" s="1"/>
  <c r="AE352" i="1" s="1"/>
  <c r="A354" i="1"/>
  <c r="B354" i="1" s="1"/>
  <c r="AE353" i="1" s="1"/>
  <c r="A355" i="1"/>
  <c r="B355" i="1" s="1"/>
  <c r="AF354" i="1" s="1"/>
  <c r="A356" i="1"/>
  <c r="B356" i="1" s="1"/>
  <c r="AE355" i="1" s="1"/>
  <c r="A357" i="1"/>
  <c r="B357" i="1" s="1"/>
  <c r="AE356" i="1" s="1"/>
  <c r="A358" i="1"/>
  <c r="B358" i="1" s="1"/>
  <c r="AE357" i="1" s="1"/>
  <c r="A359" i="1"/>
  <c r="B359" i="1" s="1"/>
  <c r="AE358" i="1" s="1"/>
  <c r="A360" i="1"/>
  <c r="B360" i="1" s="1"/>
  <c r="AE359" i="1" s="1"/>
  <c r="A361" i="1"/>
  <c r="B361" i="1" s="1"/>
  <c r="AE360" i="1" s="1"/>
  <c r="A362" i="1"/>
  <c r="B362" i="1" s="1"/>
  <c r="AE361" i="1" s="1"/>
  <c r="A363" i="1"/>
  <c r="B363" i="1" s="1"/>
  <c r="AF362" i="1" s="1"/>
  <c r="A364" i="1"/>
  <c r="B364" i="1" s="1"/>
  <c r="AE363" i="1" s="1"/>
  <c r="A365" i="1"/>
  <c r="B365" i="1" s="1"/>
  <c r="AE364" i="1" s="1"/>
  <c r="A366" i="1"/>
  <c r="B366" i="1" s="1"/>
  <c r="AE365" i="1" s="1"/>
  <c r="A367" i="1"/>
  <c r="B367" i="1" s="1"/>
  <c r="AE366" i="1" s="1"/>
  <c r="A368" i="1"/>
  <c r="B368" i="1" s="1"/>
  <c r="AE367" i="1" s="1"/>
  <c r="A369" i="1"/>
  <c r="B369" i="1" s="1"/>
  <c r="AE368" i="1" s="1"/>
  <c r="A370" i="1"/>
  <c r="B370" i="1" s="1"/>
  <c r="AE369" i="1" s="1"/>
  <c r="A371" i="1"/>
  <c r="B371" i="1" s="1"/>
  <c r="AF370" i="1" s="1"/>
  <c r="A372" i="1"/>
  <c r="B372" i="1" s="1"/>
  <c r="AE371" i="1" s="1"/>
  <c r="A373" i="1"/>
  <c r="B373" i="1" s="1"/>
  <c r="AE372" i="1" s="1"/>
  <c r="A374" i="1"/>
  <c r="B374" i="1" s="1"/>
  <c r="AE373" i="1" s="1"/>
  <c r="A375" i="1"/>
  <c r="B375" i="1" s="1"/>
  <c r="AE374" i="1" s="1"/>
  <c r="A376" i="1"/>
  <c r="B376" i="1" s="1"/>
  <c r="AE375" i="1" s="1"/>
  <c r="A377" i="1"/>
  <c r="B377" i="1" s="1"/>
  <c r="AE376" i="1" s="1"/>
  <c r="A378" i="1"/>
  <c r="B378" i="1" s="1"/>
  <c r="AE377" i="1" s="1"/>
  <c r="A379" i="1"/>
  <c r="B379" i="1" s="1"/>
  <c r="AF378" i="1" s="1"/>
  <c r="A380" i="1"/>
  <c r="B380" i="1" s="1"/>
  <c r="AE379" i="1" s="1"/>
  <c r="A381" i="1"/>
  <c r="B381" i="1" s="1"/>
  <c r="AE380" i="1" s="1"/>
  <c r="A382" i="1"/>
  <c r="B382" i="1" s="1"/>
  <c r="AE381" i="1" s="1"/>
  <c r="A383" i="1"/>
  <c r="B383" i="1" s="1"/>
  <c r="AE382" i="1" s="1"/>
  <c r="A384" i="1"/>
  <c r="B384" i="1" s="1"/>
  <c r="AE383" i="1" s="1"/>
  <c r="A385" i="1"/>
  <c r="B385" i="1" s="1"/>
  <c r="AE384" i="1" s="1"/>
  <c r="A386" i="1"/>
  <c r="B386" i="1" s="1"/>
  <c r="AE385" i="1" s="1"/>
  <c r="A387" i="1"/>
  <c r="B387" i="1" s="1"/>
  <c r="AF386" i="1" s="1"/>
  <c r="A388" i="1"/>
  <c r="B388" i="1" s="1"/>
  <c r="AE387" i="1" s="1"/>
  <c r="A389" i="1"/>
  <c r="B389" i="1" s="1"/>
  <c r="AF388" i="1" s="1"/>
  <c r="A390" i="1"/>
  <c r="B390" i="1" s="1"/>
  <c r="AE389" i="1" s="1"/>
  <c r="A391" i="1"/>
  <c r="B391" i="1" s="1"/>
  <c r="AF390" i="1" s="1"/>
  <c r="A392" i="1"/>
  <c r="B392" i="1" s="1"/>
  <c r="AE391" i="1" s="1"/>
  <c r="A393" i="1"/>
  <c r="B393" i="1" s="1"/>
  <c r="AF392" i="1" s="1"/>
  <c r="A394" i="1"/>
  <c r="B394" i="1" s="1"/>
  <c r="AE393" i="1" s="1"/>
  <c r="A395" i="1"/>
  <c r="B395" i="1" s="1"/>
  <c r="AF394" i="1" s="1"/>
  <c r="A396" i="1"/>
  <c r="B396" i="1" s="1"/>
  <c r="AE395" i="1" s="1"/>
  <c r="A397" i="1"/>
  <c r="B397" i="1" s="1"/>
  <c r="AF396" i="1" s="1"/>
  <c r="A398" i="1"/>
  <c r="B398" i="1" s="1"/>
  <c r="AE397" i="1" s="1"/>
  <c r="A399" i="1"/>
  <c r="B399" i="1" s="1"/>
  <c r="AF398" i="1" s="1"/>
  <c r="A400" i="1"/>
  <c r="B400" i="1" s="1"/>
  <c r="AE399" i="1" s="1"/>
  <c r="A401" i="1"/>
  <c r="B401" i="1" s="1"/>
  <c r="AF400" i="1" s="1"/>
  <c r="A402" i="1"/>
  <c r="B402" i="1" s="1"/>
  <c r="AE401" i="1" s="1"/>
  <c r="A403" i="1"/>
  <c r="B403" i="1" s="1"/>
  <c r="AF402" i="1" s="1"/>
  <c r="A404" i="1"/>
  <c r="B404" i="1" s="1"/>
  <c r="AE403" i="1" s="1"/>
  <c r="A405" i="1"/>
  <c r="B405" i="1" s="1"/>
  <c r="AF404" i="1" s="1"/>
  <c r="A406" i="1"/>
  <c r="B406" i="1" s="1"/>
  <c r="AE405" i="1" s="1"/>
  <c r="A407" i="1"/>
  <c r="B407" i="1" s="1"/>
  <c r="AF406" i="1" s="1"/>
  <c r="A408" i="1"/>
  <c r="B408" i="1" s="1"/>
  <c r="AE407" i="1" s="1"/>
  <c r="A409" i="1"/>
  <c r="B409" i="1" s="1"/>
  <c r="AF408" i="1" s="1"/>
  <c r="A410" i="1"/>
  <c r="B410" i="1" s="1"/>
  <c r="AE409" i="1" s="1"/>
  <c r="A411" i="1"/>
  <c r="B411" i="1" s="1"/>
  <c r="AF410" i="1" s="1"/>
  <c r="A412" i="1"/>
  <c r="B412" i="1" s="1"/>
  <c r="AE411" i="1" s="1"/>
  <c r="A413" i="1"/>
  <c r="B413" i="1" s="1"/>
  <c r="AF412" i="1" s="1"/>
  <c r="A414" i="1"/>
  <c r="B414" i="1" s="1"/>
  <c r="AE413" i="1" s="1"/>
  <c r="A415" i="1"/>
  <c r="B415" i="1" s="1"/>
  <c r="AF414" i="1" s="1"/>
  <c r="A416" i="1"/>
  <c r="B416" i="1" s="1"/>
  <c r="AE415" i="1" s="1"/>
  <c r="A417" i="1"/>
  <c r="B417" i="1" s="1"/>
  <c r="AF416" i="1" s="1"/>
  <c r="A418" i="1"/>
  <c r="B418" i="1" s="1"/>
  <c r="AE417" i="1" s="1"/>
  <c r="A419" i="1"/>
  <c r="B419" i="1" s="1"/>
  <c r="AF418" i="1" s="1"/>
  <c r="A420" i="1"/>
  <c r="B420" i="1" s="1"/>
  <c r="AE419" i="1" s="1"/>
  <c r="A421" i="1"/>
  <c r="B421" i="1" s="1"/>
  <c r="AF420" i="1" s="1"/>
  <c r="A422" i="1"/>
  <c r="B422" i="1" s="1"/>
  <c r="AE421" i="1" s="1"/>
  <c r="A423" i="1"/>
  <c r="B423" i="1" s="1"/>
  <c r="AF422" i="1" s="1"/>
  <c r="A424" i="1"/>
  <c r="B424" i="1" s="1"/>
  <c r="AE423" i="1" s="1"/>
  <c r="A425" i="1"/>
  <c r="B425" i="1" s="1"/>
  <c r="AF424" i="1" s="1"/>
  <c r="A426" i="1"/>
  <c r="B426" i="1" s="1"/>
  <c r="AE425" i="1" s="1"/>
  <c r="A427" i="1"/>
  <c r="B427" i="1" s="1"/>
  <c r="AF426" i="1" s="1"/>
  <c r="A428" i="1"/>
  <c r="B428" i="1" s="1"/>
  <c r="AE427" i="1" s="1"/>
  <c r="A429" i="1"/>
  <c r="B429" i="1" s="1"/>
  <c r="AF428" i="1" s="1"/>
  <c r="A430" i="1"/>
  <c r="B430" i="1" s="1"/>
  <c r="AE429" i="1" s="1"/>
  <c r="A431" i="1"/>
  <c r="B431" i="1" s="1"/>
  <c r="AF430" i="1" s="1"/>
  <c r="A432" i="1"/>
  <c r="B432" i="1" s="1"/>
  <c r="AE431" i="1" s="1"/>
  <c r="A433" i="1"/>
  <c r="B433" i="1" s="1"/>
  <c r="AF432" i="1" s="1"/>
  <c r="A434" i="1"/>
  <c r="B434" i="1" s="1"/>
  <c r="AE433" i="1" s="1"/>
  <c r="A435" i="1"/>
  <c r="B435" i="1" s="1"/>
  <c r="AF434" i="1" s="1"/>
  <c r="A436" i="1"/>
  <c r="B436" i="1" s="1"/>
  <c r="AE435" i="1" s="1"/>
  <c r="A437" i="1"/>
  <c r="B437" i="1" s="1"/>
  <c r="AF436" i="1" s="1"/>
  <c r="A438" i="1"/>
  <c r="B438" i="1" s="1"/>
  <c r="AE437" i="1" s="1"/>
  <c r="A439" i="1"/>
  <c r="B439" i="1" s="1"/>
  <c r="AF438" i="1" s="1"/>
  <c r="A440" i="1"/>
  <c r="B440" i="1" s="1"/>
  <c r="AE439" i="1" s="1"/>
  <c r="A441" i="1"/>
  <c r="B441" i="1" s="1"/>
  <c r="AF440" i="1" s="1"/>
  <c r="A442" i="1"/>
  <c r="B442" i="1" s="1"/>
  <c r="AE441" i="1" s="1"/>
  <c r="A443" i="1"/>
  <c r="B443" i="1" s="1"/>
  <c r="AF442" i="1" s="1"/>
  <c r="A444" i="1"/>
  <c r="B444" i="1" s="1"/>
  <c r="AE443" i="1" s="1"/>
  <c r="A445" i="1"/>
  <c r="B445" i="1" s="1"/>
  <c r="AF444" i="1" s="1"/>
  <c r="A446" i="1"/>
  <c r="B446" i="1" s="1"/>
  <c r="AE445" i="1" s="1"/>
  <c r="A447" i="1"/>
  <c r="B447" i="1" s="1"/>
  <c r="AF446" i="1" s="1"/>
  <c r="A448" i="1"/>
  <c r="B448" i="1" s="1"/>
  <c r="AE447" i="1" s="1"/>
  <c r="A449" i="1"/>
  <c r="B449" i="1" s="1"/>
  <c r="AF448" i="1" s="1"/>
  <c r="A450" i="1"/>
  <c r="B450" i="1" s="1"/>
  <c r="AE449" i="1" s="1"/>
  <c r="A451" i="1"/>
  <c r="B451" i="1" s="1"/>
  <c r="AF450" i="1" s="1"/>
  <c r="A452" i="1"/>
  <c r="B452" i="1" s="1"/>
  <c r="AE451" i="1" s="1"/>
  <c r="A453" i="1"/>
  <c r="B453" i="1" s="1"/>
  <c r="AF452" i="1" s="1"/>
  <c r="A454" i="1"/>
  <c r="B454" i="1" s="1"/>
  <c r="AE453" i="1" s="1"/>
  <c r="A455" i="1"/>
  <c r="B455" i="1" s="1"/>
  <c r="AF454" i="1" s="1"/>
  <c r="A456" i="1"/>
  <c r="B456" i="1" s="1"/>
  <c r="AE455" i="1" s="1"/>
  <c r="A457" i="1"/>
  <c r="B457" i="1" s="1"/>
  <c r="AF456" i="1" s="1"/>
  <c r="A458" i="1"/>
  <c r="B458" i="1" s="1"/>
  <c r="AE457" i="1" s="1"/>
  <c r="A459" i="1"/>
  <c r="B459" i="1" s="1"/>
  <c r="AF458" i="1" s="1"/>
  <c r="A460" i="1"/>
  <c r="B460" i="1" s="1"/>
  <c r="AE459" i="1" s="1"/>
  <c r="A461" i="1"/>
  <c r="B461" i="1" s="1"/>
  <c r="AF460" i="1" s="1"/>
  <c r="A462" i="1"/>
  <c r="B462" i="1" s="1"/>
  <c r="AE461" i="1" s="1"/>
  <c r="A463" i="1"/>
  <c r="B463" i="1" s="1"/>
  <c r="AF462" i="1" s="1"/>
  <c r="A464" i="1"/>
  <c r="B464" i="1" s="1"/>
  <c r="AE463" i="1" s="1"/>
  <c r="A465" i="1"/>
  <c r="B465" i="1" s="1"/>
  <c r="AF464" i="1" s="1"/>
  <c r="A466" i="1"/>
  <c r="B466" i="1" s="1"/>
  <c r="AE465" i="1" s="1"/>
  <c r="A467" i="1"/>
  <c r="B467" i="1" s="1"/>
  <c r="AF466" i="1" s="1"/>
  <c r="A468" i="1"/>
  <c r="B468" i="1" s="1"/>
  <c r="AE467" i="1" s="1"/>
  <c r="A469" i="1"/>
  <c r="B469" i="1" s="1"/>
  <c r="AF468" i="1" s="1"/>
  <c r="A470" i="1"/>
  <c r="B470" i="1" s="1"/>
  <c r="AE469" i="1" s="1"/>
  <c r="A471" i="1"/>
  <c r="B471" i="1" s="1"/>
  <c r="AF470" i="1" s="1"/>
  <c r="A472" i="1"/>
  <c r="B472" i="1" s="1"/>
  <c r="AE471" i="1" s="1"/>
  <c r="A473" i="1"/>
  <c r="B473" i="1" s="1"/>
  <c r="AF472" i="1" s="1"/>
  <c r="A474" i="1"/>
  <c r="B474" i="1" s="1"/>
  <c r="AE473" i="1" s="1"/>
  <c r="A475" i="1"/>
  <c r="B475" i="1" s="1"/>
  <c r="AF474" i="1" s="1"/>
  <c r="A476" i="1"/>
  <c r="B476" i="1" s="1"/>
  <c r="AE475" i="1" s="1"/>
  <c r="A477" i="1"/>
  <c r="B477" i="1" s="1"/>
  <c r="AF476" i="1" s="1"/>
  <c r="A478" i="1"/>
  <c r="B478" i="1" s="1"/>
  <c r="AE477" i="1" s="1"/>
  <c r="A479" i="1"/>
  <c r="B479" i="1" s="1"/>
  <c r="AF478" i="1" s="1"/>
  <c r="A480" i="1"/>
  <c r="B480" i="1" s="1"/>
  <c r="AE479" i="1" s="1"/>
  <c r="A481" i="1"/>
  <c r="B481" i="1" s="1"/>
  <c r="AF480" i="1" s="1"/>
  <c r="A482" i="1"/>
  <c r="B482" i="1" s="1"/>
  <c r="AE481" i="1" s="1"/>
  <c r="A483" i="1"/>
  <c r="B483" i="1" s="1"/>
  <c r="AF482" i="1" s="1"/>
  <c r="A484" i="1"/>
  <c r="B484" i="1" s="1"/>
  <c r="AE483" i="1" s="1"/>
  <c r="A485" i="1"/>
  <c r="B485" i="1" s="1"/>
  <c r="AF484" i="1" s="1"/>
  <c r="A486" i="1"/>
  <c r="B486" i="1" s="1"/>
  <c r="AE485" i="1" s="1"/>
  <c r="A487" i="1"/>
  <c r="B487" i="1" s="1"/>
  <c r="AF486" i="1" s="1"/>
  <c r="A488" i="1"/>
  <c r="B488" i="1" s="1"/>
  <c r="AE487" i="1" s="1"/>
  <c r="A489" i="1"/>
  <c r="B489" i="1" s="1"/>
  <c r="AF488" i="1" s="1"/>
  <c r="A490" i="1"/>
  <c r="B490" i="1" s="1"/>
  <c r="AE489" i="1" s="1"/>
  <c r="A491" i="1"/>
  <c r="B491" i="1" s="1"/>
  <c r="AF490" i="1" s="1"/>
  <c r="A492" i="1"/>
  <c r="B492" i="1" s="1"/>
  <c r="AE491" i="1" s="1"/>
  <c r="A493" i="1"/>
  <c r="B493" i="1" s="1"/>
  <c r="AF492" i="1" s="1"/>
  <c r="A494" i="1"/>
  <c r="B494" i="1" s="1"/>
  <c r="AE493" i="1" s="1"/>
  <c r="A495" i="1"/>
  <c r="B495" i="1" s="1"/>
  <c r="AF494" i="1" s="1"/>
  <c r="A496" i="1"/>
  <c r="B496" i="1" s="1"/>
  <c r="AE495" i="1" s="1"/>
  <c r="A497" i="1"/>
  <c r="B497" i="1" s="1"/>
  <c r="AF496" i="1" s="1"/>
  <c r="A498" i="1"/>
  <c r="B498" i="1" s="1"/>
  <c r="AE497" i="1" s="1"/>
  <c r="A499" i="1"/>
  <c r="B499" i="1" s="1"/>
  <c r="AF498" i="1" s="1"/>
  <c r="A500" i="1"/>
  <c r="B500" i="1" s="1"/>
  <c r="AE499" i="1" s="1"/>
  <c r="A501" i="1"/>
  <c r="B501" i="1" s="1"/>
  <c r="AF500" i="1" s="1"/>
  <c r="A502" i="1"/>
  <c r="C3" i="1"/>
  <c r="D3" i="1"/>
  <c r="E3" i="1" s="1"/>
  <c r="F3" i="1"/>
  <c r="G3" i="1" s="1"/>
  <c r="H3" i="1"/>
  <c r="I3" i="1"/>
  <c r="J3" i="1"/>
  <c r="X3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J4" i="1"/>
  <c r="R4" i="1" s="1"/>
  <c r="S4" i="1" s="1"/>
  <c r="BD4" i="1" s="1"/>
  <c r="J5" i="1"/>
  <c r="R5" i="1" s="1"/>
  <c r="S5" i="1" s="1"/>
  <c r="BD5" i="1" s="1"/>
  <c r="J6" i="1"/>
  <c r="R6" i="1" s="1"/>
  <c r="S6" i="1" s="1"/>
  <c r="BD6" i="1" s="1"/>
  <c r="J7" i="1"/>
  <c r="R7" i="1" s="1"/>
  <c r="S7" i="1" s="1"/>
  <c r="BD7" i="1" s="1"/>
  <c r="J8" i="1"/>
  <c r="R8" i="1" s="1"/>
  <c r="S8" i="1" s="1"/>
  <c r="BD8" i="1" s="1"/>
  <c r="J9" i="1"/>
  <c r="R9" i="1" s="1"/>
  <c r="S9" i="1" s="1"/>
  <c r="BD9" i="1" s="1"/>
  <c r="J10" i="1"/>
  <c r="R10" i="1" s="1"/>
  <c r="S10" i="1" s="1"/>
  <c r="BD10" i="1" s="1"/>
  <c r="J11" i="1"/>
  <c r="R11" i="1" s="1"/>
  <c r="S11" i="1" s="1"/>
  <c r="BD11" i="1" s="1"/>
  <c r="J12" i="1"/>
  <c r="R12" i="1" s="1"/>
  <c r="S12" i="1" s="1"/>
  <c r="BD12" i="1" s="1"/>
  <c r="J13" i="1"/>
  <c r="R13" i="1" s="1"/>
  <c r="S13" i="1" s="1"/>
  <c r="BD13" i="1" s="1"/>
  <c r="J14" i="1"/>
  <c r="R14" i="1" s="1"/>
  <c r="S14" i="1" s="1"/>
  <c r="BD14" i="1" s="1"/>
  <c r="J15" i="1"/>
  <c r="R15" i="1" s="1"/>
  <c r="S15" i="1" s="1"/>
  <c r="BD15" i="1" s="1"/>
  <c r="J16" i="1"/>
  <c r="R16" i="1" s="1"/>
  <c r="S16" i="1" s="1"/>
  <c r="BD16" i="1" s="1"/>
  <c r="J17" i="1"/>
  <c r="R17" i="1" s="1"/>
  <c r="S17" i="1" s="1"/>
  <c r="BD17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F17" i="1"/>
  <c r="G17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A4" i="1"/>
  <c r="B4" i="1" s="1"/>
  <c r="AE3" i="1" s="1"/>
  <c r="A5" i="1"/>
  <c r="B5" i="1" s="1"/>
  <c r="AE4" i="1" s="1"/>
  <c r="A6" i="1"/>
  <c r="B6" i="1" s="1"/>
  <c r="AE5" i="1" s="1"/>
  <c r="A7" i="1"/>
  <c r="B7" i="1" s="1"/>
  <c r="AE6" i="1" s="1"/>
  <c r="A8" i="1"/>
  <c r="B8" i="1" s="1"/>
  <c r="AE7" i="1" s="1"/>
  <c r="A9" i="1"/>
  <c r="B9" i="1" s="1"/>
  <c r="AE8" i="1" s="1"/>
  <c r="A10" i="1"/>
  <c r="B10" i="1" s="1"/>
  <c r="AE9" i="1" s="1"/>
  <c r="A11" i="1"/>
  <c r="B11" i="1" s="1"/>
  <c r="AE10" i="1" s="1"/>
  <c r="A12" i="1"/>
  <c r="B12" i="1" s="1"/>
  <c r="AE11" i="1" s="1"/>
  <c r="A13" i="1"/>
  <c r="B13" i="1" s="1"/>
  <c r="AE12" i="1" s="1"/>
  <c r="A14" i="1"/>
  <c r="B14" i="1" s="1"/>
  <c r="AE13" i="1" s="1"/>
  <c r="A15" i="1"/>
  <c r="B15" i="1" s="1"/>
  <c r="AE14" i="1" s="1"/>
  <c r="A16" i="1"/>
  <c r="B16" i="1" s="1"/>
  <c r="AE15" i="1" s="1"/>
  <c r="A17" i="1"/>
  <c r="B17" i="1" s="1"/>
  <c r="AE16" i="1" s="1"/>
  <c r="A3" i="1"/>
  <c r="B3" i="1" s="1"/>
  <c r="AE2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4" i="1"/>
  <c r="E4" i="1" s="1"/>
  <c r="D5" i="1"/>
  <c r="E5" i="1" s="1"/>
  <c r="D6" i="1"/>
  <c r="E6" i="1" s="1"/>
  <c r="BN3" i="1" l="1"/>
  <c r="BO3" i="1"/>
  <c r="BL3" i="1"/>
  <c r="BM3" i="1"/>
  <c r="BK3" i="1"/>
  <c r="BJ3" i="1"/>
  <c r="BI3" i="1"/>
  <c r="AZ3" i="1"/>
  <c r="AX3" i="1"/>
  <c r="AV3" i="1"/>
  <c r="AW3" i="1"/>
  <c r="AT3" i="1"/>
  <c r="AU3" i="1"/>
  <c r="AS3" i="1"/>
  <c r="AR3" i="1"/>
  <c r="AP3" i="1"/>
  <c r="AN3" i="1"/>
  <c r="AO3" i="1"/>
  <c r="AM3" i="1"/>
  <c r="AL3" i="1"/>
  <c r="AK3" i="1"/>
  <c r="AI2" i="1"/>
  <c r="T54" i="1"/>
  <c r="AE500" i="1"/>
  <c r="AE496" i="1"/>
  <c r="AE490" i="1"/>
  <c r="AE480" i="1"/>
  <c r="AE474" i="1"/>
  <c r="AE464" i="1"/>
  <c r="AE458" i="1"/>
  <c r="AE448" i="1"/>
  <c r="AE442" i="1"/>
  <c r="AE432" i="1"/>
  <c r="AE426" i="1"/>
  <c r="AE416" i="1"/>
  <c r="AE410" i="1"/>
  <c r="AE400" i="1"/>
  <c r="AE394" i="1"/>
  <c r="AE378" i="1"/>
  <c r="AE362" i="1"/>
  <c r="AE346" i="1"/>
  <c r="AF167" i="1"/>
  <c r="AE167" i="1"/>
  <c r="AE494" i="1"/>
  <c r="AE484" i="1"/>
  <c r="AE478" i="1"/>
  <c r="AE468" i="1"/>
  <c r="AE462" i="1"/>
  <c r="AE452" i="1"/>
  <c r="AE446" i="1"/>
  <c r="AE436" i="1"/>
  <c r="AE430" i="1"/>
  <c r="AE420" i="1"/>
  <c r="AE414" i="1"/>
  <c r="AE404" i="1"/>
  <c r="AE398" i="1"/>
  <c r="AE388" i="1"/>
  <c r="AF151" i="1"/>
  <c r="AE151" i="1"/>
  <c r="AE498" i="1"/>
  <c r="AE488" i="1"/>
  <c r="AE482" i="1"/>
  <c r="AE472" i="1"/>
  <c r="AE466" i="1"/>
  <c r="AE456" i="1"/>
  <c r="AE450" i="1"/>
  <c r="AE440" i="1"/>
  <c r="AE434" i="1"/>
  <c r="AE424" i="1"/>
  <c r="AE418" i="1"/>
  <c r="AE408" i="1"/>
  <c r="AE402" i="1"/>
  <c r="AE392" i="1"/>
  <c r="AE386" i="1"/>
  <c r="AE370" i="1"/>
  <c r="AE354" i="1"/>
  <c r="AE492" i="1"/>
  <c r="AE486" i="1"/>
  <c r="AE476" i="1"/>
  <c r="AE470" i="1"/>
  <c r="AE460" i="1"/>
  <c r="AE454" i="1"/>
  <c r="AE444" i="1"/>
  <c r="AE438" i="1"/>
  <c r="AE428" i="1"/>
  <c r="AE422" i="1"/>
  <c r="AE412" i="1"/>
  <c r="AE406" i="1"/>
  <c r="AE396" i="1"/>
  <c r="AE390" i="1"/>
  <c r="AF383" i="1"/>
  <c r="AF372" i="1"/>
  <c r="AF351" i="1"/>
  <c r="AF228" i="1"/>
  <c r="AF140" i="1"/>
  <c r="AF380" i="1"/>
  <c r="AF359" i="1"/>
  <c r="AF348" i="1"/>
  <c r="AF212" i="1"/>
  <c r="AF110" i="1"/>
  <c r="AF367" i="1"/>
  <c r="AF356" i="1"/>
  <c r="AF196" i="1"/>
  <c r="AF66" i="1"/>
  <c r="AF375" i="1"/>
  <c r="AF364" i="1"/>
  <c r="AF244" i="1"/>
  <c r="AF180" i="1"/>
  <c r="AF3" i="1"/>
  <c r="AF233" i="1"/>
  <c r="AF217" i="1"/>
  <c r="AF205" i="1"/>
  <c r="AF197" i="1"/>
  <c r="AF185" i="1"/>
  <c r="AF169" i="1"/>
  <c r="AF133" i="1"/>
  <c r="AF121" i="1"/>
  <c r="AF109" i="1"/>
  <c r="AF97" i="1"/>
  <c r="AF81" i="1"/>
  <c r="AF69" i="1"/>
  <c r="AF57" i="1"/>
  <c r="AF45" i="1"/>
  <c r="AF33" i="1"/>
  <c r="AF21" i="1"/>
  <c r="AF333" i="1"/>
  <c r="AF317" i="1"/>
  <c r="AF301" i="1"/>
  <c r="AF285" i="1"/>
  <c r="AF269" i="1"/>
  <c r="AF253" i="1"/>
  <c r="AF161" i="1"/>
  <c r="AF14" i="1"/>
  <c r="AF10" i="1"/>
  <c r="AF6" i="1"/>
  <c r="AF340" i="1"/>
  <c r="AF336" i="1"/>
  <c r="AF332" i="1"/>
  <c r="AF328" i="1"/>
  <c r="AF324" i="1"/>
  <c r="AF320" i="1"/>
  <c r="AF316" i="1"/>
  <c r="AF312" i="1"/>
  <c r="AF308" i="1"/>
  <c r="AF304" i="1"/>
  <c r="AF300" i="1"/>
  <c r="AF296" i="1"/>
  <c r="AF292" i="1"/>
  <c r="AF288" i="1"/>
  <c r="AF284" i="1"/>
  <c r="AF280" i="1"/>
  <c r="AF276" i="1"/>
  <c r="AF272" i="1"/>
  <c r="AF268" i="1"/>
  <c r="AF264" i="1"/>
  <c r="AF260" i="1"/>
  <c r="AF256" i="1"/>
  <c r="AF252" i="1"/>
  <c r="AF248" i="1"/>
  <c r="AF168" i="1"/>
  <c r="AF164" i="1"/>
  <c r="AF160" i="1"/>
  <c r="AF152" i="1"/>
  <c r="AF148" i="1"/>
  <c r="AF144" i="1"/>
  <c r="AF136" i="1"/>
  <c r="AF132" i="1"/>
  <c r="AF128" i="1"/>
  <c r="AF124" i="1"/>
  <c r="AF120" i="1"/>
  <c r="AF116" i="1"/>
  <c r="AF112" i="1"/>
  <c r="AF108" i="1"/>
  <c r="AF104" i="1"/>
  <c r="AF100" i="1"/>
  <c r="AF96" i="1"/>
  <c r="AF92" i="1"/>
  <c r="AF88" i="1"/>
  <c r="AF84" i="1"/>
  <c r="AF80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499" i="1"/>
  <c r="AF497" i="1"/>
  <c r="AF495" i="1"/>
  <c r="AF493" i="1"/>
  <c r="AF491" i="1"/>
  <c r="AF489" i="1"/>
  <c r="AF487" i="1"/>
  <c r="AF485" i="1"/>
  <c r="AF483" i="1"/>
  <c r="AF481" i="1"/>
  <c r="AF479" i="1"/>
  <c r="AF477" i="1"/>
  <c r="AF475" i="1"/>
  <c r="AF473" i="1"/>
  <c r="AF471" i="1"/>
  <c r="AF469" i="1"/>
  <c r="AF467" i="1"/>
  <c r="AF465" i="1"/>
  <c r="AF463" i="1"/>
  <c r="AF461" i="1"/>
  <c r="AF459" i="1"/>
  <c r="AF457" i="1"/>
  <c r="AF455" i="1"/>
  <c r="AF453" i="1"/>
  <c r="AF451" i="1"/>
  <c r="AF449" i="1"/>
  <c r="AF447" i="1"/>
  <c r="AF445" i="1"/>
  <c r="AF443" i="1"/>
  <c r="AF441" i="1"/>
  <c r="AF439" i="1"/>
  <c r="AF437" i="1"/>
  <c r="AF435" i="1"/>
  <c r="AF433" i="1"/>
  <c r="AF431" i="1"/>
  <c r="AF429" i="1"/>
  <c r="AF427" i="1"/>
  <c r="AF425" i="1"/>
  <c r="AF423" i="1"/>
  <c r="AF421" i="1"/>
  <c r="AF419" i="1"/>
  <c r="AF417" i="1"/>
  <c r="AF415" i="1"/>
  <c r="AF413" i="1"/>
  <c r="AF411" i="1"/>
  <c r="AF409" i="1"/>
  <c r="AF407" i="1"/>
  <c r="AF405" i="1"/>
  <c r="AF403" i="1"/>
  <c r="AF401" i="1"/>
  <c r="AF399" i="1"/>
  <c r="AF397" i="1"/>
  <c r="AF395" i="1"/>
  <c r="AF393" i="1"/>
  <c r="AF391" i="1"/>
  <c r="AF389" i="1"/>
  <c r="AF387" i="1"/>
  <c r="AF385" i="1"/>
  <c r="AF382" i="1"/>
  <c r="AF377" i="1"/>
  <c r="AF374" i="1"/>
  <c r="AF369" i="1"/>
  <c r="AF366" i="1"/>
  <c r="AF361" i="1"/>
  <c r="AF358" i="1"/>
  <c r="AF353" i="1"/>
  <c r="AF350" i="1"/>
  <c r="AF345" i="1"/>
  <c r="AF339" i="1"/>
  <c r="AF331" i="1"/>
  <c r="AF323" i="1"/>
  <c r="AF315" i="1"/>
  <c r="AF307" i="1"/>
  <c r="AF299" i="1"/>
  <c r="AF291" i="1"/>
  <c r="AF283" i="1"/>
  <c r="AF275" i="1"/>
  <c r="AF267" i="1"/>
  <c r="AF259" i="1"/>
  <c r="AF251" i="1"/>
  <c r="AF240" i="1"/>
  <c r="AF224" i="1"/>
  <c r="AF208" i="1"/>
  <c r="AF192" i="1"/>
  <c r="AF176" i="1"/>
  <c r="AF156" i="1"/>
  <c r="AF134" i="1"/>
  <c r="AF102" i="1"/>
  <c r="AF50" i="1"/>
  <c r="AF15" i="1"/>
  <c r="AF241" i="1"/>
  <c r="AF229" i="1"/>
  <c r="AF221" i="1"/>
  <c r="AF209" i="1"/>
  <c r="AF193" i="1"/>
  <c r="AF177" i="1"/>
  <c r="AF153" i="1"/>
  <c r="AF137" i="1"/>
  <c r="AF125" i="1"/>
  <c r="AF113" i="1"/>
  <c r="AF101" i="1"/>
  <c r="AF89" i="1"/>
  <c r="AF77" i="1"/>
  <c r="AF65" i="1"/>
  <c r="AF53" i="1"/>
  <c r="AF37" i="1"/>
  <c r="AF29" i="1"/>
  <c r="AF17" i="1"/>
  <c r="AF341" i="1"/>
  <c r="AF325" i="1"/>
  <c r="AF309" i="1"/>
  <c r="AF293" i="1"/>
  <c r="AF277" i="1"/>
  <c r="AF261" i="1"/>
  <c r="AF13" i="1"/>
  <c r="AF9" i="1"/>
  <c r="AF5" i="1"/>
  <c r="AF243" i="1"/>
  <c r="AF239" i="1"/>
  <c r="AF235" i="1"/>
  <c r="AF231" i="1"/>
  <c r="AF227" i="1"/>
  <c r="AF223" i="1"/>
  <c r="AF219" i="1"/>
  <c r="AF215" i="1"/>
  <c r="AF211" i="1"/>
  <c r="AF207" i="1"/>
  <c r="AF203" i="1"/>
  <c r="AF199" i="1"/>
  <c r="AF195" i="1"/>
  <c r="AF191" i="1"/>
  <c r="AF187" i="1"/>
  <c r="AF183" i="1"/>
  <c r="AF179" i="1"/>
  <c r="AF175" i="1"/>
  <c r="AF171" i="1"/>
  <c r="AF163" i="1"/>
  <c r="AF159" i="1"/>
  <c r="AF155" i="1"/>
  <c r="AF147" i="1"/>
  <c r="AF143" i="1"/>
  <c r="AF139" i="1"/>
  <c r="AF135" i="1"/>
  <c r="AF131" i="1"/>
  <c r="AF127" i="1"/>
  <c r="AF123" i="1"/>
  <c r="AF119" i="1"/>
  <c r="AF115" i="1"/>
  <c r="AF111" i="1"/>
  <c r="AF107" i="1"/>
  <c r="AF103" i="1"/>
  <c r="AF99" i="1"/>
  <c r="AF95" i="1"/>
  <c r="AF91" i="1"/>
  <c r="AF87" i="1"/>
  <c r="AF83" i="1"/>
  <c r="AF79" i="1"/>
  <c r="AF75" i="1"/>
  <c r="AF71" i="1"/>
  <c r="AF67" i="1"/>
  <c r="AF63" i="1"/>
  <c r="AF59" i="1"/>
  <c r="AF55" i="1"/>
  <c r="AF51" i="1"/>
  <c r="AF47" i="1"/>
  <c r="AF43" i="1"/>
  <c r="AF39" i="1"/>
  <c r="AF35" i="1"/>
  <c r="AF31" i="1"/>
  <c r="AF27" i="1"/>
  <c r="AF23" i="1"/>
  <c r="AF19" i="1"/>
  <c r="AF384" i="1"/>
  <c r="AF379" i="1"/>
  <c r="AF376" i="1"/>
  <c r="AF371" i="1"/>
  <c r="AF368" i="1"/>
  <c r="AF363" i="1"/>
  <c r="AF360" i="1"/>
  <c r="AF355" i="1"/>
  <c r="AF352" i="1"/>
  <c r="AF347" i="1"/>
  <c r="AF344" i="1"/>
  <c r="AF337" i="1"/>
  <c r="AF329" i="1"/>
  <c r="AF321" i="1"/>
  <c r="AF313" i="1"/>
  <c r="AF305" i="1"/>
  <c r="AF297" i="1"/>
  <c r="AF289" i="1"/>
  <c r="AF281" i="1"/>
  <c r="AF273" i="1"/>
  <c r="AF265" i="1"/>
  <c r="AF257" i="1"/>
  <c r="AF249" i="1"/>
  <c r="AF236" i="1"/>
  <c r="AF220" i="1"/>
  <c r="AF204" i="1"/>
  <c r="AF188" i="1"/>
  <c r="AF172" i="1"/>
  <c r="AF126" i="1"/>
  <c r="AF94" i="1"/>
  <c r="AF34" i="1"/>
  <c r="AF11" i="1"/>
  <c r="AF7" i="1"/>
  <c r="AF245" i="1"/>
  <c r="AF237" i="1"/>
  <c r="AF225" i="1"/>
  <c r="AF213" i="1"/>
  <c r="AF201" i="1"/>
  <c r="AF189" i="1"/>
  <c r="AF181" i="1"/>
  <c r="AF173" i="1"/>
  <c r="AF165" i="1"/>
  <c r="AF157" i="1"/>
  <c r="AF149" i="1"/>
  <c r="AF141" i="1"/>
  <c r="AF129" i="1"/>
  <c r="AF117" i="1"/>
  <c r="AF105" i="1"/>
  <c r="AF93" i="1"/>
  <c r="AF85" i="1"/>
  <c r="AF73" i="1"/>
  <c r="AF61" i="1"/>
  <c r="AF49" i="1"/>
  <c r="AF41" i="1"/>
  <c r="AF25" i="1"/>
  <c r="AF16" i="1"/>
  <c r="AF12" i="1"/>
  <c r="AF8" i="1"/>
  <c r="AF4" i="1"/>
  <c r="AF342" i="1"/>
  <c r="AF338" i="1"/>
  <c r="AF334" i="1"/>
  <c r="AF330" i="1"/>
  <c r="AF326" i="1"/>
  <c r="AF322" i="1"/>
  <c r="AF318" i="1"/>
  <c r="AF314" i="1"/>
  <c r="AF310" i="1"/>
  <c r="AF306" i="1"/>
  <c r="AF302" i="1"/>
  <c r="AF298" i="1"/>
  <c r="AF294" i="1"/>
  <c r="AF290" i="1"/>
  <c r="AF286" i="1"/>
  <c r="AF282" i="1"/>
  <c r="AF278" i="1"/>
  <c r="AF274" i="1"/>
  <c r="AF270" i="1"/>
  <c r="AF266" i="1"/>
  <c r="AF262" i="1"/>
  <c r="AF258" i="1"/>
  <c r="AF254" i="1"/>
  <c r="AF250" i="1"/>
  <c r="AF246" i="1"/>
  <c r="AF242" i="1"/>
  <c r="AF238" i="1"/>
  <c r="AF234" i="1"/>
  <c r="AF230" i="1"/>
  <c r="AF226" i="1"/>
  <c r="AF222" i="1"/>
  <c r="AF218" i="1"/>
  <c r="AF214" i="1"/>
  <c r="AF210" i="1"/>
  <c r="AF206" i="1"/>
  <c r="AF202" i="1"/>
  <c r="AF198" i="1"/>
  <c r="AF194" i="1"/>
  <c r="AF190" i="1"/>
  <c r="AF186" i="1"/>
  <c r="AF182" i="1"/>
  <c r="AF178" i="1"/>
  <c r="AF174" i="1"/>
  <c r="AF170" i="1"/>
  <c r="AF166" i="1"/>
  <c r="AF162" i="1"/>
  <c r="AF158" i="1"/>
  <c r="AF154" i="1"/>
  <c r="AF150" i="1"/>
  <c r="AF146" i="1"/>
  <c r="AF142" i="1"/>
  <c r="AF138" i="1"/>
  <c r="AF130" i="1"/>
  <c r="AF122" i="1"/>
  <c r="AF114" i="1"/>
  <c r="AF106" i="1"/>
  <c r="AF98" i="1"/>
  <c r="AF90" i="1"/>
  <c r="AF86" i="1"/>
  <c r="AF78" i="1"/>
  <c r="AF74" i="1"/>
  <c r="AF70" i="1"/>
  <c r="AF62" i="1"/>
  <c r="AF58" i="1"/>
  <c r="AF54" i="1"/>
  <c r="AF46" i="1"/>
  <c r="AF42" i="1"/>
  <c r="AF38" i="1"/>
  <c r="AF30" i="1"/>
  <c r="AF26" i="1"/>
  <c r="AF22" i="1"/>
  <c r="AF381" i="1"/>
  <c r="AF373" i="1"/>
  <c r="AF365" i="1"/>
  <c r="AF357" i="1"/>
  <c r="AF349" i="1"/>
  <c r="AF343" i="1"/>
  <c r="AF335" i="1"/>
  <c r="AF327" i="1"/>
  <c r="AF319" i="1"/>
  <c r="AF311" i="1"/>
  <c r="AF303" i="1"/>
  <c r="AF295" i="1"/>
  <c r="AF287" i="1"/>
  <c r="AF279" i="1"/>
  <c r="AF271" i="1"/>
  <c r="AF263" i="1"/>
  <c r="AF255" i="1"/>
  <c r="AF247" i="1"/>
  <c r="AF232" i="1"/>
  <c r="AF216" i="1"/>
  <c r="AF200" i="1"/>
  <c r="AF184" i="1"/>
  <c r="AF145" i="1"/>
  <c r="AF118" i="1"/>
  <c r="AF82" i="1"/>
  <c r="AF18" i="1"/>
  <c r="AF2" i="1"/>
  <c r="Y244" i="1"/>
  <c r="X18" i="1"/>
  <c r="T397" i="1"/>
  <c r="Y405" i="1"/>
  <c r="Y373" i="1"/>
  <c r="T62" i="1"/>
  <c r="R317" i="1"/>
  <c r="S317" i="1" s="1"/>
  <c r="BD317" i="1" s="1"/>
  <c r="T373" i="1"/>
  <c r="T246" i="1"/>
  <c r="X21" i="1"/>
  <c r="R445" i="1"/>
  <c r="S445" i="1" s="1"/>
  <c r="BD445" i="1" s="1"/>
  <c r="T392" i="1"/>
  <c r="Y357" i="1"/>
  <c r="T357" i="1"/>
  <c r="T333" i="1"/>
  <c r="Y276" i="1"/>
  <c r="Y229" i="1"/>
  <c r="Y228" i="1"/>
  <c r="Y216" i="1"/>
  <c r="Y214" i="1"/>
  <c r="X163" i="1"/>
  <c r="T153" i="1"/>
  <c r="Y146" i="1"/>
  <c r="R486" i="1"/>
  <c r="S486" i="1" s="1"/>
  <c r="BD486" i="1" s="1"/>
  <c r="Y477" i="1"/>
  <c r="X357" i="1"/>
  <c r="X276" i="1"/>
  <c r="Y393" i="1"/>
  <c r="X379" i="1"/>
  <c r="X373" i="1"/>
  <c r="T235" i="1"/>
  <c r="X186" i="1"/>
  <c r="X182" i="1"/>
  <c r="Y129" i="1"/>
  <c r="T87" i="1"/>
  <c r="T499" i="1"/>
  <c r="T448" i="1"/>
  <c r="X436" i="1"/>
  <c r="T411" i="1"/>
  <c r="X365" i="1"/>
  <c r="Y236" i="1"/>
  <c r="Y235" i="1"/>
  <c r="X146" i="1"/>
  <c r="R129" i="1"/>
  <c r="S129" i="1" s="1"/>
  <c r="BD129" i="1" s="1"/>
  <c r="Y101" i="1"/>
  <c r="X82" i="1"/>
  <c r="Y37" i="1"/>
  <c r="Y486" i="1"/>
  <c r="R469" i="1"/>
  <c r="S469" i="1" s="1"/>
  <c r="BD469" i="1" s="1"/>
  <c r="Y468" i="1"/>
  <c r="Y453" i="1"/>
  <c r="Y452" i="1"/>
  <c r="T349" i="1"/>
  <c r="Y458" i="1"/>
  <c r="T381" i="1"/>
  <c r="T264" i="1"/>
  <c r="Y151" i="1"/>
  <c r="X66" i="1"/>
  <c r="T31" i="1"/>
  <c r="R458" i="1"/>
  <c r="S458" i="1" s="1"/>
  <c r="BD458" i="1" s="1"/>
  <c r="R395" i="1"/>
  <c r="S395" i="1" s="1"/>
  <c r="BD395" i="1" s="1"/>
  <c r="X329" i="1"/>
  <c r="X272" i="1"/>
  <c r="T165" i="1"/>
  <c r="X151" i="1"/>
  <c r="T78" i="1"/>
  <c r="Y72" i="1"/>
  <c r="R66" i="1"/>
  <c r="S66" i="1" s="1"/>
  <c r="BD66" i="1" s="1"/>
  <c r="T496" i="1"/>
  <c r="Y489" i="1"/>
  <c r="T486" i="1"/>
  <c r="X445" i="1"/>
  <c r="T445" i="1"/>
  <c r="T383" i="1"/>
  <c r="X345" i="1"/>
  <c r="X331" i="1"/>
  <c r="X315" i="1"/>
  <c r="T275" i="1"/>
  <c r="T251" i="1"/>
  <c r="R244" i="1"/>
  <c r="S244" i="1" s="1"/>
  <c r="BD244" i="1" s="1"/>
  <c r="Y56" i="1"/>
  <c r="T461" i="1"/>
  <c r="T403" i="1"/>
  <c r="X333" i="1"/>
  <c r="T325" i="1"/>
  <c r="T254" i="1"/>
  <c r="X34" i="1"/>
  <c r="T384" i="1"/>
  <c r="Y325" i="1"/>
  <c r="T240" i="1"/>
  <c r="T138" i="1"/>
  <c r="X501" i="1"/>
  <c r="T488" i="1"/>
  <c r="T484" i="1"/>
  <c r="X477" i="1"/>
  <c r="T477" i="1"/>
  <c r="Y474" i="1"/>
  <c r="Y472" i="1"/>
  <c r="T464" i="1"/>
  <c r="X461" i="1"/>
  <c r="T455" i="1"/>
  <c r="X425" i="1"/>
  <c r="T416" i="1"/>
  <c r="X387" i="1"/>
  <c r="X382" i="1"/>
  <c r="T365" i="1"/>
  <c r="X361" i="1"/>
  <c r="X349" i="1"/>
  <c r="X347" i="1"/>
  <c r="Y341" i="1"/>
  <c r="T341" i="1"/>
  <c r="R333" i="1"/>
  <c r="S333" i="1" s="1"/>
  <c r="BD333" i="1" s="1"/>
  <c r="X325" i="1"/>
  <c r="T294" i="1"/>
  <c r="Y292" i="1"/>
  <c r="T292" i="1"/>
  <c r="T274" i="1"/>
  <c r="Y256" i="1"/>
  <c r="T256" i="1"/>
  <c r="X240" i="1"/>
  <c r="T195" i="1"/>
  <c r="T191" i="1"/>
  <c r="Y165" i="1"/>
  <c r="R163" i="1"/>
  <c r="S163" i="1" s="1"/>
  <c r="BD163" i="1" s="1"/>
  <c r="T163" i="1"/>
  <c r="Y158" i="1"/>
  <c r="X148" i="1"/>
  <c r="Y139" i="1"/>
  <c r="Y131" i="1"/>
  <c r="T92" i="1"/>
  <c r="Y90" i="1"/>
  <c r="X84" i="1"/>
  <c r="R62" i="1"/>
  <c r="S62" i="1" s="1"/>
  <c r="BD62" i="1" s="1"/>
  <c r="X60" i="1"/>
  <c r="X52" i="1"/>
  <c r="Y33" i="1"/>
  <c r="T432" i="1"/>
  <c r="T382" i="1"/>
  <c r="Y442" i="1"/>
  <c r="X433" i="1"/>
  <c r="T424" i="1"/>
  <c r="Y399" i="1"/>
  <c r="Y390" i="1"/>
  <c r="X377" i="1"/>
  <c r="X363" i="1"/>
  <c r="R349" i="1"/>
  <c r="S349" i="1" s="1"/>
  <c r="BD349" i="1" s="1"/>
  <c r="X341" i="1"/>
  <c r="T317" i="1"/>
  <c r="X313" i="1"/>
  <c r="Y308" i="1"/>
  <c r="T298" i="1"/>
  <c r="T295" i="1"/>
  <c r="X292" i="1"/>
  <c r="R256" i="1"/>
  <c r="S256" i="1" s="1"/>
  <c r="BD256" i="1" s="1"/>
  <c r="Y202" i="1"/>
  <c r="Y192" i="1"/>
  <c r="X154" i="1"/>
  <c r="X152" i="1"/>
  <c r="X131" i="1"/>
  <c r="R93" i="1"/>
  <c r="Y92" i="1"/>
  <c r="R84" i="1"/>
  <c r="S84" i="1" s="1"/>
  <c r="BD84" i="1" s="1"/>
  <c r="X80" i="1"/>
  <c r="X57" i="1"/>
  <c r="R174" i="1"/>
  <c r="T174" i="1"/>
  <c r="R123" i="1"/>
  <c r="S123" i="1" s="1"/>
  <c r="BD123" i="1" s="1"/>
  <c r="Y123" i="1"/>
  <c r="Y78" i="1"/>
  <c r="R78" i="1"/>
  <c r="S78" i="1" s="1"/>
  <c r="BD78" i="1" s="1"/>
  <c r="R74" i="1"/>
  <c r="S74" i="1" s="1"/>
  <c r="BD74" i="1" s="1"/>
  <c r="X74" i="1"/>
  <c r="X26" i="1"/>
  <c r="Y26" i="1"/>
  <c r="T460" i="1"/>
  <c r="Y454" i="1"/>
  <c r="X442" i="1"/>
  <c r="T442" i="1"/>
  <c r="Y438" i="1"/>
  <c r="Y424" i="1"/>
  <c r="X393" i="1"/>
  <c r="X389" i="1"/>
  <c r="T389" i="1"/>
  <c r="T388" i="1"/>
  <c r="R382" i="1"/>
  <c r="S382" i="1" s="1"/>
  <c r="BD382" i="1" s="1"/>
  <c r="R381" i="1"/>
  <c r="S381" i="1" s="1"/>
  <c r="BD381" i="1" s="1"/>
  <c r="X369" i="1"/>
  <c r="X367" i="1"/>
  <c r="Y365" i="1"/>
  <c r="X353" i="1"/>
  <c r="X351" i="1"/>
  <c r="Y349" i="1"/>
  <c r="X337" i="1"/>
  <c r="X335" i="1"/>
  <c r="Y333" i="1"/>
  <c r="X321" i="1"/>
  <c r="X319" i="1"/>
  <c r="Y317" i="1"/>
  <c r="T311" i="1"/>
  <c r="Y288" i="1"/>
  <c r="T288" i="1"/>
  <c r="R278" i="1"/>
  <c r="S278" i="1" s="1"/>
  <c r="BD278" i="1" s="1"/>
  <c r="Y278" i="1"/>
  <c r="Y268" i="1"/>
  <c r="T268" i="1"/>
  <c r="R262" i="1"/>
  <c r="S262" i="1" s="1"/>
  <c r="BD262" i="1" s="1"/>
  <c r="X262" i="1"/>
  <c r="T231" i="1"/>
  <c r="X220" i="1"/>
  <c r="Y200" i="1"/>
  <c r="T200" i="1"/>
  <c r="BA200" i="1" s="1"/>
  <c r="Y178" i="1"/>
  <c r="X178" i="1"/>
  <c r="Y174" i="1"/>
  <c r="X147" i="1"/>
  <c r="R147" i="1"/>
  <c r="S147" i="1" s="1"/>
  <c r="BD147" i="1" s="1"/>
  <c r="Y147" i="1"/>
  <c r="R96" i="1"/>
  <c r="S96" i="1" s="1"/>
  <c r="BD96" i="1" s="1"/>
  <c r="X96" i="1"/>
  <c r="Y86" i="1"/>
  <c r="T86" i="1"/>
  <c r="X78" i="1"/>
  <c r="R63" i="1"/>
  <c r="S63" i="1" s="1"/>
  <c r="BD63" i="1" s="1"/>
  <c r="Y63" i="1"/>
  <c r="X46" i="1"/>
  <c r="R46" i="1"/>
  <c r="S46" i="1" s="1"/>
  <c r="BD46" i="1" s="1"/>
  <c r="Y46" i="1"/>
  <c r="R28" i="1"/>
  <c r="S28" i="1" s="1"/>
  <c r="BD28" i="1" s="1"/>
  <c r="Y28" i="1"/>
  <c r="R389" i="1"/>
  <c r="S389" i="1" s="1"/>
  <c r="BD389" i="1" s="1"/>
  <c r="R353" i="1"/>
  <c r="S353" i="1" s="1"/>
  <c r="BD353" i="1" s="1"/>
  <c r="R337" i="1"/>
  <c r="S337" i="1" s="1"/>
  <c r="BD337" i="1" s="1"/>
  <c r="R321" i="1"/>
  <c r="S321" i="1" s="1"/>
  <c r="BD321" i="1" s="1"/>
  <c r="X288" i="1"/>
  <c r="X268" i="1"/>
  <c r="X266" i="1"/>
  <c r="Y266" i="1"/>
  <c r="X249" i="1"/>
  <c r="Y212" i="1"/>
  <c r="R212" i="1"/>
  <c r="S212" i="1" s="1"/>
  <c r="BD212" i="1" s="1"/>
  <c r="X200" i="1"/>
  <c r="X196" i="1"/>
  <c r="R196" i="1"/>
  <c r="S196" i="1" s="1"/>
  <c r="BD196" i="1" s="1"/>
  <c r="R179" i="1"/>
  <c r="S179" i="1" s="1"/>
  <c r="BD179" i="1" s="1"/>
  <c r="Y179" i="1"/>
  <c r="X174" i="1"/>
  <c r="R111" i="1"/>
  <c r="S111" i="1" s="1"/>
  <c r="BD111" i="1" s="1"/>
  <c r="X111" i="1"/>
  <c r="Y111" i="1"/>
  <c r="R103" i="1"/>
  <c r="S103" i="1" s="1"/>
  <c r="BD103" i="1" s="1"/>
  <c r="Y103" i="1"/>
  <c r="X86" i="1"/>
  <c r="Y76" i="1"/>
  <c r="X76" i="1"/>
  <c r="T51" i="1"/>
  <c r="R47" i="1"/>
  <c r="S47" i="1" s="1"/>
  <c r="BD47" i="1" s="1"/>
  <c r="Y47" i="1"/>
  <c r="R24" i="1"/>
  <c r="S24" i="1" s="1"/>
  <c r="BD24" i="1" s="1"/>
  <c r="Y24" i="1"/>
  <c r="X494" i="1"/>
  <c r="Y482" i="1"/>
  <c r="X454" i="1"/>
  <c r="R440" i="1"/>
  <c r="S440" i="1" s="1"/>
  <c r="BD440" i="1" s="1"/>
  <c r="R438" i="1"/>
  <c r="S438" i="1" s="1"/>
  <c r="BD438" i="1" s="1"/>
  <c r="T428" i="1"/>
  <c r="R369" i="1"/>
  <c r="S369" i="1" s="1"/>
  <c r="BD369" i="1" s="1"/>
  <c r="X498" i="1"/>
  <c r="Y497" i="1"/>
  <c r="Y478" i="1"/>
  <c r="T472" i="1"/>
  <c r="R461" i="1"/>
  <c r="S461" i="1" s="1"/>
  <c r="BD461" i="1" s="1"/>
  <c r="T458" i="1"/>
  <c r="X453" i="1"/>
  <c r="Y450" i="1"/>
  <c r="Y449" i="1"/>
  <c r="Y448" i="1"/>
  <c r="T444" i="1"/>
  <c r="Y436" i="1"/>
  <c r="T420" i="1"/>
  <c r="T405" i="1"/>
  <c r="T399" i="1"/>
  <c r="Y397" i="1"/>
  <c r="Y395" i="1"/>
  <c r="T391" i="1"/>
  <c r="Y383" i="1"/>
  <c r="T380" i="1"/>
  <c r="R310" i="1"/>
  <c r="S310" i="1" s="1"/>
  <c r="BD310" i="1" s="1"/>
  <c r="X310" i="1"/>
  <c r="T308" i="1"/>
  <c r="T267" i="1"/>
  <c r="Y262" i="1"/>
  <c r="R257" i="1"/>
  <c r="S257" i="1" s="1"/>
  <c r="BD257" i="1" s="1"/>
  <c r="X257" i="1"/>
  <c r="T244" i="1"/>
  <c r="R240" i="1"/>
  <c r="S240" i="1" s="1"/>
  <c r="BD240" i="1" s="1"/>
  <c r="Y225" i="1"/>
  <c r="T203" i="1"/>
  <c r="T199" i="1"/>
  <c r="X180" i="1"/>
  <c r="Y180" i="1"/>
  <c r="X175" i="1"/>
  <c r="R175" i="1"/>
  <c r="Y175" i="1"/>
  <c r="Y137" i="1"/>
  <c r="R121" i="1"/>
  <c r="S121" i="1" s="1"/>
  <c r="BD121" i="1" s="1"/>
  <c r="Y121" i="1"/>
  <c r="X113" i="1"/>
  <c r="R113" i="1"/>
  <c r="S113" i="1" s="1"/>
  <c r="BD113" i="1" s="1"/>
  <c r="R105" i="1"/>
  <c r="S105" i="1" s="1"/>
  <c r="BD105" i="1" s="1"/>
  <c r="Y105" i="1"/>
  <c r="T76" i="1"/>
  <c r="Y52" i="1"/>
  <c r="T52" i="1"/>
  <c r="R49" i="1"/>
  <c r="S49" i="1" s="1"/>
  <c r="BD49" i="1" s="1"/>
  <c r="X49" i="1"/>
  <c r="T48" i="1"/>
  <c r="R30" i="1"/>
  <c r="S30" i="1" s="1"/>
  <c r="BD30" i="1" s="1"/>
  <c r="X30" i="1"/>
  <c r="T175" i="1"/>
  <c r="T147" i="1"/>
  <c r="T69" i="1"/>
  <c r="T46" i="1"/>
  <c r="T30" i="1"/>
  <c r="T28" i="1"/>
  <c r="T307" i="1"/>
  <c r="T304" i="1"/>
  <c r="T272" i="1"/>
  <c r="T210" i="1"/>
  <c r="T184" i="1"/>
  <c r="X166" i="1"/>
  <c r="T161" i="1"/>
  <c r="T160" i="1"/>
  <c r="T158" i="1"/>
  <c r="Y154" i="1"/>
  <c r="T152" i="1"/>
  <c r="Y148" i="1"/>
  <c r="T148" i="1"/>
  <c r="T99" i="1"/>
  <c r="X93" i="1"/>
  <c r="T93" i="1"/>
  <c r="X88" i="1"/>
  <c r="T88" i="1"/>
  <c r="T84" i="1"/>
  <c r="T82" i="1"/>
  <c r="T66" i="1"/>
  <c r="T65" i="1"/>
  <c r="X62" i="1"/>
  <c r="T36" i="1"/>
  <c r="X497" i="1"/>
  <c r="T497" i="1"/>
  <c r="Y495" i="1"/>
  <c r="T495" i="1"/>
  <c r="X493" i="1"/>
  <c r="Y491" i="1"/>
  <c r="X489" i="1"/>
  <c r="T489" i="1"/>
  <c r="Y485" i="1"/>
  <c r="T485" i="1"/>
  <c r="T483" i="1"/>
  <c r="R480" i="1"/>
  <c r="S480" i="1" s="1"/>
  <c r="BD480" i="1" s="1"/>
  <c r="Y480" i="1"/>
  <c r="R470" i="1"/>
  <c r="S470" i="1" s="1"/>
  <c r="BD470" i="1" s="1"/>
  <c r="Y470" i="1"/>
  <c r="Y446" i="1"/>
  <c r="X446" i="1"/>
  <c r="R437" i="1"/>
  <c r="S437" i="1" s="1"/>
  <c r="BD437" i="1" s="1"/>
  <c r="X437" i="1"/>
  <c r="R422" i="1"/>
  <c r="S422" i="1" s="1"/>
  <c r="BD422" i="1" s="1"/>
  <c r="X422" i="1"/>
  <c r="T413" i="1"/>
  <c r="R413" i="1"/>
  <c r="S413" i="1" s="1"/>
  <c r="BD413" i="1" s="1"/>
  <c r="X413" i="1"/>
  <c r="X495" i="1"/>
  <c r="R493" i="1"/>
  <c r="S493" i="1" s="1"/>
  <c r="BD493" i="1" s="1"/>
  <c r="R491" i="1"/>
  <c r="S491" i="1" s="1"/>
  <c r="BD491" i="1" s="1"/>
  <c r="R485" i="1"/>
  <c r="S485" i="1" s="1"/>
  <c r="BD485" i="1" s="1"/>
  <c r="Y476" i="1"/>
  <c r="R466" i="1"/>
  <c r="S466" i="1" s="1"/>
  <c r="BD466" i="1" s="1"/>
  <c r="Y466" i="1"/>
  <c r="Y462" i="1"/>
  <c r="X462" i="1"/>
  <c r="Y441" i="1"/>
  <c r="R441" i="1"/>
  <c r="S441" i="1" s="1"/>
  <c r="BD441" i="1" s="1"/>
  <c r="R385" i="1"/>
  <c r="S385" i="1" s="1"/>
  <c r="BD385" i="1" s="1"/>
  <c r="X385" i="1"/>
  <c r="Y385" i="1"/>
  <c r="T501" i="1"/>
  <c r="X490" i="1"/>
  <c r="Y488" i="1"/>
  <c r="X482" i="1"/>
  <c r="T480" i="1"/>
  <c r="R478" i="1"/>
  <c r="S478" i="1" s="1"/>
  <c r="BD478" i="1" s="1"/>
  <c r="Y469" i="1"/>
  <c r="R465" i="1"/>
  <c r="S465" i="1" s="1"/>
  <c r="BD465" i="1" s="1"/>
  <c r="Y465" i="1"/>
  <c r="Y457" i="1"/>
  <c r="R457" i="1"/>
  <c r="S457" i="1" s="1"/>
  <c r="BD457" i="1" s="1"/>
  <c r="X441" i="1"/>
  <c r="Y413" i="1"/>
  <c r="R473" i="1"/>
  <c r="S473" i="1" s="1"/>
  <c r="BD473" i="1" s="1"/>
  <c r="Y473" i="1"/>
  <c r="Y440" i="1"/>
  <c r="T440" i="1"/>
  <c r="Y407" i="1"/>
  <c r="X407" i="1"/>
  <c r="T478" i="1"/>
  <c r="T476" i="1"/>
  <c r="T469" i="1"/>
  <c r="T457" i="1"/>
  <c r="X450" i="1"/>
  <c r="T441" i="1"/>
  <c r="X429" i="1"/>
  <c r="X411" i="1"/>
  <c r="X405" i="1"/>
  <c r="X397" i="1"/>
  <c r="T395" i="1"/>
  <c r="T387" i="1"/>
  <c r="Y377" i="1"/>
  <c r="T369" i="1"/>
  <c r="Y361" i="1"/>
  <c r="T353" i="1"/>
  <c r="Y345" i="1"/>
  <c r="T337" i="1"/>
  <c r="Y329" i="1"/>
  <c r="T321" i="1"/>
  <c r="Y313" i="1"/>
  <c r="Y310" i="1"/>
  <c r="Y298" i="1"/>
  <c r="X290" i="1"/>
  <c r="R290" i="1"/>
  <c r="S290" i="1" s="1"/>
  <c r="BD290" i="1" s="1"/>
  <c r="T280" i="1"/>
  <c r="T296" i="1"/>
  <c r="X296" i="1"/>
  <c r="X282" i="1"/>
  <c r="R282" i="1"/>
  <c r="S282" i="1" s="1"/>
  <c r="BD282" i="1" s="1"/>
  <c r="T282" i="1"/>
  <c r="T271" i="1"/>
  <c r="Y271" i="1"/>
  <c r="T473" i="1"/>
  <c r="T470" i="1"/>
  <c r="Y464" i="1"/>
  <c r="T436" i="1"/>
  <c r="BA436" i="1" s="1"/>
  <c r="T407" i="1"/>
  <c r="X403" i="1"/>
  <c r="X401" i="1"/>
  <c r="T400" i="1"/>
  <c r="T385" i="1"/>
  <c r="R383" i="1"/>
  <c r="S383" i="1" s="1"/>
  <c r="BD383" i="1" s="1"/>
  <c r="T377" i="1"/>
  <c r="X371" i="1"/>
  <c r="T361" i="1"/>
  <c r="X355" i="1"/>
  <c r="T345" i="1"/>
  <c r="X339" i="1"/>
  <c r="T329" i="1"/>
  <c r="X323" i="1"/>
  <c r="T313" i="1"/>
  <c r="X308" i="1"/>
  <c r="T300" i="1"/>
  <c r="Y294" i="1"/>
  <c r="R294" i="1"/>
  <c r="S294" i="1" s="1"/>
  <c r="BD294" i="1" s="1"/>
  <c r="Y290" i="1"/>
  <c r="X375" i="1"/>
  <c r="X359" i="1"/>
  <c r="X343" i="1"/>
  <c r="X327" i="1"/>
  <c r="X298" i="1"/>
  <c r="R298" i="1"/>
  <c r="X289" i="1"/>
  <c r="R289" i="1"/>
  <c r="S289" i="1" s="1"/>
  <c r="BD289" i="1" s="1"/>
  <c r="Y289" i="1"/>
  <c r="Y282" i="1"/>
  <c r="Y280" i="1"/>
  <c r="X280" i="1"/>
  <c r="Y265" i="1"/>
  <c r="T239" i="1"/>
  <c r="X236" i="1"/>
  <c r="T236" i="1"/>
  <c r="X233" i="1"/>
  <c r="T233" i="1"/>
  <c r="X216" i="1"/>
  <c r="T216" i="1"/>
  <c r="X214" i="1"/>
  <c r="T214" i="1"/>
  <c r="T207" i="1"/>
  <c r="X201" i="1"/>
  <c r="T190" i="1"/>
  <c r="T178" i="1"/>
  <c r="X170" i="1"/>
  <c r="T169" i="1"/>
  <c r="X158" i="1"/>
  <c r="R150" i="1"/>
  <c r="S150" i="1" s="1"/>
  <c r="BD150" i="1" s="1"/>
  <c r="Y150" i="1"/>
  <c r="Y141" i="1"/>
  <c r="R135" i="1"/>
  <c r="S135" i="1" s="1"/>
  <c r="BD135" i="1" s="1"/>
  <c r="Y135" i="1"/>
  <c r="R127" i="1"/>
  <c r="S127" i="1" s="1"/>
  <c r="BD127" i="1" s="1"/>
  <c r="Y127" i="1"/>
  <c r="X119" i="1"/>
  <c r="T115" i="1"/>
  <c r="X115" i="1"/>
  <c r="R115" i="1"/>
  <c r="S115" i="1" s="1"/>
  <c r="BD115" i="1" s="1"/>
  <c r="T297" i="1"/>
  <c r="T289" i="1"/>
  <c r="X278" i="1"/>
  <c r="T278" i="1"/>
  <c r="X269" i="1"/>
  <c r="Y267" i="1"/>
  <c r="X265" i="1"/>
  <c r="X264" i="1"/>
  <c r="X260" i="1"/>
  <c r="T257" i="1"/>
  <c r="Y252" i="1"/>
  <c r="R249" i="1"/>
  <c r="S249" i="1" s="1"/>
  <c r="BD249" i="1" s="1"/>
  <c r="T249" i="1"/>
  <c r="Y245" i="1"/>
  <c r="Y239" i="1"/>
  <c r="T238" i="1"/>
  <c r="R233" i="1"/>
  <c r="S233" i="1" s="1"/>
  <c r="BD233" i="1" s="1"/>
  <c r="X228" i="1"/>
  <c r="T228" i="1"/>
  <c r="X225" i="1"/>
  <c r="T225" i="1"/>
  <c r="T215" i="1"/>
  <c r="T206" i="1"/>
  <c r="X204" i="1"/>
  <c r="X202" i="1"/>
  <c r="Y198" i="1"/>
  <c r="T198" i="1"/>
  <c r="X192" i="1"/>
  <c r="T192" i="1"/>
  <c r="X190" i="1"/>
  <c r="X183" i="1"/>
  <c r="T183" i="1"/>
  <c r="X179" i="1"/>
  <c r="T179" i="1"/>
  <c r="R178" i="1"/>
  <c r="S178" i="1" s="1"/>
  <c r="BD178" i="1" s="1"/>
  <c r="T177" i="1"/>
  <c r="R170" i="1"/>
  <c r="S170" i="1" s="1"/>
  <c r="BD170" i="1" s="1"/>
  <c r="Y167" i="1"/>
  <c r="X160" i="1"/>
  <c r="R160" i="1"/>
  <c r="S160" i="1" s="1"/>
  <c r="BD160" i="1" s="1"/>
  <c r="Y153" i="1"/>
  <c r="T133" i="1"/>
  <c r="X133" i="1"/>
  <c r="T125" i="1"/>
  <c r="X125" i="1"/>
  <c r="Y117" i="1"/>
  <c r="T303" i="1"/>
  <c r="T299" i="1"/>
  <c r="T291" i="1"/>
  <c r="T287" i="1"/>
  <c r="Y259" i="1"/>
  <c r="X252" i="1"/>
  <c r="T247" i="1"/>
  <c r="Y215" i="1"/>
  <c r="X206" i="1"/>
  <c r="T202" i="1"/>
  <c r="X198" i="1"/>
  <c r="T185" i="1"/>
  <c r="R183" i="1"/>
  <c r="S183" i="1" s="1"/>
  <c r="BD183" i="1" s="1"/>
  <c r="T181" i="1"/>
  <c r="T162" i="1"/>
  <c r="R162" i="1"/>
  <c r="S162" i="1" s="1"/>
  <c r="BD162" i="1" s="1"/>
  <c r="X150" i="1"/>
  <c r="X135" i="1"/>
  <c r="Y133" i="1"/>
  <c r="X127" i="1"/>
  <c r="Y125" i="1"/>
  <c r="Y115" i="1"/>
  <c r="T141" i="1"/>
  <c r="X141" i="1"/>
  <c r="Y119" i="1"/>
  <c r="T119" i="1"/>
  <c r="R109" i="1"/>
  <c r="S109" i="1" s="1"/>
  <c r="BD109" i="1" s="1"/>
  <c r="X107" i="1"/>
  <c r="R101" i="1"/>
  <c r="S101" i="1" s="1"/>
  <c r="BD101" i="1" s="1"/>
  <c r="X98" i="1"/>
  <c r="Y94" i="1"/>
  <c r="T137" i="1"/>
  <c r="Y116" i="1"/>
  <c r="T113" i="1"/>
  <c r="T106" i="1"/>
  <c r="T102" i="1"/>
  <c r="Y82" i="1"/>
  <c r="T80" i="1"/>
  <c r="X72" i="1"/>
  <c r="T72" i="1"/>
  <c r="Y62" i="1"/>
  <c r="Y60" i="1"/>
  <c r="X47" i="1"/>
  <c r="T47" i="1"/>
  <c r="Y45" i="1"/>
  <c r="Y35" i="1"/>
  <c r="R34" i="1"/>
  <c r="S34" i="1" s="1"/>
  <c r="BD34" i="1" s="1"/>
  <c r="T34" i="1"/>
  <c r="R80" i="1"/>
  <c r="S80" i="1" s="1"/>
  <c r="BD80" i="1" s="1"/>
  <c r="X45" i="1"/>
  <c r="X41" i="1"/>
  <c r="X35" i="1"/>
  <c r="Y25" i="1"/>
  <c r="R21" i="1"/>
  <c r="S21" i="1" s="1"/>
  <c r="BD21" i="1" s="1"/>
  <c r="T21" i="1"/>
  <c r="T157" i="1"/>
  <c r="T149" i="1"/>
  <c r="T146" i="1"/>
  <c r="X139" i="1"/>
  <c r="R137" i="1"/>
  <c r="S137" i="1" s="1"/>
  <c r="BD137" i="1" s="1"/>
  <c r="T129" i="1"/>
  <c r="X123" i="1"/>
  <c r="Y109" i="1"/>
  <c r="T103" i="1"/>
  <c r="T101" i="1"/>
  <c r="T98" i="1"/>
  <c r="T91" i="1"/>
  <c r="R88" i="1"/>
  <c r="S88" i="1" s="1"/>
  <c r="BD88" i="1" s="1"/>
  <c r="R76" i="1"/>
  <c r="S76" i="1" s="1"/>
  <c r="BD76" i="1" s="1"/>
  <c r="Y74" i="1"/>
  <c r="Y68" i="1"/>
  <c r="T60" i="1"/>
  <c r="R56" i="1"/>
  <c r="S56" i="1" s="1"/>
  <c r="BD56" i="1" s="1"/>
  <c r="T56" i="1"/>
  <c r="X53" i="1"/>
  <c r="Y49" i="1"/>
  <c r="X37" i="1"/>
  <c r="X33" i="1"/>
  <c r="R29" i="1"/>
  <c r="S29" i="1" s="1"/>
  <c r="BD29" i="1" s="1"/>
  <c r="T29" i="1"/>
  <c r="X25" i="1"/>
  <c r="Y18" i="1"/>
  <c r="S501" i="1"/>
  <c r="BD501" i="1" s="1"/>
  <c r="Y501" i="1"/>
  <c r="T500" i="1"/>
  <c r="R494" i="1"/>
  <c r="S494" i="1" s="1"/>
  <c r="BD494" i="1" s="1"/>
  <c r="T494" i="1"/>
  <c r="T493" i="1"/>
  <c r="T491" i="1"/>
  <c r="R490" i="1"/>
  <c r="S490" i="1" s="1"/>
  <c r="BD490" i="1" s="1"/>
  <c r="T490" i="1"/>
  <c r="T481" i="1"/>
  <c r="X474" i="1"/>
  <c r="T474" i="1"/>
  <c r="T468" i="1"/>
  <c r="T456" i="1"/>
  <c r="T452" i="1"/>
  <c r="X449" i="1"/>
  <c r="T447" i="1"/>
  <c r="Y447" i="1"/>
  <c r="R446" i="1"/>
  <c r="S446" i="1" s="1"/>
  <c r="BD446" i="1" s="1"/>
  <c r="T446" i="1"/>
  <c r="Y433" i="1"/>
  <c r="Y429" i="1"/>
  <c r="T429" i="1"/>
  <c r="R421" i="1"/>
  <c r="S421" i="1" s="1"/>
  <c r="BD421" i="1" s="1"/>
  <c r="T421" i="1"/>
  <c r="R481" i="1"/>
  <c r="T439" i="1"/>
  <c r="Y439" i="1"/>
  <c r="R434" i="1"/>
  <c r="S434" i="1" s="1"/>
  <c r="BD434" i="1" s="1"/>
  <c r="X434" i="1"/>
  <c r="Y409" i="1"/>
  <c r="R409" i="1"/>
  <c r="S409" i="1" s="1"/>
  <c r="BD409" i="1" s="1"/>
  <c r="T409" i="1"/>
  <c r="X499" i="1"/>
  <c r="Y484" i="1"/>
  <c r="Y481" i="1"/>
  <c r="T463" i="1"/>
  <c r="Y463" i="1"/>
  <c r="R462" i="1"/>
  <c r="S462" i="1" s="1"/>
  <c r="BD462" i="1" s="1"/>
  <c r="T462" i="1"/>
  <c r="T451" i="1"/>
  <c r="Y451" i="1"/>
  <c r="T431" i="1"/>
  <c r="T427" i="1"/>
  <c r="R425" i="1"/>
  <c r="S425" i="1" s="1"/>
  <c r="BD425" i="1" s="1"/>
  <c r="T425" i="1"/>
  <c r="X421" i="1"/>
  <c r="X419" i="1"/>
  <c r="R419" i="1"/>
  <c r="S419" i="1" s="1"/>
  <c r="BD419" i="1" s="1"/>
  <c r="R417" i="1"/>
  <c r="Y417" i="1"/>
  <c r="T417" i="1"/>
  <c r="T492" i="1"/>
  <c r="R456" i="1"/>
  <c r="S456" i="1" s="1"/>
  <c r="BD456" i="1" s="1"/>
  <c r="Y456" i="1"/>
  <c r="Y434" i="1"/>
  <c r="Y426" i="1"/>
  <c r="R426" i="1"/>
  <c r="S426" i="1" s="1"/>
  <c r="BD426" i="1" s="1"/>
  <c r="R423" i="1"/>
  <c r="S423" i="1" s="1"/>
  <c r="BD423" i="1" s="1"/>
  <c r="X423" i="1"/>
  <c r="S397" i="1"/>
  <c r="BD397" i="1" s="1"/>
  <c r="T466" i="1"/>
  <c r="T465" i="1"/>
  <c r="T450" i="1"/>
  <c r="T449" i="1"/>
  <c r="T434" i="1"/>
  <c r="T433" i="1"/>
  <c r="T426" i="1"/>
  <c r="T423" i="1"/>
  <c r="T419" i="1"/>
  <c r="T415" i="1"/>
  <c r="R411" i="1"/>
  <c r="R407" i="1"/>
  <c r="R403" i="1"/>
  <c r="T401" i="1"/>
  <c r="R399" i="1"/>
  <c r="S399" i="1" s="1"/>
  <c r="BD399" i="1" s="1"/>
  <c r="R398" i="1"/>
  <c r="T398" i="1"/>
  <c r="X386" i="1"/>
  <c r="Y381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Y305" i="1"/>
  <c r="T305" i="1"/>
  <c r="Y304" i="1"/>
  <c r="R304" i="1"/>
  <c r="Y300" i="1"/>
  <c r="R300" i="1"/>
  <c r="S300" i="1" s="1"/>
  <c r="BD300" i="1" s="1"/>
  <c r="T482" i="1"/>
  <c r="Y460" i="1"/>
  <c r="Z460" i="1" s="1"/>
  <c r="T459" i="1"/>
  <c r="T454" i="1"/>
  <c r="T453" i="1"/>
  <c r="Y444" i="1"/>
  <c r="T443" i="1"/>
  <c r="T438" i="1"/>
  <c r="T437" i="1"/>
  <c r="T435" i="1"/>
  <c r="T422" i="1"/>
  <c r="T410" i="1"/>
  <c r="T402" i="1"/>
  <c r="R401" i="1"/>
  <c r="S401" i="1" s="1"/>
  <c r="BD401" i="1" s="1"/>
  <c r="Y398" i="1"/>
  <c r="T396" i="1"/>
  <c r="T393" i="1"/>
  <c r="R390" i="1"/>
  <c r="S390" i="1" s="1"/>
  <c r="BD390" i="1" s="1"/>
  <c r="T390" i="1"/>
  <c r="R379" i="1"/>
  <c r="S379" i="1" s="1"/>
  <c r="BD379" i="1" s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X306" i="1"/>
  <c r="Y306" i="1"/>
  <c r="R305" i="1"/>
  <c r="S305" i="1" s="1"/>
  <c r="BD305" i="1" s="1"/>
  <c r="R302" i="1"/>
  <c r="S302" i="1" s="1"/>
  <c r="BD302" i="1" s="1"/>
  <c r="X302" i="1"/>
  <c r="X297" i="1"/>
  <c r="Y297" i="1"/>
  <c r="Y287" i="1"/>
  <c r="T283" i="1"/>
  <c r="Y296" i="1"/>
  <c r="R296" i="1"/>
  <c r="Y284" i="1"/>
  <c r="R284" i="1"/>
  <c r="S284" i="1" s="1"/>
  <c r="BD284" i="1" s="1"/>
  <c r="T310" i="1"/>
  <c r="T302" i="1"/>
  <c r="X286" i="1"/>
  <c r="T286" i="1"/>
  <c r="Y281" i="1"/>
  <c r="R280" i="1"/>
  <c r="T276" i="1"/>
  <c r="R272" i="1"/>
  <c r="X270" i="1"/>
  <c r="T266" i="1"/>
  <c r="T265" i="1"/>
  <c r="R264" i="1"/>
  <c r="S264" i="1" s="1"/>
  <c r="BD264" i="1" s="1"/>
  <c r="T263" i="1"/>
  <c r="T262" i="1"/>
  <c r="T259" i="1"/>
  <c r="Y255" i="1"/>
  <c r="T252" i="1"/>
  <c r="Y251" i="1"/>
  <c r="Y248" i="1"/>
  <c r="R241" i="1"/>
  <c r="S241" i="1" s="1"/>
  <c r="BD241" i="1" s="1"/>
  <c r="Y241" i="1"/>
  <c r="R227" i="1"/>
  <c r="S227" i="1" s="1"/>
  <c r="BD227" i="1" s="1"/>
  <c r="Y227" i="1"/>
  <c r="T227" i="1"/>
  <c r="R224" i="1"/>
  <c r="S224" i="1" s="1"/>
  <c r="BD224" i="1" s="1"/>
  <c r="X224" i="1"/>
  <c r="R223" i="1"/>
  <c r="S223" i="1" s="1"/>
  <c r="BD223" i="1" s="1"/>
  <c r="Y223" i="1"/>
  <c r="T208" i="1"/>
  <c r="X208" i="1"/>
  <c r="R208" i="1"/>
  <c r="Y208" i="1"/>
  <c r="W200" i="1"/>
  <c r="X281" i="1"/>
  <c r="Y273" i="1"/>
  <c r="R266" i="1"/>
  <c r="S266" i="1" s="1"/>
  <c r="BD266" i="1" s="1"/>
  <c r="Y260" i="1"/>
  <c r="T255" i="1"/>
  <c r="X248" i="1"/>
  <c r="T230" i="1"/>
  <c r="R247" i="1"/>
  <c r="S247" i="1" s="1"/>
  <c r="BD247" i="1" s="1"/>
  <c r="Y247" i="1"/>
  <c r="T223" i="1"/>
  <c r="R219" i="1"/>
  <c r="T219" i="1"/>
  <c r="Y219" i="1"/>
  <c r="Y217" i="1"/>
  <c r="R217" i="1"/>
  <c r="S217" i="1" s="1"/>
  <c r="BD217" i="1" s="1"/>
  <c r="T284" i="1"/>
  <c r="T281" i="1"/>
  <c r="R273" i="1"/>
  <c r="S273" i="1" s="1"/>
  <c r="BD273" i="1" s="1"/>
  <c r="T273" i="1"/>
  <c r="T270" i="1"/>
  <c r="Y261" i="1"/>
  <c r="T260" i="1"/>
  <c r="T248" i="1"/>
  <c r="R243" i="1"/>
  <c r="S243" i="1" s="1"/>
  <c r="BD243" i="1" s="1"/>
  <c r="T243" i="1"/>
  <c r="Y243" i="1"/>
  <c r="X232" i="1"/>
  <c r="R232" i="1"/>
  <c r="S232" i="1" s="1"/>
  <c r="BD232" i="1" s="1"/>
  <c r="R231" i="1"/>
  <c r="S231" i="1" s="1"/>
  <c r="BD231" i="1" s="1"/>
  <c r="Y231" i="1"/>
  <c r="Y222" i="1"/>
  <c r="T222" i="1"/>
  <c r="X217" i="1"/>
  <c r="R180" i="1"/>
  <c r="S180" i="1" s="1"/>
  <c r="BD180" i="1" s="1"/>
  <c r="R176" i="1"/>
  <c r="S176" i="1" s="1"/>
  <c r="BD176" i="1" s="1"/>
  <c r="R164" i="1"/>
  <c r="S164" i="1" s="1"/>
  <c r="BD164" i="1" s="1"/>
  <c r="Y143" i="1"/>
  <c r="R143" i="1"/>
  <c r="T143" i="1"/>
  <c r="T232" i="1"/>
  <c r="R220" i="1"/>
  <c r="S220" i="1" s="1"/>
  <c r="BD220" i="1" s="1"/>
  <c r="T220" i="1"/>
  <c r="T212" i="1"/>
  <c r="BA212" i="1" s="1"/>
  <c r="Y204" i="1"/>
  <c r="R201" i="1"/>
  <c r="S201" i="1" s="1"/>
  <c r="BD201" i="1" s="1"/>
  <c r="T201" i="1"/>
  <c r="T196" i="1"/>
  <c r="Y186" i="1"/>
  <c r="Y185" i="1"/>
  <c r="R182" i="1"/>
  <c r="S182" i="1" s="1"/>
  <c r="BD182" i="1" s="1"/>
  <c r="T182" i="1"/>
  <c r="T170" i="1"/>
  <c r="R167" i="1"/>
  <c r="S167" i="1" s="1"/>
  <c r="BD167" i="1" s="1"/>
  <c r="T167" i="1"/>
  <c r="X162" i="1"/>
  <c r="S139" i="1"/>
  <c r="BD139" i="1" s="1"/>
  <c r="R120" i="1"/>
  <c r="S120" i="1" s="1"/>
  <c r="BD120" i="1" s="1"/>
  <c r="Y120" i="1"/>
  <c r="R145" i="1"/>
  <c r="S145" i="1" s="1"/>
  <c r="BD145" i="1" s="1"/>
  <c r="T145" i="1"/>
  <c r="X143" i="1"/>
  <c r="T241" i="1"/>
  <c r="T224" i="1"/>
  <c r="T217" i="1"/>
  <c r="X205" i="1"/>
  <c r="T204" i="1"/>
  <c r="T186" i="1"/>
  <c r="T180" i="1"/>
  <c r="Y176" i="1"/>
  <c r="T176" i="1"/>
  <c r="R166" i="1"/>
  <c r="S166" i="1" s="1"/>
  <c r="BD166" i="1" s="1"/>
  <c r="T166" i="1"/>
  <c r="Y164" i="1"/>
  <c r="Y149" i="1"/>
  <c r="Y145" i="1"/>
  <c r="S131" i="1"/>
  <c r="BD131" i="1" s="1"/>
  <c r="R97" i="1"/>
  <c r="S97" i="1" s="1"/>
  <c r="BD97" i="1" s="1"/>
  <c r="X97" i="1"/>
  <c r="Y70" i="1"/>
  <c r="R70" i="1"/>
  <c r="S70" i="1" s="1"/>
  <c r="BD70" i="1" s="1"/>
  <c r="T70" i="1"/>
  <c r="X117" i="1"/>
  <c r="T117" i="1"/>
  <c r="T107" i="1"/>
  <c r="Y104" i="1"/>
  <c r="Y100" i="1"/>
  <c r="R100" i="1"/>
  <c r="S100" i="1" s="1"/>
  <c r="BD100" i="1" s="1"/>
  <c r="T100" i="1"/>
  <c r="T94" i="1"/>
  <c r="X90" i="1"/>
  <c r="T90" i="1"/>
  <c r="T40" i="1"/>
  <c r="Y32" i="1"/>
  <c r="T32" i="1"/>
  <c r="T150" i="1"/>
  <c r="T139" i="1"/>
  <c r="T135" i="1"/>
  <c r="T131" i="1"/>
  <c r="T127" i="1"/>
  <c r="T123" i="1"/>
  <c r="X121" i="1"/>
  <c r="T121" i="1"/>
  <c r="T111" i="1"/>
  <c r="Y108" i="1"/>
  <c r="R107" i="1"/>
  <c r="S107" i="1" s="1"/>
  <c r="BD107" i="1" s="1"/>
  <c r="X105" i="1"/>
  <c r="T105" i="1"/>
  <c r="T95" i="1"/>
  <c r="R94" i="1"/>
  <c r="S94" i="1" s="1"/>
  <c r="BD94" i="1" s="1"/>
  <c r="X70" i="1"/>
  <c r="R67" i="1"/>
  <c r="S67" i="1" s="1"/>
  <c r="BD67" i="1" s="1"/>
  <c r="Y67" i="1"/>
  <c r="R64" i="1"/>
  <c r="S64" i="1" s="1"/>
  <c r="BD64" i="1" s="1"/>
  <c r="X64" i="1"/>
  <c r="R54" i="1"/>
  <c r="S54" i="1" s="1"/>
  <c r="BD54" i="1" s="1"/>
  <c r="X54" i="1"/>
  <c r="Y54" i="1"/>
  <c r="Y20" i="1"/>
  <c r="R20" i="1"/>
  <c r="S20" i="1" s="1"/>
  <c r="BD20" i="1" s="1"/>
  <c r="T20" i="1"/>
  <c r="T164" i="1"/>
  <c r="T154" i="1"/>
  <c r="T151" i="1"/>
  <c r="Y112" i="1"/>
  <c r="T109" i="1"/>
  <c r="X103" i="1"/>
  <c r="Y96" i="1"/>
  <c r="T96" i="1"/>
  <c r="R92" i="1"/>
  <c r="S92" i="1" s="1"/>
  <c r="BD92" i="1" s="1"/>
  <c r="R58" i="1"/>
  <c r="X58" i="1"/>
  <c r="Y58" i="1"/>
  <c r="R51" i="1"/>
  <c r="S51" i="1" s="1"/>
  <c r="BD51" i="1" s="1"/>
  <c r="Y51" i="1"/>
  <c r="Y48" i="1"/>
  <c r="S41" i="1"/>
  <c r="BD41" i="1" s="1"/>
  <c r="T24" i="1"/>
  <c r="T73" i="1"/>
  <c r="T64" i="1"/>
  <c r="T58" i="1"/>
  <c r="Y29" i="1"/>
  <c r="T74" i="1"/>
  <c r="Y71" i="1"/>
  <c r="X68" i="1"/>
  <c r="T68" i="1"/>
  <c r="T61" i="1"/>
  <c r="R57" i="1"/>
  <c r="S57" i="1" s="1"/>
  <c r="BD57" i="1" s="1"/>
  <c r="T57" i="1"/>
  <c r="R53" i="1"/>
  <c r="S53" i="1" s="1"/>
  <c r="BD53" i="1" s="1"/>
  <c r="T53" i="1"/>
  <c r="T50" i="1"/>
  <c r="T49" i="1"/>
  <c r="T45" i="1"/>
  <c r="T43" i="1"/>
  <c r="T41" i="1"/>
  <c r="T37" i="1"/>
  <c r="T35" i="1"/>
  <c r="T33" i="1"/>
  <c r="R26" i="1"/>
  <c r="S26" i="1" s="1"/>
  <c r="BD26" i="1" s="1"/>
  <c r="T26" i="1"/>
  <c r="T25" i="1"/>
  <c r="Y41" i="1"/>
  <c r="S498" i="1"/>
  <c r="BD498" i="1" s="1"/>
  <c r="S499" i="1"/>
  <c r="BD499" i="1" s="1"/>
  <c r="R500" i="1"/>
  <c r="X500" i="1"/>
  <c r="R483" i="1"/>
  <c r="X483" i="1"/>
  <c r="S474" i="1"/>
  <c r="BD474" i="1" s="1"/>
  <c r="S452" i="1"/>
  <c r="BD452" i="1" s="1"/>
  <c r="Y499" i="1"/>
  <c r="Y498" i="1"/>
  <c r="T498" i="1"/>
  <c r="R496" i="1"/>
  <c r="X496" i="1"/>
  <c r="R492" i="1"/>
  <c r="X492" i="1"/>
  <c r="R487" i="1"/>
  <c r="X487" i="1"/>
  <c r="S482" i="1"/>
  <c r="BD482" i="1" s="1"/>
  <c r="T479" i="1"/>
  <c r="R479" i="1"/>
  <c r="X479" i="1"/>
  <c r="T475" i="1"/>
  <c r="R475" i="1"/>
  <c r="X475" i="1"/>
  <c r="T471" i="1"/>
  <c r="R471" i="1"/>
  <c r="X471" i="1"/>
  <c r="T467" i="1"/>
  <c r="R467" i="1"/>
  <c r="X467" i="1"/>
  <c r="S460" i="1"/>
  <c r="BD460" i="1" s="1"/>
  <c r="S444" i="1"/>
  <c r="BD444" i="1" s="1"/>
  <c r="S418" i="1"/>
  <c r="BD418" i="1" s="1"/>
  <c r="Y487" i="1"/>
  <c r="T487" i="1"/>
  <c r="Y479" i="1"/>
  <c r="Y475" i="1"/>
  <c r="Y471" i="1"/>
  <c r="Y467" i="1"/>
  <c r="S464" i="1"/>
  <c r="BD464" i="1" s="1"/>
  <c r="S448" i="1"/>
  <c r="BD448" i="1" s="1"/>
  <c r="X463" i="1"/>
  <c r="R463" i="1"/>
  <c r="X459" i="1"/>
  <c r="R459" i="1"/>
  <c r="X455" i="1"/>
  <c r="R455" i="1"/>
  <c r="X451" i="1"/>
  <c r="R451" i="1"/>
  <c r="X447" i="1"/>
  <c r="R447" i="1"/>
  <c r="X443" i="1"/>
  <c r="R443" i="1"/>
  <c r="X439" i="1"/>
  <c r="R439" i="1"/>
  <c r="X435" i="1"/>
  <c r="R435" i="1"/>
  <c r="Y432" i="1"/>
  <c r="Y431" i="1"/>
  <c r="R431" i="1"/>
  <c r="Y430" i="1"/>
  <c r="R430" i="1"/>
  <c r="T430" i="1"/>
  <c r="R428" i="1"/>
  <c r="X428" i="1"/>
  <c r="X418" i="1"/>
  <c r="Y415" i="1"/>
  <c r="R415" i="1"/>
  <c r="Y414" i="1"/>
  <c r="R414" i="1"/>
  <c r="T414" i="1"/>
  <c r="T408" i="1"/>
  <c r="R408" i="1"/>
  <c r="X408" i="1"/>
  <c r="T406" i="1"/>
  <c r="X488" i="1"/>
  <c r="X484" i="1"/>
  <c r="X480" i="1"/>
  <c r="X476" i="1"/>
  <c r="X472" i="1"/>
  <c r="X468" i="1"/>
  <c r="X464" i="1"/>
  <c r="X460" i="1"/>
  <c r="X456" i="1"/>
  <c r="X452" i="1"/>
  <c r="X448" i="1"/>
  <c r="X444" i="1"/>
  <c r="X432" i="1"/>
  <c r="Y427" i="1"/>
  <c r="R427" i="1"/>
  <c r="R424" i="1"/>
  <c r="X424" i="1"/>
  <c r="R410" i="1"/>
  <c r="X410" i="1"/>
  <c r="R402" i="1"/>
  <c r="X402" i="1"/>
  <c r="X391" i="1"/>
  <c r="R391" i="1"/>
  <c r="Y391" i="1"/>
  <c r="S386" i="1"/>
  <c r="BD386" i="1" s="1"/>
  <c r="R420" i="1"/>
  <c r="X420" i="1"/>
  <c r="T412" i="1"/>
  <c r="R412" i="1"/>
  <c r="X412" i="1"/>
  <c r="T404" i="1"/>
  <c r="R404" i="1"/>
  <c r="X404" i="1"/>
  <c r="S387" i="1"/>
  <c r="BD387" i="1" s="1"/>
  <c r="Y418" i="1"/>
  <c r="T418" i="1"/>
  <c r="R416" i="1"/>
  <c r="X416" i="1"/>
  <c r="R406" i="1"/>
  <c r="X406" i="1"/>
  <c r="R396" i="1"/>
  <c r="X396" i="1"/>
  <c r="Y396" i="1"/>
  <c r="R394" i="1"/>
  <c r="Y394" i="1"/>
  <c r="X394" i="1"/>
  <c r="S378" i="1"/>
  <c r="BD378" i="1" s="1"/>
  <c r="R388" i="1"/>
  <c r="X388" i="1"/>
  <c r="X378" i="1"/>
  <c r="R374" i="1"/>
  <c r="X374" i="1"/>
  <c r="R366" i="1"/>
  <c r="X366" i="1"/>
  <c r="R358" i="1"/>
  <c r="X358" i="1"/>
  <c r="R350" i="1"/>
  <c r="X350" i="1"/>
  <c r="R342" i="1"/>
  <c r="X342" i="1"/>
  <c r="R334" i="1"/>
  <c r="X334" i="1"/>
  <c r="R326" i="1"/>
  <c r="X326" i="1"/>
  <c r="R318" i="1"/>
  <c r="X318" i="1"/>
  <c r="S297" i="1"/>
  <c r="BD297" i="1" s="1"/>
  <c r="S281" i="1"/>
  <c r="BD281" i="1" s="1"/>
  <c r="R279" i="1"/>
  <c r="X279" i="1"/>
  <c r="Y279" i="1"/>
  <c r="X277" i="1"/>
  <c r="R277" i="1"/>
  <c r="Y277" i="1"/>
  <c r="S270" i="1"/>
  <c r="BD270" i="1" s="1"/>
  <c r="S268" i="1"/>
  <c r="BD268" i="1" s="1"/>
  <c r="S265" i="1"/>
  <c r="BD265" i="1" s="1"/>
  <c r="R258" i="1"/>
  <c r="X258" i="1"/>
  <c r="T258" i="1"/>
  <c r="S252" i="1"/>
  <c r="BD252" i="1" s="1"/>
  <c r="S245" i="1"/>
  <c r="BD245" i="1" s="1"/>
  <c r="X237" i="1"/>
  <c r="Y237" i="1"/>
  <c r="R237" i="1"/>
  <c r="R226" i="1"/>
  <c r="X226" i="1"/>
  <c r="T226" i="1"/>
  <c r="R19" i="1"/>
  <c r="X19" i="1"/>
  <c r="T19" i="1"/>
  <c r="Y19" i="1"/>
  <c r="R400" i="1"/>
  <c r="X400" i="1"/>
  <c r="Y387" i="1"/>
  <c r="Y386" i="1"/>
  <c r="T386" i="1"/>
  <c r="R384" i="1"/>
  <c r="X384" i="1"/>
  <c r="R376" i="1"/>
  <c r="X376" i="1"/>
  <c r="T376" i="1"/>
  <c r="T374" i="1"/>
  <c r="R368" i="1"/>
  <c r="X368" i="1"/>
  <c r="T368" i="1"/>
  <c r="T366" i="1"/>
  <c r="R360" i="1"/>
  <c r="X360" i="1"/>
  <c r="T360" i="1"/>
  <c r="T358" i="1"/>
  <c r="R352" i="1"/>
  <c r="X352" i="1"/>
  <c r="T352" i="1"/>
  <c r="T350" i="1"/>
  <c r="R344" i="1"/>
  <c r="X344" i="1"/>
  <c r="T344" i="1"/>
  <c r="T342" i="1"/>
  <c r="R336" i="1"/>
  <c r="X336" i="1"/>
  <c r="T336" i="1"/>
  <c r="T334" i="1"/>
  <c r="R328" i="1"/>
  <c r="X328" i="1"/>
  <c r="T328" i="1"/>
  <c r="T326" i="1"/>
  <c r="R320" i="1"/>
  <c r="X320" i="1"/>
  <c r="T320" i="1"/>
  <c r="T318" i="1"/>
  <c r="R312" i="1"/>
  <c r="X312" i="1"/>
  <c r="T312" i="1"/>
  <c r="R311" i="1"/>
  <c r="Y311" i="1"/>
  <c r="S308" i="1"/>
  <c r="BD308" i="1" s="1"/>
  <c r="T306" i="1"/>
  <c r="R295" i="1"/>
  <c r="X295" i="1"/>
  <c r="S292" i="1"/>
  <c r="BD292" i="1" s="1"/>
  <c r="T290" i="1"/>
  <c r="T279" i="1"/>
  <c r="R380" i="1"/>
  <c r="X380" i="1"/>
  <c r="R370" i="1"/>
  <c r="X370" i="1"/>
  <c r="R362" i="1"/>
  <c r="X362" i="1"/>
  <c r="R354" i="1"/>
  <c r="X354" i="1"/>
  <c r="R346" i="1"/>
  <c r="X346" i="1"/>
  <c r="R338" i="1"/>
  <c r="X338" i="1"/>
  <c r="R330" i="1"/>
  <c r="X330" i="1"/>
  <c r="R322" i="1"/>
  <c r="X322" i="1"/>
  <c r="R314" i="1"/>
  <c r="X314" i="1"/>
  <c r="R309" i="1"/>
  <c r="Y309" i="1"/>
  <c r="S306" i="1"/>
  <c r="BD306" i="1" s="1"/>
  <c r="R301" i="1"/>
  <c r="Y301" i="1"/>
  <c r="R293" i="1"/>
  <c r="Y293" i="1"/>
  <c r="R285" i="1"/>
  <c r="Y285" i="1"/>
  <c r="X274" i="1"/>
  <c r="R274" i="1"/>
  <c r="Y274" i="1"/>
  <c r="S261" i="1"/>
  <c r="BD261" i="1" s="1"/>
  <c r="X253" i="1"/>
  <c r="Y253" i="1"/>
  <c r="R253" i="1"/>
  <c r="R242" i="1"/>
  <c r="X242" i="1"/>
  <c r="T242" i="1"/>
  <c r="S236" i="1"/>
  <c r="BD236" i="1" s="1"/>
  <c r="S229" i="1"/>
  <c r="BD229" i="1" s="1"/>
  <c r="S225" i="1"/>
  <c r="BD225" i="1" s="1"/>
  <c r="X221" i="1"/>
  <c r="Y221" i="1"/>
  <c r="R221" i="1"/>
  <c r="T394" i="1"/>
  <c r="R392" i="1"/>
  <c r="X392" i="1"/>
  <c r="Y378" i="1"/>
  <c r="T378" i="1"/>
  <c r="Y374" i="1"/>
  <c r="R372" i="1"/>
  <c r="X372" i="1"/>
  <c r="T372" i="1"/>
  <c r="T370" i="1"/>
  <c r="Y366" i="1"/>
  <c r="R364" i="1"/>
  <c r="X364" i="1"/>
  <c r="T364" i="1"/>
  <c r="T362" i="1"/>
  <c r="Y358" i="1"/>
  <c r="R356" i="1"/>
  <c r="X356" i="1"/>
  <c r="T356" i="1"/>
  <c r="T354" i="1"/>
  <c r="Y350" i="1"/>
  <c r="R348" i="1"/>
  <c r="X348" i="1"/>
  <c r="T348" i="1"/>
  <c r="T346" i="1"/>
  <c r="Y342" i="1"/>
  <c r="R340" i="1"/>
  <c r="X340" i="1"/>
  <c r="T340" i="1"/>
  <c r="T338" i="1"/>
  <c r="Y334" i="1"/>
  <c r="R332" i="1"/>
  <c r="X332" i="1"/>
  <c r="T332" i="1"/>
  <c r="T330" i="1"/>
  <c r="Y326" i="1"/>
  <c r="R324" i="1"/>
  <c r="X324" i="1"/>
  <c r="T324" i="1"/>
  <c r="T322" i="1"/>
  <c r="Y318" i="1"/>
  <c r="R316" i="1"/>
  <c r="X316" i="1"/>
  <c r="T316" i="1"/>
  <c r="T314" i="1"/>
  <c r="R303" i="1"/>
  <c r="X303" i="1"/>
  <c r="R287" i="1"/>
  <c r="X287" i="1"/>
  <c r="S269" i="1"/>
  <c r="BD269" i="1" s="1"/>
  <c r="R263" i="1"/>
  <c r="X263" i="1"/>
  <c r="Y263" i="1"/>
  <c r="S259" i="1"/>
  <c r="BD259" i="1" s="1"/>
  <c r="S205" i="1"/>
  <c r="BD205" i="1" s="1"/>
  <c r="T309" i="1"/>
  <c r="R307" i="1"/>
  <c r="X307" i="1"/>
  <c r="T293" i="1"/>
  <c r="R291" i="1"/>
  <c r="X291" i="1"/>
  <c r="T277" i="1"/>
  <c r="R275" i="1"/>
  <c r="X275" i="1"/>
  <c r="X261" i="1"/>
  <c r="R254" i="1"/>
  <c r="X254" i="1"/>
  <c r="T253" i="1"/>
  <c r="S248" i="1"/>
  <c r="BD248" i="1" s="1"/>
  <c r="X245" i="1"/>
  <c r="R238" i="1"/>
  <c r="X238" i="1"/>
  <c r="T237" i="1"/>
  <c r="X229" i="1"/>
  <c r="R222" i="1"/>
  <c r="X222" i="1"/>
  <c r="T221" i="1"/>
  <c r="S216" i="1"/>
  <c r="BD216" i="1" s="1"/>
  <c r="Y213" i="1"/>
  <c r="R211" i="1"/>
  <c r="X211" i="1"/>
  <c r="Y211" i="1"/>
  <c r="X210" i="1"/>
  <c r="R210" i="1"/>
  <c r="Y210" i="1"/>
  <c r="S206" i="1"/>
  <c r="BD206" i="1" s="1"/>
  <c r="S204" i="1"/>
  <c r="BD204" i="1" s="1"/>
  <c r="S202" i="1"/>
  <c r="BD202" i="1" s="1"/>
  <c r="R199" i="1"/>
  <c r="X199" i="1"/>
  <c r="Y199" i="1"/>
  <c r="X197" i="1"/>
  <c r="R197" i="1"/>
  <c r="Y197" i="1"/>
  <c r="X194" i="1"/>
  <c r="R194" i="1"/>
  <c r="Y194" i="1"/>
  <c r="R189" i="1"/>
  <c r="X189" i="1"/>
  <c r="Y189" i="1"/>
  <c r="T189" i="1"/>
  <c r="R187" i="1"/>
  <c r="Y187" i="1"/>
  <c r="X187" i="1"/>
  <c r="R271" i="1"/>
  <c r="X271" i="1"/>
  <c r="S260" i="1"/>
  <c r="BD260" i="1" s="1"/>
  <c r="R250" i="1"/>
  <c r="X250" i="1"/>
  <c r="R234" i="1"/>
  <c r="X234" i="1"/>
  <c r="S228" i="1"/>
  <c r="BD228" i="1" s="1"/>
  <c r="R218" i="1"/>
  <c r="X218" i="1"/>
  <c r="X209" i="1"/>
  <c r="R209" i="1"/>
  <c r="Y209" i="1"/>
  <c r="S190" i="1"/>
  <c r="BD190" i="1" s="1"/>
  <c r="X156" i="1"/>
  <c r="R156" i="1"/>
  <c r="Y156" i="1"/>
  <c r="T156" i="1"/>
  <c r="Y307" i="1"/>
  <c r="Y302" i="1"/>
  <c r="T301" i="1"/>
  <c r="R299" i="1"/>
  <c r="X299" i="1"/>
  <c r="Y291" i="1"/>
  <c r="Y286" i="1"/>
  <c r="T285" i="1"/>
  <c r="R283" i="1"/>
  <c r="X283" i="1"/>
  <c r="Y275" i="1"/>
  <c r="Y270" i="1"/>
  <c r="Y269" i="1"/>
  <c r="T269" i="1"/>
  <c r="R267" i="1"/>
  <c r="X267" i="1"/>
  <c r="T261" i="1"/>
  <c r="T250" i="1"/>
  <c r="R246" i="1"/>
  <c r="X246" i="1"/>
  <c r="T245" i="1"/>
  <c r="T234" i="1"/>
  <c r="R230" i="1"/>
  <c r="X230" i="1"/>
  <c r="T229" i="1"/>
  <c r="T218" i="1"/>
  <c r="R213" i="1"/>
  <c r="T213" i="1"/>
  <c r="T211" i="1"/>
  <c r="T194" i="1"/>
  <c r="R168" i="1"/>
  <c r="Y168" i="1"/>
  <c r="T168" i="1"/>
  <c r="X168" i="1"/>
  <c r="T197" i="1"/>
  <c r="R195" i="1"/>
  <c r="X195" i="1"/>
  <c r="R188" i="1"/>
  <c r="Y188" i="1"/>
  <c r="R173" i="1"/>
  <c r="X173" i="1"/>
  <c r="Y173" i="1"/>
  <c r="X172" i="1"/>
  <c r="R172" i="1"/>
  <c r="Y172" i="1"/>
  <c r="X159" i="1"/>
  <c r="R159" i="1"/>
  <c r="Y159" i="1"/>
  <c r="S148" i="1"/>
  <c r="BD148" i="1" s="1"/>
  <c r="T209" i="1"/>
  <c r="R207" i="1"/>
  <c r="X207" i="1"/>
  <c r="Y193" i="1"/>
  <c r="R193" i="1"/>
  <c r="T193" i="1"/>
  <c r="R191" i="1"/>
  <c r="X191" i="1"/>
  <c r="T188" i="1"/>
  <c r="R184" i="1"/>
  <c r="Y184" i="1"/>
  <c r="T172" i="1"/>
  <c r="X171" i="1"/>
  <c r="R171" i="1"/>
  <c r="Y171" i="1"/>
  <c r="S152" i="1"/>
  <c r="BD152" i="1" s="1"/>
  <c r="X259" i="1"/>
  <c r="X255" i="1"/>
  <c r="X251" i="1"/>
  <c r="X247" i="1"/>
  <c r="X243" i="1"/>
  <c r="X239" i="1"/>
  <c r="X235" i="1"/>
  <c r="X231" i="1"/>
  <c r="X227" i="1"/>
  <c r="X223" i="1"/>
  <c r="X219" i="1"/>
  <c r="X215" i="1"/>
  <c r="Y206" i="1"/>
  <c r="Y205" i="1"/>
  <c r="T205" i="1"/>
  <c r="R203" i="1"/>
  <c r="X203" i="1"/>
  <c r="Y195" i="1"/>
  <c r="Y190" i="1"/>
  <c r="X184" i="1"/>
  <c r="R177" i="1"/>
  <c r="X177" i="1"/>
  <c r="Y177" i="1"/>
  <c r="T173" i="1"/>
  <c r="R161" i="1"/>
  <c r="X161" i="1"/>
  <c r="Y161" i="1"/>
  <c r="T159" i="1"/>
  <c r="R157" i="1"/>
  <c r="X157" i="1"/>
  <c r="R140" i="1"/>
  <c r="X140" i="1"/>
  <c r="T140" i="1"/>
  <c r="S72" i="1"/>
  <c r="BD72" i="1" s="1"/>
  <c r="T187" i="1"/>
  <c r="R185" i="1"/>
  <c r="X185" i="1"/>
  <c r="T171" i="1"/>
  <c r="R169" i="1"/>
  <c r="X169" i="1"/>
  <c r="Y155" i="1"/>
  <c r="R155" i="1"/>
  <c r="T155" i="1"/>
  <c r="R153" i="1"/>
  <c r="X153" i="1"/>
  <c r="R138" i="1"/>
  <c r="X138" i="1"/>
  <c r="Y138" i="1"/>
  <c r="S98" i="1"/>
  <c r="BD98" i="1" s="1"/>
  <c r="R181" i="1"/>
  <c r="X181" i="1"/>
  <c r="R165" i="1"/>
  <c r="X165" i="1"/>
  <c r="Y157" i="1"/>
  <c r="Y152" i="1"/>
  <c r="R149" i="1"/>
  <c r="X149" i="1"/>
  <c r="R142" i="1"/>
  <c r="X142" i="1"/>
  <c r="R134" i="1"/>
  <c r="X134" i="1"/>
  <c r="Y134" i="1"/>
  <c r="R130" i="1"/>
  <c r="X130" i="1"/>
  <c r="Y130" i="1"/>
  <c r="R126" i="1"/>
  <c r="X126" i="1"/>
  <c r="Y126" i="1"/>
  <c r="R122" i="1"/>
  <c r="X122" i="1"/>
  <c r="Y122" i="1"/>
  <c r="R132" i="1"/>
  <c r="X132" i="1"/>
  <c r="T132" i="1"/>
  <c r="T130" i="1"/>
  <c r="R124" i="1"/>
  <c r="X124" i="1"/>
  <c r="T124" i="1"/>
  <c r="T122" i="1"/>
  <c r="R118" i="1"/>
  <c r="X118" i="1"/>
  <c r="S116" i="1"/>
  <c r="BD116" i="1" s="1"/>
  <c r="R114" i="1"/>
  <c r="X114" i="1"/>
  <c r="S112" i="1"/>
  <c r="BD112" i="1" s="1"/>
  <c r="R110" i="1"/>
  <c r="X110" i="1"/>
  <c r="S108" i="1"/>
  <c r="BD108" i="1" s="1"/>
  <c r="R106" i="1"/>
  <c r="X106" i="1"/>
  <c r="S104" i="1"/>
  <c r="BD104" i="1" s="1"/>
  <c r="R102" i="1"/>
  <c r="X102" i="1"/>
  <c r="S68" i="1"/>
  <c r="BD68" i="1" s="1"/>
  <c r="R55" i="1"/>
  <c r="X55" i="1"/>
  <c r="T55" i="1"/>
  <c r="Y55" i="1"/>
  <c r="X42" i="1"/>
  <c r="R42" i="1"/>
  <c r="Y42" i="1"/>
  <c r="T118" i="1"/>
  <c r="S117" i="1"/>
  <c r="BD117" i="1" s="1"/>
  <c r="T114" i="1"/>
  <c r="T110" i="1"/>
  <c r="R85" i="1"/>
  <c r="X85" i="1"/>
  <c r="Y85" i="1"/>
  <c r="R77" i="1"/>
  <c r="X77" i="1"/>
  <c r="Y77" i="1"/>
  <c r="R144" i="1"/>
  <c r="X144" i="1"/>
  <c r="T144" i="1"/>
  <c r="T142" i="1"/>
  <c r="R136" i="1"/>
  <c r="X136" i="1"/>
  <c r="T136" i="1"/>
  <c r="T134" i="1"/>
  <c r="R128" i="1"/>
  <c r="X128" i="1"/>
  <c r="T128" i="1"/>
  <c r="T126" i="1"/>
  <c r="R91" i="1"/>
  <c r="X91" i="1"/>
  <c r="Y91" i="1"/>
  <c r="X89" i="1"/>
  <c r="R89" i="1"/>
  <c r="Y89" i="1"/>
  <c r="T120" i="1"/>
  <c r="T116" i="1"/>
  <c r="T112" i="1"/>
  <c r="T108" i="1"/>
  <c r="T104" i="1"/>
  <c r="T89" i="1"/>
  <c r="R87" i="1"/>
  <c r="X87" i="1"/>
  <c r="T85" i="1"/>
  <c r="R79" i="1"/>
  <c r="X79" i="1"/>
  <c r="T79" i="1"/>
  <c r="T77" i="1"/>
  <c r="R99" i="1"/>
  <c r="X99" i="1"/>
  <c r="R81" i="1"/>
  <c r="X81" i="1"/>
  <c r="R59" i="1"/>
  <c r="X59" i="1"/>
  <c r="T59" i="1"/>
  <c r="X39" i="1"/>
  <c r="R39" i="1"/>
  <c r="Y39" i="1"/>
  <c r="T39" i="1"/>
  <c r="R27" i="1"/>
  <c r="X27" i="1"/>
  <c r="T27" i="1"/>
  <c r="Y27" i="1"/>
  <c r="X120" i="1"/>
  <c r="X116" i="1"/>
  <c r="X112" i="1"/>
  <c r="X108" i="1"/>
  <c r="X104" i="1"/>
  <c r="Y98" i="1"/>
  <c r="Y97" i="1"/>
  <c r="T97" i="1"/>
  <c r="R95" i="1"/>
  <c r="X95" i="1"/>
  <c r="Y87" i="1"/>
  <c r="R83" i="1"/>
  <c r="X83" i="1"/>
  <c r="T83" i="1"/>
  <c r="T81" i="1"/>
  <c r="R75" i="1"/>
  <c r="X75" i="1"/>
  <c r="T75" i="1"/>
  <c r="R73" i="1"/>
  <c r="X73" i="1"/>
  <c r="S71" i="1"/>
  <c r="BD71" i="1" s="1"/>
  <c r="R69" i="1"/>
  <c r="X69" i="1"/>
  <c r="R65" i="1"/>
  <c r="X65" i="1"/>
  <c r="R61" i="1"/>
  <c r="X61" i="1"/>
  <c r="R44" i="1"/>
  <c r="X44" i="1"/>
  <c r="Y44" i="1"/>
  <c r="T44" i="1"/>
  <c r="X22" i="1"/>
  <c r="Y22" i="1"/>
  <c r="R22" i="1"/>
  <c r="T71" i="1"/>
  <c r="T67" i="1"/>
  <c r="T63" i="1"/>
  <c r="R50" i="1"/>
  <c r="X50" i="1"/>
  <c r="S33" i="1"/>
  <c r="BD33" i="1" s="1"/>
  <c r="S18" i="1"/>
  <c r="BD18" i="1" s="1"/>
  <c r="X71" i="1"/>
  <c r="X67" i="1"/>
  <c r="X63" i="1"/>
  <c r="Y43" i="1"/>
  <c r="R43" i="1"/>
  <c r="T42" i="1"/>
  <c r="R40" i="1"/>
  <c r="X40" i="1"/>
  <c r="R23" i="1"/>
  <c r="X23" i="1"/>
  <c r="T22" i="1"/>
  <c r="X51" i="1"/>
  <c r="Y38" i="1"/>
  <c r="R38" i="1"/>
  <c r="T38" i="1"/>
  <c r="R36" i="1"/>
  <c r="X36" i="1"/>
  <c r="T23" i="1"/>
  <c r="T18" i="1"/>
  <c r="R48" i="1"/>
  <c r="X48" i="1"/>
  <c r="R32" i="1"/>
  <c r="X32" i="1"/>
  <c r="R31" i="1"/>
  <c r="X31" i="1"/>
  <c r="S25" i="1"/>
  <c r="BD25" i="1" s="1"/>
  <c r="X28" i="1"/>
  <c r="X24" i="1"/>
  <c r="Y3" i="1"/>
  <c r="R3" i="1"/>
  <c r="T3" i="1"/>
  <c r="Y7" i="1"/>
  <c r="Y15" i="1"/>
  <c r="Y11" i="1"/>
  <c r="Y8" i="1"/>
  <c r="Y14" i="1"/>
  <c r="Y10" i="1"/>
  <c r="Y6" i="1"/>
  <c r="Y17" i="1"/>
  <c r="Y13" i="1"/>
  <c r="Y9" i="1"/>
  <c r="Y5" i="1"/>
  <c r="Y16" i="1"/>
  <c r="Y12" i="1"/>
  <c r="Y4" i="1"/>
  <c r="T4" i="1"/>
  <c r="X15" i="1"/>
  <c r="X11" i="1"/>
  <c r="X7" i="1"/>
  <c r="X14" i="1"/>
  <c r="X10" i="1"/>
  <c r="X6" i="1"/>
  <c r="X17" i="1"/>
  <c r="X13" i="1"/>
  <c r="X9" i="1"/>
  <c r="X5" i="1"/>
  <c r="T16" i="1"/>
  <c r="T12" i="1"/>
  <c r="T8" i="1"/>
  <c r="X16" i="1"/>
  <c r="X12" i="1"/>
  <c r="X8" i="1"/>
  <c r="X4" i="1"/>
  <c r="T14" i="1"/>
  <c r="T10" i="1"/>
  <c r="T6" i="1"/>
  <c r="T17" i="1"/>
  <c r="T13" i="1"/>
  <c r="T9" i="1"/>
  <c r="T5" i="1"/>
  <c r="T15" i="1"/>
  <c r="T11" i="1"/>
  <c r="T7" i="1"/>
  <c r="O13" i="4" l="1"/>
  <c r="W13" i="4"/>
  <c r="AC13" i="4"/>
  <c r="I17" i="4"/>
  <c r="Q13" i="4"/>
  <c r="Y13" i="4"/>
  <c r="AK13" i="4"/>
  <c r="I12" i="4"/>
  <c r="AA13" i="4"/>
  <c r="AE13" i="4"/>
  <c r="M13" i="4"/>
  <c r="AI13" i="4"/>
  <c r="AG13" i="4"/>
  <c r="S13" i="4"/>
  <c r="U13" i="4"/>
  <c r="Z215" i="1"/>
  <c r="BO8" i="1"/>
  <c r="BN8" i="1"/>
  <c r="BM8" i="1"/>
  <c r="BL8" i="1"/>
  <c r="BJ8" i="1"/>
  <c r="BK8" i="1"/>
  <c r="BI8" i="1"/>
  <c r="S3" i="1"/>
  <c r="Z325" i="1"/>
  <c r="W20" i="1"/>
  <c r="AA20" i="1" s="1"/>
  <c r="BQ19" i="1" s="1"/>
  <c r="BA20" i="1"/>
  <c r="W11" i="1"/>
  <c r="AA11" i="1" s="1"/>
  <c r="BQ10" i="1" s="1"/>
  <c r="BA11" i="1"/>
  <c r="W77" i="1"/>
  <c r="BA77" i="1"/>
  <c r="W120" i="1"/>
  <c r="AA120" i="1" s="1"/>
  <c r="BQ119" i="1" s="1"/>
  <c r="BA120" i="1"/>
  <c r="W136" i="1"/>
  <c r="BA136" i="1"/>
  <c r="W132" i="1"/>
  <c r="BA132" i="1"/>
  <c r="W193" i="1"/>
  <c r="BA193" i="1"/>
  <c r="W237" i="1"/>
  <c r="BA237" i="1"/>
  <c r="W340" i="1"/>
  <c r="BA340" i="1"/>
  <c r="W372" i="1"/>
  <c r="BA372" i="1"/>
  <c r="W394" i="1"/>
  <c r="BA394" i="1"/>
  <c r="W318" i="1"/>
  <c r="BA318" i="1"/>
  <c r="W334" i="1"/>
  <c r="BA334" i="1"/>
  <c r="W350" i="1"/>
  <c r="BA350" i="1"/>
  <c r="W374" i="1"/>
  <c r="BA374" i="1"/>
  <c r="W404" i="1"/>
  <c r="BA404" i="1"/>
  <c r="W475" i="1"/>
  <c r="BA475" i="1"/>
  <c r="W26" i="1"/>
  <c r="AA26" i="1" s="1"/>
  <c r="BQ25" i="1" s="1"/>
  <c r="BA26" i="1"/>
  <c r="W49" i="1"/>
  <c r="AA49" i="1" s="1"/>
  <c r="BQ48" i="1" s="1"/>
  <c r="BA49" i="1"/>
  <c r="W58" i="1"/>
  <c r="BA58" i="1"/>
  <c r="W139" i="1"/>
  <c r="AA139" i="1" s="1"/>
  <c r="BQ138" i="1" s="1"/>
  <c r="BA139" i="1"/>
  <c r="W180" i="1"/>
  <c r="AA180" i="1" s="1"/>
  <c r="BQ179" i="1" s="1"/>
  <c r="BA180" i="1"/>
  <c r="W222" i="1"/>
  <c r="BA222" i="1"/>
  <c r="W270" i="1"/>
  <c r="AA270" i="1" s="1"/>
  <c r="BQ269" i="1" s="1"/>
  <c r="BA270" i="1"/>
  <c r="W490" i="1"/>
  <c r="AA490" i="1" s="1"/>
  <c r="BQ489" i="1" s="1"/>
  <c r="BA490" i="1"/>
  <c r="W249" i="1"/>
  <c r="AA249" i="1" s="1"/>
  <c r="BQ248" i="1" s="1"/>
  <c r="BA249" i="1"/>
  <c r="W297" i="1"/>
  <c r="AA297" i="1" s="1"/>
  <c r="BQ296" i="1" s="1"/>
  <c r="BA297" i="1"/>
  <c r="W329" i="1"/>
  <c r="AA329" i="1" s="1"/>
  <c r="BQ328" i="1" s="1"/>
  <c r="BA329" i="1"/>
  <c r="W407" i="1"/>
  <c r="BA407" i="1"/>
  <c r="W280" i="1"/>
  <c r="BA280" i="1"/>
  <c r="W369" i="1"/>
  <c r="AA369" i="1" s="1"/>
  <c r="BQ368" i="1" s="1"/>
  <c r="BA369" i="1"/>
  <c r="W476" i="1"/>
  <c r="AA476" i="1" s="1"/>
  <c r="BQ475" i="1" s="1"/>
  <c r="BA476" i="1"/>
  <c r="W501" i="1"/>
  <c r="BA501" i="1"/>
  <c r="W483" i="1"/>
  <c r="BA483" i="1"/>
  <c r="W84" i="1"/>
  <c r="AA84" i="1" s="1"/>
  <c r="BQ83" i="1" s="1"/>
  <c r="BA84" i="1"/>
  <c r="W161" i="1"/>
  <c r="BA161" i="1"/>
  <c r="W30" i="1"/>
  <c r="AA30" i="1" s="1"/>
  <c r="BQ29" i="1" s="1"/>
  <c r="BA30" i="1"/>
  <c r="W76" i="1"/>
  <c r="AA76" i="1" s="1"/>
  <c r="BQ75" i="1" s="1"/>
  <c r="BA76" i="1"/>
  <c r="W311" i="1"/>
  <c r="BA311" i="1"/>
  <c r="W460" i="1"/>
  <c r="AA460" i="1" s="1"/>
  <c r="BA460" i="1"/>
  <c r="W298" i="1"/>
  <c r="BA298" i="1"/>
  <c r="W256" i="1"/>
  <c r="AA256" i="1" s="1"/>
  <c r="BQ255" i="1" s="1"/>
  <c r="BA256" i="1"/>
  <c r="W416" i="1"/>
  <c r="BA416" i="1"/>
  <c r="W138" i="1"/>
  <c r="BA138" i="1"/>
  <c r="W251" i="1"/>
  <c r="AA251" i="1" s="1"/>
  <c r="BQ250" i="1" s="1"/>
  <c r="BA251" i="1"/>
  <c r="W486" i="1"/>
  <c r="AA486" i="1" s="1"/>
  <c r="BQ485" i="1" s="1"/>
  <c r="BA486" i="1"/>
  <c r="W31" i="1"/>
  <c r="BA31" i="1"/>
  <c r="W235" i="1"/>
  <c r="AA235" i="1" s="1"/>
  <c r="BQ234" i="1" s="1"/>
  <c r="BA235" i="1"/>
  <c r="W275" i="1"/>
  <c r="BA275" i="1"/>
  <c r="W383" i="1"/>
  <c r="AA383" i="1" s="1"/>
  <c r="BQ382" i="1" s="1"/>
  <c r="BA383" i="1"/>
  <c r="W78" i="1"/>
  <c r="AA78" i="1" s="1"/>
  <c r="BQ77" i="1" s="1"/>
  <c r="BA78" i="1"/>
  <c r="W153" i="1"/>
  <c r="BA153" i="1"/>
  <c r="W357" i="1"/>
  <c r="AA357" i="1" s="1"/>
  <c r="BQ356" i="1" s="1"/>
  <c r="BA357" i="1"/>
  <c r="W62" i="1"/>
  <c r="AA62" i="1" s="1"/>
  <c r="BQ61" i="1" s="1"/>
  <c r="BA62" i="1"/>
  <c r="W14" i="1"/>
  <c r="AA14" i="1" s="1"/>
  <c r="BQ13" i="1" s="1"/>
  <c r="BA14" i="1"/>
  <c r="W63" i="1"/>
  <c r="AA63" i="1" s="1"/>
  <c r="BQ62" i="1" s="1"/>
  <c r="BA63" i="1"/>
  <c r="W104" i="1"/>
  <c r="AA104" i="1" s="1"/>
  <c r="BQ103" i="1" s="1"/>
  <c r="BA104" i="1"/>
  <c r="W144" i="1"/>
  <c r="BA144" i="1"/>
  <c r="W118" i="1"/>
  <c r="BA118" i="1"/>
  <c r="W197" i="1"/>
  <c r="BA197" i="1"/>
  <c r="W301" i="1"/>
  <c r="BA301" i="1"/>
  <c r="W221" i="1"/>
  <c r="BA221" i="1"/>
  <c r="W314" i="1"/>
  <c r="BA314" i="1"/>
  <c r="W346" i="1"/>
  <c r="BA346" i="1"/>
  <c r="W378" i="1"/>
  <c r="AA378" i="1" s="1"/>
  <c r="BQ377" i="1" s="1"/>
  <c r="BA378" i="1"/>
  <c r="W279" i="1"/>
  <c r="BA279" i="1"/>
  <c r="W326" i="1"/>
  <c r="BA326" i="1"/>
  <c r="W342" i="1"/>
  <c r="BA342" i="1"/>
  <c r="W358" i="1"/>
  <c r="BA358" i="1"/>
  <c r="W19" i="1"/>
  <c r="BA19" i="1"/>
  <c r="W37" i="1"/>
  <c r="AA37" i="1" s="1"/>
  <c r="BQ36" i="1" s="1"/>
  <c r="BA37" i="1"/>
  <c r="W57" i="1"/>
  <c r="AA57" i="1" s="1"/>
  <c r="BQ56" i="1" s="1"/>
  <c r="BA57" i="1"/>
  <c r="W96" i="1"/>
  <c r="AA96" i="1" s="1"/>
  <c r="BQ95" i="1" s="1"/>
  <c r="BA96" i="1"/>
  <c r="W95" i="1"/>
  <c r="BA95" i="1"/>
  <c r="W123" i="1"/>
  <c r="AA123" i="1" s="1"/>
  <c r="BQ122" i="1" s="1"/>
  <c r="BA123" i="1"/>
  <c r="W40" i="1"/>
  <c r="BA40" i="1"/>
  <c r="W107" i="1"/>
  <c r="AA107" i="1" s="1"/>
  <c r="BQ106" i="1" s="1"/>
  <c r="BA107" i="1"/>
  <c r="W166" i="1"/>
  <c r="AA166" i="1" s="1"/>
  <c r="BQ165" i="1" s="1"/>
  <c r="BA166" i="1"/>
  <c r="W217" i="1"/>
  <c r="AA217" i="1" s="1"/>
  <c r="BQ216" i="1" s="1"/>
  <c r="BA217" i="1"/>
  <c r="W170" i="1"/>
  <c r="AA170" i="1" s="1"/>
  <c r="BQ169" i="1" s="1"/>
  <c r="BA170" i="1"/>
  <c r="W219" i="1"/>
  <c r="BA219" i="1"/>
  <c r="W208" i="1"/>
  <c r="BA208" i="1"/>
  <c r="W252" i="1"/>
  <c r="AA252" i="1" s="1"/>
  <c r="BQ251" i="1" s="1"/>
  <c r="BA252" i="1"/>
  <c r="W310" i="1"/>
  <c r="AA310" i="1" s="1"/>
  <c r="BQ309" i="1" s="1"/>
  <c r="BA310" i="1"/>
  <c r="W331" i="1"/>
  <c r="BA331" i="1"/>
  <c r="W363" i="1"/>
  <c r="BA363" i="1"/>
  <c r="W423" i="1"/>
  <c r="AA423" i="1" s="1"/>
  <c r="BQ422" i="1" s="1"/>
  <c r="BA423" i="1"/>
  <c r="W449" i="1"/>
  <c r="AA449" i="1" s="1"/>
  <c r="BQ448" i="1" s="1"/>
  <c r="BA449" i="1"/>
  <c r="W451" i="1"/>
  <c r="BA451" i="1"/>
  <c r="W409" i="1"/>
  <c r="AA409" i="1" s="1"/>
  <c r="BQ408" i="1" s="1"/>
  <c r="BA409" i="1"/>
  <c r="W421" i="1"/>
  <c r="AA421" i="1" s="1"/>
  <c r="BQ420" i="1" s="1"/>
  <c r="BA421" i="1"/>
  <c r="W468" i="1"/>
  <c r="AA468" i="1" s="1"/>
  <c r="BQ467" i="1" s="1"/>
  <c r="BA468" i="1"/>
  <c r="W91" i="1"/>
  <c r="BA91" i="1"/>
  <c r="W21" i="1"/>
  <c r="AA21" i="1" s="1"/>
  <c r="BQ20" i="1" s="1"/>
  <c r="BA21" i="1"/>
  <c r="W162" i="1"/>
  <c r="AA162" i="1" s="1"/>
  <c r="BQ161" i="1" s="1"/>
  <c r="BA162" i="1"/>
  <c r="W291" i="1"/>
  <c r="BA291" i="1"/>
  <c r="W192" i="1"/>
  <c r="AA192" i="1" s="1"/>
  <c r="BQ191" i="1" s="1"/>
  <c r="BA192" i="1"/>
  <c r="W190" i="1"/>
  <c r="AA190" i="1" s="1"/>
  <c r="BQ189" i="1" s="1"/>
  <c r="BA190" i="1"/>
  <c r="W361" i="1"/>
  <c r="AA361" i="1" s="1"/>
  <c r="BQ360" i="1" s="1"/>
  <c r="BA361" i="1"/>
  <c r="W473" i="1"/>
  <c r="AA473" i="1" s="1"/>
  <c r="BQ472" i="1" s="1"/>
  <c r="BA473" i="1"/>
  <c r="W337" i="1"/>
  <c r="AA337" i="1" s="1"/>
  <c r="BQ336" i="1" s="1"/>
  <c r="BA337" i="1"/>
  <c r="W440" i="1"/>
  <c r="AA440" i="1" s="1"/>
  <c r="BQ439" i="1" s="1"/>
  <c r="BA440" i="1"/>
  <c r="W480" i="1"/>
  <c r="AA480" i="1" s="1"/>
  <c r="BQ479" i="1" s="1"/>
  <c r="BA480" i="1"/>
  <c r="W389" i="1"/>
  <c r="AA389" i="1" s="1"/>
  <c r="BQ388" i="1" s="1"/>
  <c r="BA389" i="1"/>
  <c r="W403" i="1"/>
  <c r="BA403" i="1"/>
  <c r="W381" i="1"/>
  <c r="AA381" i="1" s="1"/>
  <c r="BQ380" i="1" s="1"/>
  <c r="BA381" i="1"/>
  <c r="W87" i="1"/>
  <c r="BA87" i="1"/>
  <c r="W333" i="1"/>
  <c r="AA333" i="1" s="1"/>
  <c r="BQ332" i="1" s="1"/>
  <c r="BA333" i="1"/>
  <c r="W397" i="1"/>
  <c r="AA397" i="1" s="1"/>
  <c r="BQ396" i="1" s="1"/>
  <c r="BA397" i="1"/>
  <c r="W54" i="1"/>
  <c r="AA54" i="1" s="1"/>
  <c r="BQ53" i="1" s="1"/>
  <c r="BA54" i="1"/>
  <c r="W15" i="1"/>
  <c r="AA15" i="1" s="1"/>
  <c r="BQ14" i="1" s="1"/>
  <c r="BA15" i="1"/>
  <c r="W8" i="1"/>
  <c r="AA8" i="1" s="1"/>
  <c r="BQ7" i="1" s="1"/>
  <c r="BA8" i="1"/>
  <c r="W18" i="1"/>
  <c r="AA18" i="1" s="1"/>
  <c r="BQ17" i="1" s="1"/>
  <c r="BA18" i="1"/>
  <c r="W22" i="1"/>
  <c r="BA22" i="1"/>
  <c r="W67" i="1"/>
  <c r="AA67" i="1" s="1"/>
  <c r="BQ66" i="1" s="1"/>
  <c r="BA67" i="1"/>
  <c r="W39" i="1"/>
  <c r="BA39" i="1"/>
  <c r="W108" i="1"/>
  <c r="AA108" i="1" s="1"/>
  <c r="BQ107" i="1" s="1"/>
  <c r="BA108" i="1"/>
  <c r="W110" i="1"/>
  <c r="BA110" i="1"/>
  <c r="W55" i="1"/>
  <c r="BA55" i="1"/>
  <c r="W140" i="1"/>
  <c r="BA140" i="1"/>
  <c r="W188" i="1"/>
  <c r="BA188" i="1"/>
  <c r="W209" i="1"/>
  <c r="BA209" i="1"/>
  <c r="W218" i="1"/>
  <c r="BA218" i="1"/>
  <c r="W250" i="1"/>
  <c r="BA250" i="1"/>
  <c r="W253" i="1"/>
  <c r="BA253" i="1"/>
  <c r="W309" i="1"/>
  <c r="BA309" i="1"/>
  <c r="W316" i="1"/>
  <c r="BA316" i="1"/>
  <c r="W322" i="1"/>
  <c r="BA322" i="1"/>
  <c r="W348" i="1"/>
  <c r="BA348" i="1"/>
  <c r="W354" i="1"/>
  <c r="BA354" i="1"/>
  <c r="W290" i="1"/>
  <c r="AA290" i="1" s="1"/>
  <c r="BQ289" i="1" s="1"/>
  <c r="BA290" i="1"/>
  <c r="W306" i="1"/>
  <c r="AA306" i="1" s="1"/>
  <c r="BQ305" i="1" s="1"/>
  <c r="BA306" i="1"/>
  <c r="W312" i="1"/>
  <c r="BA312" i="1"/>
  <c r="W320" i="1"/>
  <c r="BA320" i="1"/>
  <c r="W328" i="1"/>
  <c r="BA328" i="1"/>
  <c r="W336" i="1"/>
  <c r="BA336" i="1"/>
  <c r="W344" i="1"/>
  <c r="BA344" i="1"/>
  <c r="W352" i="1"/>
  <c r="BA352" i="1"/>
  <c r="W360" i="1"/>
  <c r="BA360" i="1"/>
  <c r="W368" i="1"/>
  <c r="BA368" i="1"/>
  <c r="W143" i="1"/>
  <c r="BA143" i="1"/>
  <c r="W248" i="1"/>
  <c r="AA248" i="1" s="1"/>
  <c r="BQ247" i="1" s="1"/>
  <c r="BA248" i="1"/>
  <c r="W273" i="1"/>
  <c r="AA273" i="1" s="1"/>
  <c r="BQ272" i="1" s="1"/>
  <c r="BA273" i="1"/>
  <c r="W227" i="1"/>
  <c r="AA227" i="1" s="1"/>
  <c r="BQ226" i="1" s="1"/>
  <c r="BA227" i="1"/>
  <c r="W286" i="1"/>
  <c r="AA286" i="1" s="1"/>
  <c r="BQ285" i="1" s="1"/>
  <c r="BA286" i="1"/>
  <c r="W283" i="1"/>
  <c r="BA283" i="1"/>
  <c r="W393" i="1"/>
  <c r="AA393" i="1" s="1"/>
  <c r="BQ392" i="1" s="1"/>
  <c r="BA393" i="1"/>
  <c r="W402" i="1"/>
  <c r="BA402" i="1"/>
  <c r="W437" i="1"/>
  <c r="AA437" i="1" s="1"/>
  <c r="BQ436" i="1" s="1"/>
  <c r="BA437" i="1"/>
  <c r="W453" i="1"/>
  <c r="AA453" i="1" s="1"/>
  <c r="BQ452" i="1" s="1"/>
  <c r="BA453" i="1"/>
  <c r="W482" i="1"/>
  <c r="AA482" i="1" s="1"/>
  <c r="BQ481" i="1" s="1"/>
  <c r="BA482" i="1"/>
  <c r="W319" i="1"/>
  <c r="BA319" i="1"/>
  <c r="W335" i="1"/>
  <c r="BA335" i="1"/>
  <c r="W351" i="1"/>
  <c r="BA351" i="1"/>
  <c r="W367" i="1"/>
  <c r="BA367" i="1"/>
  <c r="W426" i="1"/>
  <c r="AA426" i="1" s="1"/>
  <c r="BQ425" i="1" s="1"/>
  <c r="BA426" i="1"/>
  <c r="W450" i="1"/>
  <c r="AA450" i="1" s="1"/>
  <c r="BQ449" i="1" s="1"/>
  <c r="BA450" i="1"/>
  <c r="W417" i="1"/>
  <c r="BA417" i="1"/>
  <c r="W427" i="1"/>
  <c r="BA427" i="1"/>
  <c r="W462" i="1"/>
  <c r="AA462" i="1" s="1"/>
  <c r="BQ461" i="1" s="1"/>
  <c r="BA462" i="1"/>
  <c r="W446" i="1"/>
  <c r="AA446" i="1" s="1"/>
  <c r="BQ445" i="1" s="1"/>
  <c r="BA446" i="1"/>
  <c r="W474" i="1"/>
  <c r="AA474" i="1" s="1"/>
  <c r="BQ473" i="1" s="1"/>
  <c r="BA474" i="1"/>
  <c r="W56" i="1"/>
  <c r="AA56" i="1" s="1"/>
  <c r="BQ55" i="1" s="1"/>
  <c r="BA56" i="1"/>
  <c r="W98" i="1"/>
  <c r="AA98" i="1" s="1"/>
  <c r="BQ97" i="1" s="1"/>
  <c r="BA98" i="1"/>
  <c r="W146" i="1"/>
  <c r="AA146" i="1" s="1"/>
  <c r="BQ145" i="1" s="1"/>
  <c r="BA146" i="1"/>
  <c r="W65" i="1"/>
  <c r="BA65" i="1"/>
  <c r="W99" i="1"/>
  <c r="BA99" i="1"/>
  <c r="W304" i="1"/>
  <c r="BA304" i="1"/>
  <c r="W244" i="1"/>
  <c r="AA244" i="1" s="1"/>
  <c r="BQ243" i="1" s="1"/>
  <c r="BA244" i="1"/>
  <c r="W267" i="1"/>
  <c r="BA267" i="1"/>
  <c r="W380" i="1"/>
  <c r="BA380" i="1"/>
  <c r="W472" i="1"/>
  <c r="AA472" i="1" s="1"/>
  <c r="BQ471" i="1" s="1"/>
  <c r="BA472" i="1"/>
  <c r="W442" i="1"/>
  <c r="AA442" i="1" s="1"/>
  <c r="BQ441" i="1" s="1"/>
  <c r="BA442" i="1"/>
  <c r="W174" i="1"/>
  <c r="BA174" i="1"/>
  <c r="W382" i="1"/>
  <c r="AA382" i="1" s="1"/>
  <c r="BQ381" i="1" s="1"/>
  <c r="BA382" i="1"/>
  <c r="W92" i="1"/>
  <c r="AA92" i="1" s="1"/>
  <c r="BQ91" i="1" s="1"/>
  <c r="BA92" i="1"/>
  <c r="W191" i="1"/>
  <c r="BA191" i="1"/>
  <c r="W294" i="1"/>
  <c r="BA294" i="1"/>
  <c r="W365" i="1"/>
  <c r="AA365" i="1" s="1"/>
  <c r="BQ364" i="1" s="1"/>
  <c r="BA365" i="1"/>
  <c r="W484" i="1"/>
  <c r="AA484" i="1" s="1"/>
  <c r="BQ483" i="1" s="1"/>
  <c r="BA484" i="1"/>
  <c r="W240" i="1"/>
  <c r="AA240" i="1" s="1"/>
  <c r="BQ239" i="1" s="1"/>
  <c r="BA240" i="1"/>
  <c r="W254" i="1"/>
  <c r="BA254" i="1"/>
  <c r="W461" i="1"/>
  <c r="AA461" i="1" s="1"/>
  <c r="BQ460" i="1" s="1"/>
  <c r="BA461" i="1"/>
  <c r="W5" i="1"/>
  <c r="AA5" i="1" s="1"/>
  <c r="BQ4" i="1" s="1"/>
  <c r="BA5" i="1"/>
  <c r="W6" i="1"/>
  <c r="AA6" i="1" s="1"/>
  <c r="BQ5" i="1" s="1"/>
  <c r="BA6" i="1"/>
  <c r="W12" i="1"/>
  <c r="AA12" i="1" s="1"/>
  <c r="BQ11" i="1" s="1"/>
  <c r="BA12" i="1"/>
  <c r="W4" i="1"/>
  <c r="AA4" i="1" s="1"/>
  <c r="BQ3" i="1" s="1"/>
  <c r="BA4" i="1"/>
  <c r="W23" i="1"/>
  <c r="BA23" i="1"/>
  <c r="W42" i="1"/>
  <c r="BA42" i="1"/>
  <c r="W71" i="1"/>
  <c r="AA71" i="1" s="1"/>
  <c r="BQ70" i="1" s="1"/>
  <c r="BA71" i="1"/>
  <c r="W44" i="1"/>
  <c r="BA44" i="1"/>
  <c r="W81" i="1"/>
  <c r="BA81" i="1"/>
  <c r="W27" i="1"/>
  <c r="BA27" i="1"/>
  <c r="W112" i="1"/>
  <c r="AA112" i="1" s="1"/>
  <c r="BQ111" i="1" s="1"/>
  <c r="BA112" i="1"/>
  <c r="W114" i="1"/>
  <c r="BA114" i="1"/>
  <c r="W159" i="1"/>
  <c r="BA159" i="1"/>
  <c r="W173" i="1"/>
  <c r="BA173" i="1"/>
  <c r="W172" i="1"/>
  <c r="BA172" i="1"/>
  <c r="W168" i="1"/>
  <c r="BA168" i="1"/>
  <c r="W211" i="1"/>
  <c r="BA211" i="1"/>
  <c r="W229" i="1"/>
  <c r="AA229" i="1" s="1"/>
  <c r="BQ228" i="1" s="1"/>
  <c r="BA229" i="1"/>
  <c r="W245" i="1"/>
  <c r="AA245" i="1" s="1"/>
  <c r="BQ244" i="1" s="1"/>
  <c r="BA245" i="1"/>
  <c r="W261" i="1"/>
  <c r="AA261" i="1" s="1"/>
  <c r="BQ260" i="1" s="1"/>
  <c r="BA261" i="1"/>
  <c r="W293" i="1"/>
  <c r="BA293" i="1"/>
  <c r="W324" i="1"/>
  <c r="BA324" i="1"/>
  <c r="W330" i="1"/>
  <c r="BA330" i="1"/>
  <c r="W356" i="1"/>
  <c r="BA356" i="1"/>
  <c r="W362" i="1"/>
  <c r="BA362" i="1"/>
  <c r="W386" i="1"/>
  <c r="AA386" i="1" s="1"/>
  <c r="BQ385" i="1" s="1"/>
  <c r="BA386" i="1"/>
  <c r="W408" i="1"/>
  <c r="BA408" i="1"/>
  <c r="W467" i="1"/>
  <c r="BA467" i="1"/>
  <c r="W33" i="1"/>
  <c r="AA33" i="1" s="1"/>
  <c r="BQ32" i="1" s="1"/>
  <c r="BA33" i="1"/>
  <c r="W43" i="1"/>
  <c r="BA43" i="1"/>
  <c r="W53" i="1"/>
  <c r="AA53" i="1" s="1"/>
  <c r="BQ52" i="1" s="1"/>
  <c r="BA53" i="1"/>
  <c r="W61" i="1"/>
  <c r="BA61" i="1"/>
  <c r="W74" i="1"/>
  <c r="AA74" i="1" s="1"/>
  <c r="BQ73" i="1" s="1"/>
  <c r="BA74" i="1"/>
  <c r="W73" i="1"/>
  <c r="BA73" i="1"/>
  <c r="W154" i="1"/>
  <c r="AA154" i="1" s="1"/>
  <c r="BQ153" i="1" s="1"/>
  <c r="BA154" i="1"/>
  <c r="W121" i="1"/>
  <c r="AA121" i="1" s="1"/>
  <c r="BQ120" i="1" s="1"/>
  <c r="BA121" i="1"/>
  <c r="W131" i="1"/>
  <c r="AA131" i="1" s="1"/>
  <c r="BQ130" i="1" s="1"/>
  <c r="BA131" i="1"/>
  <c r="W32" i="1"/>
  <c r="BA32" i="1"/>
  <c r="W176" i="1"/>
  <c r="AA176" i="1" s="1"/>
  <c r="BQ175" i="1" s="1"/>
  <c r="BA176" i="1"/>
  <c r="W204" i="1"/>
  <c r="AA204" i="1" s="1"/>
  <c r="BQ203" i="1" s="1"/>
  <c r="BA204" i="1"/>
  <c r="W241" i="1"/>
  <c r="AA241" i="1" s="1"/>
  <c r="BQ240" i="1" s="1"/>
  <c r="BA241" i="1"/>
  <c r="W167" i="1"/>
  <c r="AA167" i="1" s="1"/>
  <c r="BQ166" i="1" s="1"/>
  <c r="BA167" i="1"/>
  <c r="W201" i="1"/>
  <c r="AA201" i="1" s="1"/>
  <c r="BQ200" i="1" s="1"/>
  <c r="BA201" i="1"/>
  <c r="W220" i="1"/>
  <c r="AA220" i="1" s="1"/>
  <c r="BQ219" i="1" s="1"/>
  <c r="BA220" i="1"/>
  <c r="W260" i="1"/>
  <c r="AA260" i="1" s="1"/>
  <c r="BQ259" i="1" s="1"/>
  <c r="BA260" i="1"/>
  <c r="W223" i="1"/>
  <c r="AA223" i="1" s="1"/>
  <c r="BQ222" i="1" s="1"/>
  <c r="BA223" i="1"/>
  <c r="W259" i="1"/>
  <c r="AA259" i="1" s="1"/>
  <c r="BQ258" i="1" s="1"/>
  <c r="BA259" i="1"/>
  <c r="W265" i="1"/>
  <c r="AA265" i="1" s="1"/>
  <c r="BQ264" i="1" s="1"/>
  <c r="BA265" i="1"/>
  <c r="W276" i="1"/>
  <c r="AA276" i="1" s="1"/>
  <c r="BQ275" i="1" s="1"/>
  <c r="BA276" i="1"/>
  <c r="W396" i="1"/>
  <c r="BA396" i="1"/>
  <c r="W410" i="1"/>
  <c r="BA410" i="1"/>
  <c r="W438" i="1"/>
  <c r="AA438" i="1" s="1"/>
  <c r="BQ437" i="1" s="1"/>
  <c r="BA438" i="1"/>
  <c r="W454" i="1"/>
  <c r="AA454" i="1" s="1"/>
  <c r="BQ453" i="1" s="1"/>
  <c r="BA454" i="1"/>
  <c r="W305" i="1"/>
  <c r="AA305" i="1" s="1"/>
  <c r="BQ304" i="1" s="1"/>
  <c r="BA305" i="1"/>
  <c r="W323" i="1"/>
  <c r="BA323" i="1"/>
  <c r="W339" i="1"/>
  <c r="BA339" i="1"/>
  <c r="W355" i="1"/>
  <c r="BA355" i="1"/>
  <c r="W371" i="1"/>
  <c r="BA371" i="1"/>
  <c r="W401" i="1"/>
  <c r="AA401" i="1" s="1"/>
  <c r="BQ400" i="1" s="1"/>
  <c r="BA401" i="1"/>
  <c r="W415" i="1"/>
  <c r="BA415" i="1"/>
  <c r="W433" i="1"/>
  <c r="AA433" i="1" s="1"/>
  <c r="BQ432" i="1" s="1"/>
  <c r="BA433" i="1"/>
  <c r="W465" i="1"/>
  <c r="AA465" i="1" s="1"/>
  <c r="BQ464" i="1" s="1"/>
  <c r="BA465" i="1"/>
  <c r="W431" i="1"/>
  <c r="BA431" i="1"/>
  <c r="W439" i="1"/>
  <c r="BA439" i="1"/>
  <c r="W429" i="1"/>
  <c r="AA429" i="1" s="1"/>
  <c r="BQ428" i="1" s="1"/>
  <c r="BA429" i="1"/>
  <c r="W452" i="1"/>
  <c r="AA452" i="1" s="1"/>
  <c r="BQ451" i="1" s="1"/>
  <c r="BA452" i="1"/>
  <c r="W491" i="1"/>
  <c r="AA491" i="1" s="1"/>
  <c r="BQ490" i="1" s="1"/>
  <c r="BA491" i="1"/>
  <c r="W500" i="1"/>
  <c r="BA500" i="1"/>
  <c r="W101" i="1"/>
  <c r="AA101" i="1" s="1"/>
  <c r="BQ100" i="1" s="1"/>
  <c r="BA101" i="1"/>
  <c r="W129" i="1"/>
  <c r="AA129" i="1" s="1"/>
  <c r="BQ128" i="1" s="1"/>
  <c r="BA129" i="1"/>
  <c r="W149" i="1"/>
  <c r="BA149" i="1"/>
  <c r="W303" i="1"/>
  <c r="BA303" i="1"/>
  <c r="W198" i="1"/>
  <c r="AA198" i="1" s="1"/>
  <c r="BQ197" i="1" s="1"/>
  <c r="BA198" i="1"/>
  <c r="W206" i="1"/>
  <c r="AA206" i="1" s="1"/>
  <c r="BQ205" i="1" s="1"/>
  <c r="BA206" i="1"/>
  <c r="W228" i="1"/>
  <c r="AA228" i="1" s="1"/>
  <c r="BQ227" i="1" s="1"/>
  <c r="BA228" i="1"/>
  <c r="W207" i="1"/>
  <c r="BA207" i="1"/>
  <c r="W313" i="1"/>
  <c r="AA313" i="1" s="1"/>
  <c r="BQ312" i="1" s="1"/>
  <c r="BA313" i="1"/>
  <c r="W345" i="1"/>
  <c r="AA345" i="1" s="1"/>
  <c r="BQ344" i="1" s="1"/>
  <c r="BA345" i="1"/>
  <c r="W377" i="1"/>
  <c r="AA377" i="1" s="1"/>
  <c r="BQ376" i="1" s="1"/>
  <c r="BA377" i="1"/>
  <c r="W271" i="1"/>
  <c r="BA271" i="1"/>
  <c r="W321" i="1"/>
  <c r="AA321" i="1" s="1"/>
  <c r="BQ320" i="1" s="1"/>
  <c r="BA321" i="1"/>
  <c r="W353" i="1"/>
  <c r="AA353" i="1" s="1"/>
  <c r="BQ352" i="1" s="1"/>
  <c r="BA353" i="1"/>
  <c r="W387" i="1"/>
  <c r="AA387" i="1" s="1"/>
  <c r="BQ386" i="1" s="1"/>
  <c r="BA387" i="1"/>
  <c r="W457" i="1"/>
  <c r="AA457" i="1" s="1"/>
  <c r="BQ456" i="1" s="1"/>
  <c r="BA457" i="1"/>
  <c r="W66" i="1"/>
  <c r="AA66" i="1" s="1"/>
  <c r="BQ65" i="1" s="1"/>
  <c r="BA66" i="1"/>
  <c r="W148" i="1"/>
  <c r="AA148" i="1" s="1"/>
  <c r="BQ147" i="1" s="1"/>
  <c r="BA148" i="1"/>
  <c r="W158" i="1"/>
  <c r="AA158" i="1" s="1"/>
  <c r="BQ157" i="1" s="1"/>
  <c r="BA158" i="1"/>
  <c r="W184" i="1"/>
  <c r="BA184" i="1"/>
  <c r="W307" i="1"/>
  <c r="BA307" i="1"/>
  <c r="W69" i="1"/>
  <c r="BA69" i="1"/>
  <c r="W52" i="1"/>
  <c r="AA52" i="1" s="1"/>
  <c r="BQ51" i="1" s="1"/>
  <c r="BA52" i="1"/>
  <c r="W203" i="1"/>
  <c r="BA203" i="1"/>
  <c r="W308" i="1"/>
  <c r="AA308" i="1" s="1"/>
  <c r="BQ307" i="1" s="1"/>
  <c r="BA308" i="1"/>
  <c r="W399" i="1"/>
  <c r="AA399" i="1" s="1"/>
  <c r="BQ398" i="1" s="1"/>
  <c r="BA399" i="1"/>
  <c r="W444" i="1"/>
  <c r="AA444" i="1" s="1"/>
  <c r="BQ443" i="1" s="1"/>
  <c r="BA444" i="1"/>
  <c r="W428" i="1"/>
  <c r="BA428" i="1"/>
  <c r="W86" i="1"/>
  <c r="AA86" i="1" s="1"/>
  <c r="BQ85" i="1" s="1"/>
  <c r="BA86" i="1"/>
  <c r="W268" i="1"/>
  <c r="AA268" i="1" s="1"/>
  <c r="BQ267" i="1" s="1"/>
  <c r="BA268" i="1"/>
  <c r="W288" i="1"/>
  <c r="AA288" i="1" s="1"/>
  <c r="BQ287" i="1" s="1"/>
  <c r="BA288" i="1"/>
  <c r="W424" i="1"/>
  <c r="BA424" i="1"/>
  <c r="W432" i="1"/>
  <c r="AA432" i="1" s="1"/>
  <c r="BQ431" i="1" s="1"/>
  <c r="BA432" i="1"/>
  <c r="W163" i="1"/>
  <c r="AA163" i="1" s="1"/>
  <c r="BQ162" i="1" s="1"/>
  <c r="BA163" i="1"/>
  <c r="W195" i="1"/>
  <c r="BA195" i="1"/>
  <c r="W274" i="1"/>
  <c r="BA274" i="1"/>
  <c r="W455" i="1"/>
  <c r="BA455" i="1"/>
  <c r="W488" i="1"/>
  <c r="AA488" i="1" s="1"/>
  <c r="BQ487" i="1" s="1"/>
  <c r="BA488" i="1"/>
  <c r="W325" i="1"/>
  <c r="AA325" i="1" s="1"/>
  <c r="BQ324" i="1" s="1"/>
  <c r="BA325" i="1"/>
  <c r="W445" i="1"/>
  <c r="AA445" i="1" s="1"/>
  <c r="BQ444" i="1" s="1"/>
  <c r="BA445" i="1"/>
  <c r="W496" i="1"/>
  <c r="BA496" i="1"/>
  <c r="W349" i="1"/>
  <c r="AA349" i="1" s="1"/>
  <c r="BQ348" i="1" s="1"/>
  <c r="BA349" i="1"/>
  <c r="W448" i="1"/>
  <c r="AA448" i="1" s="1"/>
  <c r="BQ447" i="1" s="1"/>
  <c r="BA448" i="1"/>
  <c r="W246" i="1"/>
  <c r="BA246" i="1"/>
  <c r="W13" i="1"/>
  <c r="AA13" i="1" s="1"/>
  <c r="BQ12" i="1" s="1"/>
  <c r="BA13" i="1"/>
  <c r="W85" i="1"/>
  <c r="BA85" i="1"/>
  <c r="W128" i="1"/>
  <c r="BA128" i="1"/>
  <c r="W124" i="1"/>
  <c r="BA124" i="1"/>
  <c r="W171" i="1"/>
  <c r="BA171" i="1"/>
  <c r="W189" i="1"/>
  <c r="BA189" i="1"/>
  <c r="W366" i="1"/>
  <c r="BA366" i="1"/>
  <c r="W100" i="1"/>
  <c r="AA100" i="1" s="1"/>
  <c r="BQ99" i="1" s="1"/>
  <c r="BA100" i="1"/>
  <c r="W145" i="1"/>
  <c r="AA145" i="1" s="1"/>
  <c r="BQ144" i="1" s="1"/>
  <c r="BA145" i="1"/>
  <c r="W232" i="1"/>
  <c r="AA232" i="1" s="1"/>
  <c r="BQ231" i="1" s="1"/>
  <c r="BA232" i="1"/>
  <c r="W284" i="1"/>
  <c r="AA284" i="1" s="1"/>
  <c r="BQ283" i="1" s="1"/>
  <c r="BA284" i="1"/>
  <c r="W263" i="1"/>
  <c r="BA263" i="1"/>
  <c r="W435" i="1"/>
  <c r="BA435" i="1"/>
  <c r="W315" i="1"/>
  <c r="BA315" i="1"/>
  <c r="W347" i="1"/>
  <c r="BA347" i="1"/>
  <c r="W379" i="1"/>
  <c r="AA379" i="1" s="1"/>
  <c r="BQ378" i="1" s="1"/>
  <c r="BA379" i="1"/>
  <c r="W492" i="1"/>
  <c r="BA492" i="1"/>
  <c r="W463" i="1"/>
  <c r="BA463" i="1"/>
  <c r="W447" i="1"/>
  <c r="BA447" i="1"/>
  <c r="W494" i="1"/>
  <c r="AA494" i="1" s="1"/>
  <c r="BQ493" i="1" s="1"/>
  <c r="BA494" i="1"/>
  <c r="W106" i="1"/>
  <c r="BA106" i="1"/>
  <c r="W141" i="1"/>
  <c r="AA141" i="1" s="1"/>
  <c r="BQ140" i="1" s="1"/>
  <c r="BA141" i="1"/>
  <c r="W247" i="1"/>
  <c r="AA247" i="1" s="1"/>
  <c r="BQ246" i="1" s="1"/>
  <c r="BA247" i="1"/>
  <c r="W225" i="1"/>
  <c r="AA225" i="1" s="1"/>
  <c r="BQ224" i="1" s="1"/>
  <c r="BA225" i="1"/>
  <c r="W300" i="1"/>
  <c r="AA300" i="1" s="1"/>
  <c r="BQ299" i="1" s="1"/>
  <c r="BA300" i="1"/>
  <c r="W385" i="1"/>
  <c r="AA385" i="1" s="1"/>
  <c r="BQ384" i="1" s="1"/>
  <c r="BA385" i="1"/>
  <c r="W441" i="1"/>
  <c r="AA441" i="1" s="1"/>
  <c r="BQ440" i="1" s="1"/>
  <c r="BA441" i="1"/>
  <c r="W152" i="1"/>
  <c r="AA152" i="1" s="1"/>
  <c r="BQ151" i="1" s="1"/>
  <c r="BA152" i="1"/>
  <c r="W272" i="1"/>
  <c r="BA272" i="1"/>
  <c r="W175" i="1"/>
  <c r="BA175" i="1"/>
  <c r="W420" i="1"/>
  <c r="BA420" i="1"/>
  <c r="W51" i="1"/>
  <c r="AA51" i="1" s="1"/>
  <c r="BQ50" i="1" s="1"/>
  <c r="BA51" i="1"/>
  <c r="W341" i="1"/>
  <c r="AA341" i="1" s="1"/>
  <c r="BQ340" i="1" s="1"/>
  <c r="BA341" i="1"/>
  <c r="W464" i="1"/>
  <c r="AA464" i="1" s="1"/>
  <c r="BQ463" i="1" s="1"/>
  <c r="BA464" i="1"/>
  <c r="W411" i="1"/>
  <c r="BA411" i="1"/>
  <c r="W17" i="1"/>
  <c r="AA17" i="1" s="1"/>
  <c r="BQ16" i="1" s="1"/>
  <c r="BA17" i="1"/>
  <c r="W38" i="1"/>
  <c r="BA38" i="1"/>
  <c r="W97" i="1"/>
  <c r="AA97" i="1" s="1"/>
  <c r="BQ96" i="1" s="1"/>
  <c r="BA97" i="1"/>
  <c r="W59" i="1"/>
  <c r="BA59" i="1"/>
  <c r="W79" i="1"/>
  <c r="BA79" i="1"/>
  <c r="W194" i="1"/>
  <c r="BA194" i="1"/>
  <c r="W234" i="1"/>
  <c r="BA234" i="1"/>
  <c r="W269" i="1"/>
  <c r="AA269" i="1" s="1"/>
  <c r="BQ268" i="1" s="1"/>
  <c r="BA269" i="1"/>
  <c r="W376" i="1"/>
  <c r="BA376" i="1"/>
  <c r="W471" i="1"/>
  <c r="BA471" i="1"/>
  <c r="W41" i="1"/>
  <c r="AA41" i="1" s="1"/>
  <c r="BQ40" i="1" s="1"/>
  <c r="BA41" i="1"/>
  <c r="W50" i="1"/>
  <c r="BA50" i="1"/>
  <c r="W64" i="1"/>
  <c r="AA64" i="1" s="1"/>
  <c r="BQ63" i="1" s="1"/>
  <c r="BA64" i="1"/>
  <c r="W151" i="1"/>
  <c r="AA151" i="1" s="1"/>
  <c r="BQ150" i="1" s="1"/>
  <c r="BA151" i="1"/>
  <c r="W105" i="1"/>
  <c r="AA105" i="1" s="1"/>
  <c r="BQ104" i="1" s="1"/>
  <c r="BA105" i="1"/>
  <c r="W111" i="1"/>
  <c r="AA111" i="1" s="1"/>
  <c r="BQ110" i="1" s="1"/>
  <c r="BA111" i="1"/>
  <c r="W127" i="1"/>
  <c r="AA127" i="1" s="1"/>
  <c r="BQ126" i="1" s="1"/>
  <c r="BA127" i="1"/>
  <c r="W150" i="1"/>
  <c r="AA150" i="1" s="1"/>
  <c r="BQ149" i="1" s="1"/>
  <c r="BA150" i="1"/>
  <c r="W90" i="1"/>
  <c r="AA90" i="1" s="1"/>
  <c r="BQ89" i="1" s="1"/>
  <c r="BA90" i="1"/>
  <c r="W117" i="1"/>
  <c r="AA117" i="1" s="1"/>
  <c r="BQ116" i="1" s="1"/>
  <c r="BA117" i="1"/>
  <c r="W186" i="1"/>
  <c r="AA186" i="1" s="1"/>
  <c r="BQ185" i="1" s="1"/>
  <c r="BA186" i="1"/>
  <c r="W224" i="1"/>
  <c r="AA224" i="1" s="1"/>
  <c r="BQ223" i="1" s="1"/>
  <c r="BA224" i="1"/>
  <c r="W182" i="1"/>
  <c r="AA182" i="1" s="1"/>
  <c r="BQ181" i="1" s="1"/>
  <c r="BA182" i="1"/>
  <c r="W196" i="1"/>
  <c r="AA196" i="1" s="1"/>
  <c r="BQ195" i="1" s="1"/>
  <c r="BA196" i="1"/>
  <c r="W230" i="1"/>
  <c r="BA230" i="1"/>
  <c r="W80" i="1"/>
  <c r="AA80" i="1" s="1"/>
  <c r="BQ79" i="1" s="1"/>
  <c r="BA80" i="1"/>
  <c r="W113" i="1"/>
  <c r="AA113" i="1" s="1"/>
  <c r="BQ112" i="1" s="1"/>
  <c r="BA113" i="1"/>
  <c r="W119" i="1"/>
  <c r="AA119" i="1" s="1"/>
  <c r="BQ118" i="1" s="1"/>
  <c r="BA119" i="1"/>
  <c r="W181" i="1"/>
  <c r="BA181" i="1"/>
  <c r="W202" i="1"/>
  <c r="AA202" i="1" s="1"/>
  <c r="BQ201" i="1" s="1"/>
  <c r="BA202" i="1"/>
  <c r="W299" i="1"/>
  <c r="BA299" i="1"/>
  <c r="W125" i="1"/>
  <c r="AA125" i="1" s="1"/>
  <c r="BQ124" i="1" s="1"/>
  <c r="BA125" i="1"/>
  <c r="W177" i="1"/>
  <c r="BA177" i="1"/>
  <c r="W183" i="1"/>
  <c r="AA183" i="1" s="1"/>
  <c r="BQ182" i="1" s="1"/>
  <c r="BA183" i="1"/>
  <c r="W238" i="1"/>
  <c r="BA238" i="1"/>
  <c r="W278" i="1"/>
  <c r="AA278" i="1" s="1"/>
  <c r="BQ277" i="1" s="1"/>
  <c r="BA278" i="1"/>
  <c r="W169" i="1"/>
  <c r="BA169" i="1"/>
  <c r="W216" i="1"/>
  <c r="AA216" i="1" s="1"/>
  <c r="BQ215" i="1" s="1"/>
  <c r="BA216" i="1"/>
  <c r="W236" i="1"/>
  <c r="AA236" i="1" s="1"/>
  <c r="BQ235" i="1" s="1"/>
  <c r="BA236" i="1"/>
  <c r="W400" i="1"/>
  <c r="BA400" i="1"/>
  <c r="W478" i="1"/>
  <c r="AA478" i="1" s="1"/>
  <c r="BQ477" i="1" s="1"/>
  <c r="BA478" i="1"/>
  <c r="W413" i="1"/>
  <c r="AA413" i="1" s="1"/>
  <c r="BQ412" i="1" s="1"/>
  <c r="BA413" i="1"/>
  <c r="W485" i="1"/>
  <c r="AA485" i="1" s="1"/>
  <c r="BQ484" i="1" s="1"/>
  <c r="BA485" i="1"/>
  <c r="W497" i="1"/>
  <c r="AA497" i="1" s="1"/>
  <c r="BQ496" i="1" s="1"/>
  <c r="BA497" i="1"/>
  <c r="W88" i="1"/>
  <c r="AA88" i="1" s="1"/>
  <c r="BQ87" i="1" s="1"/>
  <c r="BA88" i="1"/>
  <c r="W46" i="1"/>
  <c r="AA46" i="1" s="1"/>
  <c r="BQ45" i="1" s="1"/>
  <c r="BA46" i="1"/>
  <c r="W199" i="1"/>
  <c r="BA199" i="1"/>
  <c r="W7" i="1"/>
  <c r="AA7" i="1" s="1"/>
  <c r="BQ6" i="1" s="1"/>
  <c r="BA7" i="1"/>
  <c r="W9" i="1"/>
  <c r="AA9" i="1" s="1"/>
  <c r="BQ8" i="1" s="1"/>
  <c r="BA9" i="1"/>
  <c r="W10" i="1"/>
  <c r="AA10" i="1" s="1"/>
  <c r="BQ9" i="1" s="1"/>
  <c r="BA10" i="1"/>
  <c r="W16" i="1"/>
  <c r="AA16" i="1" s="1"/>
  <c r="BQ15" i="1" s="1"/>
  <c r="BA16" i="1"/>
  <c r="W75" i="1"/>
  <c r="BA75" i="1"/>
  <c r="W83" i="1"/>
  <c r="BA83" i="1"/>
  <c r="W89" i="1"/>
  <c r="BA89" i="1"/>
  <c r="W116" i="1"/>
  <c r="AA116" i="1" s="1"/>
  <c r="BQ115" i="1" s="1"/>
  <c r="BA116" i="1"/>
  <c r="W126" i="1"/>
  <c r="BA126" i="1"/>
  <c r="W134" i="1"/>
  <c r="BA134" i="1"/>
  <c r="W142" i="1"/>
  <c r="BA142" i="1"/>
  <c r="W122" i="1"/>
  <c r="BA122" i="1"/>
  <c r="W130" i="1"/>
  <c r="BA130" i="1"/>
  <c r="W155" i="1"/>
  <c r="BA155" i="1"/>
  <c r="W187" i="1"/>
  <c r="BA187" i="1"/>
  <c r="W205" i="1"/>
  <c r="AA205" i="1" s="1"/>
  <c r="BQ204" i="1" s="1"/>
  <c r="BA205" i="1"/>
  <c r="W213" i="1"/>
  <c r="BA213" i="1"/>
  <c r="W285" i="1"/>
  <c r="BA285" i="1"/>
  <c r="W156" i="1"/>
  <c r="BA156" i="1"/>
  <c r="W277" i="1"/>
  <c r="BA277" i="1"/>
  <c r="W332" i="1"/>
  <c r="BA332" i="1"/>
  <c r="W338" i="1"/>
  <c r="BA338" i="1"/>
  <c r="W364" i="1"/>
  <c r="BA364" i="1"/>
  <c r="W370" i="1"/>
  <c r="BA370" i="1"/>
  <c r="W242" i="1"/>
  <c r="BA242" i="1"/>
  <c r="W226" i="1"/>
  <c r="BA226" i="1"/>
  <c r="W258" i="1"/>
  <c r="BA258" i="1"/>
  <c r="W418" i="1"/>
  <c r="AA418" i="1" s="1"/>
  <c r="BQ417" i="1" s="1"/>
  <c r="BA418" i="1"/>
  <c r="W412" i="1"/>
  <c r="BA412" i="1"/>
  <c r="W406" i="1"/>
  <c r="BA406" i="1"/>
  <c r="W414" i="1"/>
  <c r="BA414" i="1"/>
  <c r="W430" i="1"/>
  <c r="BA430" i="1"/>
  <c r="W487" i="1"/>
  <c r="BA487" i="1"/>
  <c r="W479" i="1"/>
  <c r="BA479" i="1"/>
  <c r="W498" i="1"/>
  <c r="AA498" i="1" s="1"/>
  <c r="BQ497" i="1" s="1"/>
  <c r="BA498" i="1"/>
  <c r="W25" i="1"/>
  <c r="AA25" i="1" s="1"/>
  <c r="BQ24" i="1" s="1"/>
  <c r="BA25" i="1"/>
  <c r="W35" i="1"/>
  <c r="AA35" i="1" s="1"/>
  <c r="BQ34" i="1" s="1"/>
  <c r="BA35" i="1"/>
  <c r="W45" i="1"/>
  <c r="AA45" i="1" s="1"/>
  <c r="BQ44" i="1" s="1"/>
  <c r="BA45" i="1"/>
  <c r="W68" i="1"/>
  <c r="AA68" i="1" s="1"/>
  <c r="BQ67" i="1" s="1"/>
  <c r="BA68" i="1"/>
  <c r="W24" i="1"/>
  <c r="AA24" i="1" s="1"/>
  <c r="BQ23" i="1" s="1"/>
  <c r="BA24" i="1"/>
  <c r="W109" i="1"/>
  <c r="AA109" i="1" s="1"/>
  <c r="BQ108" i="1" s="1"/>
  <c r="BA109" i="1"/>
  <c r="W164" i="1"/>
  <c r="AA164" i="1" s="1"/>
  <c r="BQ163" i="1" s="1"/>
  <c r="BA164" i="1"/>
  <c r="W135" i="1"/>
  <c r="AA135" i="1" s="1"/>
  <c r="BQ134" i="1" s="1"/>
  <c r="BA135" i="1"/>
  <c r="W94" i="1"/>
  <c r="AA94" i="1" s="1"/>
  <c r="BQ93" i="1" s="1"/>
  <c r="BA94" i="1"/>
  <c r="W70" i="1"/>
  <c r="AA70" i="1" s="1"/>
  <c r="BQ69" i="1" s="1"/>
  <c r="BA70" i="1"/>
  <c r="W243" i="1"/>
  <c r="AA243" i="1" s="1"/>
  <c r="BQ242" i="1" s="1"/>
  <c r="BA243" i="1"/>
  <c r="W281" i="1"/>
  <c r="AA281" i="1" s="1"/>
  <c r="BQ280" i="1" s="1"/>
  <c r="BA281" i="1"/>
  <c r="W255" i="1"/>
  <c r="AA255" i="1" s="1"/>
  <c r="BQ254" i="1" s="1"/>
  <c r="BA255" i="1"/>
  <c r="W262" i="1"/>
  <c r="AA262" i="1" s="1"/>
  <c r="BQ261" i="1" s="1"/>
  <c r="BA262" i="1"/>
  <c r="W266" i="1"/>
  <c r="AA266" i="1" s="1"/>
  <c r="BQ265" i="1" s="1"/>
  <c r="BA266" i="1"/>
  <c r="W302" i="1"/>
  <c r="AA302" i="1" s="1"/>
  <c r="BQ301" i="1" s="1"/>
  <c r="BA302" i="1"/>
  <c r="W390" i="1"/>
  <c r="AA390" i="1" s="1"/>
  <c r="BQ389" i="1" s="1"/>
  <c r="BA390" i="1"/>
  <c r="W422" i="1"/>
  <c r="AA422" i="1" s="1"/>
  <c r="BQ421" i="1" s="1"/>
  <c r="BA422" i="1"/>
  <c r="W443" i="1"/>
  <c r="BA443" i="1"/>
  <c r="W459" i="1"/>
  <c r="BA459" i="1"/>
  <c r="W327" i="1"/>
  <c r="BA327" i="1"/>
  <c r="W343" i="1"/>
  <c r="BA343" i="1"/>
  <c r="W359" i="1"/>
  <c r="BA359" i="1"/>
  <c r="W375" i="1"/>
  <c r="BA375" i="1"/>
  <c r="W398" i="1"/>
  <c r="BA398" i="1"/>
  <c r="W419" i="1"/>
  <c r="AA419" i="1" s="1"/>
  <c r="BQ418" i="1" s="1"/>
  <c r="BA419" i="1"/>
  <c r="W434" i="1"/>
  <c r="AA434" i="1" s="1"/>
  <c r="BQ433" i="1" s="1"/>
  <c r="BA434" i="1"/>
  <c r="W466" i="1"/>
  <c r="AA466" i="1" s="1"/>
  <c r="BQ465" i="1" s="1"/>
  <c r="BA466" i="1"/>
  <c r="W425" i="1"/>
  <c r="AA425" i="1" s="1"/>
  <c r="BQ424" i="1" s="1"/>
  <c r="BA425" i="1"/>
  <c r="W456" i="1"/>
  <c r="AA456" i="1" s="1"/>
  <c r="BQ455" i="1" s="1"/>
  <c r="BA456" i="1"/>
  <c r="W481" i="1"/>
  <c r="BA481" i="1"/>
  <c r="W493" i="1"/>
  <c r="AA493" i="1" s="1"/>
  <c r="BQ492" i="1" s="1"/>
  <c r="BA493" i="1"/>
  <c r="W29" i="1"/>
  <c r="AA29" i="1" s="1"/>
  <c r="BQ28" i="1" s="1"/>
  <c r="BA29" i="1"/>
  <c r="W60" i="1"/>
  <c r="AA60" i="1" s="1"/>
  <c r="BQ59" i="1" s="1"/>
  <c r="BA60" i="1"/>
  <c r="W103" i="1"/>
  <c r="AA103" i="1" s="1"/>
  <c r="BQ102" i="1" s="1"/>
  <c r="BA103" i="1"/>
  <c r="W157" i="1"/>
  <c r="BA157" i="1"/>
  <c r="W34" i="1"/>
  <c r="AA34" i="1" s="1"/>
  <c r="BQ33" i="1" s="1"/>
  <c r="BA34" i="1"/>
  <c r="W47" i="1"/>
  <c r="AA47" i="1" s="1"/>
  <c r="BQ46" i="1" s="1"/>
  <c r="BA47" i="1"/>
  <c r="W72" i="1"/>
  <c r="AA72" i="1" s="1"/>
  <c r="BQ71" i="1" s="1"/>
  <c r="BA72" i="1"/>
  <c r="W102" i="1"/>
  <c r="BA102" i="1"/>
  <c r="W137" i="1"/>
  <c r="AA137" i="1" s="1"/>
  <c r="BQ136" i="1" s="1"/>
  <c r="BA137" i="1"/>
  <c r="W185" i="1"/>
  <c r="BA185" i="1"/>
  <c r="W287" i="1"/>
  <c r="BA287" i="1"/>
  <c r="W133" i="1"/>
  <c r="AA133" i="1" s="1"/>
  <c r="BQ132" i="1" s="1"/>
  <c r="BA133" i="1"/>
  <c r="W179" i="1"/>
  <c r="AA179" i="1" s="1"/>
  <c r="BQ178" i="1" s="1"/>
  <c r="BA179" i="1"/>
  <c r="W215" i="1"/>
  <c r="AA215" i="1" s="1"/>
  <c r="BA215" i="1"/>
  <c r="W257" i="1"/>
  <c r="AA257" i="1" s="1"/>
  <c r="BQ256" i="1" s="1"/>
  <c r="BA257" i="1"/>
  <c r="W289" i="1"/>
  <c r="AA289" i="1" s="1"/>
  <c r="BQ288" i="1" s="1"/>
  <c r="BA289" i="1"/>
  <c r="W115" i="1"/>
  <c r="AA115" i="1" s="1"/>
  <c r="BQ114" i="1" s="1"/>
  <c r="BA115" i="1"/>
  <c r="W178" i="1"/>
  <c r="AA178" i="1" s="1"/>
  <c r="BQ177" i="1" s="1"/>
  <c r="BA178" i="1"/>
  <c r="W214" i="1"/>
  <c r="AA214" i="1" s="1"/>
  <c r="BQ213" i="1" s="1"/>
  <c r="BA214" i="1"/>
  <c r="W233" i="1"/>
  <c r="AA233" i="1" s="1"/>
  <c r="BQ232" i="1" s="1"/>
  <c r="BA233" i="1"/>
  <c r="W239" i="1"/>
  <c r="AA239" i="1" s="1"/>
  <c r="BQ238" i="1" s="1"/>
  <c r="BA239" i="1"/>
  <c r="W470" i="1"/>
  <c r="AA470" i="1" s="1"/>
  <c r="BQ469" i="1" s="1"/>
  <c r="BA470" i="1"/>
  <c r="W282" i="1"/>
  <c r="AA282" i="1" s="1"/>
  <c r="BQ281" i="1" s="1"/>
  <c r="BA282" i="1"/>
  <c r="W296" i="1"/>
  <c r="BA296" i="1"/>
  <c r="W395" i="1"/>
  <c r="AA395" i="1" s="1"/>
  <c r="BQ394" i="1" s="1"/>
  <c r="BA395" i="1"/>
  <c r="W469" i="1"/>
  <c r="AA469" i="1" s="1"/>
  <c r="BQ468" i="1" s="1"/>
  <c r="BA469" i="1"/>
  <c r="W489" i="1"/>
  <c r="AA489" i="1" s="1"/>
  <c r="BQ488" i="1" s="1"/>
  <c r="BA489" i="1"/>
  <c r="W495" i="1"/>
  <c r="AA495" i="1" s="1"/>
  <c r="BQ494" i="1" s="1"/>
  <c r="BA495" i="1"/>
  <c r="W36" i="1"/>
  <c r="BA36" i="1"/>
  <c r="W82" i="1"/>
  <c r="AA82" i="1" s="1"/>
  <c r="BQ81" i="1" s="1"/>
  <c r="BA82" i="1"/>
  <c r="W93" i="1"/>
  <c r="BA93" i="1"/>
  <c r="W160" i="1"/>
  <c r="AA160" i="1" s="1"/>
  <c r="BQ159" i="1" s="1"/>
  <c r="BA160" i="1"/>
  <c r="W210" i="1"/>
  <c r="BA210" i="1"/>
  <c r="W28" i="1"/>
  <c r="AA28" i="1" s="1"/>
  <c r="BQ27" i="1" s="1"/>
  <c r="BA28" i="1"/>
  <c r="W147" i="1"/>
  <c r="AA147" i="1" s="1"/>
  <c r="BQ146" i="1" s="1"/>
  <c r="BA147" i="1"/>
  <c r="W48" i="1"/>
  <c r="BA48" i="1"/>
  <c r="W391" i="1"/>
  <c r="BA391" i="1"/>
  <c r="W405" i="1"/>
  <c r="AA405" i="1" s="1"/>
  <c r="BQ404" i="1" s="1"/>
  <c r="BA405" i="1"/>
  <c r="W458" i="1"/>
  <c r="AA458" i="1" s="1"/>
  <c r="BQ457" i="1" s="1"/>
  <c r="BA458" i="1"/>
  <c r="W231" i="1"/>
  <c r="AA231" i="1" s="1"/>
  <c r="BQ230" i="1" s="1"/>
  <c r="BA231" i="1"/>
  <c r="W388" i="1"/>
  <c r="BA388" i="1"/>
  <c r="W295" i="1"/>
  <c r="BA295" i="1"/>
  <c r="W317" i="1"/>
  <c r="AA317" i="1" s="1"/>
  <c r="BQ316" i="1" s="1"/>
  <c r="BA317" i="1"/>
  <c r="W292" i="1"/>
  <c r="AA292" i="1" s="1"/>
  <c r="BQ291" i="1" s="1"/>
  <c r="BA292" i="1"/>
  <c r="W477" i="1"/>
  <c r="AA477" i="1" s="1"/>
  <c r="BQ476" i="1" s="1"/>
  <c r="BA477" i="1"/>
  <c r="W384" i="1"/>
  <c r="BA384" i="1"/>
  <c r="W165" i="1"/>
  <c r="BA165" i="1"/>
  <c r="W264" i="1"/>
  <c r="AA264" i="1" s="1"/>
  <c r="BQ263" i="1" s="1"/>
  <c r="BA264" i="1"/>
  <c r="W499" i="1"/>
  <c r="AA499" i="1" s="1"/>
  <c r="BQ498" i="1" s="1"/>
  <c r="BA499" i="1"/>
  <c r="W392" i="1"/>
  <c r="BA392" i="1"/>
  <c r="W373" i="1"/>
  <c r="AA373" i="1" s="1"/>
  <c r="BQ372" i="1" s="1"/>
  <c r="BA373" i="1"/>
  <c r="W3" i="1"/>
  <c r="BA3" i="1"/>
  <c r="Z216" i="1"/>
  <c r="Z251" i="1"/>
  <c r="AE502" i="1"/>
  <c r="AG2" i="1" s="1"/>
  <c r="AF502" i="1"/>
  <c r="AH2" i="1" s="1"/>
  <c r="Z397" i="1"/>
  <c r="Z80" i="1"/>
  <c r="Z152" i="1"/>
  <c r="Z286" i="1"/>
  <c r="Z206" i="1"/>
  <c r="Z200" i="1"/>
  <c r="AA294" i="1"/>
  <c r="BQ293" i="1" s="1"/>
  <c r="Z46" i="1"/>
  <c r="Z464" i="1"/>
  <c r="Z361" i="1"/>
  <c r="Z486" i="1"/>
  <c r="Z93" i="1"/>
  <c r="Z333" i="1"/>
  <c r="Z182" i="1"/>
  <c r="Z495" i="1"/>
  <c r="S93" i="1"/>
  <c r="BD93" i="1" s="1"/>
  <c r="Z292" i="1"/>
  <c r="Z499" i="1"/>
  <c r="Z405" i="1"/>
  <c r="Z33" i="1"/>
  <c r="Z175" i="1"/>
  <c r="Z317" i="1"/>
  <c r="Z341" i="1"/>
  <c r="Z270" i="1"/>
  <c r="Z214" i="1"/>
  <c r="Z373" i="1"/>
  <c r="Z255" i="1"/>
  <c r="Z473" i="1"/>
  <c r="Z47" i="1"/>
  <c r="Z489" i="1"/>
  <c r="Z458" i="1"/>
  <c r="Z235" i="1"/>
  <c r="Z129" i="1"/>
  <c r="Z472" i="1"/>
  <c r="Z387" i="1"/>
  <c r="Z305" i="1"/>
  <c r="Z133" i="1"/>
  <c r="Z84" i="1"/>
  <c r="Z442" i="1"/>
  <c r="Z448" i="1"/>
  <c r="Z166" i="1"/>
  <c r="Z223" i="1"/>
  <c r="S175" i="1"/>
  <c r="BD175" i="1" s="1"/>
  <c r="Z256" i="1"/>
  <c r="Z202" i="1"/>
  <c r="Z353" i="1"/>
  <c r="Z470" i="1"/>
  <c r="Z433" i="1"/>
  <c r="Z82" i="1"/>
  <c r="Z21" i="1"/>
  <c r="Z170" i="1"/>
  <c r="Z240" i="1"/>
  <c r="Z244" i="1"/>
  <c r="Z146" i="1"/>
  <c r="Z225" i="1"/>
  <c r="Z264" i="1"/>
  <c r="Z497" i="1"/>
  <c r="Z297" i="1"/>
  <c r="Z125" i="1"/>
  <c r="Z98" i="1"/>
  <c r="Z167" i="1"/>
  <c r="Z190" i="1"/>
  <c r="Z294" i="1"/>
  <c r="Z401" i="1"/>
  <c r="Z461" i="1"/>
  <c r="Z466" i="1"/>
  <c r="Z484" i="1"/>
  <c r="Z117" i="1"/>
  <c r="Z249" i="1"/>
  <c r="Z383" i="1"/>
  <c r="Z434" i="1"/>
  <c r="Z457" i="1"/>
  <c r="Z192" i="1"/>
  <c r="Z381" i="1"/>
  <c r="Z119" i="1"/>
  <c r="Z96" i="1"/>
  <c r="Z201" i="1"/>
  <c r="Z365" i="1"/>
  <c r="Z357" i="1"/>
  <c r="Z409" i="1"/>
  <c r="Z56" i="1"/>
  <c r="Z151" i="1"/>
  <c r="Z236" i="1"/>
  <c r="Z477" i="1"/>
  <c r="Z101" i="1"/>
  <c r="Z259" i="1"/>
  <c r="Z252" i="1"/>
  <c r="Z310" i="1"/>
  <c r="Z298" i="1"/>
  <c r="Z446" i="1"/>
  <c r="Z445" i="1"/>
  <c r="Z490" i="1"/>
  <c r="Z494" i="1"/>
  <c r="Z476" i="1"/>
  <c r="Z198" i="1"/>
  <c r="Z282" i="1"/>
  <c r="Z103" i="1"/>
  <c r="Z105" i="1"/>
  <c r="Z329" i="1"/>
  <c r="Z37" i="1"/>
  <c r="Z20" i="1"/>
  <c r="Z107" i="1"/>
  <c r="Z183" i="1"/>
  <c r="Z72" i="1"/>
  <c r="Z228" i="1"/>
  <c r="Z176" i="1"/>
  <c r="Z393" i="1"/>
  <c r="Z300" i="1"/>
  <c r="Z369" i="1"/>
  <c r="Z422" i="1"/>
  <c r="Z441" i="1"/>
  <c r="Z453" i="1"/>
  <c r="Z452" i="1"/>
  <c r="Z34" i="1"/>
  <c r="Z288" i="1"/>
  <c r="Z25" i="1"/>
  <c r="Z35" i="1"/>
  <c r="Z51" i="1"/>
  <c r="Z121" i="1"/>
  <c r="Z68" i="1"/>
  <c r="Z137" i="1"/>
  <c r="Z217" i="1"/>
  <c r="Z349" i="1"/>
  <c r="Z247" i="1"/>
  <c r="Z337" i="1"/>
  <c r="Z385" i="1"/>
  <c r="Z450" i="1"/>
  <c r="Z437" i="1"/>
  <c r="Z469" i="1"/>
  <c r="Z390" i="1"/>
  <c r="Z444" i="1"/>
  <c r="Z160" i="1"/>
  <c r="Z78" i="1"/>
  <c r="Z58" i="1"/>
  <c r="Z70" i="1"/>
  <c r="Z313" i="1"/>
  <c r="Z345" i="1"/>
  <c r="Z377" i="1"/>
  <c r="Z49" i="1"/>
  <c r="Z465" i="1"/>
  <c r="Z462" i="1"/>
  <c r="Z480" i="1"/>
  <c r="Z478" i="1"/>
  <c r="Z482" i="1"/>
  <c r="Z76" i="1"/>
  <c r="Z111" i="1"/>
  <c r="Z179" i="1"/>
  <c r="AA200" i="1"/>
  <c r="BQ199" i="1" s="1"/>
  <c r="Z28" i="1"/>
  <c r="Z147" i="1"/>
  <c r="Z474" i="1"/>
  <c r="Z429" i="1"/>
  <c r="Z45" i="1"/>
  <c r="Z52" i="1"/>
  <c r="Z113" i="1"/>
  <c r="Z90" i="1"/>
  <c r="Z239" i="1"/>
  <c r="Z399" i="1"/>
  <c r="Z425" i="1"/>
  <c r="Z432" i="1"/>
  <c r="Z57" i="1"/>
  <c r="Z54" i="1"/>
  <c r="Z94" i="1"/>
  <c r="Z501" i="1"/>
  <c r="AA501" i="1"/>
  <c r="BQ500" i="1" s="1"/>
  <c r="Z158" i="1"/>
  <c r="S58" i="1"/>
  <c r="BD58" i="1" s="1"/>
  <c r="Z115" i="1"/>
  <c r="Z150" i="1"/>
  <c r="Z24" i="1"/>
  <c r="Z60" i="1"/>
  <c r="Z66" i="1"/>
  <c r="Z109" i="1"/>
  <c r="Z154" i="1"/>
  <c r="Z145" i="1"/>
  <c r="Z180" i="1"/>
  <c r="Z148" i="1"/>
  <c r="Z163" i="1"/>
  <c r="Z302" i="1"/>
  <c r="S298" i="1"/>
  <c r="Z257" i="1"/>
  <c r="Z289" i="1"/>
  <c r="Z262" i="1"/>
  <c r="Z449" i="1"/>
  <c r="Z468" i="1"/>
  <c r="Z30" i="1"/>
  <c r="Z62" i="1"/>
  <c r="Z321" i="1"/>
  <c r="Z241" i="1"/>
  <c r="Z268" i="1"/>
  <c r="Z29" i="1"/>
  <c r="Z26" i="1"/>
  <c r="Z88" i="1"/>
  <c r="Z141" i="1"/>
  <c r="Z162" i="1"/>
  <c r="Z233" i="1"/>
  <c r="Z232" i="1"/>
  <c r="Z382" i="1"/>
  <c r="Z308" i="1"/>
  <c r="Z281" i="1"/>
  <c r="Z419" i="1"/>
  <c r="Z488" i="1"/>
  <c r="Z485" i="1"/>
  <c r="Z86" i="1"/>
  <c r="Z440" i="1"/>
  <c r="Z231" i="1"/>
  <c r="Z243" i="1"/>
  <c r="S174" i="1"/>
  <c r="Z174" i="1"/>
  <c r="Z100" i="1"/>
  <c r="Z389" i="1"/>
  <c r="W436" i="1"/>
  <c r="AA436" i="1" s="1"/>
  <c r="BQ435" i="1" s="1"/>
  <c r="Z436" i="1"/>
  <c r="Z178" i="1"/>
  <c r="Z395" i="1"/>
  <c r="Z418" i="1"/>
  <c r="Z41" i="1"/>
  <c r="Z127" i="1"/>
  <c r="Z498" i="1"/>
  <c r="Z164" i="1"/>
  <c r="Z186" i="1"/>
  <c r="Z398" i="1"/>
  <c r="Z227" i="1"/>
  <c r="Z248" i="1"/>
  <c r="Z284" i="1"/>
  <c r="Z278" i="1"/>
  <c r="Z413" i="1"/>
  <c r="S208" i="1"/>
  <c r="Z208" i="1"/>
  <c r="S315" i="1"/>
  <c r="BD315" i="1" s="1"/>
  <c r="Z315" i="1"/>
  <c r="S331" i="1"/>
  <c r="BD331" i="1" s="1"/>
  <c r="Z331" i="1"/>
  <c r="S347" i="1"/>
  <c r="BD347" i="1" s="1"/>
  <c r="Z347" i="1"/>
  <c r="S363" i="1"/>
  <c r="Z363" i="1"/>
  <c r="S304" i="1"/>
  <c r="Z304" i="1"/>
  <c r="S407" i="1"/>
  <c r="Z407" i="1"/>
  <c r="Z53" i="1"/>
  <c r="Z205" i="1"/>
  <c r="Z224" i="1"/>
  <c r="Z269" i="1"/>
  <c r="Z276" i="1"/>
  <c r="Z378" i="1"/>
  <c r="Z266" i="1"/>
  <c r="Z386" i="1"/>
  <c r="Z220" i="1"/>
  <c r="S398" i="1"/>
  <c r="BD398" i="1" s="1"/>
  <c r="Z379" i="1"/>
  <c r="Z423" i="1"/>
  <c r="Z426" i="1"/>
  <c r="Z454" i="1"/>
  <c r="Z491" i="1"/>
  <c r="Z139" i="1"/>
  <c r="S280" i="1"/>
  <c r="BD280" i="1" s="1"/>
  <c r="Z280" i="1"/>
  <c r="S319" i="1"/>
  <c r="Z319" i="1"/>
  <c r="S335" i="1"/>
  <c r="BD335" i="1" s="1"/>
  <c r="Z335" i="1"/>
  <c r="S351" i="1"/>
  <c r="Z351" i="1"/>
  <c r="S367" i="1"/>
  <c r="BD367" i="1" s="1"/>
  <c r="Z367" i="1"/>
  <c r="S411" i="1"/>
  <c r="BD411" i="1" s="1"/>
  <c r="Z411" i="1"/>
  <c r="Z265" i="1"/>
  <c r="Z438" i="1"/>
  <c r="Z135" i="1"/>
  <c r="S219" i="1"/>
  <c r="BD219" i="1" s="1"/>
  <c r="Z219" i="1"/>
  <c r="S323" i="1"/>
  <c r="Z323" i="1"/>
  <c r="S339" i="1"/>
  <c r="BD339" i="1" s="1"/>
  <c r="Z339" i="1"/>
  <c r="S355" i="1"/>
  <c r="Z355" i="1"/>
  <c r="S371" i="1"/>
  <c r="BD371" i="1" s="1"/>
  <c r="Z371" i="1"/>
  <c r="S417" i="1"/>
  <c r="Z417" i="1"/>
  <c r="S481" i="1"/>
  <c r="BD481" i="1" s="1"/>
  <c r="Z481" i="1"/>
  <c r="Z64" i="1"/>
  <c r="Z74" i="1"/>
  <c r="Z97" i="1"/>
  <c r="Z92" i="1"/>
  <c r="Z260" i="1"/>
  <c r="Z273" i="1"/>
  <c r="Z204" i="1"/>
  <c r="Z421" i="1"/>
  <c r="Z456" i="1"/>
  <c r="Z131" i="1"/>
  <c r="Z123" i="1"/>
  <c r="Z196" i="1"/>
  <c r="W212" i="1"/>
  <c r="AA212" i="1" s="1"/>
  <c r="BQ211" i="1" s="1"/>
  <c r="Z212" i="1"/>
  <c r="S143" i="1"/>
  <c r="BD143" i="1" s="1"/>
  <c r="Z143" i="1"/>
  <c r="S272" i="1"/>
  <c r="Z272" i="1"/>
  <c r="S296" i="1"/>
  <c r="BD296" i="1" s="1"/>
  <c r="Z296" i="1"/>
  <c r="S327" i="1"/>
  <c r="BD327" i="1" s="1"/>
  <c r="Z327" i="1"/>
  <c r="S343" i="1"/>
  <c r="BD343" i="1" s="1"/>
  <c r="Z343" i="1"/>
  <c r="S359" i="1"/>
  <c r="BD359" i="1" s="1"/>
  <c r="Z359" i="1"/>
  <c r="S375" i="1"/>
  <c r="BD375" i="1" s="1"/>
  <c r="Z375" i="1"/>
  <c r="S403" i="1"/>
  <c r="BD403" i="1" s="1"/>
  <c r="Z403" i="1"/>
  <c r="Z493" i="1"/>
  <c r="Z31" i="1"/>
  <c r="S31" i="1"/>
  <c r="S36" i="1"/>
  <c r="BD36" i="1" s="1"/>
  <c r="Z36" i="1"/>
  <c r="S44" i="1"/>
  <c r="BD44" i="1" s="1"/>
  <c r="Z44" i="1"/>
  <c r="Z61" i="1"/>
  <c r="S61" i="1"/>
  <c r="BD61" i="1" s="1"/>
  <c r="Z65" i="1"/>
  <c r="S65" i="1"/>
  <c r="Z69" i="1"/>
  <c r="S69" i="1"/>
  <c r="BD69" i="1" s="1"/>
  <c r="Z73" i="1"/>
  <c r="S73" i="1"/>
  <c r="BD73" i="1" s="1"/>
  <c r="Z136" i="1"/>
  <c r="S136" i="1"/>
  <c r="Z85" i="1"/>
  <c r="S85" i="1"/>
  <c r="BD85" i="1" s="1"/>
  <c r="Z55" i="1"/>
  <c r="S55" i="1"/>
  <c r="BD55" i="1" s="1"/>
  <c r="Z102" i="1"/>
  <c r="S102" i="1"/>
  <c r="BD102" i="1" s="1"/>
  <c r="Z106" i="1"/>
  <c r="S106" i="1"/>
  <c r="Z110" i="1"/>
  <c r="S110" i="1"/>
  <c r="Z114" i="1"/>
  <c r="S114" i="1"/>
  <c r="BD114" i="1" s="1"/>
  <c r="Z118" i="1"/>
  <c r="S118" i="1"/>
  <c r="BD118" i="1" s="1"/>
  <c r="Z126" i="1"/>
  <c r="S126" i="1"/>
  <c r="Z142" i="1"/>
  <c r="S142" i="1"/>
  <c r="BD142" i="1" s="1"/>
  <c r="S169" i="1"/>
  <c r="BD169" i="1" s="1"/>
  <c r="Z169" i="1"/>
  <c r="S185" i="1"/>
  <c r="Z185" i="1"/>
  <c r="Z140" i="1"/>
  <c r="S140" i="1"/>
  <c r="S157" i="1"/>
  <c r="Z157" i="1"/>
  <c r="S203" i="1"/>
  <c r="BD203" i="1" s="1"/>
  <c r="Z203" i="1"/>
  <c r="S172" i="1"/>
  <c r="Z172" i="1"/>
  <c r="S173" i="1"/>
  <c r="BD173" i="1" s="1"/>
  <c r="Z173" i="1"/>
  <c r="S195" i="1"/>
  <c r="Z195" i="1"/>
  <c r="Z213" i="1"/>
  <c r="S213" i="1"/>
  <c r="S299" i="1"/>
  <c r="BD299" i="1" s="1"/>
  <c r="Z299" i="1"/>
  <c r="S156" i="1"/>
  <c r="BD156" i="1" s="1"/>
  <c r="Z156" i="1"/>
  <c r="Z234" i="1"/>
  <c r="S234" i="1"/>
  <c r="BD234" i="1" s="1"/>
  <c r="S275" i="1"/>
  <c r="Z275" i="1"/>
  <c r="Z291" i="1"/>
  <c r="S291" i="1"/>
  <c r="S263" i="1"/>
  <c r="BD263" i="1" s="1"/>
  <c r="Z263" i="1"/>
  <c r="Z316" i="1"/>
  <c r="S316" i="1"/>
  <c r="BD316" i="1" s="1"/>
  <c r="Z348" i="1"/>
  <c r="S348" i="1"/>
  <c r="BD348" i="1" s="1"/>
  <c r="S274" i="1"/>
  <c r="BD274" i="1" s="1"/>
  <c r="Z274" i="1"/>
  <c r="S380" i="1"/>
  <c r="BD380" i="1" s="1"/>
  <c r="Z380" i="1"/>
  <c r="S311" i="1"/>
  <c r="Z311" i="1"/>
  <c r="S384" i="1"/>
  <c r="Z384" i="1"/>
  <c r="Z237" i="1"/>
  <c r="S237" i="1"/>
  <c r="BD237" i="1" s="1"/>
  <c r="Z258" i="1"/>
  <c r="S258" i="1"/>
  <c r="Z318" i="1"/>
  <c r="S318" i="1"/>
  <c r="BD318" i="1" s="1"/>
  <c r="Z350" i="1"/>
  <c r="S350" i="1"/>
  <c r="BD350" i="1" s="1"/>
  <c r="Z394" i="1"/>
  <c r="S394" i="1"/>
  <c r="Z410" i="1"/>
  <c r="S410" i="1"/>
  <c r="S424" i="1"/>
  <c r="BD424" i="1" s="1"/>
  <c r="Z424" i="1"/>
  <c r="Z430" i="1"/>
  <c r="S430" i="1"/>
  <c r="BD430" i="1" s="1"/>
  <c r="S443" i="1"/>
  <c r="BD443" i="1" s="1"/>
  <c r="Z443" i="1"/>
  <c r="S459" i="1"/>
  <c r="Z459" i="1"/>
  <c r="Z479" i="1"/>
  <c r="S479" i="1"/>
  <c r="BD479" i="1" s="1"/>
  <c r="S492" i="1"/>
  <c r="Z492" i="1"/>
  <c r="Z483" i="1"/>
  <c r="S483" i="1"/>
  <c r="BD483" i="1" s="1"/>
  <c r="S43" i="1"/>
  <c r="BD43" i="1" s="1"/>
  <c r="Z43" i="1"/>
  <c r="Z3" i="1"/>
  <c r="Z48" i="1"/>
  <c r="S48" i="1"/>
  <c r="Z63" i="1"/>
  <c r="Z67" i="1"/>
  <c r="Z71" i="1"/>
  <c r="Z83" i="1"/>
  <c r="S83" i="1"/>
  <c r="BD83" i="1" s="1"/>
  <c r="S39" i="1"/>
  <c r="Z39" i="1"/>
  <c r="Z144" i="1"/>
  <c r="S144" i="1"/>
  <c r="Z77" i="1"/>
  <c r="S77" i="1"/>
  <c r="Z104" i="1"/>
  <c r="Z108" i="1"/>
  <c r="Z112" i="1"/>
  <c r="Z116" i="1"/>
  <c r="Z120" i="1"/>
  <c r="Z122" i="1"/>
  <c r="S122" i="1"/>
  <c r="BD122" i="1" s="1"/>
  <c r="Z155" i="1"/>
  <c r="S155" i="1"/>
  <c r="BD155" i="1" s="1"/>
  <c r="S191" i="1"/>
  <c r="BD191" i="1" s="1"/>
  <c r="Z191" i="1"/>
  <c r="Z159" i="1"/>
  <c r="S159" i="1"/>
  <c r="S168" i="1"/>
  <c r="BD168" i="1" s="1"/>
  <c r="Z168" i="1"/>
  <c r="S267" i="1"/>
  <c r="Z267" i="1"/>
  <c r="Z209" i="1"/>
  <c r="S209" i="1"/>
  <c r="Z250" i="1"/>
  <c r="S250" i="1"/>
  <c r="S271" i="1"/>
  <c r="BD271" i="1" s="1"/>
  <c r="Z271" i="1"/>
  <c r="S194" i="1"/>
  <c r="Z194" i="1"/>
  <c r="Z197" i="1"/>
  <c r="S197" i="1"/>
  <c r="S199" i="1"/>
  <c r="BD199" i="1" s="1"/>
  <c r="Z199" i="1"/>
  <c r="S222" i="1"/>
  <c r="Z222" i="1"/>
  <c r="S254" i="1"/>
  <c r="Z254" i="1"/>
  <c r="Z340" i="1"/>
  <c r="S340" i="1"/>
  <c r="Z372" i="1"/>
  <c r="S372" i="1"/>
  <c r="BD372" i="1" s="1"/>
  <c r="S392" i="1"/>
  <c r="BD392" i="1" s="1"/>
  <c r="Z392" i="1"/>
  <c r="Z229" i="1"/>
  <c r="Z293" i="1"/>
  <c r="S293" i="1"/>
  <c r="Z309" i="1"/>
  <c r="S309" i="1"/>
  <c r="Z322" i="1"/>
  <c r="S322" i="1"/>
  <c r="Z338" i="1"/>
  <c r="S338" i="1"/>
  <c r="BD338" i="1" s="1"/>
  <c r="Z354" i="1"/>
  <c r="S354" i="1"/>
  <c r="Z370" i="1"/>
  <c r="S370" i="1"/>
  <c r="BD370" i="1" s="1"/>
  <c r="S295" i="1"/>
  <c r="BD295" i="1" s="1"/>
  <c r="Z295" i="1"/>
  <c r="Z320" i="1"/>
  <c r="S320" i="1"/>
  <c r="Z336" i="1"/>
  <c r="S336" i="1"/>
  <c r="Z352" i="1"/>
  <c r="S352" i="1"/>
  <c r="Z368" i="1"/>
  <c r="S368" i="1"/>
  <c r="Z277" i="1"/>
  <c r="S277" i="1"/>
  <c r="BD277" i="1" s="1"/>
  <c r="S279" i="1"/>
  <c r="Z279" i="1"/>
  <c r="Z342" i="1"/>
  <c r="S342" i="1"/>
  <c r="Z374" i="1"/>
  <c r="S374" i="1"/>
  <c r="S388" i="1"/>
  <c r="BD388" i="1" s="1"/>
  <c r="Z388" i="1"/>
  <c r="S416" i="1"/>
  <c r="Z416" i="1"/>
  <c r="S391" i="1"/>
  <c r="BD391" i="1" s="1"/>
  <c r="Z391" i="1"/>
  <c r="Z402" i="1"/>
  <c r="S402" i="1"/>
  <c r="S415" i="1"/>
  <c r="BD415" i="1" s="1"/>
  <c r="Z415" i="1"/>
  <c r="S428" i="1"/>
  <c r="BD428" i="1" s="1"/>
  <c r="Z428" i="1"/>
  <c r="S439" i="1"/>
  <c r="BD439" i="1" s="1"/>
  <c r="Z439" i="1"/>
  <c r="S455" i="1"/>
  <c r="Z455" i="1"/>
  <c r="Z475" i="1"/>
  <c r="S475" i="1"/>
  <c r="S496" i="1"/>
  <c r="Z496" i="1"/>
  <c r="S500" i="1"/>
  <c r="BD500" i="1" s="1"/>
  <c r="Z500" i="1"/>
  <c r="S23" i="1"/>
  <c r="Z23" i="1"/>
  <c r="S32" i="1"/>
  <c r="BD32" i="1" s="1"/>
  <c r="Z32" i="1"/>
  <c r="S40" i="1"/>
  <c r="Z40" i="1"/>
  <c r="Z18" i="1"/>
  <c r="Z50" i="1"/>
  <c r="S50" i="1"/>
  <c r="Z22" i="1"/>
  <c r="S22" i="1"/>
  <c r="S95" i="1"/>
  <c r="Z95" i="1"/>
  <c r="Z27" i="1"/>
  <c r="S27" i="1"/>
  <c r="BD27" i="1" s="1"/>
  <c r="S99" i="1"/>
  <c r="BD99" i="1" s="1"/>
  <c r="Z99" i="1"/>
  <c r="Z79" i="1"/>
  <c r="S79" i="1"/>
  <c r="BD79" i="1" s="1"/>
  <c r="S87" i="1"/>
  <c r="BD87" i="1" s="1"/>
  <c r="Z87" i="1"/>
  <c r="Z89" i="1"/>
  <c r="S89" i="1"/>
  <c r="S91" i="1"/>
  <c r="BD91" i="1" s="1"/>
  <c r="Z91" i="1"/>
  <c r="Z124" i="1"/>
  <c r="S124" i="1"/>
  <c r="BD124" i="1" s="1"/>
  <c r="Z134" i="1"/>
  <c r="S134" i="1"/>
  <c r="BD134" i="1" s="1"/>
  <c r="Z149" i="1"/>
  <c r="S149" i="1"/>
  <c r="Z181" i="1"/>
  <c r="S181" i="1"/>
  <c r="BD181" i="1" s="1"/>
  <c r="Z138" i="1"/>
  <c r="S138" i="1"/>
  <c r="BD138" i="1" s="1"/>
  <c r="S153" i="1"/>
  <c r="BD153" i="1" s="1"/>
  <c r="Z153" i="1"/>
  <c r="S161" i="1"/>
  <c r="Z161" i="1"/>
  <c r="S184" i="1"/>
  <c r="BD184" i="1" s="1"/>
  <c r="Z184" i="1"/>
  <c r="S207" i="1"/>
  <c r="Z207" i="1"/>
  <c r="S188" i="1"/>
  <c r="BD188" i="1" s="1"/>
  <c r="Z188" i="1"/>
  <c r="Z246" i="1"/>
  <c r="S246" i="1"/>
  <c r="BD246" i="1" s="1"/>
  <c r="S303" i="1"/>
  <c r="BD303" i="1" s="1"/>
  <c r="Z303" i="1"/>
  <c r="Z332" i="1"/>
  <c r="S332" i="1"/>
  <c r="Z364" i="1"/>
  <c r="S364" i="1"/>
  <c r="Z221" i="1"/>
  <c r="S221" i="1"/>
  <c r="Z242" i="1"/>
  <c r="S242" i="1"/>
  <c r="Z261" i="1"/>
  <c r="Z290" i="1"/>
  <c r="Z306" i="1"/>
  <c r="S400" i="1"/>
  <c r="Z400" i="1"/>
  <c r="Z19" i="1"/>
  <c r="S19" i="1"/>
  <c r="Z334" i="1"/>
  <c r="S334" i="1"/>
  <c r="Z366" i="1"/>
  <c r="S366" i="1"/>
  <c r="Z412" i="1"/>
  <c r="S412" i="1"/>
  <c r="S420" i="1"/>
  <c r="Z420" i="1"/>
  <c r="Z408" i="1"/>
  <c r="S408" i="1"/>
  <c r="S431" i="1"/>
  <c r="Z431" i="1"/>
  <c r="S435" i="1"/>
  <c r="Z435" i="1"/>
  <c r="S451" i="1"/>
  <c r="Z451" i="1"/>
  <c r="Z471" i="1"/>
  <c r="S471" i="1"/>
  <c r="Z38" i="1"/>
  <c r="S38" i="1"/>
  <c r="Z75" i="1"/>
  <c r="S75" i="1"/>
  <c r="Z59" i="1"/>
  <c r="S59" i="1"/>
  <c r="Z81" i="1"/>
  <c r="S81" i="1"/>
  <c r="Z128" i="1"/>
  <c r="S128" i="1"/>
  <c r="Z42" i="1"/>
  <c r="S42" i="1"/>
  <c r="BD42" i="1" s="1"/>
  <c r="Z132" i="1"/>
  <c r="S132" i="1"/>
  <c r="BD132" i="1" s="1"/>
  <c r="Z130" i="1"/>
  <c r="S130" i="1"/>
  <c r="Z165" i="1"/>
  <c r="S165" i="1"/>
  <c r="BD165" i="1" s="1"/>
  <c r="Z177" i="1"/>
  <c r="S177" i="1"/>
  <c r="BD177" i="1" s="1"/>
  <c r="Z171" i="1"/>
  <c r="S171" i="1"/>
  <c r="Z193" i="1"/>
  <c r="S193" i="1"/>
  <c r="Z230" i="1"/>
  <c r="S230" i="1"/>
  <c r="BD230" i="1" s="1"/>
  <c r="S283" i="1"/>
  <c r="Z283" i="1"/>
  <c r="Z218" i="1"/>
  <c r="S218" i="1"/>
  <c r="BD218" i="1" s="1"/>
  <c r="Z187" i="1"/>
  <c r="S187" i="1"/>
  <c r="S189" i="1"/>
  <c r="BD189" i="1" s="1"/>
  <c r="Z189" i="1"/>
  <c r="S210" i="1"/>
  <c r="BD210" i="1" s="1"/>
  <c r="Z210" i="1"/>
  <c r="S211" i="1"/>
  <c r="Z211" i="1"/>
  <c r="S238" i="1"/>
  <c r="BD238" i="1" s="1"/>
  <c r="Z238" i="1"/>
  <c r="Z307" i="1"/>
  <c r="S307" i="1"/>
  <c r="S287" i="1"/>
  <c r="BD287" i="1" s="1"/>
  <c r="Z287" i="1"/>
  <c r="Z324" i="1"/>
  <c r="S324" i="1"/>
  <c r="BD324" i="1" s="1"/>
  <c r="Z356" i="1"/>
  <c r="S356" i="1"/>
  <c r="BD356" i="1" s="1"/>
  <c r="Z253" i="1"/>
  <c r="S253" i="1"/>
  <c r="BD253" i="1" s="1"/>
  <c r="Z285" i="1"/>
  <c r="S285" i="1"/>
  <c r="BD285" i="1" s="1"/>
  <c r="Z301" i="1"/>
  <c r="S301" i="1"/>
  <c r="BD301" i="1" s="1"/>
  <c r="Z314" i="1"/>
  <c r="S314" i="1"/>
  <c r="BD314" i="1" s="1"/>
  <c r="Z330" i="1"/>
  <c r="S330" i="1"/>
  <c r="Z346" i="1"/>
  <c r="S346" i="1"/>
  <c r="Z362" i="1"/>
  <c r="S362" i="1"/>
  <c r="Z312" i="1"/>
  <c r="S312" i="1"/>
  <c r="BD312" i="1" s="1"/>
  <c r="Z328" i="1"/>
  <c r="S328" i="1"/>
  <c r="BD328" i="1" s="1"/>
  <c r="Z344" i="1"/>
  <c r="S344" i="1"/>
  <c r="BD344" i="1" s="1"/>
  <c r="Z360" i="1"/>
  <c r="S360" i="1"/>
  <c r="BD360" i="1" s="1"/>
  <c r="Z376" i="1"/>
  <c r="S376" i="1"/>
  <c r="BD376" i="1" s="1"/>
  <c r="Z226" i="1"/>
  <c r="S226" i="1"/>
  <c r="BD226" i="1" s="1"/>
  <c r="Z245" i="1"/>
  <c r="Z326" i="1"/>
  <c r="S326" i="1"/>
  <c r="BD326" i="1" s="1"/>
  <c r="Z358" i="1"/>
  <c r="S358" i="1"/>
  <c r="BD358" i="1" s="1"/>
  <c r="S396" i="1"/>
  <c r="BD396" i="1" s="1"/>
  <c r="Z396" i="1"/>
  <c r="Z406" i="1"/>
  <c r="S406" i="1"/>
  <c r="BD406" i="1" s="1"/>
  <c r="Z404" i="1"/>
  <c r="S404" i="1"/>
  <c r="BD404" i="1" s="1"/>
  <c r="S427" i="1"/>
  <c r="BD427" i="1" s="1"/>
  <c r="Z427" i="1"/>
  <c r="Z414" i="1"/>
  <c r="S414" i="1"/>
  <c r="S447" i="1"/>
  <c r="Z447" i="1"/>
  <c r="S463" i="1"/>
  <c r="BD463" i="1" s="1"/>
  <c r="Z463" i="1"/>
  <c r="Z467" i="1"/>
  <c r="S467" i="1"/>
  <c r="Z487" i="1"/>
  <c r="S487" i="1"/>
  <c r="Z16" i="1"/>
  <c r="Z17" i="1"/>
  <c r="Z12" i="1"/>
  <c r="Z13" i="1"/>
  <c r="Z14" i="1"/>
  <c r="Z7" i="1"/>
  <c r="Z8" i="1"/>
  <c r="Z4" i="1"/>
  <c r="Z5" i="1"/>
  <c r="Z6" i="1"/>
  <c r="Z11" i="1"/>
  <c r="Z9" i="1"/>
  <c r="Z10" i="1"/>
  <c r="Z15" i="1"/>
  <c r="G13" i="4" l="1"/>
  <c r="M42" i="4"/>
  <c r="Y42" i="4"/>
  <c r="E13" i="4"/>
  <c r="U42" i="4"/>
  <c r="E42" i="4"/>
  <c r="I42" i="4"/>
  <c r="Q42" i="4"/>
  <c r="AC42" i="4"/>
  <c r="AB215" i="1"/>
  <c r="BS215" i="1" s="1"/>
  <c r="BQ214" i="1"/>
  <c r="AB460" i="1"/>
  <c r="BS460" i="1" s="1"/>
  <c r="BQ459" i="1"/>
  <c r="AB325" i="1"/>
  <c r="BS325" i="1" s="1"/>
  <c r="BD3" i="1"/>
  <c r="AB7" i="1"/>
  <c r="BS7" i="1" s="1"/>
  <c r="AB440" i="1"/>
  <c r="BS440" i="1" s="1"/>
  <c r="AA211" i="1"/>
  <c r="BD211" i="1"/>
  <c r="AA366" i="1"/>
  <c r="BD366" i="1"/>
  <c r="AA400" i="1"/>
  <c r="BD400" i="1"/>
  <c r="AA149" i="1"/>
  <c r="BD149" i="1"/>
  <c r="AA95" i="1"/>
  <c r="BD95" i="1"/>
  <c r="AA402" i="1"/>
  <c r="BD402" i="1"/>
  <c r="AA374" i="1"/>
  <c r="BD374" i="1"/>
  <c r="AA368" i="1"/>
  <c r="BD368" i="1"/>
  <c r="AA336" i="1"/>
  <c r="BD336" i="1"/>
  <c r="AA354" i="1"/>
  <c r="BD354" i="1"/>
  <c r="AA322" i="1"/>
  <c r="BD322" i="1"/>
  <c r="AA293" i="1"/>
  <c r="BD293" i="1"/>
  <c r="AA254" i="1"/>
  <c r="BD254" i="1"/>
  <c r="AA194" i="1"/>
  <c r="BD194" i="1"/>
  <c r="AA267" i="1"/>
  <c r="BD267" i="1"/>
  <c r="AA77" i="1"/>
  <c r="BD77" i="1"/>
  <c r="AA394" i="1"/>
  <c r="BD394" i="1"/>
  <c r="AA291" i="1"/>
  <c r="BQ290" i="1" s="1"/>
  <c r="BD291" i="1"/>
  <c r="AA110" i="1"/>
  <c r="BD110" i="1"/>
  <c r="AA65" i="1"/>
  <c r="BD65" i="1"/>
  <c r="AA31" i="1"/>
  <c r="BD31" i="1"/>
  <c r="AA174" i="1"/>
  <c r="BD174" i="1"/>
  <c r="AA467" i="1"/>
  <c r="BD467" i="1"/>
  <c r="AA346" i="1"/>
  <c r="BD346" i="1"/>
  <c r="AA187" i="1"/>
  <c r="BD187" i="1"/>
  <c r="AA193" i="1"/>
  <c r="BQ192" i="1" s="1"/>
  <c r="BD193" i="1"/>
  <c r="AA130" i="1"/>
  <c r="BD130" i="1"/>
  <c r="AA81" i="1"/>
  <c r="BD81" i="1"/>
  <c r="AA75" i="1"/>
  <c r="BD75" i="1"/>
  <c r="AA471" i="1"/>
  <c r="BD471" i="1"/>
  <c r="AA451" i="1"/>
  <c r="BD451" i="1"/>
  <c r="AA431" i="1"/>
  <c r="BD431" i="1"/>
  <c r="AA420" i="1"/>
  <c r="BD420" i="1"/>
  <c r="AA19" i="1"/>
  <c r="BD19" i="1"/>
  <c r="AA242" i="1"/>
  <c r="BD242" i="1"/>
  <c r="AA364" i="1"/>
  <c r="BD364" i="1"/>
  <c r="AA207" i="1"/>
  <c r="BD207" i="1"/>
  <c r="AA161" i="1"/>
  <c r="BD161" i="1"/>
  <c r="AA89" i="1"/>
  <c r="BD89" i="1"/>
  <c r="AA50" i="1"/>
  <c r="BD50" i="1"/>
  <c r="AA40" i="1"/>
  <c r="BD40" i="1"/>
  <c r="AA23" i="1"/>
  <c r="BQ22" i="1" s="1"/>
  <c r="BD23" i="1"/>
  <c r="AA496" i="1"/>
  <c r="BD496" i="1"/>
  <c r="AA455" i="1"/>
  <c r="BD455" i="1"/>
  <c r="AA416" i="1"/>
  <c r="BD416" i="1"/>
  <c r="AA279" i="1"/>
  <c r="BD279" i="1"/>
  <c r="AA197" i="1"/>
  <c r="BD197" i="1"/>
  <c r="AA209" i="1"/>
  <c r="BD209" i="1"/>
  <c r="AA39" i="1"/>
  <c r="BD39" i="1"/>
  <c r="AA311" i="1"/>
  <c r="BD311" i="1"/>
  <c r="AA195" i="1"/>
  <c r="BD195" i="1"/>
  <c r="AA172" i="1"/>
  <c r="BD172" i="1"/>
  <c r="AA157" i="1"/>
  <c r="BD157" i="1"/>
  <c r="AA185" i="1"/>
  <c r="BD185" i="1"/>
  <c r="AA272" i="1"/>
  <c r="BD272" i="1"/>
  <c r="AA417" i="1"/>
  <c r="BD417" i="1"/>
  <c r="AA355" i="1"/>
  <c r="BD355" i="1"/>
  <c r="AA323" i="1"/>
  <c r="BD323" i="1"/>
  <c r="AA351" i="1"/>
  <c r="BD351" i="1"/>
  <c r="AA319" i="1"/>
  <c r="BD319" i="1"/>
  <c r="AA304" i="1"/>
  <c r="BD304" i="1"/>
  <c r="AA298" i="1"/>
  <c r="BD298" i="1"/>
  <c r="AA447" i="1"/>
  <c r="BD447" i="1"/>
  <c r="AA283" i="1"/>
  <c r="BD283" i="1"/>
  <c r="AA408" i="1"/>
  <c r="BD408" i="1"/>
  <c r="AA412" i="1"/>
  <c r="BQ411" i="1" s="1"/>
  <c r="BD412" i="1"/>
  <c r="AA334" i="1"/>
  <c r="BD334" i="1"/>
  <c r="AA475" i="1"/>
  <c r="BQ474" i="1" s="1"/>
  <c r="BD475" i="1"/>
  <c r="AA342" i="1"/>
  <c r="BD342" i="1"/>
  <c r="AA352" i="1"/>
  <c r="BD352" i="1"/>
  <c r="AA320" i="1"/>
  <c r="BD320" i="1"/>
  <c r="AA309" i="1"/>
  <c r="BD309" i="1"/>
  <c r="AA222" i="1"/>
  <c r="BD222" i="1"/>
  <c r="AA144" i="1"/>
  <c r="BD144" i="1"/>
  <c r="AA410" i="1"/>
  <c r="BD410" i="1"/>
  <c r="AA258" i="1"/>
  <c r="BD258" i="1"/>
  <c r="AA213" i="1"/>
  <c r="BD213" i="1"/>
  <c r="AA140" i="1"/>
  <c r="BD140" i="1"/>
  <c r="AA126" i="1"/>
  <c r="BD126" i="1"/>
  <c r="AA106" i="1"/>
  <c r="BD106" i="1"/>
  <c r="AA136" i="1"/>
  <c r="BD136" i="1"/>
  <c r="AA487" i="1"/>
  <c r="BD487" i="1"/>
  <c r="AA414" i="1"/>
  <c r="BD414" i="1"/>
  <c r="AA362" i="1"/>
  <c r="BD362" i="1"/>
  <c r="AA330" i="1"/>
  <c r="BD330" i="1"/>
  <c r="AA307" i="1"/>
  <c r="BQ306" i="1" s="1"/>
  <c r="BD307" i="1"/>
  <c r="AA171" i="1"/>
  <c r="BD171" i="1"/>
  <c r="AA128" i="1"/>
  <c r="BD128" i="1"/>
  <c r="AA59" i="1"/>
  <c r="BD59" i="1"/>
  <c r="AA38" i="1"/>
  <c r="BD38" i="1"/>
  <c r="AA435" i="1"/>
  <c r="BD435" i="1"/>
  <c r="AA221" i="1"/>
  <c r="BD221" i="1"/>
  <c r="AA332" i="1"/>
  <c r="BD332" i="1"/>
  <c r="AA22" i="1"/>
  <c r="BD22" i="1"/>
  <c r="AA340" i="1"/>
  <c r="BD340" i="1"/>
  <c r="AA250" i="1"/>
  <c r="BQ249" i="1" s="1"/>
  <c r="BD250" i="1"/>
  <c r="AA159" i="1"/>
  <c r="BD159" i="1"/>
  <c r="AA48" i="1"/>
  <c r="BD48" i="1"/>
  <c r="AA492" i="1"/>
  <c r="BD492" i="1"/>
  <c r="AA459" i="1"/>
  <c r="BD459" i="1"/>
  <c r="AA384" i="1"/>
  <c r="BD384" i="1"/>
  <c r="AA275" i="1"/>
  <c r="BD275" i="1"/>
  <c r="AA407" i="1"/>
  <c r="BD407" i="1"/>
  <c r="AA363" i="1"/>
  <c r="BD363" i="1"/>
  <c r="AA208" i="1"/>
  <c r="BD208" i="1"/>
  <c r="AA392" i="1"/>
  <c r="AA156" i="1"/>
  <c r="AA375" i="1"/>
  <c r="AA343" i="1"/>
  <c r="AA296" i="1"/>
  <c r="AA411" i="1"/>
  <c r="AA295" i="1"/>
  <c r="AA142" i="1"/>
  <c r="AA102" i="1"/>
  <c r="AA347" i="1"/>
  <c r="AA58" i="1"/>
  <c r="BC3" i="1"/>
  <c r="AB216" i="1"/>
  <c r="BS216" i="1" s="1"/>
  <c r="AA91" i="1"/>
  <c r="AA87" i="1"/>
  <c r="AA99" i="1"/>
  <c r="AA500" i="1"/>
  <c r="AA443" i="1"/>
  <c r="AA424" i="1"/>
  <c r="AA367" i="1"/>
  <c r="AA335" i="1"/>
  <c r="AA3" i="1"/>
  <c r="BQ2" i="1" s="1"/>
  <c r="AA79" i="1"/>
  <c r="AA27" i="1"/>
  <c r="AA155" i="1"/>
  <c r="AA430" i="1"/>
  <c r="AA143" i="1"/>
  <c r="AA331" i="1"/>
  <c r="AB98" i="1"/>
  <c r="BS98" i="1" s="1"/>
  <c r="AA326" i="1"/>
  <c r="AA301" i="1"/>
  <c r="AA253" i="1"/>
  <c r="AA324" i="1"/>
  <c r="AA218" i="1"/>
  <c r="AA230" i="1"/>
  <c r="AA165" i="1"/>
  <c r="AA428" i="1"/>
  <c r="AA199" i="1"/>
  <c r="AA43" i="1"/>
  <c r="AA348" i="1"/>
  <c r="AA299" i="1"/>
  <c r="AA44" i="1"/>
  <c r="AA175" i="1"/>
  <c r="AA463" i="1"/>
  <c r="AA396" i="1"/>
  <c r="AA376" i="1"/>
  <c r="AA344" i="1"/>
  <c r="AA312" i="1"/>
  <c r="AA189" i="1"/>
  <c r="AA246" i="1"/>
  <c r="AA124" i="1"/>
  <c r="AA32" i="1"/>
  <c r="AA277" i="1"/>
  <c r="AA370" i="1"/>
  <c r="AA338" i="1"/>
  <c r="AA380" i="1"/>
  <c r="AA263" i="1"/>
  <c r="AA114" i="1"/>
  <c r="AA55" i="1"/>
  <c r="AA69" i="1"/>
  <c r="AA61" i="1"/>
  <c r="AA481" i="1"/>
  <c r="AA371" i="1"/>
  <c r="AA339" i="1"/>
  <c r="AA219" i="1"/>
  <c r="AA398" i="1"/>
  <c r="AB397" i="1"/>
  <c r="BS397" i="1" s="1"/>
  <c r="BB3" i="1"/>
  <c r="AB84" i="1"/>
  <c r="BS84" i="1" s="1"/>
  <c r="AB183" i="1"/>
  <c r="BS183" i="1" s="1"/>
  <c r="AB349" i="1"/>
  <c r="BS349" i="1" s="1"/>
  <c r="AB82" i="1"/>
  <c r="BS82" i="1" s="1"/>
  <c r="AA318" i="1"/>
  <c r="AA404" i="1"/>
  <c r="AA132" i="1"/>
  <c r="AB437" i="1"/>
  <c r="BS437" i="1" s="1"/>
  <c r="AB499" i="1"/>
  <c r="BS499" i="1" s="1"/>
  <c r="AA237" i="1"/>
  <c r="AA280" i="1"/>
  <c r="AA138" i="1"/>
  <c r="AA372" i="1"/>
  <c r="AB240" i="1"/>
  <c r="BS240" i="1" s="1"/>
  <c r="AB255" i="1"/>
  <c r="BS255" i="1" s="1"/>
  <c r="AA406" i="1"/>
  <c r="AA358" i="1"/>
  <c r="AA314" i="1"/>
  <c r="AA285" i="1"/>
  <c r="AA356" i="1"/>
  <c r="AA177" i="1"/>
  <c r="AA42" i="1"/>
  <c r="AA303" i="1"/>
  <c r="AA181" i="1"/>
  <c r="AA134" i="1"/>
  <c r="AA439" i="1"/>
  <c r="AA415" i="1"/>
  <c r="AA391" i="1"/>
  <c r="AA388" i="1"/>
  <c r="AA122" i="1"/>
  <c r="AA483" i="1"/>
  <c r="AA479" i="1"/>
  <c r="AA350" i="1"/>
  <c r="AA274" i="1"/>
  <c r="AA316" i="1"/>
  <c r="AA173" i="1"/>
  <c r="AA203" i="1"/>
  <c r="AA169" i="1"/>
  <c r="AA36" i="1"/>
  <c r="AA403" i="1"/>
  <c r="AA359" i="1"/>
  <c r="AA327" i="1"/>
  <c r="AB458" i="1"/>
  <c r="BS458" i="1" s="1"/>
  <c r="AB361" i="1"/>
  <c r="BS361" i="1" s="1"/>
  <c r="AA427" i="1"/>
  <c r="AA226" i="1"/>
  <c r="AA360" i="1"/>
  <c r="AA328" i="1"/>
  <c r="AA287" i="1"/>
  <c r="AA238" i="1"/>
  <c r="AA210" i="1"/>
  <c r="AA188" i="1"/>
  <c r="AA184" i="1"/>
  <c r="AA153" i="1"/>
  <c r="AA271" i="1"/>
  <c r="AA168" i="1"/>
  <c r="AA191" i="1"/>
  <c r="AA83" i="1"/>
  <c r="AA234" i="1"/>
  <c r="AA118" i="1"/>
  <c r="AA85" i="1"/>
  <c r="AA73" i="1"/>
  <c r="AA315" i="1"/>
  <c r="AA93" i="1"/>
  <c r="AB264" i="1"/>
  <c r="BS264" i="1" s="1"/>
  <c r="AB15" i="1"/>
  <c r="BS15" i="1" s="1"/>
  <c r="AB129" i="1"/>
  <c r="BS129" i="1" s="1"/>
  <c r="AB21" i="1"/>
  <c r="BS21" i="1" s="1"/>
  <c r="AB11" i="1"/>
  <c r="BS11" i="1" s="1"/>
  <c r="AB5" i="1"/>
  <c r="BS5" i="1" s="1"/>
  <c r="AB251" i="1"/>
  <c r="BS251" i="1" s="1"/>
  <c r="AB286" i="1"/>
  <c r="BS286" i="1" s="1"/>
  <c r="AB276" i="1"/>
  <c r="BS276" i="1" s="1"/>
  <c r="AB235" i="1"/>
  <c r="BS235" i="1" s="1"/>
  <c r="AB341" i="1"/>
  <c r="BS341" i="1" s="1"/>
  <c r="AB262" i="1"/>
  <c r="BS262" i="1" s="1"/>
  <c r="AB241" i="1"/>
  <c r="BS241" i="1" s="1"/>
  <c r="AB96" i="1"/>
  <c r="BS96" i="1" s="1"/>
  <c r="AB383" i="1"/>
  <c r="BS383" i="1" s="1"/>
  <c r="AB147" i="1"/>
  <c r="BS147" i="1" s="1"/>
  <c r="AB377" i="1"/>
  <c r="BS377" i="1" s="1"/>
  <c r="AB469" i="1"/>
  <c r="BS469" i="1" s="1"/>
  <c r="AB206" i="1"/>
  <c r="BS206" i="1" s="1"/>
  <c r="AB25" i="1"/>
  <c r="BS25" i="1" s="1"/>
  <c r="AB466" i="1"/>
  <c r="BS466" i="1" s="1"/>
  <c r="AB160" i="1"/>
  <c r="BS160" i="1" s="1"/>
  <c r="AB133" i="1"/>
  <c r="BS133" i="1" s="1"/>
  <c r="AB119" i="1"/>
  <c r="BS119" i="1" s="1"/>
  <c r="AB357" i="1"/>
  <c r="BS357" i="1" s="1"/>
  <c r="AB247" i="1"/>
  <c r="BS247" i="1" s="1"/>
  <c r="AB152" i="1"/>
  <c r="BS152" i="1" s="1"/>
  <c r="AB146" i="1"/>
  <c r="BS146" i="1" s="1"/>
  <c r="AB468" i="1"/>
  <c r="BS468" i="1" s="1"/>
  <c r="AB200" i="1"/>
  <c r="BS200" i="1" s="1"/>
  <c r="AB56" i="1"/>
  <c r="BS56" i="1" s="1"/>
  <c r="AB381" i="1"/>
  <c r="BS381" i="1" s="1"/>
  <c r="AB80" i="1"/>
  <c r="BS80" i="1" s="1"/>
  <c r="AB317" i="1"/>
  <c r="BS317" i="1" s="1"/>
  <c r="AB24" i="1"/>
  <c r="BS24" i="1" s="1"/>
  <c r="AB101" i="1"/>
  <c r="BS101" i="1" s="1"/>
  <c r="AB454" i="1"/>
  <c r="BS454" i="1" s="1"/>
  <c r="AB46" i="1"/>
  <c r="BS46" i="1" s="1"/>
  <c r="AB491" i="1"/>
  <c r="BS491" i="1" s="1"/>
  <c r="AB52" i="1"/>
  <c r="BS52" i="1" s="1"/>
  <c r="AB294" i="1"/>
  <c r="BS294" i="1" s="1"/>
  <c r="AB12" i="1"/>
  <c r="BS12" i="1" s="1"/>
  <c r="AB47" i="1"/>
  <c r="BS47" i="1" s="1"/>
  <c r="AB310" i="1"/>
  <c r="BS310" i="1" s="1"/>
  <c r="AB465" i="1"/>
  <c r="BS465" i="1" s="1"/>
  <c r="AB477" i="1"/>
  <c r="BS477" i="1" s="1"/>
  <c r="AB464" i="1"/>
  <c r="BS464" i="1" s="1"/>
  <c r="AB480" i="1"/>
  <c r="BS480" i="1" s="1"/>
  <c r="AB345" i="1"/>
  <c r="BS345" i="1" s="1"/>
  <c r="AB353" i="1"/>
  <c r="BS353" i="1" s="1"/>
  <c r="AB204" i="1"/>
  <c r="BS204" i="1" s="1"/>
  <c r="AB444" i="1"/>
  <c r="BS444" i="1" s="1"/>
  <c r="AB252" i="1"/>
  <c r="BS252" i="1" s="1"/>
  <c r="AB223" i="1"/>
  <c r="BS223" i="1" s="1"/>
  <c r="AB333" i="1"/>
  <c r="BS333" i="1" s="1"/>
  <c r="AB457" i="1"/>
  <c r="BS457" i="1" s="1"/>
  <c r="AB111" i="1"/>
  <c r="BS111" i="1" s="1"/>
  <c r="AB476" i="1"/>
  <c r="BS476" i="1" s="1"/>
  <c r="AB167" i="1"/>
  <c r="BS167" i="1" s="1"/>
  <c r="AB90" i="1"/>
  <c r="BS90" i="1" s="1"/>
  <c r="AB486" i="1"/>
  <c r="BS486" i="1" s="1"/>
  <c r="AB243" i="1"/>
  <c r="BS243" i="1" s="1"/>
  <c r="AB446" i="1"/>
  <c r="BS446" i="1" s="1"/>
  <c r="AB413" i="1"/>
  <c r="BS413" i="1" s="1"/>
  <c r="AB248" i="1"/>
  <c r="BS248" i="1" s="1"/>
  <c r="AB49" i="1"/>
  <c r="BS49" i="1" s="1"/>
  <c r="AB94" i="1"/>
  <c r="BS94" i="1" s="1"/>
  <c r="AB429" i="1"/>
  <c r="BS429" i="1" s="1"/>
  <c r="AB179" i="1"/>
  <c r="BS179" i="1" s="1"/>
  <c r="AB217" i="1"/>
  <c r="BS217" i="1" s="1"/>
  <c r="AB329" i="1"/>
  <c r="BS329" i="1" s="1"/>
  <c r="AB462" i="1"/>
  <c r="BS462" i="1" s="1"/>
  <c r="AB196" i="1"/>
  <c r="BS196" i="1" s="1"/>
  <c r="AB139" i="1"/>
  <c r="BS139" i="1" s="1"/>
  <c r="AB33" i="1"/>
  <c r="BS33" i="1" s="1"/>
  <c r="AB302" i="1"/>
  <c r="BS302" i="1" s="1"/>
  <c r="AB495" i="1"/>
  <c r="BS495" i="1" s="1"/>
  <c r="AB88" i="1"/>
  <c r="BS88" i="1" s="1"/>
  <c r="AB190" i="1"/>
  <c r="BS190" i="1" s="1"/>
  <c r="AB154" i="1"/>
  <c r="BS154" i="1" s="1"/>
  <c r="AB115" i="1"/>
  <c r="BS115" i="1" s="1"/>
  <c r="AB45" i="1"/>
  <c r="BS45" i="1" s="1"/>
  <c r="AB76" i="1"/>
  <c r="BS76" i="1" s="1"/>
  <c r="AB442" i="1"/>
  <c r="BS442" i="1" s="1"/>
  <c r="AB51" i="1"/>
  <c r="BS51" i="1" s="1"/>
  <c r="AB445" i="1"/>
  <c r="BS445" i="1" s="1"/>
  <c r="AB433" i="1"/>
  <c r="BS433" i="1" s="1"/>
  <c r="AB214" i="1"/>
  <c r="BS214" i="1" s="1"/>
  <c r="AB448" i="1"/>
  <c r="BS448" i="1" s="1"/>
  <c r="AB389" i="1"/>
  <c r="BS389" i="1" s="1"/>
  <c r="AB60" i="1"/>
  <c r="BS60" i="1" s="1"/>
  <c r="AB456" i="1"/>
  <c r="BS456" i="1" s="1"/>
  <c r="AB259" i="1"/>
  <c r="BS259" i="1" s="1"/>
  <c r="AB485" i="1"/>
  <c r="BS485" i="1" s="1"/>
  <c r="AB473" i="1"/>
  <c r="BS473" i="1" s="1"/>
  <c r="AB192" i="1"/>
  <c r="BS192" i="1" s="1"/>
  <c r="AB470" i="1"/>
  <c r="BS470" i="1" s="1"/>
  <c r="AB472" i="1"/>
  <c r="BS472" i="1" s="1"/>
  <c r="AB373" i="1"/>
  <c r="BS373" i="1" s="1"/>
  <c r="AB270" i="1"/>
  <c r="BS270" i="1" s="1"/>
  <c r="AB452" i="1"/>
  <c r="BS452" i="1" s="1"/>
  <c r="AB186" i="1"/>
  <c r="BS186" i="1" s="1"/>
  <c r="AB178" i="1"/>
  <c r="BS178" i="1" s="1"/>
  <c r="AB497" i="1"/>
  <c r="BS497" i="1" s="1"/>
  <c r="AB182" i="1"/>
  <c r="BS182" i="1" s="1"/>
  <c r="AB78" i="1"/>
  <c r="BS78" i="1" s="1"/>
  <c r="AB20" i="1"/>
  <c r="BS20" i="1" s="1"/>
  <c r="AB288" i="1"/>
  <c r="BS288" i="1" s="1"/>
  <c r="AB365" i="1"/>
  <c r="BS365" i="1" s="1"/>
  <c r="AB387" i="1"/>
  <c r="BS387" i="1" s="1"/>
  <c r="AB225" i="1"/>
  <c r="BS225" i="1" s="1"/>
  <c r="AB125" i="1"/>
  <c r="BS125" i="1" s="1"/>
  <c r="AB484" i="1"/>
  <c r="BS484" i="1" s="1"/>
  <c r="AB292" i="1"/>
  <c r="BS292" i="1" s="1"/>
  <c r="AB405" i="1"/>
  <c r="BS405" i="1" s="1"/>
  <c r="AB418" i="1"/>
  <c r="BS418" i="1" s="1"/>
  <c r="AB74" i="1"/>
  <c r="BS74" i="1" s="1"/>
  <c r="AB53" i="1"/>
  <c r="BS53" i="1" s="1"/>
  <c r="AB145" i="1"/>
  <c r="BS145" i="1" s="1"/>
  <c r="AB239" i="1"/>
  <c r="BS239" i="1" s="1"/>
  <c r="AB109" i="1"/>
  <c r="BS109" i="1" s="1"/>
  <c r="AB249" i="1"/>
  <c r="BS249" i="1" s="1"/>
  <c r="AB256" i="1"/>
  <c r="BS256" i="1" s="1"/>
  <c r="AB151" i="1"/>
  <c r="BS151" i="1" s="1"/>
  <c r="AB438" i="1"/>
  <c r="BS438" i="1" s="1"/>
  <c r="AB68" i="1"/>
  <c r="BS68" i="1" s="1"/>
  <c r="AB34" i="1"/>
  <c r="BS34" i="1" s="1"/>
  <c r="AB41" i="1"/>
  <c r="BS41" i="1" s="1"/>
  <c r="AB282" i="1"/>
  <c r="BS282" i="1" s="1"/>
  <c r="AB176" i="1"/>
  <c r="BS176" i="1" s="1"/>
  <c r="AB236" i="1"/>
  <c r="BS236" i="1" s="1"/>
  <c r="AB305" i="1"/>
  <c r="BS305" i="1" s="1"/>
  <c r="AB269" i="1"/>
  <c r="BS269" i="1" s="1"/>
  <c r="AB284" i="1"/>
  <c r="BS284" i="1" s="1"/>
  <c r="AB166" i="1"/>
  <c r="BS166" i="1" s="1"/>
  <c r="AB401" i="1"/>
  <c r="BS401" i="1" s="1"/>
  <c r="AB66" i="1"/>
  <c r="BS66" i="1" s="1"/>
  <c r="AB489" i="1"/>
  <c r="BS489" i="1" s="1"/>
  <c r="AB409" i="1"/>
  <c r="BS409" i="1" s="1"/>
  <c r="AB244" i="1"/>
  <c r="BS244" i="1" s="1"/>
  <c r="AB205" i="1"/>
  <c r="BS205" i="1" s="1"/>
  <c r="AB201" i="1"/>
  <c r="BS201" i="1" s="1"/>
  <c r="AB441" i="1"/>
  <c r="BS441" i="1" s="1"/>
  <c r="AB474" i="1"/>
  <c r="BS474" i="1" s="1"/>
  <c r="AB386" i="1"/>
  <c r="BS386" i="1" s="1"/>
  <c r="AB290" i="1"/>
  <c r="BS290" i="1" s="1"/>
  <c r="AB227" i="1"/>
  <c r="BS227" i="1" s="1"/>
  <c r="AB494" i="1"/>
  <c r="BS494" i="1" s="1"/>
  <c r="AB273" i="1"/>
  <c r="BS273" i="1" s="1"/>
  <c r="AB385" i="1"/>
  <c r="BS385" i="1" s="1"/>
  <c r="AB313" i="1"/>
  <c r="BS313" i="1" s="1"/>
  <c r="AB390" i="1"/>
  <c r="BS390" i="1" s="1"/>
  <c r="AB121" i="1"/>
  <c r="BS121" i="1" s="1"/>
  <c r="AB300" i="1"/>
  <c r="BS300" i="1" s="1"/>
  <c r="AB107" i="1"/>
  <c r="BS107" i="1" s="1"/>
  <c r="AB37" i="1"/>
  <c r="BS37" i="1" s="1"/>
  <c r="AB105" i="1"/>
  <c r="BS105" i="1" s="1"/>
  <c r="AB490" i="1"/>
  <c r="BS490" i="1" s="1"/>
  <c r="AB434" i="1"/>
  <c r="BS434" i="1" s="1"/>
  <c r="AB202" i="1"/>
  <c r="BS202" i="1" s="1"/>
  <c r="AB369" i="1"/>
  <c r="BS369" i="1" s="1"/>
  <c r="AB297" i="1"/>
  <c r="BS297" i="1" s="1"/>
  <c r="AB117" i="1"/>
  <c r="BS117" i="1" s="1"/>
  <c r="AB461" i="1"/>
  <c r="BS461" i="1" s="1"/>
  <c r="AB306" i="1"/>
  <c r="BS306" i="1" s="1"/>
  <c r="AB231" i="1"/>
  <c r="BS231" i="1" s="1"/>
  <c r="AB123" i="1"/>
  <c r="BS123" i="1" s="1"/>
  <c r="AB478" i="1"/>
  <c r="BS478" i="1" s="1"/>
  <c r="AB268" i="1"/>
  <c r="BS268" i="1" s="1"/>
  <c r="AB257" i="1"/>
  <c r="BS257" i="1" s="1"/>
  <c r="AB180" i="1"/>
  <c r="BS180" i="1" s="1"/>
  <c r="AB103" i="1"/>
  <c r="BS103" i="1" s="1"/>
  <c r="AB337" i="1"/>
  <c r="BS337" i="1" s="1"/>
  <c r="AB170" i="1"/>
  <c r="BS170" i="1" s="1"/>
  <c r="AB228" i="1"/>
  <c r="BS228" i="1" s="1"/>
  <c r="AB29" i="1"/>
  <c r="BS29" i="1" s="1"/>
  <c r="AB158" i="1"/>
  <c r="BS158" i="1" s="1"/>
  <c r="AB498" i="1"/>
  <c r="BS498" i="1" s="1"/>
  <c r="AB278" i="1"/>
  <c r="BS278" i="1" s="1"/>
  <c r="AB382" i="1"/>
  <c r="BS382" i="1" s="1"/>
  <c r="AB233" i="1"/>
  <c r="BS233" i="1" s="1"/>
  <c r="AB321" i="1"/>
  <c r="BS321" i="1" s="1"/>
  <c r="AB450" i="1"/>
  <c r="BS450" i="1" s="1"/>
  <c r="AB421" i="1"/>
  <c r="BS421" i="1" s="1"/>
  <c r="AB198" i="1"/>
  <c r="BS198" i="1" s="1"/>
  <c r="AB432" i="1"/>
  <c r="BS432" i="1" s="1"/>
  <c r="AB70" i="1"/>
  <c r="BS70" i="1" s="1"/>
  <c r="AB137" i="1"/>
  <c r="BS137" i="1" s="1"/>
  <c r="AB26" i="1"/>
  <c r="BS26" i="1" s="1"/>
  <c r="AB393" i="1"/>
  <c r="BS393" i="1" s="1"/>
  <c r="AB426" i="1"/>
  <c r="BS426" i="1" s="1"/>
  <c r="AB72" i="1"/>
  <c r="BS72" i="1" s="1"/>
  <c r="AB266" i="1"/>
  <c r="BS266" i="1" s="1"/>
  <c r="AB260" i="1"/>
  <c r="BS260" i="1" s="1"/>
  <c r="AB62" i="1"/>
  <c r="BS62" i="1" s="1"/>
  <c r="AB92" i="1"/>
  <c r="BS92" i="1" s="1"/>
  <c r="AB113" i="1"/>
  <c r="BS113" i="1" s="1"/>
  <c r="AB493" i="1"/>
  <c r="BS493" i="1" s="1"/>
  <c r="AB64" i="1"/>
  <c r="BS64" i="1" s="1"/>
  <c r="AB28" i="1"/>
  <c r="BS28" i="1" s="1"/>
  <c r="AB501" i="1"/>
  <c r="BS501" i="1" s="1"/>
  <c r="AB422" i="1"/>
  <c r="BS422" i="1" s="1"/>
  <c r="AB281" i="1"/>
  <c r="BS281" i="1" s="1"/>
  <c r="AB245" i="1"/>
  <c r="BS245" i="1" s="1"/>
  <c r="AB224" i="1"/>
  <c r="BS224" i="1" s="1"/>
  <c r="AB127" i="1"/>
  <c r="BS127" i="1" s="1"/>
  <c r="AB30" i="1"/>
  <c r="BS30" i="1" s="1"/>
  <c r="AB86" i="1"/>
  <c r="BS86" i="1" s="1"/>
  <c r="AB162" i="1"/>
  <c r="BS162" i="1" s="1"/>
  <c r="AB308" i="1"/>
  <c r="BS308" i="1" s="1"/>
  <c r="AB232" i="1"/>
  <c r="BS232" i="1" s="1"/>
  <c r="AB141" i="1"/>
  <c r="BS141" i="1" s="1"/>
  <c r="AB453" i="1"/>
  <c r="BS453" i="1" s="1"/>
  <c r="AB35" i="1"/>
  <c r="BS35" i="1" s="1"/>
  <c r="AB148" i="1"/>
  <c r="BS148" i="1" s="1"/>
  <c r="AB54" i="1"/>
  <c r="BS54" i="1" s="1"/>
  <c r="AB289" i="1"/>
  <c r="BS289" i="1" s="1"/>
  <c r="AB482" i="1"/>
  <c r="BS482" i="1" s="1"/>
  <c r="AB150" i="1"/>
  <c r="BS150" i="1" s="1"/>
  <c r="AB265" i="1"/>
  <c r="BS265" i="1" s="1"/>
  <c r="AB419" i="1"/>
  <c r="BS419" i="1" s="1"/>
  <c r="AB449" i="1"/>
  <c r="BS449" i="1" s="1"/>
  <c r="AB163" i="1"/>
  <c r="BS163" i="1" s="1"/>
  <c r="AB261" i="1"/>
  <c r="BS261" i="1" s="1"/>
  <c r="AB379" i="1"/>
  <c r="BS379" i="1" s="1"/>
  <c r="AB57" i="1"/>
  <c r="BS57" i="1" s="1"/>
  <c r="AB399" i="1"/>
  <c r="BS399" i="1" s="1"/>
  <c r="AB13" i="1"/>
  <c r="BS13" i="1" s="1"/>
  <c r="AB229" i="1"/>
  <c r="BS229" i="1" s="1"/>
  <c r="AB423" i="1"/>
  <c r="BS423" i="1" s="1"/>
  <c r="AB164" i="1"/>
  <c r="BS164" i="1" s="1"/>
  <c r="AB425" i="1"/>
  <c r="BS425" i="1" s="1"/>
  <c r="AB131" i="1"/>
  <c r="BS131" i="1" s="1"/>
  <c r="AB488" i="1"/>
  <c r="BS488" i="1" s="1"/>
  <c r="AB100" i="1"/>
  <c r="BS100" i="1" s="1"/>
  <c r="AB212" i="1"/>
  <c r="BS212" i="1" s="1"/>
  <c r="AB220" i="1"/>
  <c r="BS220" i="1" s="1"/>
  <c r="AB436" i="1"/>
  <c r="BS436" i="1" s="1"/>
  <c r="AB395" i="1"/>
  <c r="BS395" i="1" s="1"/>
  <c r="AB97" i="1"/>
  <c r="BS97" i="1" s="1"/>
  <c r="AB18" i="1"/>
  <c r="BS18" i="1" s="1"/>
  <c r="AB378" i="1"/>
  <c r="BS378" i="1" s="1"/>
  <c r="AB135" i="1"/>
  <c r="BS135" i="1" s="1"/>
  <c r="AB108" i="1"/>
  <c r="BS108" i="1" s="1"/>
  <c r="AB63" i="1"/>
  <c r="BS63" i="1" s="1"/>
  <c r="AB120" i="1"/>
  <c r="BS120" i="1" s="1"/>
  <c r="AB104" i="1"/>
  <c r="BS104" i="1" s="1"/>
  <c r="AB116" i="1"/>
  <c r="BS116" i="1" s="1"/>
  <c r="AB71" i="1"/>
  <c r="BS71" i="1" s="1"/>
  <c r="AB6" i="1"/>
  <c r="BS6" i="1" s="1"/>
  <c r="AB112" i="1"/>
  <c r="BS112" i="1" s="1"/>
  <c r="AB67" i="1"/>
  <c r="BS67" i="1" s="1"/>
  <c r="AB9" i="1"/>
  <c r="BS9" i="1" s="1"/>
  <c r="AB17" i="1"/>
  <c r="BS17" i="1" s="1"/>
  <c r="AB10" i="1"/>
  <c r="BS10" i="1" s="1"/>
  <c r="AB14" i="1"/>
  <c r="BS14" i="1" s="1"/>
  <c r="AB16" i="1"/>
  <c r="BS16" i="1" s="1"/>
  <c r="AB4" i="1"/>
  <c r="AB8" i="1"/>
  <c r="BS8" i="1" s="1"/>
  <c r="I21" i="4" l="1"/>
  <c r="I25" i="4"/>
  <c r="BF3" i="1"/>
  <c r="AB23" i="1"/>
  <c r="BS23" i="1" s="1"/>
  <c r="AB250" i="1"/>
  <c r="BS250" i="1" s="1"/>
  <c r="AB412" i="1"/>
  <c r="BS412" i="1" s="1"/>
  <c r="AB475" i="1"/>
  <c r="BS475" i="1" s="1"/>
  <c r="AB307" i="1"/>
  <c r="BS307" i="1" s="1"/>
  <c r="AB291" i="1"/>
  <c r="BS291" i="1" s="1"/>
  <c r="AB193" i="1"/>
  <c r="BS193" i="1" s="1"/>
  <c r="AB73" i="1"/>
  <c r="BS73" i="1" s="1"/>
  <c r="BQ72" i="1"/>
  <c r="AB327" i="1"/>
  <c r="BS327" i="1" s="1"/>
  <c r="BQ326" i="1"/>
  <c r="AB481" i="1"/>
  <c r="BS481" i="1" s="1"/>
  <c r="BQ480" i="1"/>
  <c r="AB347" i="1"/>
  <c r="BS347" i="1" s="1"/>
  <c r="BQ346" i="1"/>
  <c r="AB85" i="1"/>
  <c r="BS85" i="1" s="1"/>
  <c r="BQ84" i="1"/>
  <c r="AB191" i="1"/>
  <c r="BS191" i="1" s="1"/>
  <c r="BQ190" i="1"/>
  <c r="AB184" i="1"/>
  <c r="BS184" i="1" s="1"/>
  <c r="BQ183" i="1"/>
  <c r="AB287" i="1"/>
  <c r="BS287" i="1" s="1"/>
  <c r="BQ286" i="1"/>
  <c r="AB427" i="1"/>
  <c r="BS427" i="1" s="1"/>
  <c r="BQ426" i="1"/>
  <c r="AB359" i="1"/>
  <c r="BS359" i="1" s="1"/>
  <c r="BQ358" i="1"/>
  <c r="AB203" i="1"/>
  <c r="BS203" i="1" s="1"/>
  <c r="BQ202" i="1"/>
  <c r="AB350" i="1"/>
  <c r="BS350" i="1" s="1"/>
  <c r="BQ349" i="1"/>
  <c r="AB388" i="1"/>
  <c r="BS388" i="1" s="1"/>
  <c r="BQ387" i="1"/>
  <c r="AB134" i="1"/>
  <c r="BS134" i="1" s="1"/>
  <c r="BQ133" i="1"/>
  <c r="AB177" i="1"/>
  <c r="BS177" i="1" s="1"/>
  <c r="BQ176" i="1"/>
  <c r="AB358" i="1"/>
  <c r="BS358" i="1" s="1"/>
  <c r="BQ357" i="1"/>
  <c r="AB372" i="1"/>
  <c r="BS372" i="1" s="1"/>
  <c r="BQ371" i="1"/>
  <c r="AB318" i="1"/>
  <c r="BS318" i="1" s="1"/>
  <c r="BQ317" i="1"/>
  <c r="AB219" i="1"/>
  <c r="BS219" i="1" s="1"/>
  <c r="BQ218" i="1"/>
  <c r="AB263" i="1"/>
  <c r="BS263" i="1" s="1"/>
  <c r="BQ262" i="1"/>
  <c r="AB277" i="1"/>
  <c r="BS277" i="1" s="1"/>
  <c r="BQ276" i="1"/>
  <c r="AB189" i="1"/>
  <c r="BS189" i="1" s="1"/>
  <c r="BQ188" i="1"/>
  <c r="AB396" i="1"/>
  <c r="BS396" i="1" s="1"/>
  <c r="BQ395" i="1"/>
  <c r="AB299" i="1"/>
  <c r="BS299" i="1" s="1"/>
  <c r="BQ298" i="1"/>
  <c r="AB428" i="1"/>
  <c r="BS428" i="1" s="1"/>
  <c r="BQ427" i="1"/>
  <c r="AB324" i="1"/>
  <c r="BS324" i="1" s="1"/>
  <c r="BQ323" i="1"/>
  <c r="AB155" i="1"/>
  <c r="BS155" i="1" s="1"/>
  <c r="BQ154" i="1"/>
  <c r="AB335" i="1"/>
  <c r="BS335" i="1" s="1"/>
  <c r="BQ334" i="1"/>
  <c r="AB500" i="1"/>
  <c r="BS500" i="1" s="1"/>
  <c r="BQ499" i="1"/>
  <c r="AB102" i="1"/>
  <c r="BS102" i="1" s="1"/>
  <c r="BQ101" i="1"/>
  <c r="AB296" i="1"/>
  <c r="BS296" i="1" s="1"/>
  <c r="BQ295" i="1"/>
  <c r="AB392" i="1"/>
  <c r="BS392" i="1" s="1"/>
  <c r="BQ391" i="1"/>
  <c r="AB363" i="1"/>
  <c r="BS363" i="1" s="1"/>
  <c r="BQ362" i="1"/>
  <c r="AB275" i="1"/>
  <c r="BS275" i="1" s="1"/>
  <c r="BQ274" i="1"/>
  <c r="AB459" i="1"/>
  <c r="BS459" i="1" s="1"/>
  <c r="BQ458" i="1"/>
  <c r="AB221" i="1"/>
  <c r="BS221" i="1" s="1"/>
  <c r="BQ220" i="1"/>
  <c r="AB128" i="1"/>
  <c r="BS128" i="1" s="1"/>
  <c r="BQ127" i="1"/>
  <c r="AB362" i="1"/>
  <c r="BS362" i="1" s="1"/>
  <c r="BQ361" i="1"/>
  <c r="AB487" i="1"/>
  <c r="BS487" i="1" s="1"/>
  <c r="BQ486" i="1"/>
  <c r="AB106" i="1"/>
  <c r="BS106" i="1" s="1"/>
  <c r="BQ105" i="1"/>
  <c r="AB140" i="1"/>
  <c r="BS140" i="1" s="1"/>
  <c r="BQ139" i="1"/>
  <c r="AB258" i="1"/>
  <c r="BS258" i="1" s="1"/>
  <c r="BQ257" i="1"/>
  <c r="AB144" i="1"/>
  <c r="BS144" i="1" s="1"/>
  <c r="BQ143" i="1"/>
  <c r="AB309" i="1"/>
  <c r="BS309" i="1" s="1"/>
  <c r="BQ308" i="1"/>
  <c r="AB352" i="1"/>
  <c r="BS352" i="1" s="1"/>
  <c r="BQ351" i="1"/>
  <c r="AB283" i="1"/>
  <c r="BS283" i="1" s="1"/>
  <c r="BQ282" i="1"/>
  <c r="AB298" i="1"/>
  <c r="BS298" i="1" s="1"/>
  <c r="BQ297" i="1"/>
  <c r="AB319" i="1"/>
  <c r="BS319" i="1" s="1"/>
  <c r="BQ318" i="1"/>
  <c r="AB323" i="1"/>
  <c r="BS323" i="1" s="1"/>
  <c r="BQ322" i="1"/>
  <c r="AB417" i="1"/>
  <c r="BS417" i="1" s="1"/>
  <c r="BQ416" i="1"/>
  <c r="AB185" i="1"/>
  <c r="BS185" i="1" s="1"/>
  <c r="BQ184" i="1"/>
  <c r="AB172" i="1"/>
  <c r="BS172" i="1" s="1"/>
  <c r="BQ171" i="1"/>
  <c r="AB311" i="1"/>
  <c r="BS311" i="1" s="1"/>
  <c r="BQ310" i="1"/>
  <c r="AB209" i="1"/>
  <c r="BS209" i="1" s="1"/>
  <c r="BQ208" i="1"/>
  <c r="AB279" i="1"/>
  <c r="BS279" i="1" s="1"/>
  <c r="BQ278" i="1"/>
  <c r="AB455" i="1"/>
  <c r="BS455" i="1" s="1"/>
  <c r="BQ454" i="1"/>
  <c r="AB161" i="1"/>
  <c r="BS161" i="1" s="1"/>
  <c r="BQ160" i="1"/>
  <c r="AB364" i="1"/>
  <c r="BS364" i="1" s="1"/>
  <c r="BQ363" i="1"/>
  <c r="AB431" i="1"/>
  <c r="BS431" i="1" s="1"/>
  <c r="BQ430" i="1"/>
  <c r="AB471" i="1"/>
  <c r="BS471" i="1" s="1"/>
  <c r="BQ470" i="1"/>
  <c r="AB81" i="1"/>
  <c r="BS81" i="1" s="1"/>
  <c r="BQ80" i="1"/>
  <c r="AB346" i="1"/>
  <c r="BS346" i="1" s="1"/>
  <c r="BQ345" i="1"/>
  <c r="AB174" i="1"/>
  <c r="BS174" i="1" s="1"/>
  <c r="BQ173" i="1"/>
  <c r="AB77" i="1"/>
  <c r="BS77" i="1" s="1"/>
  <c r="BQ76" i="1"/>
  <c r="AB194" i="1"/>
  <c r="BS194" i="1" s="1"/>
  <c r="BQ193" i="1"/>
  <c r="AB293" i="1"/>
  <c r="BS293" i="1" s="1"/>
  <c r="BQ292" i="1"/>
  <c r="AB354" i="1"/>
  <c r="BS354" i="1" s="1"/>
  <c r="BQ353" i="1"/>
  <c r="AB368" i="1"/>
  <c r="BS368" i="1" s="1"/>
  <c r="BQ367" i="1"/>
  <c r="AB402" i="1"/>
  <c r="BS402" i="1" s="1"/>
  <c r="BQ401" i="1"/>
  <c r="AB149" i="1"/>
  <c r="BS149" i="1" s="1"/>
  <c r="BQ148" i="1"/>
  <c r="AB366" i="1"/>
  <c r="BS366" i="1" s="1"/>
  <c r="BQ365" i="1"/>
  <c r="AB83" i="1"/>
  <c r="BS83" i="1" s="1"/>
  <c r="BQ82" i="1"/>
  <c r="AB238" i="1"/>
  <c r="BS238" i="1" s="1"/>
  <c r="BQ237" i="1"/>
  <c r="AB169" i="1"/>
  <c r="BS169" i="1" s="1"/>
  <c r="BQ168" i="1"/>
  <c r="AB122" i="1"/>
  <c r="BS122" i="1" s="1"/>
  <c r="BQ121" i="1"/>
  <c r="AB314" i="1"/>
  <c r="BS314" i="1" s="1"/>
  <c r="BQ313" i="1"/>
  <c r="AB237" i="1"/>
  <c r="BS237" i="1" s="1"/>
  <c r="BQ236" i="1"/>
  <c r="AB114" i="1"/>
  <c r="BS114" i="1" s="1"/>
  <c r="BQ113" i="1"/>
  <c r="AB246" i="1"/>
  <c r="BS246" i="1" s="1"/>
  <c r="BQ245" i="1"/>
  <c r="AB199" i="1"/>
  <c r="BS199" i="1" s="1"/>
  <c r="BQ198" i="1"/>
  <c r="AB326" i="1"/>
  <c r="BS326" i="1" s="1"/>
  <c r="BQ325" i="1"/>
  <c r="AB443" i="1"/>
  <c r="BS443" i="1" s="1"/>
  <c r="BQ442" i="1"/>
  <c r="AB411" i="1"/>
  <c r="BS411" i="1" s="1"/>
  <c r="BQ410" i="1"/>
  <c r="AB93" i="1"/>
  <c r="BS93" i="1" s="1"/>
  <c r="BQ92" i="1"/>
  <c r="AB168" i="1"/>
  <c r="BS168" i="1" s="1"/>
  <c r="BQ167" i="1"/>
  <c r="AB328" i="1"/>
  <c r="BS328" i="1" s="1"/>
  <c r="BQ327" i="1"/>
  <c r="AB403" i="1"/>
  <c r="BS403" i="1" s="1"/>
  <c r="BQ402" i="1"/>
  <c r="AB479" i="1"/>
  <c r="BS479" i="1" s="1"/>
  <c r="BQ478" i="1"/>
  <c r="AB181" i="1"/>
  <c r="BS181" i="1" s="1"/>
  <c r="BQ180" i="1"/>
  <c r="AB406" i="1"/>
  <c r="BS406" i="1" s="1"/>
  <c r="BQ405" i="1"/>
  <c r="AB142" i="1"/>
  <c r="BS142" i="1" s="1"/>
  <c r="BQ141" i="1"/>
  <c r="AB343" i="1"/>
  <c r="BS343" i="1" s="1"/>
  <c r="BQ342" i="1"/>
  <c r="AB153" i="1"/>
  <c r="BS153" i="1" s="1"/>
  <c r="BQ152" i="1"/>
  <c r="AB226" i="1"/>
  <c r="BS226" i="1" s="1"/>
  <c r="BQ225" i="1"/>
  <c r="AB274" i="1"/>
  <c r="BS274" i="1" s="1"/>
  <c r="BQ273" i="1"/>
  <c r="AB439" i="1"/>
  <c r="BS439" i="1" s="1"/>
  <c r="BQ438" i="1"/>
  <c r="AB404" i="1"/>
  <c r="BS404" i="1" s="1"/>
  <c r="BQ403" i="1"/>
  <c r="AB398" i="1"/>
  <c r="BS398" i="1" s="1"/>
  <c r="BQ397" i="1"/>
  <c r="AB370" i="1"/>
  <c r="BS370" i="1" s="1"/>
  <c r="BQ369" i="1"/>
  <c r="AB376" i="1"/>
  <c r="BS376" i="1" s="1"/>
  <c r="BQ375" i="1"/>
  <c r="AB218" i="1"/>
  <c r="BS218" i="1" s="1"/>
  <c r="BQ217" i="1"/>
  <c r="AB430" i="1"/>
  <c r="BS430" i="1" s="1"/>
  <c r="BQ429" i="1"/>
  <c r="AB91" i="1"/>
  <c r="BS91" i="1" s="1"/>
  <c r="BQ90" i="1"/>
  <c r="AB156" i="1"/>
  <c r="BS156" i="1" s="1"/>
  <c r="BQ155" i="1"/>
  <c r="AB118" i="1"/>
  <c r="BS118" i="1" s="1"/>
  <c r="BQ117" i="1"/>
  <c r="AB188" i="1"/>
  <c r="BS188" i="1" s="1"/>
  <c r="BQ187" i="1"/>
  <c r="AB173" i="1"/>
  <c r="BS173" i="1" s="1"/>
  <c r="BQ172" i="1"/>
  <c r="AB391" i="1"/>
  <c r="BS391" i="1" s="1"/>
  <c r="BQ390" i="1"/>
  <c r="AB356" i="1"/>
  <c r="BS356" i="1" s="1"/>
  <c r="BQ355" i="1"/>
  <c r="AB138" i="1"/>
  <c r="BS138" i="1" s="1"/>
  <c r="BQ137" i="1"/>
  <c r="AB339" i="1"/>
  <c r="BS339" i="1" s="1"/>
  <c r="BQ338" i="1"/>
  <c r="AB69" i="1"/>
  <c r="BS69" i="1" s="1"/>
  <c r="BQ68" i="1"/>
  <c r="AB380" i="1"/>
  <c r="BS380" i="1" s="1"/>
  <c r="BQ379" i="1"/>
  <c r="AB312" i="1"/>
  <c r="BS312" i="1" s="1"/>
  <c r="BQ311" i="1"/>
  <c r="AB463" i="1"/>
  <c r="BS463" i="1" s="1"/>
  <c r="BQ462" i="1"/>
  <c r="AB348" i="1"/>
  <c r="BS348" i="1" s="1"/>
  <c r="BQ347" i="1"/>
  <c r="AB165" i="1"/>
  <c r="BS165" i="1" s="1"/>
  <c r="BQ164" i="1"/>
  <c r="AB253" i="1"/>
  <c r="BS253" i="1" s="1"/>
  <c r="BQ252" i="1"/>
  <c r="AB331" i="1"/>
  <c r="BS331" i="1" s="1"/>
  <c r="BQ330" i="1"/>
  <c r="AB367" i="1"/>
  <c r="BS367" i="1" s="1"/>
  <c r="BQ366" i="1"/>
  <c r="AB99" i="1"/>
  <c r="BS99" i="1" s="1"/>
  <c r="BQ98" i="1"/>
  <c r="AB315" i="1"/>
  <c r="BS315" i="1" s="1"/>
  <c r="BQ314" i="1"/>
  <c r="AB234" i="1"/>
  <c r="BS234" i="1" s="1"/>
  <c r="BQ233" i="1"/>
  <c r="AB271" i="1"/>
  <c r="BS271" i="1" s="1"/>
  <c r="BQ270" i="1"/>
  <c r="AB210" i="1"/>
  <c r="BS210" i="1" s="1"/>
  <c r="BQ209" i="1"/>
  <c r="AB360" i="1"/>
  <c r="BS360" i="1" s="1"/>
  <c r="BQ359" i="1"/>
  <c r="AB316" i="1"/>
  <c r="BS316" i="1" s="1"/>
  <c r="BQ315" i="1"/>
  <c r="AB483" i="1"/>
  <c r="BS483" i="1" s="1"/>
  <c r="BQ482" i="1"/>
  <c r="AB415" i="1"/>
  <c r="BS415" i="1" s="1"/>
  <c r="BQ414" i="1"/>
  <c r="AB303" i="1"/>
  <c r="BS303" i="1" s="1"/>
  <c r="BQ302" i="1"/>
  <c r="AB285" i="1"/>
  <c r="BS285" i="1" s="1"/>
  <c r="BQ284" i="1"/>
  <c r="AB280" i="1"/>
  <c r="BS280" i="1" s="1"/>
  <c r="BQ279" i="1"/>
  <c r="AB132" i="1"/>
  <c r="BS132" i="1" s="1"/>
  <c r="BQ131" i="1"/>
  <c r="AB371" i="1"/>
  <c r="BS371" i="1" s="1"/>
  <c r="BQ370" i="1"/>
  <c r="AB338" i="1"/>
  <c r="BS338" i="1" s="1"/>
  <c r="BQ337" i="1"/>
  <c r="AB124" i="1"/>
  <c r="BS124" i="1" s="1"/>
  <c r="BQ123" i="1"/>
  <c r="AB344" i="1"/>
  <c r="BS344" i="1" s="1"/>
  <c r="BQ343" i="1"/>
  <c r="AB175" i="1"/>
  <c r="BS175" i="1" s="1"/>
  <c r="BQ174" i="1"/>
  <c r="AB230" i="1"/>
  <c r="BS230" i="1" s="1"/>
  <c r="BQ229" i="1"/>
  <c r="AB301" i="1"/>
  <c r="BS301" i="1" s="1"/>
  <c r="BQ300" i="1"/>
  <c r="AB143" i="1"/>
  <c r="BS143" i="1" s="1"/>
  <c r="BQ142" i="1"/>
  <c r="AB79" i="1"/>
  <c r="BS79" i="1" s="1"/>
  <c r="BQ78" i="1"/>
  <c r="AB424" i="1"/>
  <c r="BS424" i="1" s="1"/>
  <c r="BQ423" i="1"/>
  <c r="AB87" i="1"/>
  <c r="BS87" i="1" s="1"/>
  <c r="BQ86" i="1"/>
  <c r="AB295" i="1"/>
  <c r="BS295" i="1" s="1"/>
  <c r="BQ294" i="1"/>
  <c r="AB375" i="1"/>
  <c r="BS375" i="1" s="1"/>
  <c r="BQ374" i="1"/>
  <c r="AB208" i="1"/>
  <c r="BS208" i="1" s="1"/>
  <c r="BQ207" i="1"/>
  <c r="AB407" i="1"/>
  <c r="BS407" i="1" s="1"/>
  <c r="BQ406" i="1"/>
  <c r="AB384" i="1"/>
  <c r="BS384" i="1" s="1"/>
  <c r="BQ383" i="1"/>
  <c r="AB492" i="1"/>
  <c r="BS492" i="1" s="1"/>
  <c r="BQ491" i="1"/>
  <c r="AB159" i="1"/>
  <c r="BS159" i="1" s="1"/>
  <c r="BQ158" i="1"/>
  <c r="AB340" i="1"/>
  <c r="BS340" i="1" s="1"/>
  <c r="BQ339" i="1"/>
  <c r="AB332" i="1"/>
  <c r="BS332" i="1" s="1"/>
  <c r="BQ331" i="1"/>
  <c r="AB435" i="1"/>
  <c r="BS435" i="1" s="1"/>
  <c r="BQ434" i="1"/>
  <c r="AB171" i="1"/>
  <c r="BS171" i="1" s="1"/>
  <c r="BQ170" i="1"/>
  <c r="AB330" i="1"/>
  <c r="BS330" i="1" s="1"/>
  <c r="BQ329" i="1"/>
  <c r="AB414" i="1"/>
  <c r="BS414" i="1" s="1"/>
  <c r="BQ413" i="1"/>
  <c r="AB136" i="1"/>
  <c r="BS136" i="1" s="1"/>
  <c r="BQ135" i="1"/>
  <c r="AB126" i="1"/>
  <c r="BS126" i="1" s="1"/>
  <c r="BQ125" i="1"/>
  <c r="AB213" i="1"/>
  <c r="BS213" i="1" s="1"/>
  <c r="BQ212" i="1"/>
  <c r="AB410" i="1"/>
  <c r="BS410" i="1" s="1"/>
  <c r="BQ409" i="1"/>
  <c r="AB222" i="1"/>
  <c r="BS222" i="1" s="1"/>
  <c r="BQ221" i="1"/>
  <c r="AB320" i="1"/>
  <c r="BS320" i="1" s="1"/>
  <c r="BQ319" i="1"/>
  <c r="AB342" i="1"/>
  <c r="BS342" i="1" s="1"/>
  <c r="BQ341" i="1"/>
  <c r="AB334" i="1"/>
  <c r="BS334" i="1" s="1"/>
  <c r="BQ333" i="1"/>
  <c r="AB408" i="1"/>
  <c r="BS408" i="1" s="1"/>
  <c r="BQ407" i="1"/>
  <c r="AB447" i="1"/>
  <c r="BS447" i="1" s="1"/>
  <c r="BQ446" i="1"/>
  <c r="AB304" i="1"/>
  <c r="BS304" i="1" s="1"/>
  <c r="BQ303" i="1"/>
  <c r="AB351" i="1"/>
  <c r="BS351" i="1" s="1"/>
  <c r="BQ350" i="1"/>
  <c r="AB355" i="1"/>
  <c r="BS355" i="1" s="1"/>
  <c r="BQ354" i="1"/>
  <c r="AB272" i="1"/>
  <c r="BS272" i="1" s="1"/>
  <c r="BQ271" i="1"/>
  <c r="AB157" i="1"/>
  <c r="BS157" i="1" s="1"/>
  <c r="BQ156" i="1"/>
  <c r="AB195" i="1"/>
  <c r="BS195" i="1" s="1"/>
  <c r="BQ194" i="1"/>
  <c r="AB197" i="1"/>
  <c r="BS197" i="1" s="1"/>
  <c r="BQ196" i="1"/>
  <c r="AB416" i="1"/>
  <c r="BS416" i="1" s="1"/>
  <c r="BQ415" i="1"/>
  <c r="AB496" i="1"/>
  <c r="BS496" i="1" s="1"/>
  <c r="BQ495" i="1"/>
  <c r="AB89" i="1"/>
  <c r="BS89" i="1" s="1"/>
  <c r="BQ88" i="1"/>
  <c r="AB207" i="1"/>
  <c r="BS207" i="1" s="1"/>
  <c r="BQ206" i="1"/>
  <c r="AB242" i="1"/>
  <c r="BS242" i="1" s="1"/>
  <c r="BQ241" i="1"/>
  <c r="AB420" i="1"/>
  <c r="BS420" i="1" s="1"/>
  <c r="BQ419" i="1"/>
  <c r="AB451" i="1"/>
  <c r="BS451" i="1" s="1"/>
  <c r="BQ450" i="1"/>
  <c r="AB75" i="1"/>
  <c r="BS75" i="1" s="1"/>
  <c r="BQ74" i="1"/>
  <c r="AB130" i="1"/>
  <c r="BS130" i="1" s="1"/>
  <c r="BQ129" i="1"/>
  <c r="AB187" i="1"/>
  <c r="BS187" i="1" s="1"/>
  <c r="BQ186" i="1"/>
  <c r="AB467" i="1"/>
  <c r="BS467" i="1" s="1"/>
  <c r="BQ466" i="1"/>
  <c r="AB110" i="1"/>
  <c r="BS110" i="1" s="1"/>
  <c r="BQ109" i="1"/>
  <c r="AB394" i="1"/>
  <c r="BS394" i="1" s="1"/>
  <c r="BQ393" i="1"/>
  <c r="AB267" i="1"/>
  <c r="BS267" i="1" s="1"/>
  <c r="BQ266" i="1"/>
  <c r="AB254" i="1"/>
  <c r="BS254" i="1" s="1"/>
  <c r="BQ253" i="1"/>
  <c r="AB322" i="1"/>
  <c r="BS322" i="1" s="1"/>
  <c r="BQ321" i="1"/>
  <c r="AB336" i="1"/>
  <c r="BS336" i="1" s="1"/>
  <c r="BQ335" i="1"/>
  <c r="AB374" i="1"/>
  <c r="BS374" i="1" s="1"/>
  <c r="BQ373" i="1"/>
  <c r="AB95" i="1"/>
  <c r="BS95" i="1" s="1"/>
  <c r="BQ94" i="1"/>
  <c r="AB400" i="1"/>
  <c r="BS400" i="1" s="1"/>
  <c r="BQ399" i="1"/>
  <c r="AB211" i="1"/>
  <c r="BS211" i="1" s="1"/>
  <c r="BQ210" i="1"/>
  <c r="AB61" i="1"/>
  <c r="BS61" i="1" s="1"/>
  <c r="BQ60" i="1"/>
  <c r="AB48" i="1"/>
  <c r="BS48" i="1" s="1"/>
  <c r="BQ47" i="1"/>
  <c r="AB65" i="1"/>
  <c r="BS65" i="1" s="1"/>
  <c r="BQ64" i="1"/>
  <c r="AB42" i="1"/>
  <c r="BS42" i="1" s="1"/>
  <c r="BQ41" i="1"/>
  <c r="AB44" i="1"/>
  <c r="BS44" i="1" s="1"/>
  <c r="BQ43" i="1"/>
  <c r="AB22" i="1"/>
  <c r="BS22" i="1" s="1"/>
  <c r="BQ21" i="1"/>
  <c r="AB38" i="1"/>
  <c r="BS38" i="1" s="1"/>
  <c r="BQ37" i="1"/>
  <c r="AB50" i="1"/>
  <c r="BS50" i="1" s="1"/>
  <c r="BQ49" i="1"/>
  <c r="AB19" i="1"/>
  <c r="BS19" i="1" s="1"/>
  <c r="BQ18" i="1"/>
  <c r="AB32" i="1"/>
  <c r="BS32" i="1" s="1"/>
  <c r="BQ31" i="1"/>
  <c r="AB27" i="1"/>
  <c r="BS27" i="1" s="1"/>
  <c r="BQ26" i="1"/>
  <c r="AB36" i="1"/>
  <c r="BS36" i="1" s="1"/>
  <c r="BQ35" i="1"/>
  <c r="AB55" i="1"/>
  <c r="BS55" i="1" s="1"/>
  <c r="BQ54" i="1"/>
  <c r="AB43" i="1"/>
  <c r="BS43" i="1" s="1"/>
  <c r="BQ42" i="1"/>
  <c r="AB58" i="1"/>
  <c r="BS58" i="1" s="1"/>
  <c r="BQ57" i="1"/>
  <c r="AB59" i="1"/>
  <c r="BS59" i="1" s="1"/>
  <c r="BQ58" i="1"/>
  <c r="AB39" i="1"/>
  <c r="BS39" i="1" s="1"/>
  <c r="BQ38" i="1"/>
  <c r="AB40" i="1"/>
  <c r="BS40" i="1" s="1"/>
  <c r="BQ39" i="1"/>
  <c r="AB31" i="1"/>
  <c r="BS31" i="1" s="1"/>
  <c r="BQ30" i="1"/>
  <c r="AB3" i="1"/>
  <c r="BS3" i="1" s="1"/>
  <c r="I29" i="4" l="1"/>
  <c r="BQ503" i="1"/>
  <c r="BR3" i="1" s="1"/>
  <c r="BS4" i="1"/>
  <c r="BS504" i="1" s="1"/>
  <c r="I33" i="4" l="1"/>
  <c r="BS503" i="1"/>
  <c r="BT4" i="1" s="1"/>
  <c r="I37" i="4" l="1"/>
  <c r="BS502" i="1" l="1"/>
</calcChain>
</file>

<file path=xl/sharedStrings.xml><?xml version="1.0" encoding="utf-8"?>
<sst xmlns="http://schemas.openxmlformats.org/spreadsheetml/2006/main" count="723" uniqueCount="118">
  <si>
    <t>Gender</t>
  </si>
  <si>
    <t>Age</t>
  </si>
  <si>
    <t>Field of Work</t>
  </si>
  <si>
    <t>field of work</t>
  </si>
  <si>
    <t>heallth</t>
  </si>
  <si>
    <t>construction</t>
  </si>
  <si>
    <t>Academia</t>
  </si>
  <si>
    <t>IT</t>
  </si>
  <si>
    <t>General work</t>
  </si>
  <si>
    <t>Agriculture</t>
  </si>
  <si>
    <t>Education Level</t>
  </si>
  <si>
    <t>high school</t>
  </si>
  <si>
    <t>college</t>
  </si>
  <si>
    <t>university</t>
  </si>
  <si>
    <t>technical</t>
  </si>
  <si>
    <t>other</t>
  </si>
  <si>
    <t>No of Kids</t>
  </si>
  <si>
    <t>No fo Cars</t>
  </si>
  <si>
    <t>income</t>
  </si>
  <si>
    <t>Residence</t>
  </si>
  <si>
    <t>ekiti</t>
  </si>
  <si>
    <t>ondo</t>
  </si>
  <si>
    <t>osun</t>
  </si>
  <si>
    <t>lagos</t>
  </si>
  <si>
    <t>oyo</t>
  </si>
  <si>
    <t>ogun</t>
  </si>
  <si>
    <t>kwara</t>
  </si>
  <si>
    <t>Value of House</t>
  </si>
  <si>
    <t>Mortgage left</t>
  </si>
  <si>
    <t>Cars Value</t>
  </si>
  <si>
    <t>Car debt</t>
  </si>
  <si>
    <t>Investments</t>
  </si>
  <si>
    <t>Active Value</t>
  </si>
  <si>
    <t>Debt</t>
  </si>
  <si>
    <t>Income debt</t>
  </si>
  <si>
    <t>Networth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</si>
  <si>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</si>
  <si>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</si>
  <si>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</si>
  <si>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</si>
  <si>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</si>
  <si>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</si>
  <si>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</si>
  <si>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</si>
  <si>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</si>
  <si>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</si>
  <si>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</si>
  <si>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</si>
  <si>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</si>
  <si>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</si>
  <si>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</si>
  <si>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</si>
  <si>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</si>
  <si>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</si>
  <si>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</si>
  <si>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</si>
  <si>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</si>
  <si>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</si>
  <si>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</si>
  <si>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</si>
  <si>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</si>
  <si>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</si>
  <si>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</si>
  <si>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</si>
  <si>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NO of men</t>
  </si>
  <si>
    <t>NO of women</t>
  </si>
  <si>
    <t>No of Men</t>
  </si>
  <si>
    <t>No of Women</t>
  </si>
  <si>
    <t>Average age</t>
  </si>
  <si>
    <t>No of each Profession</t>
  </si>
  <si>
    <t xml:space="preserve">HEALLTH  </t>
  </si>
  <si>
    <t>AGRICULTURE</t>
  </si>
  <si>
    <t xml:space="preserve">GENERAL WORK </t>
  </si>
  <si>
    <t>ACADEMIA,</t>
  </si>
  <si>
    <t>Constrt</t>
  </si>
  <si>
    <t>No of individuals from each state</t>
  </si>
  <si>
    <t>Ekiti</t>
  </si>
  <si>
    <t>Average Income</t>
  </si>
  <si>
    <t xml:space="preserve"> car value</t>
  </si>
  <si>
    <t>Average car value</t>
  </si>
  <si>
    <t>percentage 
of mortage left to pay</t>
  </si>
  <si>
    <t>No of people with
 mortage less than 30%</t>
  </si>
  <si>
    <t>No of people with
 debt over 100,000</t>
  </si>
  <si>
    <t>Average income per state</t>
  </si>
  <si>
    <t>EKITI</t>
  </si>
  <si>
    <t>ONDO</t>
  </si>
  <si>
    <t>OYO</t>
  </si>
  <si>
    <t>LAGOS</t>
  </si>
  <si>
    <t>KWARA</t>
  </si>
  <si>
    <t>OGUN</t>
  </si>
  <si>
    <t>OSUN</t>
  </si>
  <si>
    <t xml:space="preserve"> income per state</t>
  </si>
  <si>
    <t>Percentage of people
 with debt higher than income</t>
  </si>
  <si>
    <t>sum of &gt; 0</t>
  </si>
  <si>
    <t xml:space="preserve">The average age of people </t>
  </si>
  <si>
    <t>having more than 50000 net worth</t>
  </si>
  <si>
    <t>Basic</t>
  </si>
  <si>
    <t>No of Women Vs No of Men</t>
  </si>
  <si>
    <t xml:space="preserve">Men </t>
  </si>
  <si>
    <t>Women</t>
  </si>
  <si>
    <t>Average Age</t>
  </si>
  <si>
    <t>No of persons in each Profession</t>
  </si>
  <si>
    <t>HEALTH</t>
  </si>
  <si>
    <t>GENERAL WORK</t>
  </si>
  <si>
    <t>ACADEMIA</t>
  </si>
  <si>
    <t>CONSTRUCTION</t>
  </si>
  <si>
    <t>No of Persons from each state</t>
  </si>
  <si>
    <t>Lagos</t>
  </si>
  <si>
    <t>Ondo</t>
  </si>
  <si>
    <t>Oyo</t>
  </si>
  <si>
    <t>Ogun</t>
  </si>
  <si>
    <t>Kwara</t>
  </si>
  <si>
    <t>Average Car Value</t>
  </si>
  <si>
    <t>No of persons with debt 
higher than $100,000</t>
  </si>
  <si>
    <t>Average Income by State</t>
  </si>
  <si>
    <t>Osun</t>
  </si>
  <si>
    <t>Percentage of people with 
debt higher than income</t>
  </si>
  <si>
    <t>The average age of people 
having more than x 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</si>
</sst>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9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164" fontId="2" fillId="0" borderId="0" xfId="0" applyNumberFormat="1" applyFont="1" applyBorder="1"/>
    <xf numFmtId="164" fontId="2" fillId="0" borderId="0" xfId="1" applyNumberFormat="1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9" fontId="2" fillId="0" borderId="0" xfId="2" applyFont="1"/>
    <xf numFmtId="1" fontId="2" fillId="0" borderId="0" xfId="0" applyNumberFormat="1" applyFont="1"/>
    <xf numFmtId="1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Persons in each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20-4F97-8AC4-3092DFA681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20-4F97-8AC4-3092DFA681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20-4F97-8AC4-3092DFA681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20-4F97-8AC4-3092DFA681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20-4F97-8AC4-3092DFA681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20-4F97-8AC4-3092DFA681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20-4F97-8AC4-3092DFA681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20-4F97-8AC4-3092DFA681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20-4F97-8AC4-3092DFA681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20-4F97-8AC4-3092DFA681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20-4F97-8AC4-3092DFA681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20-4F97-8AC4-3092DFA681FB}"/>
              </c:ext>
            </c:extLst>
          </c:dPt>
          <c:cat>
            <c:strRef>
              <c:f>dashboard!$M$12:$X$12</c:f>
              <c:strCache>
                <c:ptCount val="11"/>
                <c:pt idx="0">
                  <c:v>IT</c:v>
                </c:pt>
                <c:pt idx="2">
                  <c:v>HEALTH</c:v>
                </c:pt>
                <c:pt idx="4">
                  <c:v>AGRICULTURE</c:v>
                </c:pt>
                <c:pt idx="6">
                  <c:v>GENERAL WORK</c:v>
                </c:pt>
                <c:pt idx="8">
                  <c:v>ACADEMIA</c:v>
                </c:pt>
                <c:pt idx="10">
                  <c:v>CONSTRUCTION</c:v>
                </c:pt>
              </c:strCache>
            </c:strRef>
          </c:cat>
          <c:val>
            <c:numRef>
              <c:f>dashboard!$M$13:$X$13</c:f>
              <c:numCache>
                <c:formatCode>General</c:formatCode>
                <c:ptCount val="12"/>
                <c:pt idx="0">
                  <c:v>87</c:v>
                </c:pt>
                <c:pt idx="2">
                  <c:v>81</c:v>
                </c:pt>
                <c:pt idx="4">
                  <c:v>107</c:v>
                </c:pt>
                <c:pt idx="6">
                  <c:v>69</c:v>
                </c:pt>
                <c:pt idx="8">
                  <c:v>69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2-4E87-89FA-4178F274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A720-4F97-8AC4-3092DFA681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A720-4F97-8AC4-3092DFA681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720-4F97-8AC4-3092DFA681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720-4F97-8AC4-3092DFA681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720-4F97-8AC4-3092DFA681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A720-4F97-8AC4-3092DFA681F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A720-4F97-8AC4-3092DFA681F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A720-4F97-8AC4-3092DFA681F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720-4F97-8AC4-3092DFA681F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720-4F97-8AC4-3092DFA681F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A720-4F97-8AC4-3092DFA681F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A720-4F97-8AC4-3092DFA681F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dashboard!$M$12:$X$12</c15:sqref>
                        </c15:formulaRef>
                      </c:ext>
                    </c:extLst>
                    <c:strCache>
                      <c:ptCount val="11"/>
                      <c:pt idx="0">
                        <c:v>IT</c:v>
                      </c:pt>
                      <c:pt idx="2">
                        <c:v>HEALTH</c:v>
                      </c:pt>
                      <c:pt idx="4">
                        <c:v>AGRICULTURE</c:v>
                      </c:pt>
                      <c:pt idx="6">
                        <c:v>GENERAL WORK</c:v>
                      </c:pt>
                      <c:pt idx="8">
                        <c:v>ACADEMIA</c:v>
                      </c:pt>
                      <c:pt idx="10">
                        <c:v>CONSTRUCTION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dashboard!$M$14:$X$14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D2-4E87-89FA-4178F274C84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of Men / Women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470471910205"/>
          <c:y val="0.29484804825741995"/>
          <c:w val="0.74119972347621943"/>
          <c:h val="0.57766980116319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dashboard!$E$12:$H$12</c:f>
              <c:strCache>
                <c:ptCount val="3"/>
                <c:pt idx="0">
                  <c:v>Men </c:v>
                </c:pt>
                <c:pt idx="2">
                  <c:v>Women</c:v>
                </c:pt>
              </c:strCache>
            </c:strRef>
          </c:cat>
          <c:val>
            <c:numRef>
              <c:f>dashboard!$E$13:$H$13</c:f>
              <c:numCache>
                <c:formatCode>General</c:formatCode>
                <c:ptCount val="4"/>
                <c:pt idx="0">
                  <c:v>261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E-4726-BBAC-E6AAF8D1C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37632"/>
        <c:axId val="5824209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dashboard!$E$12:$H$12</c15:sqref>
                        </c15:formulaRef>
                      </c:ext>
                    </c:extLst>
                    <c:strCache>
                      <c:ptCount val="3"/>
                      <c:pt idx="0">
                        <c:v>Men </c:v>
                      </c:pt>
                      <c:pt idx="2">
                        <c:v>Women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dashboard!$E$14:$H$14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9AE-4726-BBAC-E6AAF8D1C4FD}"/>
                  </c:ext>
                </c:extLst>
              </c15:ser>
            </c15:filteredBarSeries>
          </c:ext>
        </c:extLst>
      </c:barChart>
      <c:catAx>
        <c:axId val="5761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20912"/>
        <c:crosses val="autoZero"/>
        <c:auto val="1"/>
        <c:lblAlgn val="ctr"/>
        <c:lblOffset val="100"/>
        <c:noMultiLvlLbl val="0"/>
      </c:catAx>
      <c:valAx>
        <c:axId val="5824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376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Persons from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15-4FA5-BBD6-96F5E9F5B2B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15-4FA5-BBD6-96F5E9F5B2B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15-4FA5-BBD6-96F5E9F5B2B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15-4FA5-BBD6-96F5E9F5B2B8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15-4FA5-BBD6-96F5E9F5B2B8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215-4FA5-BBD6-96F5E9F5B2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15-4FA5-BBD6-96F5E9F5B2B8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215-4FA5-BBD6-96F5E9F5B2B8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15-4FA5-BBD6-96F5E9F5B2B8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215-4FA5-BBD6-96F5E9F5B2B8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215-4FA5-BBD6-96F5E9F5B2B8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215-4FA5-BBD6-96F5E9F5B2B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215-4FA5-BBD6-96F5E9F5B2B8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0215-4FA5-BBD6-96F5E9F5B2B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215-4FA5-BBD6-96F5E9F5B2B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215-4FA5-BBD6-96F5E9F5B2B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215-4FA5-BBD6-96F5E9F5B2B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215-4FA5-BBD6-96F5E9F5B2B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215-4FA5-BBD6-96F5E9F5B2B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215-4FA5-BBD6-96F5E9F5B2B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215-4FA5-BBD6-96F5E9F5B2B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215-4FA5-BBD6-96F5E9F5B2B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215-4FA5-BBD6-96F5E9F5B2B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0215-4FA5-BBD6-96F5E9F5B2B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215-4FA5-BBD6-96F5E9F5B2B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0215-4FA5-BBD6-96F5E9F5B2B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0215-4FA5-BBD6-96F5E9F5B2B8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0215-4FA5-BBD6-96F5E9F5B2B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dashboard!$Y$12:$AL$12</c:f>
              <c:strCache>
                <c:ptCount val="13"/>
                <c:pt idx="0">
                  <c:v>Ekiti</c:v>
                </c:pt>
                <c:pt idx="2">
                  <c:v>Lagos</c:v>
                </c:pt>
                <c:pt idx="4">
                  <c:v>Ondo</c:v>
                </c:pt>
                <c:pt idx="6">
                  <c:v>Oyo</c:v>
                </c:pt>
                <c:pt idx="8">
                  <c:v>Ogun</c:v>
                </c:pt>
                <c:pt idx="10">
                  <c:v>Osun</c:v>
                </c:pt>
                <c:pt idx="12">
                  <c:v>Kwara</c:v>
                </c:pt>
              </c:strCache>
            </c:strRef>
          </c:cat>
          <c:val>
            <c:numRef>
              <c:f>dashboard!$Y$13:$AL$13</c:f>
              <c:numCache>
                <c:formatCode>General</c:formatCode>
                <c:ptCount val="14"/>
                <c:pt idx="0">
                  <c:v>72</c:v>
                </c:pt>
                <c:pt idx="2">
                  <c:v>82</c:v>
                </c:pt>
                <c:pt idx="4">
                  <c:v>83</c:v>
                </c:pt>
                <c:pt idx="6">
                  <c:v>71</c:v>
                </c:pt>
                <c:pt idx="8">
                  <c:v>64</c:v>
                </c:pt>
                <c:pt idx="10">
                  <c:v>69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5-4FA5-BBD6-96F5E9F5B2B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0215-4FA5-BBD6-96F5E9F5B2B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0215-4FA5-BBD6-96F5E9F5B2B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0215-4FA5-BBD6-96F5E9F5B2B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0215-4FA5-BBD6-96F5E9F5B2B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0215-4FA5-BBD6-96F5E9F5B2B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0215-4FA5-BBD6-96F5E9F5B2B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0215-4FA5-BBD6-96F5E9F5B2B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0215-4FA5-BBD6-96F5E9F5B2B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0215-4FA5-BBD6-96F5E9F5B2B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0215-4FA5-BBD6-96F5E9F5B2B8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0215-4FA5-BBD6-96F5E9F5B2B8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0215-4FA5-BBD6-96F5E9F5B2B8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0215-4FA5-BBD6-96F5E9F5B2B8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0215-4FA5-BBD6-96F5E9F5B2B8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F-0215-4FA5-BBD6-96F5E9F5B2B8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0215-4FA5-BBD6-96F5E9F5B2B8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1-0215-4FA5-BBD6-96F5E9F5B2B8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0215-4FA5-BBD6-96F5E9F5B2B8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3-0215-4FA5-BBD6-96F5E9F5B2B8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0215-4FA5-BBD6-96F5E9F5B2B8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5-0215-4FA5-BBD6-96F5E9F5B2B8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6-0215-4FA5-BBD6-96F5E9F5B2B8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7-0215-4FA5-BBD6-96F5E9F5B2B8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8-0215-4FA5-BBD6-96F5E9F5B2B8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9-0215-4FA5-BBD6-96F5E9F5B2B8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A-0215-4FA5-BBD6-96F5E9F5B2B8}"/>
                      </c:ext>
                    </c:extLst>
                  </c:dLbl>
                  <c:dLbl>
                    <c:idx val="1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D-0215-4FA5-BBD6-96F5E9F5B2B8}"/>
                      </c:ext>
                    </c:extLst>
                  </c:dLbl>
                  <c:dLbl>
                    <c:idx val="1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  <a:lumOff val="4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E-0215-4FA5-BBD6-96F5E9F5B2B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dashboard!$Y$12:$AL$12</c15:sqref>
                        </c15:formulaRef>
                      </c:ext>
                    </c:extLst>
                    <c:strCache>
                      <c:ptCount val="13"/>
                      <c:pt idx="0">
                        <c:v>Ekiti</c:v>
                      </c:pt>
                      <c:pt idx="2">
                        <c:v>Lagos</c:v>
                      </c:pt>
                      <c:pt idx="4">
                        <c:v>Ondo</c:v>
                      </c:pt>
                      <c:pt idx="6">
                        <c:v>Oyo</c:v>
                      </c:pt>
                      <c:pt idx="8">
                        <c:v>Ogun</c:v>
                      </c:pt>
                      <c:pt idx="10">
                        <c:v>Osun</c:v>
                      </c:pt>
                      <c:pt idx="12">
                        <c:v>Kwara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dashboard!$Y$14:$AL$14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15-4FA5-BBD6-96F5E9F5B2B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_xlchart.v5.1</cx:f>
        <cx:nf dir="row">_xlchart.v5.0</cx:nf>
      </cx:strDim>
      <cx:numDim type="colorVal">
        <cx:f dir="row">_xlchart.v5.2</cx:f>
      </cx:numDim>
    </cx:data>
  </cx:chartData>
  <cx:chart>
    <cx:plotArea>
      <cx:plotAreaRegion>
        <cx:plotSurface>
          <cx:spPr>
            <a:solidFill>
              <a:schemeClr val="bg1">
                <a:lumMod val="85000"/>
              </a:schemeClr>
            </a:solidFill>
          </cx:spPr>
        </cx:plotSurface>
        <cx:series layoutId="regionMap" uniqueId="{FDC4C789-6917-4660-A798-54AA9840310C}" formatIdx="0">
          <cx:dataId val="0"/>
          <cx:layoutPr>
            <cx:geography cultureLanguage="en-US" cultureRegion="NG" attribution="Powered by Bing">
              <cx:geoCache provider="{E9337A44-BEBE-4D9F-B70C-5C5E7DAFC167}">
                <cx:binary>3HvZct04su2vVPj50oV56Og+DyD31izZ8lwvCFmWSXACB4Ak+PUn5altd1V3VN97Ik5fO0KWhA0O
SGDlyrXSf73f/nLfPtxNv2xd289/ud/+9qQKYfjLr7/O99VDdzc/7dz95Gf/MTy9992v/uNHd//w
64fpbnV9+StBmP16X91N4WF78l9/hauVD/7S398F5/vn8WFKtw9zbMP8T8Z+d+iXuw+d6ws3h8nd
B/y3J4fGBffkl4c+uJBepuHhb09++MiTX379+UL/cNNfWniuED/AXPlUUqE0khp9/sOe/NL6vvwy
zJ8SSRUl6ssowl9vfX3XwfRPT/PLi3AXHr4O/N4zfXqiuw8fpod5hjf69O9Pk394iZ/G7n3sw+MS
lrCaf3ty7cqHyd09+cXNPv88lPvHl7k++fT2v/64/P/1159+Aevx02++i9DPi/evhv4hQDdz7P/Z
WvzZ+HCmGGIQoy9/fogPe8q0VBQp8WVUfL315/g8Psy/G57v5/4Une+H/qOCc3lX+vnrEv3eTv1z
0RFPOREaUcx+Nzr0KZeSIcS+Dquvt/4cnU9P8++G54fJP8Xnh7H/qADd9B/810X6v4+PfIoI0kIx
+rvx4U8RF5JJjb/AG/166y+nBx7m3w3P44t8nftTdL4f+s8KTvn/EtrEU4AuxaX+Cm1wOr5LPfQp
o0oTTcmX4JCfggMP83WB/zgb/n7muflu7s/B+W7oPys46V8enP/BrHex3k2Qkf84EH8OWNVTRYVU
GpMvB1f+sDfYUyGUYop/Pbg/0ZJPT/Pvbo4fJv+0O34Y+1+9Pf7o4b6P0A+f+ZPEUT8VcC4p4OeX
48l/iJB8+hg4idXXYeCVn2/9GVq/cbg/fp7fP7rfJv7w8P/jpPCPj843dl3chbvDJ1r+HWf856Nf
yeZPU//ZMfq8Xmcf/vYECywIYRR9F7nHC/2wzt/nmt+d+nA3h789EU+BpWCImMLANBmncKDWh8cR
9pQqIiGKAkgO0fCZJ7/0fgrVp9qBI8K0EgR2gdIKYjz7+DjEnyqlOVwOIYzgA5R+q4qe+TaVvv+2
MF9+/qWP3TPv+jDDhZ/8Mnz+1ON7SqIl5HBCFBOaQjpH8MbD/d0tFF7wYfx/spk1W9M0eQyhPZ9o
vZ3SUsiHClM1Fjs8BDd2XZrGfLdSv3NbLB4v/MONFSKaaawUUVhLBPzg+xv3XOEJ0ybHcinpUXUj
+YgqJtx1W9cKX1Vu3zPT2XJ6nsTomrwvxwkfQtvUz/eSlaWZSvFiyhB7kwjylRn7Pr0ms3Iqb1ZU
3yXdBHIiPK7WovJL/6HJxnUvXL101tgZ+/MtU3Moomi0L6a0iskEzHk8C24ZLlR4zZsFkdHUY6qC
0XrKLkOn+9mUVYvLg+C+f5NlFf6o1j3ZYrXtWyZLeUJpxrwpEwuNwQvarenKrquKCifVmiHtOBi5
7mLM1YrmPk/Ma2xUtosbPY59MMIPQzQrLMBrS7PtllQxbUW1x3YyfV1ne95Pu095r/q1N8syKQKr
E4uEEn4HMxbT7jsz+57UpR/28XSoVnw1dLK5GBfHfN4s2L1JEadnLA7ybdaq7X1T7s1qKKklOYql
nNwJjwSfSORiyttxVIes2sbG2L5bzmALjpXRamDPdjtJXwQe+s2Qem6HHEXbvpgljaHQ9KUcIqz3
PG4ZN2u2qc70scnUaTa7ip6uEm3+etT96MyScIaOsYv55rqmP3Saut2Ug4svVlqH/qLufTnklKr6
pZOiDYcO0b0zi61rE7Zpo6aV+3Rpu5SioVI4XbS2aurcId6XOa0GSQ+kCnY5oUGz9853+CyTeLG5
6HfETLlMEhv0Unk56lzsrMmbchadGVNtba5G1LnchSU0pwO1yh7bOtRrIXHH3kFG1bPxgk/iaEnW
6YsJxTVdpjFTS04SPcNa6FOWNdabto+aHtKuMwVxxsNDxPxjto8zMho3mORBYSvNyCt2Vc2YBNPM
0up85fZe1JrdrSqpVxnCZdGjxSbjfe9uW7ZUZ/M2t81N3OC4Y8Pcol5sW2preA6ZzWbYt9iefV/p
fznLnyHl3g9pcmX1RWv59uN/3QwP/YswPTyEq7vhkwLw97Eff4QLfcH7Rzz94Yd/APg/gPDPcs8f
DP6A7z/ksa9J8hO+S0ip38Scf0D2b4nwO1h/nPEZ0DFQJCkxfwRMqiRBgKmfAZ3AACgGWmP5WJdy
DLz6C6BjCrDNBQWURwJ0HwKM/AugMxCCEAGMByx+TOow6+vL/bD6IHv9DrIK8hOyUkQhdXGQNR45
nJTqEfK/g3TZzoTV0Zp2qd2wnSS01S2cbI/02d6ipK4HWfbObItrqqsYZAgFDe00n9Xlppp8GkQv
8o2I6aWMvZuLoVnL9UZ7XpUm424kzpRxROp8CLivtWGEkNbDjAbRAs/DDmDcocwdGyKn+lQmVvN8
QLUXV6yfV5RDDssAIZ1dhVFiTttB40pN+ZZh3xtBMdvM3PommDg39IrxKvttz5zgZowrag3nMl2x
WZe/NbWjdU47kpa8F92Aje+YXQ1bG9eaRpVygCMXqs6wZu32vLakdjldaz0VSWxhNFUt12CCq0Z6
pIvw4iCQG3yejY1Ip6xn7VstG3LNKuYh/ZRteTPtQd9VWPG3vgzqw2CJnvI58ehMNc1LY1KMWLy1
BG75psRj4KZm69ZdJdLq7hyyabuY3hMri8gRU2es7ZN/QfdahGIf9pUcGrnrOZeDVPsBLZWtTM2j
eu39TPEL7qu4X/F6ipdaWLVB9LJ26I2b437ejnacb+bZovaM1FEFMwjSXBBBt2D8vG5v+9KqeBy1
qtbZLFtvX/uqXthx1VnVnc62mqgpxVjTw+jm8f2Ueo/NPip5X4neVrlNUznnlobqup1ItuRdvcnD
DHmC580g+f1svZ+KenXrfCKGLJJcDw3ZTa94h4xS5XRRc56tBguYc1TUjluOOx5bg5JYJGSIjsp8
w/BcJ3wW22KmMc6nwWfZh2rJ3Gq21bkLbOfqNgtu/ogZexVcOTQG0BKRvA1qGExbK/cirgCNsELN
eGxbvNE826cpM2In9A3xW4NNw1CXjEyc30a21MQsdURl7qp2H8zSCp0ZS9aZQI7ptrdbLyjKtzH2
9yRkbsoVDbgzu+D787EVHJ4NY9cdCfWqB6Bf9ianGk0PFensvV27/kZSht87tNftUStIMKaLTCkz
b3BojGylXE6GDctD6kfriroeuzcW2TgYlzT1Jm79fscyPtwslMfSjOO07aZZvAoFmizXRlWj301F
XO3PSZjobBwi3uUln+lqkF0TMsTteH/bNqW971bM5MnQedJfcBXLATZwN8wvgI2k8UDLbP24BNI8
GzMqy/NqatCHcVzIfiyd2DozL7V6W/NSPA8i6LdeyhZYyYClO/MtDf6sWtvuZmw9akzXEsvgtMl6
yHVQ5QOZEyoNn0aFYHDdST6PKnWGU7+Wud229tValZUG/AIC9Kr2bfku1o+R0W3tmMkmNImiiftS
F+NU8ndyTXttVjzatxVQWEAnXI5XWtXdK0Tgjgcr6/R6TyutbpZungTsQhGb22ljky0oykRTWLWX
p4xU43oC9JyHQzmJrT3wep1SHkfPymIcajUDG9vFbmSXNbXRtoNQNlFqYjId6VCMemNd0fsw7Efg
21U0pW8e31C7zBdAEpcR3nlxV3NGKDMeCw2McVeDLdRErTgmmS3vMiT9u46NBCjhmg2LyUZSrkXY
HN1NG1Wq4WsZNiPkLG7auV/fzypMF8NW7q0pNQdG2aRhG4pZMHprNRDQg9gIs2bdK4EPw7Yvvlia
qp+KAY5bbyjdw5pbFimwU6Hq9SDlMFQ3tkLV2dTEZjc7keWtG7slmM3u8diTESB5ZJB2VGqzDjjv
OHdXdhe9vwhdW38iUWU8MEg+0TQ7r7ujsl3QB2G7/jenRtgY0ZVbn4dRy9vZZnY3fBCVKNoAiQ72
8+beOQeENJ/mHqlCw0F7yZgIs9kt9ee2I3g+NKXidV6ywQYDYIqQgZQRJ5NGwpUJWRdKOKJtNhZt
6R1Qtpp0r91c2b6QAXFsRviScrSh4TVxXmf5FBvYgItDfZW3fcffVaFqyjywpYlFuclwvjcW9QaD
YP1h0w6NBpJ8/U5xK1B/xtaZr+trKzpEJiOqCX9YQ9dfx313jSF4l2d8brrlxDrSfKw30l7zTfBX
JHP7uzaS6b7KAAnz5L34gOeYWZM8Qq83X+tk6Dz5j6zk1cm2S3/R4n3/zWESr7TFozeV9VSbYawn
X4xjC3WUGz2+TWHHbwSvy8p00jfarDD7rR3p6g2Uqvtt47L9Y5OF5RxL7Vw+ORZO1rbeY14tUt8w
0rlkaihRuVkmAtUAGqHKMqFa8BmPEvZMXBugzjscGmdsXBdqereIl02ZIeDVk5VQp1gWxiOryyEW
bJtWIPO8QVdVO1b385Y1ymzjQFnO2zap5yXdcZvPDiri6xkMxjLPSrWmxmx130EJxZrF0btGo1DB
xD3geLGSstue7XvHt8EQsUZ1WWq8NJeizJYa8sq22/6laF1oilXVDPZAIzd7CiXKhFajyw7hs5Tx
Fj2f0qhwLtnUdgWSQvdFI+hwpfyo2os+VFA+yr3G91KV6/oBp1SOl761bVYA9EIJtLU6uiKtjaWP
M9Oet6mi78s2q9ecotTNFqCI2VCM0Vlb7FtA9myOKVZvxB4ydpizua9fhrT0HgqbGtWn1q2lcEYA
vOO84wkWRgeSIOz7vNjfImMzPaC11+zUR6+kN4tuF6aMH1s99seJ8wU9jM0ID5+BVYlOkqgzqJIX
zVlYDVcdU5faBZs+Br2h5noGgJiOgXZqunJN6acri5pan1W6wTs/dEAttrXYUY/aY7UOUV6UTU3L
nO2lLy/JwtryvZ+ySRdV2BCEqeZdyB2z8KBQ59r1dLOR0c10W0nZh7iF2J6XzZKaZ5JrtOcT8Ojs
BOrPgM7tkJYxRwn27mk7ZqM4jmhv2hy2qac53YXDr2e0E3dSjhI4MGxkvr1SS90r03O+OijuyTjK
d3rF+O1ms42cdCrajyiChHrSN7VIgBJNIiBEIFQbssNmLsLSxXBU4yLDad9OTTqDNW9intDi5lxM
9RhuagCe9qKqSXzIgD9fqc3K32SfkDxilRp3xNM8kxOqFp0Oa+96ku8S2z33XJS82HcJOgYDYL4e
1JxBrRgxGnIoL8vyEpQC1+YyozgZBRx7M9Mgx/eACS4e+TIr2OoYOZaXdF3UTZARjjlWLfUHBqRj
PImQ5GkhLRnjAcRg9HGkqAHqrl0P9LvZR3oQkYzE+L5qbCGw3FogH0toT4AZsAkK0w3Om9W8GswA
efMV007Dt5SNLz0DMn2MSQaeT+vK5ryzeBOHQbr6dphS9bEnom7ydhGxM5Ai00UYbDeaGRh1KHwv
WWn8NEcPqoFYtZl0J9Q5rkpY4kmi6k2GBznkUZQNygOd6i7veWxAQBgbVD2jcSrjWc+924Ddpugv
2NqOtUmVTT7f16zuT/XqB5k3kL6ZWWJs+qtxm0RlfKtGcgF6UGph8aasOixRLi6vPV6zIkMQBSMr
0fAD87uq8gYu1hYojpWFdDA1s6mH1Me8XOcki7Wu1mTQrNf7JdtbINFz5R9A0Gj1YbT9WL8f2oGl
qRjLDGqLNLthBxGHgipQ7P2q+ubolxC30excDng5QrmheVtIXhJuTb/RzB5SooHk3Tgv+pWA7GmP
TUMduq2mZPlzPjHahnxYBljLnPU1nV/5ba0pMINp6MKe/3kt4OprM8ePhf+nkvbvqsD/UsXgB0/i
B8XgiyIM4u2/0A1+9Ea+V5MfnZRPkrB8SqUS0F6AQRdVSolvCsKjrS0kiLtCcyopp6A6fFUQMMyC
T2shqNACBINvCoJ6ikF2wI9/KXzHNfszCgJ77Dz5XpsFBYFyJMHABWFCQoMEdD58ryAsaUAgYpaH
jaPq0ABQXwEqw5nlS7Y8L1V8LOo9/8AmtZ7RJuOnQDXjSTnZ7boPIPrV1LuLctbLsy4Tsz/UrBkN
S4Tksc2WZ0sEdBW7IOc8rUs0bcaSSld6EU39MSHrnmXj6FCVj1MfQdwEROJA5gIr63MoiYfLyVnW
mLkn6V0fyLieKjzM1My1buVR1RIIoHICX9luYtlhahjGly3h8UYReGnDw76+6rpojyBOW1By57nQ
w9i826jKCofmIT5zqU33+8Q24BVQGN/4SXavsALBIWd1oJWZEKiZBoHk/WZsMJTPVRygACvVxvK0
sPqgJpAw8lW01R1pWbUUbkv2aJneCp814VlYWjkVWfQMOJhzzxayuhxAecB51bvttOSM3XZ6f6wq
GjV0hVJVOxjMavJS1VB/n2YAwGc73+Z0DJMkXU5wA9x87eJ6klEBGnkEFfwBgiwuGymgrJJlZs8W
D2JvjjlVz1nHQAkqycJPsjRodyiJC6wIaxLP9zRnvZnWGQpCTmt+mWLtvRllqR6Agvj3NUi4d3PU
6WpcwUrJ66XE/GQrxXy9Q6YPhiwgmBaT8GuVa5I9gs7QzB/HqgK1YpsVu0WDom92H8hr63XrCyim
xVvQ7GeovLtuPZka7vUxOsdQLndf9znXETTflqTqroeHPcXKTa8zhuRVWW2kLFoCbWM5SEFZdxY3
C3Lx0K4ndc2z3RBJNlbUg4R1TVm6FEBQw2W2NYke+GOteWQrGaCsA2HqOQMVos0FE53I44Y6fwpl
DAGqNqlqz8UjzzpkclZ9XgMx+20FWWI7yHXwsSCzqNNlnYBOAJ9qrlogtdNJ0LqpcsjjEId1tB6/
nHEFL0psHQ89kIkjq1B7l42IXKEWftfFWazGImaP0zqKS7TNEEe3+/LELm48o1VHXrPRk1eW8e6m
JhCOuMZJXa9rN73Yx7GhsF3KUoB70WnIqkOfVQVC1QxX6JrubK0DF+dgL6SmyDxKztRho4ORC1I+
T2FM6wmG9TlRhIFVInYa3hAnMmTQVFuZ43Epz8sEe9TYptvgol4eh9L295MeuvsWjft9H+c1FU6r
8sx5v4NG1uzheq44faXKFg5aKaEomTi5BgSuTssuiCvNOxfyFlsokGYMVTo4GjN1hSS1Aj6ygCyZ
l/vef8xEBsdtpLu1JxuULOWVjNVYPutXBJSlC/PyWjcDPRcDX2/Isi2tmWUNqk3Qozh0vl2qI6AF
f+mGtb/fWIWHXIFAMJ02MKMzpazYWmComWqD14m+XVpNmFk9p3vRtwM+r/uG1mb2tmxy30CJeap2
NYMUtLFw0bRzGg0wogTni2Ba31A1JG2yNpACA/bwvCWPWbjJGNTdNRQ4z4askTq3DShewDpj1wMK
qgFdgXgGAmhcS1CbiOfofMERAYHaQ9yNiLS7l8MilmIG4QRKXFAWBTqUdNmmw8AalOWgT/To4EGn
vAGlR8ace5YdB9LjF3rw7gVpK61N2y0P4AI4Z3ZQG1+S0I3PiRo7bAaQwl0+jnNbnv8R4W39Go7B
On6KSerffGK9umuIPk6N08DMH++U4zjcrFyAvdIhXp6mONHt2Flen5XrUjqj12o9WzYuxqPYLSqC
H+tr5erpPSzfdFHtbf22o9Fdqwwg5wArXR93PDWHuoHvGoyWS7Ws6Ayhmb7Dy1wfgbhvz0WcETWK
te46EyS88PvuC+on35q+R/UxVXU4Wdg63MZqX4/BkxEZOSF+KcI+ZID1ZH3Pt3a/mBtEDiA/8suu
SSDltEqAlCa767VS+jUa4qiPlmLdXxKeRfei3xu/3VZ6ofs5toiWZ4A/AFZZnJb7bKUctmW/b/5S
ZHZ5X8I6X8M5H26DinzIK3Bx33pae1DO0Qo1QpORtT3BS1yOEVo5opEDVEOpXyqZt7Qh83Urpo6f
CUjNHewEMaIDKMX0IoL+vpkaVJYcfOUYTkAt3aCf1QaXI0ZtaRaUSnzUywASoZ6pfY6ybkgFyMzd
JZZzeNesPSjOrpLtK8WqgZ5mXevf1PVSt/nKNn8bKrp93B0Hi7RU+35BiJ2DWQeohPO6Kl3K4dvB
Q9EKAviRlQl3F43wGX07YuGvJjgbQy7rRdW5tU26BWFT4ly0GEhIVtnptAYKkR1LFuNJrdDpnyew
/2nUVGop5aOf9MfE9PumrL97Wt8mfmalYGshaCxACFgnV5RpoH3ffC2NODSLMYUZiMH676wUmlE4
UVwrqTi0Y4K/9Y2VCvC1wNCCWWBtCcLQn/K18ONNvmelBJoNMBcYQdcuh9FPHQXf+Vrdui0VmZoc
VXgE7RGqaZP5WBVeZOqVfLRFN/BH209OaesduKZJTexq/uSlbmUGviq45+Cxgs3/cXm0XfdPDix3
mwUC8MmZ5Tbp01iTs1R14Nv2HYvpMvvk5w6fvF1EFwsMAdqK320gha8FVGTWHl0LIvLpPE2QmaZP
bnED3RadSQwctXknk85RyzNIsHwFBCRW4TL3lRumIgjJe/B91XwP/C197PoQX8xw9P0JCMvoha6C
0Ie4leVFpwj0HzRh7rLjDNrHcA4nDBIH4dy505WuoHZ6F6EmrQfBpktXk/00Wjbhgg80vajqCrSY
1U8V2GdgoZtajsDQKtuB9zKXY1Uf/JZAq9dzEceUXG45Gevn5TYuIV+WunyzO1o+p+XKf/PgLEhI
bnF/NoApAh58wsNwYE1Zf2B7Fd6KporvVACzY0YEJOY0ZKAX2E4uMnc6ADvaoRQylZYZKF+bqM5n
L5I62VZGkOnbvnkFKtZMDm4M+LeoJt0c65TpEz6t1W057dsLYvv5tdVzFU4dAYfA6KYephw80R1I
oAMaDjZjTztDI1p3MBXncTTcegD2frO2Pew6gqtZEgT8AWTLF+2MQa5kTST7Rbn0ezp8VhJ2lHpI
55jYk38uJ+xuAhiVLa7akz8SFXi5iOuOLPjlZ2FhVAp8qHHr8e8JCyBorrXhUd/8a3EBpGvguUGw
SuTU7pBVERU3awTDtPCVAlUM9o6vXm/NWEYgtygWG3btCAIkR2CCSRBlDnyIsCF32W0vqoi3a2je
WUDcaZf5HXhx/XmsQX0Fzc5X6dDVaANzcvf8KqPgvO39VmGgtMCGXy1oGutbycH5uoXg9WA4hM3D
oe0SmBmDEKiDzhxdtVDagX14FmvIRIYFG4+19s3lKDy6LukMXROt9enAW6VvyDCWLNfleun5qs5m
WsbmAPUhHC2u6ng1cATCsHCUT6cAKHosyGM/06iBW2LeDueJcBoP//9njS8tbgz6rv44b/zO/0H5
TtB4nPs5dfCngPQC2rjko3rBGIV2ta89bsAkID8IThnwFEgG3wQNUC0whh43TUDXEADroIJ8aYmQ
T4kCJQOuB6lI88fusD/REoEf9ZQfU4eWghLoVIcDQAn0RvwoaMwr8GMWdd7PVbqwDfj7atvAPsSB
9gcL7RS9QdChBxZhmoBlSRGPUELOZ1WJ1rcudPSa9i1+jsaBvFfl8rDWWZrAFgaW1AY7fExkVEeP
67GYx70qBG1egfAxtUbO7EqPNoOiBT9Ao9rzBRShS2mHeCcix4fFj+mthLYMVQStfmui3aDcLPnw
vFoGdtpUe3aiQa+7hCoJHRDA4zElXFXFStblRFXDltuI7NueeQHuC1AjaHTSHdTtXYQ006Ed5E97
2CtwI+Sw3oB7p0/nfWquhFquRLd/WGb8AZqu1nwOGzuF5oTxDA2JnQ77PhoqVnUYKFpzrUCHBFu1
fV1DQXWdhMsud+17b5p+B4/MNRz0xQzoZRLZGcfLhxYK4GMI1chNtwziChpN+qNcLI1nYPu4c1CY
hoKX493sHOjQWg+vpumy1tUtpCN2ZrkHvGnF/Fu/KXnNhi4Vgf43eWe2HDeuLe1X+V+AHQAnkJeH
Q41SabYt3zBsy+YEggQHAMTTn2SpB/ceOqLj/Fd739lhlyRLRWCtzC/TpE+5M7GHqHLml24JByx5
Qj8bd2Y67XTb3prBMTUkVQjUeuLwYl0iztMw10dVj+qVzlB0mrr183YJ4Ugvfjfe+MqZb2k5jEHW
8JnmgnKyr+hmEE1iTT3unryeDXuyDJ/xl3Bn0RHWX+mKvJ/X7tJP4/RajFME7wa24xROzsnM3WfT
R1OblBPn3W5woEopl6wHwiDwzuXgwual7Lbn/VzlFbYDePaq8V6aEZOHjofGg06weIm0pbmpeEQf
eAXENMEqMBzasaIZN23zoa2MvRe2t32Crf3eWBg7RTtK3LTzFCWt07G7pvU/wdTFNVKVQb46NbuE
PUy7cRjrl4414mw6x96bZkzLcsA6UmEmOBmLHUWG1boHZnk3iD788l9zboK6/Ytz808hoT8G7t+w
4t/PTRDAAehekH8hfkFw3v12brq/4EzcAHA/iAI3DCnm6l+F4PAX/HUAwKB1PZdRZNh+PzfDX67S
cIwDFzqEB7/w75ybV533T4zuhrERCjgYx3GACf7Px+bsDBqSKJb+90t1u1/xRsNVO1+vXUgk0bHA
VexdL+Vwu58hF8o190EuH9bekgvMlPYm2O50db3eRRHDnoGvjmtfXkcAa7i3JL3iw5rE1zEhuo4M
+jo+eNdRglzHiqbRLqbQwr/l17FDrl255uo6jmwUwUluM0pxHVficjQXh4b6KV4iHO+iXoIlh/yL
MQc4ayvTTXrOODfOnC7XoQhDKwYkvSmlwCoxN/nbBBXOpH8DouywFArvqrK2Jw0MpjrkP+JRnpeh
WT1oo8W0Pk+OjsXdz3YO6Xsdpd0ou/ACsS/0LlZFZklrZZ2j38hihYEa8fk8Fz4Ve9h7ob785z9k
CC5hEYXB8e9Hk/OXt0V8+Wez5feXvk8mSLu4HtZFPE3MDQnzgWS+Tybg8jFgeIAugaGD1aR49v6w
WgIMJWBkYdOEMEv/sFpi0PwEGGdMMUUA9YrCv/OEeVui4OfJxMPKjHQAfB3iMp9CH/zzI+bC+RN2
WXeS0vLekjL+DGIed9dkIlHgDorD/tjQEmhd4C/OpZaxfYAhzLFuSeHgcukWefJrKtMmoFGZYovp
xlR24I2S0h9BFG6T1t0Cc/HOd8i0+ZrLwXI7c0BwkoPJijt4MPBdqz4Vap6fHGqdz6Tt2EtrTPUU
QOuPH6TPZU7cZRUXG1eyg2QL/cj31yrIOuZXLzMu1TarAZMcPOoMVaodCyBPRPZYYe86sKGXqc9W
Uu/dknjVLgw4A2LR0FCldNTsUxM1QOa0Q0aTNUHRYZXtPZqPDh1v3I7yD2aQvU5Nz7spBZbmXXSw
uthaCkX8lEyr5xytX9qL6VueYydV+7bg1bEgA81q1suz4SH9oIdS06TC6JnMuo3YgbHFAUGt2ZPD
DetSQLD1cIZNK54sNv86GVzCX1Uft89RROSuJcX4SOJuAWO1lPCLNFF7Rdp1x7x5+cjJ0GKXGToI
0DIAVUqc8RY4RXXXeba+X0HXQpmA+Trl/sI4kAY8DEePdF6CLSz+iLeq/lGopf9YF0pkvOthLhlv
/SBdpyDJ5PaN2mEaag62leILhGJb5h4bQoK5hstLDOTnVXVYa2sbhpegZBgn5omZHfjJ5raQlh3B
uetvhfDsMS6a9gOfRVAn0NvZXStEcS8aVxV7uFKTyMCmjVHGOuKfar9k36eiDH8E1olVhjObtBlU
4wKk/Tw333SsFwUSznUy3g9IlTRDRN1kaWKdQBnmcbpGfhY6A5SRASTHESTsgO9gvbjPqlD9fRNV
07gTgBqSyeOApnhlyH4GVikOgRjGT4GeyX5gvDmDG1kBNobSuGnkBuFLH7MGHGmPOgGAg6zJXbVy
GETIbOwQm7CIMbiN85mWBFDKEnr5FLQrZG1lytslmNihtmLaj8483pRzYZ4KMAW7NorNU+3U9Lsb
C4UIQ7mUIi3Vak6cTGCMOTC++5LHFfg7vKn5InkWdKRoUuFq84VT1p7AAhlA/+0AuopCDffS2lF9
uqA6ADifaRT0D4jC0G60rD942zNWCpwHWbH5Wiak8oNxlJ+2NP4x9G31xb+aYJ6P/oR0vppjXmT7
ZWeoq5JlM87WuoG11BZO8AnAG5y1dTPZpmDwP+rNeBuuHlw8lCNAnFXAGN3sudjU7Hst/GXvakAp
mRPWMF7jsZ0vCgGdYL+aFU4cgTBy6wS6+kIan9y3sGiaBHRb/eiAVj3yKvRv5NU3dJYCHmLQFOFD
71WLnxVXlxEEjJMCb5P3dRTPl2Bu4ofl6ko6SjjH5upVxhZOaWRhTc2bi8k8CUMT6I3eF5EPm3O6
Wp7r1f7cUJSjBN455niHtReymaQEdtqQNFfvlF99VI117JEuoT44YdTTFEsUJC783O5LBRt26H1T
pRjoPztI9CQACaf7tWE4ja7O7RiWKgNRVX5hV2tXiqLJ7dXwVVfzN4yZv7NXR/hqDmsTwygmV9MY
Z5l4wSI5LwlhM+hk5Xfd9Exrz8mizXvua15lRbhOu2UAxQHLQcMggy8Ehm9Z7uTVxI6vhjbBAXZL
wgYLBTJOLdtNhADa7q5W+Li54vJqkPebV+7Rvm5OzdVCd60JvXPhR43K2bjWXhYUZfCdOHN/P/Oa
H/GlqhgWLwFgqwVOUWc2iz5glZX7GfBSnBmcZD2OeeYPH52yrADpemOfiJXPMo8a7JcH3fthuesi
YcqMBFXd7tzIraa07Wb1A0pNWd0wEKF0v0msPCfwtdj+v2LmQRoPY/5fzDxbEvhfjjzvr3wfeaC7
kyjAiAJ8I4yCq67ym44PCcbDhATJBRin7/2UTyG/YHfEfEJjHJYB5Obfl4oIIw8LQ8g6SJRAHYPE
/zfEGIw1/zjy+Pi6MEJFPj4Too//IMaYgS/cVChmWfr5czTKuUiQBnhueFm84P3YnIJgHj+JakYW
DwZ92ed4V5aQNCAfvzAycjh3bvijQOghSt1a0iZFMIw+GB7BXja4jXLP88y3iq9qTJHeiNUuKNpQ
Zlh1KkDJocK52dbReh4YntCHwvbk3qVlNJ51ibslYaDZ7FnXbjdiCfYxpQy8vcVO0NSJ663z66Ya
f1utQ7rzrBowbsBHYpqTIPCKvXZreF3e1feqNguMXN2wigvzw2wWmbd6APhKAeMMo4nwDs1mp/Gr
s+ZuJhu72m1X5w1gZPFQXP04ffXm6NWnAyIKz27e7DuslpjE2s3UWyI7mqTYrD51df3Y1QHsrm5g
d3UG7dUljDbDcDEDvMOACbVrhVLQqz03tnDxBkHSGu+kTwAF4T+SsBgeYULWF7bZk/PVqSzN5loi
Mae+iauX6V59zfrqcfZXv9O7ep/AFOGDdj7vLoiMrF1mNo+029zSZlrCT2JzUHFxBTfz5qryET+W
CJrOV3Y1XR0ig5vlasWqzZVtSj482s2ptSHMXv9q30Kr6jMkhJanttT4Mq9Gb9FE5sHd3F+6+cAR
AgjHCRLQzSR1s/Nm0+acw/aNryZyodr6Um/Osr95zGQg8uu0+c5hF5BMX83oaPOlq6tFLTa32l6N
awVAxmTvDKfqPTVA9Orq3Srb7mX010VnyGBW93pYGc/Bk2M8ByKvo91UdxI3zV/AnIKT+sdqAANF
QLObpIXz9ez2ylkv/0x1EskKsPLlzLpc1179rLBjOrnXCiDS+MOquQ2HXn+JWlzwiEFwlQ819oSM
CuM8Tm5kdlg/6oSJbnibO9IdIGUux7HAAh8biFMoOyI5Nnl/x2JAzFDE6gz9OsVON5H6APrS3InC
9fesg0etdYHteqnXV6bmYtdg7DwaiaRnIqXbJB6wkNsqiPGm04V41ZL2jwgXeS+2I/H3dWoYPHun
AIO7tBe5ugXSC2L6VgcNOb1DpGFks0I4wY7Krrr1tP9JRvMSZgUHG6n8QK1Z4IXhJz2WXfkRaEQR
nyYwZyQD0OJ/H9jYnoN+7h8i1QkvaZxe2jQwnVhuLfIk9i2IwrZ4ngzekLt2qIHRrwiU9DlylMBJ
42KOoryIAvzaixGZQyQkHEYwTzh1b8sCAbCyEpbdOcVqEXQdl/5LiFRVnwIh5t+WZWjPAyIx57AI
S3rmnmnaXHU6XlIfqip0CGQIvOMsx7as8IYZfZ2usC+9s26mYH5s28aeRoXUbe04RX3qGQifPTCx
RWRlETc7iTzPUSyk/2Yb4XwKMJXd+l2lX4KuYgHA2ZCMSdA7uMFhdHWXwfU5zQM8ul3m1r5/qWYX
FurSUn0G+b7aZDB60ElpG1IlcFnXOuOb4AoSLbA7UoF9n2xdFdl//lX+q84X/OVl/j9vX7ov+l9c
5z+9+v1CR3YUpy310NcCNx03+G8SBqW/eLhMYcx79Jop/UMkpOQXyBoYAmJ49i65qhu/myse7P0w
RvcA0D+AntHfuc89+o++PCQSwKpeBJ0QKoZH/uE+n/Eemxbl7RfXc+bEqVaeq0mSE8oEoqeIMkzb
1toTcgf+mc1V8X10WHQRCx0eJB4DgEjzDAKuM+oTPD117nlgL+9JNuCWiEEp5qfwM4YnHsQqn8Op
hTBCeZVPo2JZGcjueZks3BIhnc/FiFxO9h5y42SJ4yNszg433BocVkmLu7FkxamcV35n0Q1A9iZS
wWcUxZHHhRiHZTKoufejsLzTCci+YV+KsB0SOTnmRJvAfbQzVjXV1X0eSkBSOX4E5jiBjklxfJZH
jmk6n7BGni3oVwK/QrlfYzKM31eMGJ+kKKMXpHhg2wuog10+FRr7tRXtxQ1IWec9/LR06urpJrJz
e+r0Oq6J8Jj+4YOEO/8UnhO0LL/rQcIFGbvIfANMc+yJqX/YuDZvuBObBwSH/MPqDz3c08X7ihFK
J++BOmNwEOzctUAQSwDD2vkqohdwe4AKynVJe2gvF7/txttxZe6BxiV9isjgFCnSrfPZCA3gzaEt
0gBb7o4AH3y1BoN+Yj1TBUnA/e4SI630MivbPII6yQvkAWTqRowd4SFJmD9O1yYRCPmEhU7b7XQo
8XWEoz4GrfSBqUXIjEx4u2TM7/GZ2OybPS8d1CMg3DzsZyQJPjS+RS7F86qnlU86B/GO+gWKuzuP
TTdUyRIy52MrHPQiUKteFzbFbwF8lVe3riuw/SKAaSV94nyDruDu/TZoTgvSSBLa2tyFSTOisAHx
3+XZJyNCBWHbOihSiIOH95jfwu2IpFkFbrZBscJr7PEoh0k0iqRvPfYqmUZWyOHqNYoL5+k9/ddH
i/0c85FChPPjp6FnAdyeKAb0VynxDPibIypbjMsTN4Ooj39EARGzqW+4z/rb2BvgUCHgKsFcuuZD
DH35EAZS37yHA8GhuJnTGP0ZGViZKhBXyD35+hQKD5r94jq56dVNjX/GWQ5mPrxHBlsup13TCy/j
dGj3nnHlW9jozQw0X8Q6sIRQdhERgARAjmgwWIsQFCw0jvKL49TyzcD99LpqBI2hbWMSz6p6SCCN
bwoFiJ1cDsMEXJN47DijVCEbpZDi0CJu7N/3JaLyCXMq8hiuNuhvajU6BxkXcgdmLiy+RcXg0LRA
ouJMugEgQTc6xt5qDTUGKZFlfEJOhbV3s4r9jSux3oO7TmWRkE5Ntw41wzObAcmmzVp4Ox+SfTL7
uvtgJb2fp0WmTlUFlxHAmrcr4bCYrKhiy48r1QB3F+gRRaoWp1PgwFe2Xfgal3UVzLvOV8Y5+X1f
MpRNxPLi0gkMaRe09DXQYNlTb2Bz9GDGWH4NGH7AI0LCdVYi4IIIPDyNPcVqj6hNT/QO2t88I6bU
Ib6LUF9UyMSN5gZwNv4x/Q2tXIEosOU9+lnktLdTz891DN3oyWq9DlkXdD+WHvN6DVLuh2PIMp7q
uhXRpfVDJ+tBadq8KSVkSlZ5yt7gohjLfMBBu0ewf2PZl9kb8wUMvrMfsU0ePRzEwbMjZpSNuN4M
YLUY7Wb7NhMimIzhJGlZi0yNjBHUTWY3ahGkR/pXAZZsGLk363bAClLjm5Ygott/mwtSnv2qarKu
mdRHn7Zh+bAoMsi7LpI1Lg3Eb/qxWYe7phjUA6pXXGffUsNiQCKOV2I/63R/FK2/Bmgi8PWawuw1
fQrBx1H7ZWxlfP6vmUjcv7RUfq6e/CfTcnvpb7AHQUgFzsXmjGwOJAaC32APUILgJAADQmAA+IFJ
5VdLBSICMoMYR36jPfCiX+cRlNVFhOHjofAKeWrMEn9rHvnn/gsXfFeIBI2LYiW4OxiKfk6vADvg
BWKx6QSm7GEuWhAMfoP+GrYUh7m1RV7yCUUHC2NJ5XUW76PSvenipYFt3kCtNO5lIOC2eTHKVEIa
fvBgC8D0ZEcnDlNoBrvhjTpgpCRy1Misalp+UTE2OlKVMCiUcZ/8jnyG+u+nc0HzmnoS1grHiVq1
MC+RZ0nCldLM13GUiaCKMtRP4OJE9PJA6NxeBIJo6eJVNLf9hIxus9pHlGMESLfNwx32N/hFzvcu
6oaTQvPOHhDW8KFYMZgXDYyadOupSAkrn6MpyF1b2WMhGow+DSRt0iCMU8KS3VlL41z0Vd5obHEK
cea0t850cDmtT+NGHaDnwIOisqEI7UYl1BufUF9RheGKLcQbwYDKAODsG9WgN75BbqSDHw5dh91s
RgtSHPefJ586pzBECB6IS5T1YzC9esbrLtVGUXAYB8jvg6ywQCwQLJF763knFSNwj1QiOIxiInuv
R3Q94P0UZKUalttl0ONNu460TZSQfh7UlCZjHahXIml9RLiOnCyilUeX2c9occIOU2AGOQMSFElL
K8QKGJfPtfZvh6p7KJCvzwUy+vu5aWlqPIXPMwr8sPAT/i5dFWdxbwiF3UA/Lt2kknBwWU4K694U
hVUHNtIpq3RAzqZ3+U3or+owtFWZ17D4PhJfBNlURWQf8fCZIbqLMTl6LpnuDmU7PYpy5qnl0XiH
zwx7urMlUv4aaaDrOgcw+jLF0L2X0hk/+yVqFCQGw5Hqz2Ys6d6Kpb4dQl18YCv1HrgpyY3nOzSb
BjEfwmFWie2AFOFJjPZWMbazCyJeNjIjbnuC0C6NxoQ6zRcUTHB8w53hDURoj+Q88mgpHfBm1JD3
z44Oi0+NkTezIOYHk5M8tRKhJVyMztFBHOheASGB+2+mlON7UyZ4SOcchSTk6UrbtNG4XhAd7s8W
3M6dL+Ey+QzdFwip+HUiOnCcjMwyDQbUTvEKiH8USucUaY8/4Yg3z+FYjFmv/XAvKx58D9eYPzaT
fqh1Ze5HBNRThw1oVDDlE3PYR/ig3qXU6/LYWRKCqmfRvgg6lUxx79/gMa9ZGjId3yJLo7MZVdU7
11kYIq+83ytXkVQwlyY0cJxkRSi/N7XdN6GngaXXOFjKznkhgvr37YqdeomRLxlD18tGjRCKUOOn
BhzQHnWqa4LES3u0o7K7cbJvLYpYPIUPHbPi81pEP1oOYL+DB5ZECgboWodIcrUVz4ayqlJn1tMz
W7nINpcrRfVqm6nAigOUGJScQdDPlYc/ndAQkbbrDPNQ2fpohPAuKMiasjoAfmlBHScraKOsNeWb
r9m3YQ3IYdFzexSubTNUkITIB9CbCR0AwgEPKwzSdaRtnyZnrTIxOD9AA15iIhXoL7c0exgSCulk
nKimdZ4NfpgZWjWCHQMe/FYEUXFPW6kO/URERjx9trLYDZwK1J555W7ykF2D4tqlxMXhJbr2XEtL
XIQi1Jr2YIAPTb+6mYZBFydYP+Ap9Z1zqzfNNVzH+56PH5dqTTsAnums8aI55mcobutpFP1LDHU4
d3D4ZF1ty/Q/fxoA+I90KVCEf2813K2/V+z+MQr8/rr3QcD/Jbh2Z4P5RGQUOAQ8g9+MBlzlGARi
DI1IDFD6xyAQI6u6dWRthkK8gUV/sBWoFAbiD74CyCdwSzjwf2sQ8DZ24id86fo14TNB48BU4foR
3I6fB4G+EnMwum3qy7i9tbDh4dyiq6mFOc3DB5S9FSeG5Ro5bgm9MSRz/SOWqHdwkNTazYHb7AIs
zNhycTtOtR6BjzKyawta3LDFoI0P6ulsM6NRdWMglo0w8PsWy6dR3sFG0fQc1GX3I94eZbE91J4Y
+Ue/9bpDVApYbHXsNyc6w/JuVYnLnQvepX4w2P0QFWIXk5LlzXYIedtx1E/4biITth1X83ZyiZb5
dx4tQTSiIcV9GWcpc4Qhlq8tDsN2GssiHbZTsoITjmdtbbonoh0lM1X5E00EPJEfpSQ95G53vWB2
b1iCqsICi0GDKEPeoC0G1VnhOg9ZbaMwBdeBCyEWdhrSQXYI8A+x27+u28USrPVUJzhTyI3glf8A
mLv4oMIY92cVLWsyXBXK5qpWTptwiSpHezJXNdNelc34qnIu75InDhHon72LjFFq5VCgFhBCdpuj
c6amSDL57VltImo/2vabDFekPs0mspbOprd2qpz6j95VjB2vwqx/FWmLGl0oUDIlw7nNo6FJYKJB
HWnryY2TYEKjyYKqF0/bN9osfLl1WjXYNL5qxOEmF3NWt2fH4WI8zqDX45M/UOQigt5z+WHtvAKj
3TKHWbCiJSvA+o35x6DkQPYTf+2ZNjstoz4L0ZDxfR20OjZa0LOHVS11nPnBi+Byr+MynLDztZ8Y
nrojRUXNnATj4r4ugTcFO1nqEOkxxIRxPSo3Lxq8EXHTFCbH01i+Ud6iOMpv6Qnof5+vXbW2e1+X
PfjkClbJWg393q6qzle+DEdTxxRDR9B/V8GMWgOCuqdbaOAxCPpe31No4BBs8IWoZWQpyiirg25n
la/l7OWwedFAhNzyccD1DSfYsOhVeOpB184tbv6xgTjC0MJj23MlKZofyRqc0G5yCLUZ8tVv+ru1
0mMmwuHQaO7ccVxhpXa+lHCcZrY2e+gN9ANm4IfemXqRdqH7UoE2T9yBjLCPhXlu1ZbxwP8wEeq6
hBPkeUmxthVCPbUyuzW0rxGJEEgW05tfGverM8+H61flCEwcKGatE92gi0zHJky8dviw/YVq1g+N
Q1+RTaiT2uNgwrHs7ApZsSNUxmbPoPKftCdudBmMj5JNaI2C47k1fJDMlfJBASjETMXRZYEj9Hag
ESqbeHsJ+vbCUZqz62v1JjwgEEXve8chKi9LjekwCYR78ufApIHVmAgkJrpzZDjfFXWtzhHFw0+l
rhMPANOXYOzoq4CP+oAnY3oLO9ekppKHhROUAIaz+x06pc01MvuP80BwWzdVcYfeI/+A+oonGkzF
Yei8KMM5/nFqbfMA1cPLqpV8cAt1GxBzYNsHKKWLAhkkxpO+itETtJbeh1GgSCPAfbz9Zm7Exbi6
OYllxBrkzSTvsKMdvErKlDnNkgiKTp9w8V+dOS4ylFDNALGKtxFQE1rf+GVu4iXxnQJShqXrC+g3
lhZu3GS+0Mg9huSBExTedIqUu4ayN0hPJPHq2nvu5OI8dlPMM3eZ/L0P4U1MaKPZg/PHjy/wyjVB
Nd5BcUA9po0/hzLGPgZLOe1gRiLdWl4a5d83SHru4e65KjXr1kpqGOqLAhucCqNkPoJCBzD0uUP2
klq5ZqOtDGrICLD9GuU4WY+W133hOw8r5fqwILR2MSBlntFRuCRu69uTQG0dmuEqnyKALBiG74BA
OZ4Uuj/wo+foERHJf/6Msv23KHQjkv/9jPI/4kv39V8BEb+/9n1OQd0GKvaQUdwoCRrjCPxtTgFK
jT9CEQceS9f1qA9V4lfBIvwFswiECTABIQ2Y6wIP/VWwQNrFRTobGAWcFR9Jyb8zplC2jSE/jSmY
kuCZEKje8fZZAvcfxpSGmw6yZZB2/BBMNepwYh+gkRPM8nsoOKL6K4lfJIcX4C7aubcV4MrYax6E
qHCrDuGzbyjkCVQNVKlfof0H9bwQkwf0TCKZNb6UaEZOZSXHEyIZPao90VR7huWCpkpvQS8l2nZU
tbdLRy6VQ6KnXvX9zkE7FeC4inV3zhz8COhafWUNaV8F8mgpB8V2tnC0jx537KGgtMmnWE55zSEU
N9o6Ob6Xw27A85lXTLmHARxGjvFIASyq8eUZEZGvZYX6UF0HX0s12e/w8hEQwY33TLE/53FJkELn
lpibuQnJeY3L8kgC42GrUNONKlAwPAdxs3F00Gna1sD2rssnf1373AuMQLyhDSe0DfZx3ouBHrzJ
QcSn8/1PYzP0mRuoBfWN45wQEbMqifoKd28diOmupPFyV6Mj8q4dRP8kGPe/oTPoDp6vj38e4egH
GGNUqE4kHZwRkJdqJ8T+Rtwhsgv8m6X2g13ZDPitRu0Q16N7rLqx+1SGaBxBp0+RIQEZ7LrYjDea
SHQKRBqRxaIVYGbLRR2jQLFD5HfBaQw770MThf4Z7Mn0Mmrrf6kEbHiNgod9WOgKzQWzDhLaIEOJ
guMqg3O/nqs+hF/L2t7eelHRbpRNsAz4ZzooMo0NcN5OM2yLQVHv+3ZAGxUr/JOoeLXe6kqhvkAG
4aeRlfJraMYxH4dd6dgC2Nxg55wqpFaAubbHoa67o4IZ9UDUUj7N6+i0GTQSbP5eZee7SNphV9kq
wo4pmyyo+yA3q1O+1DVa6dp+BH0MHflj7Oj6MK8aZYToKT9Q1i93VDJ3L2cznxnn45trHOdkg3J5
Q1pgEjCEJAh9sQSHEZTzI5JRzr4vWveR9Hw+jKyVp9HE4FQclEal6PbCRf+ff7RCE8V585dHawqR
Y/p/j7X6Pv4r3uzX178fr/EvPgPUsDnNILp+sqfZL3CEt0MXa56Pg5Zh1fvjdI3hu6LoCISIh2Y5
LIi/nq6IoUc4ESEvA4l3XVBpf+t4hXr8p+MVW6DrIvW37ZXIk5AtLfPzFkg0alP9os2MYKLJGonH
eOkDMyb/t7phdL9aELsjsyb5v9cNI5eVLmFYj//fKocR2sd4wucFTfH/rngYUQB4rWXN6mIfUa3v
Y8ExP6MPSQ4ZrHeGkwsje3Xvd1Iguo1NO74bbDMOexjO4ZrMXYMu0rYx1Yc61pPMitKZ4P3qaNF5
7Ik4OMWauN2+QJ9/l1pUQLmpgRYMeRWN98jmbp8PLYNTlYZymMuUBe3spxYd5BxNLBX56rlLdFTo
3SwTn1FTZDO3dZcjOlW8wQvE0o0Yh3OD8kj0xik5Ns1e4kM80sBODwiDr8CgnXahKYAvF01/KNpI
ihI44dr7xZuWPqgsUnDE4AekfHqAb1sciQkHi0fUDugMbUIdBntsgPhQWOKmD7MY+ld0yzpBjv+P
AVNhOTilgY+nkUZwPbC2aIPCIYiDEtIs5O8AnaXgKv2XMOrQ9DojjW5zNMPLW2i1NZZoa0tcw269
oHOxKliXqc4Nn9FrI8edK3kFnt4XEhwQIgDj3qt4c+uyYm4OIlxqldQLKpJS6SvsXwDQ43s2uJJu
akQXpzZY+hgllNqqFK2C6gSAEYUA7jJwLKj93IwoeeoHb0/USKMTmCyJ+wFp2vmIPAGiTnztmwh+
fge8CQHaCHpgH47oUm0a94xJHPX7Pzd6L8MoP/13HLLIG//V/IrTQfxLlQ15wO2V78fre938z67a
b9Mr8J/tuN0iTJDffHcTwH49X/+XvDNZkhvJsuyv9A8gGrMCvaiFATabz+50JzcQH0jMk2LG1/cB
yIhkRBVLhMuq3GVKkpHhpJnq03fvPXexDPFsXRLUS3YQ49Bf5yvOIJVjld4PKmb4X38rwGRpi7vn
b9MrB7Qw8KRwyKrs9P7h/tGMODRcaR9bQNyFB+pK+9wB0MqX6Ky8Lku8reAJ41k5DfjMd12mGV4p
0ACgx5oF1QhRly0FDJwPG3dV2k1nxnOviF5BgY8R40d9QpavjNtuEeqZ4gaIxsjzxlw1jgddsnpM
y6y50ladP2oV466KVUuhAgMu6Q2pH0wBqz8gW70C6CA8xtzFQkASGzdBtjoLJgo2dnY3K4e4rkR5
cRYTwoAy50CpJ7wAlW6SxSGqBtXPjMQSR76vzX5YLA0NQWltS6S20jc4+uznrjWUygu1ML0nAFDw
S915IyvFvBlXu4TduHq4tcy4xcUia1YCjrYgoTayhJKsm/U+iZzkvAAM4ljRt/wRIpAwRd2XxkzE
pOyvtVF1yFI5pE6y/n1qx1s1UGovK7tLkQP6bpwGTS3ejalxIFHp6a1zW1BtcUBRkZu+6Vk0USKw
wWI27sdWPHSD9ZLlxmvRkB03Mx1LMhRXEzjs1MZXYSY5x+H67Jwh8JJMf5CDceey/Nzxwq29KMci
GUMWPBYwhbcYZDa6xilu9MWR9Pir0ymnJsLFWgMUku3wKWEJfNYRUNQcW2WdFje9Xp/hNVnIAv0+
KrNjrzjSb5o59/PG9I2J3FCcxuNLpYjpJo5kf8yFEz1bEFUDPzAy68vKqAZpkX5A5Yzfaq1Vdm0/
Wd7Qzf25kzK8TxQrunMydrPerHKinnFiy+mCXEhmKsKUxDEn4uKiQMDYgEzL2cn+RK2WBazbXVDY
8pjpRSv+M7UaAHaxV6OCHInK08ddjmUIbrDjhtbaW6g4ySaOyNgrSdy+qOTmnvQkzc6JUjUx7TVV
e+Gnym57xBSoodJKiLmLCTMF4RYAAJ2Ly8pRQ+LrY9ryVUvtJL+SeYwvrdZUIKWDASkWin9pkx4H
ALypHRyqU6DJFzsjf+TIaDzYWaF87TrZ3XNDdF4QxtUF1ws9Ko7e9QeJrc+zQgsbb9TyJ0FZjUFS
tuHTCRrrXAxacd9yP1zUKufyM6vEx8+WHgIu9YdASTLyQ0qsXKdR1TwaRcmHto4BT1mhcyjDXBp8
UuHbV1zJA9JksTQTyOQ84zVCeZuUjV7PyqZpeiTWKa23GYSYHeyi5qvRLW7URktfkqlWvyam2cmr
lk2/iHZaYyLM9tkIl/dRHewe+NSoTPYZP2S9a+Map4qxhXrI7T6OZLN6M6TyInVfArOPiPpnwmOe
TDyX1ZVPg5GxiUgLv5II2BnlY5y35rnWpmyXpbq8CfNy2o2QXGU9P8RDe8Kpwley3SZx5+d6g41R
HlqTN++YQx1LRXHIJZL8HArpYZatrytTdFdBnM1QxNoH/tbne03aqVfrmYREy0O6Q6j4inzgnioA
mAcIRY/mgs7VIixBaRJ1H3ZRDLfAdupTL+Mt4NjrYujMxz4Zom9q2E9f0SGFz4s49Bo0hfM8ReFd
A9DAS7D5X3BRT686fopsMy0rsnpok22WFJWP3w2kS10YRw5V/IwFYT6Ho24HNTuKN13Z6I9Eiizk
VqfaO4EW7Vjh2xctdqyncJyrK0o0XIpuBuuZUGC9s8zHwT3lXXgLQcH1WcaLrdtltwrYxhsRzTX/
kCi66KELFnxAlE4tI7+zs966Hlqh3JVMLYeSvxovzPrgYJMZu+GmY/hJs673UsHiV3QifCZTKQ/4
33sfTJR5Z07FsEMXdm/K2ZwnyB3a/IBbDzmB9+7e6F2VRQEUoKe4QsqW4+Tuaj5me3NIwh0By/Ro
5KFy0uU4noyipbYqDf2wwGbUCuANg51z4Jmmp0UpFjCntW80Wyn3SqHexbxRAUaMH/BtUsyX8aFJ
kz2usRsSL495OF6RqujPc6fnFyeO5n2skZRtF45OODbRrlLdCh6gk2yF2XY7wa5xUwtIS8DY+ZIr
MxB7Qa/KQZ9YhjhoPVhY03DbhcmnkDoIYGqNeBJTdTItvsBuAUeDKbIky7h8FC2dDGAx29VuaJo8
5SZWGg23SiLOuZR24E22OgbX8aDlwi+tMJAbgI694vMR07CxjfkxKeLUPWL9tuJPWm3O+w7CkuP1
ddhvra4z9jVYdy8ZxuZiRrpzVPtpvvTWOJRIxQrDfORKNp9hFS5YxGYCQ6gKK2wfQkpXPnItaO/s
Mc7uu5Zwg1+0KvHjIQGBDhgVq8Ym7ap+OMxzBsfVTjrjlSCxc5UX2BhYoouvdh/goce3HvbXdN5w
r7ipHfEqAtbiufRjHLvKJVpr1VWhMbLQXs2ZoQTsDho2M6aBR2XRxWZrU2mpBQspyYnYsk2UOwiP
OQG3ks/BAZNb+FqKsX/jp3I1P+WkLiHgxy1VE45zHnWoCNi1maCNeGStrMXNrSbnDwVpvY7snnar
yYze1L4kdom6Zco9nyfnPlPD6ADAuuQyhQvoT6OQYkM6FES0a7dgwOEwVZexCjMfMLXpD5UtHoOx
ya1z2YryNchZ8myAqZP0zqqMlTQruNnKwk2hG4CZ1CFKu81c5NQ+ZGVy0AcTTknYKs8Mkimg2SH6
NJiiedbx09z2hYxhm88j1qJgvGkHo/2kTmoL/VrFnygGu93HOcxva2qMj6Rt0iO4YK5gfs0TNoLu
hKeVD6dlzm9uOKIIdequKtuW+Nb//ofDD/u/zh7j16vvL6/5t/8yC/jT7/5z+c3uxVoAIzjyjJ9Z
0+YfzgJEYOusWQQBWAr9/Hxg1gT+YZhMQKQL/rWe4fmAsc8EwIf1T1gOS53fSQOu74Of3g+svsEG
UkGIrdeBc6L/4/3QQk23oqHaTXBj3U2S2KShocU5/SZaQtKDzdJ2w8vYZN2Kx5huA3Kpp1wnXO3g
+uw2sd4wWgT0tsRGoBM2jrXPqbpks81cjKd+TWwH0u2pj6Ih72sa1xNQEJxwIQIOlhYC37bRNfvc
UMWhXuLgJAJIhkdLSDySrjg7hWPeuuRmQz/Sk3IXYNmND+4SMo/cTje9gWFk6TCy1V0xufHJTDJT
X0x9Ns9/Guw+04ZkXtejmhGMLdsPMN+od62jAhWacg26LP41N/VcNcqPIu2xyeHL9xO8Dc02UMz4
QjdIQ6MVgsQuTM3kitdVcOvQtOQynMbxK8Gf/ktbtBWU7jwN3qcorT9CzqxvLRB/8uUZWHrLivyq
HcQR9mN3F4KCMDyeVNQHYf4PfLVprQutCO3BHKIyP9NQatz2XMhXgTOxWXWVyaoPyiqJAUKI4+eG
GNFbR9z3TRvobrCh9uubDCVC9xPsAExRLR5Jj7FC+aQlU3ecc+JuWz5v4Tv0W3HtpEN8dMu2eChJ
PnoxbIOD2vF3Tn1ImRCTbivhpPvYVVzXS7Ssuc+FyL/FoqqNK9S77musuyiClTYH7bZT0uZGNWvw
ScpiqdZ096pEc7sYhqLseRHDbM4QBHFeoHGfKGYYb5N4yLfxGBYhWkrbPhoRFAevm4LiBl+6+gjZ
BUtINPVz9hbXqfOO1Vu9sG5O6EcYOtvlGB8WTVLihTzSDLlUIgUdESsFu0C7a6LQ+Dah1Ty6NBs9
lsoIOUw688CzLYQHArwujAfeU6V+l4BZ6HZ4CVsSEU0mPlKEh2gHmTJ56gcdewWPI/tB4ODmqSXT
/pHnKrfJRJVM48tSw+MdBXb7qenZhPugCYbCAxYbjB5OV/U2aWc787oAVOy+IHHyzB8eYFvYw2Ro
g4Gp7rPR2rNzqfJK6zYJ3keTH2+Up0AJaVjo1Mopd7jkAtyldRlIaI+dM/hFXTrnorZ7CFeAD80N
iOyIJ51ehnctKKnbcIwjvjtADpwTMNzwno+opL8FKsVHjw/jwFgqvcDB6+WHjmYcnFGpdgCFKEuk
ncu+TRKurC0G2Un36nkcG/ZsenKjz013Fbt58C3R0tnDLZ7iypR582SU3RBvWwzwu8goq7M0TXrE
HFHIXR6WAKttvXbORhnkj+MIFmCDNVB7kqKajhPOAAYpfhDb7ylyaDZ8D8rPfLiS6y4yU9PXuiGv
/VYjC+fDvGi9IZzN3Atzt+y9eQyt9CEaprHcV3z34ZtHFXH7MTxYtRlikuU1PGKQxbFJOnMGOAeU
K6ELTnCkJSZpTcpDmtLrKyt8QU6EWR4nK798ZZm3UM2tlW+erqzzxGTgx7/S3/773J3s+H99d34u
376yXFvrhH+iGer8ph8bN/0PayHZsiGjOU41ufy+29pc+h25RClfZt3G2fsTMcigyxfFAjgLHzyc
l4i4P/QMLszV2O7+YOeav3dh/mc9AzcbYsvyb7Igw+h6+JueQdiWSrHMYfPBx2HTyT57K5PY8ts6
y/w0tLTq4iwzIWSHMt3N66goRmA8/rxMkGD4sI6GWcQmhdFyWKfMlHl7qcsq2JhU00C7itV9qoTx
BVJfc2suw+ow54hnLdBGXA0MswVB9RuOdCZcutkCzS+WwbdqpvA1SOjGOUSqznjarVNym6nG5zbQ
mZ0Xey8KwTpTU1bKATMto3a1Tt1tn1baNVk2EPPVpDRHG5I9sdyc3sFYsLE+GsvC+xqMIBO9tQz3
xTLmu8vAz47SeFXXV4A6ue1wyNbXAe2XvBQYM2TuBbbCC8Iuu4wTqO7uTGSND219a+jruyNa3yBt
HxH80nj25VsRmlP5SAPDDCYwcI7cGc0lVrmsydUYe1GRbunX9844K/O+JsUff+oV6p6O9vI44v9C
f2u6iQKZkrYp1p7rS2peX1XF+sLCCy/ONalejd4ygPK48HmO2cvDjFaJ1tpSlzY/9fVsL7SmDs/w
RBVVXDT2Hk4Ly8cmZBTX2t63otbhvVJFftxjDIe/SrItrdmlieKOArP4qPe9dfjeskV75wln+nQa
Kp0UUmuzc6G5MX3MZtDKbilHr3Hs6pgFI0yQWFK1lE0aiTL5Tc27hI0Kq10CSFp69b2aK6AUDjkW
HpB2+FHNxfCjiDOUu1He9VVRG6+6RInghaL/3Mw1NxMjT5ZSAvllbAa9QkjKY/HQjyr/uapmSA+V
YocvxOf1aqvzwUEwsZpIfeSNYxwNKFpc6oY09wlUShDy+JYJqjFSmtt5UCtB7MHqT5RxlO8DZVC0
lkW4gjcED+wHIv76qdEjx8tCPgtEmSLzUSpBfhkmA5FPIcH0Se/VPqcLyTDPpQm4yhoM84mdgPNu
23N5Qx1aDuvWno6BZtW3Yd7DwivDIdwRmLHZWfTjqx7GvM2iSU9CUE3LdU5Lkfkcl1J/J9U44EZl
PcUmTHr2NMrKz5ze3Rkgsl5cd8jbbQac/nZsnfRJlOAestkstm6xpObSYtm4BwY+v0Ho2Rv3g7jG
ihXOJ1r8DOoS4xkQwcSe4FVFe2c5jHR1G8dJN/sNEe9RJuKSxX2GMKXX8iXE2vjhKCJmGZqqWkTN
cjsxIyiUVjIR7EYA7OIw0xIVokoR2vNyzQ6/ZYVpFNAjo/B1nkh4bVRTwItRJhOSgmyT0Evo2fg8
04Cm8PQN7VtjLB8NJbXnbVbH4bnSJ+sqCKehYUnT6Xd1Ek4Ga5im1PwBpsknCs+mmTvc0Z46lkWx
x7U5PGVU9Dm7zKVW0zeSJvFjurHrPWVLVN65jdYciR71jQcykDgNV7Pj03nVNxszUNLHfg5geIBE
a6i+DNVPOWsY//dv0//VzUg61qlf37mPPFbffp11X37zj7tX+wMxiyvUWQE1C8Hyr8tXw4cFyQ/g
PM9VuJl/PVe5lwmfYwjmzrYsvFz8ph+3r81VvhjKbWqMTJMH62+ZtXji/kPuIuyOPYGH9PK1tVfQ
8c9uggbTQoVPcscuiQAmhJjxdu2hhU5lPQDzaMjsEOP+UUQ7mH37baR8i9bVVttzhOf3kgXWKaMy
aBuXNl8skrTyVCjLPzOf7c86lp6QohDofqfJsLODhAs4jCzmMrt67yzHuUvYf1LK9zJJCmqGaG9q
1VkIVpdkN+h5uygJInNRqbavoanf46nsWbPrnO66Cz9E5uY+D3FezXynzxFq9H1M7OhrlHR26eWh
VN9avuGxkPqeqZoM26B1VwQ9NF4AUQFqsF8UgY0Wmv0DjvD0qgN7+0AiI7+ebWu+E40E0Q1HbIcC
k6WKytugwmodOxRBIy1oGxWExkvHnb/MulpJXtalItdxSwAjbteerWaoHyy3hWKOq+QQQTzhSnNa
hm7IhfS3NeW54DA7V828mxWC7IoS2tammSvrNTQjnFOKGp2cordvYVfp40aNtfhNk/RgMsSsAdEQ
fzVf+lHJSPWsIVLYhV17sChblId4DZoaXdDdZRY9hhd+dX7hbVSrD6rMB+smJG72zViiq90SYo2a
tnqHlEaXJB5fdrHbioJO9VZqXB+sAuC++LRYkItNOez4+6lDqMAm1wBE/zVHmzsINWSDo86Xeiys
xx658AiUoFf2Gnqi3Nbtksutl4gumx3Sus6a3E3XFG9ohCmH6BLuBcVIzjecVD5ZyRL/7ZcgMFni
b+qaDSbxSE6YesH4rmfKTc9FUxTvgFi151Gv3GS7TIXuSehW9OCS1qWBTnbAAXSe85zoGnigzlRe
HZM8kceDNgx4AhrTtmTJA+dLaEm+hfzci72hDjgOaupmml3Z1c1HT/DxrjOm/J2YrnYWsZLfdlww
X1jAzpj+ulm8h2abX3USK5lTdDd9LMQziGLabAN9JF5hssG/Mdzeyf3UjHAJYzz5lvW9We2ECVEl
FiyZGRqaMr4RfSI/avx2FXBYJblLokprWk+bI3G2h5QAhydSGWIXT+ETUv08Rvyl9LNwbkzKaii2
JdVMj6haJeNtk0Ty1Gdoj34wp86XDmTbo+b2dN6k7mSVmyRDFdukLaU1G/ArggjbCI/6VNfC5Ikm
jQmPoJuxL8ZTWd6EztQdMNNQ89kUuF7KQqmNb7lEy3hE8phZApENCH16r/Iwo7mmyopDRiP1tqHV
iZxCrrCrnZs273awPbEwAtuPg2OBCwbxoCqInIhR561v1C7lGHEgH/Edz4VfqZZ8bus4vR81aowu
Tt4y3tmKEb3TVdU0HrFCBHaRFm7AiNsT+rBrlR6oxuh3c4Ozj6DZe5mECUktXX0xIucOoXSZFZAP
CVS8tFl/MWblKjRZ/IYmyVQ8Klc6xMrNpFGPtS1oa/PnXnX37sTyBqdqrVybAk5cb9CfPdDd6Pdu
bcGbyLJh5DtiBA8uyTnfVdJ5zxyW3FOH3J8g0mEm0Es6ZL6sFeg6hPBTaHTz1ugyURxl0shinwG5
3C4rr32SaKM/VrO8IpjTngkDEcX5qRqdJlaklY1khLukZWF6ToMxgA/ITPi3TxT6FLL8OC92eI+s
XptdQS6o30JpcM7YgLi+ZXy3KfROVO3zyFuJ9WBLhXugFdq+1uV8qDEPHJLWbC/h8lWxA0VzSNy5
0zmr3O7yvUA9jaTMD+COKR9O9NqigSoYltomoWVsGfXxABWrZokyVBqvPdQcrx9qxGv678rIR60v
70k+Jh5nVh1vHVCjfNjbCBhszMTnC87wTwYWjLe67eq9Lboy/PdZvy9ovF+PM9evDQPNfwPvWX77
94GG2YRxBSsO2qO18KUZW75vE8i9E5rjKU985cdo8qd9x/2DCUhn/c5eXHPXDcSPeUb8ITD0OBB/
OF11Dcvl76zfNYtB6+/2HYeiLfoVDB36H3PSP7YJMX1/ip2ZWwxkjUcE1XjrtKR4GqxY3lZd417K
cKna1XEiG5te4dNNEXUz8n2kLk7fVlZC/FxheX1MU95jxFnZ9BW0rtsBa9ehnfRjTVVLRfI1F+oJ
kTl86aRdHEUF4+bgNLnNoTiERXXs0dDcc7Gem9l6hhZCcJ4aRpDwgq4V2rmWE7fj5v4y964zcf5X
nMjr4QzFnoMaZwLFOsvumdQMj0AH2Q8wxbViOKLBrA6jtC1J8FFtKTpyxVlORQ3+BdWbcd1vpTTD
Q9QRlS+gIr8iWLCaDdCFt8T91B2+ofCr1RsECSmkBnPEvuKzW43GZ0mftd9FTnvNP56O1ph/Ud5B
bWp0vhq18U2uItDBkR22rdFr15rVNdeDbrELd0p9T2La3rApCM8Q/ALgt3R0XZUu3ZB+EKNCbnIF
o/+m0+CWhBy/WyvKhmuzrQqBuk7vxFlQSY4dYNSi68yY5ZtAemPsKIZpIEDOBrUMRGX7ZmfqlzEh
tm6PGtk+3Y0IYaWImMCm0xLwtFJMzpdQLeVjpPZ1jpDnAOl0VmCnXOGdTe123/B4kW9jZxKmhJKa
IfTHFfupmnrWHaqpq0lPxhYN8snKCtX48y/9CEy36zMf8jTrRsii5mwAaWnaDr066FmmkGpXJvXO
JuwWn4VUBhrmC+BxjD1ab72BqAnjJwVXGDkDqPBAG8xgCQ0ZwuyuA0gM9CPgSoWJTeiNzVEfqITX
OVtvmK7zj4yJRWGDrDOiS5GIFtuSGr+Zs1C3xLT0YpfXU8EdLjqp7TuUFz7MqQOezgMYESevET3X
bNJS12o/j3oiJ5xAbtrvcHO5d3yiE+e61ztluBWtG4tz0Na99qDgPGh2leYmL7//qvyfVlem2Ron
orkIfb8+YB/Iybb/hTfyp9/8/XglpsMRSVDHEgL6Ntj4P49X8w+CPhZGcoPw78oV+eu9iDvS4dxb
VrwqwTvnZ3cknkos4+SThdBoPECG/R15c5Uv/yZv4sC0ADnzZrR0w7awdf78XhSKVbnYB7auog60
Ow1pcYgBa4D4HZ9x8gVnCNblazFEyju05eLCTzu9DRDprzuuAU/CSNyIIUsbwIap9igbLLoBxqGD
HeXWt6Uesd+YVq3dUDnVeYZogxN0BOsclv10HCgM301KP31WgIng6TH0LzV0QZ9c33XZ65mnrJJL
3k2ISDBVzgmm8Q+KURrayRadJl4lm7AMkG+suglu5aLpQFaGfjasUo8Y6ZP2hDo65yGn65o8CYkY
Hj+LSNSugpG7ikcBLfOnvisltTuYJbEbzKNGu/x32WmVoOpcrZUNr6b0uSP+0e/jVbAKF+0qWGWs
ku1Y4alSiynqXZWuVfRCGE4aX6xiGAzi/tFZJTKpZeJBJigBXD9oaOA+kNMY58SHsopsRdFo3U7R
Z/1uWmW4dJXksLuO0a5YpTpnUe1aIygfE7207LNctb1Bzwt460kAbjQ0aexk6oqDr1RMto+m0++U
OB03zpAl95kSs4+bCFLh6haz+tgv0qJQZrP1ykVwjFbt0RBavi0XQbJmKD1B3kelLHKXV5WkpxMQ
JjLmODTuVb9Im/MicraL3Fmuyme0qqDpIojabtwYtErI4lvfjQ21k4t2OipxkO57NwPDtynxiNMS
Iy2rV7/ibsPhqTiENPYmfth5B12HVO5WanUyXs9LzOvS5I2W7CCRRhCldfwvHlirat4SebTlrjVy
R17VRiJnfgZWOJsgZsm2CVNemn6h4fNCOchmruaIO7E85yQzR7rz5tjd6kNRTn40jkFzJAtkNUe8
URBKoVLo85OjDjrJ5r5+tJhENHo3cvW5EYNRvsYg5m2i2UBRfae2rXtTb+C0R3XPvSbb6aqvVW5V
GPWHwW2WSjMlheWrZ6FhbUYWkOmmhoulX5K8GQ8jRUJXWO/Eccqk2CcUye4HoNYvDYayhsVHl70o
U5C+pKFb3QzQMqiWBaq5KzJF76gNSWwGdyj/Fq+SDoNyjZcT7wVlRJQZxPQkaZVN5j6SzcapIwxl
PDt93gVsex12wY2HAdDeUouckKsIp6jx0SIs312MoiNuPfw7UWM+mNLWTkZWGh9kN+YbNrg8mxW3
HN9xRHYfMsCTyQ/NpMAfWxTEO3vW6VppA6MMt3SuLlhUs/PExKlJ4rRWKRIWuX2kBMI69YIlLltp
29ynZhC/sJpOp5PLO6r3ektt7ifwZsrGANDrYjqKeAuJrERt46T/v+/j/wu/lrffT8dmPVXfy2qS
MWGOf/zX//ifeqmxLvz1pbbGqZr/89C+tvyR/GcBkt/8/VITf1gu+2gVGIbB7cHE/+elRsHPsnxE
S4T1QG+I+y8JklQqDXuUCUFuxfDDtfbXEpSaIW5CrkJCP8QF6FT7nUtN0xeC1t8uNYDtAiq7ZeId
Wgrp/36pjQYmF3ovPdhT6gMgg/YpL2LnykiSmDM2VaHb6+qoHnFNUy9eUC1QXsJeUZ9DhDyKD+KJ
9XubyeaYhLRt4L+lFMMbdVs+Lv3WJ31kfPWwZ4TDjVuSjdp0DJq0yAISfAfXrNs7vXcwzKudNX7R
oDI+tKZlBhsqKNUIEbTMb8O6GLe9BijCV52otEDUp5WK/bgCLMNBNlyNtT7FJ4x+M5VvRjg3G3zs
Ji0R9Gh6XS/wx07482noTi3e4BVlKRN+nyR+CYD/vFLem6sYl9Xe4dskhL6LdD1n5cOQ63gmEz1R
USKg6FJF0D0loxwyVqmKXm1QkdTwaNE15tXqyBeqaEIscGSaJiLmfd5fspCi3Y09RgL8XekGrzoL
45wpcwAwgYle0j4XGMp9Z3cdkm2Rsh0wA02/dsO6gaNgpwUJB2G3t/EQkBcOKLXGdUi46KptzaLY
s8MocDkCG7sM0p3KjQ77mwrfKRUUHaWzij80pWHcj4wp42/a0iM6VhQnP8DtsVtPwti7TIY6v4OX
muQWI0VtY0msZvtligd32hh93V4bUd89yURvaJ5GJoMF1Q2pdV9Se70vdKjSW6Me8X2lfV59jVOM
Fxv0P1PfkGRg36TadXIlYlW3mNOppagDDqJAqtW3qA16UCqm8dnq5njaRTjXaXgPjUGh98Qdnwtm
xo4DDvn332er8d+3BN9mHEyv3a8PKE6UHyqNSnBeMD4T+CTHuRwoP5Yazh+WhXvMBcG3HFwM2f+a
ulU8EsvMDTGQLyd2xL8OKIfeMoHXkBS8w0iOHPQbQzfrk7+fT4hHiEC86Wh8NJbx/h/nU8tKTCwd
uYJy03ynL3c3m8kwMjYxajg7X8utBYh80BctCkqd3sVF3FSnApjUBxXldXxj02MNm49YDxvbwtyO
tWqRZ5dO/U2duulJzI2b+zhYp5tOxby1cdYNtZxL57lb19bsr6NlkR0sK+1g3W73y6JbSeriFglC
O+dmVLwnTaDdVctqXK5b8sJWEaJVNej064FiRlpfTL3bJpqZBFu1B/VypKJbyUk5ktA4GMbYkpAW
Q02IYmIBfdStXJiEkEJpnSr6Ur6MDkKsr0kgn9Qo9hQiydYkElSr+n3UiOzVHFvzyaRA7cXhcTtt
wKipVAVOziAxypm1suVQ7p5aTHanMtAwQ1tTUJPzVwQnZQkAJvNGKqcK0ClTTXP6gjW9DiLBoU4N
vAGBRinq5BhN7snKLci6Igrxwgep2ZobS9pmd4Zlxhs/jJqsI4UQufFjTqbn2Wac2+LHlk+NUzUK
lVaD8pWggXtoFjyAF4Kpq/0alqkNf6z8RqKE0ilpl5x5U+U4B8vKkpS3UxM9hRg6LDSYot0beV0R
R9WXqp3aUSre/nnu3qFNRw8A0MVTsHRgiTrCg14kXFkZ6yD+xWYrTTcKm9OMXkl6tMx5aLxON8ob
jfz5jWJICrcqVIVoM1gdpH+aHyjlMpZ+rgHH2alZS7tg1jCkRUuXlxo4jXI9LBsZY9nNFOuaJlw2
NowAI4i5dZFjual8k62WHzCT9cFlkizrL52wgysS+YnhBTka+YanR2HSJ2Mql5TeBbEZAP/BWHHr
YRnrMu16jvthmy3LqJSV3w1/DWyoonVbNSat5mKaJf2DDBVirBfYwj+ny6bLXJde8NWir8OyCYO9
GWzFuh6bpdm9hsvOrF62Z8UchFvqhSfVE8t2LWuCHmqjk0Md0Jf9W7Cu4hRFcvXUIKD4Mgbojnw6
EV3+bSbJpUH315PkuQzjXx7Ty2/9c45c6uuWAl2TY1XjjP3zmLZYMGvgWDF5s5ag8oWz+Ed01GGO
XI5hy2LAxJ29MFH+JaaT+13EdCzbQuOX/c45zfrjn+c098fCBsBKzmocQ93f58g6mAe2iJk/OW1n
fRq6Qd8nFcmsPMSntS1FEvSECaf5KkN4HDa4j6ezroyRry6ki6wX45EhWnl3yclhqTGSAW0jCY+5
HG1f77XyrTYDa49ErbBCrfl/UnhedZs6VctqpyoGJmy7SOStNdkLxx0qllYpTe7HChZrs4SJQlu4
JlGi0KhItNuNI9C9jfqthBgPvUM4j3KmRVcxZblvBjFYJzdT6iOac//cJDKqKTobnLNDfInuyrzU
Jt9M2FdtG2Cl97EjaaV0LDPCtxoPmcVeOTI/tSjKuW/CT75WmrkPH1jMhua1KGKLvrUotQJf4cAf
d2HohNDhbD07qetK0o1M2M+OXoXJq2pO1OUGkaYoRARHYt37Yl1uVjG1x8CtIXrymo7fFFz+THTr
UjTqUup8tWVXukTCbsjOsEAFFc8yNSwNgBp5JyMuxSLpr41qNp0bG2LuCS+cvc9ZGd8ahPxpBwcy
mweWLMnaTf1tapTxOeHZ/mi6M8WccMf2ZS6sw5Cow9EhHvLB+js5mL3S32mzgWsH0U69apM+2qaO
eoC/3u1TWPoKC60okAf2XepV1pdC85Qgne7ptHISr+ERXaFe2uVVhiBovKSOEnxukajlTsR6IHaM
kBWwqZafiFqNnkJ3EbGOgL4wmvtRr43GIzQ452ccvAre9rT9TIEGxT/B0gE0zWwQxrUYyFlLgsa1
MAgIH+VBykyPUL1WCqliomgaPZWiITsNl9KhCF5CmqGLHsP/T955LMlttVv2VTp63FAAOLCDO0H6
zPKW5ARRrCLhPQ7c0/c6kPkl9aUiOLytkUKmRLIqgc/tvfYaTGRSut9HlVZEyLHOmIQe7d5Y44x8
TUUbRXPhfud5zB9rvyRoaMptPrplp5WqGykBRxW1s5ek8xAfKDxsj5Y2eG8xWJfPTGKYe1jAp6wM
LQ09p+7ewyHOrotpktcs1JYLbcBwMMijrq/bfM4eekF+6i7rRfK9E9nw0asY6o6EAxMXrAOkpTOW
Bz7B4uKPtrPHVuodHUOL4bCJ9uQqi8amCS0E4g2Yl9iC7C5zGw+pJcQt7RW+aj6FO30scvKA9Kkm
9if5NhWENBvwTPlVUmQkeiW+DI3Quj2Cd0wJZsuZLND1JXkuF3P8Wla8BbacPwdAi/CY24094p2F
idBMm6zru3Or93itOYQ75zCtuQnRE/j3QOFhg1q9yc93scsbBtidNsoJUY4rkO+TqHuwxBTdYNrI
Wlgx+pwSeD1pX9IsLbJbOUzJeJM3mX8XWjxTQcEg9cnL3dg/hL4Iz2TY+7sGV3m7yXMj7R+5M/uP
ERI1bmWy+bTonbNQasOpv/KsJdxXI7GCLo7Tfw+fXFBr/qHqffv69R/KHl/7+03AcKhSSiPtk2X2
H/22gFTjsMdkD8KtE6/wf7YnnASoQ+zVKXuGbmOg+KPqIeAGHkNGqyEYbTwUiz9T9dYx56/bE9bH
Fr8toGK6bf4/WFLYArYdMVyEZPrh/o8d0ERJo5XvQzfaTzbn2BAx5RCdpd84O7314AmLYRoIbOUB
uiXfXJzzvhteilEHMOzIuInujInD5zUhR4QmRa42WZt4Wcrv7iDLhP1iypM0mZWV4P002ntCiMU3
FDPg83UtUUew3rluiiQ5Nk4qYHK72UbPRglM2RbP6Ir6G92YfJDP00uWmMuBkV/fWJkP2Lm27OW9
8evivY/76j1E9rNnDQ5mEABghIubPwnCqxCRV+Kg63YX0b/CNKa/nGCfjwHNennF0pZ/py3NdOsN
5Jhv5MxNGUGcuU38cACxwr0Z0MlMHiSNqq2ebS8/se7pooMyehXBpMvlJgQijfoOWSogx0bLREAw
Sfsos6b3bqBxxm9zqhXI6yrzGba3+eIPSQPohN3EYZk656q0I+eKk3y4NwvY3AGRYKRlMStdWyxC
3qzc6vcYPeVOZwRk0UWKgfFklhTMILb0HFV61hvtwWGzcp3MExK6DrnLVSKb+QqSoflEXGZyHLRk
nHb8frovodsRn4G8UZ2Asyx+NlvsMxtGTZxSemwjljYgOB9m3WCesiwgsajWPBI12xq5cN+auNGx
g2Frn4lC6K9kUS9XSe1aD1il4k/zaibpynph4mqb+Y17ABykrIddVs0G8IppNaQ4qznFUz4VDfP3
rlHelWS1sei/WlpWe8u0Wl0m5XqRqwEGKB1mGIiyGGNC4SQ3vgceZ+yUccZfTTQY7hxKs/LW4DY1
nrGvYrixlPfGVS4c6SphlK+8OWACsOn09lRfVHgF+W7KxuMqR0/aUuKDRPl8Zmgp34Xy/phofW/b
1RA0GCZRsLCIMAoZyjM0J/xsgK/iJIKpIY5WPeebvBR4Ta3K/BINnMQaJq3PkzqTkUUzn1x1OkOx
HJ7pDZHaqMNakrbc2MhSsb776vDWqRMcnkn9SaQVV6dOnegke8zNoM52TEbzV7e1i6u0nsP3pvHK
t1od+ip18nNqZFHqCDiBkwSDprbnWd5pt3jGWakv63p9VJt2VfMHjudqAZ+1XfrJUlt5uS7oc7Wr
X6rBOc2OZTQn1GShuV1Eq05MNYL5MZWwXdkVA1+duUDtgXd0KJLW40Cj7gRkiEzvDscRc4dIakHt
xkWBUdw4G7VlPfqJrbiX6vZgjLO9BR+Pw2xejxMuMWp4DvKU+/96vmgdog0YljO+fwTYpOuhI1mP
HuF6ANEXJBAbHxE86aeTFd9O6lpSrYeTcD2iTOqekqvLSrRwYykMN/+kE4zATlbdYEj4jg/zPLuH
2k68E4fM8lqEy3SE58IBB0I9xxyxHnb09cgz0vejQhGYl0d1BTI7MV8Xi8tpSKgrkVcVzkO4no4w
LaYOthh1UnLHRX911kNTG6fNk6+uT816iBrXo9SURUjZ1FYZTrubyehLTYTEcj2l5BFvvFGLqqOM
XLmVVlPAt2IfmrynrdEl22KKhPUhp17m5ygb5uzO1STisFY6vCzLTslsQgLmsVnM0+Ie80ZrnH2j
Lxmf2nQhEg6xsT5c7BjkzqZDLZkcIqwMuF+SxJ6evSEtufnYNg5OQoTi4stkhr19X2JGPS9h3Jyn
UON95DpLymZaj61y3xnla8gtl+2slenapspwJ+7o55BDZG2b9jyWmmG/6yYSnIw2eqNIUTfNgG0A
NYrUCz4jiXHux8goUB8S5UqHarR05qEsyo2MVKJR3kWev0nEYtylBNoiqDCLnjdcwhCK3xzTfwJp
EJkKVssAEqCR3hodMGF+oh4ULW+YoNoOvtlfunzq7itILd6xrcIo25RIOcgezmvjjGleLHSc6Krw
s7fiU13bZQoEJRXjNq1tDBKDiKp/zzJYjeP/0Gy90bCWP5bsq6/+td3yf6ElUhhVtq283ThO/b5l
QJxBj8WWwcCmxsFKRbH8B1AFVwguO4gqC9/cn65VYK0MzOCKy2py4EI38TP9lqmkd3/tt7iksetC
gacQhSBb/rplqF28KnChDwBKmwj1NLnjzuKCElKkhHqNJR9UQvlQAHEPsjW43F48DfnpSJx5ppLN
fZ2qua3c2Mi21hp+3qocdEeO4CVUNnq4xqQDByfMoq2jKTzo4xze1Swhb+PUIl491sYMSt7kHUdW
Zre+U1TnxkqsAKZIcktTJfd4C6tXu+UYzMEr5F3l5PzJgqWzqtsw9Os3s4zcS4r5C70cJhdZd+KZ
Ttd7wCQ9PkWWBkwvzbK7cGpJeOYK9C2pdV4cknBmJy3dl0iU5UvsRK089L1mMsb31pesRNwasF00
7oklY3kMMnV8zTm355sWksqu603N2sgpJb6yJzr8Wh+5FfFdjS5TN1WfTaZdmBKxdc7xZ91CuDBe
0bjn+16DAoGkbT5CKXW/y37SvqZNmH0gjTW/6HiOrD00QP8rGw9xTyY5OC8aldeRNbcI5OAbVVBF
jgKv5tlRtGN8PXVL8xa6jR5vjB4f2tknGWXPGbWNt2m4dC+L1Ih8mOP4cx0BDQ/CKsxJC1/q5Y6M
qXLbeywsNolpNleZuVwV3QIpFhA2uHh6luyA5sx/HMpy4YuipuX8lDhEAvdtZyLRS4d0V2H8vymw
qV1XntZhWKZvDAwWrkHaspahxdYLQW3Mzbd0cksEE4X/zYCusR2zKLkuTRvLtD+76Xbx/Pj7Ikvt
wctkRZSXnntjUGuZRy45S2swiYOevViuH1dbw+qiS4nu+N1dCNu0867qkfzkvPe2rRxZuJajNh6n
mGjgYB4RTG9LbXRj0kLmJdmiN6hvF4fdwoJETrcOMYSqedcQJRxu4bHr4YlVG4G+AWkuotI3Qs/D
N3cGKPPicIIj9yZHfbNzln4aMPabHA3jpRvCL4nDVLtbjKH+7io/v9kPmM+Ux39e7f6TV5PknBvL
xQElKLe4HpElTw4Lma29IgN0RQ/oFUegVUQBd4ULhL+CBlboAGJPAARLZkXXhEqLu0iysL/QuvdH
z0jtK6H4BWJFGWhs5gWGEggHlWIdaJaiHpSxChBQ2/scJgKHy/oDSZb/LldkQqXoCZa7xG+eTh9G
Nr3n30W1TK+zcND3qangC5riMLDhX7qdLPOtCF00+OFKbHAi/KDTCnKYzM6BhYSeHHgxqId6hT4k
iv/A1qb/HLFfQPAKcN3cFooVQf45oRI6R4fYaehgc0x7XVCRQ30xygJNTlm3n2pbDuXRz+NJP7Qi
HwlQNgmo8UiV2COcrO7iRJpP/57tOYP9P5W2/w67+Ju0UO0Efq9rKCmUEpCzJNoJ1/sDG+7iA4eE
SDlR+wROO9TC3+ua+QtWM7V8wKattH9Um9+25+wR1KqLsyiSa/4d3rKfuHKaann/t7rGS5IcIUGJ
dH1LrfD/LC1sNTPTB1scqnTppq3g91kGeju6n6ABVZcQ8UB7Qr5ag3zDBbKNohCbhdsYbzFgQ0IF
E13/3nuL0x7mpbs0bj71KMPS5iZ1Rd8deSP7nIt6J9oQ/5y/Tt0w2adkMaYYGUP7TLxomMNrLZLX
KNKS9NHvQJ8ygLHo3MqhM5mBK+2Q0xMuQdrA+uvhYRx70SXEFkGD2i0+j13AfIIy2Iq09uB3M9cy
C9Hutesmdc4JT8sI/OQPxBjfTTcG2UWHWfJezFFwnE3wkmGgTYO8cy2XpEDkusQ6RTTLNx0++Xs9
m/NtbNfWW1Snzvc47ZpvGU6injWwZ913uT75gWaADps6Ip+C3NCc+w5UmbEvLbs8NjYclSDvZ4LJ
Cbv8QKxgAKpKGn7ZUhbZs+TixkxTNtMVGSvke6fo51Q39G6T4/Dq92BYApuJ46piCTgETFX6Bje8
AzK8lyOC9vlLDu56ugyZPc5bV8/CezjcIC7lYos9PIjh1SH38nOeh+DFCCbbshmov+cpZ9QqM0tE
nnl6u7AmuvWisLgzsyg8LmDXgkbClWnioYkDjV3PbWQODhC0vrhfIHsfGzgzt+hC+KlT9Ls3uPlp
HzhFkj3jHstenaibnn1k9ofF6uwPkfXjzVBG9p5mJrSCYeijb+HsRujepwhWJNlLYVD5ubAONY/M
MxZm75meY/rU12F61UXE2wR4G6S/mcfQjrEpFfGOvMvh4sgsO2KXy6nma2XPPZB7pir3dhOmx1q1
ANwd6AamtTMwbXd+7cvM28TeLO4zp/C/ZqgCrH1Zl+aXIR6yD1Mm2lfAVe53jwXMcUI4t2OZku+9
YjBe68wzbkfVshQQkm9G1caM9gQcT7U2BPhE1/3a76DQ4huvJcLb2R0JDZtONUdITemT8OMZ99nS
0D05qpHqVEsVrd2VZtJoOYiQX7DuccJWbZinGjI5s2THCJnejQ4hLp5q3Fyj9x4G1cxZUd+mJLsY
G+U/vXAdqN8EvMXbRKMFhenQ0xVaa4eIdLl6ZeQLd4N2z26jv5kjDXaj6isH1WHGqtc0IT+cGtcY
3yXu2BP34Oy6A7uy92vdHzZOmrs3Kd4BPNsCplk3NDdLr1I19E7q0a6E0fpWFXN6BNuFzL0GQEz4
8STmFzjzGDyJKd2GMNVePdsYv2O18l9Nup+g4adxEhLT0Waqi77bNQRw4YwUS3Jn5Gl8a+paew0+
2tr3aU0IKaqx7OSIXr6mDar6WB/14VBNMtqOTpZfz9Kr71yoQ3toxtkTqLDic5mTwhxUSV4+jl6W
1JcwJ6hxU2kp5AAPJTHAGcc9RgRNBUMdYSXJo954id2qucCmQD7m+9GpKp3hMFZZvtMac77p+sTU
Tg5l30L1NCuiM9/WG4PFYrcZ64aAR6Mw8pcEquRyZMtR/IsmSkrQj8vuOYn+0TLFF/9aeCmU2Kh1
DmW8c6hsPhPdr5Ypj8nQhRiPi8RA9mITXf5H4RVgjams1FydxHPA8n8uvByaCStlCrQsjFg/U3cx
Yv2o7oJAw2vuqrr8/vaQlFH3X//b+D9ppZIyx/TUDCXR2RCYkPnW9tYgAXSTelmUbpyoQkMRet6w
NeNFQCjM/OFjgT5SbcN08L8vk9k+6N3o3BionzcVG7NT6RDYx+kgPKlt83Paj3gAeApHTKS+HmSL
sWyNIroBrQhPdmzDsbt4blHeRZHe54fWdYgDYRdpeaQ6edpL7uizt2ElTCnAuogOapyQ/A10DV+Q
Dj63hh9VzHdd89YUdfKJBVi/yaA4opKi/l+k7y7gVobqxmWFX/IqaIcyAPAy3YFqGx5kNnoRR8GU
FA2Ds/vJNlzL3GilUbGxjQCv75YyyZ/lpHbjnqi9D4qJdmT1Vj8kqPXYIA3QhElorF4yo2n1F2MQ
U7ef+smzHue0rN5wL5WXAZKvuafxnjbmVOkktCLTRpE1ykgS3jppacBVJ59hPDEtBVLr9K+hO7+4
5TIEPgbHl9Zl+RQkbpNwQM1FOMJ2E8gOWBUlm9oyCuKp26E6hz25bAAvPa/BmloT1Yi4PrGv60FY
dzYQ0Z2nuBt+WufP6G3qu3DFcliK0IFNyt87kw45v/BIn/UQgCO5McczO1zz3VGkD+ZCRjPyXgCA
iBUGEgHifWOr4hynFRYSK24IR+f2jtLButz2oYoovki5kkbYQT5DjKXcdNJSe3NZbJfEli8RMnDg
v4pZgg/YemJzDcikVUwTh0H1XCjOCb6rCjZwmIM/cbK5fGdyGs4EzVQumDKeu90EvN1Fo97jkk8F
NBVrBav0irHiKNqKlTZEqEjDeKyhexJx3s4N64g2l6H5EMWo7q90NaaO5FVW234osxdUvS39mtsj
ZYXsw29eL0AYBboae8tMxt+rdRZuO3iv7FdxCatR2VJDc6bG514N0nKdqbN1vjbVqB2vU/eAd/y9
VvN45Ccy3XnrmF7mE3bZXk3vaFuBBXdLO+30OleapcbJDpka9/nMqsmfHYCUbnMF64a9ACWEBY5a
FnBWU5PyukNggR99ntViIVErBt5DbBs8tXgg5S07RnSQl0K1M9Pa2dhrl4O+n46nU80PgKD5E12P
90ycAlV+GizEBqlHx8QZ2XwOkQe42xRuNpuJqk7upWq0UouLM9YK+wP5l3+wVUNGwac1G430OTZz
+jWZ9LRuaxeXpI68hZRsH3vXKu41g3bP5Um5hYJi3hQIS85tRV77oDpET5uLO7oc73ZS/eMYyfKU
qZ4StkL9nc2xvs1Ux8k5Mvzsqi5UdtTq1sBqQzEdw3u5NqzZ2ryi6P6yqH42FihzAiZ7lhFrw2vE
qXE1kRvcIE6jI6653b2XqkumEcp5Q9A5m/E4kuOu+mktVq11GpWmw3Ihsj+myTKxLUA0CArVkbdr
c27HunOfRykte6i6dxiRIwpt1dNnkcy40I1e/Q13vPPdz1zxtqg5QMdpco+K0rxhgc6YoDnzmGw4
qMg7Yx0kYtBE50VNF7qaM6oymW6ydfhIaivDIa1GEqGmE28dVISaWXiwGV9KuRCwO6qpJpao5pBN
R/1RCwkft52cAcjBLHHo1VTUocrAuboQDHwHRBBVc57owwPZRfCXZibRu5hxDeAskWQvPWOIQoT0
5cXgseA/qNwI7kNZEGDUJhbPEZtA0XJ+keONMTsmcXZwwR61UIzYQpb2LmfJeD/Nyo86CakJgpUY
3bYVtsyPvrfhwKZxb1z1CEa4ofru5KDl4Eviudc/SLT2s39Rg0Mv8OMG51T82LEo+Mpfuxv3F0uY
7MJZKwj3t8yxX7sbB1G1r+PtZqsAmNU0+Jrf1go2XvE1FQflAFZW26Al+m2tYP+CDNuGcqOkzpZy
cv9Me2PYf1sr4EfHo+7yW7NtH42orkR7f2pv5ETCXuLZG3hv5qZs63jHugN6djx4KH18cYMWrb62
SPE6VvpgAGEe2uls6Wb8SSBFUhxJinAZmo8RKc77GRQ1cMaL2aH1Yz7U81PoJxyMqZ+bAd3cvo+T
DGNgKe/445WHzJBvnLLKT/o4WGfR1ON+ilkjt1obHlNTNEATnc8VJoQAqVl7RLlTv2rAPbftoBkX
xy3N52qIW2IKBMOXoD2LiwZpsg41OpRgwYn/m2CZ5RvdSyJ+l633ubVi+yJF718vFXFeog7roBXz
rVUsHNPaODqXeRheEcNMsgFBMBo5DY157ONauzgefB8OVd0OiA+U7lYsx9Kr3RPpZxBORgvXiUpO
c1SGWiTt7wRIFqDjVcCapcXV3jAq73GIPOTZXRUfXE/FZ9i4rOG2WjqQm1Jw+Z876CNkYkJcaern
KAm5/FVjhcDBseoAbD7SgzUIrqkdvIr+FISExOkqLU7IUbtrVYJcSNTZM3dxbb+UYf3NTrlB0lXa
08X0D7RsX7gwdt3RNjlQ3qQVObg5/sdbv2ndL7YjzTN5shUZaV18g4Qv3wKz67ccTkJ2CD5Z2igE
n4vFE1cEaEzvFhq5V6dphoPfl5+hkuTbKdYWJ6CVqCVlIp3AV6TlljGzeI88HDMDf4+rcF7OwvH6
+9yM5Ls+u+XeqrnjL5nd70MXshe29aApxpvZM0lUtb0aylf6ipFOHnQ/nL/1ZgkVAyE5OsLkBjk9
9jlv2VQjW/8l2gNvKoO00Lpdaw/xuXQjlM9xn6LeoO6a0NU9Mxv/PcIsC2nuj198SDW/fvuhHll9
7W+DncFBkG0ly1RecR55XL8Pdox83BAZ20wXRfCv58DfN6oG7jVkUryWfNszuQb+/ubz2ada/FMP
QyqzmPFzthFTRez8eaGKntVj2+shy/JtABVKR/3nN19KC5/xDjm6qXAxHTSUdUSXF9OYgEMPecH2
qUBVMGaavu2E/DAmdgil6ZY3oVGIkzsLaz+4A6geM5xb5ESL/VrHor8pWbqdhMXfup078IYj1gMn
B7NACbWRpJc+u/Qm/00LR6gJXHOoXxaTqIvAMDreBYbW8zDq4x5swQgGKU/1Q807btMBTDwsPl/Z
1TbYecuP0YrRJ+36odbJEfabr7DuJVlaOZks2VjdgVX8mscEX8gcGj8PkjEcY0VinxWTPS9ZJQNq
6gODwz96rIHYB8Vud9vcDTKe1Y09a2+dVnj7Updy15BaiBop2g2VVnJP5FraKs7YLk7LMbC4fmzt
0j8PFjRB3vEbHBNAvRQ2PrfHp9BaHmekMkaIyLSM0pF9mDbv3MxPuOTzUC/W2FzARb/YlEx+6Xhi
Ukv07ThguSlk3G/snuAdL2r8gxTjfCzEkB41k7CVgnl7T+iLzdYnTGDszhqcfgvylpXezaOlweNO
z6mW3S5auOPhP3swgLfJSGExaEnhK1UD3VE4ZS+VX9dvic68S9452k+/5gWoxxXaA1Dg3pPtE94A
6hLdB1nYmI0UQLCaCNVaTHK0NVGBMwyF+S0Pu+5iK+bgNPU+slw5v5ssoXfhtDRsk3RRgCCsqUBw
TO+IOHwH2BXCA+nFRk8nlGiKZdh50t8l3WRglRn8U9RAL++ixUY51RIlRhepAMMKg2jF9IJg3dhC
J6aIL5ql5UjSk1K/j1Kdn1QpbIX4etDatnwSWCnPpUIrTiLV7K05O0Qaz6P5MgMIuSm7uZmDdiUy
4nk277WV05iz5rwmnyi6sJl5nHK8l31enMGN5leuhXlm7Dm0JxFRaJJrQ0DaRX/IU5YJmFHsOZAm
W4ElXbyeylaKz0jJpRlwQ8yeF3802NeaI7NtacZ7E5bMqc9Dsh355m8azCWP+eLJG12O1oNSER9q
Z66PJdUHObQTWx9TywFuYyB9OvajlEcfWt6V6cruoQJmfXZmEjdKX0/v8zLmgSuiZkR1noZX8FT8
mxAO5ynJ5/kgk0zf2Xm47HOtJ5i5IRGTBsXdexlK8qIwP7BS1N1hqg3oBz5nAneSzFPzAlf+4ttq
OBr4o7HBrsY34njkR+mLj6HLwLuwZPCvxjTp9mCtsDJ5oq/uwJWTBJdUZfmUlGnPdXgK6Zn6UKK5
l1bxNvp1esqEhq80QoFuB4mPnGvKo+ixRxzFpsFpbCR1ojmFXcVxomL1PMQlfL3F97a51KLbPpxc
LorkTbddbG0x/WpTINO5fNIBKZxM1KltYE1zvOusMCe6SxQDDi/ijzYpKTJzq8Uv5G9258rgGku4
RNw+MxlOX7GKorNnU11veweCB8Bwmwu3qHoz0GGD8u4LJwLJ6xj2yiFNfFKmWiBznazrq7KskwvO
lvhR9EXz0OQG+g1WI2gVgIwztOf2zaxwdRb0jCAv7emh8bCakW8jvGS71rJ/gx/d4mT547K9//bx
rX3L/9fmDccHf3361rZJX7Uz9frvdGz1f/p9fqFEs5wlQhRyFaaeP/DYzi8wWGyw2QJiFfmu3n/m
FzJCddo3DqbcKX+7pf42v3i/oIRW84tFAASb25/yflqqRv/Jms70ogRFhsWvReQzN92/1nCY6Vbk
p+WuZasPwT6ZHEh+jYAQ5HXGkO6xhWf5AVOU25/dSmgfHkfLcDPpmb0c5zm0v7rsGDHxlT0xVXGc
zM+sKkN/wyAlr6Rv1/1Rrogi5vpub08Dcd7BJPsh4snTr1tXB3Ylpjx+QYI8X2SeoFLWeJyNarK+
EWMeE62epK4JHSqynjl2wGYC29nuF8P8rnvzlYxNJwZAj7yW4KgSHMVmnIw5a2FlhsldODhZ+n3Q
IqO8WGHns2ucRwJ/083Pf+z/vybWWnSSP344diXr4x/3tHzt74+D4tVy77cslFZolfjQ/z7OMz87
HCQI5XAcx9b5rP7W07o4CoAB8QbHgWe4HKD+aGqZ9OmAyXTUQdpCZTN+TiWgfpG/PRDKY0dKpOeQ
82Kp5/jPTW2J8B1BU7ttEPXzcS3NmzI2ljtPEKiCBFs7RbaN/2VA+H9fTWlyHklORVSTDFda5/Oh
HszpuhSIr/GQYUClO/WdK8f1CRa3aHDc1CRqMC7IXloiyzix0mfOF5kIX/FZcCxvNCsPEHhGT2Zh
Iuckm823kb6k/YVmV4EWrV48aFxaEF3jEqhI4HiYW4P2iCyptz53BuxaZkoLl0Yd4SuVT/R2J+r0
ASki/gc7ajbR5DqboQdiKQmkoPKBodsSr7Kc5tD6VkFjOA+9kTxI2TiHJi9D6tVU7aI2SR8gzEPK
JbzsEdR0yXah0N+jXIzIjPXx3g9NkhfTIgoftRRdMlJi3332Rsd7qtkpnBAM2d9iTFiH0hF0VjaP
KVZDn1asEzseUhYIET64g1aI+aNZDO9pBLiy57LeHdGWkRkyhvOp873kE5OFuC5nzX0hCKy6la4u
Z2SJqXfthV6xd5pW7BPRiH3jxc2mgriNsHUxntumtC/I2cv95CZ4GAl+3TW51dzBGkUp2/gd3Rjm
xsJ0tWMYjTHIWYnlbCzs+FjObb/1Qg5EpXJIGpmZ7vAAd0eyHvm+THbOhrBuQDzNZqA1Ed92ZP6I
uPBYyoT/4UBy3i3LpO64eLF2WnQfg9nAXgDyFJ2jFsfvFe7zQx8Z1l5kif1mqBzzhHpxaVS2uZKx
nF17cI9FJIeTvYagDyoPfSQaOCi6qr2KaR/2pp+F23EcQ3J3/fxTnafmKakkBzS+7xyGCVR3UDpc
aVNr75c1kt1PaKbnAa+DR3BjIPwuP9qpzaKBHOgCHtR7WpPwHms4YLiekf3urjHwyxoJ76p0eMPm
wtWoxPiub6xPpkqRt7rYOKIEwPGVOUQKpklFz66S5weVQV+rNPpe5dJ3a0K9yqqHmNpdLSq/flJJ
9l1Kpj2cjenKW4Pu4YCw6EYr+ySIjd1rslu+9dCGPwAN8OPSjHs7n2QcLEPsIxR1sp1b6jBpnaTe
xC7Z7HMbEx0CxRD/45JN5ygiMK80huErogJ96/mFll4g1CHIJOJh//PF4n8os0e1EP9QBj5+vNNV
X/lrEaDzof7zquca7KDS1f/gYdi/6BibkYoZDlylv2T0KsoPiDpgGewdXA/oy5+KAD9ohflxsN7i
EeOt/RNSMcvg9v23IoDdzMHwpvbLjGNUrz8XgX6uw7Iah03emsWZo+Ry3drAdbAcc/jSASc853Na
XJrxnSw2AnddaDQNGahw9iOdZBEzu/ZzZk1Wiq3OWs1L6r05d8Ox6pb+81w5Q7YTnf0s/UEMnLS0
JAoADbB29SOCwTepXxj7pMy0JQCAMx9ax2nTHQbnkU9sgjJauaTlBSwPq1PX7B5lZFauIj2np3D0
wNB43Ip3USXnIwF3xedK2JjQqJ7+Vngaq1/C6pbAy7J620azeyuisrw0RePtinYmHy+sh60mRowA
McSyoEr1x9Co7AsvZvwJ0RJdOUZf69uIIMI9MvH0yBLe3xN2nQeMXsYp9EYdLjerl1eWwO4WkGZ/
sTShI2/xWb3WyszpK1tnsjo8RUIy/DZXxs94tYAqM2js2IR8NnMFOlMqu6iNw/XMnJyyvYDa8Un7
1VmqTKbD6jcdtCIjwVjZUMvVkdqu7tSKLM+bUllWx9W9uljGhJ7X3bnK2mprusEvoAyvcvW+Sk2D
c0y5OOOe9fg+oWc9LyRMTNBPMM+aq492WT216Sjwu6cyn74aynTLFRj/bcTiKsQ0NofdvluQPOip
IU8GmouL4bc4hZK5xlfrGVh5rQ5PILsg6hgrentqXuKm4MVoVynO2NokiiObD4ipzJsQFlGQhHws
sCUfS7386MlIJfqQxN+uqp1DIrHNT3npXSz01De4KvOMrZKrkUpuLLejqT+7TXplL03BzcFyLg3H
tk3TF8ZOZ0POH3Uhe50Am0OYsb8bDP+ummOdD6dHI1TL+AjsJbotaYfewCq+mPDcD2DW7hvwQ0fQ
FTUmsCXeFkX5xeh4v2oxYi977I9hpddveTSSJm9K9sZlGH+NPRIk9JTs0rlnwfYo0855TOrwLGYE
HioaCxfQlO2cxi+OXR6SRdEPlvHQaL54knIRD0NHNBe4Bueh5B54J+rIv1qKPCbEHm/hFVTw+MUa
CCANpDNgv556+3oysvLgzuk3/DOi35pu8tT6nXk3LUiYOJ2KzdJxyZ3Gxd60LsYbtPTY+Ls53HqO
xCU1DvY1yQDooegWd7ZTXJsRZNrYr2p0kZaOQyw278wxm49CJwG+DeKoqC8JkXp5wFQuTmaaD9uF
VN1vWuGDFnAb8WihmvxUWI37TrqG/1T23RxMy2zdmtb8JSr6k7TYsjs1pCnXQttJeiehRP7QeJ+1
1hsPUcfHYihIrUfXt4MMc0yM7oveCRJ5p69u1e1cwJJbnbbiS9fW855nbZvX83Ovwbkeww8Q8Ruc
msvODkvM8J5Mvb1eTdl2lgKOpWeDvKw+QXUlxabrix19WB4Ip4VA3i6EjRvld2Puo93/Je9Me+PG
tiv6V4J8p8F5CJAAr1isQZM12Br8hdBkzvPMX591KctPdstuO2okL2gB3XivSypWsYq8556z99rk
9BbUnpIw7vdsGvvD3p+KIyKsbWxeoKpA0RZJWxyMmmzTE9JOSWE80KPwsSRYBq0snZm0QUabDU1y
6tgMYuW+PWkSoqnDRCPhIbIP4R7kXm+lF1Pr78uk3cpNeplCQSPd7JB2HvoEh16ZrIDPtIv6BhdY
iaTXZvxTKhsDMpkczxsCes5AByO/Q0KnzNi15DyHuWh/TlLbOofZKzEpNg58JUVbw1AM88VKn1u6
UpLZuI5MSzGLnA0Iug9W/tEa24sEdKLrqBM53KV90bXZpy4dNoZezQdmPp/SANpAlj/Q0Dp1SfAx
Zjy+Sn0u9RlD1pr9sbOTHCPa4ssKrtTMgNE2gN+0fJ7VYS+cywXpvaWOEkowJ4Pe+iSZQ7Eeh/BT
jxuVUIdiLLJVao/JYWgNwYGuTa0H6Rg/QG/5NE0r/ThISN5DfZVuWBz1DZnd0W1LtKNbNbkMuKJO
PX9w9E1p+KS5+06+jqXQPrEGxkBqXpGTBR3IGw21WM+lQTRfB9d4stLu2O59A3dyYXmjzR7biOeL
zM82SdbLbkbpfOKnMD00nXSG2dmpGQrQvrNBGaV+6NVM3jAAw2zDzHmQ1xMjO5DMW9Dx+L/rVj3X
JKgX2PSgwtVd4rhoB7CFVIN8O0XTcB50ttGsBotkd7chg1CjBu3lvdEAF17hVnXcIuRiOwnoCt5I
PqDPoDHh4KcOYkqC4d4T/7AG/Tm7XT3pBBE40XbCAb79+5R/P0UOeHdFPv2YOSDYOE8VoOhi6Ygz
cAVQA1qUes9tAMo8DdoZG30qQUZVzNu/dAGoGpncfzO/eh5tGe9MHN+CYKAoYB0dpvS/UQAunbfv
CkAic2g00AiA6aMI3eTLAtC02ol9Ur1mRvF5YFDi1nkaXYZqKOO/CsJLOlKDyyoYHgF1upeK6KNZ
m8eBSl45pEQNzDgQNBIqjPRqYiSfwBZtO1zBSG97JIw7si7H91lOKzmEUyCFrbPxQ3vwVJC+LvD1
T0DU4UyZyhWCt2CdBeWIyso+Hggl8YhUDo8AF2RcHCAVY1Vljc+CK53LeN3DUdzNGutLJuPmjzB2
bQxiVHJ0dE61LVvEhdQC91WWfhQ408004lIz/FBy6ySZTwoS006oNAPy1p1xzcV+mjUUuW6sEQjP
sql5CiHqH1H+BYe4/IYt1RO5VROvpNdm4kiZMK87S6/okaQDS8V06ysagJPJGNdDWkabnnCZi7TF
y1sQZLWtuqXh72f7Qcf45FvavM2aWgSgNMaR35XzvdGX8R26IK1bGaluH8m0RD5RJI1c3pK0JpHE
IOXTsQh5G3ICLo3+DKcKDRqjnhj1F/k5FVbDmKlQtoVBha6r11XknEFs3+Fne2itUodfkJxmtgSH
Z2IHSUhXtZIimolV0sgrhYAKk/fUhNpdIgrBWdObNQ0knizVJLx2SQCyLNK449Uq8vYUX3IuS2s7
I4VOMuUjLZIVt0AletxN8x2IzbswwRKm1OoelQFTwWo0+GMroQtLNkVJGYNUgdTzHDNkPSQjcEaQ
ZXFF/9QoYUpEVixDKLAO6rAkaiyfMiiTkbGKeynemKX9aCbKZZxmF/NsPJIXp2xwtzHyGlE62hFp
AMwijnxEryziMKFsa99hWUAX23u0jT/1Sn9dqoNzCNMAWBRGiJUPr2JGEOs2ZtXtjLosL8c2eG8h
wHV9Tbsb9PDGaLUbScvOM2TKZLMB60x0vdtRhperVFVCt7KGa2MaN3ORwJwrSANvswnppmpcF1Yj
w5Zw/FVAnApnzd60Rns3F01DL0NFiten8mHEt/aw7ProodA1ZaMNCgaOnsFXj32cNLOSMkGrC7fC
0YA3vPI3s9nZjJyy+IyZi3M+WFmzqVIejfJpvDFjU12h7lFcYmWolkgQ6Q7UzPSntd2r9lGtF9IG
qKMyudjCgXfzwuFw6oy2VLijp76RwATGg7hKo0E9mZdWXCm6cjORva4vOnWV6NkhcaV9x86xpc0t
mnrK0uALRa9Pd1raflzwJskupX8VdwNcjkl0COulWWiKvqGk0UHE3FR/7JGFwE+2cJTHwG2R9HbN
eFxrWuA1sdEd6ZbYGor+JB28+AxTH01L4lulPfdiZ5WJnqZD6PrJlMEmckSHoxW9DmdpexAmL6+Z
UJF1kqr1rkXDXKh1fGhpxpS4CtfHLoiiEatqFJ1kuT3vZAIxPWOMP9fVgA02KUPCnwPSCvzVZCbD
BfeI4cKG4LerZF+/1BAnHhrQq3ad3jXrTNcTr4VlcVC0QXgdd61+CXfk/u+z6qL8+HHTZf2Ytj92
nuv87de2Cx0xllbU/arObpPm9lPvXX+HDwDmHQGulDlwHliov666Br45laYMnH/APiIx4KuUDsaP
xSgK+DLmA75Dv7PqQsr6tu0Cjhm4ncnzsGjS4lG/a7toRpM0egX5olGyEw1azmdVngCIoQpHLRpE
JWKOlruxT8InW9nVwFD7op4Vf1wnjVPfg+Hsrw211WSspCWM30ky+ocCak6xKuGL3/YZ8pJVGfZT
cxAjIYDA2aQSmMx4Kj+wlSaQyJfIFVjNSntNZFUDz4bAgY+53gUbxwIX483ENmcubR87ARqa+bcR
zE3AcLlPOpEqQQP2S4UJ+rhQgkFNJkdFr2MkCPET57ila/9YWujC9OyrkA2jOtse4ypgLROVUUf/
1GD/OjOr2ydlL9EJkGz5ALcXbJ8sI6Br1XROpnoMt8ClwXh2lK1vzEm9bROpOmNJAiM0NvSFNmoQ
j5wmdnnX6sBddKX0oM43k1rE5L3kXaO/H+uZHFUCtspHGkE9JK98Gjjl/gSFknXLYZHLR9/rquim
wfxByCmAMIcVLut2cjvKI5pvWcnWcsHebFUtnSo7UbUZlYnoZeWJb5Oz1qWIjxtjuq6IZu72eeJI
5RH0PEsg55U8RKAzSSXJl+0ZlbclzA5J+XloqogtxhDz2sulcm+Dgq4Jwp3SbeJc3ls+H8s1r2Y4
b/Cn36t0yA9HEt6It+6a/CZoVOVYrepmducW0YarSWH/gcJ+jld94JgXJWwpGB5qad3IodPug44+
ezgOuJystLEeYl++wxJPR6Y2IWMgplTKdWUhoXHnSbPYO0ttdZdHTlquYjM2jlNLT+jSWLb2iaS3
yYLC4evRSVOayufE6BptU5Szk+/MxppY9h2nU9wkL1Fm2LNabKtIQtlRhyEPWsagnZWmheHCSfRi
X7alWWxseXbSTaXE9YfcMQncqnQnBU4tO1O67eny7YsJX6pHF6OW2IvODixCAWXhSTQNglPThis7
aFlQFDMjlz1IxzD2lHB8z1qoPf597rrsPX5811095t1PVHz87dNd1yE8RczXVbrdGh1lIqi+3HXF
VgeumsBssGnR8cl8vevi3AKsRodczDZtOlj/tGeZ7+hvs8iDhRCiY5sb8u/sddA7f9fsRiZMjxux
ATYxbsC88Jd7Hdg0Sa1nsqf4XeE1fRwfM5MpWzfr6+gwYz3uVoQUfdJaKQ/WGA7twpMCTdK4ITZt
w9efFLwG+VUFYMLJuKi5qs/bIG+uRjTd+TrNy6D5YDHZuZXzLBtc+lDk7WnyGPt7uOo2gn1tyrvN
sOTztUtWX5wj8j8on5L8pCXWL1si/vIl7o+7YaF91vA0EdPCPsHD19rtWl/WjMOprRj2SCTxgUAm
M6uvRXyWCNIKl0ytSYf5SR3tDyoeLJG7pT+FcKWJSOQKaODuU9tMx20j9aHqaUociF46Em5XG8yp
P0b1Z1UuE+45djPDH9Fp44+W3R5tUvrJXpKMhiXViJqKhKNcRge9rXq6kfssTdMdUwIp39IIE0zS
hU9qLqxSRcoajVpSTy7AZQvOcoIP2I0T4qRXY0zmyTrBl3IZGYFBq6ZU0+shl4d0XTkMOAF4kQNi
A/c5D8Qw0qsxreKRXliqcTFbHphMZI5NBWwVulK1zxjBBmIWi/KcPYKNWMnzl6ltbBuJ5tmSwfIb
w8OGNimF0UUbOdJnrYfT6qXAS4eV5sN0WUE54tOHn3oWSUnee06rzdp7lNHGjhG2jd+MElkRxbIq
ymYTu3K9xvxPSa0pIEqTgr5tNurStAaRFUebKQ8I4WmzgK1kkybnTZqNl10jyedA3OK7VvWjBzqk
+PycsNAv8ZRY2trgK7OJiC8nZcOPD5DtT0xwpnqjxIp55zCtPfJz2HxuoCo0c8NyrGKXGWnIMKE7
w7Va7IIuDFycJh8NNsM7R2kDF414iuo5Ds7DSvE/K06lHSu1cjVU7X0iV4xHlRpN15CFbtGapTfU
Nhwywyj2clPrG8Qxyj4uwls6cPQ+CZPezbV6whAjO3X0eFoP9nTvxGZ6IQ6L++a+DJTjpCTHMkay
s6nLLjoisfXBr41l005cSrKvTWhZdjRv61IJSbZJC+fMGGIlduN2Dg7TWZ3Y64/z+AnWQb3VGj/L
PHmu1NMW8sc+xspz1YsXyv1/XgW+1b43lCBGxGemu7yxjy1EYvWqF3luaqnsnMnuiaDspK2uTqqy
stKqvop1JQhWZtj0LkS4zo1Mhl+xrY9Y7ukpAyr7mJWxtNYqBfKHMyfJ2dAAJR+NnBvNHJC0RhCa
GziIP5n2B0dppvNnGNXed2F9RfYFG99SndiB9zgRC9OWrp1gyC9a1TjWyEzYNPYwuigGisvAKtON
RGMSWKxf/g+kPf9fp7WsGz9Zwm6nx7T5ydaBv37eOmCxgXzNP1A42bJ+XcRAY1vI09k6mE/mY9aX
L1sH8ZAjZDvIw1jlKBa/bh30d/wn+m6ozxzWMXYYv7OIKTKz35cNO7YOTJRVky4gPUVQIbzwl4sY
lZqqg8NdyRhK7SNrJlEYj0nG3nJiV296vmP3ImZFgdk5d1P7QVuiL1L2F/MKQ0c8bYI8029asx6u
JJGYweySAXAjdVsbmo/hKiJbI1MmJdm2TM3UFZwj9t146svHOqI3Cc2IQZynx322VTsR21EuER7A
RVvZI1ax+6iLjI95ifvoAOCb18NoV7CQIHHW3izSQSjoiiP0m0SGKCI9xKrGSIcFh/nPHZeAEVQT
JeZcAodv8VGyC9GmiB2JKIPZnbQFZo2qrT5KXcHuhQ/q2ll2NFD22d2EYqND9J9P6sey/0HrPTQH
3LzYF6XQlW6HKme3RI+lf8iWPZS57KcisbVKxSYrbzX6gqPYeiWRreBdWnZkkFzoZAa50/QrFcUL
YnaxgQuTOjuBrKU9qpSX4VJoUqJTdBJQQwHqL8WoL+pSGoSUqAYVz8z+SjKQJinhcDmXan41mBXj
90IfcekZ9PPCD3lo2Ju6wjtzXRdlpq4VKBaqZwTwLzH4ydIthizlno8kwuCtj1G763XpJgnqejel
R0TyDgowpqM2gY/+96l4uUJ/drvo7sOfdPf546e7BUg6GYAANwWuSI2G0lfjCrR8KmGyZKiOZPSw
LwKZFPWdoNrTSUDqp6OM5UbypdGAHFaUu46DQkGnJOZG8jslrzjIy7sFKkIqawwyjB50TUfq9+3d
Io0mHVnKsLU1CO/wb+T8umDb9zFY4j3ACZwz7jS0nVb24X7Ewj/j4lNqf+1ocvcJs0JjHGSJDdIE
6jUZItDDapLSlmyRMqnJGRkDarmtXTc8Gi1ZJDGAhs7rKTVcdKmklcCxwm5OS9HvD9iRkf7dzGqS
eWi6nMaFDDJ5cTWF/hppBbnhYUeEOMIFmcamQ654IiTg1aIGH3Rqi50upOLKoho3fWwZxAQwjEMY
oTnYcKGJStvKgbbi+Vqj1ivFVnSNmZ0zfOqIr/Ah9w5INHJIeB0KP+BsQOE0rykrsCijkM7js50H
8suFqp6EjDn7gCfdLHd6SFNk1VtsmdfRotn3hXwfHqcPoyCzakC7Yd1sq9aYtuYA0dINIIsw2Dbq
fTKUcX/QlhURTXhnywNkF9Bcca8dWXU00bwN/VH3FKMaryYV+ICnE7J4EWdDbJLy1zqNF7eKduPo
hQV0we/pHved7B8asWKcygmo01PSAdObKUho0VswoWEz6x1mJYcU2lUUhsGtEVYIKwiV6m9FkeS7
sgoR2aX92lk731dGWueY1we/nej+ygpzd8miJC8orB5mugvXWdSnszdB6DtqleFw6kKSt6HwTaCm
JykAipo3A5KJeUDYlmtInge4ZQd5KVnIh0g8lEyrYQaJCKRaZ0RJco4aEAvVQluYF/JCCkzSVfBM
jqt4YTP0Q8cd0zbnmSKL+FuZ0orQrUMxtybgKiullvmugD/gpaHZBdJndEfh3fZM8uzOTCQIt8Qf
mvoFkPih2chA9eVLWxAmcDQG4GoEdiLAcHmq5XN3kNCLeAA8TRLuJFgVZiCwFfGolJGnLziLciC4
hqxyJIAd54idkWBfFIKCMVsG6om876TMUwUnw2yi6ToGc0P7QxX9fodYhVKwNWjXQNlYgBtlYXR4
tBcWR0HDazMuhI7EFLSOUYA7iCYwba9aeB6Ek7XpFr9qftovxI+8sjFgpoPdbnWBBVGLuR1chAPO
CYlZ6ker7v19IVAiQxGaexGuSAWamie9XtXnkoCP5Gwli7Wst6yITOBRYAlQibEwS6KFX2LMsX8c
F9XstrZm4MkKSm4JUw3QGk+4LdzhqDUGc98tpnF5MZB3LV7yUrjK/cVg3s5wN71pMZ5XQ1gewA94
CMfspI407ZDdCdNB4VTHZIRp3Rb+dcvp1HqdJ4xZIJmVBZ2yxe6uLtb3wsYFj8gHQ3wGkeSSmzI7
kElt5NNxMc9n7JfO9cVSj9lXkt5jc4loFflmEF9owJ6uEodwAIyeqr7hqhhCJAhSb+wNPvsreUGd
qU3rnPR1gwk20Zt6BVcxRauUIg2JtfmxHGqj3soCncaUSjrHzZYfSfjsfQZ5grJG+HV57c8xPqUk
NfPDEkRc71bhZHI/DQc8TJo1ydHWJGWKKyJtduSZ7MolwEiihVihXxPBRmAMnF0RhKQd1XNNR1dk
IBmq2KeKXKSp5cL/IPEEHec8wrDgxJ3ZHfpN2xH+tMQr6UvUUkDo0rjEL8HpVgsvywK8O6HVQepW
l7imYYlu0jUQSG60RDo5ND8q/Dki6qkRqU+hyH8KZREFpS+xUOEgIqL+NmWG8VN77D8SkuL3RML8
0E4g/v6p0iAJTeeWR7UhuEfsJBhcPI00rHfUCQBxMahRMtrsRF7sS+h+IC8QuY8Akpx/Ckl1bLVM
OPBXIVfUDDHs+I1CQxAPX9YZ7EpsdKQcSoxQeAW8hJe7Eu5GXVfiZ59MXR08xn8SjsSy0M0Ve3Mf
E7tP2tl7ABRo1PtesctdUo3NoewP3RH0wPleacqZ9liiye/pUiPQQqQjHdrF1JbA0EP5Yipp3e47
Yk/aPZkl2mPag+Wnz19DXW8EfXpbZv64cwospFpXpo2L2K5W1lI99weU/VPvygaMsHUgV/6jLhrO
dqlWCgmupn1a6z23z7Aj+8odAkLsVpWF+R1eCzOWMElQLGapRt1h6uDydmTVYjhg9DRTTdT1pQ/4
M4LsilWdYUmO4zaLayYIYT2yx0jj/ARgb0lcSTCRCllnmWmvKjJmMmCqkOtBmlS7MGQ9NQpJadYG
ukBAO5ZeDhRSSlu7AHNbdiBFpROUkDHxn60AHxOWBpSFUOyDLbOPQHJLMyDxADxVY69bRALH1pJr
WdM6QOmOitBYdUv2JUFoo9dIdnraTCIbU0UG/Fn35ebz3+fipS7/8R7hH3fRj/sJoqR/um6tdwgK
8JxZpGIJBJnxdRSJ10c0onkInOhyWX+9bk3I2arCvJELSuS2vtgh6OSas/MX7GyoHqr1RmgZ406a
CAavgUAUkQX7nQ2Im3scIuFx7cCy9jKW5UhjUjVrUe6B3sIr0xnOqVpIkDCnpN2ZZmZ5mZJHa2BP
oJQ6SMOSWTVb7DBIQsq5PkPgTPUzSXxHZ51VyKI4ysx8F8d9tOnKZNpUQ7TJtLbdVmV4gsf0OorC
YBUwOFj7EnYLZbbuDc7aru2irY5kbx3y9d2PfqIeTy2aPL/NznUpVs8KKBj5VOl72rrxcYnFcBPE
VogUo9nJ1HXDkB5K6BBWrYRqXLwLeQbNn1gHJLxaVhwesqfeoT5RjnBBwErtH5pmCq8IB9w0SCPY
fKg5/RXjcDZ82VUjuIJIP4nClusNwpGbeah30JG2dUO4LT4c4tHL+cGPEaA6mX4A5EQWObeZl7Vj
dNWlcnaDLdi+UdSAeBLLIVyETRbT2WijGRX2wnSIjkM9mjlMsjHpLq8GWa691AE3HBn6GVyLgvI1
hplWXzlBMuw6pzlzaJ4iXwz8NSivXQe+ySNPi5YjkqJJ8uZS55wk+gMC78sRNNdjJKHL1nL4aVI7
nQFfrLYpzZ6VqSLaVnL9QVbH+Ax8HWOB3HLWdF+LVYWUH0sLclO1wOXs9yTPSsM0Pch4Sj7ZRJ1t
OqUabowyoFxp5WYtG63CS7KK44rK9jA3lZtKIeDcRhQzsfFSqNnUxDzGF/AQC6lZ38BE0rqmOhnp
eaysIH1wCNt9EP8jCgrsS1beQ1Wqq/0oNfGR08f4mSNSxx7woEefZjnOj8oKoQuxYcHWDEtBZ68L
0HQTvvIkwsQfIhVbJ0J6UQoRRifkGIjYEq8XEg1TiDV0IduohYDDEVIORYg6ZiHvgNqH0gM3M6qP
ZlGAmGhBEmduvVzIQ0guj070qBg9VYhH8LTNCW14OT4cxxnUCiIT/HYS8Vk4cXzhyQEcOSa8A5w6
MhZwiKLleNqbWuLJwtHDeAZzT4rNRxZ+n044f4pOvQsSiF0KJ/luqGG9WK3aidmpmngOvIVdSsvC
q4uu3ETDLHmN4NFUgkzTLZAaCkgqPkGuUcwyOCh6teLTnd6rgm8zCdINPjznOAdHdiiZcHBmQcSZ
Isy9bi9YOTUUejc0cXaXNglwaQIpoRgvSBavN4Yg7VSCueML+k4qODw00+tdUNJ8i9nDCvG/lweJ
vxsWgo8aDRtb4XqpeyO7tqPm1lZbtOuV3Z6GgxEfIFOsN3XflIyhnBLyZ5MyYBKGwjzi1IISKooO
Agw5Fhe+DexvzsnMK/B4XctaBIVI8ylLA8usd4auFseZOUECLttxk/cDVhHma55W0lCVEQmc1zzz
QRcOyUaR5HivBJXvIQ8ZjrNANj09ibgAZKk5VOiqfMgicSWH3XSj2al6WddtcT30ORuJMe8jULCE
e/UqCe7cvabNYCudZ2b8y1DGB9scx22XqmgP9EbZS+gOrmdTao7idKoPSLex72sama4tKx27xtBr
c2ujd9NaabrrKc/u43ycYD0kl3LvHGpxcBJwLzT8+3A6G2Gal3RnOf/tB1Xvb/XatlyinU5MdHtx
F2auysTQM9T8vANvfAgK8kQZ88e5K/qVNXTRem5zew/xneFOKdX3Wl/8C4Fvvtj417ftrbeY1s+6
x3o6f2w6MrCea13x6GkR5e2H4n/2Sz9/oi92+Q9T+fif/377QPTjOmraOrpvKQ/+4KSnOv+m3Fhe
2PKqf/Y8ZDNHbffAASwCOk20TRbypuWH0UVa5MGXhw0mEeQsq9jsn35Y6jnei/P0ozPx8zf5dEp/
/jvfvIH7ostb8VEEMCq+ORFiU/Mrp+C7Z/jnKXAAxAI8Qwj45T3yhC9OAcUYP5jmnx/mDP2fnIIf
fhfoE1OQfT/L+t1vgonKzYaoRPf56YcnfHEaiLujGKX/LLaG4uep0P3f/yb88DSg+TJR7mlvvSRM
Ou0mPnyFCvzp57sTYdAYhzDx/PDTif8XPBHf9xF+9xthMaeQ8ZMiinztRBjvsNwz3HTQPS4/Tyf+
X+hE8F1mr/J0y7of/yN4LL7eu3/jFmm/I5MB/SdAsacfBiYvLgz9HWMcW7eN59Pwf3WL/LMLQ7Cn
f+VG+d3z/PNGiSIL+auQYr36faA9xB0EWxoG5eWHwdGv3ih/4Uvzdf11SRB/WFbe6LF5bYH+0S88
Lzd/fPzlwsp68s0vioX46dhPq6/4///1zTlalsMXDz4vj8txvvz5lzf4x0N/c6znd/X8H3cRTB2k
udPywPTlZZ7cZqzc76dXzOQsBYZmiQbgUim8WkR8/Q789Nlh9P6xw/h1pXnr0x8Ot/UrnZCvF+yb
n//2oXstb4wD0MAUo9g3nh8XL3fzb+dR/1i/dpoE0Iiv/1uPsoLO8OqnjM9fEAff+vz/yG+zu9c+
CFHvgZt5+xE+3WafX/2ov6zWKovGW9/FTXGH7PbpWfYPYPOfCgGVQu2tT/2B1373yhf1+RCUim89
xEWRFO0rH/LzIf6CD2H5mjZ//J4+H0Kocd94PZyyTDze/phxJMrTtx7jffPaPen5TfwFF/X7/CeA
Du0vuN5OouC1+8WXtyD6qG89Rye3DV9ZRkQXLR/I8/O9uCqEwvmtBzm6DYoff51EAf7WIxwWwY+l
NIKl+uYD/Hn89xuviEM84X+aefnmY7y2PDx/nf6Cy/pXYlbe+B7+FHT+xuff/jlP+I1H+G304RuP
9ws0ubceIYnaH19/+l9wgXs/udMKu/tbr+9f8dq/8ST9grHwjUf4BRPNW4/wKxrnNx/jz4WRbzzE
L4oi3nqUh1s4uD9eWsWY9q3f2z+fEP/0Tby2zfzarv3j5vO5Dfvan327sxa/cZ8+3tb/9d8AAAD/
/w==</cx:binary>
              </cx:geoCache>
            </cx:geography>
          </cx:layoutPr>
        </cx:series>
      </cx:plotAreaRegion>
    </cx:plotArea>
    <cx:legend pos="r" align="min" overlay="0"/>
  </cx:chart>
  <cx:spPr>
    <a:solidFill>
      <a:schemeClr val="bg1">
        <a:lumMod val="95000"/>
      </a:schemeClr>
    </a:solidFill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19801</xdr:colOff>
      <xdr:row>14</xdr:row>
      <xdr:rowOff>4926</xdr:rowOff>
    </xdr:from>
    <xdr:to>
      <xdr:col>24</xdr:col>
      <xdr:colOff>69810</xdr:colOff>
      <xdr:row>38</xdr:row>
      <xdr:rowOff>11490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BEEC4-C44E-4246-A45F-A629D709E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33009</xdr:colOff>
      <xdr:row>14</xdr:row>
      <xdr:rowOff>9972</xdr:rowOff>
    </xdr:from>
    <xdr:to>
      <xdr:col>7</xdr:col>
      <xdr:colOff>628282</xdr:colOff>
      <xdr:row>37</xdr:row>
      <xdr:rowOff>129646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07160-56A2-4FB3-8FF7-72924B734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59836</xdr:colOff>
      <xdr:row>14</xdr:row>
      <xdr:rowOff>6756</xdr:rowOff>
    </xdr:from>
    <xdr:to>
      <xdr:col>37</xdr:col>
      <xdr:colOff>608337</xdr:colOff>
      <xdr:row>37</xdr:row>
      <xdr:rowOff>139617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3F99D-ABF2-44E9-A9A6-BFFEC02B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608338</xdr:colOff>
      <xdr:row>43</xdr:row>
      <xdr:rowOff>19597</xdr:rowOff>
    </xdr:from>
    <xdr:to>
      <xdr:col>32</xdr:col>
      <xdr:colOff>9973</xdr:colOff>
      <xdr:row>58</xdr:row>
      <xdr:rowOff>9976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73F5B67-363E-4403-B31F-D67365C0CE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1136" y="7863352"/>
              <a:ext cx="17816488" cy="26860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B66DB7-498E-4525-BE66-AE637B5ED0B6}" name="Table4" displayName="Table4" ref="A1:AB501" totalsRowShown="0" headerRowDxfId="0">
  <autoFilter ref="A1:AB501" xr:uid="{B48E9295-5511-40E7-83D3-EFCF630E6D61}"/>
  <tableColumns count="28">
    <tableColumn id="1" xr3:uid="{0266EBEF-AEFE-4C47-A564-2B6A4DC27FA0}" name="Column1">
      <calculatedColumnFormula>RANDBETWEEN(1,2)</calculatedColumnFormula>
    </tableColumn>
    <tableColumn id="2" xr3:uid="{39DC014F-5AA3-4C3C-ACA2-D03B1084073C}" name="Column2">
      <calculatedColumnFormula>IF(A2=1,"woman","man")</calculatedColumnFormula>
    </tableColumn>
    <tableColumn id="3" xr3:uid="{7E600E10-DAC5-497C-8057-662363D09954}" name="Column3">
      <calculatedColumnFormula>RANDBETWEEN(25,50)</calculatedColumnFormula>
    </tableColumn>
    <tableColumn id="4" xr3:uid="{5181A09F-FF1E-4D07-8D21-63CB45461D0C}" name="Column4">
      <calculatedColumnFormula>RANDBETWEEN(1,6)</calculatedColumnFormula>
    </tableColumn>
    <tableColumn id="5" xr3:uid="{60C84556-ADAE-4515-A3C1-B1CD1F057748}" name="Column5">
      <calculatedColumnFormula>VLOOKUP($D2,($N$3:$O$8),2)</calculatedColumnFormula>
    </tableColumn>
    <tableColumn id="6" xr3:uid="{F40C1AE3-1F39-420C-ADE3-4EA04FBB4700}" name="Column6">
      <calculatedColumnFormula>RANDBETWEEN(1,5)</calculatedColumnFormula>
    </tableColumn>
    <tableColumn id="7" xr3:uid="{F546D368-74B6-475A-A6E8-387682D5F168}" name="Column7">
      <calculatedColumnFormula>VLOOKUP(F2,$K$3:$L$7:L6,2)</calculatedColumnFormula>
    </tableColumn>
    <tableColumn id="8" xr3:uid="{72A30E3B-DDF2-4C20-80EF-FAB1C3813A64}" name="Column8">
      <calculatedColumnFormula>RANDBETWEEN(0,4)</calculatedColumnFormula>
    </tableColumn>
    <tableColumn id="9" xr3:uid="{8117DF89-65ED-4D5E-9900-A88BA58735A4}" name="Column9">
      <calculatedColumnFormula>RANDBETWEEN(1,4)</calculatedColumnFormula>
    </tableColumn>
    <tableColumn id="10" xr3:uid="{EEDAD5F7-B045-479A-9AB2-7294EAF7EB7C}" name="Column10">
      <calculatedColumnFormula>RANDBETWEEN(25000,90000)</calculatedColumnFormula>
    </tableColumn>
    <tableColumn id="11" xr3:uid="{08E2D565-DD85-43F9-9764-3C0E3DA1B4B2}" name="Column11"/>
    <tableColumn id="12" xr3:uid="{0181FDFB-39FB-46F9-97B5-ACCDC6080171}" name="Column12"/>
    <tableColumn id="13" xr3:uid="{5A1B0A37-0477-43A9-A469-CC900601DFDA}" name="Column13"/>
    <tableColumn id="14" xr3:uid="{68EACD0A-0AF9-436F-8656-0A75F183A51A}" name="Column14"/>
    <tableColumn id="15" xr3:uid="{1622F407-62A1-4324-9637-D4FDB9807B74}" name="Column15"/>
    <tableColumn id="16" xr3:uid="{4C93A1D6-0B67-4DA9-AB38-BF7C0EC72FDC}" name="Column16">
      <calculatedColumnFormula>RANDBETWEEN(1,7)</calculatedColumnFormula>
    </tableColumn>
    <tableColumn id="17" xr3:uid="{2648A1C8-AA07-4A29-A5EC-0942210E083A}" name="Column17">
      <calculatedColumnFormula>VLOOKUP(P2,$U$5:$V$11,2)</calculatedColumnFormula>
    </tableColumn>
    <tableColumn id="18" xr3:uid="{4E0EF41F-07B9-47B7-AEB5-16AB86697A0E}" name="Column18">
      <calculatedColumnFormula>RANDBETWEEN(3,4)*J2</calculatedColumnFormula>
    </tableColumn>
    <tableColumn id="19" xr3:uid="{9585313A-1164-4733-9892-F15BBB2E08CF}" name="Column19">
      <calculatedColumnFormula>RAND()*R2</calculatedColumnFormula>
    </tableColumn>
    <tableColumn id="20" xr3:uid="{AD8A79CF-B963-42D9-B050-B9B8421C0981}" name="Column20">
      <calculatedColumnFormula>RAND()*I2*J2</calculatedColumnFormula>
    </tableColumn>
    <tableColumn id="21" xr3:uid="{7583FFA8-0AE2-40A4-8315-FA27F2212261}" name="Column21"/>
    <tableColumn id="22" xr3:uid="{ADA5B09E-494C-43F8-897C-B06D28ACA503}" name="Column22"/>
    <tableColumn id="23" xr3:uid="{4E6698E7-9CF3-485E-AB9F-8DD643275F90}" name="Column23">
      <calculatedColumnFormula>RAND()*T2</calculatedColumnFormula>
    </tableColumn>
    <tableColumn id="24" xr3:uid="{2C01F51C-1188-48C4-83FA-FF43629B65AA}" name="Column24">
      <calculatedColumnFormula>RAND()*J2</calculatedColumnFormula>
    </tableColumn>
    <tableColumn id="25" xr3:uid="{CA4E0585-0BE9-4919-92D9-A4DEE43E2EB6}" name="Column25">
      <calculatedColumnFormula>RAND()*J2*1.5</calculatedColumnFormula>
    </tableColumn>
    <tableColumn id="26" xr3:uid="{58333C1E-E349-48E4-9E89-3AC43DB764B3}" name="Column26">
      <calculatedColumnFormula>R2+Y2+T2</calculatedColumnFormula>
    </tableColumn>
    <tableColumn id="27" xr3:uid="{7AB28417-550C-4A68-BB35-10822E660603}" name="Column27">
      <calculatedColumnFormula>S2+W2+X2</calculatedColumnFormula>
    </tableColumn>
    <tableColumn id="28" xr3:uid="{3F755E7C-8BB6-40FB-B4F4-3A5E6C272A7D}" name="Column28">
      <calculatedColumnFormula>Z2-AA2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E338-268E-42C1-AB05-E9C9B20F5392}">
  <dimension ref="A1:BU504"/>
  <sheetViews>
    <sheetView topLeftCell="AV1" zoomScale="56" zoomScaleNormal="96" workbookViewId="0">
      <selection activeCell="BF3" sqref="BF3"/>
    </sheetView>
  </sheetViews>
  <sheetFormatPr defaultRowHeight="14.15" x14ac:dyDescent="0.4"/>
  <cols>
    <col min="1" max="1" width="10.15234375" hidden="1" customWidth="1"/>
    <col min="2" max="3" width="10.15234375" customWidth="1"/>
    <col min="4" max="4" width="12.3828125" hidden="1" customWidth="1"/>
    <col min="5" max="5" width="12.53515625" bestFit="1" customWidth="1"/>
    <col min="6" max="6" width="12.3828125" hidden="1" customWidth="1"/>
    <col min="7" max="7" width="14.61328125" bestFit="1" customWidth="1"/>
    <col min="8" max="9" width="10.15234375" customWidth="1"/>
    <col min="10" max="10" width="13.53515625" bestFit="1" customWidth="1"/>
    <col min="11" max="15" width="0" hidden="1" customWidth="1"/>
    <col min="16" max="16" width="11.15234375" hidden="1" customWidth="1"/>
    <col min="17" max="17" width="13.53515625" bestFit="1" customWidth="1"/>
    <col min="18" max="18" width="13.3046875" bestFit="1" customWidth="1"/>
    <col min="19" max="19" width="13.53515625" bestFit="1" customWidth="1"/>
    <col min="20" max="20" width="11.15234375" customWidth="1"/>
    <col min="21" max="22" width="0" hidden="1" customWidth="1"/>
    <col min="23" max="26" width="11.84375" bestFit="1" customWidth="1"/>
    <col min="27" max="28" width="11.15234375" customWidth="1"/>
    <col min="31" max="31" width="9.84375" hidden="1" customWidth="1"/>
    <col min="32" max="32" width="12.3828125" hidden="1" customWidth="1"/>
    <col min="33" max="33" width="9.69140625" bestFit="1" customWidth="1"/>
    <col min="34" max="34" width="12.4609375" bestFit="1" customWidth="1"/>
    <col min="35" max="36" width="12.4609375" customWidth="1"/>
    <col min="39" max="39" width="12.4609375" bestFit="1" customWidth="1"/>
    <col min="40" max="40" width="14.84375" bestFit="1" customWidth="1"/>
    <col min="41" max="41" width="10.3046875" bestFit="1" customWidth="1"/>
    <col min="52" max="52" width="14.3828125" bestFit="1" customWidth="1"/>
    <col min="53" max="53" width="17.07421875" style="8" bestFit="1" customWidth="1"/>
    <col min="54" max="54" width="15.765625" bestFit="1" customWidth="1"/>
    <col min="55" max="55" width="16.53515625" bestFit="1" customWidth="1"/>
    <col min="56" max="56" width="19.23046875" hidden="1" customWidth="1"/>
    <col min="57" max="57" width="10.765625" bestFit="1" customWidth="1"/>
    <col min="69" max="69" width="27.53515625" hidden="1" customWidth="1"/>
    <col min="70" max="70" width="27.53515625" bestFit="1" customWidth="1"/>
    <col min="71" max="71" width="26.69140625" hidden="1" customWidth="1"/>
    <col min="72" max="72" width="31.4609375" bestFit="1" customWidth="1"/>
    <col min="73" max="73" width="0" hidden="1" customWidth="1"/>
  </cols>
  <sheetData>
    <row r="1" spans="1:73" s="1" customFormat="1" ht="28.3" customHeight="1" x14ac:dyDescent="0.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E1" s="1" t="s">
        <v>64</v>
      </c>
      <c r="AF1" s="1" t="s">
        <v>65</v>
      </c>
      <c r="AG1" s="2" t="s">
        <v>66</v>
      </c>
      <c r="AH1" s="2" t="s">
        <v>67</v>
      </c>
      <c r="AI1" s="2" t="s">
        <v>68</v>
      </c>
      <c r="AJ1" s="2"/>
      <c r="AK1" s="17" t="s">
        <v>69</v>
      </c>
      <c r="AL1" s="17"/>
      <c r="AM1" s="17"/>
      <c r="AN1" s="2"/>
      <c r="AO1" s="2"/>
      <c r="AP1" s="2"/>
      <c r="AQ1" s="2"/>
      <c r="AR1" s="17" t="s">
        <v>75</v>
      </c>
      <c r="AS1" s="17"/>
      <c r="AT1" s="17"/>
      <c r="AU1" s="2"/>
      <c r="AV1" s="2"/>
      <c r="AW1" s="2"/>
      <c r="AX1" s="2"/>
      <c r="AY1" s="2"/>
      <c r="AZ1" s="2" t="s">
        <v>77</v>
      </c>
      <c r="BA1" s="10" t="s">
        <v>78</v>
      </c>
      <c r="BB1" s="2" t="s">
        <v>79</v>
      </c>
      <c r="BC1" s="11" t="s">
        <v>82</v>
      </c>
      <c r="BD1" s="12" t="s">
        <v>80</v>
      </c>
      <c r="BE1" s="18" t="s">
        <v>81</v>
      </c>
      <c r="BF1" s="17"/>
      <c r="BG1" s="17"/>
      <c r="BH1" s="17"/>
      <c r="BI1" s="19" t="s">
        <v>91</v>
      </c>
      <c r="BJ1" s="19"/>
      <c r="BK1" s="19"/>
      <c r="BR1" s="13" t="s">
        <v>92</v>
      </c>
      <c r="BS1" s="13"/>
      <c r="BT1" s="1" t="s">
        <v>94</v>
      </c>
    </row>
    <row r="2" spans="1:73" x14ac:dyDescent="0.4">
      <c r="A2" s="1"/>
      <c r="B2" s="1" t="s">
        <v>0</v>
      </c>
      <c r="C2" s="1" t="s">
        <v>1</v>
      </c>
      <c r="D2" s="1"/>
      <c r="E2" s="1" t="s">
        <v>2</v>
      </c>
      <c r="F2" s="1"/>
      <c r="G2" s="1" t="s">
        <v>10</v>
      </c>
      <c r="H2" s="1" t="s">
        <v>16</v>
      </c>
      <c r="I2" s="1" t="s">
        <v>17</v>
      </c>
      <c r="J2" s="1" t="s">
        <v>18</v>
      </c>
      <c r="K2" s="1"/>
      <c r="L2" s="1"/>
      <c r="M2" s="1"/>
      <c r="N2" s="1"/>
      <c r="O2" s="1" t="s">
        <v>3</v>
      </c>
      <c r="P2" s="1"/>
      <c r="Q2" s="1" t="s">
        <v>19</v>
      </c>
      <c r="R2" s="1" t="s">
        <v>27</v>
      </c>
      <c r="S2" s="1" t="s">
        <v>28</v>
      </c>
      <c r="T2" s="1" t="s">
        <v>29</v>
      </c>
      <c r="U2" s="1"/>
      <c r="V2" s="1"/>
      <c r="W2" s="1" t="s">
        <v>30</v>
      </c>
      <c r="X2" s="1" t="s">
        <v>34</v>
      </c>
      <c r="Y2" s="1" t="s">
        <v>31</v>
      </c>
      <c r="Z2" s="1" t="s">
        <v>32</v>
      </c>
      <c r="AA2" s="1" t="s">
        <v>33</v>
      </c>
      <c r="AB2" s="1" t="s">
        <v>35</v>
      </c>
      <c r="AE2">
        <f ca="1">IF(B3="man",1,0)</f>
        <v>0</v>
      </c>
      <c r="AF2">
        <f ca="1">IF(B3="woman",1,0)</f>
        <v>1</v>
      </c>
      <c r="AG2" s="2">
        <f ca="1">AE502</f>
        <v>261</v>
      </c>
      <c r="AH2" s="2">
        <f ca="1">AF502</f>
        <v>238</v>
      </c>
      <c r="AI2" s="16">
        <f ca="1">AVERAGE(C3:C502)</f>
        <v>37.430861723446895</v>
      </c>
      <c r="AJ2" s="3"/>
      <c r="AK2" s="4" t="s">
        <v>7</v>
      </c>
      <c r="AL2" s="5" t="s">
        <v>70</v>
      </c>
      <c r="AM2" s="5" t="s">
        <v>71</v>
      </c>
      <c r="AN2" s="5" t="s">
        <v>72</v>
      </c>
      <c r="AO2" s="5" t="s">
        <v>73</v>
      </c>
      <c r="AP2" s="5" t="s">
        <v>74</v>
      </c>
      <c r="AQ2" s="5"/>
      <c r="AR2" s="5" t="s">
        <v>76</v>
      </c>
      <c r="AS2" s="5" t="s">
        <v>23</v>
      </c>
      <c r="AT2" s="5" t="s">
        <v>21</v>
      </c>
      <c r="AU2" s="5" t="s">
        <v>22</v>
      </c>
      <c r="AV2" s="5" t="s">
        <v>24</v>
      </c>
      <c r="AW2" s="5" t="s">
        <v>26</v>
      </c>
      <c r="AX2" s="5" t="s">
        <v>25</v>
      </c>
      <c r="AY2" s="5"/>
      <c r="AZ2" s="3"/>
      <c r="BA2" s="7"/>
      <c r="BB2" s="3"/>
      <c r="BC2" s="3"/>
      <c r="BD2" s="3"/>
      <c r="BE2" s="3"/>
      <c r="BF2" s="3"/>
      <c r="BG2" s="3"/>
      <c r="BH2" s="3"/>
      <c r="BI2" t="s">
        <v>84</v>
      </c>
      <c r="BJ2" t="s">
        <v>85</v>
      </c>
      <c r="BK2" t="s">
        <v>86</v>
      </c>
      <c r="BL2" t="s">
        <v>89</v>
      </c>
      <c r="BM2" t="s">
        <v>87</v>
      </c>
      <c r="BN2" t="s">
        <v>88</v>
      </c>
      <c r="BO2" t="s">
        <v>90</v>
      </c>
      <c r="BQ2" t="str">
        <f ca="1">IF(AA3&gt;J3,"1","0")</f>
        <v>1</v>
      </c>
      <c r="BT2" s="1" t="s">
        <v>95</v>
      </c>
      <c r="BU2">
        <v>50000</v>
      </c>
    </row>
    <row r="3" spans="1:73" x14ac:dyDescent="0.4">
      <c r="A3">
        <f ca="1">RANDBETWEEN(1,2)</f>
        <v>1</v>
      </c>
      <c r="B3" t="str">
        <f ca="1">IF(A3=1,"woman","man")</f>
        <v>woman</v>
      </c>
      <c r="C3">
        <f ca="1">RANDBETWEEN(25,50)</f>
        <v>47</v>
      </c>
      <c r="D3">
        <f ca="1">RANDBETWEEN(1,6)</f>
        <v>4</v>
      </c>
      <c r="E3" t="str">
        <f ca="1">VLOOKUP($D3,($N$3:$O$8),2)</f>
        <v>IT</v>
      </c>
      <c r="F3">
        <f ca="1">RANDBETWEEN(1,5)</f>
        <v>5</v>
      </c>
      <c r="G3" t="str">
        <f ca="1">VLOOKUP(F3,$K$3:$L$7:L7,2)</f>
        <v>other</v>
      </c>
      <c r="H3">
        <f ca="1">RANDBETWEEN(0,4)</f>
        <v>3</v>
      </c>
      <c r="I3">
        <f ca="1">RANDBETWEEN(1,4)</f>
        <v>2</v>
      </c>
      <c r="J3">
        <f ca="1">RANDBETWEEN(25000,90000)</f>
        <v>69194</v>
      </c>
      <c r="K3">
        <v>1</v>
      </c>
      <c r="L3" t="s">
        <v>11</v>
      </c>
      <c r="N3">
        <v>1</v>
      </c>
      <c r="O3" t="s">
        <v>4</v>
      </c>
      <c r="P3">
        <f ca="1">RANDBETWEEN(1,7)</f>
        <v>6</v>
      </c>
      <c r="Q3" t="str">
        <f ca="1">VLOOKUP(P3,$U$5:$V$11,2)</f>
        <v>ogun</v>
      </c>
      <c r="R3">
        <f ca="1">RANDBETWEEN(3,4)*J3</f>
        <v>207582</v>
      </c>
      <c r="S3">
        <f ca="1">RAND()*R3</f>
        <v>38583.687116275592</v>
      </c>
      <c r="T3">
        <f ca="1">RAND()*I3*J3</f>
        <v>123848.97070930837</v>
      </c>
      <c r="W3">
        <f ca="1">RAND()*T3</f>
        <v>642.1871578756178</v>
      </c>
      <c r="X3">
        <f ca="1">RAND()*J3</f>
        <v>59785.097078822619</v>
      </c>
      <c r="Y3">
        <f ca="1">RAND()*J3*1.5</f>
        <v>40131.548618145709</v>
      </c>
      <c r="Z3">
        <f ca="1">R3+Y3+T3</f>
        <v>371562.51932745404</v>
      </c>
      <c r="AA3">
        <f ca="1">S3+W3+X3</f>
        <v>99010.971352973836</v>
      </c>
      <c r="AB3">
        <f ca="1">Z3-AA3</f>
        <v>272551.5479744802</v>
      </c>
      <c r="AE3">
        <f t="shared" ref="AE3:AE66" ca="1" si="0">IF(B4="man",1,0)</f>
        <v>0</v>
      </c>
      <c r="AF3">
        <f t="shared" ref="AF3:AF66" ca="1" si="1">IF(B4="woman",1,0)</f>
        <v>1</v>
      </c>
      <c r="AG3" s="2"/>
      <c r="AH3" s="2"/>
      <c r="AI3" s="2"/>
      <c r="AJ3" s="3"/>
      <c r="AK3" s="2">
        <f ca="1">COUNTIF(E3:E503,"IT")</f>
        <v>87</v>
      </c>
      <c r="AL3" s="2">
        <f ca="1">COUNTIF(E3:E502,"HEALLTH")</f>
        <v>81</v>
      </c>
      <c r="AM3" s="2">
        <f ca="1">COUNTIF(E3:E502,"agriculture")</f>
        <v>107</v>
      </c>
      <c r="AN3" s="2">
        <f ca="1">COUNTIF($E$3:$E$502,"academia")</f>
        <v>69</v>
      </c>
      <c r="AO3" s="2">
        <f ca="1">COUNTIF($E$3:$E$502,"general work")</f>
        <v>89</v>
      </c>
      <c r="AP3" s="2">
        <f ca="1">COUNTIF($E$3:$E$502,"construction")</f>
        <v>66</v>
      </c>
      <c r="AQ3" s="3"/>
      <c r="AR3" s="2">
        <f ca="1">COUNTIF($Q$3:$Q$502,"EKITI")</f>
        <v>72</v>
      </c>
      <c r="AS3" s="2">
        <f ca="1">COUNTIF($Q$3:$Q$502,"lagos")</f>
        <v>82</v>
      </c>
      <c r="AT3" s="2">
        <f ca="1">COUNTIF($Q$3:$Q$502,"ondo")</f>
        <v>83</v>
      </c>
      <c r="AU3" s="2">
        <f ca="1">COUNTIF($Q$3:$Q$502,"osun")</f>
        <v>69</v>
      </c>
      <c r="AV3" s="2">
        <f ca="1">COUNTIF($Q$3:$Q$502,"oyo")</f>
        <v>71</v>
      </c>
      <c r="AW3" s="2">
        <f ca="1">COUNTIF($Q$3:$Q$502,"kwara")</f>
        <v>58</v>
      </c>
      <c r="AX3" s="2">
        <f ca="1">COUNTIF($Q$3:$Q$502,"ogun")</f>
        <v>64</v>
      </c>
      <c r="AY3" s="3"/>
      <c r="AZ3" s="2">
        <f ca="1">AVERAGE(J3:J502)</f>
        <v>57272.224448897796</v>
      </c>
      <c r="BA3" s="7">
        <f ca="1">Table4[[#This Row],[Column20]]/Table4[[#This Row],[Column9]]</f>
        <v>61924.485354654185</v>
      </c>
      <c r="BB3" s="9">
        <f ca="1">AVERAGE((BA3:BA502))</f>
        <v>28198.166621550736</v>
      </c>
      <c r="BC3" s="2">
        <f ca="1">COUNTIF(W3:W502,"&gt;100000")</f>
        <v>50</v>
      </c>
      <c r="BD3" s="6">
        <f ca="1">Table4[[#This Row],[Column19]]/Table4[[#This Row],[Column18]]</f>
        <v>0.18587202703642702</v>
      </c>
      <c r="BE3" s="3"/>
      <c r="BF3" s="2">
        <f ca="1">COUNTIF(BD3:BD502,"&lt;30%")</f>
        <v>158</v>
      </c>
      <c r="BG3" s="3"/>
      <c r="BH3" s="3"/>
      <c r="BI3">
        <f ca="1">SUMIFS(J3:J502,Q3:Q502,"EKITI")</f>
        <v>4135833</v>
      </c>
      <c r="BJ3">
        <f ca="1">SUMIFS($J$3:$J$502,$Q$3:$Q$502,"ONDO")</f>
        <v>4539750</v>
      </c>
      <c r="BK3">
        <f ca="1">SUMIFS($J$3:$J$502,$Q$3:$Q$502,"OYO")</f>
        <v>4199981</v>
      </c>
      <c r="BL3">
        <f ca="1">SUMIFS($J$3:$J$502,$Q$3:$Q$502,"OGUN")</f>
        <v>3662351</v>
      </c>
      <c r="BM3">
        <f ca="1">SUMIFS($J$3:$J$502,$Q$3:$Q$502,"LAGOS")</f>
        <v>4772900</v>
      </c>
      <c r="BN3">
        <f ca="1">SUMIFS($J$3:$J$502,$Q$3:$Q$502,"KWARA")</f>
        <v>3450275</v>
      </c>
      <c r="BO3">
        <f ca="1">SUMIFS($J$3:$J$502,$Q$3:$Q$502,"OSUN")</f>
        <v>3817750</v>
      </c>
      <c r="BQ3" t="str">
        <f t="shared" ref="BQ3:BQ66" ca="1" si="2">IF(AA4&gt;J4,"1","0")</f>
        <v>1</v>
      </c>
      <c r="BR3" s="14">
        <f ca="1">totalbroke/499</f>
        <v>0.94789579158316628</v>
      </c>
      <c r="BS3">
        <f ca="1">IF(Table4[[#This Row],[Column28]]&gt;BU2,Table4[[#This Row],[Column3]],0)</f>
        <v>47</v>
      </c>
    </row>
    <row r="4" spans="1:73" x14ac:dyDescent="0.4">
      <c r="A4">
        <f t="shared" ref="A4:A67" ca="1" si="3">RANDBETWEEN(1,2)</f>
        <v>1</v>
      </c>
      <c r="B4" t="str">
        <f t="shared" ref="B4:B67" ca="1" si="4">IF(A4=1,"woman","man")</f>
        <v>woman</v>
      </c>
      <c r="C4">
        <f t="shared" ref="C4:C67" ca="1" si="5">RANDBETWEEN(25,50)</f>
        <v>32</v>
      </c>
      <c r="D4">
        <f t="shared" ref="D4:D67" ca="1" si="6">RANDBETWEEN(1,6)</f>
        <v>5</v>
      </c>
      <c r="E4" t="str">
        <f t="shared" ref="E4:E67" ca="1" si="7">VLOOKUP($D4,($N$3:$O$8),2)</f>
        <v>General work</v>
      </c>
      <c r="F4">
        <f t="shared" ref="F4:F16" ca="1" si="8">RANDBETWEEN(1,5)</f>
        <v>5</v>
      </c>
      <c r="G4" t="str">
        <f ca="1">VLOOKUP(F4,$K$3:$L$7:L8,2)</f>
        <v>other</v>
      </c>
      <c r="H4">
        <f t="shared" ref="H4:H67" ca="1" si="9">RANDBETWEEN(0,4)</f>
        <v>3</v>
      </c>
      <c r="I4">
        <f t="shared" ref="I4:I67" ca="1" si="10">RANDBETWEEN(1,4)</f>
        <v>1</v>
      </c>
      <c r="J4">
        <f t="shared" ref="J4:J67" ca="1" si="11">RANDBETWEEN(25000,90000)</f>
        <v>34862</v>
      </c>
      <c r="K4">
        <v>2</v>
      </c>
      <c r="L4" t="s">
        <v>12</v>
      </c>
      <c r="N4">
        <v>2</v>
      </c>
      <c r="O4" t="s">
        <v>5</v>
      </c>
      <c r="P4">
        <f t="shared" ref="P4:P67" ca="1" si="12">RANDBETWEEN(1,7)</f>
        <v>6</v>
      </c>
      <c r="Q4" t="str">
        <f t="shared" ref="Q4:Q67" ca="1" si="13">VLOOKUP(P4,$U$5:$V$11,2)</f>
        <v>ogun</v>
      </c>
      <c r="R4">
        <f t="shared" ref="R4:R18" ca="1" si="14">RANDBETWEEN(3,4)*J4</f>
        <v>104586</v>
      </c>
      <c r="S4">
        <f t="shared" ref="S4:S67" ca="1" si="15">RAND()*R4</f>
        <v>35794.286650986731</v>
      </c>
      <c r="T4">
        <f t="shared" ref="T4:T18" ca="1" si="16">RAND()*I4*J4</f>
        <v>11012.232569210555</v>
      </c>
      <c r="W4">
        <f t="shared" ref="W4:W18" ca="1" si="17">RAND()*T4</f>
        <v>10357.022661959902</v>
      </c>
      <c r="X4">
        <f t="shared" ref="X4:X18" ca="1" si="18">RAND()*J4</f>
        <v>23094.017539776738</v>
      </c>
      <c r="Y4">
        <f t="shared" ref="Y4:Y18" ca="1" si="19">RAND()*J4*1.5</f>
        <v>13776.428130806458</v>
      </c>
      <c r="Z4">
        <f t="shared" ref="Z4:Z18" ca="1" si="20">R4+Y4+T4</f>
        <v>129374.660700017</v>
      </c>
      <c r="AA4">
        <f t="shared" ref="AA4:AA18" ca="1" si="21">S4+W4+X4</f>
        <v>69245.326852723374</v>
      </c>
      <c r="AB4">
        <f t="shared" ref="AB4:AB18" ca="1" si="22">Z4-AA4</f>
        <v>60129.33384729363</v>
      </c>
      <c r="AE4">
        <f t="shared" ca="1" si="0"/>
        <v>0</v>
      </c>
      <c r="AF4">
        <f t="shared" ca="1" si="1"/>
        <v>1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7">
        <f ca="1">Table4[[#This Row],[Column20]]/Table4[[#This Row],[Column9]]</f>
        <v>11012.232569210555</v>
      </c>
      <c r="BB4" s="3"/>
      <c r="BC4" s="3"/>
      <c r="BD4" s="6">
        <f ca="1">Table4[[#This Row],[Column19]]/Table4[[#This Row],[Column18]]</f>
        <v>0.34224740071316173</v>
      </c>
      <c r="BE4" s="3"/>
      <c r="BF4" s="3"/>
      <c r="BG4" s="3"/>
      <c r="BH4" s="3"/>
      <c r="BQ4" t="str">
        <f t="shared" ca="1" si="2"/>
        <v>1</v>
      </c>
      <c r="BS4">
        <f ca="1">IF(Table4[[#This Row],[Column28]]&gt;BU3,Table4[[#This Row],[Column3]],0)</f>
        <v>32</v>
      </c>
      <c r="BT4" s="15">
        <f ca="1">BS503/BS504</f>
        <v>36.823647294589179</v>
      </c>
    </row>
    <row r="5" spans="1:73" x14ac:dyDescent="0.4">
      <c r="A5">
        <f t="shared" ca="1" si="3"/>
        <v>1</v>
      </c>
      <c r="B5" t="str">
        <f t="shared" ca="1" si="4"/>
        <v>woman</v>
      </c>
      <c r="C5">
        <f t="shared" ca="1" si="5"/>
        <v>32</v>
      </c>
      <c r="D5">
        <f t="shared" ca="1" si="6"/>
        <v>5</v>
      </c>
      <c r="E5" t="str">
        <f t="shared" ca="1" si="7"/>
        <v>General work</v>
      </c>
      <c r="F5">
        <f t="shared" ca="1" si="8"/>
        <v>3</v>
      </c>
      <c r="G5" t="str">
        <f ca="1">VLOOKUP(F5,$K$3:$L$7:L9,2)</f>
        <v>university</v>
      </c>
      <c r="H5">
        <f t="shared" ca="1" si="9"/>
        <v>4</v>
      </c>
      <c r="I5">
        <f t="shared" ca="1" si="10"/>
        <v>2</v>
      </c>
      <c r="J5">
        <f t="shared" ca="1" si="11"/>
        <v>41703</v>
      </c>
      <c r="K5">
        <v>3</v>
      </c>
      <c r="L5" t="s">
        <v>13</v>
      </c>
      <c r="N5">
        <v>3</v>
      </c>
      <c r="O5" t="s">
        <v>6</v>
      </c>
      <c r="P5">
        <f t="shared" ca="1" si="12"/>
        <v>2</v>
      </c>
      <c r="Q5" t="str">
        <f t="shared" ca="1" si="13"/>
        <v>ondo</v>
      </c>
      <c r="R5">
        <f t="shared" ca="1" si="14"/>
        <v>166812</v>
      </c>
      <c r="S5">
        <f t="shared" ca="1" si="15"/>
        <v>164369.47468257489</v>
      </c>
      <c r="T5">
        <f t="shared" ca="1" si="16"/>
        <v>54037.300755294571</v>
      </c>
      <c r="U5">
        <v>1</v>
      </c>
      <c r="V5" t="s">
        <v>20</v>
      </c>
      <c r="W5">
        <f t="shared" ca="1" si="17"/>
        <v>28624.299136933732</v>
      </c>
      <c r="X5">
        <f t="shared" ca="1" si="18"/>
        <v>31672.44266366808</v>
      </c>
      <c r="Y5">
        <f t="shared" ca="1" si="19"/>
        <v>18298.194402985693</v>
      </c>
      <c r="Z5">
        <f t="shared" ca="1" si="20"/>
        <v>239147.49515828025</v>
      </c>
      <c r="AA5">
        <f t="shared" ca="1" si="21"/>
        <v>224666.21648317669</v>
      </c>
      <c r="AB5">
        <f t="shared" ca="1" si="22"/>
        <v>14481.27867510356</v>
      </c>
      <c r="AE5">
        <f t="shared" ca="1" si="0"/>
        <v>0</v>
      </c>
      <c r="AF5">
        <f t="shared" ca="1" si="1"/>
        <v>1</v>
      </c>
      <c r="BA5" s="7">
        <f ca="1">Table4[[#This Row],[Column20]]/Table4[[#This Row],[Column9]]</f>
        <v>27018.650377647285</v>
      </c>
      <c r="BD5" s="6">
        <f ca="1">Table4[[#This Row],[Column19]]/Table4[[#This Row],[Column18]]</f>
        <v>0.98535761625407581</v>
      </c>
      <c r="BF5" s="3"/>
      <c r="BQ5" t="str">
        <f t="shared" ca="1" si="2"/>
        <v>1</v>
      </c>
      <c r="BS5">
        <f ca="1">IF(Table4[[#This Row],[Column28]]&gt;BU4,Table4[[#This Row],[Column3]],0)</f>
        <v>32</v>
      </c>
    </row>
    <row r="6" spans="1:73" x14ac:dyDescent="0.4">
      <c r="A6">
        <f t="shared" ca="1" si="3"/>
        <v>1</v>
      </c>
      <c r="B6" t="str">
        <f t="shared" ca="1" si="4"/>
        <v>woman</v>
      </c>
      <c r="C6">
        <f t="shared" ca="1" si="5"/>
        <v>36</v>
      </c>
      <c r="D6">
        <f t="shared" ca="1" si="6"/>
        <v>6</v>
      </c>
      <c r="E6" t="str">
        <f t="shared" ca="1" si="7"/>
        <v>Agriculture</v>
      </c>
      <c r="F6">
        <f t="shared" ca="1" si="8"/>
        <v>5</v>
      </c>
      <c r="G6" t="str">
        <f ca="1">VLOOKUP(F6,$K$3:$L$7:L10,2)</f>
        <v>other</v>
      </c>
      <c r="H6">
        <f t="shared" ca="1" si="9"/>
        <v>3</v>
      </c>
      <c r="I6">
        <f t="shared" ca="1" si="10"/>
        <v>4</v>
      </c>
      <c r="J6">
        <f t="shared" ca="1" si="11"/>
        <v>76038</v>
      </c>
      <c r="K6">
        <v>4</v>
      </c>
      <c r="L6" t="s">
        <v>14</v>
      </c>
      <c r="N6">
        <v>4</v>
      </c>
      <c r="O6" t="s">
        <v>7</v>
      </c>
      <c r="P6">
        <f t="shared" ca="1" si="12"/>
        <v>4</v>
      </c>
      <c r="Q6" t="str">
        <f t="shared" ca="1" si="13"/>
        <v>lagos</v>
      </c>
      <c r="R6">
        <f t="shared" ca="1" si="14"/>
        <v>304152</v>
      </c>
      <c r="S6">
        <f t="shared" ca="1" si="15"/>
        <v>278880.48755915544</v>
      </c>
      <c r="T6">
        <f t="shared" ca="1" si="16"/>
        <v>183367.33676154522</v>
      </c>
      <c r="U6">
        <v>2</v>
      </c>
      <c r="V6" t="s">
        <v>21</v>
      </c>
      <c r="W6">
        <f t="shared" ca="1" si="17"/>
        <v>171785.55816050779</v>
      </c>
      <c r="X6">
        <f t="shared" ca="1" si="18"/>
        <v>45770.677932252671</v>
      </c>
      <c r="Y6">
        <f t="shared" ca="1" si="19"/>
        <v>94318.087374628376</v>
      </c>
      <c r="Z6">
        <f t="shared" ca="1" si="20"/>
        <v>581837.42413617368</v>
      </c>
      <c r="AA6">
        <f t="shared" ca="1" si="21"/>
        <v>496436.72365191591</v>
      </c>
      <c r="AB6">
        <f t="shared" ca="1" si="22"/>
        <v>85400.700484257773</v>
      </c>
      <c r="AE6">
        <f t="shared" ca="1" si="0"/>
        <v>0</v>
      </c>
      <c r="AF6">
        <f t="shared" ca="1" si="1"/>
        <v>1</v>
      </c>
      <c r="BA6" s="7">
        <f ca="1">Table4[[#This Row],[Column20]]/Table4[[#This Row],[Column9]]</f>
        <v>45841.834190386304</v>
      </c>
      <c r="BD6" s="6">
        <f ca="1">Table4[[#This Row],[Column19]]/Table4[[#This Row],[Column18]]</f>
        <v>0.91691156908110238</v>
      </c>
      <c r="BF6" s="3"/>
      <c r="BQ6" t="str">
        <f t="shared" ca="1" si="2"/>
        <v>1</v>
      </c>
      <c r="BS6">
        <f ca="1">IF(Table4[[#This Row],[Column28]]&gt;BU5,Table4[[#This Row],[Column3]],0)</f>
        <v>36</v>
      </c>
    </row>
    <row r="7" spans="1:73" x14ac:dyDescent="0.4">
      <c r="A7">
        <f t="shared" ca="1" si="3"/>
        <v>1</v>
      </c>
      <c r="B7" t="str">
        <f t="shared" ca="1" si="4"/>
        <v>woman</v>
      </c>
      <c r="C7">
        <f t="shared" ca="1" si="5"/>
        <v>41</v>
      </c>
      <c r="D7">
        <f t="shared" ca="1" si="6"/>
        <v>1</v>
      </c>
      <c r="E7" t="str">
        <f t="shared" ca="1" si="7"/>
        <v>heallth</v>
      </c>
      <c r="F7">
        <f t="shared" ca="1" si="8"/>
        <v>2</v>
      </c>
      <c r="G7" t="str">
        <f ca="1">VLOOKUP(F7,$K$3:$L$7:L11,2)</f>
        <v>college</v>
      </c>
      <c r="H7">
        <f t="shared" ca="1" si="9"/>
        <v>3</v>
      </c>
      <c r="I7">
        <f t="shared" ca="1" si="10"/>
        <v>4</v>
      </c>
      <c r="J7">
        <f t="shared" ca="1" si="11"/>
        <v>80636</v>
      </c>
      <c r="K7">
        <v>5</v>
      </c>
      <c r="L7" t="s">
        <v>15</v>
      </c>
      <c r="N7">
        <v>5</v>
      </c>
      <c r="O7" t="s">
        <v>8</v>
      </c>
      <c r="P7">
        <f t="shared" ca="1" si="12"/>
        <v>3</v>
      </c>
      <c r="Q7" t="str">
        <f t="shared" ca="1" si="13"/>
        <v>osun</v>
      </c>
      <c r="R7">
        <f t="shared" ca="1" si="14"/>
        <v>322544</v>
      </c>
      <c r="S7">
        <f t="shared" ca="1" si="15"/>
        <v>311780.09456153231</v>
      </c>
      <c r="T7">
        <f t="shared" ca="1" si="16"/>
        <v>44835.237458491218</v>
      </c>
      <c r="U7">
        <v>3</v>
      </c>
      <c r="V7" t="s">
        <v>22</v>
      </c>
      <c r="W7">
        <f t="shared" ca="1" si="17"/>
        <v>7301.8402543892871</v>
      </c>
      <c r="X7">
        <f t="shared" ca="1" si="18"/>
        <v>64889.54908070981</v>
      </c>
      <c r="Y7">
        <f ca="1">RAND()*J7*1.5</f>
        <v>68126.112904540292</v>
      </c>
      <c r="Z7">
        <f t="shared" ca="1" si="20"/>
        <v>435505.3503630315</v>
      </c>
      <c r="AA7">
        <f t="shared" ca="1" si="21"/>
        <v>383971.4838966314</v>
      </c>
      <c r="AB7">
        <f t="shared" ca="1" si="22"/>
        <v>51533.866466400097</v>
      </c>
      <c r="AE7">
        <f t="shared" ca="1" si="0"/>
        <v>0</v>
      </c>
      <c r="AF7">
        <f t="shared" ca="1" si="1"/>
        <v>1</v>
      </c>
      <c r="BA7" s="7">
        <f ca="1">Table4[[#This Row],[Column20]]/Table4[[#This Row],[Column9]]</f>
        <v>11208.809364622804</v>
      </c>
      <c r="BD7" s="6">
        <f ca="1">Table4[[#This Row],[Column19]]/Table4[[#This Row],[Column18]]</f>
        <v>0.96662810209314798</v>
      </c>
      <c r="BF7" s="3"/>
      <c r="BI7" s="19" t="s">
        <v>83</v>
      </c>
      <c r="BJ7" s="19"/>
      <c r="BK7" s="19"/>
      <c r="BL7" s="19"/>
      <c r="BM7" s="19"/>
      <c r="BQ7" t="str">
        <f t="shared" ca="1" si="2"/>
        <v>1</v>
      </c>
      <c r="BS7">
        <f ca="1">IF(Table4[[#This Row],[Column28]]&gt;BU6,Table4[[#This Row],[Column3]],0)</f>
        <v>41</v>
      </c>
    </row>
    <row r="8" spans="1:73" x14ac:dyDescent="0.4">
      <c r="A8">
        <f t="shared" ca="1" si="3"/>
        <v>1</v>
      </c>
      <c r="B8" t="str">
        <f t="shared" ca="1" si="4"/>
        <v>woman</v>
      </c>
      <c r="C8">
        <f t="shared" ca="1" si="5"/>
        <v>38</v>
      </c>
      <c r="D8">
        <f t="shared" ca="1" si="6"/>
        <v>2</v>
      </c>
      <c r="E8" t="str">
        <f t="shared" ca="1" si="7"/>
        <v>construction</v>
      </c>
      <c r="F8">
        <f t="shared" ca="1" si="8"/>
        <v>4</v>
      </c>
      <c r="G8" t="str">
        <f ca="1">VLOOKUP(F8,$K$3:$L$7:L12,2)</f>
        <v>technical</v>
      </c>
      <c r="H8">
        <f t="shared" ca="1" si="9"/>
        <v>0</v>
      </c>
      <c r="I8">
        <f t="shared" ca="1" si="10"/>
        <v>2</v>
      </c>
      <c r="J8">
        <f t="shared" ca="1" si="11"/>
        <v>59969</v>
      </c>
      <c r="N8">
        <v>6</v>
      </c>
      <c r="O8" t="s">
        <v>9</v>
      </c>
      <c r="P8">
        <f t="shared" ca="1" si="12"/>
        <v>5</v>
      </c>
      <c r="Q8" t="str">
        <f t="shared" ca="1" si="13"/>
        <v>oyo</v>
      </c>
      <c r="R8">
        <f ca="1">RANDBETWEEN(3,4)*J8</f>
        <v>179907</v>
      </c>
      <c r="S8">
        <f t="shared" ca="1" si="15"/>
        <v>134850.60205616089</v>
      </c>
      <c r="T8">
        <f t="shared" ca="1" si="16"/>
        <v>78933.40286910416</v>
      </c>
      <c r="U8">
        <v>4</v>
      </c>
      <c r="V8" t="s">
        <v>23</v>
      </c>
      <c r="W8">
        <f t="shared" ca="1" si="17"/>
        <v>20327.715057650217</v>
      </c>
      <c r="X8">
        <f t="shared" ca="1" si="18"/>
        <v>57983.059188317602</v>
      </c>
      <c r="Y8">
        <f ca="1">RAND()*J8*1.5</f>
        <v>9750.5483800548554</v>
      </c>
      <c r="Z8">
        <f t="shared" ca="1" si="20"/>
        <v>268590.951249159</v>
      </c>
      <c r="AA8">
        <f t="shared" ca="1" si="21"/>
        <v>213161.37630212869</v>
      </c>
      <c r="AB8">
        <f t="shared" ca="1" si="22"/>
        <v>55429.574947030313</v>
      </c>
      <c r="AE8">
        <f t="shared" ca="1" si="0"/>
        <v>0</v>
      </c>
      <c r="AF8">
        <f t="shared" ca="1" si="1"/>
        <v>1</v>
      </c>
      <c r="BA8" s="7">
        <f ca="1">Table4[[#This Row],[Column20]]/Table4[[#This Row],[Column9]]</f>
        <v>39466.70143455208</v>
      </c>
      <c r="BD8" s="6">
        <f ca="1">Table4[[#This Row],[Column19]]/Table4[[#This Row],[Column18]]</f>
        <v>0.7495572826858371</v>
      </c>
      <c r="BI8">
        <f ca="1">BI3/AR3</f>
        <v>57442.125</v>
      </c>
      <c r="BJ8">
        <f ca="1">BJ3/AT3</f>
        <v>54695.783132530123</v>
      </c>
      <c r="BK8">
        <f ca="1">BK3/AV3</f>
        <v>59154.661971830988</v>
      </c>
      <c r="BL8">
        <f ca="1">BL3/AX3</f>
        <v>57224.234375</v>
      </c>
      <c r="BM8">
        <f ca="1">BM3/AS3</f>
        <v>58206.097560975613</v>
      </c>
      <c r="BN8">
        <f ca="1">BN3/AW3</f>
        <v>59487.5</v>
      </c>
      <c r="BO8">
        <f ca="1">BO3/AU3</f>
        <v>55329.710144927536</v>
      </c>
      <c r="BQ8" t="str">
        <f t="shared" ca="1" si="2"/>
        <v>1</v>
      </c>
      <c r="BS8">
        <f ca="1">IF(Table4[[#This Row],[Column28]]&gt;BU7,Table4[[#This Row],[Column3]],0)</f>
        <v>38</v>
      </c>
    </row>
    <row r="9" spans="1:73" x14ac:dyDescent="0.4">
      <c r="A9">
        <f t="shared" ca="1" si="3"/>
        <v>1</v>
      </c>
      <c r="B9" t="str">
        <f t="shared" ca="1" si="4"/>
        <v>woman</v>
      </c>
      <c r="C9">
        <f t="shared" ca="1" si="5"/>
        <v>29</v>
      </c>
      <c r="D9">
        <f t="shared" ca="1" si="6"/>
        <v>6</v>
      </c>
      <c r="E9" t="str">
        <f t="shared" ca="1" si="7"/>
        <v>Agriculture</v>
      </c>
      <c r="F9">
        <f t="shared" ca="1" si="8"/>
        <v>1</v>
      </c>
      <c r="G9" t="str">
        <f ca="1">VLOOKUP(F9,$K$3:$L$7:L13,2)</f>
        <v>high school</v>
      </c>
      <c r="H9">
        <f t="shared" ca="1" si="9"/>
        <v>1</v>
      </c>
      <c r="I9">
        <f t="shared" ca="1" si="10"/>
        <v>2</v>
      </c>
      <c r="J9">
        <f t="shared" ca="1" si="11"/>
        <v>50344</v>
      </c>
      <c r="P9">
        <f t="shared" ca="1" si="12"/>
        <v>3</v>
      </c>
      <c r="Q9" t="str">
        <f t="shared" ca="1" si="13"/>
        <v>osun</v>
      </c>
      <c r="R9">
        <f t="shared" ca="1" si="14"/>
        <v>201376</v>
      </c>
      <c r="S9">
        <f t="shared" ca="1" si="15"/>
        <v>66917.742994100758</v>
      </c>
      <c r="T9">
        <f t="shared" ca="1" si="16"/>
        <v>31273.994237067251</v>
      </c>
      <c r="U9">
        <v>5</v>
      </c>
      <c r="V9" t="s">
        <v>24</v>
      </c>
      <c r="W9">
        <f t="shared" ca="1" si="17"/>
        <v>25909.158155919438</v>
      </c>
      <c r="X9">
        <f t="shared" ca="1" si="18"/>
        <v>34289.126097629465</v>
      </c>
      <c r="Y9">
        <f t="shared" ca="1" si="19"/>
        <v>42140.824106382475</v>
      </c>
      <c r="Z9">
        <f t="shared" ca="1" si="20"/>
        <v>274790.81834344973</v>
      </c>
      <c r="AA9">
        <f t="shared" ca="1" si="21"/>
        <v>127116.02724764965</v>
      </c>
      <c r="AB9">
        <f t="shared" ca="1" si="22"/>
        <v>147674.79109580009</v>
      </c>
      <c r="AE9">
        <f t="shared" ca="1" si="0"/>
        <v>1</v>
      </c>
      <c r="AF9">
        <f t="shared" ca="1" si="1"/>
        <v>0</v>
      </c>
      <c r="BA9" s="7">
        <f ca="1">Table4[[#This Row],[Column20]]/Table4[[#This Row],[Column9]]</f>
        <v>15636.997118533625</v>
      </c>
      <c r="BD9" s="6">
        <f ca="1">Table4[[#This Row],[Column19]]/Table4[[#This Row],[Column18]]</f>
        <v>0.33230247394972967</v>
      </c>
      <c r="BQ9" t="str">
        <f t="shared" ca="1" si="2"/>
        <v>1</v>
      </c>
      <c r="BS9">
        <f ca="1">IF(Table4[[#This Row],[Column28]]&gt;BU8,Table4[[#This Row],[Column3]],0)</f>
        <v>29</v>
      </c>
    </row>
    <row r="10" spans="1:73" x14ac:dyDescent="0.4">
      <c r="A10">
        <f t="shared" ca="1" si="3"/>
        <v>2</v>
      </c>
      <c r="B10" t="str">
        <f t="shared" ca="1" si="4"/>
        <v>man</v>
      </c>
      <c r="C10">
        <f t="shared" ca="1" si="5"/>
        <v>31</v>
      </c>
      <c r="D10">
        <f t="shared" ca="1" si="6"/>
        <v>1</v>
      </c>
      <c r="E10" t="str">
        <f t="shared" ca="1" si="7"/>
        <v>heallth</v>
      </c>
      <c r="F10">
        <f t="shared" ca="1" si="8"/>
        <v>2</v>
      </c>
      <c r="G10" t="str">
        <f ca="1">VLOOKUP(F10,$K$3:$L$7:L14,2)</f>
        <v>college</v>
      </c>
      <c r="H10">
        <f t="shared" ca="1" si="9"/>
        <v>1</v>
      </c>
      <c r="I10">
        <f t="shared" ca="1" si="10"/>
        <v>1</v>
      </c>
      <c r="J10">
        <f t="shared" ca="1" si="11"/>
        <v>30086</v>
      </c>
      <c r="P10">
        <f t="shared" ca="1" si="12"/>
        <v>3</v>
      </c>
      <c r="Q10" t="str">
        <f t="shared" ca="1" si="13"/>
        <v>osun</v>
      </c>
      <c r="R10">
        <f t="shared" ca="1" si="14"/>
        <v>120344</v>
      </c>
      <c r="S10">
        <f t="shared" ca="1" si="15"/>
        <v>47324.722913055797</v>
      </c>
      <c r="T10">
        <f t="shared" ca="1" si="16"/>
        <v>8611.3808973391697</v>
      </c>
      <c r="U10">
        <v>6</v>
      </c>
      <c r="V10" t="s">
        <v>25</v>
      </c>
      <c r="W10">
        <f t="shared" ca="1" si="17"/>
        <v>1264.299768665421</v>
      </c>
      <c r="X10">
        <f t="shared" ca="1" si="18"/>
        <v>21969.794411848572</v>
      </c>
      <c r="Y10">
        <f t="shared" ca="1" si="19"/>
        <v>8322.2772444427137</v>
      </c>
      <c r="Z10">
        <f t="shared" ca="1" si="20"/>
        <v>137277.65814178187</v>
      </c>
      <c r="AA10">
        <f t="shared" ca="1" si="21"/>
        <v>70558.817093569785</v>
      </c>
      <c r="AB10">
        <f t="shared" ca="1" si="22"/>
        <v>66718.841048212082</v>
      </c>
      <c r="AE10">
        <f t="shared" ca="1" si="0"/>
        <v>0</v>
      </c>
      <c r="AF10">
        <f t="shared" ca="1" si="1"/>
        <v>1</v>
      </c>
      <c r="BA10" s="7">
        <f ca="1">Table4[[#This Row],[Column20]]/Table4[[#This Row],[Column9]]</f>
        <v>8611.3808973391697</v>
      </c>
      <c r="BD10" s="6">
        <f ca="1">Table4[[#This Row],[Column19]]/Table4[[#This Row],[Column18]]</f>
        <v>0.39324538749797078</v>
      </c>
      <c r="BQ10" t="str">
        <f t="shared" ca="1" si="2"/>
        <v>1</v>
      </c>
      <c r="BS10">
        <f ca="1">IF(Table4[[#This Row],[Column28]]&gt;BU9,Table4[[#This Row],[Column3]],0)</f>
        <v>31</v>
      </c>
    </row>
    <row r="11" spans="1:73" x14ac:dyDescent="0.4">
      <c r="A11">
        <f t="shared" ca="1" si="3"/>
        <v>1</v>
      </c>
      <c r="B11" t="str">
        <f t="shared" ca="1" si="4"/>
        <v>woman</v>
      </c>
      <c r="C11">
        <f t="shared" ca="1" si="5"/>
        <v>48</v>
      </c>
      <c r="D11">
        <f t="shared" ca="1" si="6"/>
        <v>6</v>
      </c>
      <c r="E11" t="str">
        <f t="shared" ca="1" si="7"/>
        <v>Agriculture</v>
      </c>
      <c r="F11">
        <f t="shared" ca="1" si="8"/>
        <v>5</v>
      </c>
      <c r="G11" t="str">
        <f ca="1">VLOOKUP(F11,$K$3:$L$7:L15,2)</f>
        <v>other</v>
      </c>
      <c r="H11">
        <f t="shared" ca="1" si="9"/>
        <v>3</v>
      </c>
      <c r="I11">
        <f t="shared" ca="1" si="10"/>
        <v>4</v>
      </c>
      <c r="J11">
        <f t="shared" ca="1" si="11"/>
        <v>48742</v>
      </c>
      <c r="P11">
        <f t="shared" ca="1" si="12"/>
        <v>2</v>
      </c>
      <c r="Q11" t="str">
        <f t="shared" ca="1" si="13"/>
        <v>ondo</v>
      </c>
      <c r="R11">
        <f t="shared" ca="1" si="14"/>
        <v>194968</v>
      </c>
      <c r="S11">
        <f t="shared" ca="1" si="15"/>
        <v>71643.371960596443</v>
      </c>
      <c r="T11">
        <f t="shared" ca="1" si="16"/>
        <v>27039.427352645958</v>
      </c>
      <c r="U11">
        <v>7</v>
      </c>
      <c r="V11" t="s">
        <v>26</v>
      </c>
      <c r="W11">
        <f t="shared" ca="1" si="17"/>
        <v>13810.541350952031</v>
      </c>
      <c r="X11">
        <f t="shared" ca="1" si="18"/>
        <v>37517.366787570507</v>
      </c>
      <c r="Y11">
        <f t="shared" ca="1" si="19"/>
        <v>3404.3558611911826</v>
      </c>
      <c r="Z11">
        <f t="shared" ca="1" si="20"/>
        <v>225411.78321383713</v>
      </c>
      <c r="AA11">
        <f t="shared" ca="1" si="21"/>
        <v>122971.28009911897</v>
      </c>
      <c r="AB11">
        <f t="shared" ca="1" si="22"/>
        <v>102440.50311471816</v>
      </c>
      <c r="AE11">
        <f t="shared" ca="1" si="0"/>
        <v>1</v>
      </c>
      <c r="AF11">
        <f t="shared" ca="1" si="1"/>
        <v>0</v>
      </c>
      <c r="BA11" s="7">
        <f ca="1">Table4[[#This Row],[Column20]]/Table4[[#This Row],[Column9]]</f>
        <v>6759.8568381614896</v>
      </c>
      <c r="BD11" s="6">
        <f ca="1">Table4[[#This Row],[Column19]]/Table4[[#This Row],[Column18]]</f>
        <v>0.36746220898094273</v>
      </c>
      <c r="BQ11" t="str">
        <f t="shared" ca="1" si="2"/>
        <v>1</v>
      </c>
      <c r="BS11">
        <f ca="1">IF(Table4[[#This Row],[Column28]]&gt;BU10,Table4[[#This Row],[Column3]],0)</f>
        <v>48</v>
      </c>
    </row>
    <row r="12" spans="1:73" x14ac:dyDescent="0.4">
      <c r="A12">
        <f t="shared" ca="1" si="3"/>
        <v>2</v>
      </c>
      <c r="B12" t="str">
        <f t="shared" ca="1" si="4"/>
        <v>man</v>
      </c>
      <c r="C12">
        <f t="shared" ca="1" si="5"/>
        <v>33</v>
      </c>
      <c r="D12">
        <f t="shared" ca="1" si="6"/>
        <v>6</v>
      </c>
      <c r="E12" t="str">
        <f t="shared" ca="1" si="7"/>
        <v>Agriculture</v>
      </c>
      <c r="F12">
        <f t="shared" ca="1" si="8"/>
        <v>3</v>
      </c>
      <c r="G12" t="str">
        <f ca="1">VLOOKUP(F12,$K$3:$L$7:L16,2)</f>
        <v>university</v>
      </c>
      <c r="H12">
        <f t="shared" ca="1" si="9"/>
        <v>2</v>
      </c>
      <c r="I12">
        <f t="shared" ca="1" si="10"/>
        <v>3</v>
      </c>
      <c r="J12">
        <f t="shared" ca="1" si="11"/>
        <v>67076</v>
      </c>
      <c r="P12">
        <f t="shared" ca="1" si="12"/>
        <v>4</v>
      </c>
      <c r="Q12" t="str">
        <f t="shared" ca="1" si="13"/>
        <v>lagos</v>
      </c>
      <c r="R12">
        <f t="shared" ca="1" si="14"/>
        <v>201228</v>
      </c>
      <c r="S12">
        <f t="shared" ca="1" si="15"/>
        <v>192302.63099892397</v>
      </c>
      <c r="T12">
        <f t="shared" ca="1" si="16"/>
        <v>165884.20925289314</v>
      </c>
      <c r="W12">
        <f t="shared" ca="1" si="17"/>
        <v>106865.3257664535</v>
      </c>
      <c r="X12">
        <f t="shared" ca="1" si="18"/>
        <v>20670.127196473179</v>
      </c>
      <c r="Y12">
        <f t="shared" ca="1" si="19"/>
        <v>6864.0487769588835</v>
      </c>
      <c r="Z12">
        <f t="shared" ca="1" si="20"/>
        <v>373976.25802985206</v>
      </c>
      <c r="AA12">
        <f t="shared" ca="1" si="21"/>
        <v>319838.08396185067</v>
      </c>
      <c r="AB12">
        <f t="shared" ca="1" si="22"/>
        <v>54138.17406800139</v>
      </c>
      <c r="AE12">
        <f t="shared" ca="1" si="0"/>
        <v>1</v>
      </c>
      <c r="AF12">
        <f t="shared" ca="1" si="1"/>
        <v>0</v>
      </c>
      <c r="BA12" s="7">
        <f ca="1">Table4[[#This Row],[Column20]]/Table4[[#This Row],[Column9]]</f>
        <v>55294.736417631044</v>
      </c>
      <c r="BD12" s="6">
        <f ca="1">Table4[[#This Row],[Column19]]/Table4[[#This Row],[Column18]]</f>
        <v>0.95564549167573087</v>
      </c>
      <c r="BQ12" t="str">
        <f t="shared" ca="1" si="2"/>
        <v>1</v>
      </c>
      <c r="BS12">
        <f ca="1">IF(Table4[[#This Row],[Column28]]&gt;BU11,Table4[[#This Row],[Column3]],0)</f>
        <v>33</v>
      </c>
    </row>
    <row r="13" spans="1:73" x14ac:dyDescent="0.4">
      <c r="A13">
        <f t="shared" ca="1" si="3"/>
        <v>2</v>
      </c>
      <c r="B13" t="str">
        <f t="shared" ca="1" si="4"/>
        <v>man</v>
      </c>
      <c r="C13">
        <f t="shared" ca="1" si="5"/>
        <v>48</v>
      </c>
      <c r="D13">
        <f t="shared" ca="1" si="6"/>
        <v>2</v>
      </c>
      <c r="E13" t="str">
        <f t="shared" ca="1" si="7"/>
        <v>construction</v>
      </c>
      <c r="F13">
        <f t="shared" ca="1" si="8"/>
        <v>2</v>
      </c>
      <c r="G13" t="str">
        <f ca="1">VLOOKUP(F13,$K$3:$L$7:L17,2)</f>
        <v>college</v>
      </c>
      <c r="H13">
        <f t="shared" ca="1" si="9"/>
        <v>1</v>
      </c>
      <c r="I13">
        <f t="shared" ca="1" si="10"/>
        <v>4</v>
      </c>
      <c r="J13">
        <f t="shared" ca="1" si="11"/>
        <v>40355</v>
      </c>
      <c r="P13">
        <f t="shared" ca="1" si="12"/>
        <v>3</v>
      </c>
      <c r="Q13" t="str">
        <f t="shared" ca="1" si="13"/>
        <v>osun</v>
      </c>
      <c r="R13">
        <f t="shared" ca="1" si="14"/>
        <v>121065</v>
      </c>
      <c r="S13">
        <f t="shared" ca="1" si="15"/>
        <v>115309.84053665308</v>
      </c>
      <c r="T13">
        <f t="shared" ca="1" si="16"/>
        <v>42566.062670429339</v>
      </c>
      <c r="W13">
        <f t="shared" ca="1" si="17"/>
        <v>22504.171569925722</v>
      </c>
      <c r="X13">
        <f t="shared" ca="1" si="18"/>
        <v>37137.501326571481</v>
      </c>
      <c r="Y13">
        <f t="shared" ca="1" si="19"/>
        <v>33721.477991706844</v>
      </c>
      <c r="Z13">
        <f t="shared" ca="1" si="20"/>
        <v>197352.54066213616</v>
      </c>
      <c r="AA13">
        <f t="shared" ca="1" si="21"/>
        <v>174951.51343315028</v>
      </c>
      <c r="AB13">
        <f t="shared" ca="1" si="22"/>
        <v>22401.027228985884</v>
      </c>
      <c r="AE13">
        <f t="shared" ca="1" si="0"/>
        <v>0</v>
      </c>
      <c r="AF13">
        <f t="shared" ca="1" si="1"/>
        <v>1</v>
      </c>
      <c r="BA13" s="7">
        <f ca="1">Table4[[#This Row],[Column20]]/Table4[[#This Row],[Column9]]</f>
        <v>10641.515667607335</v>
      </c>
      <c r="BD13" s="6">
        <f ca="1">Table4[[#This Row],[Column19]]/Table4[[#This Row],[Column18]]</f>
        <v>0.95246223546568443</v>
      </c>
      <c r="BQ13" t="str">
        <f t="shared" ca="1" si="2"/>
        <v>1</v>
      </c>
      <c r="BS13">
        <f ca="1">IF(Table4[[#This Row],[Column28]]&gt;BU12,Table4[[#This Row],[Column3]],0)</f>
        <v>48</v>
      </c>
    </row>
    <row r="14" spans="1:73" x14ac:dyDescent="0.4">
      <c r="A14">
        <f t="shared" ca="1" si="3"/>
        <v>1</v>
      </c>
      <c r="B14" t="str">
        <f t="shared" ca="1" si="4"/>
        <v>woman</v>
      </c>
      <c r="C14">
        <f t="shared" ca="1" si="5"/>
        <v>31</v>
      </c>
      <c r="D14">
        <f t="shared" ca="1" si="6"/>
        <v>4</v>
      </c>
      <c r="E14" t="str">
        <f t="shared" ca="1" si="7"/>
        <v>IT</v>
      </c>
      <c r="F14">
        <f t="shared" ca="1" si="8"/>
        <v>5</v>
      </c>
      <c r="G14" t="str">
        <f ca="1">VLOOKUP(F14,$K$3:$L$7:L18,2)</f>
        <v>other</v>
      </c>
      <c r="H14">
        <f t="shared" ca="1" si="9"/>
        <v>4</v>
      </c>
      <c r="I14">
        <f t="shared" ca="1" si="10"/>
        <v>4</v>
      </c>
      <c r="J14">
        <f t="shared" ca="1" si="11"/>
        <v>37440</v>
      </c>
      <c r="P14">
        <f t="shared" ca="1" si="12"/>
        <v>7</v>
      </c>
      <c r="Q14" t="str">
        <f t="shared" ca="1" si="13"/>
        <v>kwara</v>
      </c>
      <c r="R14">
        <f t="shared" ca="1" si="14"/>
        <v>149760</v>
      </c>
      <c r="S14">
        <f t="shared" ca="1" si="15"/>
        <v>49515.597220534728</v>
      </c>
      <c r="T14">
        <f t="shared" ca="1" si="16"/>
        <v>62047.479056724726</v>
      </c>
      <c r="W14">
        <f t="shared" ca="1" si="17"/>
        <v>39089.699027647584</v>
      </c>
      <c r="X14">
        <f t="shared" ca="1" si="18"/>
        <v>21861.083749267484</v>
      </c>
      <c r="Y14">
        <f t="shared" ca="1" si="19"/>
        <v>46150.141393505946</v>
      </c>
      <c r="Z14">
        <f t="shared" ca="1" si="20"/>
        <v>257957.62045023066</v>
      </c>
      <c r="AA14">
        <f t="shared" ca="1" si="21"/>
        <v>110466.37999744978</v>
      </c>
      <c r="AB14">
        <f t="shared" ca="1" si="22"/>
        <v>147491.24045278088</v>
      </c>
      <c r="AE14">
        <f t="shared" ca="1" si="0"/>
        <v>0</v>
      </c>
      <c r="AF14">
        <f t="shared" ca="1" si="1"/>
        <v>1</v>
      </c>
      <c r="BA14" s="7">
        <f ca="1">Table4[[#This Row],[Column20]]/Table4[[#This Row],[Column9]]</f>
        <v>15511.869764181181</v>
      </c>
      <c r="BD14" s="6">
        <f ca="1">Table4[[#This Row],[Column19]]/Table4[[#This Row],[Column18]]</f>
        <v>0.3306329942610492</v>
      </c>
      <c r="BQ14" t="str">
        <f t="shared" ca="1" si="2"/>
        <v>1</v>
      </c>
      <c r="BS14">
        <f ca="1">IF(Table4[[#This Row],[Column28]]&gt;BU13,Table4[[#This Row],[Column3]],0)</f>
        <v>31</v>
      </c>
    </row>
    <row r="15" spans="1:73" x14ac:dyDescent="0.4">
      <c r="A15">
        <f t="shared" ca="1" si="3"/>
        <v>1</v>
      </c>
      <c r="B15" t="str">
        <f t="shared" ca="1" si="4"/>
        <v>woman</v>
      </c>
      <c r="C15">
        <f t="shared" ca="1" si="5"/>
        <v>33</v>
      </c>
      <c r="D15">
        <f t="shared" ca="1" si="6"/>
        <v>1</v>
      </c>
      <c r="E15" t="str">
        <f t="shared" ca="1" si="7"/>
        <v>heallth</v>
      </c>
      <c r="F15">
        <f t="shared" ca="1" si="8"/>
        <v>4</v>
      </c>
      <c r="G15" t="str">
        <f ca="1">VLOOKUP(F15,$K$3:$L$7:L19,2)</f>
        <v>technical</v>
      </c>
      <c r="H15">
        <f t="shared" ca="1" si="9"/>
        <v>3</v>
      </c>
      <c r="I15">
        <f t="shared" ca="1" si="10"/>
        <v>3</v>
      </c>
      <c r="J15">
        <f t="shared" ca="1" si="11"/>
        <v>83610</v>
      </c>
      <c r="P15">
        <f t="shared" ca="1" si="12"/>
        <v>6</v>
      </c>
      <c r="Q15" t="str">
        <f t="shared" ca="1" si="13"/>
        <v>ogun</v>
      </c>
      <c r="R15">
        <f t="shared" ca="1" si="14"/>
        <v>334440</v>
      </c>
      <c r="S15">
        <f t="shared" ca="1" si="15"/>
        <v>170564.63545888491</v>
      </c>
      <c r="T15">
        <f t="shared" ca="1" si="16"/>
        <v>29412.159165231631</v>
      </c>
      <c r="W15">
        <f t="shared" ca="1" si="17"/>
        <v>9578.0187367843446</v>
      </c>
      <c r="X15">
        <f t="shared" ca="1" si="18"/>
        <v>8808.6032129122777</v>
      </c>
      <c r="Y15">
        <f t="shared" ca="1" si="19"/>
        <v>29716.705770090564</v>
      </c>
      <c r="Z15">
        <f t="shared" ca="1" si="20"/>
        <v>393568.8649353222</v>
      </c>
      <c r="AA15">
        <f t="shared" ca="1" si="21"/>
        <v>188951.25740858153</v>
      </c>
      <c r="AB15">
        <f t="shared" ca="1" si="22"/>
        <v>204617.60752674067</v>
      </c>
      <c r="AE15">
        <f t="shared" ca="1" si="0"/>
        <v>1</v>
      </c>
      <c r="AF15">
        <f t="shared" ca="1" si="1"/>
        <v>0</v>
      </c>
      <c r="BA15" s="7">
        <f ca="1">Table4[[#This Row],[Column20]]/Table4[[#This Row],[Column9]]</f>
        <v>9804.053055077211</v>
      </c>
      <c r="BD15" s="6">
        <f ca="1">Table4[[#This Row],[Column19]]/Table4[[#This Row],[Column18]]</f>
        <v>0.51000070403924447</v>
      </c>
      <c r="BQ15" t="str">
        <f t="shared" ca="1" si="2"/>
        <v>1</v>
      </c>
      <c r="BS15">
        <f ca="1">IF(Table4[[#This Row],[Column28]]&gt;BU14,Table4[[#This Row],[Column3]],0)</f>
        <v>33</v>
      </c>
    </row>
    <row r="16" spans="1:73" x14ac:dyDescent="0.4">
      <c r="A16">
        <f t="shared" ca="1" si="3"/>
        <v>2</v>
      </c>
      <c r="B16" t="str">
        <f t="shared" ca="1" si="4"/>
        <v>man</v>
      </c>
      <c r="C16">
        <f t="shared" ca="1" si="5"/>
        <v>42</v>
      </c>
      <c r="D16">
        <f t="shared" ca="1" si="6"/>
        <v>5</v>
      </c>
      <c r="E16" t="str">
        <f t="shared" ca="1" si="7"/>
        <v>General work</v>
      </c>
      <c r="F16">
        <f t="shared" ca="1" si="8"/>
        <v>3</v>
      </c>
      <c r="G16" t="str">
        <f ca="1">VLOOKUP(F16,$K$3:$L$7:L20,2)</f>
        <v>university</v>
      </c>
      <c r="H16">
        <f t="shared" ca="1" si="9"/>
        <v>2</v>
      </c>
      <c r="I16">
        <f t="shared" ca="1" si="10"/>
        <v>3</v>
      </c>
      <c r="J16">
        <f t="shared" ca="1" si="11"/>
        <v>60463</v>
      </c>
      <c r="P16">
        <f t="shared" ca="1" si="12"/>
        <v>3</v>
      </c>
      <c r="Q16" t="str">
        <f t="shared" ca="1" si="13"/>
        <v>osun</v>
      </c>
      <c r="R16">
        <f t="shared" ca="1" si="14"/>
        <v>241852</v>
      </c>
      <c r="S16">
        <f t="shared" ca="1" si="15"/>
        <v>36382.393400825487</v>
      </c>
      <c r="T16">
        <f t="shared" ca="1" si="16"/>
        <v>65040.90611308848</v>
      </c>
      <c r="W16">
        <f t="shared" ca="1" si="17"/>
        <v>13452.26939261927</v>
      </c>
      <c r="X16">
        <f t="shared" ca="1" si="18"/>
        <v>39136.999108539036</v>
      </c>
      <c r="Y16">
        <f t="shared" ca="1" si="19"/>
        <v>85621.516247742911</v>
      </c>
      <c r="Z16">
        <f t="shared" ca="1" si="20"/>
        <v>392514.42236083141</v>
      </c>
      <c r="AA16">
        <f t="shared" ca="1" si="21"/>
        <v>88971.661901983796</v>
      </c>
      <c r="AB16">
        <f t="shared" ca="1" si="22"/>
        <v>303542.76045884762</v>
      </c>
      <c r="AE16">
        <f t="shared" ca="1" si="0"/>
        <v>1</v>
      </c>
      <c r="AF16">
        <f t="shared" ca="1" si="1"/>
        <v>0</v>
      </c>
      <c r="BA16" s="7">
        <f ca="1">Table4[[#This Row],[Column20]]/Table4[[#This Row],[Column9]]</f>
        <v>21680.302037696161</v>
      </c>
      <c r="BD16" s="6">
        <f ca="1">Table4[[#This Row],[Column19]]/Table4[[#This Row],[Column18]]</f>
        <v>0.15043246862058401</v>
      </c>
      <c r="BQ16" t="str">
        <f t="shared" ca="1" si="2"/>
        <v>1</v>
      </c>
      <c r="BS16">
        <f ca="1">IF(Table4[[#This Row],[Column28]]&gt;BU15,Table4[[#This Row],[Column3]],0)</f>
        <v>42</v>
      </c>
    </row>
    <row r="17" spans="1:71" x14ac:dyDescent="0.4">
      <c r="A17">
        <f t="shared" ca="1" si="3"/>
        <v>2</v>
      </c>
      <c r="B17" t="str">
        <f t="shared" ca="1" si="4"/>
        <v>man</v>
      </c>
      <c r="C17">
        <f t="shared" ca="1" si="5"/>
        <v>25</v>
      </c>
      <c r="D17">
        <f t="shared" ca="1" si="6"/>
        <v>5</v>
      </c>
      <c r="E17" t="str">
        <f t="shared" ca="1" si="7"/>
        <v>General work</v>
      </c>
      <c r="F17">
        <f ca="1">RANDBETWEEN(1,5)</f>
        <v>5</v>
      </c>
      <c r="G17" t="str">
        <f ca="1">VLOOKUP(F17,$K$3:$L$7:L21,2)</f>
        <v>other</v>
      </c>
      <c r="H17">
        <f t="shared" ca="1" si="9"/>
        <v>0</v>
      </c>
      <c r="I17">
        <f t="shared" ca="1" si="10"/>
        <v>1</v>
      </c>
      <c r="J17">
        <f t="shared" ca="1" si="11"/>
        <v>49894</v>
      </c>
      <c r="P17">
        <f t="shared" ca="1" si="12"/>
        <v>7</v>
      </c>
      <c r="Q17" t="str">
        <f t="shared" ca="1" si="13"/>
        <v>kwara</v>
      </c>
      <c r="R17">
        <f t="shared" ca="1" si="14"/>
        <v>149682</v>
      </c>
      <c r="S17">
        <f t="shared" ca="1" si="15"/>
        <v>114446.30065102471</v>
      </c>
      <c r="T17">
        <f t="shared" ca="1" si="16"/>
        <v>1551.9767380681351</v>
      </c>
      <c r="W17">
        <f t="shared" ca="1" si="17"/>
        <v>1028.4639736694214</v>
      </c>
      <c r="X17">
        <f t="shared" ca="1" si="18"/>
        <v>7720.8888761584849</v>
      </c>
      <c r="Y17">
        <f t="shared" ca="1" si="19"/>
        <v>50537.7577295062</v>
      </c>
      <c r="Z17">
        <f t="shared" ca="1" si="20"/>
        <v>201771.73446757434</v>
      </c>
      <c r="AA17">
        <f t="shared" ca="1" si="21"/>
        <v>123195.65350085261</v>
      </c>
      <c r="AB17">
        <f t="shared" ca="1" si="22"/>
        <v>78576.080966721725</v>
      </c>
      <c r="AE17">
        <f t="shared" ca="1" si="0"/>
        <v>1</v>
      </c>
      <c r="AF17">
        <f t="shared" ca="1" si="1"/>
        <v>0</v>
      </c>
      <c r="BA17" s="7">
        <f ca="1">Table4[[#This Row],[Column20]]/Table4[[#This Row],[Column9]]</f>
        <v>1551.9767380681351</v>
      </c>
      <c r="BD17" s="6">
        <f ca="1">Table4[[#This Row],[Column19]]/Table4[[#This Row],[Column18]]</f>
        <v>0.76459628179089478</v>
      </c>
      <c r="BQ17" t="str">
        <f t="shared" ca="1" si="2"/>
        <v>1</v>
      </c>
      <c r="BS17">
        <f ca="1">IF(Table4[[#This Row],[Column28]]&gt;BU16,Table4[[#This Row],[Column3]],0)</f>
        <v>25</v>
      </c>
    </row>
    <row r="18" spans="1:71" x14ac:dyDescent="0.4">
      <c r="A18">
        <f t="shared" ca="1" si="3"/>
        <v>2</v>
      </c>
      <c r="B18" t="str">
        <f t="shared" ca="1" si="4"/>
        <v>man</v>
      </c>
      <c r="C18">
        <f t="shared" ca="1" si="5"/>
        <v>49</v>
      </c>
      <c r="D18">
        <f t="shared" ca="1" si="6"/>
        <v>2</v>
      </c>
      <c r="E18" t="str">
        <f t="shared" ca="1" si="7"/>
        <v>construction</v>
      </c>
      <c r="F18">
        <f t="shared" ref="F18:F81" ca="1" si="23">RANDBETWEEN(1,5)</f>
        <v>1</v>
      </c>
      <c r="G18" t="str">
        <f ca="1">VLOOKUP(F18,$K$3:$L$7:L22,2)</f>
        <v>high school</v>
      </c>
      <c r="H18">
        <f t="shared" ca="1" si="9"/>
        <v>4</v>
      </c>
      <c r="I18">
        <f t="shared" ca="1" si="10"/>
        <v>3</v>
      </c>
      <c r="J18">
        <f t="shared" ca="1" si="11"/>
        <v>49197</v>
      </c>
      <c r="K18">
        <v>6</v>
      </c>
      <c r="L18" t="s">
        <v>11</v>
      </c>
      <c r="N18">
        <v>7</v>
      </c>
      <c r="O18" t="s">
        <v>4</v>
      </c>
      <c r="P18">
        <f t="shared" ca="1" si="12"/>
        <v>2</v>
      </c>
      <c r="Q18" t="str">
        <f t="shared" ca="1" si="13"/>
        <v>ondo</v>
      </c>
      <c r="R18">
        <f t="shared" ca="1" si="14"/>
        <v>196788</v>
      </c>
      <c r="S18">
        <f t="shared" ca="1" si="15"/>
        <v>11375.395295813802</v>
      </c>
      <c r="T18">
        <f t="shared" ca="1" si="16"/>
        <v>30709.34526927134</v>
      </c>
      <c r="W18">
        <f t="shared" ca="1" si="17"/>
        <v>25769.39111649285</v>
      </c>
      <c r="X18">
        <f t="shared" ca="1" si="18"/>
        <v>42354.638956132119</v>
      </c>
      <c r="Y18">
        <f t="shared" ca="1" si="19"/>
        <v>28068.703814858396</v>
      </c>
      <c r="Z18">
        <f t="shared" ca="1" si="20"/>
        <v>255566.04908412974</v>
      </c>
      <c r="AA18">
        <f t="shared" ca="1" si="21"/>
        <v>79499.425368438766</v>
      </c>
      <c r="AB18">
        <f t="shared" ca="1" si="22"/>
        <v>176066.62371569098</v>
      </c>
      <c r="AE18">
        <f t="shared" ca="1" si="0"/>
        <v>0</v>
      </c>
      <c r="AF18">
        <f t="shared" ca="1" si="1"/>
        <v>1</v>
      </c>
      <c r="BA18" s="7">
        <f ca="1">Table4[[#This Row],[Column20]]/Table4[[#This Row],[Column9]]</f>
        <v>10236.448423090447</v>
      </c>
      <c r="BD18" s="6">
        <f ca="1">Table4[[#This Row],[Column19]]/Table4[[#This Row],[Column18]]</f>
        <v>5.7805330080156321E-2</v>
      </c>
      <c r="BQ18" t="str">
        <f t="shared" ca="1" si="2"/>
        <v>1</v>
      </c>
      <c r="BS18">
        <f ca="1">IF(Table4[[#This Row],[Column28]]&gt;BU17,Table4[[#This Row],[Column3]],0)</f>
        <v>49</v>
      </c>
    </row>
    <row r="19" spans="1:71" x14ac:dyDescent="0.4">
      <c r="A19">
        <f t="shared" ca="1" si="3"/>
        <v>1</v>
      </c>
      <c r="B19" t="str">
        <f t="shared" ca="1" si="4"/>
        <v>woman</v>
      </c>
      <c r="C19">
        <f t="shared" ca="1" si="5"/>
        <v>40</v>
      </c>
      <c r="D19">
        <f t="shared" ca="1" si="6"/>
        <v>5</v>
      </c>
      <c r="E19" t="str">
        <f t="shared" ca="1" si="7"/>
        <v>General work</v>
      </c>
      <c r="F19">
        <f t="shared" ca="1" si="23"/>
        <v>2</v>
      </c>
      <c r="G19" t="str">
        <f ca="1">VLOOKUP(F19,$K$3:$L$7:L23,2)</f>
        <v>college</v>
      </c>
      <c r="H19">
        <f t="shared" ca="1" si="9"/>
        <v>1</v>
      </c>
      <c r="I19">
        <f t="shared" ca="1" si="10"/>
        <v>4</v>
      </c>
      <c r="J19">
        <f t="shared" ca="1" si="11"/>
        <v>56361</v>
      </c>
      <c r="K19">
        <v>7</v>
      </c>
      <c r="L19" t="s">
        <v>12</v>
      </c>
      <c r="N19">
        <v>8</v>
      </c>
      <c r="O19" t="s">
        <v>5</v>
      </c>
      <c r="P19">
        <f t="shared" ca="1" si="12"/>
        <v>2</v>
      </c>
      <c r="Q19" t="str">
        <f t="shared" ca="1" si="13"/>
        <v>ondo</v>
      </c>
      <c r="R19">
        <f t="shared" ref="R19:R82" ca="1" si="24">RANDBETWEEN(3,4)*J19</f>
        <v>169083</v>
      </c>
      <c r="S19">
        <f t="shared" ca="1" si="15"/>
        <v>33666.558396181725</v>
      </c>
      <c r="T19">
        <f t="shared" ref="T19:T82" ca="1" si="25">RAND()*I19*J19</f>
        <v>115034.78362298373</v>
      </c>
      <c r="W19">
        <f t="shared" ref="W19:W82" ca="1" si="26">RAND()*T19</f>
        <v>10595.606844124648</v>
      </c>
      <c r="X19">
        <f t="shared" ref="X19:X82" ca="1" si="27">RAND()*J19</f>
        <v>12659.611275257472</v>
      </c>
      <c r="Y19">
        <f t="shared" ref="Y19:Y82" ca="1" si="28">RAND()*J19*1.5</f>
        <v>14563.94480783361</v>
      </c>
      <c r="Z19">
        <f t="shared" ref="Z19:Z82" ca="1" si="29">R19+Y19+T19</f>
        <v>298681.72843081737</v>
      </c>
      <c r="AA19">
        <f t="shared" ref="AA19:AA82" ca="1" si="30">S19+W19+X19</f>
        <v>56921.776515563841</v>
      </c>
      <c r="AB19">
        <f t="shared" ref="AB19:AB82" ca="1" si="31">Z19-AA19</f>
        <v>241759.95191525354</v>
      </c>
      <c r="AE19">
        <f t="shared" ca="1" si="0"/>
        <v>0</v>
      </c>
      <c r="AF19">
        <f t="shared" ca="1" si="1"/>
        <v>1</v>
      </c>
      <c r="BA19" s="7">
        <f ca="1">Table4[[#This Row],[Column20]]/Table4[[#This Row],[Column9]]</f>
        <v>28758.695905745932</v>
      </c>
      <c r="BD19" s="6">
        <f ca="1">Table4[[#This Row],[Column19]]/Table4[[#This Row],[Column18]]</f>
        <v>0.19911261567503372</v>
      </c>
      <c r="BQ19" t="str">
        <f t="shared" ca="1" si="2"/>
        <v>1</v>
      </c>
      <c r="BS19">
        <f ca="1">IF(Table4[[#This Row],[Column28]]&gt;BU18,Table4[[#This Row],[Column3]],0)</f>
        <v>40</v>
      </c>
    </row>
    <row r="20" spans="1:71" x14ac:dyDescent="0.4">
      <c r="A20">
        <f t="shared" ca="1" si="3"/>
        <v>1</v>
      </c>
      <c r="B20" t="str">
        <f t="shared" ca="1" si="4"/>
        <v>woman</v>
      </c>
      <c r="C20">
        <f t="shared" ca="1" si="5"/>
        <v>42</v>
      </c>
      <c r="D20">
        <f t="shared" ca="1" si="6"/>
        <v>3</v>
      </c>
      <c r="E20" t="str">
        <f t="shared" ca="1" si="7"/>
        <v>Academia</v>
      </c>
      <c r="F20">
        <f t="shared" ca="1" si="23"/>
        <v>5</v>
      </c>
      <c r="G20" t="str">
        <f ca="1">VLOOKUP(F20,$K$3:$L$7:L24,2)</f>
        <v>other</v>
      </c>
      <c r="H20">
        <f t="shared" ca="1" si="9"/>
        <v>4</v>
      </c>
      <c r="I20">
        <f t="shared" ca="1" si="10"/>
        <v>2</v>
      </c>
      <c r="J20">
        <f t="shared" ca="1" si="11"/>
        <v>30940</v>
      </c>
      <c r="K20">
        <v>8</v>
      </c>
      <c r="L20" t="s">
        <v>13</v>
      </c>
      <c r="N20">
        <v>9</v>
      </c>
      <c r="O20" t="s">
        <v>6</v>
      </c>
      <c r="P20">
        <f t="shared" ca="1" si="12"/>
        <v>7</v>
      </c>
      <c r="Q20" t="str">
        <f t="shared" ca="1" si="13"/>
        <v>kwara</v>
      </c>
      <c r="R20">
        <f t="shared" ca="1" si="24"/>
        <v>92820</v>
      </c>
      <c r="S20">
        <f t="shared" ca="1" si="15"/>
        <v>72135.567995791367</v>
      </c>
      <c r="T20">
        <f t="shared" ca="1" si="25"/>
        <v>23694.779593373758</v>
      </c>
      <c r="U20">
        <v>8</v>
      </c>
      <c r="V20" t="s">
        <v>20</v>
      </c>
      <c r="W20">
        <f t="shared" ca="1" si="26"/>
        <v>17309.690593425919</v>
      </c>
      <c r="X20">
        <f t="shared" ca="1" si="27"/>
        <v>15705.10576421105</v>
      </c>
      <c r="Y20">
        <f t="shared" ca="1" si="28"/>
        <v>18274.788037270002</v>
      </c>
      <c r="Z20">
        <f t="shared" ca="1" si="29"/>
        <v>134789.56763064375</v>
      </c>
      <c r="AA20">
        <f t="shared" ca="1" si="30"/>
        <v>105150.36435342835</v>
      </c>
      <c r="AB20">
        <f t="shared" ca="1" si="31"/>
        <v>29639.203277215405</v>
      </c>
      <c r="AE20">
        <f t="shared" ca="1" si="0"/>
        <v>1</v>
      </c>
      <c r="AF20">
        <f t="shared" ca="1" si="1"/>
        <v>0</v>
      </c>
      <c r="BA20" s="7">
        <f ca="1">Table4[[#This Row],[Column20]]/Table4[[#This Row],[Column9]]</f>
        <v>11847.389796686879</v>
      </c>
      <c r="BD20" s="6">
        <f ca="1">Table4[[#This Row],[Column19]]/Table4[[#This Row],[Column18]]</f>
        <v>0.77715544059245167</v>
      </c>
      <c r="BQ20" t="str">
        <f t="shared" ca="1" si="2"/>
        <v>1</v>
      </c>
      <c r="BS20">
        <f ca="1">IF(Table4[[#This Row],[Column28]]&gt;BU19,Table4[[#This Row],[Column3]],0)</f>
        <v>42</v>
      </c>
    </row>
    <row r="21" spans="1:71" x14ac:dyDescent="0.4">
      <c r="A21">
        <f t="shared" ca="1" si="3"/>
        <v>2</v>
      </c>
      <c r="B21" t="str">
        <f t="shared" ca="1" si="4"/>
        <v>man</v>
      </c>
      <c r="C21">
        <f t="shared" ca="1" si="5"/>
        <v>36</v>
      </c>
      <c r="D21">
        <f t="shared" ca="1" si="6"/>
        <v>4</v>
      </c>
      <c r="E21" t="str">
        <f t="shared" ca="1" si="7"/>
        <v>IT</v>
      </c>
      <c r="F21">
        <f t="shared" ca="1" si="23"/>
        <v>4</v>
      </c>
      <c r="G21" t="str">
        <f ca="1">VLOOKUP(F21,$K$3:$L$7:L25,2)</f>
        <v>technical</v>
      </c>
      <c r="H21">
        <f t="shared" ca="1" si="9"/>
        <v>2</v>
      </c>
      <c r="I21">
        <f t="shared" ca="1" si="10"/>
        <v>1</v>
      </c>
      <c r="J21">
        <f t="shared" ca="1" si="11"/>
        <v>87817</v>
      </c>
      <c r="K21">
        <v>9</v>
      </c>
      <c r="L21" t="s">
        <v>14</v>
      </c>
      <c r="N21">
        <v>10</v>
      </c>
      <c r="O21" t="s">
        <v>7</v>
      </c>
      <c r="P21">
        <f t="shared" ca="1" si="12"/>
        <v>2</v>
      </c>
      <c r="Q21" t="str">
        <f t="shared" ca="1" si="13"/>
        <v>ondo</v>
      </c>
      <c r="R21">
        <f t="shared" ca="1" si="24"/>
        <v>351268</v>
      </c>
      <c r="S21">
        <f t="shared" ca="1" si="15"/>
        <v>299638.13758310926</v>
      </c>
      <c r="T21">
        <f t="shared" ca="1" si="25"/>
        <v>50034.430401839796</v>
      </c>
      <c r="U21">
        <v>9</v>
      </c>
      <c r="V21" t="s">
        <v>21</v>
      </c>
      <c r="W21">
        <f t="shared" ca="1" si="26"/>
        <v>47494.281294486078</v>
      </c>
      <c r="X21">
        <f t="shared" ca="1" si="27"/>
        <v>24954.530669223903</v>
      </c>
      <c r="Y21">
        <f t="shared" ca="1" si="28"/>
        <v>38848.905982056996</v>
      </c>
      <c r="Z21">
        <f t="shared" ca="1" si="29"/>
        <v>440151.33638389676</v>
      </c>
      <c r="AA21">
        <f t="shared" ca="1" si="30"/>
        <v>372086.94954681926</v>
      </c>
      <c r="AB21">
        <f t="shared" ca="1" si="31"/>
        <v>68064.386837077502</v>
      </c>
      <c r="AE21">
        <f t="shared" ca="1" si="0"/>
        <v>0</v>
      </c>
      <c r="AF21">
        <f t="shared" ca="1" si="1"/>
        <v>1</v>
      </c>
      <c r="BA21" s="7">
        <f ca="1">Table4[[#This Row],[Column20]]/Table4[[#This Row],[Column9]]</f>
        <v>50034.430401839796</v>
      </c>
      <c r="BD21" s="6">
        <f ca="1">Table4[[#This Row],[Column19]]/Table4[[#This Row],[Column18]]</f>
        <v>0.8530185999951867</v>
      </c>
      <c r="BQ21" t="str">
        <f t="shared" ca="1" si="2"/>
        <v>0</v>
      </c>
      <c r="BS21">
        <f ca="1">IF(Table4[[#This Row],[Column28]]&gt;BU20,Table4[[#This Row],[Column3]],0)</f>
        <v>36</v>
      </c>
    </row>
    <row r="22" spans="1:71" x14ac:dyDescent="0.4">
      <c r="A22">
        <f t="shared" ca="1" si="3"/>
        <v>1</v>
      </c>
      <c r="B22" t="str">
        <f t="shared" ca="1" si="4"/>
        <v>woman</v>
      </c>
      <c r="C22">
        <f t="shared" ca="1" si="5"/>
        <v>27</v>
      </c>
      <c r="D22">
        <f t="shared" ca="1" si="6"/>
        <v>5</v>
      </c>
      <c r="E22" t="str">
        <f t="shared" ca="1" si="7"/>
        <v>General work</v>
      </c>
      <c r="F22">
        <f t="shared" ca="1" si="23"/>
        <v>4</v>
      </c>
      <c r="G22" t="str">
        <f ca="1">VLOOKUP(F22,$K$3:$L$7:L26,2)</f>
        <v>technical</v>
      </c>
      <c r="H22">
        <f t="shared" ca="1" si="9"/>
        <v>0</v>
      </c>
      <c r="I22">
        <f t="shared" ca="1" si="10"/>
        <v>3</v>
      </c>
      <c r="J22">
        <f t="shared" ca="1" si="11"/>
        <v>80110</v>
      </c>
      <c r="K22">
        <v>10</v>
      </c>
      <c r="L22" t="s">
        <v>15</v>
      </c>
      <c r="N22">
        <v>11</v>
      </c>
      <c r="O22" t="s">
        <v>8</v>
      </c>
      <c r="P22">
        <f t="shared" ca="1" si="12"/>
        <v>4</v>
      </c>
      <c r="Q22" t="str">
        <f t="shared" ca="1" si="13"/>
        <v>lagos</v>
      </c>
      <c r="R22">
        <f t="shared" ca="1" si="24"/>
        <v>320440</v>
      </c>
      <c r="S22">
        <f t="shared" ca="1" si="15"/>
        <v>21552.383312508009</v>
      </c>
      <c r="T22">
        <f t="shared" ca="1" si="25"/>
        <v>6797.936622488608</v>
      </c>
      <c r="U22">
        <v>10</v>
      </c>
      <c r="V22" t="s">
        <v>22</v>
      </c>
      <c r="W22">
        <f t="shared" ca="1" si="26"/>
        <v>2355.4241920293093</v>
      </c>
      <c r="X22">
        <f t="shared" ca="1" si="27"/>
        <v>4281.8405989698485</v>
      </c>
      <c r="Y22">
        <f t="shared" ca="1" si="28"/>
        <v>33067.792245280973</v>
      </c>
      <c r="Z22">
        <f t="shared" ca="1" si="29"/>
        <v>360305.72886776959</v>
      </c>
      <c r="AA22">
        <f t="shared" ca="1" si="30"/>
        <v>28189.648103507167</v>
      </c>
      <c r="AB22">
        <f t="shared" ca="1" si="31"/>
        <v>332116.08076426241</v>
      </c>
      <c r="AE22">
        <f t="shared" ca="1" si="0"/>
        <v>0</v>
      </c>
      <c r="AF22">
        <f t="shared" ca="1" si="1"/>
        <v>1</v>
      </c>
      <c r="BA22" s="7">
        <f ca="1">Table4[[#This Row],[Column20]]/Table4[[#This Row],[Column9]]</f>
        <v>2265.9788741628695</v>
      </c>
      <c r="BD22" s="6">
        <f ca="1">Table4[[#This Row],[Column19]]/Table4[[#This Row],[Column18]]</f>
        <v>6.7258717115553646E-2</v>
      </c>
      <c r="BQ22" t="str">
        <f t="shared" ca="1" si="2"/>
        <v>1</v>
      </c>
      <c r="BS22">
        <f ca="1">IF(Table4[[#This Row],[Column28]]&gt;BU21,Table4[[#This Row],[Column3]],0)</f>
        <v>27</v>
      </c>
    </row>
    <row r="23" spans="1:71" x14ac:dyDescent="0.4">
      <c r="A23">
        <f t="shared" ca="1" si="3"/>
        <v>1</v>
      </c>
      <c r="B23" t="str">
        <f t="shared" ca="1" si="4"/>
        <v>woman</v>
      </c>
      <c r="C23">
        <f t="shared" ca="1" si="5"/>
        <v>32</v>
      </c>
      <c r="D23">
        <f t="shared" ca="1" si="6"/>
        <v>4</v>
      </c>
      <c r="E23" t="str">
        <f t="shared" ca="1" si="7"/>
        <v>IT</v>
      </c>
      <c r="F23">
        <f t="shared" ca="1" si="23"/>
        <v>3</v>
      </c>
      <c r="G23" t="str">
        <f ca="1">VLOOKUP(F23,$K$3:$L$7:L27,2)</f>
        <v>university</v>
      </c>
      <c r="H23">
        <f t="shared" ca="1" si="9"/>
        <v>3</v>
      </c>
      <c r="I23">
        <f t="shared" ca="1" si="10"/>
        <v>3</v>
      </c>
      <c r="J23">
        <f t="shared" ca="1" si="11"/>
        <v>74253</v>
      </c>
      <c r="N23">
        <v>12</v>
      </c>
      <c r="O23" t="s">
        <v>9</v>
      </c>
      <c r="P23">
        <f t="shared" ca="1" si="12"/>
        <v>6</v>
      </c>
      <c r="Q23" t="str">
        <f t="shared" ca="1" si="13"/>
        <v>ogun</v>
      </c>
      <c r="R23">
        <f t="shared" ca="1" si="24"/>
        <v>297012</v>
      </c>
      <c r="S23">
        <f t="shared" ca="1" si="15"/>
        <v>95697.223867850495</v>
      </c>
      <c r="T23">
        <f t="shared" ca="1" si="25"/>
        <v>203192.48768337403</v>
      </c>
      <c r="U23">
        <v>11</v>
      </c>
      <c r="V23" t="s">
        <v>23</v>
      </c>
      <c r="W23">
        <f t="shared" ca="1" si="26"/>
        <v>127727.76005521942</v>
      </c>
      <c r="X23">
        <f t="shared" ca="1" si="27"/>
        <v>61305.854192040264</v>
      </c>
      <c r="Y23">
        <f t="shared" ca="1" si="28"/>
        <v>103525.22804997789</v>
      </c>
      <c r="Z23">
        <f t="shared" ca="1" si="29"/>
        <v>603729.71573335188</v>
      </c>
      <c r="AA23">
        <f t="shared" ca="1" si="30"/>
        <v>284730.83811511018</v>
      </c>
      <c r="AB23">
        <f t="shared" ca="1" si="31"/>
        <v>318998.87761824171</v>
      </c>
      <c r="AE23">
        <f t="shared" ca="1" si="0"/>
        <v>1</v>
      </c>
      <c r="AF23">
        <f t="shared" ca="1" si="1"/>
        <v>0</v>
      </c>
      <c r="BA23" s="7">
        <f ca="1">Table4[[#This Row],[Column20]]/Table4[[#This Row],[Column9]]</f>
        <v>67730.829227791342</v>
      </c>
      <c r="BD23" s="6">
        <f ca="1">Table4[[#This Row],[Column19]]/Table4[[#This Row],[Column18]]</f>
        <v>0.32219985679989527</v>
      </c>
      <c r="BQ23" t="str">
        <f t="shared" ca="1" si="2"/>
        <v>1</v>
      </c>
      <c r="BS23">
        <f ca="1">IF(Table4[[#This Row],[Column28]]&gt;BU22,Table4[[#This Row],[Column3]],0)</f>
        <v>32</v>
      </c>
    </row>
    <row r="24" spans="1:71" x14ac:dyDescent="0.4">
      <c r="A24">
        <f t="shared" ca="1" si="3"/>
        <v>2</v>
      </c>
      <c r="B24" t="str">
        <f t="shared" ca="1" si="4"/>
        <v>man</v>
      </c>
      <c r="C24">
        <f t="shared" ca="1" si="5"/>
        <v>45</v>
      </c>
      <c r="D24">
        <f t="shared" ca="1" si="6"/>
        <v>1</v>
      </c>
      <c r="E24" t="str">
        <f t="shared" ca="1" si="7"/>
        <v>heallth</v>
      </c>
      <c r="F24">
        <f t="shared" ca="1" si="23"/>
        <v>4</v>
      </c>
      <c r="G24" t="str">
        <f ca="1">VLOOKUP(F24,$K$3:$L$7:L28,2)</f>
        <v>technical</v>
      </c>
      <c r="H24">
        <f t="shared" ca="1" si="9"/>
        <v>0</v>
      </c>
      <c r="I24">
        <f t="shared" ca="1" si="10"/>
        <v>2</v>
      </c>
      <c r="J24">
        <f t="shared" ca="1" si="11"/>
        <v>66783</v>
      </c>
      <c r="P24">
        <f t="shared" ca="1" si="12"/>
        <v>4</v>
      </c>
      <c r="Q24" t="str">
        <f t="shared" ca="1" si="13"/>
        <v>lagos</v>
      </c>
      <c r="R24">
        <f t="shared" ca="1" si="24"/>
        <v>200349</v>
      </c>
      <c r="S24">
        <f t="shared" ca="1" si="15"/>
        <v>50272.252804374759</v>
      </c>
      <c r="T24">
        <f t="shared" ca="1" si="25"/>
        <v>131060.87131371858</v>
      </c>
      <c r="U24">
        <v>12</v>
      </c>
      <c r="V24" t="s">
        <v>24</v>
      </c>
      <c r="W24">
        <f t="shared" ca="1" si="26"/>
        <v>113751.09216674649</v>
      </c>
      <c r="X24">
        <f t="shared" ca="1" si="27"/>
        <v>24706.910104939554</v>
      </c>
      <c r="Y24">
        <f t="shared" ca="1" si="28"/>
        <v>27627.505252047598</v>
      </c>
      <c r="Z24">
        <f t="shared" ca="1" si="29"/>
        <v>359037.37656576617</v>
      </c>
      <c r="AA24">
        <f t="shared" ca="1" si="30"/>
        <v>188730.25507606077</v>
      </c>
      <c r="AB24">
        <f t="shared" ca="1" si="31"/>
        <v>170307.1214897054</v>
      </c>
      <c r="AE24">
        <f t="shared" ca="1" si="0"/>
        <v>1</v>
      </c>
      <c r="AF24">
        <f t="shared" ca="1" si="1"/>
        <v>0</v>
      </c>
      <c r="BA24" s="7">
        <f ca="1">Table4[[#This Row],[Column20]]/Table4[[#This Row],[Column9]]</f>
        <v>65530.435656859292</v>
      </c>
      <c r="BD24" s="6">
        <f ca="1">Table4[[#This Row],[Column19]]/Table4[[#This Row],[Column18]]</f>
        <v>0.25092340268418989</v>
      </c>
      <c r="BQ24" t="str">
        <f t="shared" ca="1" si="2"/>
        <v>1</v>
      </c>
      <c r="BS24">
        <f ca="1">IF(Table4[[#This Row],[Column28]]&gt;BU23,Table4[[#This Row],[Column3]],0)</f>
        <v>45</v>
      </c>
    </row>
    <row r="25" spans="1:71" x14ac:dyDescent="0.4">
      <c r="A25">
        <f t="shared" ca="1" si="3"/>
        <v>2</v>
      </c>
      <c r="B25" t="str">
        <f t="shared" ca="1" si="4"/>
        <v>man</v>
      </c>
      <c r="C25">
        <f t="shared" ca="1" si="5"/>
        <v>30</v>
      </c>
      <c r="D25">
        <f t="shared" ca="1" si="6"/>
        <v>1</v>
      </c>
      <c r="E25" t="str">
        <f t="shared" ca="1" si="7"/>
        <v>heallth</v>
      </c>
      <c r="F25">
        <f t="shared" ca="1" si="23"/>
        <v>2</v>
      </c>
      <c r="G25" t="str">
        <f ca="1">VLOOKUP(F25,$K$3:$L$7:L29,2)</f>
        <v>college</v>
      </c>
      <c r="H25">
        <f t="shared" ca="1" si="9"/>
        <v>0</v>
      </c>
      <c r="I25">
        <f t="shared" ca="1" si="10"/>
        <v>1</v>
      </c>
      <c r="J25">
        <f t="shared" ca="1" si="11"/>
        <v>37174</v>
      </c>
      <c r="P25">
        <f t="shared" ca="1" si="12"/>
        <v>2</v>
      </c>
      <c r="Q25" t="str">
        <f t="shared" ca="1" si="13"/>
        <v>ondo</v>
      </c>
      <c r="R25">
        <f t="shared" ca="1" si="24"/>
        <v>148696</v>
      </c>
      <c r="S25">
        <f t="shared" ca="1" si="15"/>
        <v>135247.2771232583</v>
      </c>
      <c r="T25">
        <f t="shared" ca="1" si="25"/>
        <v>32513.160472215182</v>
      </c>
      <c r="U25">
        <v>13</v>
      </c>
      <c r="V25" t="s">
        <v>25</v>
      </c>
      <c r="W25">
        <f t="shared" ca="1" si="26"/>
        <v>31818.502134393839</v>
      </c>
      <c r="X25">
        <f t="shared" ca="1" si="27"/>
        <v>35803.535815059411</v>
      </c>
      <c r="Y25">
        <f t="shared" ca="1" si="28"/>
        <v>52787.309093265649</v>
      </c>
      <c r="Z25">
        <f t="shared" ca="1" si="29"/>
        <v>233996.46956548083</v>
      </c>
      <c r="AA25">
        <f t="shared" ca="1" si="30"/>
        <v>202869.31507271156</v>
      </c>
      <c r="AB25">
        <f t="shared" ca="1" si="31"/>
        <v>31127.154492769274</v>
      </c>
      <c r="AE25">
        <f t="shared" ca="1" si="0"/>
        <v>1</v>
      </c>
      <c r="AF25">
        <f t="shared" ca="1" si="1"/>
        <v>0</v>
      </c>
      <c r="BA25" s="7">
        <f ca="1">Table4[[#This Row],[Column20]]/Table4[[#This Row],[Column9]]</f>
        <v>32513.160472215182</v>
      </c>
      <c r="BD25" s="6">
        <f ca="1">Table4[[#This Row],[Column19]]/Table4[[#This Row],[Column18]]</f>
        <v>0.90955558403224235</v>
      </c>
      <c r="BQ25" t="str">
        <f t="shared" ca="1" si="2"/>
        <v>1</v>
      </c>
      <c r="BS25">
        <f ca="1">IF(Table4[[#This Row],[Column28]]&gt;BU24,Table4[[#This Row],[Column3]],0)</f>
        <v>30</v>
      </c>
    </row>
    <row r="26" spans="1:71" x14ac:dyDescent="0.4">
      <c r="A26">
        <f t="shared" ca="1" si="3"/>
        <v>2</v>
      </c>
      <c r="B26" t="str">
        <f t="shared" ca="1" si="4"/>
        <v>man</v>
      </c>
      <c r="C26">
        <f t="shared" ca="1" si="5"/>
        <v>50</v>
      </c>
      <c r="D26">
        <f t="shared" ca="1" si="6"/>
        <v>1</v>
      </c>
      <c r="E26" t="str">
        <f t="shared" ca="1" si="7"/>
        <v>heallth</v>
      </c>
      <c r="F26">
        <f t="shared" ca="1" si="23"/>
        <v>4</v>
      </c>
      <c r="G26" t="str">
        <f ca="1">VLOOKUP(F26,$K$3:$L$7:L30,2)</f>
        <v>technical</v>
      </c>
      <c r="H26">
        <f t="shared" ca="1" si="9"/>
        <v>3</v>
      </c>
      <c r="I26">
        <f t="shared" ca="1" si="10"/>
        <v>2</v>
      </c>
      <c r="J26">
        <f t="shared" ca="1" si="11"/>
        <v>78787</v>
      </c>
      <c r="P26">
        <f t="shared" ca="1" si="12"/>
        <v>7</v>
      </c>
      <c r="Q26" t="str">
        <f t="shared" ca="1" si="13"/>
        <v>kwara</v>
      </c>
      <c r="R26">
        <f t="shared" ca="1" si="24"/>
        <v>315148</v>
      </c>
      <c r="S26">
        <f t="shared" ca="1" si="15"/>
        <v>196669.45276434466</v>
      </c>
      <c r="T26">
        <f t="shared" ca="1" si="25"/>
        <v>127281.99807251625</v>
      </c>
      <c r="U26">
        <v>14</v>
      </c>
      <c r="V26" t="s">
        <v>26</v>
      </c>
      <c r="W26">
        <f t="shared" ca="1" si="26"/>
        <v>10249.763724663786</v>
      </c>
      <c r="X26">
        <f t="shared" ca="1" si="27"/>
        <v>47655.19026515376</v>
      </c>
      <c r="Y26">
        <f t="shared" ca="1" si="28"/>
        <v>55247.366380193831</v>
      </c>
      <c r="Z26">
        <f t="shared" ca="1" si="29"/>
        <v>497677.36445271008</v>
      </c>
      <c r="AA26">
        <f t="shared" ca="1" si="30"/>
        <v>254574.40675416222</v>
      </c>
      <c r="AB26">
        <f t="shared" ca="1" si="31"/>
        <v>243102.95769854786</v>
      </c>
      <c r="AE26">
        <f t="shared" ca="1" si="0"/>
        <v>0</v>
      </c>
      <c r="AF26">
        <f t="shared" ca="1" si="1"/>
        <v>1</v>
      </c>
      <c r="BA26" s="7">
        <f ca="1">Table4[[#This Row],[Column20]]/Table4[[#This Row],[Column9]]</f>
        <v>63640.999036258123</v>
      </c>
      <c r="BD26" s="6">
        <f ca="1">Table4[[#This Row],[Column19]]/Table4[[#This Row],[Column18]]</f>
        <v>0.62405426264594621</v>
      </c>
      <c r="BQ26" t="str">
        <f t="shared" ca="1" si="2"/>
        <v>1</v>
      </c>
      <c r="BS26">
        <f ca="1">IF(Table4[[#This Row],[Column28]]&gt;BU25,Table4[[#This Row],[Column3]],0)</f>
        <v>50</v>
      </c>
    </row>
    <row r="27" spans="1:71" x14ac:dyDescent="0.4">
      <c r="A27">
        <f t="shared" ca="1" si="3"/>
        <v>1</v>
      </c>
      <c r="B27" t="str">
        <f t="shared" ca="1" si="4"/>
        <v>woman</v>
      </c>
      <c r="C27">
        <f t="shared" ca="1" si="5"/>
        <v>47</v>
      </c>
      <c r="D27">
        <f t="shared" ca="1" si="6"/>
        <v>6</v>
      </c>
      <c r="E27" t="str">
        <f t="shared" ca="1" si="7"/>
        <v>Agriculture</v>
      </c>
      <c r="F27">
        <f t="shared" ca="1" si="23"/>
        <v>1</v>
      </c>
      <c r="G27" t="str">
        <f ca="1">VLOOKUP(F27,$K$3:$L$7:L31,2)</f>
        <v>high school</v>
      </c>
      <c r="H27">
        <f t="shared" ca="1" si="9"/>
        <v>3</v>
      </c>
      <c r="I27">
        <f t="shared" ca="1" si="10"/>
        <v>2</v>
      </c>
      <c r="J27">
        <f t="shared" ca="1" si="11"/>
        <v>34143</v>
      </c>
      <c r="P27">
        <f t="shared" ca="1" si="12"/>
        <v>1</v>
      </c>
      <c r="Q27" t="str">
        <f t="shared" ca="1" si="13"/>
        <v>ekiti</v>
      </c>
      <c r="R27">
        <f t="shared" ca="1" si="24"/>
        <v>136572</v>
      </c>
      <c r="S27">
        <f t="shared" ca="1" si="15"/>
        <v>55968.295061030585</v>
      </c>
      <c r="T27">
        <f t="shared" ca="1" si="25"/>
        <v>17304.970987134795</v>
      </c>
      <c r="W27">
        <f t="shared" ca="1" si="26"/>
        <v>4619.8247272769731</v>
      </c>
      <c r="X27">
        <f t="shared" ca="1" si="27"/>
        <v>16978.065784508985</v>
      </c>
      <c r="Y27">
        <f t="shared" ca="1" si="28"/>
        <v>41908.158645633419</v>
      </c>
      <c r="Z27">
        <f t="shared" ca="1" si="29"/>
        <v>195785.12963276822</v>
      </c>
      <c r="AA27">
        <f t="shared" ca="1" si="30"/>
        <v>77566.185572816539</v>
      </c>
      <c r="AB27">
        <f t="shared" ca="1" si="31"/>
        <v>118218.94405995168</v>
      </c>
      <c r="AE27">
        <f t="shared" ca="1" si="0"/>
        <v>1</v>
      </c>
      <c r="AF27">
        <f t="shared" ca="1" si="1"/>
        <v>0</v>
      </c>
      <c r="BA27" s="7">
        <f ca="1">Table4[[#This Row],[Column20]]/Table4[[#This Row],[Column9]]</f>
        <v>8652.4854935673975</v>
      </c>
      <c r="BD27" s="6">
        <f ca="1">Table4[[#This Row],[Column19]]/Table4[[#This Row],[Column18]]</f>
        <v>0.409807977191742</v>
      </c>
      <c r="BQ27" t="str">
        <f t="shared" ca="1" si="2"/>
        <v>0</v>
      </c>
      <c r="BS27">
        <f ca="1">IF(Table4[[#This Row],[Column28]]&gt;BU26,Table4[[#This Row],[Column3]],0)</f>
        <v>47</v>
      </c>
    </row>
    <row r="28" spans="1:71" x14ac:dyDescent="0.4">
      <c r="A28">
        <f t="shared" ca="1" si="3"/>
        <v>2</v>
      </c>
      <c r="B28" t="str">
        <f t="shared" ca="1" si="4"/>
        <v>man</v>
      </c>
      <c r="C28">
        <f t="shared" ca="1" si="5"/>
        <v>34</v>
      </c>
      <c r="D28">
        <f t="shared" ca="1" si="6"/>
        <v>1</v>
      </c>
      <c r="E28" t="str">
        <f t="shared" ca="1" si="7"/>
        <v>heallth</v>
      </c>
      <c r="F28">
        <f t="shared" ca="1" si="23"/>
        <v>2</v>
      </c>
      <c r="G28" t="str">
        <f ca="1">VLOOKUP(F28,$K$3:$L$7:L32,2)</f>
        <v>college</v>
      </c>
      <c r="H28">
        <f t="shared" ca="1" si="9"/>
        <v>2</v>
      </c>
      <c r="I28">
        <f t="shared" ca="1" si="10"/>
        <v>4</v>
      </c>
      <c r="J28">
        <f t="shared" ca="1" si="11"/>
        <v>43258</v>
      </c>
      <c r="P28">
        <f t="shared" ca="1" si="12"/>
        <v>4</v>
      </c>
      <c r="Q28" t="str">
        <f t="shared" ca="1" si="13"/>
        <v>lagos</v>
      </c>
      <c r="R28">
        <f t="shared" ca="1" si="24"/>
        <v>173032</v>
      </c>
      <c r="S28">
        <f t="shared" ca="1" si="15"/>
        <v>14175.471828579117</v>
      </c>
      <c r="T28">
        <f t="shared" ca="1" si="25"/>
        <v>69840.259376366143</v>
      </c>
      <c r="W28">
        <f t="shared" ca="1" si="26"/>
        <v>7141.3393067581437</v>
      </c>
      <c r="X28">
        <f t="shared" ca="1" si="27"/>
        <v>12118.796050424051</v>
      </c>
      <c r="Y28">
        <f t="shared" ca="1" si="28"/>
        <v>39786.474301468334</v>
      </c>
      <c r="Z28">
        <f t="shared" ca="1" si="29"/>
        <v>282658.73367783451</v>
      </c>
      <c r="AA28">
        <f t="shared" ca="1" si="30"/>
        <v>33435.607185761313</v>
      </c>
      <c r="AB28">
        <f t="shared" ca="1" si="31"/>
        <v>249223.12649207318</v>
      </c>
      <c r="AE28">
        <f t="shared" ca="1" si="0"/>
        <v>1</v>
      </c>
      <c r="AF28">
        <f t="shared" ca="1" si="1"/>
        <v>0</v>
      </c>
      <c r="BA28" s="7">
        <f ca="1">Table4[[#This Row],[Column20]]/Table4[[#This Row],[Column9]]</f>
        <v>17460.064844091536</v>
      </c>
      <c r="BD28" s="6">
        <f ca="1">Table4[[#This Row],[Column19]]/Table4[[#This Row],[Column18]]</f>
        <v>8.1923989947403464E-2</v>
      </c>
      <c r="BQ28" t="str">
        <f t="shared" ca="1" si="2"/>
        <v>1</v>
      </c>
      <c r="BS28">
        <f ca="1">IF(Table4[[#This Row],[Column28]]&gt;BU27,Table4[[#This Row],[Column3]],0)</f>
        <v>34</v>
      </c>
    </row>
    <row r="29" spans="1:71" x14ac:dyDescent="0.4">
      <c r="A29">
        <f t="shared" ca="1" si="3"/>
        <v>2</v>
      </c>
      <c r="B29" t="str">
        <f t="shared" ca="1" si="4"/>
        <v>man</v>
      </c>
      <c r="C29">
        <f t="shared" ca="1" si="5"/>
        <v>29</v>
      </c>
      <c r="D29">
        <f t="shared" ca="1" si="6"/>
        <v>3</v>
      </c>
      <c r="E29" t="str">
        <f t="shared" ca="1" si="7"/>
        <v>Academia</v>
      </c>
      <c r="F29">
        <f t="shared" ca="1" si="23"/>
        <v>3</v>
      </c>
      <c r="G29" t="str">
        <f ca="1">VLOOKUP(F29,$K$3:$L$7:L33,2)</f>
        <v>university</v>
      </c>
      <c r="H29">
        <f t="shared" ca="1" si="9"/>
        <v>4</v>
      </c>
      <c r="I29">
        <f t="shared" ca="1" si="10"/>
        <v>4</v>
      </c>
      <c r="J29">
        <f t="shared" ca="1" si="11"/>
        <v>76867</v>
      </c>
      <c r="P29">
        <f t="shared" ca="1" si="12"/>
        <v>2</v>
      </c>
      <c r="Q29" t="str">
        <f t="shared" ca="1" si="13"/>
        <v>ondo</v>
      </c>
      <c r="R29">
        <f t="shared" ca="1" si="24"/>
        <v>230601</v>
      </c>
      <c r="S29">
        <f t="shared" ca="1" si="15"/>
        <v>51689.332247386781</v>
      </c>
      <c r="T29">
        <f t="shared" ca="1" si="25"/>
        <v>235663.34969419762</v>
      </c>
      <c r="W29">
        <f t="shared" ca="1" si="26"/>
        <v>164118.93864993894</v>
      </c>
      <c r="X29">
        <f t="shared" ca="1" si="27"/>
        <v>64451.352514816412</v>
      </c>
      <c r="Y29">
        <f t="shared" ca="1" si="28"/>
        <v>75014.107014063338</v>
      </c>
      <c r="Z29">
        <f t="shared" ca="1" si="29"/>
        <v>541278.45670826093</v>
      </c>
      <c r="AA29">
        <f t="shared" ca="1" si="30"/>
        <v>280259.6234121421</v>
      </c>
      <c r="AB29">
        <f t="shared" ca="1" si="31"/>
        <v>261018.83329611883</v>
      </c>
      <c r="AE29">
        <f t="shared" ca="1" si="0"/>
        <v>0</v>
      </c>
      <c r="AF29">
        <f t="shared" ca="1" si="1"/>
        <v>1</v>
      </c>
      <c r="BA29" s="7">
        <f ca="1">Table4[[#This Row],[Column20]]/Table4[[#This Row],[Column9]]</f>
        <v>58915.837423549405</v>
      </c>
      <c r="BD29" s="6">
        <f ca="1">Table4[[#This Row],[Column19]]/Table4[[#This Row],[Column18]]</f>
        <v>0.22415051212868453</v>
      </c>
      <c r="BQ29" t="str">
        <f t="shared" ca="1" si="2"/>
        <v>1</v>
      </c>
      <c r="BS29">
        <f ca="1">IF(Table4[[#This Row],[Column28]]&gt;BU28,Table4[[#This Row],[Column3]],0)</f>
        <v>29</v>
      </c>
    </row>
    <row r="30" spans="1:71" x14ac:dyDescent="0.4">
      <c r="A30">
        <f t="shared" ca="1" si="3"/>
        <v>1</v>
      </c>
      <c r="B30" t="str">
        <f t="shared" ca="1" si="4"/>
        <v>woman</v>
      </c>
      <c r="C30">
        <f t="shared" ca="1" si="5"/>
        <v>39</v>
      </c>
      <c r="D30">
        <f t="shared" ca="1" si="6"/>
        <v>3</v>
      </c>
      <c r="E30" t="str">
        <f t="shared" ca="1" si="7"/>
        <v>Academia</v>
      </c>
      <c r="F30">
        <f t="shared" ca="1" si="23"/>
        <v>5</v>
      </c>
      <c r="G30" t="str">
        <f ca="1">VLOOKUP(F30,$K$3:$L$7:L34,2)</f>
        <v>other</v>
      </c>
      <c r="H30">
        <f t="shared" ca="1" si="9"/>
        <v>0</v>
      </c>
      <c r="I30">
        <f t="shared" ca="1" si="10"/>
        <v>3</v>
      </c>
      <c r="J30">
        <f t="shared" ca="1" si="11"/>
        <v>70524</v>
      </c>
      <c r="P30">
        <f t="shared" ca="1" si="12"/>
        <v>1</v>
      </c>
      <c r="Q30" t="str">
        <f t="shared" ca="1" si="13"/>
        <v>ekiti</v>
      </c>
      <c r="R30">
        <f t="shared" ca="1" si="24"/>
        <v>282096</v>
      </c>
      <c r="S30">
        <f t="shared" ca="1" si="15"/>
        <v>265843.080597697</v>
      </c>
      <c r="T30">
        <f t="shared" ca="1" si="25"/>
        <v>22967.217064826069</v>
      </c>
      <c r="W30">
        <f t="shared" ca="1" si="26"/>
        <v>13787.210110354301</v>
      </c>
      <c r="X30">
        <f t="shared" ca="1" si="27"/>
        <v>49959.987284988929</v>
      </c>
      <c r="Y30">
        <f t="shared" ca="1" si="28"/>
        <v>30775.965996553605</v>
      </c>
      <c r="Z30">
        <f t="shared" ca="1" si="29"/>
        <v>335839.18306137965</v>
      </c>
      <c r="AA30">
        <f t="shared" ca="1" si="30"/>
        <v>329590.27799304022</v>
      </c>
      <c r="AB30">
        <f t="shared" ca="1" si="31"/>
        <v>6248.9050683394307</v>
      </c>
      <c r="AE30">
        <f t="shared" ca="1" si="0"/>
        <v>0</v>
      </c>
      <c r="AF30">
        <f t="shared" ca="1" si="1"/>
        <v>1</v>
      </c>
      <c r="BA30" s="7">
        <f ca="1">Table4[[#This Row],[Column20]]/Table4[[#This Row],[Column9]]</f>
        <v>7655.7390216086897</v>
      </c>
      <c r="BD30" s="6">
        <f ca="1">Table4[[#This Row],[Column19]]/Table4[[#This Row],[Column18]]</f>
        <v>0.94238514760116054</v>
      </c>
      <c r="BQ30" t="str">
        <f t="shared" ca="1" si="2"/>
        <v>1</v>
      </c>
      <c r="BS30">
        <f ca="1">IF(Table4[[#This Row],[Column28]]&gt;BU29,Table4[[#This Row],[Column3]],0)</f>
        <v>39</v>
      </c>
    </row>
    <row r="31" spans="1:71" x14ac:dyDescent="0.4">
      <c r="A31">
        <f t="shared" ca="1" si="3"/>
        <v>1</v>
      </c>
      <c r="B31" t="str">
        <f t="shared" ca="1" si="4"/>
        <v>woman</v>
      </c>
      <c r="C31">
        <f t="shared" ca="1" si="5"/>
        <v>40</v>
      </c>
      <c r="D31">
        <f t="shared" ca="1" si="6"/>
        <v>2</v>
      </c>
      <c r="E31" t="str">
        <f t="shared" ca="1" si="7"/>
        <v>construction</v>
      </c>
      <c r="F31">
        <f t="shared" ca="1" si="23"/>
        <v>5</v>
      </c>
      <c r="G31" t="str">
        <f ca="1">VLOOKUP(F31,$K$3:$L$7:L35,2)</f>
        <v>other</v>
      </c>
      <c r="H31">
        <f t="shared" ca="1" si="9"/>
        <v>4</v>
      </c>
      <c r="I31">
        <f t="shared" ca="1" si="10"/>
        <v>3</v>
      </c>
      <c r="J31">
        <f t="shared" ca="1" si="11"/>
        <v>64531</v>
      </c>
      <c r="P31">
        <f t="shared" ca="1" si="12"/>
        <v>2</v>
      </c>
      <c r="Q31" t="str">
        <f t="shared" ca="1" si="13"/>
        <v>ondo</v>
      </c>
      <c r="R31">
        <f t="shared" ca="1" si="24"/>
        <v>193593</v>
      </c>
      <c r="S31">
        <f t="shared" ca="1" si="15"/>
        <v>110275.86898594484</v>
      </c>
      <c r="T31">
        <f t="shared" ca="1" si="25"/>
        <v>174931.7392302693</v>
      </c>
      <c r="W31">
        <f t="shared" ca="1" si="26"/>
        <v>146760.75251942954</v>
      </c>
      <c r="X31">
        <f t="shared" ca="1" si="27"/>
        <v>9656.6858930741073</v>
      </c>
      <c r="Y31">
        <f t="shared" ca="1" si="28"/>
        <v>4891.0188332998441</v>
      </c>
      <c r="Z31">
        <f t="shared" ca="1" si="29"/>
        <v>373415.75806356914</v>
      </c>
      <c r="AA31">
        <f t="shared" ca="1" si="30"/>
        <v>266693.30739844847</v>
      </c>
      <c r="AB31">
        <f t="shared" ca="1" si="31"/>
        <v>106722.45066512068</v>
      </c>
      <c r="AE31">
        <f t="shared" ca="1" si="0"/>
        <v>1</v>
      </c>
      <c r="AF31">
        <f t="shared" ca="1" si="1"/>
        <v>0</v>
      </c>
      <c r="BA31" s="7">
        <f ca="1">Table4[[#This Row],[Column20]]/Table4[[#This Row],[Column9]]</f>
        <v>58310.579743423099</v>
      </c>
      <c r="BD31" s="6">
        <f ca="1">Table4[[#This Row],[Column19]]/Table4[[#This Row],[Column18]]</f>
        <v>0.56962735732151903</v>
      </c>
      <c r="BQ31" t="str">
        <f t="shared" ca="1" si="2"/>
        <v>1</v>
      </c>
      <c r="BS31">
        <f ca="1">IF(Table4[[#This Row],[Column28]]&gt;BU30,Table4[[#This Row],[Column3]],0)</f>
        <v>40</v>
      </c>
    </row>
    <row r="32" spans="1:71" x14ac:dyDescent="0.4">
      <c r="A32">
        <f t="shared" ca="1" si="3"/>
        <v>2</v>
      </c>
      <c r="B32" t="str">
        <f t="shared" ca="1" si="4"/>
        <v>man</v>
      </c>
      <c r="C32">
        <f t="shared" ca="1" si="5"/>
        <v>30</v>
      </c>
      <c r="D32">
        <f t="shared" ca="1" si="6"/>
        <v>2</v>
      </c>
      <c r="E32" t="str">
        <f t="shared" ca="1" si="7"/>
        <v>construction</v>
      </c>
      <c r="F32">
        <f t="shared" ca="1" si="23"/>
        <v>4</v>
      </c>
      <c r="G32" t="str">
        <f ca="1">VLOOKUP(F32,$K$3:$L$7:L36,2)</f>
        <v>technical</v>
      </c>
      <c r="H32">
        <f t="shared" ca="1" si="9"/>
        <v>0</v>
      </c>
      <c r="I32">
        <f t="shared" ca="1" si="10"/>
        <v>2</v>
      </c>
      <c r="J32">
        <f t="shared" ca="1" si="11"/>
        <v>83822</v>
      </c>
      <c r="P32">
        <f t="shared" ca="1" si="12"/>
        <v>1</v>
      </c>
      <c r="Q32" t="str">
        <f t="shared" ca="1" si="13"/>
        <v>ekiti</v>
      </c>
      <c r="R32">
        <f t="shared" ca="1" si="24"/>
        <v>335288</v>
      </c>
      <c r="S32">
        <f t="shared" ca="1" si="15"/>
        <v>136019.88825947882</v>
      </c>
      <c r="T32">
        <f t="shared" ca="1" si="25"/>
        <v>34107.028848417605</v>
      </c>
      <c r="W32">
        <f t="shared" ca="1" si="26"/>
        <v>20595.751609791074</v>
      </c>
      <c r="X32">
        <f t="shared" ca="1" si="27"/>
        <v>12504.257322155028</v>
      </c>
      <c r="Y32">
        <f t="shared" ca="1" si="28"/>
        <v>69643.24958567982</v>
      </c>
      <c r="Z32">
        <f t="shared" ca="1" si="29"/>
        <v>439038.27843409748</v>
      </c>
      <c r="AA32">
        <f t="shared" ca="1" si="30"/>
        <v>169119.89719142491</v>
      </c>
      <c r="AB32">
        <f t="shared" ca="1" si="31"/>
        <v>269918.38124267256</v>
      </c>
      <c r="AE32">
        <f t="shared" ca="1" si="0"/>
        <v>1</v>
      </c>
      <c r="AF32">
        <f t="shared" ca="1" si="1"/>
        <v>0</v>
      </c>
      <c r="BA32" s="7">
        <f ca="1">Table4[[#This Row],[Column20]]/Table4[[#This Row],[Column9]]</f>
        <v>17053.514424208803</v>
      </c>
      <c r="BD32" s="6">
        <f ca="1">Table4[[#This Row],[Column19]]/Table4[[#This Row],[Column18]]</f>
        <v>0.40568075284376065</v>
      </c>
      <c r="BQ32" t="str">
        <f t="shared" ca="1" si="2"/>
        <v>1</v>
      </c>
      <c r="BS32">
        <f ca="1">IF(Table4[[#This Row],[Column28]]&gt;BU31,Table4[[#This Row],[Column3]],0)</f>
        <v>30</v>
      </c>
    </row>
    <row r="33" spans="1:71" x14ac:dyDescent="0.4">
      <c r="A33">
        <f t="shared" ca="1" si="3"/>
        <v>2</v>
      </c>
      <c r="B33" t="str">
        <f t="shared" ca="1" si="4"/>
        <v>man</v>
      </c>
      <c r="C33">
        <f t="shared" ca="1" si="5"/>
        <v>38</v>
      </c>
      <c r="D33">
        <f t="shared" ca="1" si="6"/>
        <v>4</v>
      </c>
      <c r="E33" t="str">
        <f t="shared" ca="1" si="7"/>
        <v>IT</v>
      </c>
      <c r="F33">
        <f t="shared" ca="1" si="23"/>
        <v>5</v>
      </c>
      <c r="G33" t="str">
        <f ca="1">VLOOKUP(F33,$K$3:$L$7:L37,2)</f>
        <v>other</v>
      </c>
      <c r="H33">
        <f t="shared" ca="1" si="9"/>
        <v>4</v>
      </c>
      <c r="I33">
        <f t="shared" ca="1" si="10"/>
        <v>2</v>
      </c>
      <c r="J33">
        <f t="shared" ca="1" si="11"/>
        <v>48322</v>
      </c>
      <c r="K33">
        <v>11</v>
      </c>
      <c r="L33" t="s">
        <v>11</v>
      </c>
      <c r="N33">
        <v>13</v>
      </c>
      <c r="O33" t="s">
        <v>4</v>
      </c>
      <c r="P33">
        <f t="shared" ca="1" si="12"/>
        <v>4</v>
      </c>
      <c r="Q33" t="str">
        <f t="shared" ca="1" si="13"/>
        <v>lagos</v>
      </c>
      <c r="R33">
        <f t="shared" ca="1" si="24"/>
        <v>193288</v>
      </c>
      <c r="S33">
        <f t="shared" ca="1" si="15"/>
        <v>33618.922824065448</v>
      </c>
      <c r="T33">
        <f t="shared" ca="1" si="25"/>
        <v>37914.443136715126</v>
      </c>
      <c r="W33">
        <f t="shared" ca="1" si="26"/>
        <v>18905.991032652306</v>
      </c>
      <c r="X33">
        <f t="shared" ca="1" si="27"/>
        <v>33368.843061075713</v>
      </c>
      <c r="Y33">
        <f t="shared" ca="1" si="28"/>
        <v>6901.7226195108942</v>
      </c>
      <c r="Z33">
        <f t="shared" ca="1" si="29"/>
        <v>238104.16575622602</v>
      </c>
      <c r="AA33">
        <f t="shared" ca="1" si="30"/>
        <v>85893.756917793478</v>
      </c>
      <c r="AB33">
        <f t="shared" ca="1" si="31"/>
        <v>152210.40883843254</v>
      </c>
      <c r="AE33">
        <f t="shared" ca="1" si="0"/>
        <v>1</v>
      </c>
      <c r="AF33">
        <f t="shared" ca="1" si="1"/>
        <v>0</v>
      </c>
      <c r="BA33" s="7">
        <f ca="1">Table4[[#This Row],[Column20]]/Table4[[#This Row],[Column9]]</f>
        <v>18957.221568357563</v>
      </c>
      <c r="BD33" s="6">
        <f ca="1">Table4[[#This Row],[Column19]]/Table4[[#This Row],[Column18]]</f>
        <v>0.17393176412434008</v>
      </c>
      <c r="BQ33" t="str">
        <f t="shared" ca="1" si="2"/>
        <v>1</v>
      </c>
      <c r="BS33">
        <f ca="1">IF(Table4[[#This Row],[Column28]]&gt;BU32,Table4[[#This Row],[Column3]],0)</f>
        <v>38</v>
      </c>
    </row>
    <row r="34" spans="1:71" x14ac:dyDescent="0.4">
      <c r="A34">
        <f t="shared" ca="1" si="3"/>
        <v>2</v>
      </c>
      <c r="B34" t="str">
        <f t="shared" ca="1" si="4"/>
        <v>man</v>
      </c>
      <c r="C34">
        <f t="shared" ca="1" si="5"/>
        <v>50</v>
      </c>
      <c r="D34">
        <f t="shared" ca="1" si="6"/>
        <v>1</v>
      </c>
      <c r="E34" t="str">
        <f t="shared" ca="1" si="7"/>
        <v>heallth</v>
      </c>
      <c r="F34">
        <f t="shared" ca="1" si="23"/>
        <v>2</v>
      </c>
      <c r="G34" t="str">
        <f ca="1">VLOOKUP(F34,$K$3:$L$7:L38,2)</f>
        <v>college</v>
      </c>
      <c r="H34">
        <f t="shared" ca="1" si="9"/>
        <v>4</v>
      </c>
      <c r="I34">
        <f t="shared" ca="1" si="10"/>
        <v>3</v>
      </c>
      <c r="J34">
        <f t="shared" ca="1" si="11"/>
        <v>37225</v>
      </c>
      <c r="K34">
        <v>12</v>
      </c>
      <c r="L34" t="s">
        <v>12</v>
      </c>
      <c r="N34">
        <v>14</v>
      </c>
      <c r="O34" t="s">
        <v>5</v>
      </c>
      <c r="P34">
        <f t="shared" ca="1" si="12"/>
        <v>1</v>
      </c>
      <c r="Q34" t="str">
        <f t="shared" ca="1" si="13"/>
        <v>ekiti</v>
      </c>
      <c r="R34">
        <f t="shared" ca="1" si="24"/>
        <v>148900</v>
      </c>
      <c r="S34">
        <f t="shared" ca="1" si="15"/>
        <v>20649.717625658985</v>
      </c>
      <c r="T34">
        <f t="shared" ca="1" si="25"/>
        <v>42445.316501886206</v>
      </c>
      <c r="W34">
        <f t="shared" ca="1" si="26"/>
        <v>23358.594958527112</v>
      </c>
      <c r="X34">
        <f t="shared" ca="1" si="27"/>
        <v>1599.1952183833555</v>
      </c>
      <c r="Y34">
        <f t="shared" ca="1" si="28"/>
        <v>15985.555774096103</v>
      </c>
      <c r="Z34">
        <f t="shared" ca="1" si="29"/>
        <v>207330.87227598231</v>
      </c>
      <c r="AA34">
        <f t="shared" ca="1" si="30"/>
        <v>45607.507802569453</v>
      </c>
      <c r="AB34">
        <f t="shared" ca="1" si="31"/>
        <v>161723.36447341286</v>
      </c>
      <c r="AE34">
        <f t="shared" ca="1" si="0"/>
        <v>0</v>
      </c>
      <c r="AF34">
        <f t="shared" ca="1" si="1"/>
        <v>1</v>
      </c>
      <c r="BA34" s="7">
        <f ca="1">Table4[[#This Row],[Column20]]/Table4[[#This Row],[Column9]]</f>
        <v>14148.438833962069</v>
      </c>
      <c r="BD34" s="6">
        <f ca="1">Table4[[#This Row],[Column19]]/Table4[[#This Row],[Column18]]</f>
        <v>0.13868178391980512</v>
      </c>
      <c r="BQ34" t="str">
        <f t="shared" ca="1" si="2"/>
        <v>1</v>
      </c>
      <c r="BS34">
        <f ca="1">IF(Table4[[#This Row],[Column28]]&gt;BU33,Table4[[#This Row],[Column3]],0)</f>
        <v>50</v>
      </c>
    </row>
    <row r="35" spans="1:71" x14ac:dyDescent="0.4">
      <c r="A35">
        <f t="shared" ca="1" si="3"/>
        <v>1</v>
      </c>
      <c r="B35" t="str">
        <f t="shared" ca="1" si="4"/>
        <v>woman</v>
      </c>
      <c r="C35">
        <f t="shared" ca="1" si="5"/>
        <v>27</v>
      </c>
      <c r="D35">
        <f t="shared" ca="1" si="6"/>
        <v>4</v>
      </c>
      <c r="E35" t="str">
        <f t="shared" ca="1" si="7"/>
        <v>IT</v>
      </c>
      <c r="F35">
        <f t="shared" ca="1" si="23"/>
        <v>4</v>
      </c>
      <c r="G35" t="str">
        <f ca="1">VLOOKUP(F35,$K$3:$L$7:L39,2)</f>
        <v>technical</v>
      </c>
      <c r="H35">
        <f t="shared" ca="1" si="9"/>
        <v>0</v>
      </c>
      <c r="I35">
        <f t="shared" ca="1" si="10"/>
        <v>4</v>
      </c>
      <c r="J35">
        <f t="shared" ca="1" si="11"/>
        <v>54938</v>
      </c>
      <c r="K35">
        <v>13</v>
      </c>
      <c r="L35" t="s">
        <v>13</v>
      </c>
      <c r="N35">
        <v>15</v>
      </c>
      <c r="O35" t="s">
        <v>6</v>
      </c>
      <c r="P35">
        <f t="shared" ca="1" si="12"/>
        <v>2</v>
      </c>
      <c r="Q35" t="str">
        <f t="shared" ca="1" si="13"/>
        <v>ondo</v>
      </c>
      <c r="R35">
        <f t="shared" ca="1" si="24"/>
        <v>219752</v>
      </c>
      <c r="S35">
        <f t="shared" ca="1" si="15"/>
        <v>196871.02678255265</v>
      </c>
      <c r="T35">
        <f t="shared" ca="1" si="25"/>
        <v>44989.536772083193</v>
      </c>
      <c r="U35">
        <v>15</v>
      </c>
      <c r="V35" t="s">
        <v>20</v>
      </c>
      <c r="W35">
        <f t="shared" ca="1" si="26"/>
        <v>32552.026746927026</v>
      </c>
      <c r="X35">
        <f t="shared" ca="1" si="27"/>
        <v>9462.7427122648533</v>
      </c>
      <c r="Y35">
        <f t="shared" ca="1" si="28"/>
        <v>16762.8999994103</v>
      </c>
      <c r="Z35">
        <f t="shared" ca="1" si="29"/>
        <v>281504.43677149346</v>
      </c>
      <c r="AA35">
        <f t="shared" ca="1" si="30"/>
        <v>238885.79624174454</v>
      </c>
      <c r="AB35">
        <f t="shared" ca="1" si="31"/>
        <v>42618.640529748925</v>
      </c>
      <c r="AE35">
        <f t="shared" ca="1" si="0"/>
        <v>0</v>
      </c>
      <c r="AF35">
        <f t="shared" ca="1" si="1"/>
        <v>1</v>
      </c>
      <c r="BA35" s="7">
        <f ca="1">Table4[[#This Row],[Column20]]/Table4[[#This Row],[Column9]]</f>
        <v>11247.384193020798</v>
      </c>
      <c r="BD35" s="6">
        <f ca="1">Table4[[#This Row],[Column19]]/Table4[[#This Row],[Column18]]</f>
        <v>0.89587820262183127</v>
      </c>
      <c r="BQ35" t="str">
        <f t="shared" ca="1" si="2"/>
        <v>1</v>
      </c>
      <c r="BS35">
        <f ca="1">IF(Table4[[#This Row],[Column28]]&gt;BU34,Table4[[#This Row],[Column3]],0)</f>
        <v>27</v>
      </c>
    </row>
    <row r="36" spans="1:71" x14ac:dyDescent="0.4">
      <c r="A36">
        <f t="shared" ca="1" si="3"/>
        <v>1</v>
      </c>
      <c r="B36" t="str">
        <f t="shared" ca="1" si="4"/>
        <v>woman</v>
      </c>
      <c r="C36">
        <f t="shared" ca="1" si="5"/>
        <v>38</v>
      </c>
      <c r="D36">
        <f t="shared" ca="1" si="6"/>
        <v>5</v>
      </c>
      <c r="E36" t="str">
        <f t="shared" ca="1" si="7"/>
        <v>General work</v>
      </c>
      <c r="F36">
        <f t="shared" ca="1" si="23"/>
        <v>3</v>
      </c>
      <c r="G36" t="str">
        <f ca="1">VLOOKUP(F36,$K$3:$L$7:L40,2)</f>
        <v>university</v>
      </c>
      <c r="H36">
        <f t="shared" ca="1" si="9"/>
        <v>2</v>
      </c>
      <c r="I36">
        <f t="shared" ca="1" si="10"/>
        <v>3</v>
      </c>
      <c r="J36">
        <f t="shared" ca="1" si="11"/>
        <v>64740</v>
      </c>
      <c r="K36">
        <v>14</v>
      </c>
      <c r="L36" t="s">
        <v>14</v>
      </c>
      <c r="N36">
        <v>16</v>
      </c>
      <c r="O36" t="s">
        <v>7</v>
      </c>
      <c r="P36">
        <f t="shared" ca="1" si="12"/>
        <v>5</v>
      </c>
      <c r="Q36" t="str">
        <f t="shared" ca="1" si="13"/>
        <v>oyo</v>
      </c>
      <c r="R36">
        <f t="shared" ca="1" si="24"/>
        <v>258960</v>
      </c>
      <c r="S36">
        <f t="shared" ca="1" si="15"/>
        <v>177838.44053288377</v>
      </c>
      <c r="T36">
        <f t="shared" ca="1" si="25"/>
        <v>64986.087806500582</v>
      </c>
      <c r="U36">
        <v>16</v>
      </c>
      <c r="V36" t="s">
        <v>21</v>
      </c>
      <c r="W36">
        <f t="shared" ca="1" si="26"/>
        <v>32136.7198031681</v>
      </c>
      <c r="X36">
        <f t="shared" ca="1" si="27"/>
        <v>24263.508960660794</v>
      </c>
      <c r="Y36">
        <f t="shared" ca="1" si="28"/>
        <v>55726.255878940385</v>
      </c>
      <c r="Z36">
        <f t="shared" ca="1" si="29"/>
        <v>379672.34368544095</v>
      </c>
      <c r="AA36">
        <f t="shared" ca="1" si="30"/>
        <v>234238.66929671267</v>
      </c>
      <c r="AB36">
        <f t="shared" ca="1" si="31"/>
        <v>145433.67438872828</v>
      </c>
      <c r="AE36">
        <f t="shared" ca="1" si="0"/>
        <v>0</v>
      </c>
      <c r="AF36">
        <f t="shared" ca="1" si="1"/>
        <v>1</v>
      </c>
      <c r="BA36" s="7">
        <f ca="1">Table4[[#This Row],[Column20]]/Table4[[#This Row],[Column9]]</f>
        <v>21662.029268833528</v>
      </c>
      <c r="BD36" s="6">
        <f ca="1">Table4[[#This Row],[Column19]]/Table4[[#This Row],[Column18]]</f>
        <v>0.68674096591320577</v>
      </c>
      <c r="BQ36" t="str">
        <f t="shared" ca="1" si="2"/>
        <v>1</v>
      </c>
      <c r="BS36">
        <f ca="1">IF(Table4[[#This Row],[Column28]]&gt;BU35,Table4[[#This Row],[Column3]],0)</f>
        <v>38</v>
      </c>
    </row>
    <row r="37" spans="1:71" x14ac:dyDescent="0.4">
      <c r="A37">
        <f t="shared" ca="1" si="3"/>
        <v>1</v>
      </c>
      <c r="B37" t="str">
        <f t="shared" ca="1" si="4"/>
        <v>woman</v>
      </c>
      <c r="C37">
        <f t="shared" ca="1" si="5"/>
        <v>50</v>
      </c>
      <c r="D37">
        <f t="shared" ca="1" si="6"/>
        <v>5</v>
      </c>
      <c r="E37" t="str">
        <f t="shared" ca="1" si="7"/>
        <v>General work</v>
      </c>
      <c r="F37">
        <f t="shared" ca="1" si="23"/>
        <v>4</v>
      </c>
      <c r="G37" t="str">
        <f ca="1">VLOOKUP(F37,$K$3:$L$7:L41,2)</f>
        <v>technical</v>
      </c>
      <c r="H37">
        <f t="shared" ca="1" si="9"/>
        <v>3</v>
      </c>
      <c r="I37">
        <f t="shared" ca="1" si="10"/>
        <v>2</v>
      </c>
      <c r="J37">
        <f t="shared" ca="1" si="11"/>
        <v>38935</v>
      </c>
      <c r="K37">
        <v>15</v>
      </c>
      <c r="L37" t="s">
        <v>15</v>
      </c>
      <c r="N37">
        <v>17</v>
      </c>
      <c r="O37" t="s">
        <v>8</v>
      </c>
      <c r="P37">
        <f t="shared" ca="1" si="12"/>
        <v>4</v>
      </c>
      <c r="Q37" t="str">
        <f t="shared" ca="1" si="13"/>
        <v>lagos</v>
      </c>
      <c r="R37">
        <f t="shared" ca="1" si="24"/>
        <v>155740</v>
      </c>
      <c r="S37">
        <f t="shared" ca="1" si="15"/>
        <v>43547.034120179298</v>
      </c>
      <c r="T37">
        <f t="shared" ca="1" si="25"/>
        <v>14100.695992447745</v>
      </c>
      <c r="U37">
        <v>17</v>
      </c>
      <c r="V37" t="s">
        <v>22</v>
      </c>
      <c r="W37">
        <f t="shared" ca="1" si="26"/>
        <v>8689.3887579305338</v>
      </c>
      <c r="X37">
        <f t="shared" ca="1" si="27"/>
        <v>15641.235441596778</v>
      </c>
      <c r="Y37">
        <f t="shared" ca="1" si="28"/>
        <v>29986.140353765746</v>
      </c>
      <c r="Z37">
        <f t="shared" ca="1" si="29"/>
        <v>199826.8363462135</v>
      </c>
      <c r="AA37">
        <f t="shared" ca="1" si="30"/>
        <v>67877.658319706621</v>
      </c>
      <c r="AB37">
        <f t="shared" ca="1" si="31"/>
        <v>131949.17802650688</v>
      </c>
      <c r="AE37">
        <f t="shared" ca="1" si="0"/>
        <v>0</v>
      </c>
      <c r="AF37">
        <f t="shared" ca="1" si="1"/>
        <v>1</v>
      </c>
      <c r="BA37" s="7">
        <f ca="1">Table4[[#This Row],[Column20]]/Table4[[#This Row],[Column9]]</f>
        <v>7050.3479962238725</v>
      </c>
      <c r="BD37" s="6">
        <f ca="1">Table4[[#This Row],[Column19]]/Table4[[#This Row],[Column18]]</f>
        <v>0.27961367741222098</v>
      </c>
      <c r="BQ37" t="str">
        <f t="shared" ca="1" si="2"/>
        <v>1</v>
      </c>
      <c r="BS37">
        <f ca="1">IF(Table4[[#This Row],[Column28]]&gt;BU36,Table4[[#This Row],[Column3]],0)</f>
        <v>50</v>
      </c>
    </row>
    <row r="38" spans="1:71" x14ac:dyDescent="0.4">
      <c r="A38">
        <f t="shared" ca="1" si="3"/>
        <v>1</v>
      </c>
      <c r="B38" t="str">
        <f t="shared" ca="1" si="4"/>
        <v>woman</v>
      </c>
      <c r="C38">
        <f t="shared" ca="1" si="5"/>
        <v>32</v>
      </c>
      <c r="D38">
        <f t="shared" ca="1" si="6"/>
        <v>2</v>
      </c>
      <c r="E38" t="str">
        <f t="shared" ca="1" si="7"/>
        <v>construction</v>
      </c>
      <c r="F38">
        <f t="shared" ca="1" si="23"/>
        <v>2</v>
      </c>
      <c r="G38" t="str">
        <f ca="1">VLOOKUP(F38,$K$3:$L$7:L42,2)</f>
        <v>college</v>
      </c>
      <c r="H38">
        <f t="shared" ca="1" si="9"/>
        <v>4</v>
      </c>
      <c r="I38">
        <f t="shared" ca="1" si="10"/>
        <v>1</v>
      </c>
      <c r="J38">
        <f t="shared" ca="1" si="11"/>
        <v>85632</v>
      </c>
      <c r="N38">
        <v>18</v>
      </c>
      <c r="O38" t="s">
        <v>9</v>
      </c>
      <c r="P38">
        <f t="shared" ca="1" si="12"/>
        <v>1</v>
      </c>
      <c r="Q38" t="str">
        <f t="shared" ca="1" si="13"/>
        <v>ekiti</v>
      </c>
      <c r="R38">
        <f t="shared" ca="1" si="24"/>
        <v>342528</v>
      </c>
      <c r="S38">
        <f t="shared" ca="1" si="15"/>
        <v>301089.6101201775</v>
      </c>
      <c r="T38">
        <f t="shared" ca="1" si="25"/>
        <v>52636.41810823694</v>
      </c>
      <c r="U38">
        <v>18</v>
      </c>
      <c r="V38" t="s">
        <v>23</v>
      </c>
      <c r="W38">
        <f t="shared" ca="1" si="26"/>
        <v>17266.318695899263</v>
      </c>
      <c r="X38">
        <f t="shared" ca="1" si="27"/>
        <v>3353.9759644476021</v>
      </c>
      <c r="Y38">
        <f t="shared" ca="1" si="28"/>
        <v>83750.823628982893</v>
      </c>
      <c r="Z38">
        <f t="shared" ca="1" si="29"/>
        <v>478915.2417372198</v>
      </c>
      <c r="AA38">
        <f t="shared" ca="1" si="30"/>
        <v>321709.90478052438</v>
      </c>
      <c r="AB38">
        <f t="shared" ca="1" si="31"/>
        <v>157205.33695669542</v>
      </c>
      <c r="AE38">
        <f t="shared" ca="1" si="0"/>
        <v>1</v>
      </c>
      <c r="AF38">
        <f t="shared" ca="1" si="1"/>
        <v>0</v>
      </c>
      <c r="BA38" s="7">
        <f ca="1">Table4[[#This Row],[Column20]]/Table4[[#This Row],[Column9]]</f>
        <v>52636.41810823694</v>
      </c>
      <c r="BD38" s="6">
        <f ca="1">Table4[[#This Row],[Column19]]/Table4[[#This Row],[Column18]]</f>
        <v>0.87902189053209523</v>
      </c>
      <c r="BQ38" t="str">
        <f t="shared" ca="1" si="2"/>
        <v>1</v>
      </c>
      <c r="BS38">
        <f ca="1">IF(Table4[[#This Row],[Column28]]&gt;BU37,Table4[[#This Row],[Column3]],0)</f>
        <v>32</v>
      </c>
    </row>
    <row r="39" spans="1:71" x14ac:dyDescent="0.4">
      <c r="A39">
        <f t="shared" ca="1" si="3"/>
        <v>2</v>
      </c>
      <c r="B39" t="str">
        <f t="shared" ca="1" si="4"/>
        <v>man</v>
      </c>
      <c r="C39">
        <f t="shared" ca="1" si="5"/>
        <v>31</v>
      </c>
      <c r="D39">
        <f t="shared" ca="1" si="6"/>
        <v>1</v>
      </c>
      <c r="E39" t="str">
        <f t="shared" ca="1" si="7"/>
        <v>heallth</v>
      </c>
      <c r="F39">
        <f t="shared" ca="1" si="23"/>
        <v>3</v>
      </c>
      <c r="G39" t="str">
        <f ca="1">VLOOKUP(F39,$K$3:$L$7:L43,2)</f>
        <v>university</v>
      </c>
      <c r="H39">
        <f t="shared" ca="1" si="9"/>
        <v>2</v>
      </c>
      <c r="I39">
        <f t="shared" ca="1" si="10"/>
        <v>1</v>
      </c>
      <c r="J39">
        <f t="shared" ca="1" si="11"/>
        <v>57613</v>
      </c>
      <c r="P39">
        <f t="shared" ca="1" si="12"/>
        <v>6</v>
      </c>
      <c r="Q39" t="str">
        <f t="shared" ca="1" si="13"/>
        <v>ogun</v>
      </c>
      <c r="R39">
        <f t="shared" ca="1" si="24"/>
        <v>172839</v>
      </c>
      <c r="S39">
        <f t="shared" ca="1" si="15"/>
        <v>134388.1740143775</v>
      </c>
      <c r="T39">
        <f t="shared" ca="1" si="25"/>
        <v>24219.289829427686</v>
      </c>
      <c r="U39">
        <v>19</v>
      </c>
      <c r="V39" t="s">
        <v>24</v>
      </c>
      <c r="W39">
        <f t="shared" ca="1" si="26"/>
        <v>22660.327975576172</v>
      </c>
      <c r="X39">
        <f t="shared" ca="1" si="27"/>
        <v>56383.194071343809</v>
      </c>
      <c r="Y39">
        <f t="shared" ca="1" si="28"/>
        <v>60709.945500295609</v>
      </c>
      <c r="Z39">
        <f t="shared" ca="1" si="29"/>
        <v>257768.23532972331</v>
      </c>
      <c r="AA39">
        <f t="shared" ca="1" si="30"/>
        <v>213431.69606129747</v>
      </c>
      <c r="AB39">
        <f t="shared" ca="1" si="31"/>
        <v>44336.53926842584</v>
      </c>
      <c r="AE39">
        <f t="shared" ca="1" si="0"/>
        <v>1</v>
      </c>
      <c r="AF39">
        <f t="shared" ca="1" si="1"/>
        <v>0</v>
      </c>
      <c r="BA39" s="7">
        <f ca="1">Table4[[#This Row],[Column20]]/Table4[[#This Row],[Column9]]</f>
        <v>24219.289829427686</v>
      </c>
      <c r="BD39" s="6">
        <f ca="1">Table4[[#This Row],[Column19]]/Table4[[#This Row],[Column18]]</f>
        <v>0.77753385528947461</v>
      </c>
      <c r="BQ39" t="str">
        <f t="shared" ca="1" si="2"/>
        <v>1</v>
      </c>
      <c r="BS39">
        <f ca="1">IF(Table4[[#This Row],[Column28]]&gt;BU38,Table4[[#This Row],[Column3]],0)</f>
        <v>31</v>
      </c>
    </row>
    <row r="40" spans="1:71" x14ac:dyDescent="0.4">
      <c r="A40">
        <f t="shared" ca="1" si="3"/>
        <v>2</v>
      </c>
      <c r="B40" t="str">
        <f t="shared" ca="1" si="4"/>
        <v>man</v>
      </c>
      <c r="C40">
        <f t="shared" ca="1" si="5"/>
        <v>42</v>
      </c>
      <c r="D40">
        <f t="shared" ca="1" si="6"/>
        <v>1</v>
      </c>
      <c r="E40" t="str">
        <f t="shared" ca="1" si="7"/>
        <v>heallth</v>
      </c>
      <c r="F40">
        <f t="shared" ca="1" si="23"/>
        <v>1</v>
      </c>
      <c r="G40" t="str">
        <f ca="1">VLOOKUP(F40,$K$3:$L$7:L44,2)</f>
        <v>high school</v>
      </c>
      <c r="H40">
        <f t="shared" ca="1" si="9"/>
        <v>1</v>
      </c>
      <c r="I40">
        <f t="shared" ca="1" si="10"/>
        <v>1</v>
      </c>
      <c r="J40">
        <f t="shared" ca="1" si="11"/>
        <v>87329</v>
      </c>
      <c r="P40">
        <f t="shared" ca="1" si="12"/>
        <v>5</v>
      </c>
      <c r="Q40" t="str">
        <f t="shared" ca="1" si="13"/>
        <v>oyo</v>
      </c>
      <c r="R40">
        <f t="shared" ca="1" si="24"/>
        <v>349316</v>
      </c>
      <c r="S40">
        <f t="shared" ca="1" si="15"/>
        <v>240557.18293048759</v>
      </c>
      <c r="T40">
        <f t="shared" ca="1" si="25"/>
        <v>20554.011677333692</v>
      </c>
      <c r="U40">
        <v>20</v>
      </c>
      <c r="V40" t="s">
        <v>25</v>
      </c>
      <c r="W40">
        <f t="shared" ca="1" si="26"/>
        <v>11734.296973026831</v>
      </c>
      <c r="X40">
        <f t="shared" ca="1" si="27"/>
        <v>77761.99686236096</v>
      </c>
      <c r="Y40">
        <f t="shared" ca="1" si="28"/>
        <v>46927.569485730535</v>
      </c>
      <c r="Z40">
        <f t="shared" ca="1" si="29"/>
        <v>416797.58116306423</v>
      </c>
      <c r="AA40">
        <f t="shared" ca="1" si="30"/>
        <v>330053.47676587536</v>
      </c>
      <c r="AB40">
        <f t="shared" ca="1" si="31"/>
        <v>86744.104397188872</v>
      </c>
      <c r="AE40">
        <f t="shared" ca="1" si="0"/>
        <v>0</v>
      </c>
      <c r="AF40">
        <f t="shared" ca="1" si="1"/>
        <v>1</v>
      </c>
      <c r="BA40" s="7">
        <f ca="1">Table4[[#This Row],[Column20]]/Table4[[#This Row],[Column9]]</f>
        <v>20554.011677333692</v>
      </c>
      <c r="BD40" s="6">
        <f ca="1">Table4[[#This Row],[Column19]]/Table4[[#This Row],[Column18]]</f>
        <v>0.68865205982688338</v>
      </c>
      <c r="BQ40" t="str">
        <f t="shared" ca="1" si="2"/>
        <v>1</v>
      </c>
      <c r="BS40">
        <f ca="1">IF(Table4[[#This Row],[Column28]]&gt;BU39,Table4[[#This Row],[Column3]],0)</f>
        <v>42</v>
      </c>
    </row>
    <row r="41" spans="1:71" x14ac:dyDescent="0.4">
      <c r="A41">
        <f t="shared" ca="1" si="3"/>
        <v>1</v>
      </c>
      <c r="B41" t="str">
        <f t="shared" ca="1" si="4"/>
        <v>woman</v>
      </c>
      <c r="C41">
        <f t="shared" ca="1" si="5"/>
        <v>34</v>
      </c>
      <c r="D41">
        <f t="shared" ca="1" si="6"/>
        <v>3</v>
      </c>
      <c r="E41" t="str">
        <f t="shared" ca="1" si="7"/>
        <v>Academia</v>
      </c>
      <c r="F41">
        <f t="shared" ca="1" si="23"/>
        <v>2</v>
      </c>
      <c r="G41" t="str">
        <f ca="1">VLOOKUP(F41,$K$3:$L$7:L45,2)</f>
        <v>college</v>
      </c>
      <c r="H41">
        <f t="shared" ca="1" si="9"/>
        <v>2</v>
      </c>
      <c r="I41">
        <f t="shared" ca="1" si="10"/>
        <v>3</v>
      </c>
      <c r="J41">
        <f t="shared" ca="1" si="11"/>
        <v>68300</v>
      </c>
      <c r="P41">
        <f t="shared" ca="1" si="12"/>
        <v>7</v>
      </c>
      <c r="Q41" t="str">
        <f t="shared" ca="1" si="13"/>
        <v>kwara</v>
      </c>
      <c r="R41">
        <f t="shared" ca="1" si="24"/>
        <v>273200</v>
      </c>
      <c r="S41">
        <f t="shared" ca="1" si="15"/>
        <v>230217.87264134965</v>
      </c>
      <c r="T41">
        <f t="shared" ca="1" si="25"/>
        <v>180456.73808508515</v>
      </c>
      <c r="U41">
        <v>21</v>
      </c>
      <c r="V41" t="s">
        <v>26</v>
      </c>
      <c r="W41">
        <f t="shared" ca="1" si="26"/>
        <v>17390.98802166407</v>
      </c>
      <c r="X41">
        <f t="shared" ca="1" si="27"/>
        <v>22684.798232888745</v>
      </c>
      <c r="Y41">
        <f t="shared" ca="1" si="28"/>
        <v>97483.614396768069</v>
      </c>
      <c r="Z41">
        <f t="shared" ca="1" si="29"/>
        <v>551140.35248185322</v>
      </c>
      <c r="AA41">
        <f t="shared" ca="1" si="30"/>
        <v>270293.65889590245</v>
      </c>
      <c r="AB41">
        <f t="shared" ca="1" si="31"/>
        <v>280846.69358595076</v>
      </c>
      <c r="AE41">
        <f t="shared" ca="1" si="0"/>
        <v>0</v>
      </c>
      <c r="AF41">
        <f t="shared" ca="1" si="1"/>
        <v>1</v>
      </c>
      <c r="BA41" s="7">
        <f ca="1">Table4[[#This Row],[Column20]]/Table4[[#This Row],[Column9]]</f>
        <v>60152.246028361718</v>
      </c>
      <c r="BD41" s="6">
        <f ca="1">Table4[[#This Row],[Column19]]/Table4[[#This Row],[Column18]]</f>
        <v>0.84267156896540862</v>
      </c>
      <c r="BQ41" t="str">
        <f t="shared" ca="1" si="2"/>
        <v>1</v>
      </c>
      <c r="BS41">
        <f ca="1">IF(Table4[[#This Row],[Column28]]&gt;BU40,Table4[[#This Row],[Column3]],0)</f>
        <v>34</v>
      </c>
    </row>
    <row r="42" spans="1:71" x14ac:dyDescent="0.4">
      <c r="A42">
        <f t="shared" ca="1" si="3"/>
        <v>1</v>
      </c>
      <c r="B42" t="str">
        <f t="shared" ca="1" si="4"/>
        <v>woman</v>
      </c>
      <c r="C42">
        <f t="shared" ca="1" si="5"/>
        <v>32</v>
      </c>
      <c r="D42">
        <f t="shared" ca="1" si="6"/>
        <v>5</v>
      </c>
      <c r="E42" t="str">
        <f t="shared" ca="1" si="7"/>
        <v>General work</v>
      </c>
      <c r="F42">
        <f t="shared" ca="1" si="23"/>
        <v>3</v>
      </c>
      <c r="G42" t="str">
        <f ca="1">VLOOKUP(F42,$K$3:$L$7:L46,2)</f>
        <v>university</v>
      </c>
      <c r="H42">
        <f t="shared" ca="1" si="9"/>
        <v>3</v>
      </c>
      <c r="I42">
        <f t="shared" ca="1" si="10"/>
        <v>2</v>
      </c>
      <c r="J42">
        <f t="shared" ca="1" si="11"/>
        <v>66097</v>
      </c>
      <c r="P42">
        <f t="shared" ca="1" si="12"/>
        <v>3</v>
      </c>
      <c r="Q42" t="str">
        <f t="shared" ca="1" si="13"/>
        <v>osun</v>
      </c>
      <c r="R42">
        <f t="shared" ca="1" si="24"/>
        <v>264388</v>
      </c>
      <c r="S42">
        <f t="shared" ca="1" si="15"/>
        <v>57451.623116440511</v>
      </c>
      <c r="T42">
        <f t="shared" ca="1" si="25"/>
        <v>90115.423303213131</v>
      </c>
      <c r="W42">
        <f t="shared" ca="1" si="26"/>
        <v>8767.3500969291435</v>
      </c>
      <c r="X42">
        <f t="shared" ca="1" si="27"/>
        <v>41814.251681006521</v>
      </c>
      <c r="Y42">
        <f t="shared" ca="1" si="28"/>
        <v>17183.478539594653</v>
      </c>
      <c r="Z42">
        <f t="shared" ca="1" si="29"/>
        <v>371686.90184280783</v>
      </c>
      <c r="AA42">
        <f t="shared" ca="1" si="30"/>
        <v>108033.22489437618</v>
      </c>
      <c r="AB42">
        <f t="shared" ca="1" si="31"/>
        <v>263653.67694843165</v>
      </c>
      <c r="AE42">
        <f t="shared" ca="1" si="0"/>
        <v>1</v>
      </c>
      <c r="AF42">
        <f t="shared" ca="1" si="1"/>
        <v>0</v>
      </c>
      <c r="BA42" s="7">
        <f ca="1">Table4[[#This Row],[Column20]]/Table4[[#This Row],[Column9]]</f>
        <v>45057.711651606565</v>
      </c>
      <c r="BD42" s="6">
        <f ca="1">Table4[[#This Row],[Column19]]/Table4[[#This Row],[Column18]]</f>
        <v>0.21730041876499884</v>
      </c>
      <c r="BQ42" t="str">
        <f t="shared" ca="1" si="2"/>
        <v>1</v>
      </c>
      <c r="BS42">
        <f ca="1">IF(Table4[[#This Row],[Column28]]&gt;BU41,Table4[[#This Row],[Column3]],0)</f>
        <v>32</v>
      </c>
    </row>
    <row r="43" spans="1:71" x14ac:dyDescent="0.4">
      <c r="A43">
        <f t="shared" ca="1" si="3"/>
        <v>2</v>
      </c>
      <c r="B43" t="str">
        <f t="shared" ca="1" si="4"/>
        <v>man</v>
      </c>
      <c r="C43">
        <f t="shared" ca="1" si="5"/>
        <v>27</v>
      </c>
      <c r="D43">
        <f t="shared" ca="1" si="6"/>
        <v>5</v>
      </c>
      <c r="E43" t="str">
        <f t="shared" ca="1" si="7"/>
        <v>General work</v>
      </c>
      <c r="F43">
        <f t="shared" ca="1" si="23"/>
        <v>1</v>
      </c>
      <c r="G43" t="str">
        <f ca="1">VLOOKUP(F43,$K$3:$L$7:L47,2)</f>
        <v>high school</v>
      </c>
      <c r="H43">
        <f t="shared" ca="1" si="9"/>
        <v>4</v>
      </c>
      <c r="I43">
        <f t="shared" ca="1" si="10"/>
        <v>3</v>
      </c>
      <c r="J43">
        <f t="shared" ca="1" si="11"/>
        <v>31966</v>
      </c>
      <c r="P43">
        <f t="shared" ca="1" si="12"/>
        <v>4</v>
      </c>
      <c r="Q43" t="str">
        <f t="shared" ca="1" si="13"/>
        <v>lagos</v>
      </c>
      <c r="R43">
        <f t="shared" ca="1" si="24"/>
        <v>127864</v>
      </c>
      <c r="S43">
        <f t="shared" ca="1" si="15"/>
        <v>126484.16850263784</v>
      </c>
      <c r="T43">
        <f t="shared" ca="1" si="25"/>
        <v>37630.982214256845</v>
      </c>
      <c r="W43">
        <f t="shared" ca="1" si="26"/>
        <v>18212.031101625926</v>
      </c>
      <c r="X43">
        <f t="shared" ca="1" si="27"/>
        <v>30288.81103223734</v>
      </c>
      <c r="Y43">
        <f t="shared" ca="1" si="28"/>
        <v>34793.750128606953</v>
      </c>
      <c r="Z43">
        <f t="shared" ca="1" si="29"/>
        <v>200288.7323428638</v>
      </c>
      <c r="AA43">
        <f t="shared" ca="1" si="30"/>
        <v>174985.0106365011</v>
      </c>
      <c r="AB43">
        <f t="shared" ca="1" si="31"/>
        <v>25303.721706362703</v>
      </c>
      <c r="AE43">
        <f t="shared" ca="1" si="0"/>
        <v>1</v>
      </c>
      <c r="AF43">
        <f t="shared" ca="1" si="1"/>
        <v>0</v>
      </c>
      <c r="BA43" s="7">
        <f ca="1">Table4[[#This Row],[Column20]]/Table4[[#This Row],[Column9]]</f>
        <v>12543.660738085615</v>
      </c>
      <c r="BD43" s="6">
        <f ca="1">Table4[[#This Row],[Column19]]/Table4[[#This Row],[Column18]]</f>
        <v>0.98920860056495841</v>
      </c>
      <c r="BQ43" t="str">
        <f t="shared" ca="1" si="2"/>
        <v>1</v>
      </c>
      <c r="BS43">
        <f ca="1">IF(Table4[[#This Row],[Column28]]&gt;BU42,Table4[[#This Row],[Column3]],0)</f>
        <v>27</v>
      </c>
    </row>
    <row r="44" spans="1:71" x14ac:dyDescent="0.4">
      <c r="A44">
        <f t="shared" ca="1" si="3"/>
        <v>2</v>
      </c>
      <c r="B44" t="str">
        <f t="shared" ca="1" si="4"/>
        <v>man</v>
      </c>
      <c r="C44">
        <f t="shared" ca="1" si="5"/>
        <v>35</v>
      </c>
      <c r="D44">
        <f t="shared" ca="1" si="6"/>
        <v>1</v>
      </c>
      <c r="E44" t="str">
        <f t="shared" ca="1" si="7"/>
        <v>heallth</v>
      </c>
      <c r="F44">
        <f t="shared" ca="1" si="23"/>
        <v>3</v>
      </c>
      <c r="G44" t="str">
        <f ca="1">VLOOKUP(F44,$K$3:$L$7:L48,2)</f>
        <v>university</v>
      </c>
      <c r="H44">
        <f t="shared" ca="1" si="9"/>
        <v>1</v>
      </c>
      <c r="I44">
        <f t="shared" ca="1" si="10"/>
        <v>3</v>
      </c>
      <c r="J44">
        <f t="shared" ca="1" si="11"/>
        <v>34091</v>
      </c>
      <c r="P44">
        <f t="shared" ca="1" si="12"/>
        <v>2</v>
      </c>
      <c r="Q44" t="str">
        <f t="shared" ca="1" si="13"/>
        <v>ondo</v>
      </c>
      <c r="R44">
        <f t="shared" ca="1" si="24"/>
        <v>136364</v>
      </c>
      <c r="S44">
        <f t="shared" ca="1" si="15"/>
        <v>116499.22717029792</v>
      </c>
      <c r="T44">
        <f t="shared" ca="1" si="25"/>
        <v>8366.7820033151493</v>
      </c>
      <c r="W44">
        <f t="shared" ca="1" si="26"/>
        <v>4933.5335488237479</v>
      </c>
      <c r="X44">
        <f t="shared" ca="1" si="27"/>
        <v>2854.374821627629</v>
      </c>
      <c r="Y44">
        <f t="shared" ca="1" si="28"/>
        <v>19008.297884412015</v>
      </c>
      <c r="Z44">
        <f t="shared" ca="1" si="29"/>
        <v>163739.07988772716</v>
      </c>
      <c r="AA44">
        <f t="shared" ca="1" si="30"/>
        <v>124287.1355407493</v>
      </c>
      <c r="AB44">
        <f t="shared" ca="1" si="31"/>
        <v>39451.944346977863</v>
      </c>
      <c r="AE44">
        <f t="shared" ca="1" si="0"/>
        <v>1</v>
      </c>
      <c r="AF44">
        <f t="shared" ca="1" si="1"/>
        <v>0</v>
      </c>
      <c r="BA44" s="7">
        <f ca="1">Table4[[#This Row],[Column20]]/Table4[[#This Row],[Column9]]</f>
        <v>2788.9273344383832</v>
      </c>
      <c r="BD44" s="6">
        <f ca="1">Table4[[#This Row],[Column19]]/Table4[[#This Row],[Column18]]</f>
        <v>0.85432538771448419</v>
      </c>
      <c r="BQ44" t="str">
        <f t="shared" ca="1" si="2"/>
        <v>1</v>
      </c>
      <c r="BS44">
        <f ca="1">IF(Table4[[#This Row],[Column28]]&gt;BU43,Table4[[#This Row],[Column3]],0)</f>
        <v>35</v>
      </c>
    </row>
    <row r="45" spans="1:71" x14ac:dyDescent="0.4">
      <c r="A45">
        <f t="shared" ca="1" si="3"/>
        <v>2</v>
      </c>
      <c r="B45" t="str">
        <f t="shared" ca="1" si="4"/>
        <v>man</v>
      </c>
      <c r="C45">
        <f t="shared" ca="1" si="5"/>
        <v>25</v>
      </c>
      <c r="D45">
        <f t="shared" ca="1" si="6"/>
        <v>3</v>
      </c>
      <c r="E45" t="str">
        <f t="shared" ca="1" si="7"/>
        <v>Academia</v>
      </c>
      <c r="F45">
        <f t="shared" ca="1" si="23"/>
        <v>1</v>
      </c>
      <c r="G45" t="str">
        <f ca="1">VLOOKUP(F45,$K$3:$L$7:L49,2)</f>
        <v>high school</v>
      </c>
      <c r="H45">
        <f t="shared" ca="1" si="9"/>
        <v>3</v>
      </c>
      <c r="I45">
        <f t="shared" ca="1" si="10"/>
        <v>3</v>
      </c>
      <c r="J45">
        <f t="shared" ca="1" si="11"/>
        <v>46910</v>
      </c>
      <c r="P45">
        <f t="shared" ca="1" si="12"/>
        <v>1</v>
      </c>
      <c r="Q45" t="str">
        <f t="shared" ca="1" si="13"/>
        <v>ekiti</v>
      </c>
      <c r="R45">
        <f t="shared" ca="1" si="24"/>
        <v>187640</v>
      </c>
      <c r="S45">
        <f t="shared" ca="1" si="15"/>
        <v>41861.078463739803</v>
      </c>
      <c r="T45">
        <f t="shared" ca="1" si="25"/>
        <v>121989.85333436406</v>
      </c>
      <c r="W45">
        <f t="shared" ca="1" si="26"/>
        <v>115113.50093752713</v>
      </c>
      <c r="X45">
        <f t="shared" ca="1" si="27"/>
        <v>30952.159768690737</v>
      </c>
      <c r="Y45">
        <f t="shared" ca="1" si="28"/>
        <v>56834.017339505568</v>
      </c>
      <c r="Z45">
        <f t="shared" ca="1" si="29"/>
        <v>366463.87067386962</v>
      </c>
      <c r="AA45">
        <f t="shared" ca="1" si="30"/>
        <v>187926.73916995767</v>
      </c>
      <c r="AB45">
        <f t="shared" ca="1" si="31"/>
        <v>178537.13150391195</v>
      </c>
      <c r="AE45">
        <f t="shared" ca="1" si="0"/>
        <v>1</v>
      </c>
      <c r="AF45">
        <f t="shared" ca="1" si="1"/>
        <v>0</v>
      </c>
      <c r="BA45" s="7">
        <f ca="1">Table4[[#This Row],[Column20]]/Table4[[#This Row],[Column9]]</f>
        <v>40663.28444478802</v>
      </c>
      <c r="BD45" s="6">
        <f ca="1">Table4[[#This Row],[Column19]]/Table4[[#This Row],[Column18]]</f>
        <v>0.22309250939959391</v>
      </c>
      <c r="BQ45" t="str">
        <f t="shared" ca="1" si="2"/>
        <v>1</v>
      </c>
      <c r="BS45">
        <f ca="1">IF(Table4[[#This Row],[Column28]]&gt;BU44,Table4[[#This Row],[Column3]],0)</f>
        <v>25</v>
      </c>
    </row>
    <row r="46" spans="1:71" x14ac:dyDescent="0.4">
      <c r="A46">
        <f t="shared" ca="1" si="3"/>
        <v>2</v>
      </c>
      <c r="B46" t="str">
        <f t="shared" ca="1" si="4"/>
        <v>man</v>
      </c>
      <c r="C46">
        <f t="shared" ca="1" si="5"/>
        <v>44</v>
      </c>
      <c r="D46">
        <f t="shared" ca="1" si="6"/>
        <v>6</v>
      </c>
      <c r="E46" t="str">
        <f t="shared" ca="1" si="7"/>
        <v>Agriculture</v>
      </c>
      <c r="F46">
        <f t="shared" ca="1" si="23"/>
        <v>1</v>
      </c>
      <c r="G46" t="str">
        <f ca="1">VLOOKUP(F46,$K$3:$L$7:L50,2)</f>
        <v>high school</v>
      </c>
      <c r="H46">
        <f t="shared" ca="1" si="9"/>
        <v>2</v>
      </c>
      <c r="I46">
        <f t="shared" ca="1" si="10"/>
        <v>1</v>
      </c>
      <c r="J46">
        <f t="shared" ca="1" si="11"/>
        <v>61711</v>
      </c>
      <c r="P46">
        <f t="shared" ca="1" si="12"/>
        <v>5</v>
      </c>
      <c r="Q46" t="str">
        <f t="shared" ca="1" si="13"/>
        <v>oyo</v>
      </c>
      <c r="R46">
        <f t="shared" ca="1" si="24"/>
        <v>246844</v>
      </c>
      <c r="S46">
        <f t="shared" ca="1" si="15"/>
        <v>134670.4123748042</v>
      </c>
      <c r="T46">
        <f t="shared" ca="1" si="25"/>
        <v>18467.415579724002</v>
      </c>
      <c r="W46">
        <f t="shared" ca="1" si="26"/>
        <v>15035.643778191907</v>
      </c>
      <c r="X46">
        <f t="shared" ca="1" si="27"/>
        <v>46438.543985389668</v>
      </c>
      <c r="Y46">
        <f t="shared" ca="1" si="28"/>
        <v>65659.897803429063</v>
      </c>
      <c r="Z46">
        <f t="shared" ca="1" si="29"/>
        <v>330971.31338315306</v>
      </c>
      <c r="AA46">
        <f t="shared" ca="1" si="30"/>
        <v>196144.60013838578</v>
      </c>
      <c r="AB46">
        <f t="shared" ca="1" si="31"/>
        <v>134826.71324476728</v>
      </c>
      <c r="AE46">
        <f t="shared" ca="1" si="0"/>
        <v>0</v>
      </c>
      <c r="AF46">
        <f t="shared" ca="1" si="1"/>
        <v>1</v>
      </c>
      <c r="BA46" s="7">
        <f ca="1">Table4[[#This Row],[Column20]]/Table4[[#This Row],[Column9]]</f>
        <v>18467.415579724002</v>
      </c>
      <c r="BD46" s="6">
        <f ca="1">Table4[[#This Row],[Column19]]/Table4[[#This Row],[Column18]]</f>
        <v>0.54556891143719999</v>
      </c>
      <c r="BQ46" t="str">
        <f t="shared" ca="1" si="2"/>
        <v>1</v>
      </c>
      <c r="BS46">
        <f ca="1">IF(Table4[[#This Row],[Column28]]&gt;BU45,Table4[[#This Row],[Column3]],0)</f>
        <v>44</v>
      </c>
    </row>
    <row r="47" spans="1:71" x14ac:dyDescent="0.4">
      <c r="A47">
        <f t="shared" ca="1" si="3"/>
        <v>1</v>
      </c>
      <c r="B47" t="str">
        <f t="shared" ca="1" si="4"/>
        <v>woman</v>
      </c>
      <c r="C47">
        <f t="shared" ca="1" si="5"/>
        <v>33</v>
      </c>
      <c r="D47">
        <f t="shared" ca="1" si="6"/>
        <v>1</v>
      </c>
      <c r="E47" t="str">
        <f t="shared" ca="1" si="7"/>
        <v>heallth</v>
      </c>
      <c r="F47">
        <f t="shared" ca="1" si="23"/>
        <v>1</v>
      </c>
      <c r="G47" t="str">
        <f ca="1">VLOOKUP(F47,$K$3:$L$7:L51,2)</f>
        <v>high school</v>
      </c>
      <c r="H47">
        <f t="shared" ca="1" si="9"/>
        <v>4</v>
      </c>
      <c r="I47">
        <f t="shared" ca="1" si="10"/>
        <v>2</v>
      </c>
      <c r="J47">
        <f t="shared" ca="1" si="11"/>
        <v>51593</v>
      </c>
      <c r="P47">
        <f t="shared" ca="1" si="12"/>
        <v>4</v>
      </c>
      <c r="Q47" t="str">
        <f t="shared" ca="1" si="13"/>
        <v>lagos</v>
      </c>
      <c r="R47">
        <f t="shared" ca="1" si="24"/>
        <v>206372</v>
      </c>
      <c r="S47">
        <f t="shared" ca="1" si="15"/>
        <v>28524.523938698003</v>
      </c>
      <c r="T47">
        <f t="shared" ca="1" si="25"/>
        <v>101980.86774194198</v>
      </c>
      <c r="W47">
        <f t="shared" ca="1" si="26"/>
        <v>64719.152987752852</v>
      </c>
      <c r="X47">
        <f t="shared" ca="1" si="27"/>
        <v>13246.163060592322</v>
      </c>
      <c r="Y47">
        <f t="shared" ca="1" si="28"/>
        <v>42216.749860720985</v>
      </c>
      <c r="Z47">
        <f t="shared" ca="1" si="29"/>
        <v>350569.617602663</v>
      </c>
      <c r="AA47">
        <f t="shared" ca="1" si="30"/>
        <v>106489.83998704319</v>
      </c>
      <c r="AB47">
        <f t="shared" ca="1" si="31"/>
        <v>244079.77761561982</v>
      </c>
      <c r="AE47">
        <f t="shared" ca="1" si="0"/>
        <v>0</v>
      </c>
      <c r="AF47">
        <f t="shared" ca="1" si="1"/>
        <v>1</v>
      </c>
      <c r="BA47" s="7">
        <f ca="1">Table4[[#This Row],[Column20]]/Table4[[#This Row],[Column9]]</f>
        <v>50990.433870970992</v>
      </c>
      <c r="BD47" s="6">
        <f ca="1">Table4[[#This Row],[Column19]]/Table4[[#This Row],[Column18]]</f>
        <v>0.13821896351587426</v>
      </c>
      <c r="BQ47" t="str">
        <f t="shared" ca="1" si="2"/>
        <v>0</v>
      </c>
      <c r="BS47">
        <f ca="1">IF(Table4[[#This Row],[Column28]]&gt;BU46,Table4[[#This Row],[Column3]],0)</f>
        <v>33</v>
      </c>
    </row>
    <row r="48" spans="1:71" x14ac:dyDescent="0.4">
      <c r="A48">
        <f t="shared" ca="1" si="3"/>
        <v>1</v>
      </c>
      <c r="B48" t="str">
        <f t="shared" ca="1" si="4"/>
        <v>woman</v>
      </c>
      <c r="C48">
        <f t="shared" ca="1" si="5"/>
        <v>29</v>
      </c>
      <c r="D48">
        <f t="shared" ca="1" si="6"/>
        <v>6</v>
      </c>
      <c r="E48" t="str">
        <f t="shared" ca="1" si="7"/>
        <v>Agriculture</v>
      </c>
      <c r="F48">
        <f t="shared" ca="1" si="23"/>
        <v>1</v>
      </c>
      <c r="G48" t="str">
        <f ca="1">VLOOKUP(F48,$K$3:$L$7:L52,2)</f>
        <v>high school</v>
      </c>
      <c r="H48">
        <f t="shared" ca="1" si="9"/>
        <v>4</v>
      </c>
      <c r="I48">
        <f t="shared" ca="1" si="10"/>
        <v>2</v>
      </c>
      <c r="J48">
        <f t="shared" ca="1" si="11"/>
        <v>41140</v>
      </c>
      <c r="K48">
        <v>16</v>
      </c>
      <c r="L48" t="s">
        <v>11</v>
      </c>
      <c r="N48">
        <v>19</v>
      </c>
      <c r="O48" t="s">
        <v>4</v>
      </c>
      <c r="P48">
        <f t="shared" ca="1" si="12"/>
        <v>4</v>
      </c>
      <c r="Q48" t="str">
        <f t="shared" ca="1" si="13"/>
        <v>lagos</v>
      </c>
      <c r="R48">
        <f t="shared" ca="1" si="24"/>
        <v>164560</v>
      </c>
      <c r="S48">
        <f t="shared" ca="1" si="15"/>
        <v>13326.885233840338</v>
      </c>
      <c r="T48">
        <f t="shared" ca="1" si="25"/>
        <v>52201.540262449715</v>
      </c>
      <c r="W48">
        <f t="shared" ca="1" si="26"/>
        <v>4025.861916483499</v>
      </c>
      <c r="X48">
        <f t="shared" ca="1" si="27"/>
        <v>21908.559450269113</v>
      </c>
      <c r="Y48">
        <f t="shared" ca="1" si="28"/>
        <v>8270.3535612848209</v>
      </c>
      <c r="Z48">
        <f t="shared" ca="1" si="29"/>
        <v>225031.89382373454</v>
      </c>
      <c r="AA48">
        <f t="shared" ca="1" si="30"/>
        <v>39261.30660059295</v>
      </c>
      <c r="AB48">
        <f t="shared" ca="1" si="31"/>
        <v>185770.5872231416</v>
      </c>
      <c r="AE48">
        <f t="shared" ca="1" si="0"/>
        <v>0</v>
      </c>
      <c r="AF48">
        <f t="shared" ca="1" si="1"/>
        <v>1</v>
      </c>
      <c r="BA48" s="7">
        <f ca="1">Table4[[#This Row],[Column20]]/Table4[[#This Row],[Column9]]</f>
        <v>26100.770131224857</v>
      </c>
      <c r="BD48" s="6">
        <f ca="1">Table4[[#This Row],[Column19]]/Table4[[#This Row],[Column18]]</f>
        <v>8.098496131405164E-2</v>
      </c>
      <c r="BQ48" t="str">
        <f t="shared" ca="1" si="2"/>
        <v>1</v>
      </c>
      <c r="BS48">
        <f ca="1">IF(Table4[[#This Row],[Column28]]&gt;BU47,Table4[[#This Row],[Column3]],0)</f>
        <v>29</v>
      </c>
    </row>
    <row r="49" spans="1:71" x14ac:dyDescent="0.4">
      <c r="A49">
        <f t="shared" ca="1" si="3"/>
        <v>1</v>
      </c>
      <c r="B49" t="str">
        <f t="shared" ca="1" si="4"/>
        <v>woman</v>
      </c>
      <c r="C49">
        <f t="shared" ca="1" si="5"/>
        <v>44</v>
      </c>
      <c r="D49">
        <f t="shared" ca="1" si="6"/>
        <v>5</v>
      </c>
      <c r="E49" t="str">
        <f t="shared" ca="1" si="7"/>
        <v>General work</v>
      </c>
      <c r="F49">
        <f t="shared" ca="1" si="23"/>
        <v>2</v>
      </c>
      <c r="G49" t="str">
        <f ca="1">VLOOKUP(F49,$K$3:$L$7:L53,2)</f>
        <v>college</v>
      </c>
      <c r="H49">
        <f t="shared" ca="1" si="9"/>
        <v>0</v>
      </c>
      <c r="I49">
        <f t="shared" ca="1" si="10"/>
        <v>2</v>
      </c>
      <c r="J49">
        <f t="shared" ca="1" si="11"/>
        <v>72782</v>
      </c>
      <c r="K49">
        <v>17</v>
      </c>
      <c r="L49" t="s">
        <v>12</v>
      </c>
      <c r="N49">
        <v>20</v>
      </c>
      <c r="O49" t="s">
        <v>5</v>
      </c>
      <c r="P49">
        <f t="shared" ca="1" si="12"/>
        <v>2</v>
      </c>
      <c r="Q49" t="str">
        <f t="shared" ca="1" si="13"/>
        <v>ondo</v>
      </c>
      <c r="R49">
        <f t="shared" ca="1" si="24"/>
        <v>218346</v>
      </c>
      <c r="S49">
        <f t="shared" ca="1" si="15"/>
        <v>216262.05843830289</v>
      </c>
      <c r="T49">
        <f t="shared" ca="1" si="25"/>
        <v>130565.98482195067</v>
      </c>
      <c r="W49">
        <f t="shared" ca="1" si="26"/>
        <v>127864.13425157862</v>
      </c>
      <c r="X49">
        <f t="shared" ca="1" si="27"/>
        <v>60358.072181129632</v>
      </c>
      <c r="Y49">
        <f t="shared" ca="1" si="28"/>
        <v>20773.596121940776</v>
      </c>
      <c r="Z49">
        <f t="shared" ca="1" si="29"/>
        <v>369685.58094389143</v>
      </c>
      <c r="AA49">
        <f t="shared" ca="1" si="30"/>
        <v>404484.2648710112</v>
      </c>
      <c r="AB49">
        <f t="shared" ca="1" si="31"/>
        <v>-34798.683927119768</v>
      </c>
      <c r="AE49">
        <f t="shared" ca="1" si="0"/>
        <v>0</v>
      </c>
      <c r="AF49">
        <f t="shared" ca="1" si="1"/>
        <v>1</v>
      </c>
      <c r="BA49" s="7">
        <f ca="1">Table4[[#This Row],[Column20]]/Table4[[#This Row],[Column9]]</f>
        <v>65282.992410975334</v>
      </c>
      <c r="BD49" s="6">
        <f ca="1">Table4[[#This Row],[Column19]]/Table4[[#This Row],[Column18]]</f>
        <v>0.99045578319869787</v>
      </c>
      <c r="BQ49" t="str">
        <f t="shared" ca="1" si="2"/>
        <v>1</v>
      </c>
      <c r="BS49">
        <f ca="1">IF(Table4[[#This Row],[Column28]]&gt;BU48,Table4[[#This Row],[Column3]],0)</f>
        <v>0</v>
      </c>
    </row>
    <row r="50" spans="1:71" x14ac:dyDescent="0.4">
      <c r="A50">
        <f t="shared" ca="1" si="3"/>
        <v>1</v>
      </c>
      <c r="B50" t="str">
        <f t="shared" ca="1" si="4"/>
        <v>woman</v>
      </c>
      <c r="C50">
        <f t="shared" ca="1" si="5"/>
        <v>36</v>
      </c>
      <c r="D50">
        <f t="shared" ca="1" si="6"/>
        <v>3</v>
      </c>
      <c r="E50" t="str">
        <f t="shared" ca="1" si="7"/>
        <v>Academia</v>
      </c>
      <c r="F50">
        <f t="shared" ca="1" si="23"/>
        <v>5</v>
      </c>
      <c r="G50" t="str">
        <f ca="1">VLOOKUP(F50,$K$3:$L$7:L54,2)</f>
        <v>other</v>
      </c>
      <c r="H50">
        <f t="shared" ca="1" si="9"/>
        <v>4</v>
      </c>
      <c r="I50">
        <f t="shared" ca="1" si="10"/>
        <v>3</v>
      </c>
      <c r="J50">
        <f t="shared" ca="1" si="11"/>
        <v>83490</v>
      </c>
      <c r="K50">
        <v>18</v>
      </c>
      <c r="L50" t="s">
        <v>13</v>
      </c>
      <c r="N50">
        <v>21</v>
      </c>
      <c r="O50" t="s">
        <v>6</v>
      </c>
      <c r="P50">
        <f t="shared" ca="1" si="12"/>
        <v>2</v>
      </c>
      <c r="Q50" t="str">
        <f t="shared" ca="1" si="13"/>
        <v>ondo</v>
      </c>
      <c r="R50">
        <f t="shared" ca="1" si="24"/>
        <v>250470</v>
      </c>
      <c r="S50">
        <f t="shared" ca="1" si="15"/>
        <v>71591.443088458414</v>
      </c>
      <c r="T50">
        <f t="shared" ca="1" si="25"/>
        <v>67491.898598370433</v>
      </c>
      <c r="U50">
        <v>22</v>
      </c>
      <c r="V50" t="s">
        <v>20</v>
      </c>
      <c r="W50">
        <f t="shared" ca="1" si="26"/>
        <v>61514.919623419933</v>
      </c>
      <c r="X50">
        <f t="shared" ca="1" si="27"/>
        <v>60580.136215712126</v>
      </c>
      <c r="Y50">
        <f t="shared" ca="1" si="28"/>
        <v>81141.451659277736</v>
      </c>
      <c r="Z50">
        <f t="shared" ca="1" si="29"/>
        <v>399103.35025764816</v>
      </c>
      <c r="AA50">
        <f t="shared" ca="1" si="30"/>
        <v>193686.49892759047</v>
      </c>
      <c r="AB50">
        <f t="shared" ca="1" si="31"/>
        <v>205416.85133005769</v>
      </c>
      <c r="AE50">
        <f t="shared" ca="1" si="0"/>
        <v>0</v>
      </c>
      <c r="AF50">
        <f t="shared" ca="1" si="1"/>
        <v>1</v>
      </c>
      <c r="BA50" s="7">
        <f ca="1">Table4[[#This Row],[Column20]]/Table4[[#This Row],[Column9]]</f>
        <v>22497.299532790144</v>
      </c>
      <c r="BD50" s="6">
        <f ca="1">Table4[[#This Row],[Column19]]/Table4[[#This Row],[Column18]]</f>
        <v>0.28582841493375821</v>
      </c>
      <c r="BQ50" t="str">
        <f t="shared" ca="1" si="2"/>
        <v>1</v>
      </c>
      <c r="BS50">
        <f ca="1">IF(Table4[[#This Row],[Column28]]&gt;BU49,Table4[[#This Row],[Column3]],0)</f>
        <v>36</v>
      </c>
    </row>
    <row r="51" spans="1:71" x14ac:dyDescent="0.4">
      <c r="A51">
        <f t="shared" ca="1" si="3"/>
        <v>1</v>
      </c>
      <c r="B51" t="str">
        <f t="shared" ca="1" si="4"/>
        <v>woman</v>
      </c>
      <c r="C51">
        <f t="shared" ca="1" si="5"/>
        <v>30</v>
      </c>
      <c r="D51">
        <f t="shared" ca="1" si="6"/>
        <v>5</v>
      </c>
      <c r="E51" t="str">
        <f t="shared" ca="1" si="7"/>
        <v>General work</v>
      </c>
      <c r="F51">
        <f t="shared" ca="1" si="23"/>
        <v>5</v>
      </c>
      <c r="G51" t="str">
        <f ca="1">VLOOKUP(F51,$K$3:$L$7:L55,2)</f>
        <v>other</v>
      </c>
      <c r="H51">
        <f t="shared" ca="1" si="9"/>
        <v>2</v>
      </c>
      <c r="I51">
        <f t="shared" ca="1" si="10"/>
        <v>1</v>
      </c>
      <c r="J51">
        <f t="shared" ca="1" si="11"/>
        <v>31967</v>
      </c>
      <c r="K51">
        <v>19</v>
      </c>
      <c r="L51" t="s">
        <v>14</v>
      </c>
      <c r="N51">
        <v>22</v>
      </c>
      <c r="O51" t="s">
        <v>7</v>
      </c>
      <c r="P51">
        <f t="shared" ca="1" si="12"/>
        <v>1</v>
      </c>
      <c r="Q51" t="str">
        <f t="shared" ca="1" si="13"/>
        <v>ekiti</v>
      </c>
      <c r="R51">
        <f t="shared" ca="1" si="24"/>
        <v>95901</v>
      </c>
      <c r="S51">
        <f t="shared" ca="1" si="15"/>
        <v>39984.646643340704</v>
      </c>
      <c r="T51">
        <f t="shared" ca="1" si="25"/>
        <v>5292.0981891412202</v>
      </c>
      <c r="U51">
        <v>23</v>
      </c>
      <c r="V51" t="s">
        <v>21</v>
      </c>
      <c r="W51">
        <f t="shared" ca="1" si="26"/>
        <v>636.84950455039575</v>
      </c>
      <c r="X51">
        <f t="shared" ca="1" si="27"/>
        <v>2454.0822345915922</v>
      </c>
      <c r="Y51">
        <f t="shared" ca="1" si="28"/>
        <v>15203.740117125133</v>
      </c>
      <c r="Z51">
        <f t="shared" ca="1" si="29"/>
        <v>116396.83830626635</v>
      </c>
      <c r="AA51">
        <f t="shared" ca="1" si="30"/>
        <v>43075.578382482694</v>
      </c>
      <c r="AB51">
        <f t="shared" ca="1" si="31"/>
        <v>73321.259923783655</v>
      </c>
      <c r="AE51">
        <f t="shared" ca="1" si="0"/>
        <v>0</v>
      </c>
      <c r="AF51">
        <f t="shared" ca="1" si="1"/>
        <v>1</v>
      </c>
      <c r="BA51" s="7">
        <f ca="1">Table4[[#This Row],[Column20]]/Table4[[#This Row],[Column9]]</f>
        <v>5292.0981891412202</v>
      </c>
      <c r="BD51" s="6">
        <f ca="1">Table4[[#This Row],[Column19]]/Table4[[#This Row],[Column18]]</f>
        <v>0.41693670184190679</v>
      </c>
      <c r="BQ51" t="str">
        <f t="shared" ca="1" si="2"/>
        <v>1</v>
      </c>
      <c r="BS51">
        <f ca="1">IF(Table4[[#This Row],[Column28]]&gt;BU50,Table4[[#This Row],[Column3]],0)</f>
        <v>30</v>
      </c>
    </row>
    <row r="52" spans="1:71" x14ac:dyDescent="0.4">
      <c r="A52">
        <f t="shared" ca="1" si="3"/>
        <v>1</v>
      </c>
      <c r="B52" t="str">
        <f t="shared" ca="1" si="4"/>
        <v>woman</v>
      </c>
      <c r="C52">
        <f t="shared" ca="1" si="5"/>
        <v>36</v>
      </c>
      <c r="D52">
        <f t="shared" ca="1" si="6"/>
        <v>6</v>
      </c>
      <c r="E52" t="str">
        <f t="shared" ca="1" si="7"/>
        <v>Agriculture</v>
      </c>
      <c r="F52">
        <f t="shared" ca="1" si="23"/>
        <v>1</v>
      </c>
      <c r="G52" t="str">
        <f ca="1">VLOOKUP(F52,$K$3:$L$7:L56,2)</f>
        <v>high school</v>
      </c>
      <c r="H52">
        <f t="shared" ca="1" si="9"/>
        <v>3</v>
      </c>
      <c r="I52">
        <f t="shared" ca="1" si="10"/>
        <v>2</v>
      </c>
      <c r="J52">
        <f t="shared" ca="1" si="11"/>
        <v>47119</v>
      </c>
      <c r="K52">
        <v>20</v>
      </c>
      <c r="L52" t="s">
        <v>15</v>
      </c>
      <c r="N52">
        <v>23</v>
      </c>
      <c r="O52" t="s">
        <v>8</v>
      </c>
      <c r="P52">
        <f t="shared" ca="1" si="12"/>
        <v>6</v>
      </c>
      <c r="Q52" t="str">
        <f t="shared" ca="1" si="13"/>
        <v>ogun</v>
      </c>
      <c r="R52">
        <f t="shared" ca="1" si="24"/>
        <v>141357</v>
      </c>
      <c r="S52">
        <f t="shared" ca="1" si="15"/>
        <v>67570.980651905367</v>
      </c>
      <c r="T52">
        <f t="shared" ca="1" si="25"/>
        <v>48401.619077263618</v>
      </c>
      <c r="U52">
        <v>24</v>
      </c>
      <c r="V52" t="s">
        <v>22</v>
      </c>
      <c r="W52">
        <f t="shared" ca="1" si="26"/>
        <v>19488.696884771929</v>
      </c>
      <c r="X52">
        <f t="shared" ca="1" si="27"/>
        <v>16904.345202342305</v>
      </c>
      <c r="Y52">
        <f t="shared" ca="1" si="28"/>
        <v>13898.449527502975</v>
      </c>
      <c r="Z52">
        <f t="shared" ca="1" si="29"/>
        <v>203657.06860476657</v>
      </c>
      <c r="AA52">
        <f t="shared" ca="1" si="30"/>
        <v>103964.02273901959</v>
      </c>
      <c r="AB52">
        <f t="shared" ca="1" si="31"/>
        <v>99693.045865746972</v>
      </c>
      <c r="AE52">
        <f t="shared" ca="1" si="0"/>
        <v>0</v>
      </c>
      <c r="AF52">
        <f t="shared" ca="1" si="1"/>
        <v>1</v>
      </c>
      <c r="BA52" s="7">
        <f ca="1">Table4[[#This Row],[Column20]]/Table4[[#This Row],[Column9]]</f>
        <v>24200.809538631809</v>
      </c>
      <c r="BD52" s="6">
        <f ca="1">Table4[[#This Row],[Column19]]/Table4[[#This Row],[Column18]]</f>
        <v>0.47801651599783079</v>
      </c>
      <c r="BQ52" t="str">
        <f t="shared" ca="1" si="2"/>
        <v>1</v>
      </c>
      <c r="BS52">
        <f ca="1">IF(Table4[[#This Row],[Column28]]&gt;BU51,Table4[[#This Row],[Column3]],0)</f>
        <v>36</v>
      </c>
    </row>
    <row r="53" spans="1:71" x14ac:dyDescent="0.4">
      <c r="A53">
        <f t="shared" ca="1" si="3"/>
        <v>1</v>
      </c>
      <c r="B53" t="str">
        <f t="shared" ca="1" si="4"/>
        <v>woman</v>
      </c>
      <c r="C53">
        <f t="shared" ca="1" si="5"/>
        <v>45</v>
      </c>
      <c r="D53">
        <f t="shared" ca="1" si="6"/>
        <v>4</v>
      </c>
      <c r="E53" t="str">
        <f t="shared" ca="1" si="7"/>
        <v>IT</v>
      </c>
      <c r="F53">
        <f t="shared" ca="1" si="23"/>
        <v>2</v>
      </c>
      <c r="G53" t="str">
        <f ca="1">VLOOKUP(F53,$K$3:$L$7:L57,2)</f>
        <v>college</v>
      </c>
      <c r="H53">
        <f t="shared" ca="1" si="9"/>
        <v>1</v>
      </c>
      <c r="I53">
        <f t="shared" ca="1" si="10"/>
        <v>3</v>
      </c>
      <c r="J53">
        <f t="shared" ca="1" si="11"/>
        <v>37346</v>
      </c>
      <c r="N53">
        <v>24</v>
      </c>
      <c r="O53" t="s">
        <v>9</v>
      </c>
      <c r="P53">
        <f t="shared" ca="1" si="12"/>
        <v>5</v>
      </c>
      <c r="Q53" t="str">
        <f t="shared" ca="1" si="13"/>
        <v>oyo</v>
      </c>
      <c r="R53">
        <f t="shared" ca="1" si="24"/>
        <v>149384</v>
      </c>
      <c r="S53">
        <f t="shared" ca="1" si="15"/>
        <v>64816.116409135524</v>
      </c>
      <c r="T53">
        <f t="shared" ca="1" si="25"/>
        <v>112035.82755001402</v>
      </c>
      <c r="U53">
        <v>25</v>
      </c>
      <c r="V53" t="s">
        <v>23</v>
      </c>
      <c r="W53">
        <f t="shared" ca="1" si="26"/>
        <v>7651.0562573434745</v>
      </c>
      <c r="X53">
        <f t="shared" ca="1" si="27"/>
        <v>9647.2305509799426</v>
      </c>
      <c r="Y53">
        <f t="shared" ca="1" si="28"/>
        <v>41175.276485159789</v>
      </c>
      <c r="Z53">
        <f t="shared" ca="1" si="29"/>
        <v>302595.10403517378</v>
      </c>
      <c r="AA53">
        <f t="shared" ca="1" si="30"/>
        <v>82114.403217458952</v>
      </c>
      <c r="AB53">
        <f t="shared" ca="1" si="31"/>
        <v>220480.70081771482</v>
      </c>
      <c r="AE53">
        <f t="shared" ca="1" si="0"/>
        <v>1</v>
      </c>
      <c r="AF53">
        <f t="shared" ca="1" si="1"/>
        <v>0</v>
      </c>
      <c r="BA53" s="7">
        <f ca="1">Table4[[#This Row],[Column20]]/Table4[[#This Row],[Column9]]</f>
        <v>37345.275850004669</v>
      </c>
      <c r="BD53" s="6">
        <f ca="1">Table4[[#This Row],[Column19]]/Table4[[#This Row],[Column18]]</f>
        <v>0.43388928137642269</v>
      </c>
      <c r="BQ53" t="str">
        <f t="shared" ca="1" si="2"/>
        <v>1</v>
      </c>
      <c r="BS53">
        <f ca="1">IF(Table4[[#This Row],[Column28]]&gt;BU52,Table4[[#This Row],[Column3]],0)</f>
        <v>45</v>
      </c>
    </row>
    <row r="54" spans="1:71" x14ac:dyDescent="0.4">
      <c r="A54">
        <f t="shared" ca="1" si="3"/>
        <v>2</v>
      </c>
      <c r="B54" t="str">
        <f t="shared" ca="1" si="4"/>
        <v>man</v>
      </c>
      <c r="C54">
        <f t="shared" ca="1" si="5"/>
        <v>34</v>
      </c>
      <c r="D54">
        <f t="shared" ca="1" si="6"/>
        <v>5</v>
      </c>
      <c r="E54" t="str">
        <f t="shared" ca="1" si="7"/>
        <v>General work</v>
      </c>
      <c r="F54">
        <f t="shared" ca="1" si="23"/>
        <v>4</v>
      </c>
      <c r="G54" t="str">
        <f ca="1">VLOOKUP(F54,$K$3:$L$7:L58,2)</f>
        <v>technical</v>
      </c>
      <c r="H54">
        <f t="shared" ca="1" si="9"/>
        <v>3</v>
      </c>
      <c r="I54">
        <f t="shared" ca="1" si="10"/>
        <v>1</v>
      </c>
      <c r="J54">
        <f t="shared" ca="1" si="11"/>
        <v>89446</v>
      </c>
      <c r="P54">
        <f t="shared" ca="1" si="12"/>
        <v>2</v>
      </c>
      <c r="Q54" t="str">
        <f t="shared" ca="1" si="13"/>
        <v>ondo</v>
      </c>
      <c r="R54">
        <f t="shared" ca="1" si="24"/>
        <v>268338</v>
      </c>
      <c r="S54">
        <f t="shared" ca="1" si="15"/>
        <v>208041.20462547147</v>
      </c>
      <c r="T54">
        <f ca="1">RAND()*I54*J54</f>
        <v>4972.6376573701291</v>
      </c>
      <c r="U54">
        <v>26</v>
      </c>
      <c r="V54" t="s">
        <v>24</v>
      </c>
      <c r="W54">
        <f t="shared" ca="1" si="26"/>
        <v>4187.3661856387671</v>
      </c>
      <c r="X54">
        <f t="shared" ca="1" si="27"/>
        <v>72840.505202773405</v>
      </c>
      <c r="Y54">
        <f t="shared" ca="1" si="28"/>
        <v>57418.982304807825</v>
      </c>
      <c r="Z54">
        <f t="shared" ca="1" si="29"/>
        <v>330729.61996217794</v>
      </c>
      <c r="AA54">
        <f t="shared" ca="1" si="30"/>
        <v>285069.07601388363</v>
      </c>
      <c r="AB54">
        <f t="shared" ca="1" si="31"/>
        <v>45660.543948294304</v>
      </c>
      <c r="AE54">
        <f t="shared" ca="1" si="0"/>
        <v>1</v>
      </c>
      <c r="AF54">
        <f t="shared" ca="1" si="1"/>
        <v>0</v>
      </c>
      <c r="BA54" s="7">
        <f ca="1">Table4[[#This Row],[Column20]]/Table4[[#This Row],[Column9]]</f>
        <v>4972.6376573701291</v>
      </c>
      <c r="BD54" s="6">
        <f ca="1">Table4[[#This Row],[Column19]]/Table4[[#This Row],[Column18]]</f>
        <v>0.77529535371610236</v>
      </c>
      <c r="BQ54" t="str">
        <f t="shared" ca="1" si="2"/>
        <v>1</v>
      </c>
      <c r="BS54">
        <f ca="1">IF(Table4[[#This Row],[Column28]]&gt;BU53,Table4[[#This Row],[Column3]],0)</f>
        <v>34</v>
      </c>
    </row>
    <row r="55" spans="1:71" x14ac:dyDescent="0.4">
      <c r="A55">
        <f t="shared" ca="1" si="3"/>
        <v>2</v>
      </c>
      <c r="B55" t="str">
        <f t="shared" ca="1" si="4"/>
        <v>man</v>
      </c>
      <c r="C55">
        <f t="shared" ca="1" si="5"/>
        <v>46</v>
      </c>
      <c r="D55">
        <f t="shared" ca="1" si="6"/>
        <v>3</v>
      </c>
      <c r="E55" t="str">
        <f t="shared" ca="1" si="7"/>
        <v>Academia</v>
      </c>
      <c r="F55">
        <f t="shared" ca="1" si="23"/>
        <v>4</v>
      </c>
      <c r="G55" t="str">
        <f ca="1">VLOOKUP(F55,$K$3:$L$7:L59,2)</f>
        <v>technical</v>
      </c>
      <c r="H55">
        <f t="shared" ca="1" si="9"/>
        <v>2</v>
      </c>
      <c r="I55">
        <f t="shared" ca="1" si="10"/>
        <v>1</v>
      </c>
      <c r="J55">
        <f t="shared" ca="1" si="11"/>
        <v>40900</v>
      </c>
      <c r="P55">
        <f t="shared" ca="1" si="12"/>
        <v>2</v>
      </c>
      <c r="Q55" t="str">
        <f t="shared" ca="1" si="13"/>
        <v>ondo</v>
      </c>
      <c r="R55">
        <f t="shared" ca="1" si="24"/>
        <v>122700</v>
      </c>
      <c r="S55">
        <f t="shared" ca="1" si="15"/>
        <v>74500.066631838563</v>
      </c>
      <c r="T55">
        <f t="shared" ca="1" si="25"/>
        <v>39555.436097434693</v>
      </c>
      <c r="U55">
        <v>27</v>
      </c>
      <c r="V55" t="s">
        <v>25</v>
      </c>
      <c r="W55">
        <f t="shared" ca="1" si="26"/>
        <v>38655.549097407951</v>
      </c>
      <c r="X55">
        <f t="shared" ca="1" si="27"/>
        <v>3748.6442752141852</v>
      </c>
      <c r="Y55">
        <f t="shared" ca="1" si="28"/>
        <v>44717.624272693756</v>
      </c>
      <c r="Z55">
        <f t="shared" ca="1" si="29"/>
        <v>206973.06037012846</v>
      </c>
      <c r="AA55">
        <f t="shared" ca="1" si="30"/>
        <v>116904.26000446071</v>
      </c>
      <c r="AB55">
        <f t="shared" ca="1" si="31"/>
        <v>90068.800365667747</v>
      </c>
      <c r="AE55">
        <f t="shared" ca="1" si="0"/>
        <v>0</v>
      </c>
      <c r="AF55">
        <f t="shared" ca="1" si="1"/>
        <v>1</v>
      </c>
      <c r="BA55" s="7">
        <f ca="1">Table4[[#This Row],[Column20]]/Table4[[#This Row],[Column9]]</f>
        <v>39555.436097434693</v>
      </c>
      <c r="BD55" s="6">
        <f ca="1">Table4[[#This Row],[Column19]]/Table4[[#This Row],[Column18]]</f>
        <v>0.60717250718694837</v>
      </c>
      <c r="BQ55" t="str">
        <f t="shared" ca="1" si="2"/>
        <v>1</v>
      </c>
      <c r="BS55">
        <f ca="1">IF(Table4[[#This Row],[Column28]]&gt;BU54,Table4[[#This Row],[Column3]],0)</f>
        <v>46</v>
      </c>
    </row>
    <row r="56" spans="1:71" x14ac:dyDescent="0.4">
      <c r="A56">
        <f t="shared" ca="1" si="3"/>
        <v>1</v>
      </c>
      <c r="B56" t="str">
        <f t="shared" ca="1" si="4"/>
        <v>woman</v>
      </c>
      <c r="C56">
        <f t="shared" ca="1" si="5"/>
        <v>47</v>
      </c>
      <c r="D56">
        <f t="shared" ca="1" si="6"/>
        <v>6</v>
      </c>
      <c r="E56" t="str">
        <f t="shared" ca="1" si="7"/>
        <v>Agriculture</v>
      </c>
      <c r="F56">
        <f t="shared" ca="1" si="23"/>
        <v>4</v>
      </c>
      <c r="G56" t="str">
        <f ca="1">VLOOKUP(F56,$K$3:$L$7:L60,2)</f>
        <v>technical</v>
      </c>
      <c r="H56">
        <f t="shared" ca="1" si="9"/>
        <v>0</v>
      </c>
      <c r="I56">
        <f t="shared" ca="1" si="10"/>
        <v>2</v>
      </c>
      <c r="J56">
        <f t="shared" ca="1" si="11"/>
        <v>27124</v>
      </c>
      <c r="P56">
        <f t="shared" ca="1" si="12"/>
        <v>2</v>
      </c>
      <c r="Q56" t="str">
        <f t="shared" ca="1" si="13"/>
        <v>ondo</v>
      </c>
      <c r="R56">
        <f t="shared" ca="1" si="24"/>
        <v>108496</v>
      </c>
      <c r="S56">
        <f t="shared" ca="1" si="15"/>
        <v>78665.882117769201</v>
      </c>
      <c r="T56">
        <f t="shared" ca="1" si="25"/>
        <v>45701.479843968395</v>
      </c>
      <c r="U56">
        <v>28</v>
      </c>
      <c r="V56" t="s">
        <v>26</v>
      </c>
      <c r="W56">
        <f t="shared" ca="1" si="26"/>
        <v>14406.592556448142</v>
      </c>
      <c r="X56">
        <f t="shared" ca="1" si="27"/>
        <v>14887.52092853803</v>
      </c>
      <c r="Y56">
        <f t="shared" ca="1" si="28"/>
        <v>4267.3267393877195</v>
      </c>
      <c r="Z56">
        <f t="shared" ca="1" si="29"/>
        <v>158464.80658335611</v>
      </c>
      <c r="AA56">
        <f t="shared" ca="1" si="30"/>
        <v>107959.99560275537</v>
      </c>
      <c r="AB56">
        <f t="shared" ca="1" si="31"/>
        <v>50504.810980600741</v>
      </c>
      <c r="AE56">
        <f t="shared" ca="1" si="0"/>
        <v>1</v>
      </c>
      <c r="AF56">
        <f t="shared" ca="1" si="1"/>
        <v>0</v>
      </c>
      <c r="BA56" s="7">
        <f ca="1">Table4[[#This Row],[Column20]]/Table4[[#This Row],[Column9]]</f>
        <v>22850.739921984197</v>
      </c>
      <c r="BD56" s="6">
        <f ca="1">Table4[[#This Row],[Column19]]/Table4[[#This Row],[Column18]]</f>
        <v>0.72505790183757191</v>
      </c>
      <c r="BQ56" t="str">
        <f t="shared" ca="1" si="2"/>
        <v>1</v>
      </c>
      <c r="BS56">
        <f ca="1">IF(Table4[[#This Row],[Column28]]&gt;BU55,Table4[[#This Row],[Column3]],0)</f>
        <v>47</v>
      </c>
    </row>
    <row r="57" spans="1:71" x14ac:dyDescent="0.4">
      <c r="A57">
        <f t="shared" ca="1" si="3"/>
        <v>2</v>
      </c>
      <c r="B57" t="str">
        <f t="shared" ca="1" si="4"/>
        <v>man</v>
      </c>
      <c r="C57">
        <f t="shared" ca="1" si="5"/>
        <v>36</v>
      </c>
      <c r="D57">
        <f t="shared" ca="1" si="6"/>
        <v>3</v>
      </c>
      <c r="E57" t="str">
        <f t="shared" ca="1" si="7"/>
        <v>Academia</v>
      </c>
      <c r="F57">
        <f t="shared" ca="1" si="23"/>
        <v>1</v>
      </c>
      <c r="G57" t="str">
        <f ca="1">VLOOKUP(F57,$K$3:$L$7:L61,2)</f>
        <v>high school</v>
      </c>
      <c r="H57">
        <f t="shared" ca="1" si="9"/>
        <v>4</v>
      </c>
      <c r="I57">
        <f t="shared" ca="1" si="10"/>
        <v>1</v>
      </c>
      <c r="J57">
        <f t="shared" ca="1" si="11"/>
        <v>41723</v>
      </c>
      <c r="P57">
        <f t="shared" ca="1" si="12"/>
        <v>3</v>
      </c>
      <c r="Q57" t="str">
        <f t="shared" ca="1" si="13"/>
        <v>osun</v>
      </c>
      <c r="R57">
        <f t="shared" ca="1" si="24"/>
        <v>166892</v>
      </c>
      <c r="S57">
        <f t="shared" ca="1" si="15"/>
        <v>125799.40789163964</v>
      </c>
      <c r="T57">
        <f t="shared" ca="1" si="25"/>
        <v>20475.576904968348</v>
      </c>
      <c r="W57">
        <f t="shared" ca="1" si="26"/>
        <v>3566.4187744358419</v>
      </c>
      <c r="X57">
        <f t="shared" ca="1" si="27"/>
        <v>11689.593565431558</v>
      </c>
      <c r="Y57">
        <f t="shared" ca="1" si="28"/>
        <v>25659.275215821748</v>
      </c>
      <c r="Z57">
        <f t="shared" ca="1" si="29"/>
        <v>213026.85212079011</v>
      </c>
      <c r="AA57">
        <f t="shared" ca="1" si="30"/>
        <v>141055.42023150704</v>
      </c>
      <c r="AB57">
        <f t="shared" ca="1" si="31"/>
        <v>71971.431889283063</v>
      </c>
      <c r="AE57">
        <f t="shared" ca="1" si="0"/>
        <v>0</v>
      </c>
      <c r="AF57">
        <f t="shared" ca="1" si="1"/>
        <v>1</v>
      </c>
      <c r="BA57" s="7">
        <f ca="1">Table4[[#This Row],[Column20]]/Table4[[#This Row],[Column9]]</f>
        <v>20475.576904968348</v>
      </c>
      <c r="BD57" s="6">
        <f ca="1">Table4[[#This Row],[Column19]]/Table4[[#This Row],[Column18]]</f>
        <v>0.75377734038563649</v>
      </c>
      <c r="BQ57" t="str">
        <f t="shared" ca="1" si="2"/>
        <v>1</v>
      </c>
      <c r="BS57">
        <f ca="1">IF(Table4[[#This Row],[Column28]]&gt;BU56,Table4[[#This Row],[Column3]],0)</f>
        <v>36</v>
      </c>
    </row>
    <row r="58" spans="1:71" x14ac:dyDescent="0.4">
      <c r="A58">
        <f t="shared" ca="1" si="3"/>
        <v>1</v>
      </c>
      <c r="B58" t="str">
        <f t="shared" ca="1" si="4"/>
        <v>woman</v>
      </c>
      <c r="C58">
        <f t="shared" ca="1" si="5"/>
        <v>42</v>
      </c>
      <c r="D58">
        <f t="shared" ca="1" si="6"/>
        <v>3</v>
      </c>
      <c r="E58" t="str">
        <f t="shared" ca="1" si="7"/>
        <v>Academia</v>
      </c>
      <c r="F58">
        <f t="shared" ca="1" si="23"/>
        <v>2</v>
      </c>
      <c r="G58" t="str">
        <f ca="1">VLOOKUP(F58,$K$3:$L$7:L62,2)</f>
        <v>college</v>
      </c>
      <c r="H58">
        <f t="shared" ca="1" si="9"/>
        <v>1</v>
      </c>
      <c r="I58">
        <f t="shared" ca="1" si="10"/>
        <v>1</v>
      </c>
      <c r="J58">
        <f t="shared" ca="1" si="11"/>
        <v>70595</v>
      </c>
      <c r="P58">
        <f t="shared" ca="1" si="12"/>
        <v>1</v>
      </c>
      <c r="Q58" t="str">
        <f t="shared" ca="1" si="13"/>
        <v>ekiti</v>
      </c>
      <c r="R58">
        <f t="shared" ca="1" si="24"/>
        <v>211785</v>
      </c>
      <c r="S58">
        <f t="shared" ca="1" si="15"/>
        <v>140416.46871059926</v>
      </c>
      <c r="T58">
        <f t="shared" ca="1" si="25"/>
        <v>45088.424300282866</v>
      </c>
      <c r="W58">
        <f t="shared" ca="1" si="26"/>
        <v>20865.29399416591</v>
      </c>
      <c r="X58">
        <f t="shared" ca="1" si="27"/>
        <v>65648.648638353057</v>
      </c>
      <c r="Y58">
        <f t="shared" ca="1" si="28"/>
        <v>7780.2905274270652</v>
      </c>
      <c r="Z58">
        <f t="shared" ca="1" si="29"/>
        <v>264653.71482770995</v>
      </c>
      <c r="AA58">
        <f t="shared" ca="1" si="30"/>
        <v>226930.41134311823</v>
      </c>
      <c r="AB58">
        <f t="shared" ca="1" si="31"/>
        <v>37723.303484591714</v>
      </c>
      <c r="AE58">
        <f t="shared" ca="1" si="0"/>
        <v>0</v>
      </c>
      <c r="AF58">
        <f t="shared" ca="1" si="1"/>
        <v>1</v>
      </c>
      <c r="BA58" s="7">
        <f ca="1">Table4[[#This Row],[Column20]]/Table4[[#This Row],[Column9]]</f>
        <v>45088.424300282866</v>
      </c>
      <c r="BD58" s="6">
        <f ca="1">Table4[[#This Row],[Column19]]/Table4[[#This Row],[Column18]]</f>
        <v>0.6630142300474503</v>
      </c>
      <c r="BQ58" t="str">
        <f t="shared" ca="1" si="2"/>
        <v>1</v>
      </c>
      <c r="BS58">
        <f ca="1">IF(Table4[[#This Row],[Column28]]&gt;BU57,Table4[[#This Row],[Column3]],0)</f>
        <v>42</v>
      </c>
    </row>
    <row r="59" spans="1:71" x14ac:dyDescent="0.4">
      <c r="A59">
        <f t="shared" ca="1" si="3"/>
        <v>1</v>
      </c>
      <c r="B59" t="str">
        <f t="shared" ca="1" si="4"/>
        <v>woman</v>
      </c>
      <c r="C59">
        <f t="shared" ca="1" si="5"/>
        <v>30</v>
      </c>
      <c r="D59">
        <f t="shared" ca="1" si="6"/>
        <v>5</v>
      </c>
      <c r="E59" t="str">
        <f t="shared" ca="1" si="7"/>
        <v>General work</v>
      </c>
      <c r="F59">
        <f t="shared" ca="1" si="23"/>
        <v>5</v>
      </c>
      <c r="G59" t="str">
        <f ca="1">VLOOKUP(F59,$K$3:$L$7:L63,2)</f>
        <v>other</v>
      </c>
      <c r="H59">
        <f t="shared" ca="1" si="9"/>
        <v>0</v>
      </c>
      <c r="I59">
        <f t="shared" ca="1" si="10"/>
        <v>2</v>
      </c>
      <c r="J59">
        <f t="shared" ca="1" si="11"/>
        <v>31866</v>
      </c>
      <c r="P59">
        <f t="shared" ca="1" si="12"/>
        <v>2</v>
      </c>
      <c r="Q59" t="str">
        <f t="shared" ca="1" si="13"/>
        <v>ondo</v>
      </c>
      <c r="R59">
        <f t="shared" ca="1" si="24"/>
        <v>127464</v>
      </c>
      <c r="S59">
        <f t="shared" ca="1" si="15"/>
        <v>123833.25886281759</v>
      </c>
      <c r="T59">
        <f t="shared" ca="1" si="25"/>
        <v>62746.143988854987</v>
      </c>
      <c r="W59">
        <f t="shared" ca="1" si="26"/>
        <v>20235.927158687224</v>
      </c>
      <c r="X59">
        <f t="shared" ca="1" si="27"/>
        <v>1516.2950056018617</v>
      </c>
      <c r="Y59">
        <f t="shared" ca="1" si="28"/>
        <v>24150.741926283776</v>
      </c>
      <c r="Z59">
        <f t="shared" ca="1" si="29"/>
        <v>214360.88591513876</v>
      </c>
      <c r="AA59">
        <f t="shared" ca="1" si="30"/>
        <v>145585.48102710667</v>
      </c>
      <c r="AB59">
        <f t="shared" ca="1" si="31"/>
        <v>68775.404888032092</v>
      </c>
      <c r="AE59">
        <f t="shared" ca="1" si="0"/>
        <v>1</v>
      </c>
      <c r="AF59">
        <f t="shared" ca="1" si="1"/>
        <v>0</v>
      </c>
      <c r="BA59" s="7">
        <f ca="1">Table4[[#This Row],[Column20]]/Table4[[#This Row],[Column9]]</f>
        <v>31373.071994427493</v>
      </c>
      <c r="BD59" s="6">
        <f ca="1">Table4[[#This Row],[Column19]]/Table4[[#This Row],[Column18]]</f>
        <v>0.97151555625759112</v>
      </c>
      <c r="BQ59" t="str">
        <f t="shared" ca="1" si="2"/>
        <v>1</v>
      </c>
      <c r="BS59">
        <f ca="1">IF(Table4[[#This Row],[Column28]]&gt;BU58,Table4[[#This Row],[Column3]],0)</f>
        <v>30</v>
      </c>
    </row>
    <row r="60" spans="1:71" x14ac:dyDescent="0.4">
      <c r="A60">
        <f t="shared" ca="1" si="3"/>
        <v>2</v>
      </c>
      <c r="B60" t="str">
        <f t="shared" ca="1" si="4"/>
        <v>man</v>
      </c>
      <c r="C60">
        <f t="shared" ca="1" si="5"/>
        <v>26</v>
      </c>
      <c r="D60">
        <f t="shared" ca="1" si="6"/>
        <v>1</v>
      </c>
      <c r="E60" t="str">
        <f t="shared" ca="1" si="7"/>
        <v>heallth</v>
      </c>
      <c r="F60">
        <f t="shared" ca="1" si="23"/>
        <v>5</v>
      </c>
      <c r="G60" t="str">
        <f ca="1">VLOOKUP(F60,$K$3:$L$7:L64,2)</f>
        <v>other</v>
      </c>
      <c r="H60">
        <f t="shared" ca="1" si="9"/>
        <v>4</v>
      </c>
      <c r="I60">
        <f t="shared" ca="1" si="10"/>
        <v>4</v>
      </c>
      <c r="J60">
        <f t="shared" ca="1" si="11"/>
        <v>43476</v>
      </c>
      <c r="P60">
        <f t="shared" ca="1" si="12"/>
        <v>5</v>
      </c>
      <c r="Q60" t="str">
        <f t="shared" ca="1" si="13"/>
        <v>oyo</v>
      </c>
      <c r="R60">
        <f t="shared" ca="1" si="24"/>
        <v>173904</v>
      </c>
      <c r="S60">
        <f t="shared" ca="1" si="15"/>
        <v>56060.220373572782</v>
      </c>
      <c r="T60">
        <f t="shared" ca="1" si="25"/>
        <v>123839.91229152896</v>
      </c>
      <c r="W60">
        <f t="shared" ca="1" si="26"/>
        <v>85589.933245783381</v>
      </c>
      <c r="X60">
        <f t="shared" ca="1" si="27"/>
        <v>18704.902319886001</v>
      </c>
      <c r="Y60">
        <f t="shared" ca="1" si="28"/>
        <v>20167.825956253582</v>
      </c>
      <c r="Z60">
        <f t="shared" ca="1" si="29"/>
        <v>317911.73824778252</v>
      </c>
      <c r="AA60">
        <f t="shared" ca="1" si="30"/>
        <v>160355.05593924216</v>
      </c>
      <c r="AB60">
        <f t="shared" ca="1" si="31"/>
        <v>157556.68230854036</v>
      </c>
      <c r="AE60">
        <f t="shared" ca="1" si="0"/>
        <v>1</v>
      </c>
      <c r="AF60">
        <f t="shared" ca="1" si="1"/>
        <v>0</v>
      </c>
      <c r="BA60" s="7">
        <f ca="1">Table4[[#This Row],[Column20]]/Table4[[#This Row],[Column9]]</f>
        <v>30959.978072882241</v>
      </c>
      <c r="BD60" s="6">
        <f ca="1">Table4[[#This Row],[Column19]]/Table4[[#This Row],[Column18]]</f>
        <v>0.32236303002560485</v>
      </c>
      <c r="BQ60" t="str">
        <f t="shared" ca="1" si="2"/>
        <v>1</v>
      </c>
      <c r="BS60">
        <f ca="1">IF(Table4[[#This Row],[Column28]]&gt;BU59,Table4[[#This Row],[Column3]],0)</f>
        <v>26</v>
      </c>
    </row>
    <row r="61" spans="1:71" x14ac:dyDescent="0.4">
      <c r="A61">
        <f t="shared" ca="1" si="3"/>
        <v>2</v>
      </c>
      <c r="B61" t="str">
        <f t="shared" ca="1" si="4"/>
        <v>man</v>
      </c>
      <c r="C61">
        <f t="shared" ca="1" si="5"/>
        <v>25</v>
      </c>
      <c r="D61">
        <f t="shared" ca="1" si="6"/>
        <v>5</v>
      </c>
      <c r="E61" t="str">
        <f t="shared" ca="1" si="7"/>
        <v>General work</v>
      </c>
      <c r="F61">
        <f t="shared" ca="1" si="23"/>
        <v>2</v>
      </c>
      <c r="G61" t="str">
        <f ca="1">VLOOKUP(F61,$K$3:$L$7:L65,2)</f>
        <v>college</v>
      </c>
      <c r="H61">
        <f t="shared" ca="1" si="9"/>
        <v>4</v>
      </c>
      <c r="I61">
        <f t="shared" ca="1" si="10"/>
        <v>4</v>
      </c>
      <c r="J61">
        <f t="shared" ca="1" si="11"/>
        <v>48746</v>
      </c>
      <c r="P61">
        <f t="shared" ca="1" si="12"/>
        <v>3</v>
      </c>
      <c r="Q61" t="str">
        <f t="shared" ca="1" si="13"/>
        <v>osun</v>
      </c>
      <c r="R61">
        <f t="shared" ca="1" si="24"/>
        <v>146238</v>
      </c>
      <c r="S61">
        <f t="shared" ca="1" si="15"/>
        <v>22671.134265232475</v>
      </c>
      <c r="T61">
        <f t="shared" ca="1" si="25"/>
        <v>150807.84958178399</v>
      </c>
      <c r="W61">
        <f t="shared" ca="1" si="26"/>
        <v>116392.814545671</v>
      </c>
      <c r="X61">
        <f t="shared" ca="1" si="27"/>
        <v>38508.322254685525</v>
      </c>
      <c r="Y61">
        <f t="shared" ca="1" si="28"/>
        <v>48624.382797935672</v>
      </c>
      <c r="Z61">
        <f t="shared" ca="1" si="29"/>
        <v>345670.23237971967</v>
      </c>
      <c r="AA61">
        <f t="shared" ca="1" si="30"/>
        <v>177572.27106558898</v>
      </c>
      <c r="AB61">
        <f t="shared" ca="1" si="31"/>
        <v>168097.96131413069</v>
      </c>
      <c r="AE61">
        <f t="shared" ca="1" si="0"/>
        <v>0</v>
      </c>
      <c r="AF61">
        <f t="shared" ca="1" si="1"/>
        <v>1</v>
      </c>
      <c r="BA61" s="7">
        <f ca="1">Table4[[#This Row],[Column20]]/Table4[[#This Row],[Column9]]</f>
        <v>37701.962395445997</v>
      </c>
      <c r="BD61" s="6">
        <f ca="1">Table4[[#This Row],[Column19]]/Table4[[#This Row],[Column18]]</f>
        <v>0.15502902299834842</v>
      </c>
      <c r="BQ61" t="str">
        <f t="shared" ca="1" si="2"/>
        <v>1</v>
      </c>
      <c r="BS61">
        <f ca="1">IF(Table4[[#This Row],[Column28]]&gt;BU60,Table4[[#This Row],[Column3]],0)</f>
        <v>25</v>
      </c>
    </row>
    <row r="62" spans="1:71" x14ac:dyDescent="0.4">
      <c r="A62">
        <f t="shared" ca="1" si="3"/>
        <v>1</v>
      </c>
      <c r="B62" t="str">
        <f t="shared" ca="1" si="4"/>
        <v>woman</v>
      </c>
      <c r="C62">
        <f t="shared" ca="1" si="5"/>
        <v>41</v>
      </c>
      <c r="D62">
        <f t="shared" ca="1" si="6"/>
        <v>6</v>
      </c>
      <c r="E62" t="str">
        <f t="shared" ca="1" si="7"/>
        <v>Agriculture</v>
      </c>
      <c r="F62">
        <f t="shared" ca="1" si="23"/>
        <v>5</v>
      </c>
      <c r="G62" t="str">
        <f ca="1">VLOOKUP(F62,$K$3:$L$7:L66,2)</f>
        <v>other</v>
      </c>
      <c r="H62">
        <f t="shared" ca="1" si="9"/>
        <v>4</v>
      </c>
      <c r="I62">
        <f t="shared" ca="1" si="10"/>
        <v>2</v>
      </c>
      <c r="J62">
        <f t="shared" ca="1" si="11"/>
        <v>57996</v>
      </c>
      <c r="P62">
        <f t="shared" ca="1" si="12"/>
        <v>4</v>
      </c>
      <c r="Q62" t="str">
        <f t="shared" ca="1" si="13"/>
        <v>lagos</v>
      </c>
      <c r="R62">
        <f t="shared" ca="1" si="24"/>
        <v>231984</v>
      </c>
      <c r="S62">
        <f t="shared" ca="1" si="15"/>
        <v>52204.79057436726</v>
      </c>
      <c r="T62">
        <f t="shared" ca="1" si="25"/>
        <v>12204.664129224873</v>
      </c>
      <c r="W62">
        <f t="shared" ca="1" si="26"/>
        <v>9287.1751311040916</v>
      </c>
      <c r="X62">
        <f t="shared" ca="1" si="27"/>
        <v>6405.6657560004287</v>
      </c>
      <c r="Y62">
        <f t="shared" ca="1" si="28"/>
        <v>377.87955061290393</v>
      </c>
      <c r="Z62">
        <f t="shared" ca="1" si="29"/>
        <v>244566.54367983778</v>
      </c>
      <c r="AA62">
        <f t="shared" ca="1" si="30"/>
        <v>67897.631461471785</v>
      </c>
      <c r="AB62">
        <f t="shared" ca="1" si="31"/>
        <v>176668.91221836599</v>
      </c>
      <c r="AE62">
        <f t="shared" ca="1" si="0"/>
        <v>0</v>
      </c>
      <c r="AF62">
        <f t="shared" ca="1" si="1"/>
        <v>1</v>
      </c>
      <c r="BA62" s="7">
        <f ca="1">Table4[[#This Row],[Column20]]/Table4[[#This Row],[Column9]]</f>
        <v>6102.3320646124366</v>
      </c>
      <c r="BD62" s="6">
        <f ca="1">Table4[[#This Row],[Column19]]/Table4[[#This Row],[Column18]]</f>
        <v>0.22503616876322186</v>
      </c>
      <c r="BQ62" t="str">
        <f t="shared" ca="1" si="2"/>
        <v>1</v>
      </c>
      <c r="BS62">
        <f ca="1">IF(Table4[[#This Row],[Column28]]&gt;BU61,Table4[[#This Row],[Column3]],0)</f>
        <v>41</v>
      </c>
    </row>
    <row r="63" spans="1:71" x14ac:dyDescent="0.4">
      <c r="A63">
        <f t="shared" ca="1" si="3"/>
        <v>1</v>
      </c>
      <c r="B63" t="str">
        <f t="shared" ca="1" si="4"/>
        <v>woman</v>
      </c>
      <c r="C63">
        <f t="shared" ca="1" si="5"/>
        <v>44</v>
      </c>
      <c r="D63">
        <f t="shared" ca="1" si="6"/>
        <v>6</v>
      </c>
      <c r="E63" t="str">
        <f t="shared" ca="1" si="7"/>
        <v>Agriculture</v>
      </c>
      <c r="F63">
        <f t="shared" ca="1" si="23"/>
        <v>3</v>
      </c>
      <c r="G63" t="str">
        <f ca="1">VLOOKUP(F63,$K$3:$L$7:L67,2)</f>
        <v>university</v>
      </c>
      <c r="H63">
        <f t="shared" ca="1" si="9"/>
        <v>2</v>
      </c>
      <c r="I63">
        <f t="shared" ca="1" si="10"/>
        <v>4</v>
      </c>
      <c r="J63">
        <f t="shared" ca="1" si="11"/>
        <v>62214</v>
      </c>
      <c r="K63">
        <v>21</v>
      </c>
      <c r="L63" t="s">
        <v>11</v>
      </c>
      <c r="N63">
        <v>25</v>
      </c>
      <c r="O63" t="s">
        <v>4</v>
      </c>
      <c r="P63">
        <f t="shared" ca="1" si="12"/>
        <v>4</v>
      </c>
      <c r="Q63" t="str">
        <f t="shared" ca="1" si="13"/>
        <v>lagos</v>
      </c>
      <c r="R63">
        <f t="shared" ca="1" si="24"/>
        <v>248856</v>
      </c>
      <c r="S63">
        <f t="shared" ca="1" si="15"/>
        <v>192512.88493810492</v>
      </c>
      <c r="T63">
        <f t="shared" ca="1" si="25"/>
        <v>200300.41997065651</v>
      </c>
      <c r="W63">
        <f t="shared" ca="1" si="26"/>
        <v>170261.07043003591</v>
      </c>
      <c r="X63">
        <f t="shared" ca="1" si="27"/>
        <v>40420.322797989065</v>
      </c>
      <c r="Y63">
        <f t="shared" ca="1" si="28"/>
        <v>14150.76718725269</v>
      </c>
      <c r="Z63">
        <f t="shared" ca="1" si="29"/>
        <v>463307.18715790921</v>
      </c>
      <c r="AA63">
        <f t="shared" ca="1" si="30"/>
        <v>403194.27816612989</v>
      </c>
      <c r="AB63">
        <f t="shared" ca="1" si="31"/>
        <v>60112.908991779317</v>
      </c>
      <c r="AE63">
        <f t="shared" ca="1" si="0"/>
        <v>1</v>
      </c>
      <c r="AF63">
        <f t="shared" ca="1" si="1"/>
        <v>0</v>
      </c>
      <c r="BA63" s="7">
        <f ca="1">Table4[[#This Row],[Column20]]/Table4[[#This Row],[Column9]]</f>
        <v>50075.104992664128</v>
      </c>
      <c r="BD63" s="6">
        <f ca="1">Table4[[#This Row],[Column19]]/Table4[[#This Row],[Column18]]</f>
        <v>0.77359149443093567</v>
      </c>
      <c r="BQ63" t="str">
        <f t="shared" ca="1" si="2"/>
        <v>1</v>
      </c>
      <c r="BS63">
        <f ca="1">IF(Table4[[#This Row],[Column28]]&gt;BU62,Table4[[#This Row],[Column3]],0)</f>
        <v>44</v>
      </c>
    </row>
    <row r="64" spans="1:71" x14ac:dyDescent="0.4">
      <c r="A64">
        <f t="shared" ca="1" si="3"/>
        <v>2</v>
      </c>
      <c r="B64" t="str">
        <f t="shared" ca="1" si="4"/>
        <v>man</v>
      </c>
      <c r="C64">
        <f t="shared" ca="1" si="5"/>
        <v>44</v>
      </c>
      <c r="D64">
        <f t="shared" ca="1" si="6"/>
        <v>2</v>
      </c>
      <c r="E64" t="str">
        <f t="shared" ca="1" si="7"/>
        <v>construction</v>
      </c>
      <c r="F64">
        <f t="shared" ca="1" si="23"/>
        <v>3</v>
      </c>
      <c r="G64" t="str">
        <f ca="1">VLOOKUP(F64,$K$3:$L$7:L68,2)</f>
        <v>university</v>
      </c>
      <c r="H64">
        <f t="shared" ca="1" si="9"/>
        <v>1</v>
      </c>
      <c r="I64">
        <f t="shared" ca="1" si="10"/>
        <v>4</v>
      </c>
      <c r="J64">
        <f t="shared" ca="1" si="11"/>
        <v>57767</v>
      </c>
      <c r="K64">
        <v>22</v>
      </c>
      <c r="L64" t="s">
        <v>12</v>
      </c>
      <c r="N64">
        <v>26</v>
      </c>
      <c r="O64" t="s">
        <v>5</v>
      </c>
      <c r="P64">
        <f t="shared" ca="1" si="12"/>
        <v>7</v>
      </c>
      <c r="Q64" t="str">
        <f t="shared" ca="1" si="13"/>
        <v>kwara</v>
      </c>
      <c r="R64">
        <f t="shared" ca="1" si="24"/>
        <v>231068</v>
      </c>
      <c r="S64">
        <f t="shared" ca="1" si="15"/>
        <v>150587.3276594136</v>
      </c>
      <c r="T64">
        <f t="shared" ca="1" si="25"/>
        <v>151231.68541712212</v>
      </c>
      <c r="W64">
        <f t="shared" ca="1" si="26"/>
        <v>5487.1536322070942</v>
      </c>
      <c r="X64">
        <f t="shared" ca="1" si="27"/>
        <v>49244.380536066034</v>
      </c>
      <c r="Y64">
        <f t="shared" ca="1" si="28"/>
        <v>37217.697396718148</v>
      </c>
      <c r="Z64">
        <f t="shared" ca="1" si="29"/>
        <v>419517.38281384029</v>
      </c>
      <c r="AA64">
        <f t="shared" ca="1" si="30"/>
        <v>205318.86182768672</v>
      </c>
      <c r="AB64">
        <f t="shared" ca="1" si="31"/>
        <v>214198.52098615357</v>
      </c>
      <c r="AE64">
        <f t="shared" ca="1" si="0"/>
        <v>0</v>
      </c>
      <c r="AF64">
        <f t="shared" ca="1" si="1"/>
        <v>1</v>
      </c>
      <c r="BA64" s="7">
        <f ca="1">Table4[[#This Row],[Column20]]/Table4[[#This Row],[Column9]]</f>
        <v>37807.92135428053</v>
      </c>
      <c r="BD64" s="6">
        <f ca="1">Table4[[#This Row],[Column19]]/Table4[[#This Row],[Column18]]</f>
        <v>0.65170135050899991</v>
      </c>
      <c r="BQ64" t="str">
        <f t="shared" ca="1" si="2"/>
        <v>1</v>
      </c>
      <c r="BS64">
        <f ca="1">IF(Table4[[#This Row],[Column28]]&gt;BU63,Table4[[#This Row],[Column3]],0)</f>
        <v>44</v>
      </c>
    </row>
    <row r="65" spans="1:71" x14ac:dyDescent="0.4">
      <c r="A65">
        <f t="shared" ca="1" si="3"/>
        <v>1</v>
      </c>
      <c r="B65" t="str">
        <f t="shared" ca="1" si="4"/>
        <v>woman</v>
      </c>
      <c r="C65">
        <f t="shared" ca="1" si="5"/>
        <v>39</v>
      </c>
      <c r="D65">
        <f t="shared" ca="1" si="6"/>
        <v>6</v>
      </c>
      <c r="E65" t="str">
        <f t="shared" ca="1" si="7"/>
        <v>Agriculture</v>
      </c>
      <c r="F65">
        <f t="shared" ca="1" si="23"/>
        <v>1</v>
      </c>
      <c r="G65" t="str">
        <f ca="1">VLOOKUP(F65,$K$3:$L$7:L69,2)</f>
        <v>high school</v>
      </c>
      <c r="H65">
        <f t="shared" ca="1" si="9"/>
        <v>3</v>
      </c>
      <c r="I65">
        <f t="shared" ca="1" si="10"/>
        <v>2</v>
      </c>
      <c r="J65">
        <f t="shared" ca="1" si="11"/>
        <v>37900</v>
      </c>
      <c r="K65">
        <v>23</v>
      </c>
      <c r="L65" t="s">
        <v>13</v>
      </c>
      <c r="N65">
        <v>27</v>
      </c>
      <c r="O65" t="s">
        <v>6</v>
      </c>
      <c r="P65">
        <f t="shared" ca="1" si="12"/>
        <v>7</v>
      </c>
      <c r="Q65" t="str">
        <f t="shared" ca="1" si="13"/>
        <v>kwara</v>
      </c>
      <c r="R65">
        <f t="shared" ca="1" si="24"/>
        <v>151600</v>
      </c>
      <c r="S65">
        <f t="shared" ca="1" si="15"/>
        <v>19690.249029958231</v>
      </c>
      <c r="T65">
        <f t="shared" ca="1" si="25"/>
        <v>24356.823067976537</v>
      </c>
      <c r="U65">
        <v>29</v>
      </c>
      <c r="V65" t="s">
        <v>20</v>
      </c>
      <c r="W65">
        <f t="shared" ca="1" si="26"/>
        <v>20443.073275791965</v>
      </c>
      <c r="X65">
        <f t="shared" ca="1" si="27"/>
        <v>2552.1657087434496</v>
      </c>
      <c r="Y65">
        <f t="shared" ca="1" si="28"/>
        <v>17979.348929042928</v>
      </c>
      <c r="Z65">
        <f t="shared" ca="1" si="29"/>
        <v>193936.17199701947</v>
      </c>
      <c r="AA65">
        <f t="shared" ca="1" si="30"/>
        <v>42685.488014493647</v>
      </c>
      <c r="AB65">
        <f t="shared" ca="1" si="31"/>
        <v>151250.68398252584</v>
      </c>
      <c r="AE65">
        <f t="shared" ca="1" si="0"/>
        <v>1</v>
      </c>
      <c r="AF65">
        <f t="shared" ca="1" si="1"/>
        <v>0</v>
      </c>
      <c r="BA65" s="7">
        <f ca="1">Table4[[#This Row],[Column20]]/Table4[[#This Row],[Column9]]</f>
        <v>12178.411533988268</v>
      </c>
      <c r="BD65" s="6">
        <f ca="1">Table4[[#This Row],[Column19]]/Table4[[#This Row],[Column18]]</f>
        <v>0.12988290916858991</v>
      </c>
      <c r="BQ65" t="str">
        <f t="shared" ca="1" si="2"/>
        <v>1</v>
      </c>
      <c r="BS65">
        <f ca="1">IF(Table4[[#This Row],[Column28]]&gt;BU64,Table4[[#This Row],[Column3]],0)</f>
        <v>39</v>
      </c>
    </row>
    <row r="66" spans="1:71" x14ac:dyDescent="0.4">
      <c r="A66">
        <f t="shared" ca="1" si="3"/>
        <v>2</v>
      </c>
      <c r="B66" t="str">
        <f t="shared" ca="1" si="4"/>
        <v>man</v>
      </c>
      <c r="C66">
        <f t="shared" ca="1" si="5"/>
        <v>49</v>
      </c>
      <c r="D66">
        <f t="shared" ca="1" si="6"/>
        <v>6</v>
      </c>
      <c r="E66" t="str">
        <f t="shared" ca="1" si="7"/>
        <v>Agriculture</v>
      </c>
      <c r="F66">
        <f t="shared" ca="1" si="23"/>
        <v>5</v>
      </c>
      <c r="G66" t="str">
        <f ca="1">VLOOKUP(F66,$K$3:$L$7:L70,2)</f>
        <v>other</v>
      </c>
      <c r="H66">
        <f t="shared" ca="1" si="9"/>
        <v>3</v>
      </c>
      <c r="I66">
        <f t="shared" ca="1" si="10"/>
        <v>2</v>
      </c>
      <c r="J66">
        <f t="shared" ca="1" si="11"/>
        <v>46152</v>
      </c>
      <c r="K66">
        <v>24</v>
      </c>
      <c r="L66" t="s">
        <v>14</v>
      </c>
      <c r="N66">
        <v>28</v>
      </c>
      <c r="O66" t="s">
        <v>7</v>
      </c>
      <c r="P66">
        <f t="shared" ca="1" si="12"/>
        <v>1</v>
      </c>
      <c r="Q66" t="str">
        <f t="shared" ca="1" si="13"/>
        <v>ekiti</v>
      </c>
      <c r="R66">
        <f t="shared" ca="1" si="24"/>
        <v>138456</v>
      </c>
      <c r="S66">
        <f t="shared" ca="1" si="15"/>
        <v>27776.491510229393</v>
      </c>
      <c r="T66">
        <f t="shared" ca="1" si="25"/>
        <v>60570.347207392057</v>
      </c>
      <c r="U66">
        <v>30</v>
      </c>
      <c r="V66" t="s">
        <v>21</v>
      </c>
      <c r="W66">
        <f t="shared" ca="1" si="26"/>
        <v>44273.093859110028</v>
      </c>
      <c r="X66">
        <f t="shared" ca="1" si="27"/>
        <v>33868.586210341848</v>
      </c>
      <c r="Y66">
        <f t="shared" ca="1" si="28"/>
        <v>48032.536243805807</v>
      </c>
      <c r="Z66">
        <f t="shared" ca="1" si="29"/>
        <v>247058.88345119788</v>
      </c>
      <c r="AA66">
        <f t="shared" ca="1" si="30"/>
        <v>105918.17157968126</v>
      </c>
      <c r="AB66">
        <f t="shared" ca="1" si="31"/>
        <v>141140.7118715166</v>
      </c>
      <c r="AE66">
        <f t="shared" ca="1" si="0"/>
        <v>1</v>
      </c>
      <c r="AF66">
        <f t="shared" ca="1" si="1"/>
        <v>0</v>
      </c>
      <c r="BA66" s="7">
        <f ca="1">Table4[[#This Row],[Column20]]/Table4[[#This Row],[Column9]]</f>
        <v>30285.173603696028</v>
      </c>
      <c r="BD66" s="6">
        <f ca="1">Table4[[#This Row],[Column19]]/Table4[[#This Row],[Column18]]</f>
        <v>0.20061601888130087</v>
      </c>
      <c r="BQ66" t="str">
        <f t="shared" ca="1" si="2"/>
        <v>1</v>
      </c>
      <c r="BS66">
        <f ca="1">IF(Table4[[#This Row],[Column28]]&gt;BU65,Table4[[#This Row],[Column3]],0)</f>
        <v>49</v>
      </c>
    </row>
    <row r="67" spans="1:71" x14ac:dyDescent="0.4">
      <c r="A67">
        <f t="shared" ca="1" si="3"/>
        <v>2</v>
      </c>
      <c r="B67" t="str">
        <f t="shared" ca="1" si="4"/>
        <v>man</v>
      </c>
      <c r="C67">
        <f t="shared" ca="1" si="5"/>
        <v>32</v>
      </c>
      <c r="D67">
        <f t="shared" ca="1" si="6"/>
        <v>3</v>
      </c>
      <c r="E67" t="str">
        <f t="shared" ca="1" si="7"/>
        <v>Academia</v>
      </c>
      <c r="F67">
        <f t="shared" ca="1" si="23"/>
        <v>3</v>
      </c>
      <c r="G67" t="str">
        <f ca="1">VLOOKUP(F67,$K$3:$L$7:L71,2)</f>
        <v>university</v>
      </c>
      <c r="H67">
        <f t="shared" ca="1" si="9"/>
        <v>2</v>
      </c>
      <c r="I67">
        <f t="shared" ca="1" si="10"/>
        <v>4</v>
      </c>
      <c r="J67">
        <f t="shared" ca="1" si="11"/>
        <v>79766</v>
      </c>
      <c r="K67">
        <v>25</v>
      </c>
      <c r="L67" t="s">
        <v>15</v>
      </c>
      <c r="N67">
        <v>29</v>
      </c>
      <c r="O67" t="s">
        <v>8</v>
      </c>
      <c r="P67">
        <f t="shared" ca="1" si="12"/>
        <v>2</v>
      </c>
      <c r="Q67" t="str">
        <f t="shared" ca="1" si="13"/>
        <v>ondo</v>
      </c>
      <c r="R67">
        <f t="shared" ca="1" si="24"/>
        <v>319064</v>
      </c>
      <c r="S67">
        <f t="shared" ca="1" si="15"/>
        <v>188903.15799994004</v>
      </c>
      <c r="T67">
        <f t="shared" ca="1" si="25"/>
        <v>276170.78699834488</v>
      </c>
      <c r="U67">
        <v>31</v>
      </c>
      <c r="V67" t="s">
        <v>22</v>
      </c>
      <c r="W67">
        <f t="shared" ca="1" si="26"/>
        <v>263908.2214876549</v>
      </c>
      <c r="X67">
        <f t="shared" ca="1" si="27"/>
        <v>58694.467772864315</v>
      </c>
      <c r="Y67">
        <f t="shared" ca="1" si="28"/>
        <v>59761.482428582516</v>
      </c>
      <c r="Z67">
        <f t="shared" ca="1" si="29"/>
        <v>654996.26942692744</v>
      </c>
      <c r="AA67">
        <f t="shared" ca="1" si="30"/>
        <v>511505.84726045927</v>
      </c>
      <c r="AB67">
        <f t="shared" ca="1" si="31"/>
        <v>143490.42216646817</v>
      </c>
      <c r="AE67">
        <f t="shared" ref="AE67:AE130" ca="1" si="32">IF(B68="man",1,0)</f>
        <v>1</v>
      </c>
      <c r="AF67">
        <f t="shared" ref="AF67:AF130" ca="1" si="33">IF(B68="woman",1,0)</f>
        <v>0</v>
      </c>
      <c r="BA67" s="7">
        <f ca="1">Table4[[#This Row],[Column20]]/Table4[[#This Row],[Column9]]</f>
        <v>69042.696749586219</v>
      </c>
      <c r="BD67" s="6">
        <f ca="1">Table4[[#This Row],[Column19]]/Table4[[#This Row],[Column18]]</f>
        <v>0.59205412707149674</v>
      </c>
      <c r="BQ67" t="str">
        <f t="shared" ref="BQ67:BQ130" ca="1" si="34">IF(AA68&gt;J68,"1","0")</f>
        <v>1</v>
      </c>
      <c r="BS67">
        <f ca="1">IF(Table4[[#This Row],[Column28]]&gt;BU66,Table4[[#This Row],[Column3]],0)</f>
        <v>32</v>
      </c>
    </row>
    <row r="68" spans="1:71" x14ac:dyDescent="0.4">
      <c r="A68">
        <f t="shared" ref="A68:A131" ca="1" si="35">RANDBETWEEN(1,2)</f>
        <v>2</v>
      </c>
      <c r="B68" t="str">
        <f t="shared" ref="B68:B131" ca="1" si="36">IF(A68=1,"woman","man")</f>
        <v>man</v>
      </c>
      <c r="C68">
        <f t="shared" ref="C68:C131" ca="1" si="37">RANDBETWEEN(25,50)</f>
        <v>28</v>
      </c>
      <c r="D68">
        <f t="shared" ref="D68:D131" ca="1" si="38">RANDBETWEEN(1,6)</f>
        <v>2</v>
      </c>
      <c r="E68" t="str">
        <f t="shared" ref="E68:E131" ca="1" si="39">VLOOKUP($D68,($N$3:$O$8),2)</f>
        <v>construction</v>
      </c>
      <c r="F68">
        <f t="shared" ca="1" si="23"/>
        <v>5</v>
      </c>
      <c r="G68" t="str">
        <f ca="1">VLOOKUP(F68,$K$3:$L$7:L72,2)</f>
        <v>other</v>
      </c>
      <c r="H68">
        <f t="shared" ref="H68:H131" ca="1" si="40">RANDBETWEEN(0,4)</f>
        <v>4</v>
      </c>
      <c r="I68">
        <f t="shared" ref="I68:I131" ca="1" si="41">RANDBETWEEN(1,4)</f>
        <v>1</v>
      </c>
      <c r="J68">
        <f t="shared" ref="J68:J131" ca="1" si="42">RANDBETWEEN(25000,90000)</f>
        <v>49119</v>
      </c>
      <c r="N68">
        <v>30</v>
      </c>
      <c r="O68" t="s">
        <v>9</v>
      </c>
      <c r="P68">
        <f t="shared" ref="P68:P131" ca="1" si="43">RANDBETWEEN(1,7)</f>
        <v>3</v>
      </c>
      <c r="Q68" t="str">
        <f t="shared" ref="Q68:Q131" ca="1" si="44">VLOOKUP(P68,$U$5:$V$11,2)</f>
        <v>osun</v>
      </c>
      <c r="R68">
        <f t="shared" ca="1" si="24"/>
        <v>196476</v>
      </c>
      <c r="S68">
        <f t="shared" ref="S68:S131" ca="1" si="45">RAND()*R68</f>
        <v>89487.60271804592</v>
      </c>
      <c r="T68">
        <f t="shared" ca="1" si="25"/>
        <v>35363.078211251421</v>
      </c>
      <c r="U68">
        <v>32</v>
      </c>
      <c r="V68" t="s">
        <v>23</v>
      </c>
      <c r="W68">
        <f t="shared" ca="1" si="26"/>
        <v>17588.998385065774</v>
      </c>
      <c r="X68">
        <f t="shared" ca="1" si="27"/>
        <v>5804.6562461849107</v>
      </c>
      <c r="Y68">
        <f t="shared" ca="1" si="28"/>
        <v>38063.970715307289</v>
      </c>
      <c r="Z68">
        <f t="shared" ca="1" si="29"/>
        <v>269903.04892655869</v>
      </c>
      <c r="AA68">
        <f t="shared" ca="1" si="30"/>
        <v>112881.2573492966</v>
      </c>
      <c r="AB68">
        <f t="shared" ca="1" si="31"/>
        <v>157021.79157726211</v>
      </c>
      <c r="AE68">
        <f t="shared" ca="1" si="32"/>
        <v>1</v>
      </c>
      <c r="AF68">
        <f t="shared" ca="1" si="33"/>
        <v>0</v>
      </c>
      <c r="BA68" s="7">
        <f ca="1">Table4[[#This Row],[Column20]]/Table4[[#This Row],[Column9]]</f>
        <v>35363.078211251421</v>
      </c>
      <c r="BD68" s="6">
        <f ca="1">Table4[[#This Row],[Column19]]/Table4[[#This Row],[Column18]]</f>
        <v>0.45546327652255708</v>
      </c>
      <c r="BQ68" t="str">
        <f t="shared" ca="1" si="34"/>
        <v>1</v>
      </c>
      <c r="BS68">
        <f ca="1">IF(Table4[[#This Row],[Column28]]&gt;BU67,Table4[[#This Row],[Column3]],0)</f>
        <v>28</v>
      </c>
    </row>
    <row r="69" spans="1:71" x14ac:dyDescent="0.4">
      <c r="A69">
        <f t="shared" ca="1" si="35"/>
        <v>2</v>
      </c>
      <c r="B69" t="str">
        <f t="shared" ca="1" si="36"/>
        <v>man</v>
      </c>
      <c r="C69">
        <f t="shared" ca="1" si="37"/>
        <v>26</v>
      </c>
      <c r="D69">
        <f t="shared" ca="1" si="38"/>
        <v>4</v>
      </c>
      <c r="E69" t="str">
        <f t="shared" ca="1" si="39"/>
        <v>IT</v>
      </c>
      <c r="F69">
        <f t="shared" ca="1" si="23"/>
        <v>2</v>
      </c>
      <c r="G69" t="str">
        <f ca="1">VLOOKUP(F69,$K$3:$L$7:L73,2)</f>
        <v>college</v>
      </c>
      <c r="H69">
        <f t="shared" ca="1" si="40"/>
        <v>3</v>
      </c>
      <c r="I69">
        <f t="shared" ca="1" si="41"/>
        <v>1</v>
      </c>
      <c r="J69">
        <f t="shared" ca="1" si="42"/>
        <v>39054</v>
      </c>
      <c r="P69">
        <f t="shared" ca="1" si="43"/>
        <v>6</v>
      </c>
      <c r="Q69" t="str">
        <f t="shared" ca="1" si="44"/>
        <v>ogun</v>
      </c>
      <c r="R69">
        <f t="shared" ca="1" si="24"/>
        <v>117162</v>
      </c>
      <c r="S69">
        <f t="shared" ca="1" si="45"/>
        <v>66495.878460404085</v>
      </c>
      <c r="T69">
        <f t="shared" ca="1" si="25"/>
        <v>13388.008556091472</v>
      </c>
      <c r="U69">
        <v>33</v>
      </c>
      <c r="V69" t="s">
        <v>24</v>
      </c>
      <c r="W69">
        <f t="shared" ca="1" si="26"/>
        <v>11360.263334199348</v>
      </c>
      <c r="X69">
        <f t="shared" ca="1" si="27"/>
        <v>4569.1689130223522</v>
      </c>
      <c r="Y69">
        <f t="shared" ca="1" si="28"/>
        <v>36805.610459750205</v>
      </c>
      <c r="Z69">
        <f t="shared" ca="1" si="29"/>
        <v>167355.61901584166</v>
      </c>
      <c r="AA69">
        <f t="shared" ca="1" si="30"/>
        <v>82425.310707625787</v>
      </c>
      <c r="AB69">
        <f t="shared" ca="1" si="31"/>
        <v>84930.30830821587</v>
      </c>
      <c r="AE69">
        <f t="shared" ca="1" si="32"/>
        <v>0</v>
      </c>
      <c r="AF69">
        <f t="shared" ca="1" si="33"/>
        <v>1</v>
      </c>
      <c r="BA69" s="7">
        <f ca="1">Table4[[#This Row],[Column20]]/Table4[[#This Row],[Column9]]</f>
        <v>13388.008556091472</v>
      </c>
      <c r="BD69" s="6">
        <f ca="1">Table4[[#This Row],[Column19]]/Table4[[#This Row],[Column18]]</f>
        <v>0.56755499616261318</v>
      </c>
      <c r="BQ69" t="str">
        <f t="shared" ca="1" si="34"/>
        <v>1</v>
      </c>
      <c r="BS69">
        <f ca="1">IF(Table4[[#This Row],[Column28]]&gt;BU68,Table4[[#This Row],[Column3]],0)</f>
        <v>26</v>
      </c>
    </row>
    <row r="70" spans="1:71" x14ac:dyDescent="0.4">
      <c r="A70">
        <f t="shared" ca="1" si="35"/>
        <v>1</v>
      </c>
      <c r="B70" t="str">
        <f t="shared" ca="1" si="36"/>
        <v>woman</v>
      </c>
      <c r="C70">
        <f t="shared" ca="1" si="37"/>
        <v>35</v>
      </c>
      <c r="D70">
        <f t="shared" ca="1" si="38"/>
        <v>2</v>
      </c>
      <c r="E70" t="str">
        <f t="shared" ca="1" si="39"/>
        <v>construction</v>
      </c>
      <c r="F70">
        <f t="shared" ca="1" si="23"/>
        <v>1</v>
      </c>
      <c r="G70" t="str">
        <f ca="1">VLOOKUP(F70,$K$3:$L$7:L74,2)</f>
        <v>high school</v>
      </c>
      <c r="H70">
        <f t="shared" ca="1" si="40"/>
        <v>0</v>
      </c>
      <c r="I70">
        <f t="shared" ca="1" si="41"/>
        <v>2</v>
      </c>
      <c r="J70">
        <f t="shared" ca="1" si="42"/>
        <v>27741</v>
      </c>
      <c r="P70">
        <f t="shared" ca="1" si="43"/>
        <v>1</v>
      </c>
      <c r="Q70" t="str">
        <f t="shared" ca="1" si="44"/>
        <v>ekiti</v>
      </c>
      <c r="R70">
        <f t="shared" ca="1" si="24"/>
        <v>110964</v>
      </c>
      <c r="S70">
        <f t="shared" ca="1" si="45"/>
        <v>15348.212024013317</v>
      </c>
      <c r="T70">
        <f t="shared" ca="1" si="25"/>
        <v>30158.478563237491</v>
      </c>
      <c r="U70">
        <v>34</v>
      </c>
      <c r="V70" t="s">
        <v>25</v>
      </c>
      <c r="W70">
        <f t="shared" ca="1" si="26"/>
        <v>11705.770632835867</v>
      </c>
      <c r="X70">
        <f t="shared" ca="1" si="27"/>
        <v>15728.453132184395</v>
      </c>
      <c r="Y70">
        <f t="shared" ca="1" si="28"/>
        <v>12586.201308010615</v>
      </c>
      <c r="Z70">
        <f t="shared" ca="1" si="29"/>
        <v>153708.67987124811</v>
      </c>
      <c r="AA70">
        <f t="shared" ca="1" si="30"/>
        <v>42782.435789033581</v>
      </c>
      <c r="AB70">
        <f t="shared" ca="1" si="31"/>
        <v>110926.24408221453</v>
      </c>
      <c r="AE70">
        <f t="shared" ca="1" si="32"/>
        <v>1</v>
      </c>
      <c r="AF70">
        <f t="shared" ca="1" si="33"/>
        <v>0</v>
      </c>
      <c r="BA70" s="7">
        <f ca="1">Table4[[#This Row],[Column20]]/Table4[[#This Row],[Column9]]</f>
        <v>15079.239281618746</v>
      </c>
      <c r="BD70" s="6">
        <f ca="1">Table4[[#This Row],[Column19]]/Table4[[#This Row],[Column18]]</f>
        <v>0.13831703997704947</v>
      </c>
      <c r="BQ70" t="str">
        <f t="shared" ca="1" si="34"/>
        <v>1</v>
      </c>
      <c r="BS70">
        <f ca="1">IF(Table4[[#This Row],[Column28]]&gt;BU69,Table4[[#This Row],[Column3]],0)</f>
        <v>35</v>
      </c>
    </row>
    <row r="71" spans="1:71" x14ac:dyDescent="0.4">
      <c r="A71">
        <f t="shared" ca="1" si="35"/>
        <v>2</v>
      </c>
      <c r="B71" t="str">
        <f t="shared" ca="1" si="36"/>
        <v>man</v>
      </c>
      <c r="C71">
        <f t="shared" ca="1" si="37"/>
        <v>40</v>
      </c>
      <c r="D71">
        <f t="shared" ca="1" si="38"/>
        <v>5</v>
      </c>
      <c r="E71" t="str">
        <f t="shared" ca="1" si="39"/>
        <v>General work</v>
      </c>
      <c r="F71">
        <f t="shared" ca="1" si="23"/>
        <v>5</v>
      </c>
      <c r="G71" t="str">
        <f ca="1">VLOOKUP(F71,$K$3:$L$7:L75,2)</f>
        <v>other</v>
      </c>
      <c r="H71">
        <f t="shared" ca="1" si="40"/>
        <v>2</v>
      </c>
      <c r="I71">
        <f t="shared" ca="1" si="41"/>
        <v>2</v>
      </c>
      <c r="J71">
        <f t="shared" ca="1" si="42"/>
        <v>80686</v>
      </c>
      <c r="P71">
        <f t="shared" ca="1" si="43"/>
        <v>3</v>
      </c>
      <c r="Q71" t="str">
        <f t="shared" ca="1" si="44"/>
        <v>osun</v>
      </c>
      <c r="R71">
        <f t="shared" ca="1" si="24"/>
        <v>242058</v>
      </c>
      <c r="S71">
        <f t="shared" ca="1" si="45"/>
        <v>136474.51056172958</v>
      </c>
      <c r="T71">
        <f t="shared" ca="1" si="25"/>
        <v>99260.864568665129</v>
      </c>
      <c r="U71">
        <v>35</v>
      </c>
      <c r="V71" t="s">
        <v>26</v>
      </c>
      <c r="W71">
        <f t="shared" ca="1" si="26"/>
        <v>52932.421172117924</v>
      </c>
      <c r="X71">
        <f t="shared" ca="1" si="27"/>
        <v>41330.86823686643</v>
      </c>
      <c r="Y71">
        <f t="shared" ca="1" si="28"/>
        <v>9877.1413933939039</v>
      </c>
      <c r="Z71">
        <f t="shared" ca="1" si="29"/>
        <v>351196.00596205902</v>
      </c>
      <c r="AA71">
        <f t="shared" ca="1" si="30"/>
        <v>230737.79997071394</v>
      </c>
      <c r="AB71">
        <f t="shared" ca="1" si="31"/>
        <v>120458.20599134508</v>
      </c>
      <c r="AE71">
        <f t="shared" ca="1" si="32"/>
        <v>0</v>
      </c>
      <c r="AF71">
        <f t="shared" ca="1" si="33"/>
        <v>1</v>
      </c>
      <c r="BA71" s="7">
        <f ca="1">Table4[[#This Row],[Column20]]/Table4[[#This Row],[Column9]]</f>
        <v>49630.432284332564</v>
      </c>
      <c r="BD71" s="6">
        <f ca="1">Table4[[#This Row],[Column19]]/Table4[[#This Row],[Column18]]</f>
        <v>0.56380913071135674</v>
      </c>
      <c r="BQ71" t="str">
        <f t="shared" ca="1" si="34"/>
        <v>1</v>
      </c>
      <c r="BS71">
        <f ca="1">IF(Table4[[#This Row],[Column28]]&gt;BU70,Table4[[#This Row],[Column3]],0)</f>
        <v>40</v>
      </c>
    </row>
    <row r="72" spans="1:71" x14ac:dyDescent="0.4">
      <c r="A72">
        <f t="shared" ca="1" si="35"/>
        <v>1</v>
      </c>
      <c r="B72" t="str">
        <f t="shared" ca="1" si="36"/>
        <v>woman</v>
      </c>
      <c r="C72">
        <f t="shared" ca="1" si="37"/>
        <v>43</v>
      </c>
      <c r="D72">
        <f t="shared" ca="1" si="38"/>
        <v>3</v>
      </c>
      <c r="E72" t="str">
        <f t="shared" ca="1" si="39"/>
        <v>Academia</v>
      </c>
      <c r="F72">
        <f t="shared" ca="1" si="23"/>
        <v>4</v>
      </c>
      <c r="G72" t="str">
        <f ca="1">VLOOKUP(F72,$K$3:$L$7:L76,2)</f>
        <v>technical</v>
      </c>
      <c r="H72">
        <f t="shared" ca="1" si="40"/>
        <v>4</v>
      </c>
      <c r="I72">
        <f t="shared" ca="1" si="41"/>
        <v>3</v>
      </c>
      <c r="J72">
        <f t="shared" ca="1" si="42"/>
        <v>79832</v>
      </c>
      <c r="P72">
        <f t="shared" ca="1" si="43"/>
        <v>1</v>
      </c>
      <c r="Q72" t="str">
        <f t="shared" ca="1" si="44"/>
        <v>ekiti</v>
      </c>
      <c r="R72">
        <f t="shared" ca="1" si="24"/>
        <v>239496</v>
      </c>
      <c r="S72">
        <f t="shared" ca="1" si="45"/>
        <v>176066.77636101824</v>
      </c>
      <c r="T72">
        <f t="shared" ca="1" si="25"/>
        <v>8483.778346149229</v>
      </c>
      <c r="W72">
        <f t="shared" ca="1" si="26"/>
        <v>3627.1930445814046</v>
      </c>
      <c r="X72">
        <f t="shared" ca="1" si="27"/>
        <v>37523.4709030429</v>
      </c>
      <c r="Y72">
        <f t="shared" ca="1" si="28"/>
        <v>15809.315997366932</v>
      </c>
      <c r="Z72">
        <f t="shared" ca="1" si="29"/>
        <v>263789.09434351616</v>
      </c>
      <c r="AA72">
        <f t="shared" ca="1" si="30"/>
        <v>217217.44030864254</v>
      </c>
      <c r="AB72">
        <f t="shared" ca="1" si="31"/>
        <v>46571.654034873616</v>
      </c>
      <c r="AE72">
        <f t="shared" ca="1" si="32"/>
        <v>0</v>
      </c>
      <c r="AF72">
        <f t="shared" ca="1" si="33"/>
        <v>1</v>
      </c>
      <c r="BA72" s="7">
        <f ca="1">Table4[[#This Row],[Column20]]/Table4[[#This Row],[Column9]]</f>
        <v>2827.9261153830762</v>
      </c>
      <c r="BD72" s="6">
        <f ca="1">Table4[[#This Row],[Column19]]/Table4[[#This Row],[Column18]]</f>
        <v>0.73515539449935796</v>
      </c>
      <c r="BQ72" t="str">
        <f t="shared" ca="1" si="34"/>
        <v>1</v>
      </c>
      <c r="BS72">
        <f ca="1">IF(Table4[[#This Row],[Column28]]&gt;BU71,Table4[[#This Row],[Column3]],0)</f>
        <v>43</v>
      </c>
    </row>
    <row r="73" spans="1:71" x14ac:dyDescent="0.4">
      <c r="A73">
        <f t="shared" ca="1" si="35"/>
        <v>1</v>
      </c>
      <c r="B73" t="str">
        <f t="shared" ca="1" si="36"/>
        <v>woman</v>
      </c>
      <c r="C73">
        <f t="shared" ca="1" si="37"/>
        <v>33</v>
      </c>
      <c r="D73">
        <f t="shared" ca="1" si="38"/>
        <v>4</v>
      </c>
      <c r="E73" t="str">
        <f t="shared" ca="1" si="39"/>
        <v>IT</v>
      </c>
      <c r="F73">
        <f t="shared" ca="1" si="23"/>
        <v>2</v>
      </c>
      <c r="G73" t="str">
        <f ca="1">VLOOKUP(F73,$K$3:$L$7:L77,2)</f>
        <v>college</v>
      </c>
      <c r="H73">
        <f t="shared" ca="1" si="40"/>
        <v>2</v>
      </c>
      <c r="I73">
        <f t="shared" ca="1" si="41"/>
        <v>2</v>
      </c>
      <c r="J73">
        <f t="shared" ca="1" si="42"/>
        <v>58429</v>
      </c>
      <c r="P73">
        <f t="shared" ca="1" si="43"/>
        <v>5</v>
      </c>
      <c r="Q73" t="str">
        <f t="shared" ca="1" si="44"/>
        <v>oyo</v>
      </c>
      <c r="R73">
        <f t="shared" ca="1" si="24"/>
        <v>175287</v>
      </c>
      <c r="S73">
        <f t="shared" ca="1" si="45"/>
        <v>123210.884375847</v>
      </c>
      <c r="T73">
        <f t="shared" ca="1" si="25"/>
        <v>73574.041654088447</v>
      </c>
      <c r="W73">
        <f t="shared" ca="1" si="26"/>
        <v>50547.595192423403</v>
      </c>
      <c r="X73">
        <f t="shared" ca="1" si="27"/>
        <v>33950.005041833741</v>
      </c>
      <c r="Y73">
        <f t="shared" ca="1" si="28"/>
        <v>42360.831025347004</v>
      </c>
      <c r="Z73">
        <f t="shared" ca="1" si="29"/>
        <v>291221.87267943542</v>
      </c>
      <c r="AA73">
        <f t="shared" ca="1" si="30"/>
        <v>207708.48461010415</v>
      </c>
      <c r="AB73">
        <f t="shared" ca="1" si="31"/>
        <v>83513.388069331268</v>
      </c>
      <c r="AE73">
        <f t="shared" ca="1" si="32"/>
        <v>1</v>
      </c>
      <c r="AF73">
        <f t="shared" ca="1" si="33"/>
        <v>0</v>
      </c>
      <c r="BA73" s="7">
        <f ca="1">Table4[[#This Row],[Column20]]/Table4[[#This Row],[Column9]]</f>
        <v>36787.020827044224</v>
      </c>
      <c r="BD73" s="6">
        <f ca="1">Table4[[#This Row],[Column19]]/Table4[[#This Row],[Column18]]</f>
        <v>0.70290942497645004</v>
      </c>
      <c r="BQ73" t="str">
        <f t="shared" ca="1" si="34"/>
        <v>1</v>
      </c>
      <c r="BS73">
        <f ca="1">IF(Table4[[#This Row],[Column28]]&gt;BU72,Table4[[#This Row],[Column3]],0)</f>
        <v>33</v>
      </c>
    </row>
    <row r="74" spans="1:71" x14ac:dyDescent="0.4">
      <c r="A74">
        <f t="shared" ca="1" si="35"/>
        <v>2</v>
      </c>
      <c r="B74" t="str">
        <f t="shared" ca="1" si="36"/>
        <v>man</v>
      </c>
      <c r="C74">
        <f t="shared" ca="1" si="37"/>
        <v>38</v>
      </c>
      <c r="D74">
        <f t="shared" ca="1" si="38"/>
        <v>4</v>
      </c>
      <c r="E74" t="str">
        <f t="shared" ca="1" si="39"/>
        <v>IT</v>
      </c>
      <c r="F74">
        <f t="shared" ca="1" si="23"/>
        <v>5</v>
      </c>
      <c r="G74" t="str">
        <f ca="1">VLOOKUP(F74,$K$3:$L$7:L78,2)</f>
        <v>other</v>
      </c>
      <c r="H74">
        <f t="shared" ca="1" si="40"/>
        <v>4</v>
      </c>
      <c r="I74">
        <f t="shared" ca="1" si="41"/>
        <v>3</v>
      </c>
      <c r="J74">
        <f t="shared" ca="1" si="42"/>
        <v>82074</v>
      </c>
      <c r="P74">
        <f t="shared" ca="1" si="43"/>
        <v>2</v>
      </c>
      <c r="Q74" t="str">
        <f t="shared" ca="1" si="44"/>
        <v>ondo</v>
      </c>
      <c r="R74">
        <f t="shared" ca="1" si="24"/>
        <v>328296</v>
      </c>
      <c r="S74">
        <f t="shared" ca="1" si="45"/>
        <v>241653.11268708477</v>
      </c>
      <c r="T74">
        <f t="shared" ca="1" si="25"/>
        <v>170241.5325101557</v>
      </c>
      <c r="W74">
        <f t="shared" ca="1" si="26"/>
        <v>93450.551698556243</v>
      </c>
      <c r="X74">
        <f t="shared" ca="1" si="27"/>
        <v>61256.829738212175</v>
      </c>
      <c r="Y74">
        <f t="shared" ca="1" si="28"/>
        <v>27133.354058096458</v>
      </c>
      <c r="Z74">
        <f t="shared" ca="1" si="29"/>
        <v>525670.88656825223</v>
      </c>
      <c r="AA74">
        <f t="shared" ca="1" si="30"/>
        <v>396360.49412385316</v>
      </c>
      <c r="AB74">
        <f t="shared" ca="1" si="31"/>
        <v>129310.39244439907</v>
      </c>
      <c r="AE74">
        <f t="shared" ca="1" si="32"/>
        <v>1</v>
      </c>
      <c r="AF74">
        <f t="shared" ca="1" si="33"/>
        <v>0</v>
      </c>
      <c r="BA74" s="7">
        <f ca="1">Table4[[#This Row],[Column20]]/Table4[[#This Row],[Column9]]</f>
        <v>56747.177503385232</v>
      </c>
      <c r="BD74" s="6">
        <f ca="1">Table4[[#This Row],[Column19]]/Table4[[#This Row],[Column18]]</f>
        <v>0.73608302473098897</v>
      </c>
      <c r="BQ74" t="str">
        <f t="shared" ca="1" si="34"/>
        <v>1</v>
      </c>
      <c r="BS74">
        <f ca="1">IF(Table4[[#This Row],[Column28]]&gt;BU73,Table4[[#This Row],[Column3]],0)</f>
        <v>38</v>
      </c>
    </row>
    <row r="75" spans="1:71" x14ac:dyDescent="0.4">
      <c r="A75">
        <f t="shared" ca="1" si="35"/>
        <v>2</v>
      </c>
      <c r="B75" t="str">
        <f t="shared" ca="1" si="36"/>
        <v>man</v>
      </c>
      <c r="C75">
        <f t="shared" ca="1" si="37"/>
        <v>35</v>
      </c>
      <c r="D75">
        <f t="shared" ca="1" si="38"/>
        <v>1</v>
      </c>
      <c r="E75" t="str">
        <f t="shared" ca="1" si="39"/>
        <v>heallth</v>
      </c>
      <c r="F75">
        <f t="shared" ca="1" si="23"/>
        <v>5</v>
      </c>
      <c r="G75" t="str">
        <f ca="1">VLOOKUP(F75,$K$3:$L$7:L79,2)</f>
        <v>other</v>
      </c>
      <c r="H75">
        <f t="shared" ca="1" si="40"/>
        <v>4</v>
      </c>
      <c r="I75">
        <f t="shared" ca="1" si="41"/>
        <v>2</v>
      </c>
      <c r="J75">
        <f t="shared" ca="1" si="42"/>
        <v>31849</v>
      </c>
      <c r="P75">
        <f t="shared" ca="1" si="43"/>
        <v>4</v>
      </c>
      <c r="Q75" t="str">
        <f t="shared" ca="1" si="44"/>
        <v>lagos</v>
      </c>
      <c r="R75">
        <f t="shared" ca="1" si="24"/>
        <v>127396</v>
      </c>
      <c r="S75">
        <f t="shared" ca="1" si="45"/>
        <v>47044.542165143284</v>
      </c>
      <c r="T75">
        <f t="shared" ca="1" si="25"/>
        <v>6726.0614098073283</v>
      </c>
      <c r="W75">
        <f t="shared" ca="1" si="26"/>
        <v>6623.1589553379918</v>
      </c>
      <c r="X75">
        <f t="shared" ca="1" si="27"/>
        <v>19275.359266281601</v>
      </c>
      <c r="Y75">
        <f t="shared" ca="1" si="28"/>
        <v>42249.484374089589</v>
      </c>
      <c r="Z75">
        <f t="shared" ca="1" si="29"/>
        <v>176371.5457838969</v>
      </c>
      <c r="AA75">
        <f t="shared" ca="1" si="30"/>
        <v>72943.060386762867</v>
      </c>
      <c r="AB75">
        <f t="shared" ca="1" si="31"/>
        <v>103428.48539713403</v>
      </c>
      <c r="AE75">
        <f t="shared" ca="1" si="32"/>
        <v>0</v>
      </c>
      <c r="AF75">
        <f t="shared" ca="1" si="33"/>
        <v>1</v>
      </c>
      <c r="BA75" s="7">
        <f ca="1">Table4[[#This Row],[Column20]]/Table4[[#This Row],[Column9]]</f>
        <v>3363.0307049036642</v>
      </c>
      <c r="BD75" s="6">
        <f ca="1">Table4[[#This Row],[Column19]]/Table4[[#This Row],[Column18]]</f>
        <v>0.36927801630461932</v>
      </c>
      <c r="BQ75" t="str">
        <f t="shared" ca="1" si="34"/>
        <v>1</v>
      </c>
      <c r="BS75">
        <f ca="1">IF(Table4[[#This Row],[Column28]]&gt;BU74,Table4[[#This Row],[Column3]],0)</f>
        <v>35</v>
      </c>
    </row>
    <row r="76" spans="1:71" x14ac:dyDescent="0.4">
      <c r="A76">
        <f t="shared" ca="1" si="35"/>
        <v>1</v>
      </c>
      <c r="B76" t="str">
        <f t="shared" ca="1" si="36"/>
        <v>woman</v>
      </c>
      <c r="C76">
        <f t="shared" ca="1" si="37"/>
        <v>31</v>
      </c>
      <c r="D76">
        <f t="shared" ca="1" si="38"/>
        <v>5</v>
      </c>
      <c r="E76" t="str">
        <f t="shared" ca="1" si="39"/>
        <v>General work</v>
      </c>
      <c r="F76">
        <f t="shared" ca="1" si="23"/>
        <v>2</v>
      </c>
      <c r="G76" t="str">
        <f ca="1">VLOOKUP(F76,$K$3:$L$7:L80,2)</f>
        <v>college</v>
      </c>
      <c r="H76">
        <f t="shared" ca="1" si="40"/>
        <v>3</v>
      </c>
      <c r="I76">
        <f t="shared" ca="1" si="41"/>
        <v>2</v>
      </c>
      <c r="J76">
        <f t="shared" ca="1" si="42"/>
        <v>76955</v>
      </c>
      <c r="P76">
        <f t="shared" ca="1" si="43"/>
        <v>3</v>
      </c>
      <c r="Q76" t="str">
        <f t="shared" ca="1" si="44"/>
        <v>osun</v>
      </c>
      <c r="R76">
        <f t="shared" ca="1" si="24"/>
        <v>307820</v>
      </c>
      <c r="S76">
        <f t="shared" ca="1" si="45"/>
        <v>87901.947972266717</v>
      </c>
      <c r="T76">
        <f t="shared" ca="1" si="25"/>
        <v>5628.8948102802715</v>
      </c>
      <c r="W76">
        <f t="shared" ca="1" si="26"/>
        <v>1490.0611328620007</v>
      </c>
      <c r="X76">
        <f t="shared" ca="1" si="27"/>
        <v>28769.743004920569</v>
      </c>
      <c r="Y76">
        <f t="shared" ca="1" si="28"/>
        <v>65969.625955563912</v>
      </c>
      <c r="Z76">
        <f t="shared" ca="1" si="29"/>
        <v>379418.52076584421</v>
      </c>
      <c r="AA76">
        <f t="shared" ca="1" si="30"/>
        <v>118161.75211004929</v>
      </c>
      <c r="AB76">
        <f t="shared" ca="1" si="31"/>
        <v>261256.76865579491</v>
      </c>
      <c r="AE76">
        <f t="shared" ca="1" si="32"/>
        <v>0</v>
      </c>
      <c r="AF76">
        <f t="shared" ca="1" si="33"/>
        <v>1</v>
      </c>
      <c r="BA76" s="7">
        <f ca="1">Table4[[#This Row],[Column20]]/Table4[[#This Row],[Column9]]</f>
        <v>2814.4474051401357</v>
      </c>
      <c r="BD76" s="6">
        <f ca="1">Table4[[#This Row],[Column19]]/Table4[[#This Row],[Column18]]</f>
        <v>0.28556282233859631</v>
      </c>
      <c r="BQ76" t="str">
        <f t="shared" ca="1" si="34"/>
        <v>1</v>
      </c>
      <c r="BS76">
        <f ca="1">IF(Table4[[#This Row],[Column28]]&gt;BU75,Table4[[#This Row],[Column3]],0)</f>
        <v>31</v>
      </c>
    </row>
    <row r="77" spans="1:71" x14ac:dyDescent="0.4">
      <c r="A77">
        <f t="shared" ca="1" si="35"/>
        <v>1</v>
      </c>
      <c r="B77" t="str">
        <f t="shared" ca="1" si="36"/>
        <v>woman</v>
      </c>
      <c r="C77">
        <f t="shared" ca="1" si="37"/>
        <v>27</v>
      </c>
      <c r="D77">
        <f t="shared" ca="1" si="38"/>
        <v>6</v>
      </c>
      <c r="E77" t="str">
        <f t="shared" ca="1" si="39"/>
        <v>Agriculture</v>
      </c>
      <c r="F77">
        <f t="shared" ca="1" si="23"/>
        <v>1</v>
      </c>
      <c r="G77" t="str">
        <f ca="1">VLOOKUP(F77,$K$3:$L$7:L81,2)</f>
        <v>high school</v>
      </c>
      <c r="H77">
        <f t="shared" ca="1" si="40"/>
        <v>1</v>
      </c>
      <c r="I77">
        <f t="shared" ca="1" si="41"/>
        <v>1</v>
      </c>
      <c r="J77">
        <f t="shared" ca="1" si="42"/>
        <v>81744</v>
      </c>
      <c r="P77">
        <f t="shared" ca="1" si="43"/>
        <v>4</v>
      </c>
      <c r="Q77" t="str">
        <f t="shared" ca="1" si="44"/>
        <v>lagos</v>
      </c>
      <c r="R77">
        <f t="shared" ca="1" si="24"/>
        <v>326976</v>
      </c>
      <c r="S77">
        <f t="shared" ca="1" si="45"/>
        <v>98394.067692731813</v>
      </c>
      <c r="T77">
        <f t="shared" ca="1" si="25"/>
        <v>57044.203847413955</v>
      </c>
      <c r="W77">
        <f t="shared" ca="1" si="26"/>
        <v>3953.862322104746</v>
      </c>
      <c r="X77">
        <f t="shared" ca="1" si="27"/>
        <v>76238.416748733158</v>
      </c>
      <c r="Y77">
        <f t="shared" ca="1" si="28"/>
        <v>35217.650567685756</v>
      </c>
      <c r="Z77">
        <f t="shared" ca="1" si="29"/>
        <v>419237.85441509972</v>
      </c>
      <c r="AA77">
        <f t="shared" ca="1" si="30"/>
        <v>178586.34676356972</v>
      </c>
      <c r="AB77">
        <f t="shared" ca="1" si="31"/>
        <v>240651.50765153</v>
      </c>
      <c r="AE77">
        <f t="shared" ca="1" si="32"/>
        <v>1</v>
      </c>
      <c r="AF77">
        <f t="shared" ca="1" si="33"/>
        <v>0</v>
      </c>
      <c r="BA77" s="7">
        <f ca="1">Table4[[#This Row],[Column20]]/Table4[[#This Row],[Column9]]</f>
        <v>57044.203847413955</v>
      </c>
      <c r="BD77" s="6">
        <f ca="1">Table4[[#This Row],[Column19]]/Table4[[#This Row],[Column18]]</f>
        <v>0.30092137555273724</v>
      </c>
      <c r="BQ77" t="str">
        <f t="shared" ca="1" si="34"/>
        <v>1</v>
      </c>
      <c r="BS77">
        <f ca="1">IF(Table4[[#This Row],[Column28]]&gt;BU76,Table4[[#This Row],[Column3]],0)</f>
        <v>27</v>
      </c>
    </row>
    <row r="78" spans="1:71" x14ac:dyDescent="0.4">
      <c r="A78">
        <f t="shared" ca="1" si="35"/>
        <v>2</v>
      </c>
      <c r="B78" t="str">
        <f t="shared" ca="1" si="36"/>
        <v>man</v>
      </c>
      <c r="C78">
        <f t="shared" ca="1" si="37"/>
        <v>27</v>
      </c>
      <c r="D78">
        <f t="shared" ca="1" si="38"/>
        <v>5</v>
      </c>
      <c r="E78" t="str">
        <f t="shared" ca="1" si="39"/>
        <v>General work</v>
      </c>
      <c r="F78">
        <f t="shared" ca="1" si="23"/>
        <v>2</v>
      </c>
      <c r="G78" t="str">
        <f ca="1">VLOOKUP(F78,$K$3:$L$7:L82,2)</f>
        <v>college</v>
      </c>
      <c r="H78">
        <f t="shared" ca="1" si="40"/>
        <v>2</v>
      </c>
      <c r="I78">
        <f t="shared" ca="1" si="41"/>
        <v>2</v>
      </c>
      <c r="J78">
        <f t="shared" ca="1" si="42"/>
        <v>73676</v>
      </c>
      <c r="K78">
        <v>26</v>
      </c>
      <c r="L78" t="s">
        <v>11</v>
      </c>
      <c r="N78">
        <v>31</v>
      </c>
      <c r="O78" t="s">
        <v>4</v>
      </c>
      <c r="P78">
        <f t="shared" ca="1" si="43"/>
        <v>2</v>
      </c>
      <c r="Q78" t="str">
        <f t="shared" ca="1" si="44"/>
        <v>ondo</v>
      </c>
      <c r="R78">
        <f t="shared" ca="1" si="24"/>
        <v>221028</v>
      </c>
      <c r="S78">
        <f t="shared" ca="1" si="45"/>
        <v>202684.41843676704</v>
      </c>
      <c r="T78">
        <f t="shared" ca="1" si="25"/>
        <v>31817.722905383998</v>
      </c>
      <c r="W78">
        <f t="shared" ca="1" si="26"/>
        <v>18593.487128448924</v>
      </c>
      <c r="X78">
        <f t="shared" ca="1" si="27"/>
        <v>52829.499002763303</v>
      </c>
      <c r="Y78">
        <f t="shared" ca="1" si="28"/>
        <v>89577.67576794402</v>
      </c>
      <c r="Z78">
        <f t="shared" ca="1" si="29"/>
        <v>342423.39867332799</v>
      </c>
      <c r="AA78">
        <f t="shared" ca="1" si="30"/>
        <v>274107.40456797928</v>
      </c>
      <c r="AB78">
        <f t="shared" ca="1" si="31"/>
        <v>68315.994105348713</v>
      </c>
      <c r="AE78">
        <f t="shared" ca="1" si="32"/>
        <v>1</v>
      </c>
      <c r="AF78">
        <f t="shared" ca="1" si="33"/>
        <v>0</v>
      </c>
      <c r="BA78" s="7">
        <f ca="1">Table4[[#This Row],[Column20]]/Table4[[#This Row],[Column9]]</f>
        <v>15908.861452691999</v>
      </c>
      <c r="BD78" s="6">
        <f ca="1">Table4[[#This Row],[Column19]]/Table4[[#This Row],[Column18]]</f>
        <v>0.91700788333046956</v>
      </c>
      <c r="BQ78" t="str">
        <f t="shared" ca="1" si="34"/>
        <v>1</v>
      </c>
      <c r="BS78">
        <f ca="1">IF(Table4[[#This Row],[Column28]]&gt;BU77,Table4[[#This Row],[Column3]],0)</f>
        <v>27</v>
      </c>
    </row>
    <row r="79" spans="1:71" x14ac:dyDescent="0.4">
      <c r="A79">
        <f t="shared" ca="1" si="35"/>
        <v>2</v>
      </c>
      <c r="B79" t="str">
        <f t="shared" ca="1" si="36"/>
        <v>man</v>
      </c>
      <c r="C79">
        <f t="shared" ca="1" si="37"/>
        <v>26</v>
      </c>
      <c r="D79">
        <f t="shared" ca="1" si="38"/>
        <v>6</v>
      </c>
      <c r="E79" t="str">
        <f t="shared" ca="1" si="39"/>
        <v>Agriculture</v>
      </c>
      <c r="F79">
        <f t="shared" ca="1" si="23"/>
        <v>1</v>
      </c>
      <c r="G79" t="str">
        <f ca="1">VLOOKUP(F79,$K$3:$L$7:L83,2)</f>
        <v>high school</v>
      </c>
      <c r="H79">
        <f t="shared" ca="1" si="40"/>
        <v>3</v>
      </c>
      <c r="I79">
        <f t="shared" ca="1" si="41"/>
        <v>2</v>
      </c>
      <c r="J79">
        <f t="shared" ca="1" si="42"/>
        <v>28393</v>
      </c>
      <c r="K79">
        <v>27</v>
      </c>
      <c r="L79" t="s">
        <v>12</v>
      </c>
      <c r="N79">
        <v>32</v>
      </c>
      <c r="O79" t="s">
        <v>5</v>
      </c>
      <c r="P79">
        <f t="shared" ca="1" si="43"/>
        <v>2</v>
      </c>
      <c r="Q79" t="str">
        <f t="shared" ca="1" si="44"/>
        <v>ondo</v>
      </c>
      <c r="R79">
        <f t="shared" ca="1" si="24"/>
        <v>113572</v>
      </c>
      <c r="S79">
        <f t="shared" ca="1" si="45"/>
        <v>65280.404670498028</v>
      </c>
      <c r="T79">
        <f t="shared" ca="1" si="25"/>
        <v>26492.13823358115</v>
      </c>
      <c r="W79">
        <f t="shared" ca="1" si="26"/>
        <v>15060.334764626752</v>
      </c>
      <c r="X79">
        <f t="shared" ca="1" si="27"/>
        <v>10473.291476234212</v>
      </c>
      <c r="Y79">
        <f t="shared" ca="1" si="28"/>
        <v>22179.75522456416</v>
      </c>
      <c r="Z79">
        <f t="shared" ca="1" si="29"/>
        <v>162243.89345814532</v>
      </c>
      <c r="AA79">
        <f t="shared" ca="1" si="30"/>
        <v>90814.03091135899</v>
      </c>
      <c r="AB79">
        <f t="shared" ca="1" si="31"/>
        <v>71429.862546786331</v>
      </c>
      <c r="AE79">
        <f t="shared" ca="1" si="32"/>
        <v>1</v>
      </c>
      <c r="AF79">
        <f t="shared" ca="1" si="33"/>
        <v>0</v>
      </c>
      <c r="BA79" s="7">
        <f ca="1">Table4[[#This Row],[Column20]]/Table4[[#This Row],[Column9]]</f>
        <v>13246.069116790575</v>
      </c>
      <c r="BD79" s="6">
        <f ca="1">Table4[[#This Row],[Column19]]/Table4[[#This Row],[Column18]]</f>
        <v>0.5747931239257742</v>
      </c>
      <c r="BQ79" t="str">
        <f t="shared" ca="1" si="34"/>
        <v>1</v>
      </c>
      <c r="BS79">
        <f ca="1">IF(Table4[[#This Row],[Column28]]&gt;BU78,Table4[[#This Row],[Column3]],0)</f>
        <v>26</v>
      </c>
    </row>
    <row r="80" spans="1:71" x14ac:dyDescent="0.4">
      <c r="A80">
        <f t="shared" ca="1" si="35"/>
        <v>2</v>
      </c>
      <c r="B80" t="str">
        <f t="shared" ca="1" si="36"/>
        <v>man</v>
      </c>
      <c r="C80">
        <f t="shared" ca="1" si="37"/>
        <v>35</v>
      </c>
      <c r="D80">
        <f t="shared" ca="1" si="38"/>
        <v>2</v>
      </c>
      <c r="E80" t="str">
        <f t="shared" ca="1" si="39"/>
        <v>construction</v>
      </c>
      <c r="F80">
        <f t="shared" ca="1" si="23"/>
        <v>2</v>
      </c>
      <c r="G80" t="str">
        <f ca="1">VLOOKUP(F80,$K$3:$L$7:L84,2)</f>
        <v>college</v>
      </c>
      <c r="H80">
        <f t="shared" ca="1" si="40"/>
        <v>1</v>
      </c>
      <c r="I80">
        <f t="shared" ca="1" si="41"/>
        <v>4</v>
      </c>
      <c r="J80">
        <f t="shared" ca="1" si="42"/>
        <v>79762</v>
      </c>
      <c r="K80">
        <v>28</v>
      </c>
      <c r="L80" t="s">
        <v>13</v>
      </c>
      <c r="N80">
        <v>33</v>
      </c>
      <c r="O80" t="s">
        <v>6</v>
      </c>
      <c r="P80">
        <f t="shared" ca="1" si="43"/>
        <v>5</v>
      </c>
      <c r="Q80" t="str">
        <f t="shared" ca="1" si="44"/>
        <v>oyo</v>
      </c>
      <c r="R80">
        <f t="shared" ca="1" si="24"/>
        <v>239286</v>
      </c>
      <c r="S80">
        <f t="shared" ca="1" si="45"/>
        <v>101812.52855539157</v>
      </c>
      <c r="T80">
        <f t="shared" ca="1" si="25"/>
        <v>257990.65958813045</v>
      </c>
      <c r="U80">
        <v>36</v>
      </c>
      <c r="V80" t="s">
        <v>20</v>
      </c>
      <c r="W80">
        <f t="shared" ca="1" si="26"/>
        <v>152360.66055959556</v>
      </c>
      <c r="X80">
        <f t="shared" ca="1" si="27"/>
        <v>41627.6086167623</v>
      </c>
      <c r="Y80">
        <f t="shared" ca="1" si="28"/>
        <v>31513.700458910818</v>
      </c>
      <c r="Z80">
        <f t="shared" ca="1" si="29"/>
        <v>528790.36004704132</v>
      </c>
      <c r="AA80">
        <f t="shared" ca="1" si="30"/>
        <v>295800.79773174948</v>
      </c>
      <c r="AB80">
        <f t="shared" ca="1" si="31"/>
        <v>232989.56231529184</v>
      </c>
      <c r="AE80">
        <f t="shared" ca="1" si="32"/>
        <v>1</v>
      </c>
      <c r="AF80">
        <f t="shared" ca="1" si="33"/>
        <v>0</v>
      </c>
      <c r="BA80" s="7">
        <f ca="1">Table4[[#This Row],[Column20]]/Table4[[#This Row],[Column9]]</f>
        <v>64497.664897032613</v>
      </c>
      <c r="BD80" s="6">
        <f ca="1">Table4[[#This Row],[Column19]]/Table4[[#This Row],[Column18]]</f>
        <v>0.42548468592141442</v>
      </c>
      <c r="BQ80" t="str">
        <f t="shared" ca="1" si="34"/>
        <v>1</v>
      </c>
      <c r="BS80">
        <f ca="1">IF(Table4[[#This Row],[Column28]]&gt;BU79,Table4[[#This Row],[Column3]],0)</f>
        <v>35</v>
      </c>
    </row>
    <row r="81" spans="1:71" x14ac:dyDescent="0.4">
      <c r="A81">
        <f t="shared" ca="1" si="35"/>
        <v>2</v>
      </c>
      <c r="B81" t="str">
        <f t="shared" ca="1" si="36"/>
        <v>man</v>
      </c>
      <c r="C81">
        <f t="shared" ca="1" si="37"/>
        <v>39</v>
      </c>
      <c r="D81">
        <f t="shared" ca="1" si="38"/>
        <v>3</v>
      </c>
      <c r="E81" t="str">
        <f t="shared" ca="1" si="39"/>
        <v>Academia</v>
      </c>
      <c r="F81">
        <f t="shared" ca="1" si="23"/>
        <v>4</v>
      </c>
      <c r="G81" t="str">
        <f ca="1">VLOOKUP(F81,$K$3:$L$7:L85,2)</f>
        <v>technical</v>
      </c>
      <c r="H81">
        <f t="shared" ca="1" si="40"/>
        <v>3</v>
      </c>
      <c r="I81">
        <f t="shared" ca="1" si="41"/>
        <v>2</v>
      </c>
      <c r="J81">
        <f t="shared" ca="1" si="42"/>
        <v>44002</v>
      </c>
      <c r="K81">
        <v>29</v>
      </c>
      <c r="L81" t="s">
        <v>14</v>
      </c>
      <c r="N81">
        <v>34</v>
      </c>
      <c r="O81" t="s">
        <v>7</v>
      </c>
      <c r="P81">
        <f t="shared" ca="1" si="43"/>
        <v>1</v>
      </c>
      <c r="Q81" t="str">
        <f t="shared" ca="1" si="44"/>
        <v>ekiti</v>
      </c>
      <c r="R81">
        <f t="shared" ca="1" si="24"/>
        <v>176008</v>
      </c>
      <c r="S81">
        <f t="shared" ca="1" si="45"/>
        <v>131079.12636743556</v>
      </c>
      <c r="T81">
        <f t="shared" ca="1" si="25"/>
        <v>24582.212316377732</v>
      </c>
      <c r="U81">
        <v>37</v>
      </c>
      <c r="V81" t="s">
        <v>21</v>
      </c>
      <c r="W81">
        <f t="shared" ca="1" si="26"/>
        <v>21278.900477434523</v>
      </c>
      <c r="X81">
        <f t="shared" ca="1" si="27"/>
        <v>2961.9425265140007</v>
      </c>
      <c r="Y81">
        <f t="shared" ca="1" si="28"/>
        <v>23071.730115156777</v>
      </c>
      <c r="Z81">
        <f t="shared" ca="1" si="29"/>
        <v>223661.94243153449</v>
      </c>
      <c r="AA81">
        <f t="shared" ca="1" si="30"/>
        <v>155319.96937138407</v>
      </c>
      <c r="AB81">
        <f t="shared" ca="1" si="31"/>
        <v>68341.973060150427</v>
      </c>
      <c r="AE81">
        <f t="shared" ca="1" si="32"/>
        <v>0</v>
      </c>
      <c r="AF81">
        <f t="shared" ca="1" si="33"/>
        <v>1</v>
      </c>
      <c r="BA81" s="7">
        <f ca="1">Table4[[#This Row],[Column20]]/Table4[[#This Row],[Column9]]</f>
        <v>12291.106158188866</v>
      </c>
      <c r="BD81" s="6">
        <f ca="1">Table4[[#This Row],[Column19]]/Table4[[#This Row],[Column18]]</f>
        <v>0.74473391190988791</v>
      </c>
      <c r="BQ81" t="str">
        <f t="shared" ca="1" si="34"/>
        <v>1</v>
      </c>
      <c r="BS81">
        <f ca="1">IF(Table4[[#This Row],[Column28]]&gt;BU80,Table4[[#This Row],[Column3]],0)</f>
        <v>39</v>
      </c>
    </row>
    <row r="82" spans="1:71" x14ac:dyDescent="0.4">
      <c r="A82">
        <f t="shared" ca="1" si="35"/>
        <v>1</v>
      </c>
      <c r="B82" t="str">
        <f t="shared" ca="1" si="36"/>
        <v>woman</v>
      </c>
      <c r="C82">
        <f t="shared" ca="1" si="37"/>
        <v>39</v>
      </c>
      <c r="D82">
        <f t="shared" ca="1" si="38"/>
        <v>4</v>
      </c>
      <c r="E82" t="str">
        <f t="shared" ca="1" si="39"/>
        <v>IT</v>
      </c>
      <c r="F82">
        <f t="shared" ref="F82:F145" ca="1" si="46">RANDBETWEEN(1,5)</f>
        <v>2</v>
      </c>
      <c r="G82" t="str">
        <f ca="1">VLOOKUP(F82,$K$3:$L$7:L86,2)</f>
        <v>college</v>
      </c>
      <c r="H82">
        <f t="shared" ca="1" si="40"/>
        <v>3</v>
      </c>
      <c r="I82">
        <f t="shared" ca="1" si="41"/>
        <v>1</v>
      </c>
      <c r="J82">
        <f t="shared" ca="1" si="42"/>
        <v>71662</v>
      </c>
      <c r="K82">
        <v>30</v>
      </c>
      <c r="L82" t="s">
        <v>15</v>
      </c>
      <c r="N82">
        <v>35</v>
      </c>
      <c r="O82" t="s">
        <v>8</v>
      </c>
      <c r="P82">
        <f t="shared" ca="1" si="43"/>
        <v>6</v>
      </c>
      <c r="Q82" t="str">
        <f t="shared" ca="1" si="44"/>
        <v>ogun</v>
      </c>
      <c r="R82">
        <f t="shared" ca="1" si="24"/>
        <v>214986</v>
      </c>
      <c r="S82">
        <f t="shared" ca="1" si="45"/>
        <v>203545.91317550457</v>
      </c>
      <c r="T82">
        <f t="shared" ca="1" si="25"/>
        <v>20661.261240930471</v>
      </c>
      <c r="U82">
        <v>38</v>
      </c>
      <c r="V82" t="s">
        <v>22</v>
      </c>
      <c r="W82">
        <f t="shared" ca="1" si="26"/>
        <v>12669.338759032566</v>
      </c>
      <c r="X82">
        <f t="shared" ca="1" si="27"/>
        <v>47850.033574585716</v>
      </c>
      <c r="Y82">
        <f t="shared" ca="1" si="28"/>
        <v>96055.885098054699</v>
      </c>
      <c r="Z82">
        <f t="shared" ca="1" si="29"/>
        <v>331703.14633898519</v>
      </c>
      <c r="AA82">
        <f t="shared" ca="1" si="30"/>
        <v>264065.28550912288</v>
      </c>
      <c r="AB82">
        <f t="shared" ca="1" si="31"/>
        <v>67637.8608298623</v>
      </c>
      <c r="AE82">
        <f t="shared" ca="1" si="32"/>
        <v>1</v>
      </c>
      <c r="AF82">
        <f t="shared" ca="1" si="33"/>
        <v>0</v>
      </c>
      <c r="BA82" s="7">
        <f ca="1">Table4[[#This Row],[Column20]]/Table4[[#This Row],[Column9]]</f>
        <v>20661.261240930471</v>
      </c>
      <c r="BD82" s="6">
        <f ca="1">Table4[[#This Row],[Column19]]/Table4[[#This Row],[Column18]]</f>
        <v>0.94678682879584986</v>
      </c>
      <c r="BQ82" t="str">
        <f t="shared" ca="1" si="34"/>
        <v>1</v>
      </c>
      <c r="BS82">
        <f ca="1">IF(Table4[[#This Row],[Column28]]&gt;BU81,Table4[[#This Row],[Column3]],0)</f>
        <v>39</v>
      </c>
    </row>
    <row r="83" spans="1:71" x14ac:dyDescent="0.4">
      <c r="A83">
        <f t="shared" ca="1" si="35"/>
        <v>2</v>
      </c>
      <c r="B83" t="str">
        <f t="shared" ca="1" si="36"/>
        <v>man</v>
      </c>
      <c r="C83">
        <f t="shared" ca="1" si="37"/>
        <v>40</v>
      </c>
      <c r="D83">
        <f t="shared" ca="1" si="38"/>
        <v>3</v>
      </c>
      <c r="E83" t="str">
        <f t="shared" ca="1" si="39"/>
        <v>Academia</v>
      </c>
      <c r="F83">
        <f t="shared" ca="1" si="46"/>
        <v>3</v>
      </c>
      <c r="G83" t="str">
        <f ca="1">VLOOKUP(F83,$K$3:$L$7:L87,2)</f>
        <v>university</v>
      </c>
      <c r="H83">
        <f t="shared" ca="1" si="40"/>
        <v>4</v>
      </c>
      <c r="I83">
        <f t="shared" ca="1" si="41"/>
        <v>1</v>
      </c>
      <c r="J83">
        <f t="shared" ca="1" si="42"/>
        <v>28857</v>
      </c>
      <c r="N83">
        <v>36</v>
      </c>
      <c r="O83" t="s">
        <v>9</v>
      </c>
      <c r="P83">
        <f t="shared" ca="1" si="43"/>
        <v>1</v>
      </c>
      <c r="Q83" t="str">
        <f t="shared" ca="1" si="44"/>
        <v>ekiti</v>
      </c>
      <c r="R83">
        <f t="shared" ref="R83:R146" ca="1" si="47">RANDBETWEEN(3,4)*J83</f>
        <v>86571</v>
      </c>
      <c r="S83">
        <f t="shared" ca="1" si="45"/>
        <v>59894.203601641733</v>
      </c>
      <c r="T83">
        <f t="shared" ref="T83:T146" ca="1" si="48">RAND()*I83*J83</f>
        <v>23647.662474361994</v>
      </c>
      <c r="U83">
        <v>39</v>
      </c>
      <c r="V83" t="s">
        <v>23</v>
      </c>
      <c r="W83">
        <f t="shared" ref="W83:W146" ca="1" si="49">RAND()*T83</f>
        <v>9670.0019608133643</v>
      </c>
      <c r="X83">
        <f t="shared" ref="X83:X146" ca="1" si="50">RAND()*J83</f>
        <v>20275.317215491661</v>
      </c>
      <c r="Y83">
        <f t="shared" ref="Y83:Y146" ca="1" si="51">RAND()*J83*1.5</f>
        <v>533.49828679833058</v>
      </c>
      <c r="Z83">
        <f t="shared" ref="Z83:Z146" ca="1" si="52">R83+Y83+T83</f>
        <v>110752.16076116032</v>
      </c>
      <c r="AA83">
        <f t="shared" ref="AA83:AA146" ca="1" si="53">S83+W83+X83</f>
        <v>89839.522777946753</v>
      </c>
      <c r="AB83">
        <f t="shared" ref="AB83:AB146" ca="1" si="54">Z83-AA83</f>
        <v>20912.637983213572</v>
      </c>
      <c r="AE83">
        <f t="shared" ca="1" si="32"/>
        <v>1</v>
      </c>
      <c r="AF83">
        <f t="shared" ca="1" si="33"/>
        <v>0</v>
      </c>
      <c r="BA83" s="7">
        <f ca="1">Table4[[#This Row],[Column20]]/Table4[[#This Row],[Column9]]</f>
        <v>23647.662474361994</v>
      </c>
      <c r="BD83" s="6">
        <f ca="1">Table4[[#This Row],[Column19]]/Table4[[#This Row],[Column18]]</f>
        <v>0.69185066132586814</v>
      </c>
      <c r="BQ83" t="str">
        <f t="shared" ca="1" si="34"/>
        <v>1</v>
      </c>
      <c r="BS83">
        <f ca="1">IF(Table4[[#This Row],[Column28]]&gt;BU82,Table4[[#This Row],[Column3]],0)</f>
        <v>40</v>
      </c>
    </row>
    <row r="84" spans="1:71" x14ac:dyDescent="0.4">
      <c r="A84">
        <f t="shared" ca="1" si="35"/>
        <v>2</v>
      </c>
      <c r="B84" t="str">
        <f t="shared" ca="1" si="36"/>
        <v>man</v>
      </c>
      <c r="C84">
        <f t="shared" ca="1" si="37"/>
        <v>43</v>
      </c>
      <c r="D84">
        <f t="shared" ca="1" si="38"/>
        <v>5</v>
      </c>
      <c r="E84" t="str">
        <f t="shared" ca="1" si="39"/>
        <v>General work</v>
      </c>
      <c r="F84">
        <f t="shared" ca="1" si="46"/>
        <v>2</v>
      </c>
      <c r="G84" t="str">
        <f ca="1">VLOOKUP(F84,$K$3:$L$7:L88,2)</f>
        <v>college</v>
      </c>
      <c r="H84">
        <f t="shared" ca="1" si="40"/>
        <v>3</v>
      </c>
      <c r="I84">
        <f t="shared" ca="1" si="41"/>
        <v>2</v>
      </c>
      <c r="J84">
        <f t="shared" ca="1" si="42"/>
        <v>32400</v>
      </c>
      <c r="P84">
        <f t="shared" ca="1" si="43"/>
        <v>3</v>
      </c>
      <c r="Q84" t="str">
        <f t="shared" ca="1" si="44"/>
        <v>osun</v>
      </c>
      <c r="R84">
        <f t="shared" ca="1" si="47"/>
        <v>97200</v>
      </c>
      <c r="S84">
        <f t="shared" ca="1" si="45"/>
        <v>86684.156077474196</v>
      </c>
      <c r="T84">
        <f t="shared" ca="1" si="48"/>
        <v>54436.399463912734</v>
      </c>
      <c r="U84">
        <v>40</v>
      </c>
      <c r="V84" t="s">
        <v>24</v>
      </c>
      <c r="W84">
        <f t="shared" ca="1" si="49"/>
        <v>47405.084707522117</v>
      </c>
      <c r="X84">
        <f t="shared" ca="1" si="50"/>
        <v>6784.3591426837347</v>
      </c>
      <c r="Y84">
        <f t="shared" ca="1" si="51"/>
        <v>27427.317175931967</v>
      </c>
      <c r="Z84">
        <f t="shared" ca="1" si="52"/>
        <v>179063.7166398447</v>
      </c>
      <c r="AA84">
        <f t="shared" ca="1" si="53"/>
        <v>140873.59992768004</v>
      </c>
      <c r="AB84">
        <f t="shared" ca="1" si="54"/>
        <v>38190.116712164658</v>
      </c>
      <c r="AE84">
        <f t="shared" ca="1" si="32"/>
        <v>0</v>
      </c>
      <c r="AF84">
        <f t="shared" ca="1" si="33"/>
        <v>1</v>
      </c>
      <c r="BA84" s="7">
        <f ca="1">Table4[[#This Row],[Column20]]/Table4[[#This Row],[Column9]]</f>
        <v>27218.199731956367</v>
      </c>
      <c r="BD84" s="6">
        <f ca="1">Table4[[#This Row],[Column19]]/Table4[[#This Row],[Column18]]</f>
        <v>0.89181230532380862</v>
      </c>
      <c r="BQ84" t="str">
        <f t="shared" ca="1" si="34"/>
        <v>1</v>
      </c>
      <c r="BS84">
        <f ca="1">IF(Table4[[#This Row],[Column28]]&gt;BU83,Table4[[#This Row],[Column3]],0)</f>
        <v>43</v>
      </c>
    </row>
    <row r="85" spans="1:71" x14ac:dyDescent="0.4">
      <c r="A85">
        <f t="shared" ca="1" si="35"/>
        <v>1</v>
      </c>
      <c r="B85" t="str">
        <f t="shared" ca="1" si="36"/>
        <v>woman</v>
      </c>
      <c r="C85">
        <f t="shared" ca="1" si="37"/>
        <v>43</v>
      </c>
      <c r="D85">
        <f t="shared" ca="1" si="38"/>
        <v>2</v>
      </c>
      <c r="E85" t="str">
        <f t="shared" ca="1" si="39"/>
        <v>construction</v>
      </c>
      <c r="F85">
        <f t="shared" ca="1" si="46"/>
        <v>5</v>
      </c>
      <c r="G85" t="str">
        <f ca="1">VLOOKUP(F85,$K$3:$L$7:L89,2)</f>
        <v>other</v>
      </c>
      <c r="H85">
        <f t="shared" ca="1" si="40"/>
        <v>0</v>
      </c>
      <c r="I85">
        <f t="shared" ca="1" si="41"/>
        <v>3</v>
      </c>
      <c r="J85">
        <f t="shared" ca="1" si="42"/>
        <v>73927</v>
      </c>
      <c r="P85">
        <f t="shared" ca="1" si="43"/>
        <v>6</v>
      </c>
      <c r="Q85" t="str">
        <f t="shared" ca="1" si="44"/>
        <v>ogun</v>
      </c>
      <c r="R85">
        <f t="shared" ca="1" si="47"/>
        <v>221781</v>
      </c>
      <c r="S85">
        <f t="shared" ca="1" si="45"/>
        <v>143311.85122521399</v>
      </c>
      <c r="T85">
        <f t="shared" ca="1" si="48"/>
        <v>37584.64225041218</v>
      </c>
      <c r="U85">
        <v>41</v>
      </c>
      <c r="V85" t="s">
        <v>25</v>
      </c>
      <c r="W85">
        <f t="shared" ca="1" si="49"/>
        <v>28665.549706391615</v>
      </c>
      <c r="X85">
        <f t="shared" ca="1" si="50"/>
        <v>41789.781262426957</v>
      </c>
      <c r="Y85">
        <f t="shared" ca="1" si="51"/>
        <v>92634.544649670439</v>
      </c>
      <c r="Z85">
        <f t="shared" ca="1" si="52"/>
        <v>352000.18690008263</v>
      </c>
      <c r="AA85">
        <f t="shared" ca="1" si="53"/>
        <v>213767.18219403256</v>
      </c>
      <c r="AB85">
        <f t="shared" ca="1" si="54"/>
        <v>138233.00470605007</v>
      </c>
      <c r="AE85">
        <f t="shared" ca="1" si="32"/>
        <v>1</v>
      </c>
      <c r="AF85">
        <f t="shared" ca="1" si="33"/>
        <v>0</v>
      </c>
      <c r="BA85" s="7">
        <f ca="1">Table4[[#This Row],[Column20]]/Table4[[#This Row],[Column9]]</f>
        <v>12528.214083470726</v>
      </c>
      <c r="BD85" s="6">
        <f ca="1">Table4[[#This Row],[Column19]]/Table4[[#This Row],[Column18]]</f>
        <v>0.64618633347858467</v>
      </c>
      <c r="BQ85" t="str">
        <f t="shared" ca="1" si="34"/>
        <v>1</v>
      </c>
      <c r="BS85">
        <f ca="1">IF(Table4[[#This Row],[Column28]]&gt;BU84,Table4[[#This Row],[Column3]],0)</f>
        <v>43</v>
      </c>
    </row>
    <row r="86" spans="1:71" x14ac:dyDescent="0.4">
      <c r="A86">
        <f t="shared" ca="1" si="35"/>
        <v>2</v>
      </c>
      <c r="B86" t="str">
        <f t="shared" ca="1" si="36"/>
        <v>man</v>
      </c>
      <c r="C86">
        <f t="shared" ca="1" si="37"/>
        <v>44</v>
      </c>
      <c r="D86">
        <f t="shared" ca="1" si="38"/>
        <v>6</v>
      </c>
      <c r="E86" t="str">
        <f t="shared" ca="1" si="39"/>
        <v>Agriculture</v>
      </c>
      <c r="F86">
        <f t="shared" ca="1" si="46"/>
        <v>5</v>
      </c>
      <c r="G86" t="str">
        <f ca="1">VLOOKUP(F86,$K$3:$L$7:L90,2)</f>
        <v>other</v>
      </c>
      <c r="H86">
        <f t="shared" ca="1" si="40"/>
        <v>4</v>
      </c>
      <c r="I86">
        <f t="shared" ca="1" si="41"/>
        <v>1</v>
      </c>
      <c r="J86">
        <f t="shared" ca="1" si="42"/>
        <v>87172</v>
      </c>
      <c r="P86">
        <f t="shared" ca="1" si="43"/>
        <v>6</v>
      </c>
      <c r="Q86" t="str">
        <f t="shared" ca="1" si="44"/>
        <v>ogun</v>
      </c>
      <c r="R86">
        <f t="shared" ca="1" si="47"/>
        <v>261516</v>
      </c>
      <c r="S86">
        <f t="shared" ca="1" si="45"/>
        <v>256662.58830304936</v>
      </c>
      <c r="T86">
        <f t="shared" ca="1" si="48"/>
        <v>74450.988075239366</v>
      </c>
      <c r="U86">
        <v>42</v>
      </c>
      <c r="V86" t="s">
        <v>26</v>
      </c>
      <c r="W86">
        <f t="shared" ca="1" si="49"/>
        <v>7976.3868788399704</v>
      </c>
      <c r="X86">
        <f t="shared" ca="1" si="50"/>
        <v>57377.815130625</v>
      </c>
      <c r="Y86">
        <f t="shared" ca="1" si="51"/>
        <v>14202.593120913643</v>
      </c>
      <c r="Z86">
        <f t="shared" ca="1" si="52"/>
        <v>350169.58119615301</v>
      </c>
      <c r="AA86">
        <f t="shared" ca="1" si="53"/>
        <v>322016.79031251429</v>
      </c>
      <c r="AB86">
        <f t="shared" ca="1" si="54"/>
        <v>28152.790883638721</v>
      </c>
      <c r="AE86">
        <f t="shared" ca="1" si="32"/>
        <v>1</v>
      </c>
      <c r="AF86">
        <f t="shared" ca="1" si="33"/>
        <v>0</v>
      </c>
      <c r="BA86" s="7">
        <f ca="1">Table4[[#This Row],[Column20]]/Table4[[#This Row],[Column9]]</f>
        <v>74450.988075239366</v>
      </c>
      <c r="BD86" s="6">
        <f ca="1">Table4[[#This Row],[Column19]]/Table4[[#This Row],[Column18]]</f>
        <v>0.9814412437596528</v>
      </c>
      <c r="BQ86" t="str">
        <f t="shared" ca="1" si="34"/>
        <v>1</v>
      </c>
      <c r="BS86">
        <f ca="1">IF(Table4[[#This Row],[Column28]]&gt;BU85,Table4[[#This Row],[Column3]],0)</f>
        <v>44</v>
      </c>
    </row>
    <row r="87" spans="1:71" x14ac:dyDescent="0.4">
      <c r="A87">
        <f t="shared" ca="1" si="35"/>
        <v>2</v>
      </c>
      <c r="B87" t="str">
        <f t="shared" ca="1" si="36"/>
        <v>man</v>
      </c>
      <c r="C87">
        <f t="shared" ca="1" si="37"/>
        <v>48</v>
      </c>
      <c r="D87">
        <f t="shared" ca="1" si="38"/>
        <v>1</v>
      </c>
      <c r="E87" t="str">
        <f t="shared" ca="1" si="39"/>
        <v>heallth</v>
      </c>
      <c r="F87">
        <f t="shared" ca="1" si="46"/>
        <v>3</v>
      </c>
      <c r="G87" t="str">
        <f ca="1">VLOOKUP(F87,$K$3:$L$7:L91,2)</f>
        <v>university</v>
      </c>
      <c r="H87">
        <f t="shared" ca="1" si="40"/>
        <v>0</v>
      </c>
      <c r="I87">
        <f t="shared" ca="1" si="41"/>
        <v>2</v>
      </c>
      <c r="J87">
        <f t="shared" ca="1" si="42"/>
        <v>42882</v>
      </c>
      <c r="P87">
        <f t="shared" ca="1" si="43"/>
        <v>4</v>
      </c>
      <c r="Q87" t="str">
        <f t="shared" ca="1" si="44"/>
        <v>lagos</v>
      </c>
      <c r="R87">
        <f t="shared" ca="1" si="47"/>
        <v>128646</v>
      </c>
      <c r="S87">
        <f t="shared" ca="1" si="45"/>
        <v>39924.692297753754</v>
      </c>
      <c r="T87">
        <f t="shared" ca="1" si="48"/>
        <v>53459.397561046491</v>
      </c>
      <c r="W87">
        <f t="shared" ca="1" si="49"/>
        <v>51255.935934361245</v>
      </c>
      <c r="X87">
        <f t="shared" ca="1" si="50"/>
        <v>21443.479172900705</v>
      </c>
      <c r="Y87">
        <f t="shared" ca="1" si="51"/>
        <v>11341.56641665029</v>
      </c>
      <c r="Z87">
        <f t="shared" ca="1" si="52"/>
        <v>193446.96397769678</v>
      </c>
      <c r="AA87">
        <f t="shared" ca="1" si="53"/>
        <v>112624.1074050157</v>
      </c>
      <c r="AB87">
        <f t="shared" ca="1" si="54"/>
        <v>80822.856572681078</v>
      </c>
      <c r="AE87">
        <f t="shared" ca="1" si="32"/>
        <v>1</v>
      </c>
      <c r="AF87">
        <f t="shared" ca="1" si="33"/>
        <v>0</v>
      </c>
      <c r="BA87" s="7">
        <f ca="1">Table4[[#This Row],[Column20]]/Table4[[#This Row],[Column9]]</f>
        <v>26729.698780523246</v>
      </c>
      <c r="BD87" s="6">
        <f ca="1">Table4[[#This Row],[Column19]]/Table4[[#This Row],[Column18]]</f>
        <v>0.31034538421523994</v>
      </c>
      <c r="BQ87" t="str">
        <f t="shared" ca="1" si="34"/>
        <v>1</v>
      </c>
      <c r="BS87">
        <f ca="1">IF(Table4[[#This Row],[Column28]]&gt;BU86,Table4[[#This Row],[Column3]],0)</f>
        <v>48</v>
      </c>
    </row>
    <row r="88" spans="1:71" x14ac:dyDescent="0.4">
      <c r="A88">
        <f t="shared" ca="1" si="35"/>
        <v>2</v>
      </c>
      <c r="B88" t="str">
        <f t="shared" ca="1" si="36"/>
        <v>man</v>
      </c>
      <c r="C88">
        <f t="shared" ca="1" si="37"/>
        <v>43</v>
      </c>
      <c r="D88">
        <f t="shared" ca="1" si="38"/>
        <v>6</v>
      </c>
      <c r="E88" t="str">
        <f t="shared" ca="1" si="39"/>
        <v>Agriculture</v>
      </c>
      <c r="F88">
        <f t="shared" ca="1" si="46"/>
        <v>1</v>
      </c>
      <c r="G88" t="str">
        <f ca="1">VLOOKUP(F88,$K$3:$L$7:L92,2)</f>
        <v>high school</v>
      </c>
      <c r="H88">
        <f t="shared" ca="1" si="40"/>
        <v>2</v>
      </c>
      <c r="I88">
        <f t="shared" ca="1" si="41"/>
        <v>4</v>
      </c>
      <c r="J88">
        <f t="shared" ca="1" si="42"/>
        <v>68702</v>
      </c>
      <c r="P88">
        <f t="shared" ca="1" si="43"/>
        <v>4</v>
      </c>
      <c r="Q88" t="str">
        <f t="shared" ca="1" si="44"/>
        <v>lagos</v>
      </c>
      <c r="R88">
        <f t="shared" ca="1" si="47"/>
        <v>274808</v>
      </c>
      <c r="S88">
        <f t="shared" ca="1" si="45"/>
        <v>72203.235718863289</v>
      </c>
      <c r="T88">
        <f t="shared" ca="1" si="48"/>
        <v>166656.45834790295</v>
      </c>
      <c r="W88">
        <f t="shared" ca="1" si="49"/>
        <v>142004.91743401767</v>
      </c>
      <c r="X88">
        <f t="shared" ca="1" si="50"/>
        <v>13324.317419149731</v>
      </c>
      <c r="Y88">
        <f t="shared" ca="1" si="51"/>
        <v>27783.014202074646</v>
      </c>
      <c r="Z88">
        <f t="shared" ca="1" si="52"/>
        <v>469247.4725499776</v>
      </c>
      <c r="AA88">
        <f t="shared" ca="1" si="53"/>
        <v>227532.4705720307</v>
      </c>
      <c r="AB88">
        <f t="shared" ca="1" si="54"/>
        <v>241715.0019779469</v>
      </c>
      <c r="AE88">
        <f t="shared" ca="1" si="32"/>
        <v>0</v>
      </c>
      <c r="AF88">
        <f t="shared" ca="1" si="33"/>
        <v>1</v>
      </c>
      <c r="BA88" s="7">
        <f ca="1">Table4[[#This Row],[Column20]]/Table4[[#This Row],[Column9]]</f>
        <v>41664.114586975738</v>
      </c>
      <c r="BD88" s="6">
        <f ca="1">Table4[[#This Row],[Column19]]/Table4[[#This Row],[Column18]]</f>
        <v>0.26274066154865683</v>
      </c>
      <c r="BQ88" t="str">
        <f t="shared" ca="1" si="34"/>
        <v>1</v>
      </c>
      <c r="BS88">
        <f ca="1">IF(Table4[[#This Row],[Column28]]&gt;BU87,Table4[[#This Row],[Column3]],0)</f>
        <v>43</v>
      </c>
    </row>
    <row r="89" spans="1:71" x14ac:dyDescent="0.4">
      <c r="A89">
        <f t="shared" ca="1" si="35"/>
        <v>1</v>
      </c>
      <c r="B89" t="str">
        <f t="shared" ca="1" si="36"/>
        <v>woman</v>
      </c>
      <c r="C89">
        <f t="shared" ca="1" si="37"/>
        <v>39</v>
      </c>
      <c r="D89">
        <f t="shared" ca="1" si="38"/>
        <v>3</v>
      </c>
      <c r="E89" t="str">
        <f t="shared" ca="1" si="39"/>
        <v>Academia</v>
      </c>
      <c r="F89">
        <f t="shared" ca="1" si="46"/>
        <v>5</v>
      </c>
      <c r="G89" t="str">
        <f ca="1">VLOOKUP(F89,$K$3:$L$7:L93,2)</f>
        <v>other</v>
      </c>
      <c r="H89">
        <f t="shared" ca="1" si="40"/>
        <v>4</v>
      </c>
      <c r="I89">
        <f t="shared" ca="1" si="41"/>
        <v>2</v>
      </c>
      <c r="J89">
        <f t="shared" ca="1" si="42"/>
        <v>68469</v>
      </c>
      <c r="P89">
        <f t="shared" ca="1" si="43"/>
        <v>7</v>
      </c>
      <c r="Q89" t="str">
        <f t="shared" ca="1" si="44"/>
        <v>kwara</v>
      </c>
      <c r="R89">
        <f t="shared" ca="1" si="47"/>
        <v>205407</v>
      </c>
      <c r="S89">
        <f t="shared" ca="1" si="45"/>
        <v>88472.984762921114</v>
      </c>
      <c r="T89">
        <f t="shared" ca="1" si="48"/>
        <v>128021.08527512995</v>
      </c>
      <c r="W89">
        <f t="shared" ca="1" si="49"/>
        <v>22618.435174330811</v>
      </c>
      <c r="X89">
        <f t="shared" ca="1" si="50"/>
        <v>44043.953135233438</v>
      </c>
      <c r="Y89">
        <f t="shared" ca="1" si="51"/>
        <v>51846.053869472649</v>
      </c>
      <c r="Z89">
        <f t="shared" ca="1" si="52"/>
        <v>385274.13914460258</v>
      </c>
      <c r="AA89">
        <f t="shared" ca="1" si="53"/>
        <v>155135.37307248535</v>
      </c>
      <c r="AB89">
        <f t="shared" ca="1" si="54"/>
        <v>230138.76607211723</v>
      </c>
      <c r="AE89">
        <f t="shared" ca="1" si="32"/>
        <v>1</v>
      </c>
      <c r="AF89">
        <f t="shared" ca="1" si="33"/>
        <v>0</v>
      </c>
      <c r="BA89" s="7">
        <f ca="1">Table4[[#This Row],[Column20]]/Table4[[#This Row],[Column9]]</f>
        <v>64010.542637564977</v>
      </c>
      <c r="BD89" s="6">
        <f ca="1">Table4[[#This Row],[Column19]]/Table4[[#This Row],[Column18]]</f>
        <v>0.43072039785850103</v>
      </c>
      <c r="BQ89" t="str">
        <f t="shared" ca="1" si="34"/>
        <v>1</v>
      </c>
      <c r="BS89">
        <f ca="1">IF(Table4[[#This Row],[Column28]]&gt;BU88,Table4[[#This Row],[Column3]],0)</f>
        <v>39</v>
      </c>
    </row>
    <row r="90" spans="1:71" x14ac:dyDescent="0.4">
      <c r="A90">
        <f t="shared" ca="1" si="35"/>
        <v>2</v>
      </c>
      <c r="B90" t="str">
        <f t="shared" ca="1" si="36"/>
        <v>man</v>
      </c>
      <c r="C90">
        <f t="shared" ca="1" si="37"/>
        <v>34</v>
      </c>
      <c r="D90">
        <f t="shared" ca="1" si="38"/>
        <v>3</v>
      </c>
      <c r="E90" t="str">
        <f t="shared" ca="1" si="39"/>
        <v>Academia</v>
      </c>
      <c r="F90">
        <f t="shared" ca="1" si="46"/>
        <v>4</v>
      </c>
      <c r="G90" t="str">
        <f ca="1">VLOOKUP(F90,$K$3:$L$7:L94,2)</f>
        <v>technical</v>
      </c>
      <c r="H90">
        <f t="shared" ca="1" si="40"/>
        <v>0</v>
      </c>
      <c r="I90">
        <f t="shared" ca="1" si="41"/>
        <v>1</v>
      </c>
      <c r="J90">
        <f t="shared" ca="1" si="42"/>
        <v>60942</v>
      </c>
      <c r="P90">
        <f t="shared" ca="1" si="43"/>
        <v>2</v>
      </c>
      <c r="Q90" t="str">
        <f t="shared" ca="1" si="44"/>
        <v>ondo</v>
      </c>
      <c r="R90">
        <f t="shared" ca="1" si="47"/>
        <v>182826</v>
      </c>
      <c r="S90">
        <f t="shared" ca="1" si="45"/>
        <v>91716.366374096615</v>
      </c>
      <c r="T90">
        <f t="shared" ca="1" si="48"/>
        <v>11627.620831220507</v>
      </c>
      <c r="W90">
        <f t="shared" ca="1" si="49"/>
        <v>9440.989443293287</v>
      </c>
      <c r="X90">
        <f t="shared" ca="1" si="50"/>
        <v>39604.099402459025</v>
      </c>
      <c r="Y90">
        <f t="shared" ca="1" si="51"/>
        <v>56663.147400550719</v>
      </c>
      <c r="Z90">
        <f t="shared" ca="1" si="52"/>
        <v>251116.76823177122</v>
      </c>
      <c r="AA90">
        <f t="shared" ca="1" si="53"/>
        <v>140761.45521984893</v>
      </c>
      <c r="AB90">
        <f t="shared" ca="1" si="54"/>
        <v>110355.31301192229</v>
      </c>
      <c r="AE90">
        <f t="shared" ca="1" si="32"/>
        <v>1</v>
      </c>
      <c r="AF90">
        <f t="shared" ca="1" si="33"/>
        <v>0</v>
      </c>
      <c r="BA90" s="7">
        <f ca="1">Table4[[#This Row],[Column20]]/Table4[[#This Row],[Column9]]</f>
        <v>11627.620831220507</v>
      </c>
      <c r="BD90" s="6">
        <f ca="1">Table4[[#This Row],[Column19]]/Table4[[#This Row],[Column18]]</f>
        <v>0.50165931746084591</v>
      </c>
      <c r="BQ90" t="str">
        <f t="shared" ca="1" si="34"/>
        <v>1</v>
      </c>
      <c r="BS90">
        <f ca="1">IF(Table4[[#This Row],[Column28]]&gt;BU89,Table4[[#This Row],[Column3]],0)</f>
        <v>34</v>
      </c>
    </row>
    <row r="91" spans="1:71" x14ac:dyDescent="0.4">
      <c r="A91">
        <f t="shared" ca="1" si="35"/>
        <v>2</v>
      </c>
      <c r="B91" t="str">
        <f t="shared" ca="1" si="36"/>
        <v>man</v>
      </c>
      <c r="C91">
        <f t="shared" ca="1" si="37"/>
        <v>27</v>
      </c>
      <c r="D91">
        <f t="shared" ca="1" si="38"/>
        <v>3</v>
      </c>
      <c r="E91" t="str">
        <f t="shared" ca="1" si="39"/>
        <v>Academia</v>
      </c>
      <c r="F91">
        <f t="shared" ca="1" si="46"/>
        <v>5</v>
      </c>
      <c r="G91" t="str">
        <f ca="1">VLOOKUP(F91,$K$3:$L$7:L95,2)</f>
        <v>other</v>
      </c>
      <c r="H91">
        <f t="shared" ca="1" si="40"/>
        <v>2</v>
      </c>
      <c r="I91">
        <f t="shared" ca="1" si="41"/>
        <v>4</v>
      </c>
      <c r="J91">
        <f t="shared" ca="1" si="42"/>
        <v>52369</v>
      </c>
      <c r="P91">
        <f t="shared" ca="1" si="43"/>
        <v>7</v>
      </c>
      <c r="Q91" t="str">
        <f t="shared" ca="1" si="44"/>
        <v>kwara</v>
      </c>
      <c r="R91">
        <f t="shared" ca="1" si="47"/>
        <v>157107</v>
      </c>
      <c r="S91">
        <f t="shared" ca="1" si="45"/>
        <v>7216.6537700246381</v>
      </c>
      <c r="T91">
        <f t="shared" ca="1" si="48"/>
        <v>162703.67361443955</v>
      </c>
      <c r="W91">
        <f t="shared" ca="1" si="49"/>
        <v>95327.049259226682</v>
      </c>
      <c r="X91">
        <f t="shared" ca="1" si="50"/>
        <v>9176.9941777028034</v>
      </c>
      <c r="Y91">
        <f t="shared" ca="1" si="51"/>
        <v>46679.62557077207</v>
      </c>
      <c r="Z91">
        <f t="shared" ca="1" si="52"/>
        <v>366490.29918521165</v>
      </c>
      <c r="AA91">
        <f t="shared" ca="1" si="53"/>
        <v>111720.69720695412</v>
      </c>
      <c r="AB91">
        <f t="shared" ca="1" si="54"/>
        <v>254769.60197825753</v>
      </c>
      <c r="AE91">
        <f t="shared" ca="1" si="32"/>
        <v>0</v>
      </c>
      <c r="AF91">
        <f t="shared" ca="1" si="33"/>
        <v>1</v>
      </c>
      <c r="BA91" s="7">
        <f ca="1">Table4[[#This Row],[Column20]]/Table4[[#This Row],[Column9]]</f>
        <v>40675.918403609889</v>
      </c>
      <c r="BD91" s="6">
        <f ca="1">Table4[[#This Row],[Column19]]/Table4[[#This Row],[Column18]]</f>
        <v>4.5934641804786791E-2</v>
      </c>
      <c r="BQ91" t="str">
        <f t="shared" ca="1" si="34"/>
        <v>1</v>
      </c>
      <c r="BS91">
        <f ca="1">IF(Table4[[#This Row],[Column28]]&gt;BU90,Table4[[#This Row],[Column3]],0)</f>
        <v>27</v>
      </c>
    </row>
    <row r="92" spans="1:71" x14ac:dyDescent="0.4">
      <c r="A92">
        <f t="shared" ca="1" si="35"/>
        <v>1</v>
      </c>
      <c r="B92" t="str">
        <f t="shared" ca="1" si="36"/>
        <v>woman</v>
      </c>
      <c r="C92">
        <f t="shared" ca="1" si="37"/>
        <v>26</v>
      </c>
      <c r="D92">
        <f t="shared" ca="1" si="38"/>
        <v>1</v>
      </c>
      <c r="E92" t="str">
        <f t="shared" ca="1" si="39"/>
        <v>heallth</v>
      </c>
      <c r="F92">
        <f t="shared" ca="1" si="46"/>
        <v>3</v>
      </c>
      <c r="G92" t="str">
        <f ca="1">VLOOKUP(F92,$K$3:$L$7:L96,2)</f>
        <v>university</v>
      </c>
      <c r="H92">
        <f t="shared" ca="1" si="40"/>
        <v>3</v>
      </c>
      <c r="I92">
        <f t="shared" ca="1" si="41"/>
        <v>4</v>
      </c>
      <c r="J92">
        <f t="shared" ca="1" si="42"/>
        <v>69073</v>
      </c>
      <c r="P92">
        <f t="shared" ca="1" si="43"/>
        <v>1</v>
      </c>
      <c r="Q92" t="str">
        <f t="shared" ca="1" si="44"/>
        <v>ekiti</v>
      </c>
      <c r="R92">
        <f t="shared" ca="1" si="47"/>
        <v>207219</v>
      </c>
      <c r="S92">
        <f t="shared" ca="1" si="45"/>
        <v>18865.754070106792</v>
      </c>
      <c r="T92">
        <f t="shared" ca="1" si="48"/>
        <v>26615.624761667244</v>
      </c>
      <c r="W92">
        <f t="shared" ca="1" si="49"/>
        <v>22942.173344095681</v>
      </c>
      <c r="X92">
        <f t="shared" ca="1" si="50"/>
        <v>34660.858892087577</v>
      </c>
      <c r="Y92">
        <f t="shared" ca="1" si="51"/>
        <v>81481.36213091934</v>
      </c>
      <c r="Z92">
        <f t="shared" ca="1" si="52"/>
        <v>315315.98689258657</v>
      </c>
      <c r="AA92">
        <f t="shared" ca="1" si="53"/>
        <v>76468.786306290043</v>
      </c>
      <c r="AB92">
        <f t="shared" ca="1" si="54"/>
        <v>238847.20058629653</v>
      </c>
      <c r="AE92">
        <f t="shared" ca="1" si="32"/>
        <v>0</v>
      </c>
      <c r="AF92">
        <f t="shared" ca="1" si="33"/>
        <v>1</v>
      </c>
      <c r="BA92" s="7">
        <f ca="1">Table4[[#This Row],[Column20]]/Table4[[#This Row],[Column9]]</f>
        <v>6653.9061904168111</v>
      </c>
      <c r="BD92" s="6">
        <f ca="1">Table4[[#This Row],[Column19]]/Table4[[#This Row],[Column18]]</f>
        <v>9.1042588131912572E-2</v>
      </c>
      <c r="BQ92" t="str">
        <f t="shared" ca="1" si="34"/>
        <v>1</v>
      </c>
      <c r="BS92">
        <f ca="1">IF(Table4[[#This Row],[Column28]]&gt;BU91,Table4[[#This Row],[Column3]],0)</f>
        <v>26</v>
      </c>
    </row>
    <row r="93" spans="1:71" x14ac:dyDescent="0.4">
      <c r="A93">
        <f t="shared" ca="1" si="35"/>
        <v>1</v>
      </c>
      <c r="B93" t="str">
        <f t="shared" ca="1" si="36"/>
        <v>woman</v>
      </c>
      <c r="C93">
        <f t="shared" ca="1" si="37"/>
        <v>38</v>
      </c>
      <c r="D93">
        <f t="shared" ca="1" si="38"/>
        <v>3</v>
      </c>
      <c r="E93" t="str">
        <f t="shared" ca="1" si="39"/>
        <v>Academia</v>
      </c>
      <c r="F93">
        <f t="shared" ca="1" si="46"/>
        <v>5</v>
      </c>
      <c r="G93" t="str">
        <f ca="1">VLOOKUP(F93,$K$3:$L$7:L97,2)</f>
        <v>other</v>
      </c>
      <c r="H93">
        <f t="shared" ca="1" si="40"/>
        <v>4</v>
      </c>
      <c r="I93">
        <f t="shared" ca="1" si="41"/>
        <v>2</v>
      </c>
      <c r="J93">
        <f t="shared" ca="1" si="42"/>
        <v>76188</v>
      </c>
      <c r="K93">
        <v>31</v>
      </c>
      <c r="L93" t="s">
        <v>11</v>
      </c>
      <c r="N93">
        <v>37</v>
      </c>
      <c r="O93" t="s">
        <v>4</v>
      </c>
      <c r="P93">
        <f t="shared" ca="1" si="43"/>
        <v>5</v>
      </c>
      <c r="Q93" t="str">
        <f t="shared" ca="1" si="44"/>
        <v>oyo</v>
      </c>
      <c r="R93">
        <f t="shared" ca="1" si="47"/>
        <v>304752</v>
      </c>
      <c r="S93">
        <f t="shared" ca="1" si="45"/>
        <v>230056.16626376985</v>
      </c>
      <c r="T93">
        <f t="shared" ca="1" si="48"/>
        <v>110138.59742066535</v>
      </c>
      <c r="W93">
        <f t="shared" ca="1" si="49"/>
        <v>72233.449525158663</v>
      </c>
      <c r="X93">
        <f t="shared" ca="1" si="50"/>
        <v>71713.427523745762</v>
      </c>
      <c r="Y93">
        <f t="shared" ca="1" si="51"/>
        <v>8265.4679392938469</v>
      </c>
      <c r="Z93">
        <f t="shared" ca="1" si="52"/>
        <v>423156.06535995915</v>
      </c>
      <c r="AA93">
        <f t="shared" ca="1" si="53"/>
        <v>374003.04331267427</v>
      </c>
      <c r="AB93">
        <f t="shared" ca="1" si="54"/>
        <v>49153.022047284874</v>
      </c>
      <c r="AE93">
        <f t="shared" ca="1" si="32"/>
        <v>1</v>
      </c>
      <c r="AF93">
        <f t="shared" ca="1" si="33"/>
        <v>0</v>
      </c>
      <c r="BA93" s="7">
        <f ca="1">Table4[[#This Row],[Column20]]/Table4[[#This Row],[Column9]]</f>
        <v>55069.298710332674</v>
      </c>
      <c r="BD93" s="6">
        <f ca="1">Table4[[#This Row],[Column19]]/Table4[[#This Row],[Column18]]</f>
        <v>0.75489632968370957</v>
      </c>
      <c r="BQ93" t="str">
        <f t="shared" ca="1" si="34"/>
        <v>1</v>
      </c>
      <c r="BS93">
        <f ca="1">IF(Table4[[#This Row],[Column28]]&gt;BU92,Table4[[#This Row],[Column3]],0)</f>
        <v>38</v>
      </c>
    </row>
    <row r="94" spans="1:71" x14ac:dyDescent="0.4">
      <c r="A94">
        <f t="shared" ca="1" si="35"/>
        <v>2</v>
      </c>
      <c r="B94" t="str">
        <f t="shared" ca="1" si="36"/>
        <v>man</v>
      </c>
      <c r="C94">
        <f t="shared" ca="1" si="37"/>
        <v>39</v>
      </c>
      <c r="D94">
        <f t="shared" ca="1" si="38"/>
        <v>2</v>
      </c>
      <c r="E94" t="str">
        <f t="shared" ca="1" si="39"/>
        <v>construction</v>
      </c>
      <c r="F94">
        <f t="shared" ca="1" si="46"/>
        <v>4</v>
      </c>
      <c r="G94" t="str">
        <f ca="1">VLOOKUP(F94,$K$3:$L$7:L98,2)</f>
        <v>technical</v>
      </c>
      <c r="H94">
        <f t="shared" ca="1" si="40"/>
        <v>3</v>
      </c>
      <c r="I94">
        <f t="shared" ca="1" si="41"/>
        <v>2</v>
      </c>
      <c r="J94">
        <f t="shared" ca="1" si="42"/>
        <v>62885</v>
      </c>
      <c r="K94">
        <v>32</v>
      </c>
      <c r="L94" t="s">
        <v>12</v>
      </c>
      <c r="N94">
        <v>38</v>
      </c>
      <c r="O94" t="s">
        <v>5</v>
      </c>
      <c r="P94">
        <f t="shared" ca="1" si="43"/>
        <v>2</v>
      </c>
      <c r="Q94" t="str">
        <f t="shared" ca="1" si="44"/>
        <v>ondo</v>
      </c>
      <c r="R94">
        <f t="shared" ca="1" si="47"/>
        <v>251540</v>
      </c>
      <c r="S94">
        <f t="shared" ca="1" si="45"/>
        <v>223098.54965295093</v>
      </c>
      <c r="T94">
        <f t="shared" ca="1" si="48"/>
        <v>16905.464981100402</v>
      </c>
      <c r="W94">
        <f t="shared" ca="1" si="49"/>
        <v>9312.6817535610135</v>
      </c>
      <c r="X94">
        <f t="shared" ca="1" si="50"/>
        <v>20720.318454131873</v>
      </c>
      <c r="Y94">
        <f t="shared" ca="1" si="51"/>
        <v>2930.3444478001693</v>
      </c>
      <c r="Z94">
        <f t="shared" ca="1" si="52"/>
        <v>271375.80942890054</v>
      </c>
      <c r="AA94">
        <f t="shared" ca="1" si="53"/>
        <v>253131.54986064381</v>
      </c>
      <c r="AB94">
        <f t="shared" ca="1" si="54"/>
        <v>18244.259568256733</v>
      </c>
      <c r="AE94">
        <f t="shared" ca="1" si="32"/>
        <v>1</v>
      </c>
      <c r="AF94">
        <f t="shared" ca="1" si="33"/>
        <v>0</v>
      </c>
      <c r="BA94" s="7">
        <f ca="1">Table4[[#This Row],[Column20]]/Table4[[#This Row],[Column9]]</f>
        <v>8452.732490550201</v>
      </c>
      <c r="BD94" s="6">
        <f ca="1">Table4[[#This Row],[Column19]]/Table4[[#This Row],[Column18]]</f>
        <v>0.88693070546613229</v>
      </c>
      <c r="BQ94" t="str">
        <f t="shared" ca="1" si="34"/>
        <v>1</v>
      </c>
      <c r="BS94">
        <f ca="1">IF(Table4[[#This Row],[Column28]]&gt;BU93,Table4[[#This Row],[Column3]],0)</f>
        <v>39</v>
      </c>
    </row>
    <row r="95" spans="1:71" x14ac:dyDescent="0.4">
      <c r="A95">
        <f t="shared" ca="1" si="35"/>
        <v>2</v>
      </c>
      <c r="B95" t="str">
        <f t="shared" ca="1" si="36"/>
        <v>man</v>
      </c>
      <c r="C95">
        <f t="shared" ca="1" si="37"/>
        <v>26</v>
      </c>
      <c r="D95">
        <f t="shared" ca="1" si="38"/>
        <v>6</v>
      </c>
      <c r="E95" t="str">
        <f t="shared" ca="1" si="39"/>
        <v>Agriculture</v>
      </c>
      <c r="F95">
        <f t="shared" ca="1" si="46"/>
        <v>3</v>
      </c>
      <c r="G95" t="str">
        <f ca="1">VLOOKUP(F95,$K$3:$L$7:L99,2)</f>
        <v>university</v>
      </c>
      <c r="H95">
        <f t="shared" ca="1" si="40"/>
        <v>4</v>
      </c>
      <c r="I95">
        <f t="shared" ca="1" si="41"/>
        <v>1</v>
      </c>
      <c r="J95">
        <f t="shared" ca="1" si="42"/>
        <v>83805</v>
      </c>
      <c r="K95">
        <v>33</v>
      </c>
      <c r="L95" t="s">
        <v>13</v>
      </c>
      <c r="N95">
        <v>39</v>
      </c>
      <c r="O95" t="s">
        <v>6</v>
      </c>
      <c r="P95">
        <f t="shared" ca="1" si="43"/>
        <v>5</v>
      </c>
      <c r="Q95" t="str">
        <f t="shared" ca="1" si="44"/>
        <v>oyo</v>
      </c>
      <c r="R95">
        <f t="shared" ca="1" si="47"/>
        <v>335220</v>
      </c>
      <c r="S95">
        <f t="shared" ca="1" si="45"/>
        <v>47925.337165091536</v>
      </c>
      <c r="T95">
        <f t="shared" ca="1" si="48"/>
        <v>29931.793925135778</v>
      </c>
      <c r="U95">
        <v>43</v>
      </c>
      <c r="V95" t="s">
        <v>20</v>
      </c>
      <c r="W95">
        <f t="shared" ca="1" si="49"/>
        <v>24181.375554048191</v>
      </c>
      <c r="X95">
        <f t="shared" ca="1" si="50"/>
        <v>71460.054542849393</v>
      </c>
      <c r="Y95">
        <f t="shared" ca="1" si="51"/>
        <v>45016.640680350756</v>
      </c>
      <c r="Z95">
        <f t="shared" ca="1" si="52"/>
        <v>410168.43460548657</v>
      </c>
      <c r="AA95">
        <f t="shared" ca="1" si="53"/>
        <v>143566.76726198912</v>
      </c>
      <c r="AB95">
        <f t="shared" ca="1" si="54"/>
        <v>266601.66734349745</v>
      </c>
      <c r="AE95">
        <f t="shared" ca="1" si="32"/>
        <v>0</v>
      </c>
      <c r="AF95">
        <f t="shared" ca="1" si="33"/>
        <v>1</v>
      </c>
      <c r="BA95" s="7">
        <f ca="1">Table4[[#This Row],[Column20]]/Table4[[#This Row],[Column9]]</f>
        <v>29931.793925135778</v>
      </c>
      <c r="BD95" s="6">
        <f ca="1">Table4[[#This Row],[Column19]]/Table4[[#This Row],[Column18]]</f>
        <v>0.14296681929804766</v>
      </c>
      <c r="BQ95" t="str">
        <f t="shared" ca="1" si="34"/>
        <v>1</v>
      </c>
      <c r="BS95">
        <f ca="1">IF(Table4[[#This Row],[Column28]]&gt;BU94,Table4[[#This Row],[Column3]],0)</f>
        <v>26</v>
      </c>
    </row>
    <row r="96" spans="1:71" x14ac:dyDescent="0.4">
      <c r="A96">
        <f t="shared" ca="1" si="35"/>
        <v>1</v>
      </c>
      <c r="B96" t="str">
        <f t="shared" ca="1" si="36"/>
        <v>woman</v>
      </c>
      <c r="C96">
        <f t="shared" ca="1" si="37"/>
        <v>48</v>
      </c>
      <c r="D96">
        <f t="shared" ca="1" si="38"/>
        <v>1</v>
      </c>
      <c r="E96" t="str">
        <f t="shared" ca="1" si="39"/>
        <v>heallth</v>
      </c>
      <c r="F96">
        <f t="shared" ca="1" si="46"/>
        <v>2</v>
      </c>
      <c r="G96" t="str">
        <f ca="1">VLOOKUP(F96,$K$3:$L$7:L100,2)</f>
        <v>college</v>
      </c>
      <c r="H96">
        <f t="shared" ca="1" si="40"/>
        <v>1</v>
      </c>
      <c r="I96">
        <f t="shared" ca="1" si="41"/>
        <v>1</v>
      </c>
      <c r="J96">
        <f t="shared" ca="1" si="42"/>
        <v>82468</v>
      </c>
      <c r="K96">
        <v>34</v>
      </c>
      <c r="L96" t="s">
        <v>14</v>
      </c>
      <c r="N96">
        <v>40</v>
      </c>
      <c r="O96" t="s">
        <v>7</v>
      </c>
      <c r="P96">
        <f t="shared" ca="1" si="43"/>
        <v>5</v>
      </c>
      <c r="Q96" t="str">
        <f t="shared" ca="1" si="44"/>
        <v>oyo</v>
      </c>
      <c r="R96">
        <f t="shared" ca="1" si="47"/>
        <v>247404</v>
      </c>
      <c r="S96">
        <f t="shared" ca="1" si="45"/>
        <v>221254.05582426896</v>
      </c>
      <c r="T96">
        <f t="shared" ca="1" si="48"/>
        <v>13476.355581473339</v>
      </c>
      <c r="U96">
        <v>44</v>
      </c>
      <c r="V96" t="s">
        <v>21</v>
      </c>
      <c r="W96">
        <f t="shared" ca="1" si="49"/>
        <v>6919.4453283874063</v>
      </c>
      <c r="X96">
        <f t="shared" ca="1" si="50"/>
        <v>65130.789459431966</v>
      </c>
      <c r="Y96">
        <f t="shared" ca="1" si="51"/>
        <v>22071.122854091602</v>
      </c>
      <c r="Z96">
        <f t="shared" ca="1" si="52"/>
        <v>282951.4784355649</v>
      </c>
      <c r="AA96">
        <f t="shared" ca="1" si="53"/>
        <v>293304.29061208834</v>
      </c>
      <c r="AB96">
        <f t="shared" ca="1" si="54"/>
        <v>-10352.812176523439</v>
      </c>
      <c r="AE96">
        <f t="shared" ca="1" si="32"/>
        <v>1</v>
      </c>
      <c r="AF96">
        <f t="shared" ca="1" si="33"/>
        <v>0</v>
      </c>
      <c r="BA96" s="7">
        <f ca="1">Table4[[#This Row],[Column20]]/Table4[[#This Row],[Column9]]</f>
        <v>13476.355581473339</v>
      </c>
      <c r="BD96" s="6">
        <f ca="1">Table4[[#This Row],[Column19]]/Table4[[#This Row],[Column18]]</f>
        <v>0.89430266214074539</v>
      </c>
      <c r="BQ96" t="str">
        <f t="shared" ca="1" si="34"/>
        <v>1</v>
      </c>
      <c r="BS96">
        <f ca="1">IF(Table4[[#This Row],[Column28]]&gt;BU95,Table4[[#This Row],[Column3]],0)</f>
        <v>0</v>
      </c>
    </row>
    <row r="97" spans="1:71" x14ac:dyDescent="0.4">
      <c r="A97">
        <f t="shared" ca="1" si="35"/>
        <v>2</v>
      </c>
      <c r="B97" t="str">
        <f t="shared" ca="1" si="36"/>
        <v>man</v>
      </c>
      <c r="C97">
        <f t="shared" ca="1" si="37"/>
        <v>27</v>
      </c>
      <c r="D97">
        <f t="shared" ca="1" si="38"/>
        <v>4</v>
      </c>
      <c r="E97" t="str">
        <f t="shared" ca="1" si="39"/>
        <v>IT</v>
      </c>
      <c r="F97">
        <f t="shared" ca="1" si="46"/>
        <v>3</v>
      </c>
      <c r="G97" t="str">
        <f ca="1">VLOOKUP(F97,$K$3:$L$7:L101,2)</f>
        <v>university</v>
      </c>
      <c r="H97">
        <f t="shared" ca="1" si="40"/>
        <v>3</v>
      </c>
      <c r="I97">
        <f t="shared" ca="1" si="41"/>
        <v>2</v>
      </c>
      <c r="J97">
        <f t="shared" ca="1" si="42"/>
        <v>86115</v>
      </c>
      <c r="K97">
        <v>35</v>
      </c>
      <c r="L97" t="s">
        <v>15</v>
      </c>
      <c r="N97">
        <v>41</v>
      </c>
      <c r="O97" t="s">
        <v>8</v>
      </c>
      <c r="P97">
        <f t="shared" ca="1" si="43"/>
        <v>2</v>
      </c>
      <c r="Q97" t="str">
        <f t="shared" ca="1" si="44"/>
        <v>ondo</v>
      </c>
      <c r="R97">
        <f t="shared" ca="1" si="47"/>
        <v>258345</v>
      </c>
      <c r="S97">
        <f t="shared" ca="1" si="45"/>
        <v>143409.70857282149</v>
      </c>
      <c r="T97">
        <f t="shared" ca="1" si="48"/>
        <v>154441.86292728689</v>
      </c>
      <c r="U97">
        <v>45</v>
      </c>
      <c r="V97" t="s">
        <v>22</v>
      </c>
      <c r="W97">
        <f t="shared" ca="1" si="49"/>
        <v>37828.896384431631</v>
      </c>
      <c r="X97">
        <f t="shared" ca="1" si="50"/>
        <v>62189.510844118799</v>
      </c>
      <c r="Y97">
        <f t="shared" ca="1" si="51"/>
        <v>37645.579645190664</v>
      </c>
      <c r="Z97">
        <f t="shared" ca="1" si="52"/>
        <v>450432.44257247756</v>
      </c>
      <c r="AA97">
        <f t="shared" ca="1" si="53"/>
        <v>243428.11580137193</v>
      </c>
      <c r="AB97">
        <f t="shared" ca="1" si="54"/>
        <v>207004.32677110564</v>
      </c>
      <c r="AE97">
        <f t="shared" ca="1" si="32"/>
        <v>0</v>
      </c>
      <c r="AF97">
        <f t="shared" ca="1" si="33"/>
        <v>1</v>
      </c>
      <c r="BA97" s="7">
        <f ca="1">Table4[[#This Row],[Column20]]/Table4[[#This Row],[Column9]]</f>
        <v>77220.931463643443</v>
      </c>
      <c r="BD97" s="6">
        <f ca="1">Table4[[#This Row],[Column19]]/Table4[[#This Row],[Column18]]</f>
        <v>0.5551092863141206</v>
      </c>
      <c r="BQ97" t="str">
        <f t="shared" ca="1" si="34"/>
        <v>1</v>
      </c>
      <c r="BS97">
        <f ca="1">IF(Table4[[#This Row],[Column28]]&gt;BU96,Table4[[#This Row],[Column3]],0)</f>
        <v>27</v>
      </c>
    </row>
    <row r="98" spans="1:71" x14ac:dyDescent="0.4">
      <c r="A98">
        <f t="shared" ca="1" si="35"/>
        <v>1</v>
      </c>
      <c r="B98" t="str">
        <f t="shared" ca="1" si="36"/>
        <v>woman</v>
      </c>
      <c r="C98">
        <f t="shared" ca="1" si="37"/>
        <v>34</v>
      </c>
      <c r="D98">
        <f t="shared" ca="1" si="38"/>
        <v>3</v>
      </c>
      <c r="E98" t="str">
        <f t="shared" ca="1" si="39"/>
        <v>Academia</v>
      </c>
      <c r="F98">
        <f t="shared" ca="1" si="46"/>
        <v>5</v>
      </c>
      <c r="G98" t="str">
        <f ca="1">VLOOKUP(F98,$K$3:$L$7:L102,2)</f>
        <v>other</v>
      </c>
      <c r="H98">
        <f t="shared" ca="1" si="40"/>
        <v>4</v>
      </c>
      <c r="I98">
        <f t="shared" ca="1" si="41"/>
        <v>2</v>
      </c>
      <c r="J98">
        <f t="shared" ca="1" si="42"/>
        <v>40096</v>
      </c>
      <c r="N98">
        <v>42</v>
      </c>
      <c r="O98" t="s">
        <v>9</v>
      </c>
      <c r="P98">
        <f t="shared" ca="1" si="43"/>
        <v>7</v>
      </c>
      <c r="Q98" t="str">
        <f t="shared" ca="1" si="44"/>
        <v>kwara</v>
      </c>
      <c r="R98">
        <f t="shared" ca="1" si="47"/>
        <v>160384</v>
      </c>
      <c r="S98">
        <f t="shared" ca="1" si="45"/>
        <v>11478.9881515</v>
      </c>
      <c r="T98">
        <f t="shared" ca="1" si="48"/>
        <v>77362.490507895054</v>
      </c>
      <c r="U98">
        <v>46</v>
      </c>
      <c r="V98" t="s">
        <v>23</v>
      </c>
      <c r="W98">
        <f t="shared" ca="1" si="49"/>
        <v>39929.698642931551</v>
      </c>
      <c r="X98">
        <f t="shared" ca="1" si="50"/>
        <v>38457.105621904098</v>
      </c>
      <c r="Y98">
        <f t="shared" ca="1" si="51"/>
        <v>3966.0760789565329</v>
      </c>
      <c r="Z98">
        <f t="shared" ca="1" si="52"/>
        <v>241712.56658685161</v>
      </c>
      <c r="AA98">
        <f t="shared" ca="1" si="53"/>
        <v>89865.792416335651</v>
      </c>
      <c r="AB98">
        <f t="shared" ca="1" si="54"/>
        <v>151846.77417051594</v>
      </c>
      <c r="AE98">
        <f t="shared" ca="1" si="32"/>
        <v>0</v>
      </c>
      <c r="AF98">
        <f t="shared" ca="1" si="33"/>
        <v>1</v>
      </c>
      <c r="BA98" s="7">
        <f ca="1">Table4[[#This Row],[Column20]]/Table4[[#This Row],[Column9]]</f>
        <v>38681.245253947527</v>
      </c>
      <c r="BD98" s="6">
        <f ca="1">Table4[[#This Row],[Column19]]/Table4[[#This Row],[Column18]]</f>
        <v>7.1571903378765955E-2</v>
      </c>
      <c r="BQ98" t="str">
        <f t="shared" ca="1" si="34"/>
        <v>1</v>
      </c>
      <c r="BS98">
        <f ca="1">IF(Table4[[#This Row],[Column28]]&gt;BU97,Table4[[#This Row],[Column3]],0)</f>
        <v>34</v>
      </c>
    </row>
    <row r="99" spans="1:71" x14ac:dyDescent="0.4">
      <c r="A99">
        <f t="shared" ca="1" si="35"/>
        <v>1</v>
      </c>
      <c r="B99" t="str">
        <f t="shared" ca="1" si="36"/>
        <v>woman</v>
      </c>
      <c r="C99">
        <f t="shared" ca="1" si="37"/>
        <v>33</v>
      </c>
      <c r="D99">
        <f t="shared" ca="1" si="38"/>
        <v>2</v>
      </c>
      <c r="E99" t="str">
        <f t="shared" ca="1" si="39"/>
        <v>construction</v>
      </c>
      <c r="F99">
        <f t="shared" ca="1" si="46"/>
        <v>1</v>
      </c>
      <c r="G99" t="str">
        <f ca="1">VLOOKUP(F99,$K$3:$L$7:L103,2)</f>
        <v>high school</v>
      </c>
      <c r="H99">
        <f t="shared" ca="1" si="40"/>
        <v>1</v>
      </c>
      <c r="I99">
        <f t="shared" ca="1" si="41"/>
        <v>2</v>
      </c>
      <c r="J99">
        <f t="shared" ca="1" si="42"/>
        <v>86453</v>
      </c>
      <c r="P99">
        <f t="shared" ca="1" si="43"/>
        <v>3</v>
      </c>
      <c r="Q99" t="str">
        <f t="shared" ca="1" si="44"/>
        <v>osun</v>
      </c>
      <c r="R99">
        <f t="shared" ca="1" si="47"/>
        <v>259359</v>
      </c>
      <c r="S99">
        <f t="shared" ca="1" si="45"/>
        <v>90399.363947088219</v>
      </c>
      <c r="T99">
        <f t="shared" ca="1" si="48"/>
        <v>153022.0299155525</v>
      </c>
      <c r="U99">
        <v>47</v>
      </c>
      <c r="V99" t="s">
        <v>24</v>
      </c>
      <c r="W99">
        <f t="shared" ca="1" si="49"/>
        <v>131151.20114394047</v>
      </c>
      <c r="X99">
        <f t="shared" ca="1" si="50"/>
        <v>73807.252606798385</v>
      </c>
      <c r="Y99">
        <f t="shared" ca="1" si="51"/>
        <v>105278.83372430742</v>
      </c>
      <c r="Z99">
        <f t="shared" ca="1" si="52"/>
        <v>517659.86363985995</v>
      </c>
      <c r="AA99">
        <f t="shared" ca="1" si="53"/>
        <v>295357.81769782706</v>
      </c>
      <c r="AB99">
        <f t="shared" ca="1" si="54"/>
        <v>222302.04594203288</v>
      </c>
      <c r="AE99">
        <f t="shared" ca="1" si="32"/>
        <v>0</v>
      </c>
      <c r="AF99">
        <f t="shared" ca="1" si="33"/>
        <v>1</v>
      </c>
      <c r="BA99" s="7">
        <f ca="1">Table4[[#This Row],[Column20]]/Table4[[#This Row],[Column9]]</f>
        <v>76511.01495777625</v>
      </c>
      <c r="BD99" s="6">
        <f ca="1">Table4[[#This Row],[Column19]]/Table4[[#This Row],[Column18]]</f>
        <v>0.34854916909414446</v>
      </c>
      <c r="BQ99" t="str">
        <f t="shared" ca="1" si="34"/>
        <v>1</v>
      </c>
      <c r="BS99">
        <f ca="1">IF(Table4[[#This Row],[Column28]]&gt;BU98,Table4[[#This Row],[Column3]],0)</f>
        <v>33</v>
      </c>
    </row>
    <row r="100" spans="1:71" x14ac:dyDescent="0.4">
      <c r="A100">
        <f t="shared" ca="1" si="35"/>
        <v>1</v>
      </c>
      <c r="B100" t="str">
        <f t="shared" ca="1" si="36"/>
        <v>woman</v>
      </c>
      <c r="C100">
        <f t="shared" ca="1" si="37"/>
        <v>32</v>
      </c>
      <c r="D100">
        <f t="shared" ca="1" si="38"/>
        <v>3</v>
      </c>
      <c r="E100" t="str">
        <f t="shared" ca="1" si="39"/>
        <v>Academia</v>
      </c>
      <c r="F100">
        <f t="shared" ca="1" si="46"/>
        <v>2</v>
      </c>
      <c r="G100" t="str">
        <f ca="1">VLOOKUP(F100,$K$3:$L$7:L104,2)</f>
        <v>college</v>
      </c>
      <c r="H100">
        <f t="shared" ca="1" si="40"/>
        <v>3</v>
      </c>
      <c r="I100">
        <f t="shared" ca="1" si="41"/>
        <v>4</v>
      </c>
      <c r="J100">
        <f t="shared" ca="1" si="42"/>
        <v>29927</v>
      </c>
      <c r="P100">
        <f t="shared" ca="1" si="43"/>
        <v>6</v>
      </c>
      <c r="Q100" t="str">
        <f t="shared" ca="1" si="44"/>
        <v>ogun</v>
      </c>
      <c r="R100">
        <f t="shared" ca="1" si="47"/>
        <v>89781</v>
      </c>
      <c r="S100">
        <f t="shared" ca="1" si="45"/>
        <v>56400.373609764778</v>
      </c>
      <c r="T100">
        <f t="shared" ca="1" si="48"/>
        <v>38033.894125328632</v>
      </c>
      <c r="U100">
        <v>48</v>
      </c>
      <c r="V100" t="s">
        <v>25</v>
      </c>
      <c r="W100">
        <f t="shared" ca="1" si="49"/>
        <v>15153.829784306216</v>
      </c>
      <c r="X100">
        <f t="shared" ca="1" si="50"/>
        <v>3356.5844800420869</v>
      </c>
      <c r="Y100">
        <f t="shared" ca="1" si="51"/>
        <v>6217.1928473720591</v>
      </c>
      <c r="Z100">
        <f t="shared" ca="1" si="52"/>
        <v>134032.08697270069</v>
      </c>
      <c r="AA100">
        <f t="shared" ca="1" si="53"/>
        <v>74910.787874113084</v>
      </c>
      <c r="AB100">
        <f t="shared" ca="1" si="54"/>
        <v>59121.299098587609</v>
      </c>
      <c r="AE100">
        <f t="shared" ca="1" si="32"/>
        <v>1</v>
      </c>
      <c r="AF100">
        <f t="shared" ca="1" si="33"/>
        <v>0</v>
      </c>
      <c r="BA100" s="7">
        <f ca="1">Table4[[#This Row],[Column20]]/Table4[[#This Row],[Column9]]</f>
        <v>9508.473531332158</v>
      </c>
      <c r="BD100" s="6">
        <f ca="1">Table4[[#This Row],[Column19]]/Table4[[#This Row],[Column18]]</f>
        <v>0.62819943651512877</v>
      </c>
      <c r="BQ100" t="str">
        <f t="shared" ca="1" si="34"/>
        <v>1</v>
      </c>
      <c r="BS100">
        <f ca="1">IF(Table4[[#This Row],[Column28]]&gt;BU99,Table4[[#This Row],[Column3]],0)</f>
        <v>32</v>
      </c>
    </row>
    <row r="101" spans="1:71" x14ac:dyDescent="0.4">
      <c r="A101">
        <f t="shared" ca="1" si="35"/>
        <v>2</v>
      </c>
      <c r="B101" t="str">
        <f t="shared" ca="1" si="36"/>
        <v>man</v>
      </c>
      <c r="C101">
        <f t="shared" ca="1" si="37"/>
        <v>47</v>
      </c>
      <c r="D101">
        <f t="shared" ca="1" si="38"/>
        <v>2</v>
      </c>
      <c r="E101" t="str">
        <f t="shared" ca="1" si="39"/>
        <v>construction</v>
      </c>
      <c r="F101">
        <f t="shared" ca="1" si="46"/>
        <v>5</v>
      </c>
      <c r="G101" t="str">
        <f ca="1">VLOOKUP(F101,$K$3:$L$7:L105,2)</f>
        <v>other</v>
      </c>
      <c r="H101">
        <f t="shared" ca="1" si="40"/>
        <v>1</v>
      </c>
      <c r="I101">
        <f t="shared" ca="1" si="41"/>
        <v>1</v>
      </c>
      <c r="J101">
        <f t="shared" ca="1" si="42"/>
        <v>36305</v>
      </c>
      <c r="P101">
        <f t="shared" ca="1" si="43"/>
        <v>2</v>
      </c>
      <c r="Q101" t="str">
        <f t="shared" ca="1" si="44"/>
        <v>ondo</v>
      </c>
      <c r="R101">
        <f t="shared" ca="1" si="47"/>
        <v>145220</v>
      </c>
      <c r="S101">
        <f t="shared" ca="1" si="45"/>
        <v>56168.929652992869</v>
      </c>
      <c r="T101">
        <f t="shared" ca="1" si="48"/>
        <v>4481.2645367516234</v>
      </c>
      <c r="U101">
        <v>49</v>
      </c>
      <c r="V101" t="s">
        <v>26</v>
      </c>
      <c r="W101">
        <f t="shared" ca="1" si="49"/>
        <v>3570.9423829709472</v>
      </c>
      <c r="X101">
        <f t="shared" ca="1" si="50"/>
        <v>31493.119481155998</v>
      </c>
      <c r="Y101">
        <f t="shared" ca="1" si="51"/>
        <v>44902.938972950164</v>
      </c>
      <c r="Z101">
        <f t="shared" ca="1" si="52"/>
        <v>194604.20350970177</v>
      </c>
      <c r="AA101">
        <f t="shared" ca="1" si="53"/>
        <v>91232.991517119808</v>
      </c>
      <c r="AB101">
        <f t="shared" ca="1" si="54"/>
        <v>103371.21199258196</v>
      </c>
      <c r="AE101">
        <f t="shared" ca="1" si="32"/>
        <v>1</v>
      </c>
      <c r="AF101">
        <f t="shared" ca="1" si="33"/>
        <v>0</v>
      </c>
      <c r="BA101" s="7">
        <f ca="1">Table4[[#This Row],[Column20]]/Table4[[#This Row],[Column9]]</f>
        <v>4481.2645367516234</v>
      </c>
      <c r="BD101" s="6">
        <f ca="1">Table4[[#This Row],[Column19]]/Table4[[#This Row],[Column18]]</f>
        <v>0.38678508230955011</v>
      </c>
      <c r="BQ101" t="str">
        <f t="shared" ca="1" si="34"/>
        <v>1</v>
      </c>
      <c r="BS101">
        <f ca="1">IF(Table4[[#This Row],[Column28]]&gt;BU100,Table4[[#This Row],[Column3]],0)</f>
        <v>47</v>
      </c>
    </row>
    <row r="102" spans="1:71" x14ac:dyDescent="0.4">
      <c r="A102">
        <f t="shared" ca="1" si="35"/>
        <v>2</v>
      </c>
      <c r="B102" t="str">
        <f t="shared" ca="1" si="36"/>
        <v>man</v>
      </c>
      <c r="C102">
        <f t="shared" ca="1" si="37"/>
        <v>46</v>
      </c>
      <c r="D102">
        <f t="shared" ca="1" si="38"/>
        <v>4</v>
      </c>
      <c r="E102" t="str">
        <f t="shared" ca="1" si="39"/>
        <v>IT</v>
      </c>
      <c r="F102">
        <f t="shared" ca="1" si="46"/>
        <v>2</v>
      </c>
      <c r="G102" t="str">
        <f ca="1">VLOOKUP(F102,$K$3:$L$7:L106,2)</f>
        <v>college</v>
      </c>
      <c r="H102">
        <f t="shared" ca="1" si="40"/>
        <v>2</v>
      </c>
      <c r="I102">
        <f t="shared" ca="1" si="41"/>
        <v>2</v>
      </c>
      <c r="J102">
        <f t="shared" ca="1" si="42"/>
        <v>55123</v>
      </c>
      <c r="P102">
        <f t="shared" ca="1" si="43"/>
        <v>7</v>
      </c>
      <c r="Q102" t="str">
        <f t="shared" ca="1" si="44"/>
        <v>kwara</v>
      </c>
      <c r="R102">
        <f t="shared" ca="1" si="47"/>
        <v>165369</v>
      </c>
      <c r="S102">
        <f t="shared" ca="1" si="45"/>
        <v>33577.134385320125</v>
      </c>
      <c r="T102">
        <f t="shared" ca="1" si="48"/>
        <v>13297.283729232724</v>
      </c>
      <c r="W102">
        <f t="shared" ca="1" si="49"/>
        <v>6497.5132802473372</v>
      </c>
      <c r="X102">
        <f t="shared" ca="1" si="50"/>
        <v>40920.595464909471</v>
      </c>
      <c r="Y102">
        <f t="shared" ca="1" si="51"/>
        <v>60444.226889764803</v>
      </c>
      <c r="Z102">
        <f t="shared" ca="1" si="52"/>
        <v>239110.51061899753</v>
      </c>
      <c r="AA102">
        <f t="shared" ca="1" si="53"/>
        <v>80995.243130476942</v>
      </c>
      <c r="AB102">
        <f t="shared" ca="1" si="54"/>
        <v>158115.26748852059</v>
      </c>
      <c r="AE102">
        <f t="shared" ca="1" si="32"/>
        <v>1</v>
      </c>
      <c r="AF102">
        <f t="shared" ca="1" si="33"/>
        <v>0</v>
      </c>
      <c r="BA102" s="7">
        <f ca="1">Table4[[#This Row],[Column20]]/Table4[[#This Row],[Column9]]</f>
        <v>6648.641864616362</v>
      </c>
      <c r="BD102" s="6">
        <f ca="1">Table4[[#This Row],[Column19]]/Table4[[#This Row],[Column18]]</f>
        <v>0.20304370459590446</v>
      </c>
      <c r="BQ102" t="str">
        <f t="shared" ca="1" si="34"/>
        <v>1</v>
      </c>
      <c r="BS102">
        <f ca="1">IF(Table4[[#This Row],[Column28]]&gt;BU101,Table4[[#This Row],[Column3]],0)</f>
        <v>46</v>
      </c>
    </row>
    <row r="103" spans="1:71" x14ac:dyDescent="0.4">
      <c r="A103">
        <f t="shared" ca="1" si="35"/>
        <v>2</v>
      </c>
      <c r="B103" t="str">
        <f t="shared" ca="1" si="36"/>
        <v>man</v>
      </c>
      <c r="C103">
        <f t="shared" ca="1" si="37"/>
        <v>30</v>
      </c>
      <c r="D103">
        <f t="shared" ca="1" si="38"/>
        <v>1</v>
      </c>
      <c r="E103" t="str">
        <f t="shared" ca="1" si="39"/>
        <v>heallth</v>
      </c>
      <c r="F103">
        <f t="shared" ca="1" si="46"/>
        <v>2</v>
      </c>
      <c r="G103" t="str">
        <f ca="1">VLOOKUP(F103,$K$3:$L$7:L107,2)</f>
        <v>college</v>
      </c>
      <c r="H103">
        <f t="shared" ca="1" si="40"/>
        <v>4</v>
      </c>
      <c r="I103">
        <f t="shared" ca="1" si="41"/>
        <v>3</v>
      </c>
      <c r="J103">
        <f t="shared" ca="1" si="42"/>
        <v>83622</v>
      </c>
      <c r="P103">
        <f t="shared" ca="1" si="43"/>
        <v>6</v>
      </c>
      <c r="Q103" t="str">
        <f t="shared" ca="1" si="44"/>
        <v>ogun</v>
      </c>
      <c r="R103">
        <f t="shared" ca="1" si="47"/>
        <v>334488</v>
      </c>
      <c r="S103">
        <f t="shared" ca="1" si="45"/>
        <v>304552.62119140546</v>
      </c>
      <c r="T103">
        <f t="shared" ca="1" si="48"/>
        <v>75451.59667008894</v>
      </c>
      <c r="W103">
        <f t="shared" ca="1" si="49"/>
        <v>68641.732796023134</v>
      </c>
      <c r="X103">
        <f t="shared" ca="1" si="50"/>
        <v>77130.219429784745</v>
      </c>
      <c r="Y103">
        <f t="shared" ca="1" si="51"/>
        <v>109279.52593102073</v>
      </c>
      <c r="Z103">
        <f t="shared" ca="1" si="52"/>
        <v>519219.12260110967</v>
      </c>
      <c r="AA103">
        <f t="shared" ca="1" si="53"/>
        <v>450324.57341721334</v>
      </c>
      <c r="AB103">
        <f t="shared" ca="1" si="54"/>
        <v>68894.549183896335</v>
      </c>
      <c r="AE103">
        <f t="shared" ca="1" si="32"/>
        <v>0</v>
      </c>
      <c r="AF103">
        <f t="shared" ca="1" si="33"/>
        <v>1</v>
      </c>
      <c r="BA103" s="7">
        <f ca="1">Table4[[#This Row],[Column20]]/Table4[[#This Row],[Column9]]</f>
        <v>25150.532223362981</v>
      </c>
      <c r="BD103" s="6">
        <f ca="1">Table4[[#This Row],[Column19]]/Table4[[#This Row],[Column18]]</f>
        <v>0.91050387814033829</v>
      </c>
      <c r="BQ103" t="str">
        <f t="shared" ca="1" si="34"/>
        <v>1</v>
      </c>
      <c r="BS103">
        <f ca="1">IF(Table4[[#This Row],[Column28]]&gt;BU102,Table4[[#This Row],[Column3]],0)</f>
        <v>30</v>
      </c>
    </row>
    <row r="104" spans="1:71" x14ac:dyDescent="0.4">
      <c r="A104">
        <f t="shared" ca="1" si="35"/>
        <v>1</v>
      </c>
      <c r="B104" t="str">
        <f t="shared" ca="1" si="36"/>
        <v>woman</v>
      </c>
      <c r="C104">
        <f t="shared" ca="1" si="37"/>
        <v>36</v>
      </c>
      <c r="D104">
        <f t="shared" ca="1" si="38"/>
        <v>4</v>
      </c>
      <c r="E104" t="str">
        <f t="shared" ca="1" si="39"/>
        <v>IT</v>
      </c>
      <c r="F104">
        <f t="shared" ca="1" si="46"/>
        <v>5</v>
      </c>
      <c r="G104" t="str">
        <f ca="1">VLOOKUP(F104,$K$3:$L$7:L108,2)</f>
        <v>other</v>
      </c>
      <c r="H104">
        <f t="shared" ca="1" si="40"/>
        <v>0</v>
      </c>
      <c r="I104">
        <f t="shared" ca="1" si="41"/>
        <v>4</v>
      </c>
      <c r="J104">
        <f t="shared" ca="1" si="42"/>
        <v>47642</v>
      </c>
      <c r="P104">
        <f t="shared" ca="1" si="43"/>
        <v>2</v>
      </c>
      <c r="Q104" t="str">
        <f t="shared" ca="1" si="44"/>
        <v>ondo</v>
      </c>
      <c r="R104">
        <f t="shared" ca="1" si="47"/>
        <v>190568</v>
      </c>
      <c r="S104">
        <f t="shared" ca="1" si="45"/>
        <v>180540.59450476765</v>
      </c>
      <c r="T104">
        <f t="shared" ca="1" si="48"/>
        <v>10690.076372557847</v>
      </c>
      <c r="W104">
        <f t="shared" ca="1" si="49"/>
        <v>10111.734705633493</v>
      </c>
      <c r="X104">
        <f t="shared" ca="1" si="50"/>
        <v>2110.5434397767535</v>
      </c>
      <c r="Y104">
        <f t="shared" ca="1" si="51"/>
        <v>42571.196668624951</v>
      </c>
      <c r="Z104">
        <f t="shared" ca="1" si="52"/>
        <v>243829.27304118278</v>
      </c>
      <c r="AA104">
        <f t="shared" ca="1" si="53"/>
        <v>192762.87265017789</v>
      </c>
      <c r="AB104">
        <f t="shared" ca="1" si="54"/>
        <v>51066.400391004892</v>
      </c>
      <c r="AE104">
        <f t="shared" ca="1" si="32"/>
        <v>0</v>
      </c>
      <c r="AF104">
        <f t="shared" ca="1" si="33"/>
        <v>1</v>
      </c>
      <c r="BA104" s="7">
        <f ca="1">Table4[[#This Row],[Column20]]/Table4[[#This Row],[Column9]]</f>
        <v>2672.5190931394618</v>
      </c>
      <c r="BD104" s="6">
        <f ca="1">Table4[[#This Row],[Column19]]/Table4[[#This Row],[Column18]]</f>
        <v>0.94738148327509153</v>
      </c>
      <c r="BQ104" t="str">
        <f t="shared" ca="1" si="34"/>
        <v>1</v>
      </c>
      <c r="BS104">
        <f ca="1">IF(Table4[[#This Row],[Column28]]&gt;BU103,Table4[[#This Row],[Column3]],0)</f>
        <v>36</v>
      </c>
    </row>
    <row r="105" spans="1:71" x14ac:dyDescent="0.4">
      <c r="A105">
        <f t="shared" ca="1" si="35"/>
        <v>1</v>
      </c>
      <c r="B105" t="str">
        <f t="shared" ca="1" si="36"/>
        <v>woman</v>
      </c>
      <c r="C105">
        <f t="shared" ca="1" si="37"/>
        <v>41</v>
      </c>
      <c r="D105">
        <f t="shared" ca="1" si="38"/>
        <v>1</v>
      </c>
      <c r="E105" t="str">
        <f t="shared" ca="1" si="39"/>
        <v>heallth</v>
      </c>
      <c r="F105">
        <f t="shared" ca="1" si="46"/>
        <v>4</v>
      </c>
      <c r="G105" t="str">
        <f ca="1">VLOOKUP(F105,$K$3:$L$7:L109,2)</f>
        <v>technical</v>
      </c>
      <c r="H105">
        <f t="shared" ca="1" si="40"/>
        <v>4</v>
      </c>
      <c r="I105">
        <f t="shared" ca="1" si="41"/>
        <v>4</v>
      </c>
      <c r="J105">
        <f t="shared" ca="1" si="42"/>
        <v>51440</v>
      </c>
      <c r="P105">
        <f t="shared" ca="1" si="43"/>
        <v>2</v>
      </c>
      <c r="Q105" t="str">
        <f t="shared" ca="1" si="44"/>
        <v>ondo</v>
      </c>
      <c r="R105">
        <f t="shared" ca="1" si="47"/>
        <v>154320</v>
      </c>
      <c r="S105">
        <f t="shared" ca="1" si="45"/>
        <v>81424.906258925446</v>
      </c>
      <c r="T105">
        <f t="shared" ca="1" si="48"/>
        <v>9871.0454404928314</v>
      </c>
      <c r="W105">
        <f t="shared" ca="1" si="49"/>
        <v>7431.6819547019722</v>
      </c>
      <c r="X105">
        <f t="shared" ca="1" si="50"/>
        <v>4360.1241659825746</v>
      </c>
      <c r="Y105">
        <f t="shared" ca="1" si="51"/>
        <v>33366.502964317973</v>
      </c>
      <c r="Z105">
        <f t="shared" ca="1" si="52"/>
        <v>197557.5484048108</v>
      </c>
      <c r="AA105">
        <f t="shared" ca="1" si="53"/>
        <v>93216.712379609991</v>
      </c>
      <c r="AB105">
        <f t="shared" ca="1" si="54"/>
        <v>104340.83602520081</v>
      </c>
      <c r="AE105">
        <f t="shared" ca="1" si="32"/>
        <v>1</v>
      </c>
      <c r="AF105">
        <f t="shared" ca="1" si="33"/>
        <v>0</v>
      </c>
      <c r="BA105" s="7">
        <f ca="1">Table4[[#This Row],[Column20]]/Table4[[#This Row],[Column9]]</f>
        <v>2467.7613601232079</v>
      </c>
      <c r="BD105" s="6">
        <f ca="1">Table4[[#This Row],[Column19]]/Table4[[#This Row],[Column18]]</f>
        <v>0.52763676943316129</v>
      </c>
      <c r="BQ105" t="str">
        <f t="shared" ca="1" si="34"/>
        <v>1</v>
      </c>
      <c r="BS105">
        <f ca="1">IF(Table4[[#This Row],[Column28]]&gt;BU104,Table4[[#This Row],[Column3]],0)</f>
        <v>41</v>
      </c>
    </row>
    <row r="106" spans="1:71" x14ac:dyDescent="0.4">
      <c r="A106">
        <f t="shared" ca="1" si="35"/>
        <v>2</v>
      </c>
      <c r="B106" t="str">
        <f t="shared" ca="1" si="36"/>
        <v>man</v>
      </c>
      <c r="C106">
        <f t="shared" ca="1" si="37"/>
        <v>25</v>
      </c>
      <c r="D106">
        <f t="shared" ca="1" si="38"/>
        <v>5</v>
      </c>
      <c r="E106" t="str">
        <f t="shared" ca="1" si="39"/>
        <v>General work</v>
      </c>
      <c r="F106">
        <f t="shared" ca="1" si="46"/>
        <v>4</v>
      </c>
      <c r="G106" t="str">
        <f ca="1">VLOOKUP(F106,$K$3:$L$7:L110,2)</f>
        <v>technical</v>
      </c>
      <c r="H106">
        <f t="shared" ca="1" si="40"/>
        <v>2</v>
      </c>
      <c r="I106">
        <f t="shared" ca="1" si="41"/>
        <v>2</v>
      </c>
      <c r="J106">
        <f t="shared" ca="1" si="42"/>
        <v>28503</v>
      </c>
      <c r="P106">
        <f t="shared" ca="1" si="43"/>
        <v>5</v>
      </c>
      <c r="Q106" t="str">
        <f t="shared" ca="1" si="44"/>
        <v>oyo</v>
      </c>
      <c r="R106">
        <f t="shared" ca="1" si="47"/>
        <v>85509</v>
      </c>
      <c r="S106">
        <f t="shared" ca="1" si="45"/>
        <v>14959.301058372794</v>
      </c>
      <c r="T106">
        <f t="shared" ca="1" si="48"/>
        <v>33250.212708730884</v>
      </c>
      <c r="W106">
        <f t="shared" ca="1" si="49"/>
        <v>12971.120161121353</v>
      </c>
      <c r="X106">
        <f t="shared" ca="1" si="50"/>
        <v>18058.818977876046</v>
      </c>
      <c r="Y106">
        <f t="shared" ca="1" si="51"/>
        <v>25194.246183821495</v>
      </c>
      <c r="Z106">
        <f t="shared" ca="1" si="52"/>
        <v>143953.45889255239</v>
      </c>
      <c r="AA106">
        <f t="shared" ca="1" si="53"/>
        <v>45989.240197370193</v>
      </c>
      <c r="AB106">
        <f t="shared" ca="1" si="54"/>
        <v>97964.218695182193</v>
      </c>
      <c r="AE106">
        <f t="shared" ca="1" si="32"/>
        <v>1</v>
      </c>
      <c r="AF106">
        <f t="shared" ca="1" si="33"/>
        <v>0</v>
      </c>
      <c r="BA106" s="7">
        <f ca="1">Table4[[#This Row],[Column20]]/Table4[[#This Row],[Column9]]</f>
        <v>16625.106354365442</v>
      </c>
      <c r="BD106" s="6">
        <f ca="1">Table4[[#This Row],[Column19]]/Table4[[#This Row],[Column18]]</f>
        <v>0.17494417030222309</v>
      </c>
      <c r="BQ106" t="str">
        <f t="shared" ca="1" si="34"/>
        <v>1</v>
      </c>
      <c r="BS106">
        <f ca="1">IF(Table4[[#This Row],[Column28]]&gt;BU105,Table4[[#This Row],[Column3]],0)</f>
        <v>25</v>
      </c>
    </row>
    <row r="107" spans="1:71" x14ac:dyDescent="0.4">
      <c r="A107">
        <f t="shared" ca="1" si="35"/>
        <v>2</v>
      </c>
      <c r="B107" t="str">
        <f t="shared" ca="1" si="36"/>
        <v>man</v>
      </c>
      <c r="C107">
        <f t="shared" ca="1" si="37"/>
        <v>39</v>
      </c>
      <c r="D107">
        <f t="shared" ca="1" si="38"/>
        <v>3</v>
      </c>
      <c r="E107" t="str">
        <f t="shared" ca="1" si="39"/>
        <v>Academia</v>
      </c>
      <c r="F107">
        <f t="shared" ca="1" si="46"/>
        <v>1</v>
      </c>
      <c r="G107" t="str">
        <f ca="1">VLOOKUP(F107,$K$3:$L$7:L111,2)</f>
        <v>high school</v>
      </c>
      <c r="H107">
        <f t="shared" ca="1" si="40"/>
        <v>1</v>
      </c>
      <c r="I107">
        <f t="shared" ca="1" si="41"/>
        <v>3</v>
      </c>
      <c r="J107">
        <f t="shared" ca="1" si="42"/>
        <v>81531</v>
      </c>
      <c r="P107">
        <f t="shared" ca="1" si="43"/>
        <v>4</v>
      </c>
      <c r="Q107" t="str">
        <f t="shared" ca="1" si="44"/>
        <v>lagos</v>
      </c>
      <c r="R107">
        <f t="shared" ca="1" si="47"/>
        <v>326124</v>
      </c>
      <c r="S107">
        <f t="shared" ca="1" si="45"/>
        <v>187565.4360611953</v>
      </c>
      <c r="T107">
        <f t="shared" ca="1" si="48"/>
        <v>3299.2279704537123</v>
      </c>
      <c r="W107">
        <f t="shared" ca="1" si="49"/>
        <v>1001.0068680949487</v>
      </c>
      <c r="X107">
        <f t="shared" ca="1" si="50"/>
        <v>711.1899303598658</v>
      </c>
      <c r="Y107">
        <f t="shared" ca="1" si="51"/>
        <v>105034.09626702237</v>
      </c>
      <c r="Z107">
        <f t="shared" ca="1" si="52"/>
        <v>434457.3242374761</v>
      </c>
      <c r="AA107">
        <f t="shared" ca="1" si="53"/>
        <v>189277.63285965013</v>
      </c>
      <c r="AB107">
        <f t="shared" ca="1" si="54"/>
        <v>245179.69137782598</v>
      </c>
      <c r="AE107">
        <f t="shared" ca="1" si="32"/>
        <v>1</v>
      </c>
      <c r="AF107">
        <f t="shared" ca="1" si="33"/>
        <v>0</v>
      </c>
      <c r="BA107" s="7">
        <f ca="1">Table4[[#This Row],[Column20]]/Table4[[#This Row],[Column9]]</f>
        <v>1099.7426568179042</v>
      </c>
      <c r="BD107" s="6">
        <f ca="1">Table4[[#This Row],[Column19]]/Table4[[#This Row],[Column18]]</f>
        <v>0.57513533521358529</v>
      </c>
      <c r="BQ107" t="str">
        <f t="shared" ca="1" si="34"/>
        <v>1</v>
      </c>
      <c r="BS107">
        <f ca="1">IF(Table4[[#This Row],[Column28]]&gt;BU106,Table4[[#This Row],[Column3]],0)</f>
        <v>39</v>
      </c>
    </row>
    <row r="108" spans="1:71" x14ac:dyDescent="0.4">
      <c r="A108">
        <f t="shared" ca="1" si="35"/>
        <v>2</v>
      </c>
      <c r="B108" t="str">
        <f t="shared" ca="1" si="36"/>
        <v>man</v>
      </c>
      <c r="C108">
        <f t="shared" ca="1" si="37"/>
        <v>31</v>
      </c>
      <c r="D108">
        <f t="shared" ca="1" si="38"/>
        <v>4</v>
      </c>
      <c r="E108" t="str">
        <f t="shared" ca="1" si="39"/>
        <v>IT</v>
      </c>
      <c r="F108">
        <f t="shared" ca="1" si="46"/>
        <v>4</v>
      </c>
      <c r="G108" t="str">
        <f ca="1">VLOOKUP(F108,$K$3:$L$7:L112,2)</f>
        <v>technical</v>
      </c>
      <c r="H108">
        <f t="shared" ca="1" si="40"/>
        <v>4</v>
      </c>
      <c r="I108">
        <f t="shared" ca="1" si="41"/>
        <v>1</v>
      </c>
      <c r="J108">
        <f t="shared" ca="1" si="42"/>
        <v>63524</v>
      </c>
      <c r="K108">
        <v>36</v>
      </c>
      <c r="L108" t="s">
        <v>11</v>
      </c>
      <c r="N108">
        <v>43</v>
      </c>
      <c r="O108" t="s">
        <v>4</v>
      </c>
      <c r="P108">
        <f t="shared" ca="1" si="43"/>
        <v>1</v>
      </c>
      <c r="Q108" t="str">
        <f t="shared" ca="1" si="44"/>
        <v>ekiti</v>
      </c>
      <c r="R108">
        <f t="shared" ca="1" si="47"/>
        <v>254096</v>
      </c>
      <c r="S108">
        <f t="shared" ca="1" si="45"/>
        <v>164337.26767040417</v>
      </c>
      <c r="T108">
        <f t="shared" ca="1" si="48"/>
        <v>31097.632633479538</v>
      </c>
      <c r="W108">
        <f t="shared" ca="1" si="49"/>
        <v>26699.321105726423</v>
      </c>
      <c r="X108">
        <f t="shared" ca="1" si="50"/>
        <v>1959.3446342001596</v>
      </c>
      <c r="Y108">
        <f t="shared" ca="1" si="51"/>
        <v>65949.997288757499</v>
      </c>
      <c r="Z108">
        <f t="shared" ca="1" si="52"/>
        <v>351143.62992223701</v>
      </c>
      <c r="AA108">
        <f t="shared" ca="1" si="53"/>
        <v>192995.93341033073</v>
      </c>
      <c r="AB108">
        <f t="shared" ca="1" si="54"/>
        <v>158147.69651190628</v>
      </c>
      <c r="AE108">
        <f t="shared" ca="1" si="32"/>
        <v>0</v>
      </c>
      <c r="AF108">
        <f t="shared" ca="1" si="33"/>
        <v>1</v>
      </c>
      <c r="BA108" s="7">
        <f ca="1">Table4[[#This Row],[Column20]]/Table4[[#This Row],[Column9]]</f>
        <v>31097.632633479538</v>
      </c>
      <c r="BD108" s="6">
        <f ca="1">Table4[[#This Row],[Column19]]/Table4[[#This Row],[Column18]]</f>
        <v>0.64675267485676347</v>
      </c>
      <c r="BQ108" t="str">
        <f t="shared" ca="1" si="34"/>
        <v>1</v>
      </c>
      <c r="BS108">
        <f ca="1">IF(Table4[[#This Row],[Column28]]&gt;BU107,Table4[[#This Row],[Column3]],0)</f>
        <v>31</v>
      </c>
    </row>
    <row r="109" spans="1:71" x14ac:dyDescent="0.4">
      <c r="A109">
        <f t="shared" ca="1" si="35"/>
        <v>1</v>
      </c>
      <c r="B109" t="str">
        <f t="shared" ca="1" si="36"/>
        <v>woman</v>
      </c>
      <c r="C109">
        <f t="shared" ca="1" si="37"/>
        <v>43</v>
      </c>
      <c r="D109">
        <f t="shared" ca="1" si="38"/>
        <v>1</v>
      </c>
      <c r="E109" t="str">
        <f t="shared" ca="1" si="39"/>
        <v>heallth</v>
      </c>
      <c r="F109">
        <f t="shared" ca="1" si="46"/>
        <v>3</v>
      </c>
      <c r="G109" t="str">
        <f ca="1">VLOOKUP(F109,$K$3:$L$7:L113,2)</f>
        <v>university</v>
      </c>
      <c r="H109">
        <f t="shared" ca="1" si="40"/>
        <v>0</v>
      </c>
      <c r="I109">
        <f t="shared" ca="1" si="41"/>
        <v>1</v>
      </c>
      <c r="J109">
        <f t="shared" ca="1" si="42"/>
        <v>49519</v>
      </c>
      <c r="K109">
        <v>37</v>
      </c>
      <c r="L109" t="s">
        <v>12</v>
      </c>
      <c r="N109">
        <v>44</v>
      </c>
      <c r="O109" t="s">
        <v>5</v>
      </c>
      <c r="P109">
        <f t="shared" ca="1" si="43"/>
        <v>4</v>
      </c>
      <c r="Q109" t="str">
        <f t="shared" ca="1" si="44"/>
        <v>lagos</v>
      </c>
      <c r="R109">
        <f t="shared" ca="1" si="47"/>
        <v>198076</v>
      </c>
      <c r="S109">
        <f t="shared" ca="1" si="45"/>
        <v>31044.865325735165</v>
      </c>
      <c r="T109">
        <f t="shared" ca="1" si="48"/>
        <v>48303.773437697419</v>
      </c>
      <c r="W109">
        <f t="shared" ca="1" si="49"/>
        <v>31611.510171153099</v>
      </c>
      <c r="X109">
        <f t="shared" ca="1" si="50"/>
        <v>12610.238851015707</v>
      </c>
      <c r="Y109">
        <f t="shared" ca="1" si="51"/>
        <v>43895.705221148775</v>
      </c>
      <c r="Z109">
        <f t="shared" ca="1" si="52"/>
        <v>290275.47865884623</v>
      </c>
      <c r="AA109">
        <f t="shared" ca="1" si="53"/>
        <v>75266.614347903975</v>
      </c>
      <c r="AB109">
        <f t="shared" ca="1" si="54"/>
        <v>215008.86431094224</v>
      </c>
      <c r="AE109">
        <f t="shared" ca="1" si="32"/>
        <v>0</v>
      </c>
      <c r="AF109">
        <f t="shared" ca="1" si="33"/>
        <v>1</v>
      </c>
      <c r="BA109" s="7">
        <f ca="1">Table4[[#This Row],[Column20]]/Table4[[#This Row],[Column9]]</f>
        <v>48303.773437697419</v>
      </c>
      <c r="BD109" s="6">
        <f ca="1">Table4[[#This Row],[Column19]]/Table4[[#This Row],[Column18]]</f>
        <v>0.1567320893280113</v>
      </c>
      <c r="BQ109" t="str">
        <f t="shared" ca="1" si="34"/>
        <v>1</v>
      </c>
      <c r="BS109">
        <f ca="1">IF(Table4[[#This Row],[Column28]]&gt;BU108,Table4[[#This Row],[Column3]],0)</f>
        <v>43</v>
      </c>
    </row>
    <row r="110" spans="1:71" x14ac:dyDescent="0.4">
      <c r="A110">
        <f t="shared" ca="1" si="35"/>
        <v>1</v>
      </c>
      <c r="B110" t="str">
        <f t="shared" ca="1" si="36"/>
        <v>woman</v>
      </c>
      <c r="C110">
        <f t="shared" ca="1" si="37"/>
        <v>50</v>
      </c>
      <c r="D110">
        <f t="shared" ca="1" si="38"/>
        <v>3</v>
      </c>
      <c r="E110" t="str">
        <f t="shared" ca="1" si="39"/>
        <v>Academia</v>
      </c>
      <c r="F110">
        <f t="shared" ca="1" si="46"/>
        <v>4</v>
      </c>
      <c r="G110" t="str">
        <f ca="1">VLOOKUP(F110,$K$3:$L$7:L114,2)</f>
        <v>technical</v>
      </c>
      <c r="H110">
        <f t="shared" ca="1" si="40"/>
        <v>1</v>
      </c>
      <c r="I110">
        <f t="shared" ca="1" si="41"/>
        <v>4</v>
      </c>
      <c r="J110">
        <f t="shared" ca="1" si="42"/>
        <v>47923</v>
      </c>
      <c r="K110">
        <v>38</v>
      </c>
      <c r="L110" t="s">
        <v>13</v>
      </c>
      <c r="N110">
        <v>45</v>
      </c>
      <c r="O110" t="s">
        <v>6</v>
      </c>
      <c r="P110">
        <f t="shared" ca="1" si="43"/>
        <v>5</v>
      </c>
      <c r="Q110" t="str">
        <f t="shared" ca="1" si="44"/>
        <v>oyo</v>
      </c>
      <c r="R110">
        <f t="shared" ca="1" si="47"/>
        <v>143769</v>
      </c>
      <c r="S110">
        <f t="shared" ca="1" si="45"/>
        <v>108568.63532054338</v>
      </c>
      <c r="T110">
        <f t="shared" ca="1" si="48"/>
        <v>151450.45668820557</v>
      </c>
      <c r="U110">
        <v>50</v>
      </c>
      <c r="V110" t="s">
        <v>20</v>
      </c>
      <c r="W110">
        <f t="shared" ca="1" si="49"/>
        <v>72844.822558967557</v>
      </c>
      <c r="X110">
        <f t="shared" ca="1" si="50"/>
        <v>22366.762999020699</v>
      </c>
      <c r="Y110">
        <f t="shared" ca="1" si="51"/>
        <v>62679.275507371087</v>
      </c>
      <c r="Z110">
        <f t="shared" ca="1" si="52"/>
        <v>357898.73219557665</v>
      </c>
      <c r="AA110">
        <f t="shared" ca="1" si="53"/>
        <v>203780.22087853163</v>
      </c>
      <c r="AB110">
        <f t="shared" ca="1" si="54"/>
        <v>154118.51131704502</v>
      </c>
      <c r="AE110">
        <f t="shared" ca="1" si="32"/>
        <v>0</v>
      </c>
      <c r="AF110">
        <f t="shared" ca="1" si="33"/>
        <v>1</v>
      </c>
      <c r="BA110" s="7">
        <f ca="1">Table4[[#This Row],[Column20]]/Table4[[#This Row],[Column9]]</f>
        <v>37862.614172051392</v>
      </c>
      <c r="BD110" s="6">
        <f ca="1">Table4[[#This Row],[Column19]]/Table4[[#This Row],[Column18]]</f>
        <v>0.75516025930863662</v>
      </c>
      <c r="BQ110" t="str">
        <f t="shared" ca="1" si="34"/>
        <v>1</v>
      </c>
      <c r="BS110">
        <f ca="1">IF(Table4[[#This Row],[Column28]]&gt;BU109,Table4[[#This Row],[Column3]],0)</f>
        <v>50</v>
      </c>
    </row>
    <row r="111" spans="1:71" x14ac:dyDescent="0.4">
      <c r="A111">
        <f t="shared" ca="1" si="35"/>
        <v>1</v>
      </c>
      <c r="B111" t="str">
        <f t="shared" ca="1" si="36"/>
        <v>woman</v>
      </c>
      <c r="C111">
        <f t="shared" ca="1" si="37"/>
        <v>32</v>
      </c>
      <c r="D111">
        <f t="shared" ca="1" si="38"/>
        <v>5</v>
      </c>
      <c r="E111" t="str">
        <f t="shared" ca="1" si="39"/>
        <v>General work</v>
      </c>
      <c r="F111">
        <f t="shared" ca="1" si="46"/>
        <v>5</v>
      </c>
      <c r="G111" t="str">
        <f ca="1">VLOOKUP(F111,$K$3:$L$7:L115,2)</f>
        <v>other</v>
      </c>
      <c r="H111">
        <f t="shared" ca="1" si="40"/>
        <v>0</v>
      </c>
      <c r="I111">
        <f t="shared" ca="1" si="41"/>
        <v>1</v>
      </c>
      <c r="J111">
        <f t="shared" ca="1" si="42"/>
        <v>63197</v>
      </c>
      <c r="K111">
        <v>39</v>
      </c>
      <c r="L111" t="s">
        <v>14</v>
      </c>
      <c r="N111">
        <v>46</v>
      </c>
      <c r="O111" t="s">
        <v>7</v>
      </c>
      <c r="P111">
        <f t="shared" ca="1" si="43"/>
        <v>5</v>
      </c>
      <c r="Q111" t="str">
        <f t="shared" ca="1" si="44"/>
        <v>oyo</v>
      </c>
      <c r="R111">
        <f t="shared" ca="1" si="47"/>
        <v>252788</v>
      </c>
      <c r="S111">
        <f t="shared" ca="1" si="45"/>
        <v>227998.73776721099</v>
      </c>
      <c r="T111">
        <f t="shared" ca="1" si="48"/>
        <v>9261.4453158241413</v>
      </c>
      <c r="U111">
        <v>51</v>
      </c>
      <c r="V111" t="s">
        <v>21</v>
      </c>
      <c r="W111">
        <f t="shared" ca="1" si="49"/>
        <v>7521.9735975745871</v>
      </c>
      <c r="X111">
        <f t="shared" ca="1" si="50"/>
        <v>54840.54184300085</v>
      </c>
      <c r="Y111">
        <f t="shared" ca="1" si="51"/>
        <v>38751.634638740477</v>
      </c>
      <c r="Z111">
        <f t="shared" ca="1" si="52"/>
        <v>300801.07995456457</v>
      </c>
      <c r="AA111">
        <f t="shared" ca="1" si="53"/>
        <v>290361.25320778642</v>
      </c>
      <c r="AB111">
        <f t="shared" ca="1" si="54"/>
        <v>10439.826746778155</v>
      </c>
      <c r="AE111">
        <f t="shared" ca="1" si="32"/>
        <v>1</v>
      </c>
      <c r="AF111">
        <f t="shared" ca="1" si="33"/>
        <v>0</v>
      </c>
      <c r="BA111" s="7">
        <f ca="1">Table4[[#This Row],[Column20]]/Table4[[#This Row],[Column9]]</f>
        <v>9261.4453158241413</v>
      </c>
      <c r="BD111" s="6">
        <f ca="1">Table4[[#This Row],[Column19]]/Table4[[#This Row],[Column18]]</f>
        <v>0.90193655461181299</v>
      </c>
      <c r="BQ111" t="str">
        <f t="shared" ca="1" si="34"/>
        <v>1</v>
      </c>
      <c r="BS111">
        <f ca="1">IF(Table4[[#This Row],[Column28]]&gt;BU110,Table4[[#This Row],[Column3]],0)</f>
        <v>32</v>
      </c>
    </row>
    <row r="112" spans="1:71" x14ac:dyDescent="0.4">
      <c r="A112">
        <f t="shared" ca="1" si="35"/>
        <v>2</v>
      </c>
      <c r="B112" t="str">
        <f t="shared" ca="1" si="36"/>
        <v>man</v>
      </c>
      <c r="C112">
        <f t="shared" ca="1" si="37"/>
        <v>49</v>
      </c>
      <c r="D112">
        <f t="shared" ca="1" si="38"/>
        <v>5</v>
      </c>
      <c r="E112" t="str">
        <f t="shared" ca="1" si="39"/>
        <v>General work</v>
      </c>
      <c r="F112">
        <f t="shared" ca="1" si="46"/>
        <v>4</v>
      </c>
      <c r="G112" t="str">
        <f ca="1">VLOOKUP(F112,$K$3:$L$7:L116,2)</f>
        <v>technical</v>
      </c>
      <c r="H112">
        <f t="shared" ca="1" si="40"/>
        <v>3</v>
      </c>
      <c r="I112">
        <f t="shared" ca="1" si="41"/>
        <v>3</v>
      </c>
      <c r="J112">
        <f t="shared" ca="1" si="42"/>
        <v>87563</v>
      </c>
      <c r="K112">
        <v>40</v>
      </c>
      <c r="L112" t="s">
        <v>15</v>
      </c>
      <c r="N112">
        <v>47</v>
      </c>
      <c r="O112" t="s">
        <v>8</v>
      </c>
      <c r="P112">
        <f t="shared" ca="1" si="43"/>
        <v>7</v>
      </c>
      <c r="Q112" t="str">
        <f t="shared" ca="1" si="44"/>
        <v>kwara</v>
      </c>
      <c r="R112">
        <f t="shared" ca="1" si="47"/>
        <v>262689</v>
      </c>
      <c r="S112">
        <f t="shared" ca="1" si="45"/>
        <v>91653.211567166523</v>
      </c>
      <c r="T112">
        <f t="shared" ca="1" si="48"/>
        <v>244347.85067359821</v>
      </c>
      <c r="U112">
        <v>52</v>
      </c>
      <c r="V112" t="s">
        <v>22</v>
      </c>
      <c r="W112">
        <f t="shared" ca="1" si="49"/>
        <v>161708.45286137413</v>
      </c>
      <c r="X112">
        <f t="shared" ca="1" si="50"/>
        <v>74121.62414269775</v>
      </c>
      <c r="Y112">
        <f t="shared" ca="1" si="51"/>
        <v>109005.09083679935</v>
      </c>
      <c r="Z112">
        <f t="shared" ca="1" si="52"/>
        <v>616041.94151039759</v>
      </c>
      <c r="AA112">
        <f t="shared" ca="1" si="53"/>
        <v>327483.2885712384</v>
      </c>
      <c r="AB112">
        <f t="shared" ca="1" si="54"/>
        <v>288558.65293915919</v>
      </c>
      <c r="AE112">
        <f t="shared" ca="1" si="32"/>
        <v>1</v>
      </c>
      <c r="AF112">
        <f t="shared" ca="1" si="33"/>
        <v>0</v>
      </c>
      <c r="BA112" s="7">
        <f ca="1">Table4[[#This Row],[Column20]]/Table4[[#This Row],[Column9]]</f>
        <v>81449.283557866074</v>
      </c>
      <c r="BD112" s="6">
        <f ca="1">Table4[[#This Row],[Column19]]/Table4[[#This Row],[Column18]]</f>
        <v>0.34890388089020297</v>
      </c>
      <c r="BQ112" t="str">
        <f t="shared" ca="1" si="34"/>
        <v>1</v>
      </c>
      <c r="BS112">
        <f ca="1">IF(Table4[[#This Row],[Column28]]&gt;BU111,Table4[[#This Row],[Column3]],0)</f>
        <v>49</v>
      </c>
    </row>
    <row r="113" spans="1:71" x14ac:dyDescent="0.4">
      <c r="A113">
        <f t="shared" ca="1" si="35"/>
        <v>2</v>
      </c>
      <c r="B113" t="str">
        <f t="shared" ca="1" si="36"/>
        <v>man</v>
      </c>
      <c r="C113">
        <f t="shared" ca="1" si="37"/>
        <v>48</v>
      </c>
      <c r="D113">
        <f t="shared" ca="1" si="38"/>
        <v>4</v>
      </c>
      <c r="E113" t="str">
        <f t="shared" ca="1" si="39"/>
        <v>IT</v>
      </c>
      <c r="F113">
        <f t="shared" ca="1" si="46"/>
        <v>5</v>
      </c>
      <c r="G113" t="str">
        <f ca="1">VLOOKUP(F113,$K$3:$L$7:L117,2)</f>
        <v>other</v>
      </c>
      <c r="H113">
        <f t="shared" ca="1" si="40"/>
        <v>2</v>
      </c>
      <c r="I113">
        <f t="shared" ca="1" si="41"/>
        <v>4</v>
      </c>
      <c r="J113">
        <f t="shared" ca="1" si="42"/>
        <v>34250</v>
      </c>
      <c r="N113">
        <v>48</v>
      </c>
      <c r="O113" t="s">
        <v>9</v>
      </c>
      <c r="P113">
        <f t="shared" ca="1" si="43"/>
        <v>1</v>
      </c>
      <c r="Q113" t="str">
        <f t="shared" ca="1" si="44"/>
        <v>ekiti</v>
      </c>
      <c r="R113">
        <f t="shared" ca="1" si="47"/>
        <v>137000</v>
      </c>
      <c r="S113">
        <f t="shared" ca="1" si="45"/>
        <v>22409.307781175386</v>
      </c>
      <c r="T113">
        <f t="shared" ca="1" si="48"/>
        <v>125522.13561741475</v>
      </c>
      <c r="U113">
        <v>53</v>
      </c>
      <c r="V113" t="s">
        <v>23</v>
      </c>
      <c r="W113">
        <f t="shared" ca="1" si="49"/>
        <v>43041.2833228128</v>
      </c>
      <c r="X113">
        <f t="shared" ca="1" si="50"/>
        <v>8117.4218196749225</v>
      </c>
      <c r="Y113">
        <f t="shared" ca="1" si="51"/>
        <v>11417.68174750753</v>
      </c>
      <c r="Z113">
        <f t="shared" ca="1" si="52"/>
        <v>273939.81736492226</v>
      </c>
      <c r="AA113">
        <f t="shared" ca="1" si="53"/>
        <v>73568.012923663118</v>
      </c>
      <c r="AB113">
        <f t="shared" ca="1" si="54"/>
        <v>200371.80444125913</v>
      </c>
      <c r="AE113">
        <f t="shared" ca="1" si="32"/>
        <v>1</v>
      </c>
      <c r="AF113">
        <f t="shared" ca="1" si="33"/>
        <v>0</v>
      </c>
      <c r="BA113" s="7">
        <f ca="1">Table4[[#This Row],[Column20]]/Table4[[#This Row],[Column9]]</f>
        <v>31380.533904353688</v>
      </c>
      <c r="BD113" s="6">
        <f ca="1">Table4[[#This Row],[Column19]]/Table4[[#This Row],[Column18]]</f>
        <v>0.16357158964361596</v>
      </c>
      <c r="BQ113" t="str">
        <f t="shared" ca="1" si="34"/>
        <v>1</v>
      </c>
      <c r="BS113">
        <f ca="1">IF(Table4[[#This Row],[Column28]]&gt;BU112,Table4[[#This Row],[Column3]],0)</f>
        <v>48</v>
      </c>
    </row>
    <row r="114" spans="1:71" x14ac:dyDescent="0.4">
      <c r="A114">
        <f t="shared" ca="1" si="35"/>
        <v>2</v>
      </c>
      <c r="B114" t="str">
        <f t="shared" ca="1" si="36"/>
        <v>man</v>
      </c>
      <c r="C114">
        <f t="shared" ca="1" si="37"/>
        <v>36</v>
      </c>
      <c r="D114">
        <f t="shared" ca="1" si="38"/>
        <v>6</v>
      </c>
      <c r="E114" t="str">
        <f t="shared" ca="1" si="39"/>
        <v>Agriculture</v>
      </c>
      <c r="F114">
        <f t="shared" ca="1" si="46"/>
        <v>4</v>
      </c>
      <c r="G114" t="str">
        <f ca="1">VLOOKUP(F114,$K$3:$L$7:L118,2)</f>
        <v>technical</v>
      </c>
      <c r="H114">
        <f t="shared" ca="1" si="40"/>
        <v>2</v>
      </c>
      <c r="I114">
        <f t="shared" ca="1" si="41"/>
        <v>2</v>
      </c>
      <c r="J114">
        <f t="shared" ca="1" si="42"/>
        <v>30562</v>
      </c>
      <c r="P114">
        <f t="shared" ca="1" si="43"/>
        <v>2</v>
      </c>
      <c r="Q114" t="str">
        <f t="shared" ca="1" si="44"/>
        <v>ondo</v>
      </c>
      <c r="R114">
        <f t="shared" ca="1" si="47"/>
        <v>122248</v>
      </c>
      <c r="S114">
        <f t="shared" ca="1" si="45"/>
        <v>91581.113182757879</v>
      </c>
      <c r="T114">
        <f t="shared" ca="1" si="48"/>
        <v>57439.937847374546</v>
      </c>
      <c r="U114">
        <v>54</v>
      </c>
      <c r="V114" t="s">
        <v>24</v>
      </c>
      <c r="W114">
        <f t="shared" ca="1" si="49"/>
        <v>27123.555301123095</v>
      </c>
      <c r="X114">
        <f t="shared" ca="1" si="50"/>
        <v>29163.986469082771</v>
      </c>
      <c r="Y114">
        <f t="shared" ca="1" si="51"/>
        <v>21444.886745974109</v>
      </c>
      <c r="Z114">
        <f t="shared" ca="1" si="52"/>
        <v>201132.82459334866</v>
      </c>
      <c r="AA114">
        <f t="shared" ca="1" si="53"/>
        <v>147868.65495296376</v>
      </c>
      <c r="AB114">
        <f t="shared" ca="1" si="54"/>
        <v>53264.169640384906</v>
      </c>
      <c r="AE114">
        <f t="shared" ca="1" si="32"/>
        <v>1</v>
      </c>
      <c r="AF114">
        <f t="shared" ca="1" si="33"/>
        <v>0</v>
      </c>
      <c r="BA114" s="7">
        <f ca="1">Table4[[#This Row],[Column20]]/Table4[[#This Row],[Column9]]</f>
        <v>28719.968923687273</v>
      </c>
      <c r="BD114" s="6">
        <f ca="1">Table4[[#This Row],[Column19]]/Table4[[#This Row],[Column18]]</f>
        <v>0.74914201608826225</v>
      </c>
      <c r="BQ114" t="str">
        <f t="shared" ca="1" si="34"/>
        <v>1</v>
      </c>
      <c r="BS114">
        <f ca="1">IF(Table4[[#This Row],[Column28]]&gt;BU113,Table4[[#This Row],[Column3]],0)</f>
        <v>36</v>
      </c>
    </row>
    <row r="115" spans="1:71" x14ac:dyDescent="0.4">
      <c r="A115">
        <f t="shared" ca="1" si="35"/>
        <v>2</v>
      </c>
      <c r="B115" t="str">
        <f t="shared" ca="1" si="36"/>
        <v>man</v>
      </c>
      <c r="C115">
        <f t="shared" ca="1" si="37"/>
        <v>37</v>
      </c>
      <c r="D115">
        <f t="shared" ca="1" si="38"/>
        <v>6</v>
      </c>
      <c r="E115" t="str">
        <f t="shared" ca="1" si="39"/>
        <v>Agriculture</v>
      </c>
      <c r="F115">
        <f t="shared" ca="1" si="46"/>
        <v>1</v>
      </c>
      <c r="G115" t="str">
        <f ca="1">VLOOKUP(F115,$K$3:$L$7:L119,2)</f>
        <v>high school</v>
      </c>
      <c r="H115">
        <f t="shared" ca="1" si="40"/>
        <v>3</v>
      </c>
      <c r="I115">
        <f t="shared" ca="1" si="41"/>
        <v>3</v>
      </c>
      <c r="J115">
        <f t="shared" ca="1" si="42"/>
        <v>74889</v>
      </c>
      <c r="P115">
        <f t="shared" ca="1" si="43"/>
        <v>4</v>
      </c>
      <c r="Q115" t="str">
        <f t="shared" ca="1" si="44"/>
        <v>lagos</v>
      </c>
      <c r="R115">
        <f t="shared" ca="1" si="47"/>
        <v>299556</v>
      </c>
      <c r="S115">
        <f t="shared" ca="1" si="45"/>
        <v>118184.51622267535</v>
      </c>
      <c r="T115">
        <f t="shared" ca="1" si="48"/>
        <v>161594.58807575869</v>
      </c>
      <c r="U115">
        <v>55</v>
      </c>
      <c r="V115" t="s">
        <v>25</v>
      </c>
      <c r="W115">
        <f t="shared" ca="1" si="49"/>
        <v>35296.297831998498</v>
      </c>
      <c r="X115">
        <f t="shared" ca="1" si="50"/>
        <v>15372.48443088746</v>
      </c>
      <c r="Y115">
        <f t="shared" ca="1" si="51"/>
        <v>56567.527413887845</v>
      </c>
      <c r="Z115">
        <f t="shared" ca="1" si="52"/>
        <v>517718.11548964656</v>
      </c>
      <c r="AA115">
        <f t="shared" ca="1" si="53"/>
        <v>168853.29848556127</v>
      </c>
      <c r="AB115">
        <f t="shared" ca="1" si="54"/>
        <v>348864.81700408529</v>
      </c>
      <c r="AE115">
        <f t="shared" ca="1" si="32"/>
        <v>0</v>
      </c>
      <c r="AF115">
        <f t="shared" ca="1" si="33"/>
        <v>1</v>
      </c>
      <c r="BA115" s="7">
        <f ca="1">Table4[[#This Row],[Column20]]/Table4[[#This Row],[Column9]]</f>
        <v>53864.862691919559</v>
      </c>
      <c r="BD115" s="6">
        <f ca="1">Table4[[#This Row],[Column19]]/Table4[[#This Row],[Column18]]</f>
        <v>0.39453229520582245</v>
      </c>
      <c r="BQ115" t="str">
        <f t="shared" ca="1" si="34"/>
        <v>1</v>
      </c>
      <c r="BS115">
        <f ca="1">IF(Table4[[#This Row],[Column28]]&gt;BU114,Table4[[#This Row],[Column3]],0)</f>
        <v>37</v>
      </c>
    </row>
    <row r="116" spans="1:71" x14ac:dyDescent="0.4">
      <c r="A116">
        <f t="shared" ca="1" si="35"/>
        <v>1</v>
      </c>
      <c r="B116" t="str">
        <f t="shared" ca="1" si="36"/>
        <v>woman</v>
      </c>
      <c r="C116">
        <f t="shared" ca="1" si="37"/>
        <v>49</v>
      </c>
      <c r="D116">
        <f t="shared" ca="1" si="38"/>
        <v>1</v>
      </c>
      <c r="E116" t="str">
        <f t="shared" ca="1" si="39"/>
        <v>heallth</v>
      </c>
      <c r="F116">
        <f t="shared" ca="1" si="46"/>
        <v>3</v>
      </c>
      <c r="G116" t="str">
        <f ca="1">VLOOKUP(F116,$K$3:$L$7:L120,2)</f>
        <v>university</v>
      </c>
      <c r="H116">
        <f t="shared" ca="1" si="40"/>
        <v>4</v>
      </c>
      <c r="I116">
        <f t="shared" ca="1" si="41"/>
        <v>2</v>
      </c>
      <c r="J116">
        <f t="shared" ca="1" si="42"/>
        <v>74721</v>
      </c>
      <c r="P116">
        <f t="shared" ca="1" si="43"/>
        <v>7</v>
      </c>
      <c r="Q116" t="str">
        <f t="shared" ca="1" si="44"/>
        <v>kwara</v>
      </c>
      <c r="R116">
        <f t="shared" ca="1" si="47"/>
        <v>298884</v>
      </c>
      <c r="S116">
        <f t="shared" ca="1" si="45"/>
        <v>88050.740121557174</v>
      </c>
      <c r="T116">
        <f t="shared" ca="1" si="48"/>
        <v>2555.1066139694517</v>
      </c>
      <c r="U116">
        <v>56</v>
      </c>
      <c r="V116" t="s">
        <v>26</v>
      </c>
      <c r="W116">
        <f t="shared" ca="1" si="49"/>
        <v>379.70512955415859</v>
      </c>
      <c r="X116">
        <f t="shared" ca="1" si="50"/>
        <v>72182.074184748388</v>
      </c>
      <c r="Y116">
        <f t="shared" ca="1" si="51"/>
        <v>19992.679519829922</v>
      </c>
      <c r="Z116">
        <f t="shared" ca="1" si="52"/>
        <v>321431.78613379935</v>
      </c>
      <c r="AA116">
        <f t="shared" ca="1" si="53"/>
        <v>160612.51943585972</v>
      </c>
      <c r="AB116">
        <f t="shared" ca="1" si="54"/>
        <v>160819.26669793963</v>
      </c>
      <c r="AE116">
        <f t="shared" ca="1" si="32"/>
        <v>1</v>
      </c>
      <c r="AF116">
        <f t="shared" ca="1" si="33"/>
        <v>0</v>
      </c>
      <c r="BA116" s="7">
        <f ca="1">Table4[[#This Row],[Column20]]/Table4[[#This Row],[Column9]]</f>
        <v>1277.5533069847259</v>
      </c>
      <c r="BD116" s="6">
        <f ca="1">Table4[[#This Row],[Column19]]/Table4[[#This Row],[Column18]]</f>
        <v>0.29459837301948977</v>
      </c>
      <c r="BQ116" t="str">
        <f t="shared" ca="1" si="34"/>
        <v>0</v>
      </c>
      <c r="BS116">
        <f ca="1">IF(Table4[[#This Row],[Column28]]&gt;BU115,Table4[[#This Row],[Column3]],0)</f>
        <v>49</v>
      </c>
    </row>
    <row r="117" spans="1:71" x14ac:dyDescent="0.4">
      <c r="A117">
        <f t="shared" ca="1" si="35"/>
        <v>2</v>
      </c>
      <c r="B117" t="str">
        <f t="shared" ca="1" si="36"/>
        <v>man</v>
      </c>
      <c r="C117">
        <f t="shared" ca="1" si="37"/>
        <v>47</v>
      </c>
      <c r="D117">
        <f t="shared" ca="1" si="38"/>
        <v>2</v>
      </c>
      <c r="E117" t="str">
        <f t="shared" ca="1" si="39"/>
        <v>construction</v>
      </c>
      <c r="F117">
        <f t="shared" ca="1" si="46"/>
        <v>3</v>
      </c>
      <c r="G117" t="str">
        <f ca="1">VLOOKUP(F117,$K$3:$L$7:L121,2)</f>
        <v>university</v>
      </c>
      <c r="H117">
        <f t="shared" ca="1" si="40"/>
        <v>1</v>
      </c>
      <c r="I117">
        <f t="shared" ca="1" si="41"/>
        <v>2</v>
      </c>
      <c r="J117">
        <f t="shared" ca="1" si="42"/>
        <v>73505</v>
      </c>
      <c r="P117">
        <f t="shared" ca="1" si="43"/>
        <v>1</v>
      </c>
      <c r="Q117" t="str">
        <f t="shared" ca="1" si="44"/>
        <v>ekiti</v>
      </c>
      <c r="R117">
        <f t="shared" ca="1" si="47"/>
        <v>294020</v>
      </c>
      <c r="S117">
        <f t="shared" ca="1" si="45"/>
        <v>13694.441976767461</v>
      </c>
      <c r="T117">
        <f t="shared" ca="1" si="48"/>
        <v>24121.678284994265</v>
      </c>
      <c r="W117">
        <f t="shared" ca="1" si="49"/>
        <v>23372.931507169898</v>
      </c>
      <c r="X117">
        <f t="shared" ca="1" si="50"/>
        <v>6581.8418276831326</v>
      </c>
      <c r="Y117">
        <f t="shared" ca="1" si="51"/>
        <v>48749.960109060463</v>
      </c>
      <c r="Z117">
        <f t="shared" ca="1" si="52"/>
        <v>366891.63839405472</v>
      </c>
      <c r="AA117">
        <f t="shared" ca="1" si="53"/>
        <v>43649.215311620486</v>
      </c>
      <c r="AB117">
        <f t="shared" ca="1" si="54"/>
        <v>323242.42308243422</v>
      </c>
      <c r="AE117">
        <f t="shared" ca="1" si="32"/>
        <v>1</v>
      </c>
      <c r="AF117">
        <f t="shared" ca="1" si="33"/>
        <v>0</v>
      </c>
      <c r="BA117" s="7">
        <f ca="1">Table4[[#This Row],[Column20]]/Table4[[#This Row],[Column9]]</f>
        <v>12060.839142497132</v>
      </c>
      <c r="BD117" s="6">
        <f ca="1">Table4[[#This Row],[Column19]]/Table4[[#This Row],[Column18]]</f>
        <v>4.6576566140968167E-2</v>
      </c>
      <c r="BQ117" t="str">
        <f t="shared" ca="1" si="34"/>
        <v>1</v>
      </c>
      <c r="BS117">
        <f ca="1">IF(Table4[[#This Row],[Column28]]&gt;BU116,Table4[[#This Row],[Column3]],0)</f>
        <v>47</v>
      </c>
    </row>
    <row r="118" spans="1:71" x14ac:dyDescent="0.4">
      <c r="A118">
        <f t="shared" ca="1" si="35"/>
        <v>2</v>
      </c>
      <c r="B118" t="str">
        <f t="shared" ca="1" si="36"/>
        <v>man</v>
      </c>
      <c r="C118">
        <f t="shared" ca="1" si="37"/>
        <v>44</v>
      </c>
      <c r="D118">
        <f t="shared" ca="1" si="38"/>
        <v>5</v>
      </c>
      <c r="E118" t="str">
        <f t="shared" ca="1" si="39"/>
        <v>General work</v>
      </c>
      <c r="F118">
        <f t="shared" ca="1" si="46"/>
        <v>1</v>
      </c>
      <c r="G118" t="str">
        <f ca="1">VLOOKUP(F118,$K$3:$L$7:L122,2)</f>
        <v>high school</v>
      </c>
      <c r="H118">
        <f t="shared" ca="1" si="40"/>
        <v>4</v>
      </c>
      <c r="I118">
        <f t="shared" ca="1" si="41"/>
        <v>4</v>
      </c>
      <c r="J118">
        <f t="shared" ca="1" si="42"/>
        <v>47165</v>
      </c>
      <c r="P118">
        <f t="shared" ca="1" si="43"/>
        <v>3</v>
      </c>
      <c r="Q118" t="str">
        <f t="shared" ca="1" si="44"/>
        <v>osun</v>
      </c>
      <c r="R118">
        <f t="shared" ca="1" si="47"/>
        <v>141495</v>
      </c>
      <c r="S118">
        <f t="shared" ca="1" si="45"/>
        <v>120057.88257957062</v>
      </c>
      <c r="T118">
        <f t="shared" ca="1" si="48"/>
        <v>126467.46951840003</v>
      </c>
      <c r="W118">
        <f t="shared" ca="1" si="49"/>
        <v>74219.912879331838</v>
      </c>
      <c r="X118">
        <f t="shared" ca="1" si="50"/>
        <v>36364.596731696533</v>
      </c>
      <c r="Y118">
        <f t="shared" ca="1" si="51"/>
        <v>46207.00706366964</v>
      </c>
      <c r="Z118">
        <f t="shared" ca="1" si="52"/>
        <v>314169.47658206965</v>
      </c>
      <c r="AA118">
        <f t="shared" ca="1" si="53"/>
        <v>230642.392190599</v>
      </c>
      <c r="AB118">
        <f t="shared" ca="1" si="54"/>
        <v>83527.084391470649</v>
      </c>
      <c r="AE118">
        <f t="shared" ca="1" si="32"/>
        <v>1</v>
      </c>
      <c r="AF118">
        <f t="shared" ca="1" si="33"/>
        <v>0</v>
      </c>
      <c r="BA118" s="7">
        <f ca="1">Table4[[#This Row],[Column20]]/Table4[[#This Row],[Column9]]</f>
        <v>31616.867379600008</v>
      </c>
      <c r="BD118" s="6">
        <f ca="1">Table4[[#This Row],[Column19]]/Table4[[#This Row],[Column18]]</f>
        <v>0.84849558344514375</v>
      </c>
      <c r="BQ118" t="str">
        <f t="shared" ca="1" si="34"/>
        <v>1</v>
      </c>
      <c r="BS118">
        <f ca="1">IF(Table4[[#This Row],[Column28]]&gt;BU117,Table4[[#This Row],[Column3]],0)</f>
        <v>44</v>
      </c>
    </row>
    <row r="119" spans="1:71" x14ac:dyDescent="0.4">
      <c r="A119">
        <f t="shared" ca="1" si="35"/>
        <v>2</v>
      </c>
      <c r="B119" t="str">
        <f t="shared" ca="1" si="36"/>
        <v>man</v>
      </c>
      <c r="C119">
        <f t="shared" ca="1" si="37"/>
        <v>49</v>
      </c>
      <c r="D119">
        <f t="shared" ca="1" si="38"/>
        <v>1</v>
      </c>
      <c r="E119" t="str">
        <f t="shared" ca="1" si="39"/>
        <v>heallth</v>
      </c>
      <c r="F119">
        <f t="shared" ca="1" si="46"/>
        <v>4</v>
      </c>
      <c r="G119" t="str">
        <f ca="1">VLOOKUP(F119,$K$3:$L$7:L123,2)</f>
        <v>technical</v>
      </c>
      <c r="H119">
        <f t="shared" ca="1" si="40"/>
        <v>3</v>
      </c>
      <c r="I119">
        <f t="shared" ca="1" si="41"/>
        <v>4</v>
      </c>
      <c r="J119">
        <f t="shared" ca="1" si="42"/>
        <v>84999</v>
      </c>
      <c r="P119">
        <f t="shared" ca="1" si="43"/>
        <v>2</v>
      </c>
      <c r="Q119" t="str">
        <f t="shared" ca="1" si="44"/>
        <v>ondo</v>
      </c>
      <c r="R119">
        <f t="shared" ca="1" si="47"/>
        <v>254997</v>
      </c>
      <c r="S119">
        <f t="shared" ca="1" si="45"/>
        <v>43439.491707768822</v>
      </c>
      <c r="T119">
        <f t="shared" ca="1" si="48"/>
        <v>203468.55784905315</v>
      </c>
      <c r="W119">
        <f t="shared" ca="1" si="49"/>
        <v>136585.94590359885</v>
      </c>
      <c r="X119">
        <f t="shared" ca="1" si="50"/>
        <v>82355.065162657644</v>
      </c>
      <c r="Y119">
        <f t="shared" ca="1" si="51"/>
        <v>30662.563519594754</v>
      </c>
      <c r="Z119">
        <f t="shared" ca="1" si="52"/>
        <v>489128.1213686479</v>
      </c>
      <c r="AA119">
        <f t="shared" ca="1" si="53"/>
        <v>262380.50277402531</v>
      </c>
      <c r="AB119">
        <f t="shared" ca="1" si="54"/>
        <v>226747.61859462259</v>
      </c>
      <c r="AE119">
        <f t="shared" ca="1" si="32"/>
        <v>0</v>
      </c>
      <c r="AF119">
        <f t="shared" ca="1" si="33"/>
        <v>1</v>
      </c>
      <c r="BA119" s="7">
        <f ca="1">Table4[[#This Row],[Column20]]/Table4[[#This Row],[Column9]]</f>
        <v>50867.139462263287</v>
      </c>
      <c r="BD119" s="6">
        <f ca="1">Table4[[#This Row],[Column19]]/Table4[[#This Row],[Column18]]</f>
        <v>0.17035295202598</v>
      </c>
      <c r="BQ119" t="str">
        <f t="shared" ca="1" si="34"/>
        <v>1</v>
      </c>
      <c r="BS119">
        <f ca="1">IF(Table4[[#This Row],[Column28]]&gt;BU118,Table4[[#This Row],[Column3]],0)</f>
        <v>49</v>
      </c>
    </row>
    <row r="120" spans="1:71" x14ac:dyDescent="0.4">
      <c r="A120">
        <f t="shared" ca="1" si="35"/>
        <v>1</v>
      </c>
      <c r="B120" t="str">
        <f t="shared" ca="1" si="36"/>
        <v>woman</v>
      </c>
      <c r="C120">
        <f t="shared" ca="1" si="37"/>
        <v>44</v>
      </c>
      <c r="D120">
        <f t="shared" ca="1" si="38"/>
        <v>6</v>
      </c>
      <c r="E120" t="str">
        <f t="shared" ca="1" si="39"/>
        <v>Agriculture</v>
      </c>
      <c r="F120">
        <f t="shared" ca="1" si="46"/>
        <v>5</v>
      </c>
      <c r="G120" t="str">
        <f ca="1">VLOOKUP(F120,$K$3:$L$7:L124,2)</f>
        <v>other</v>
      </c>
      <c r="H120">
        <f t="shared" ca="1" si="40"/>
        <v>4</v>
      </c>
      <c r="I120">
        <f t="shared" ca="1" si="41"/>
        <v>3</v>
      </c>
      <c r="J120">
        <f t="shared" ca="1" si="42"/>
        <v>75864</v>
      </c>
      <c r="P120">
        <f t="shared" ca="1" si="43"/>
        <v>4</v>
      </c>
      <c r="Q120" t="str">
        <f t="shared" ca="1" si="44"/>
        <v>lagos</v>
      </c>
      <c r="R120">
        <f t="shared" ca="1" si="47"/>
        <v>227592</v>
      </c>
      <c r="S120">
        <f t="shared" ca="1" si="45"/>
        <v>144957.07858515577</v>
      </c>
      <c r="T120">
        <f t="shared" ca="1" si="48"/>
        <v>77109.424982368408</v>
      </c>
      <c r="W120">
        <f t="shared" ca="1" si="49"/>
        <v>37469.009901273108</v>
      </c>
      <c r="X120">
        <f t="shared" ca="1" si="50"/>
        <v>29742.189320036163</v>
      </c>
      <c r="Y120">
        <f t="shared" ca="1" si="51"/>
        <v>36485.981906371242</v>
      </c>
      <c r="Z120">
        <f t="shared" ca="1" si="52"/>
        <v>341187.40688873967</v>
      </c>
      <c r="AA120">
        <f t="shared" ca="1" si="53"/>
        <v>212168.27780646505</v>
      </c>
      <c r="AB120">
        <f t="shared" ca="1" si="54"/>
        <v>129019.12908227462</v>
      </c>
      <c r="AE120">
        <f t="shared" ca="1" si="32"/>
        <v>1</v>
      </c>
      <c r="AF120">
        <f t="shared" ca="1" si="33"/>
        <v>0</v>
      </c>
      <c r="BA120" s="7">
        <f ca="1">Table4[[#This Row],[Column20]]/Table4[[#This Row],[Column9]]</f>
        <v>25703.141660789468</v>
      </c>
      <c r="BD120" s="6">
        <f ca="1">Table4[[#This Row],[Column19]]/Table4[[#This Row],[Column18]]</f>
        <v>0.63691640560808715</v>
      </c>
      <c r="BQ120" t="str">
        <f t="shared" ca="1" si="34"/>
        <v>1</v>
      </c>
      <c r="BS120">
        <f ca="1">IF(Table4[[#This Row],[Column28]]&gt;BU119,Table4[[#This Row],[Column3]],0)</f>
        <v>44</v>
      </c>
    </row>
    <row r="121" spans="1:71" x14ac:dyDescent="0.4">
      <c r="A121">
        <f t="shared" ca="1" si="35"/>
        <v>2</v>
      </c>
      <c r="B121" t="str">
        <f t="shared" ca="1" si="36"/>
        <v>man</v>
      </c>
      <c r="C121">
        <f t="shared" ca="1" si="37"/>
        <v>45</v>
      </c>
      <c r="D121">
        <f t="shared" ca="1" si="38"/>
        <v>6</v>
      </c>
      <c r="E121" t="str">
        <f t="shared" ca="1" si="39"/>
        <v>Agriculture</v>
      </c>
      <c r="F121">
        <f t="shared" ca="1" si="46"/>
        <v>1</v>
      </c>
      <c r="G121" t="str">
        <f ca="1">VLOOKUP(F121,$K$3:$L$7:L125,2)</f>
        <v>high school</v>
      </c>
      <c r="H121">
        <f t="shared" ca="1" si="40"/>
        <v>4</v>
      </c>
      <c r="I121">
        <f t="shared" ca="1" si="41"/>
        <v>1</v>
      </c>
      <c r="J121">
        <f t="shared" ca="1" si="42"/>
        <v>55635</v>
      </c>
      <c r="P121">
        <f t="shared" ca="1" si="43"/>
        <v>4</v>
      </c>
      <c r="Q121" t="str">
        <f t="shared" ca="1" si="44"/>
        <v>lagos</v>
      </c>
      <c r="R121">
        <f t="shared" ca="1" si="47"/>
        <v>166905</v>
      </c>
      <c r="S121">
        <f t="shared" ca="1" si="45"/>
        <v>164783.73319200927</v>
      </c>
      <c r="T121">
        <f t="shared" ca="1" si="48"/>
        <v>19201.917110880597</v>
      </c>
      <c r="W121">
        <f t="shared" ca="1" si="49"/>
        <v>9709.5099740092792</v>
      </c>
      <c r="X121">
        <f t="shared" ca="1" si="50"/>
        <v>24962.287713015587</v>
      </c>
      <c r="Y121">
        <f t="shared" ca="1" si="51"/>
        <v>7318.3091896213746</v>
      </c>
      <c r="Z121">
        <f t="shared" ca="1" si="52"/>
        <v>193425.22630050199</v>
      </c>
      <c r="AA121">
        <f t="shared" ca="1" si="53"/>
        <v>199455.53087903414</v>
      </c>
      <c r="AB121">
        <f t="shared" ca="1" si="54"/>
        <v>-6030.3045785321447</v>
      </c>
      <c r="AE121">
        <f t="shared" ca="1" si="32"/>
        <v>0</v>
      </c>
      <c r="AF121">
        <f t="shared" ca="1" si="33"/>
        <v>1</v>
      </c>
      <c r="BA121" s="7">
        <f ca="1">Table4[[#This Row],[Column20]]/Table4[[#This Row],[Column9]]</f>
        <v>19201.917110880597</v>
      </c>
      <c r="BD121" s="6">
        <f ca="1">Table4[[#This Row],[Column19]]/Table4[[#This Row],[Column18]]</f>
        <v>0.9872905736317622</v>
      </c>
      <c r="BQ121" t="str">
        <f t="shared" ca="1" si="34"/>
        <v>1</v>
      </c>
      <c r="BS121">
        <f ca="1">IF(Table4[[#This Row],[Column28]]&gt;BU120,Table4[[#This Row],[Column3]],0)</f>
        <v>0</v>
      </c>
    </row>
    <row r="122" spans="1:71" x14ac:dyDescent="0.4">
      <c r="A122">
        <f t="shared" ca="1" si="35"/>
        <v>1</v>
      </c>
      <c r="B122" t="str">
        <f t="shared" ca="1" si="36"/>
        <v>woman</v>
      </c>
      <c r="C122">
        <f t="shared" ca="1" si="37"/>
        <v>45</v>
      </c>
      <c r="D122">
        <f t="shared" ca="1" si="38"/>
        <v>1</v>
      </c>
      <c r="E122" t="str">
        <f t="shared" ca="1" si="39"/>
        <v>heallth</v>
      </c>
      <c r="F122">
        <f t="shared" ca="1" si="46"/>
        <v>3</v>
      </c>
      <c r="G122" t="str">
        <f ca="1">VLOOKUP(F122,$K$3:$L$7:L126,2)</f>
        <v>university</v>
      </c>
      <c r="H122">
        <f t="shared" ca="1" si="40"/>
        <v>1</v>
      </c>
      <c r="I122">
        <f t="shared" ca="1" si="41"/>
        <v>1</v>
      </c>
      <c r="J122">
        <f t="shared" ca="1" si="42"/>
        <v>42960</v>
      </c>
      <c r="P122">
        <f t="shared" ca="1" si="43"/>
        <v>1</v>
      </c>
      <c r="Q122" t="str">
        <f t="shared" ca="1" si="44"/>
        <v>ekiti</v>
      </c>
      <c r="R122">
        <f t="shared" ca="1" si="47"/>
        <v>128880</v>
      </c>
      <c r="S122">
        <f t="shared" ca="1" si="45"/>
        <v>114691.8705237971</v>
      </c>
      <c r="T122">
        <f t="shared" ca="1" si="48"/>
        <v>30070.361641337931</v>
      </c>
      <c r="W122">
        <f t="shared" ca="1" si="49"/>
        <v>29915.132982350708</v>
      </c>
      <c r="X122">
        <f t="shared" ca="1" si="50"/>
        <v>35398.348886502419</v>
      </c>
      <c r="Y122">
        <f t="shared" ca="1" si="51"/>
        <v>6428.5484561920621</v>
      </c>
      <c r="Z122">
        <f t="shared" ca="1" si="52"/>
        <v>165378.91009753</v>
      </c>
      <c r="AA122">
        <f t="shared" ca="1" si="53"/>
        <v>180005.35239265021</v>
      </c>
      <c r="AB122">
        <f t="shared" ca="1" si="54"/>
        <v>-14626.442295120214</v>
      </c>
      <c r="AE122">
        <f t="shared" ca="1" si="32"/>
        <v>1</v>
      </c>
      <c r="AF122">
        <f t="shared" ca="1" si="33"/>
        <v>0</v>
      </c>
      <c r="BA122" s="7">
        <f ca="1">Table4[[#This Row],[Column20]]/Table4[[#This Row],[Column9]]</f>
        <v>30070.361641337931</v>
      </c>
      <c r="BD122" s="6">
        <f ca="1">Table4[[#This Row],[Column19]]/Table4[[#This Row],[Column18]]</f>
        <v>0.88991209282896566</v>
      </c>
      <c r="BQ122" t="str">
        <f t="shared" ca="1" si="34"/>
        <v>0</v>
      </c>
      <c r="BS122">
        <f ca="1">IF(Table4[[#This Row],[Column28]]&gt;BU121,Table4[[#This Row],[Column3]],0)</f>
        <v>0</v>
      </c>
    </row>
    <row r="123" spans="1:71" x14ac:dyDescent="0.4">
      <c r="A123">
        <f t="shared" ca="1" si="35"/>
        <v>2</v>
      </c>
      <c r="B123" t="str">
        <f t="shared" ca="1" si="36"/>
        <v>man</v>
      </c>
      <c r="C123">
        <f t="shared" ca="1" si="37"/>
        <v>47</v>
      </c>
      <c r="D123">
        <f t="shared" ca="1" si="38"/>
        <v>6</v>
      </c>
      <c r="E123" t="str">
        <f t="shared" ca="1" si="39"/>
        <v>Agriculture</v>
      </c>
      <c r="F123">
        <f t="shared" ca="1" si="46"/>
        <v>2</v>
      </c>
      <c r="G123" t="str">
        <f ca="1">VLOOKUP(F123,$K$3:$L$7:L127,2)</f>
        <v>college</v>
      </c>
      <c r="H123">
        <f t="shared" ca="1" si="40"/>
        <v>2</v>
      </c>
      <c r="I123">
        <f t="shared" ca="1" si="41"/>
        <v>1</v>
      </c>
      <c r="J123">
        <f t="shared" ca="1" si="42"/>
        <v>44711</v>
      </c>
      <c r="K123">
        <v>41</v>
      </c>
      <c r="L123" t="s">
        <v>11</v>
      </c>
      <c r="N123">
        <v>49</v>
      </c>
      <c r="O123" t="s">
        <v>4</v>
      </c>
      <c r="P123">
        <f t="shared" ca="1" si="43"/>
        <v>4</v>
      </c>
      <c r="Q123" t="str">
        <f t="shared" ca="1" si="44"/>
        <v>lagos</v>
      </c>
      <c r="R123">
        <f t="shared" ca="1" si="47"/>
        <v>134133</v>
      </c>
      <c r="S123">
        <f t="shared" ca="1" si="45"/>
        <v>13163.578514613628</v>
      </c>
      <c r="T123">
        <f t="shared" ca="1" si="48"/>
        <v>26887.269226931094</v>
      </c>
      <c r="W123">
        <f t="shared" ca="1" si="49"/>
        <v>26541.907300626001</v>
      </c>
      <c r="X123">
        <f t="shared" ca="1" si="50"/>
        <v>157.57879112059086</v>
      </c>
      <c r="Y123">
        <f t="shared" ca="1" si="51"/>
        <v>11721.303938451361</v>
      </c>
      <c r="Z123">
        <f t="shared" ca="1" si="52"/>
        <v>172741.57316538246</v>
      </c>
      <c r="AA123">
        <f t="shared" ca="1" si="53"/>
        <v>39863.064606360218</v>
      </c>
      <c r="AB123">
        <f t="shared" ca="1" si="54"/>
        <v>132878.50855902224</v>
      </c>
      <c r="AE123">
        <f t="shared" ca="1" si="32"/>
        <v>0</v>
      </c>
      <c r="AF123">
        <f t="shared" ca="1" si="33"/>
        <v>1</v>
      </c>
      <c r="BA123" s="7">
        <f ca="1">Table4[[#This Row],[Column20]]/Table4[[#This Row],[Column9]]</f>
        <v>26887.269226931094</v>
      </c>
      <c r="BD123" s="6">
        <f ca="1">Table4[[#This Row],[Column19]]/Table4[[#This Row],[Column18]]</f>
        <v>9.8138254677175851E-2</v>
      </c>
      <c r="BQ123" t="str">
        <f t="shared" ca="1" si="34"/>
        <v>1</v>
      </c>
      <c r="BS123">
        <f ca="1">IF(Table4[[#This Row],[Column28]]&gt;BU122,Table4[[#This Row],[Column3]],0)</f>
        <v>47</v>
      </c>
    </row>
    <row r="124" spans="1:71" x14ac:dyDescent="0.4">
      <c r="A124">
        <f t="shared" ca="1" si="35"/>
        <v>1</v>
      </c>
      <c r="B124" t="str">
        <f t="shared" ca="1" si="36"/>
        <v>woman</v>
      </c>
      <c r="C124">
        <f t="shared" ca="1" si="37"/>
        <v>34</v>
      </c>
      <c r="D124">
        <f t="shared" ca="1" si="38"/>
        <v>1</v>
      </c>
      <c r="E124" t="str">
        <f t="shared" ca="1" si="39"/>
        <v>heallth</v>
      </c>
      <c r="F124">
        <f t="shared" ca="1" si="46"/>
        <v>2</v>
      </c>
      <c r="G124" t="str">
        <f ca="1">VLOOKUP(F124,$K$3:$L$7:L128,2)</f>
        <v>college</v>
      </c>
      <c r="H124">
        <f t="shared" ca="1" si="40"/>
        <v>4</v>
      </c>
      <c r="I124">
        <f t="shared" ca="1" si="41"/>
        <v>2</v>
      </c>
      <c r="J124">
        <f t="shared" ca="1" si="42"/>
        <v>72081</v>
      </c>
      <c r="K124">
        <v>42</v>
      </c>
      <c r="L124" t="s">
        <v>12</v>
      </c>
      <c r="N124">
        <v>50</v>
      </c>
      <c r="O124" t="s">
        <v>5</v>
      </c>
      <c r="P124">
        <f t="shared" ca="1" si="43"/>
        <v>3</v>
      </c>
      <c r="Q124" t="str">
        <f t="shared" ca="1" si="44"/>
        <v>osun</v>
      </c>
      <c r="R124">
        <f t="shared" ca="1" si="47"/>
        <v>288324</v>
      </c>
      <c r="S124">
        <f t="shared" ca="1" si="45"/>
        <v>62526.367141228046</v>
      </c>
      <c r="T124">
        <f t="shared" ca="1" si="48"/>
        <v>2758.6625231060116</v>
      </c>
      <c r="W124">
        <f t="shared" ca="1" si="49"/>
        <v>1191.9741292555502</v>
      </c>
      <c r="X124">
        <f t="shared" ca="1" si="50"/>
        <v>26928.648271457736</v>
      </c>
      <c r="Y124">
        <f t="shared" ca="1" si="51"/>
        <v>34364.640894899145</v>
      </c>
      <c r="Z124">
        <f t="shared" ca="1" si="52"/>
        <v>325447.30341800518</v>
      </c>
      <c r="AA124">
        <f t="shared" ca="1" si="53"/>
        <v>90646.989541941322</v>
      </c>
      <c r="AB124">
        <f t="shared" ca="1" si="54"/>
        <v>234800.31387606385</v>
      </c>
      <c r="AE124">
        <f t="shared" ca="1" si="32"/>
        <v>1</v>
      </c>
      <c r="AF124">
        <f t="shared" ca="1" si="33"/>
        <v>0</v>
      </c>
      <c r="BA124" s="7">
        <f ca="1">Table4[[#This Row],[Column20]]/Table4[[#This Row],[Column9]]</f>
        <v>1379.3312615530058</v>
      </c>
      <c r="BD124" s="6">
        <f ca="1">Table4[[#This Row],[Column19]]/Table4[[#This Row],[Column18]]</f>
        <v>0.21686147230625286</v>
      </c>
      <c r="BQ124" t="str">
        <f t="shared" ca="1" si="34"/>
        <v>1</v>
      </c>
      <c r="BS124">
        <f ca="1">IF(Table4[[#This Row],[Column28]]&gt;BU123,Table4[[#This Row],[Column3]],0)</f>
        <v>34</v>
      </c>
    </row>
    <row r="125" spans="1:71" x14ac:dyDescent="0.4">
      <c r="A125">
        <f t="shared" ca="1" si="35"/>
        <v>2</v>
      </c>
      <c r="B125" t="str">
        <f t="shared" ca="1" si="36"/>
        <v>man</v>
      </c>
      <c r="C125">
        <f t="shared" ca="1" si="37"/>
        <v>36</v>
      </c>
      <c r="D125">
        <f t="shared" ca="1" si="38"/>
        <v>2</v>
      </c>
      <c r="E125" t="str">
        <f t="shared" ca="1" si="39"/>
        <v>construction</v>
      </c>
      <c r="F125">
        <f t="shared" ca="1" si="46"/>
        <v>2</v>
      </c>
      <c r="G125" t="str">
        <f ca="1">VLOOKUP(F125,$K$3:$L$7:L129,2)</f>
        <v>college</v>
      </c>
      <c r="H125">
        <f t="shared" ca="1" si="40"/>
        <v>4</v>
      </c>
      <c r="I125">
        <f t="shared" ca="1" si="41"/>
        <v>3</v>
      </c>
      <c r="J125">
        <f t="shared" ca="1" si="42"/>
        <v>80692</v>
      </c>
      <c r="K125">
        <v>43</v>
      </c>
      <c r="L125" t="s">
        <v>13</v>
      </c>
      <c r="N125">
        <v>51</v>
      </c>
      <c r="O125" t="s">
        <v>6</v>
      </c>
      <c r="P125">
        <f t="shared" ca="1" si="43"/>
        <v>4</v>
      </c>
      <c r="Q125" t="str">
        <f t="shared" ca="1" si="44"/>
        <v>lagos</v>
      </c>
      <c r="R125">
        <f t="shared" ca="1" si="47"/>
        <v>242076</v>
      </c>
      <c r="S125">
        <f t="shared" ca="1" si="45"/>
        <v>222238.07532130522</v>
      </c>
      <c r="T125">
        <f t="shared" ca="1" si="48"/>
        <v>52333.505823112944</v>
      </c>
      <c r="U125">
        <v>57</v>
      </c>
      <c r="V125" t="s">
        <v>20</v>
      </c>
      <c r="W125">
        <f t="shared" ca="1" si="49"/>
        <v>18414.943188312394</v>
      </c>
      <c r="X125">
        <f t="shared" ca="1" si="50"/>
        <v>74784.863166141804</v>
      </c>
      <c r="Y125">
        <f t="shared" ca="1" si="51"/>
        <v>79459.757346695478</v>
      </c>
      <c r="Z125">
        <f t="shared" ca="1" si="52"/>
        <v>373869.26316980843</v>
      </c>
      <c r="AA125">
        <f t="shared" ca="1" si="53"/>
        <v>315437.88167575945</v>
      </c>
      <c r="AB125">
        <f t="shared" ca="1" si="54"/>
        <v>58431.381494048983</v>
      </c>
      <c r="AE125">
        <f t="shared" ca="1" si="32"/>
        <v>1</v>
      </c>
      <c r="AF125">
        <f t="shared" ca="1" si="33"/>
        <v>0</v>
      </c>
      <c r="BA125" s="7">
        <f ca="1">Table4[[#This Row],[Column20]]/Table4[[#This Row],[Column9]]</f>
        <v>17444.501941037648</v>
      </c>
      <c r="BD125" s="6">
        <f ca="1">Table4[[#This Row],[Column19]]/Table4[[#This Row],[Column18]]</f>
        <v>0.91805084073309717</v>
      </c>
      <c r="BQ125" t="str">
        <f t="shared" ca="1" si="34"/>
        <v>0</v>
      </c>
      <c r="BS125">
        <f ca="1">IF(Table4[[#This Row],[Column28]]&gt;BU124,Table4[[#This Row],[Column3]],0)</f>
        <v>36</v>
      </c>
    </row>
    <row r="126" spans="1:71" x14ac:dyDescent="0.4">
      <c r="A126">
        <f t="shared" ca="1" si="35"/>
        <v>2</v>
      </c>
      <c r="B126" t="str">
        <f t="shared" ca="1" si="36"/>
        <v>man</v>
      </c>
      <c r="C126">
        <f t="shared" ca="1" si="37"/>
        <v>43</v>
      </c>
      <c r="D126">
        <f t="shared" ca="1" si="38"/>
        <v>4</v>
      </c>
      <c r="E126" t="str">
        <f t="shared" ca="1" si="39"/>
        <v>IT</v>
      </c>
      <c r="F126">
        <f t="shared" ca="1" si="46"/>
        <v>1</v>
      </c>
      <c r="G126" t="str">
        <f ca="1">VLOOKUP(F126,$K$3:$L$7:L130,2)</f>
        <v>high school</v>
      </c>
      <c r="H126">
        <f t="shared" ca="1" si="40"/>
        <v>4</v>
      </c>
      <c r="I126">
        <f t="shared" ca="1" si="41"/>
        <v>3</v>
      </c>
      <c r="J126">
        <f t="shared" ca="1" si="42"/>
        <v>67618</v>
      </c>
      <c r="K126">
        <v>44</v>
      </c>
      <c r="L126" t="s">
        <v>14</v>
      </c>
      <c r="N126">
        <v>52</v>
      </c>
      <c r="O126" t="s">
        <v>7</v>
      </c>
      <c r="P126">
        <f t="shared" ca="1" si="43"/>
        <v>4</v>
      </c>
      <c r="Q126" t="str">
        <f t="shared" ca="1" si="44"/>
        <v>lagos</v>
      </c>
      <c r="R126">
        <f t="shared" ca="1" si="47"/>
        <v>270472</v>
      </c>
      <c r="S126">
        <f t="shared" ca="1" si="45"/>
        <v>10708.40178790332</v>
      </c>
      <c r="T126">
        <f t="shared" ca="1" si="48"/>
        <v>182866.33316693601</v>
      </c>
      <c r="U126">
        <v>58</v>
      </c>
      <c r="V126" t="s">
        <v>21</v>
      </c>
      <c r="W126">
        <f t="shared" ca="1" si="49"/>
        <v>13241.737848613377</v>
      </c>
      <c r="X126">
        <f t="shared" ca="1" si="50"/>
        <v>15865.382468403963</v>
      </c>
      <c r="Y126">
        <f t="shared" ca="1" si="51"/>
        <v>66576.544098260405</v>
      </c>
      <c r="Z126">
        <f t="shared" ca="1" si="52"/>
        <v>519914.87726519641</v>
      </c>
      <c r="AA126">
        <f t="shared" ca="1" si="53"/>
        <v>39815.522104920659</v>
      </c>
      <c r="AB126">
        <f t="shared" ca="1" si="54"/>
        <v>480099.35516027577</v>
      </c>
      <c r="AE126">
        <f t="shared" ca="1" si="32"/>
        <v>1</v>
      </c>
      <c r="AF126">
        <f t="shared" ca="1" si="33"/>
        <v>0</v>
      </c>
      <c r="BA126" s="7">
        <f ca="1">Table4[[#This Row],[Column20]]/Table4[[#This Row],[Column9]]</f>
        <v>60955.444388978671</v>
      </c>
      <c r="BD126" s="6">
        <f ca="1">Table4[[#This Row],[Column19]]/Table4[[#This Row],[Column18]]</f>
        <v>3.9591535493150198E-2</v>
      </c>
      <c r="BQ126" t="str">
        <f t="shared" ca="1" si="34"/>
        <v>1</v>
      </c>
      <c r="BS126">
        <f ca="1">IF(Table4[[#This Row],[Column28]]&gt;BU125,Table4[[#This Row],[Column3]],0)</f>
        <v>43</v>
      </c>
    </row>
    <row r="127" spans="1:71" x14ac:dyDescent="0.4">
      <c r="A127">
        <f t="shared" ca="1" si="35"/>
        <v>2</v>
      </c>
      <c r="B127" t="str">
        <f t="shared" ca="1" si="36"/>
        <v>man</v>
      </c>
      <c r="C127">
        <f t="shared" ca="1" si="37"/>
        <v>48</v>
      </c>
      <c r="D127">
        <f t="shared" ca="1" si="38"/>
        <v>4</v>
      </c>
      <c r="E127" t="str">
        <f t="shared" ca="1" si="39"/>
        <v>IT</v>
      </c>
      <c r="F127">
        <f t="shared" ca="1" si="46"/>
        <v>2</v>
      </c>
      <c r="G127" t="str">
        <f ca="1">VLOOKUP(F127,$K$3:$L$7:L131,2)</f>
        <v>college</v>
      </c>
      <c r="H127">
        <f t="shared" ca="1" si="40"/>
        <v>1</v>
      </c>
      <c r="I127">
        <f t="shared" ca="1" si="41"/>
        <v>4</v>
      </c>
      <c r="J127">
        <f t="shared" ca="1" si="42"/>
        <v>58339</v>
      </c>
      <c r="K127">
        <v>45</v>
      </c>
      <c r="L127" t="s">
        <v>15</v>
      </c>
      <c r="N127">
        <v>53</v>
      </c>
      <c r="O127" t="s">
        <v>8</v>
      </c>
      <c r="P127">
        <f t="shared" ca="1" si="43"/>
        <v>7</v>
      </c>
      <c r="Q127" t="str">
        <f t="shared" ca="1" si="44"/>
        <v>kwara</v>
      </c>
      <c r="R127">
        <f t="shared" ca="1" si="47"/>
        <v>233356</v>
      </c>
      <c r="S127">
        <f t="shared" ca="1" si="45"/>
        <v>84753.442889721569</v>
      </c>
      <c r="T127">
        <f t="shared" ca="1" si="48"/>
        <v>186799.39407380947</v>
      </c>
      <c r="U127">
        <v>59</v>
      </c>
      <c r="V127" t="s">
        <v>22</v>
      </c>
      <c r="W127">
        <f t="shared" ca="1" si="49"/>
        <v>85507.196867348277</v>
      </c>
      <c r="X127">
        <f t="shared" ca="1" si="50"/>
        <v>11099.363799013367</v>
      </c>
      <c r="Y127">
        <f t="shared" ca="1" si="51"/>
        <v>15950.533287482529</v>
      </c>
      <c r="Z127">
        <f t="shared" ca="1" si="52"/>
        <v>436105.92736129201</v>
      </c>
      <c r="AA127">
        <f t="shared" ca="1" si="53"/>
        <v>181360.00355608322</v>
      </c>
      <c r="AB127">
        <f t="shared" ca="1" si="54"/>
        <v>254745.92380520879</v>
      </c>
      <c r="AE127">
        <f t="shared" ca="1" si="32"/>
        <v>0</v>
      </c>
      <c r="AF127">
        <f t="shared" ca="1" si="33"/>
        <v>1</v>
      </c>
      <c r="BA127" s="7">
        <f ca="1">Table4[[#This Row],[Column20]]/Table4[[#This Row],[Column9]]</f>
        <v>46699.848518452367</v>
      </c>
      <c r="BD127" s="6">
        <f ca="1">Table4[[#This Row],[Column19]]/Table4[[#This Row],[Column18]]</f>
        <v>0.36319375927647701</v>
      </c>
      <c r="BQ127" t="str">
        <f t="shared" ca="1" si="34"/>
        <v>1</v>
      </c>
      <c r="BS127">
        <f ca="1">IF(Table4[[#This Row],[Column28]]&gt;BU126,Table4[[#This Row],[Column3]],0)</f>
        <v>48</v>
      </c>
    </row>
    <row r="128" spans="1:71" x14ac:dyDescent="0.4">
      <c r="A128">
        <f t="shared" ca="1" si="35"/>
        <v>1</v>
      </c>
      <c r="B128" t="str">
        <f t="shared" ca="1" si="36"/>
        <v>woman</v>
      </c>
      <c r="C128">
        <f t="shared" ca="1" si="37"/>
        <v>28</v>
      </c>
      <c r="D128">
        <f t="shared" ca="1" si="38"/>
        <v>3</v>
      </c>
      <c r="E128" t="str">
        <f t="shared" ca="1" si="39"/>
        <v>Academia</v>
      </c>
      <c r="F128">
        <f t="shared" ca="1" si="46"/>
        <v>3</v>
      </c>
      <c r="G128" t="str">
        <f ca="1">VLOOKUP(F128,$K$3:$L$7:L132,2)</f>
        <v>university</v>
      </c>
      <c r="H128">
        <f t="shared" ca="1" si="40"/>
        <v>4</v>
      </c>
      <c r="I128">
        <f t="shared" ca="1" si="41"/>
        <v>2</v>
      </c>
      <c r="J128">
        <f t="shared" ca="1" si="42"/>
        <v>46709</v>
      </c>
      <c r="N128">
        <v>54</v>
      </c>
      <c r="O128" t="s">
        <v>9</v>
      </c>
      <c r="P128">
        <f t="shared" ca="1" si="43"/>
        <v>6</v>
      </c>
      <c r="Q128" t="str">
        <f t="shared" ca="1" si="44"/>
        <v>ogun</v>
      </c>
      <c r="R128">
        <f t="shared" ca="1" si="47"/>
        <v>186836</v>
      </c>
      <c r="S128">
        <f t="shared" ca="1" si="45"/>
        <v>59490.354036036755</v>
      </c>
      <c r="T128">
        <f t="shared" ca="1" si="48"/>
        <v>21324.182957772966</v>
      </c>
      <c r="U128">
        <v>60</v>
      </c>
      <c r="V128" t="s">
        <v>23</v>
      </c>
      <c r="W128">
        <f t="shared" ca="1" si="49"/>
        <v>15235.281849957608</v>
      </c>
      <c r="X128">
        <f t="shared" ca="1" si="50"/>
        <v>16992.078261314353</v>
      </c>
      <c r="Y128">
        <f t="shared" ca="1" si="51"/>
        <v>58629.261695199079</v>
      </c>
      <c r="Z128">
        <f t="shared" ca="1" si="52"/>
        <v>266789.44465297204</v>
      </c>
      <c r="AA128">
        <f t="shared" ca="1" si="53"/>
        <v>91717.71414730871</v>
      </c>
      <c r="AB128">
        <f t="shared" ca="1" si="54"/>
        <v>175071.73050566332</v>
      </c>
      <c r="AE128">
        <f t="shared" ca="1" si="32"/>
        <v>1</v>
      </c>
      <c r="AF128">
        <f t="shared" ca="1" si="33"/>
        <v>0</v>
      </c>
      <c r="BA128" s="7">
        <f ca="1">Table4[[#This Row],[Column20]]/Table4[[#This Row],[Column9]]</f>
        <v>10662.091478886483</v>
      </c>
      <c r="BD128" s="6">
        <f ca="1">Table4[[#This Row],[Column19]]/Table4[[#This Row],[Column18]]</f>
        <v>0.31840948230553401</v>
      </c>
      <c r="BQ128" t="str">
        <f t="shared" ca="1" si="34"/>
        <v>1</v>
      </c>
      <c r="BS128">
        <f ca="1">IF(Table4[[#This Row],[Column28]]&gt;BU127,Table4[[#This Row],[Column3]],0)</f>
        <v>28</v>
      </c>
    </row>
    <row r="129" spans="1:71" x14ac:dyDescent="0.4">
      <c r="A129">
        <f t="shared" ca="1" si="35"/>
        <v>2</v>
      </c>
      <c r="B129" t="str">
        <f t="shared" ca="1" si="36"/>
        <v>man</v>
      </c>
      <c r="C129">
        <f t="shared" ca="1" si="37"/>
        <v>32</v>
      </c>
      <c r="D129">
        <f t="shared" ca="1" si="38"/>
        <v>6</v>
      </c>
      <c r="E129" t="str">
        <f t="shared" ca="1" si="39"/>
        <v>Agriculture</v>
      </c>
      <c r="F129">
        <f t="shared" ca="1" si="46"/>
        <v>2</v>
      </c>
      <c r="G129" t="str">
        <f ca="1">VLOOKUP(F129,$K$3:$L$7:L133,2)</f>
        <v>college</v>
      </c>
      <c r="H129">
        <f t="shared" ca="1" si="40"/>
        <v>2</v>
      </c>
      <c r="I129">
        <f t="shared" ca="1" si="41"/>
        <v>1</v>
      </c>
      <c r="J129">
        <f t="shared" ca="1" si="42"/>
        <v>27612</v>
      </c>
      <c r="P129">
        <f t="shared" ca="1" si="43"/>
        <v>1</v>
      </c>
      <c r="Q129" t="str">
        <f t="shared" ca="1" si="44"/>
        <v>ekiti</v>
      </c>
      <c r="R129">
        <f t="shared" ca="1" si="47"/>
        <v>110448</v>
      </c>
      <c r="S129">
        <f t="shared" ca="1" si="45"/>
        <v>42587.081711829305</v>
      </c>
      <c r="T129">
        <f t="shared" ca="1" si="48"/>
        <v>2060.5345918605317</v>
      </c>
      <c r="U129">
        <v>61</v>
      </c>
      <c r="V129" t="s">
        <v>24</v>
      </c>
      <c r="W129">
        <f t="shared" ca="1" si="49"/>
        <v>8.7808259389076238</v>
      </c>
      <c r="X129">
        <f t="shared" ca="1" si="50"/>
        <v>8328.6005049670293</v>
      </c>
      <c r="Y129">
        <f t="shared" ca="1" si="51"/>
        <v>18796.793419479727</v>
      </c>
      <c r="Z129">
        <f t="shared" ca="1" si="52"/>
        <v>131305.32801134026</v>
      </c>
      <c r="AA129">
        <f t="shared" ca="1" si="53"/>
        <v>50924.463042735239</v>
      </c>
      <c r="AB129">
        <f t="shared" ca="1" si="54"/>
        <v>80380.864968605019</v>
      </c>
      <c r="AE129">
        <f t="shared" ca="1" si="32"/>
        <v>1</v>
      </c>
      <c r="AF129">
        <f t="shared" ca="1" si="33"/>
        <v>0</v>
      </c>
      <c r="BA129" s="7">
        <f ca="1">Table4[[#This Row],[Column20]]/Table4[[#This Row],[Column9]]</f>
        <v>2060.5345918605317</v>
      </c>
      <c r="BD129" s="6">
        <f ca="1">Table4[[#This Row],[Column19]]/Table4[[#This Row],[Column18]]</f>
        <v>0.38558490612622504</v>
      </c>
      <c r="BQ129" t="str">
        <f t="shared" ca="1" si="34"/>
        <v>1</v>
      </c>
      <c r="BS129">
        <f ca="1">IF(Table4[[#This Row],[Column28]]&gt;BU128,Table4[[#This Row],[Column3]],0)</f>
        <v>32</v>
      </c>
    </row>
    <row r="130" spans="1:71" x14ac:dyDescent="0.4">
      <c r="A130">
        <f t="shared" ca="1" si="35"/>
        <v>2</v>
      </c>
      <c r="B130" t="str">
        <f t="shared" ca="1" si="36"/>
        <v>man</v>
      </c>
      <c r="C130">
        <f t="shared" ca="1" si="37"/>
        <v>25</v>
      </c>
      <c r="D130">
        <f t="shared" ca="1" si="38"/>
        <v>5</v>
      </c>
      <c r="E130" t="str">
        <f t="shared" ca="1" si="39"/>
        <v>General work</v>
      </c>
      <c r="F130">
        <f t="shared" ca="1" si="46"/>
        <v>3</v>
      </c>
      <c r="G130" t="str">
        <f ca="1">VLOOKUP(F130,$K$3:$L$7:L134,2)</f>
        <v>university</v>
      </c>
      <c r="H130">
        <f t="shared" ca="1" si="40"/>
        <v>2</v>
      </c>
      <c r="I130">
        <f t="shared" ca="1" si="41"/>
        <v>3</v>
      </c>
      <c r="J130">
        <f t="shared" ca="1" si="42"/>
        <v>71474</v>
      </c>
      <c r="P130">
        <f t="shared" ca="1" si="43"/>
        <v>6</v>
      </c>
      <c r="Q130" t="str">
        <f t="shared" ca="1" si="44"/>
        <v>ogun</v>
      </c>
      <c r="R130">
        <f t="shared" ca="1" si="47"/>
        <v>285896</v>
      </c>
      <c r="S130">
        <f t="shared" ca="1" si="45"/>
        <v>40677.029976285448</v>
      </c>
      <c r="T130">
        <f t="shared" ca="1" si="48"/>
        <v>124934.28139538183</v>
      </c>
      <c r="U130">
        <v>62</v>
      </c>
      <c r="V130" t="s">
        <v>25</v>
      </c>
      <c r="W130">
        <f t="shared" ca="1" si="49"/>
        <v>109881.6959383427</v>
      </c>
      <c r="X130">
        <f t="shared" ca="1" si="50"/>
        <v>11565.93121690981</v>
      </c>
      <c r="Y130">
        <f t="shared" ca="1" si="51"/>
        <v>98560.76913442972</v>
      </c>
      <c r="Z130">
        <f t="shared" ca="1" si="52"/>
        <v>509391.05052981159</v>
      </c>
      <c r="AA130">
        <f t="shared" ca="1" si="53"/>
        <v>162124.65713153797</v>
      </c>
      <c r="AB130">
        <f t="shared" ca="1" si="54"/>
        <v>347266.39339827362</v>
      </c>
      <c r="AE130">
        <f t="shared" ca="1" si="32"/>
        <v>1</v>
      </c>
      <c r="AF130">
        <f t="shared" ca="1" si="33"/>
        <v>0</v>
      </c>
      <c r="BA130" s="7">
        <f ca="1">Table4[[#This Row],[Column20]]/Table4[[#This Row],[Column9]]</f>
        <v>41644.760465127278</v>
      </c>
      <c r="BD130" s="6">
        <f ca="1">Table4[[#This Row],[Column19]]/Table4[[#This Row],[Column18]]</f>
        <v>0.14227911539960492</v>
      </c>
      <c r="BQ130" t="str">
        <f t="shared" ca="1" si="34"/>
        <v>1</v>
      </c>
      <c r="BS130">
        <f ca="1">IF(Table4[[#This Row],[Column28]]&gt;BU129,Table4[[#This Row],[Column3]],0)</f>
        <v>25</v>
      </c>
    </row>
    <row r="131" spans="1:71" x14ac:dyDescent="0.4">
      <c r="A131">
        <f t="shared" ca="1" si="35"/>
        <v>2</v>
      </c>
      <c r="B131" t="str">
        <f t="shared" ca="1" si="36"/>
        <v>man</v>
      </c>
      <c r="C131">
        <f t="shared" ca="1" si="37"/>
        <v>41</v>
      </c>
      <c r="D131">
        <f t="shared" ca="1" si="38"/>
        <v>6</v>
      </c>
      <c r="E131" t="str">
        <f t="shared" ca="1" si="39"/>
        <v>Agriculture</v>
      </c>
      <c r="F131">
        <f t="shared" ca="1" si="46"/>
        <v>1</v>
      </c>
      <c r="G131" t="str">
        <f ca="1">VLOOKUP(F131,$K$3:$L$7:L135,2)</f>
        <v>high school</v>
      </c>
      <c r="H131">
        <f t="shared" ca="1" si="40"/>
        <v>2</v>
      </c>
      <c r="I131">
        <f t="shared" ca="1" si="41"/>
        <v>3</v>
      </c>
      <c r="J131">
        <f t="shared" ca="1" si="42"/>
        <v>34615</v>
      </c>
      <c r="P131">
        <f t="shared" ca="1" si="43"/>
        <v>2</v>
      </c>
      <c r="Q131" t="str">
        <f t="shared" ca="1" si="44"/>
        <v>ondo</v>
      </c>
      <c r="R131">
        <f t="shared" ca="1" si="47"/>
        <v>103845</v>
      </c>
      <c r="S131">
        <f t="shared" ca="1" si="45"/>
        <v>73980.089130874316</v>
      </c>
      <c r="T131">
        <f t="shared" ca="1" si="48"/>
        <v>36398.435557100151</v>
      </c>
      <c r="U131">
        <v>63</v>
      </c>
      <c r="V131" t="s">
        <v>26</v>
      </c>
      <c r="W131">
        <f t="shared" ca="1" si="49"/>
        <v>24158.735744063397</v>
      </c>
      <c r="X131">
        <f t="shared" ca="1" si="50"/>
        <v>11602.860458034664</v>
      </c>
      <c r="Y131">
        <f t="shared" ca="1" si="51"/>
        <v>47302.795583297782</v>
      </c>
      <c r="Z131">
        <f t="shared" ca="1" si="52"/>
        <v>187546.23114039795</v>
      </c>
      <c r="AA131">
        <f t="shared" ca="1" si="53"/>
        <v>109741.68533297237</v>
      </c>
      <c r="AB131">
        <f t="shared" ca="1" si="54"/>
        <v>77804.545807425588</v>
      </c>
      <c r="AE131">
        <f t="shared" ref="AE131:AE194" ca="1" si="55">IF(B132="man",1,0)</f>
        <v>1</v>
      </c>
      <c r="AF131">
        <f t="shared" ref="AF131:AF194" ca="1" si="56">IF(B132="woman",1,0)</f>
        <v>0</v>
      </c>
      <c r="BA131" s="7">
        <f ca="1">Table4[[#This Row],[Column20]]/Table4[[#This Row],[Column9]]</f>
        <v>12132.811852366716</v>
      </c>
      <c r="BD131" s="6">
        <f ca="1">Table4[[#This Row],[Column19]]/Table4[[#This Row],[Column18]]</f>
        <v>0.71240877395035207</v>
      </c>
      <c r="BQ131" t="str">
        <f t="shared" ref="BQ131:BQ194" ca="1" si="57">IF(AA132&gt;J132,"1","0")</f>
        <v>1</v>
      </c>
      <c r="BS131">
        <f ca="1">IF(Table4[[#This Row],[Column28]]&gt;BU130,Table4[[#This Row],[Column3]],0)</f>
        <v>41</v>
      </c>
    </row>
    <row r="132" spans="1:71" x14ac:dyDescent="0.4">
      <c r="A132">
        <f t="shared" ref="A132:A195" ca="1" si="58">RANDBETWEEN(1,2)</f>
        <v>2</v>
      </c>
      <c r="B132" t="str">
        <f t="shared" ref="B132:B195" ca="1" si="59">IF(A132=1,"woman","man")</f>
        <v>man</v>
      </c>
      <c r="C132">
        <f t="shared" ref="C132:C195" ca="1" si="60">RANDBETWEEN(25,50)</f>
        <v>25</v>
      </c>
      <c r="D132">
        <f t="shared" ref="D132:D195" ca="1" si="61">RANDBETWEEN(1,6)</f>
        <v>1</v>
      </c>
      <c r="E132" t="str">
        <f t="shared" ref="E132:E195" ca="1" si="62">VLOOKUP($D132,($N$3:$O$8),2)</f>
        <v>heallth</v>
      </c>
      <c r="F132">
        <f t="shared" ca="1" si="46"/>
        <v>5</v>
      </c>
      <c r="G132" t="str">
        <f ca="1">VLOOKUP(F132,$K$3:$L$7:L136,2)</f>
        <v>other</v>
      </c>
      <c r="H132">
        <f t="shared" ref="H132:H195" ca="1" si="63">RANDBETWEEN(0,4)</f>
        <v>1</v>
      </c>
      <c r="I132">
        <f t="shared" ref="I132:I195" ca="1" si="64">RANDBETWEEN(1,4)</f>
        <v>3</v>
      </c>
      <c r="J132">
        <f t="shared" ref="J132:J195" ca="1" si="65">RANDBETWEEN(25000,90000)</f>
        <v>42617</v>
      </c>
      <c r="P132">
        <f t="shared" ref="P132:P195" ca="1" si="66">RANDBETWEEN(1,7)</f>
        <v>7</v>
      </c>
      <c r="Q132" t="str">
        <f t="shared" ref="Q132:Q195" ca="1" si="67">VLOOKUP(P132,$U$5:$V$11,2)</f>
        <v>kwara</v>
      </c>
      <c r="R132">
        <f t="shared" ca="1" si="47"/>
        <v>170468</v>
      </c>
      <c r="S132">
        <f t="shared" ref="S132:S195" ca="1" si="68">RAND()*R132</f>
        <v>168976.40418425403</v>
      </c>
      <c r="T132">
        <f t="shared" ca="1" si="48"/>
        <v>17048.276478846172</v>
      </c>
      <c r="W132">
        <f t="shared" ca="1" si="49"/>
        <v>7689.0404529761354</v>
      </c>
      <c r="X132">
        <f t="shared" ca="1" si="50"/>
        <v>13350.046774213537</v>
      </c>
      <c r="Y132">
        <f t="shared" ca="1" si="51"/>
        <v>44758.264733899494</v>
      </c>
      <c r="Z132">
        <f t="shared" ca="1" si="52"/>
        <v>232274.54121274568</v>
      </c>
      <c r="AA132">
        <f t="shared" ca="1" si="53"/>
        <v>190015.49141144368</v>
      </c>
      <c r="AB132">
        <f t="shared" ca="1" si="54"/>
        <v>42259.049801301997</v>
      </c>
      <c r="AE132">
        <f t="shared" ca="1" si="55"/>
        <v>0</v>
      </c>
      <c r="AF132">
        <f t="shared" ca="1" si="56"/>
        <v>1</v>
      </c>
      <c r="BA132" s="7">
        <f ca="1">Table4[[#This Row],[Column20]]/Table4[[#This Row],[Column9]]</f>
        <v>5682.7588262820573</v>
      </c>
      <c r="BD132" s="6">
        <f ca="1">Table4[[#This Row],[Column19]]/Table4[[#This Row],[Column18]]</f>
        <v>0.99124999521466806</v>
      </c>
      <c r="BQ132" t="str">
        <f t="shared" ca="1" si="57"/>
        <v>1</v>
      </c>
      <c r="BS132">
        <f ca="1">IF(Table4[[#This Row],[Column28]]&gt;BU131,Table4[[#This Row],[Column3]],0)</f>
        <v>25</v>
      </c>
    </row>
    <row r="133" spans="1:71" x14ac:dyDescent="0.4">
      <c r="A133">
        <f t="shared" ca="1" si="58"/>
        <v>1</v>
      </c>
      <c r="B133" t="str">
        <f t="shared" ca="1" si="59"/>
        <v>woman</v>
      </c>
      <c r="C133">
        <f t="shared" ca="1" si="60"/>
        <v>29</v>
      </c>
      <c r="D133">
        <f t="shared" ca="1" si="61"/>
        <v>6</v>
      </c>
      <c r="E133" t="str">
        <f t="shared" ca="1" si="62"/>
        <v>Agriculture</v>
      </c>
      <c r="F133">
        <f t="shared" ca="1" si="46"/>
        <v>2</v>
      </c>
      <c r="G133" t="str">
        <f ca="1">VLOOKUP(F133,$K$3:$L$7:L137,2)</f>
        <v>college</v>
      </c>
      <c r="H133">
        <f t="shared" ca="1" si="63"/>
        <v>2</v>
      </c>
      <c r="I133">
        <f t="shared" ca="1" si="64"/>
        <v>3</v>
      </c>
      <c r="J133">
        <f t="shared" ca="1" si="65"/>
        <v>62633</v>
      </c>
      <c r="P133">
        <f t="shared" ca="1" si="66"/>
        <v>3</v>
      </c>
      <c r="Q133" t="str">
        <f t="shared" ca="1" si="67"/>
        <v>osun</v>
      </c>
      <c r="R133">
        <f t="shared" ca="1" si="47"/>
        <v>250532</v>
      </c>
      <c r="S133">
        <f t="shared" ca="1" si="68"/>
        <v>73292.213135342783</v>
      </c>
      <c r="T133">
        <f t="shared" ca="1" si="48"/>
        <v>30172.791275000156</v>
      </c>
      <c r="W133">
        <f t="shared" ca="1" si="49"/>
        <v>27108.374332407922</v>
      </c>
      <c r="X133">
        <f t="shared" ca="1" si="50"/>
        <v>18815.893490879742</v>
      </c>
      <c r="Y133">
        <f t="shared" ca="1" si="51"/>
        <v>57248.354468101592</v>
      </c>
      <c r="Z133">
        <f t="shared" ca="1" si="52"/>
        <v>337953.14574310172</v>
      </c>
      <c r="AA133">
        <f t="shared" ca="1" si="53"/>
        <v>119216.48095863045</v>
      </c>
      <c r="AB133">
        <f t="shared" ca="1" si="54"/>
        <v>218736.66478447127</v>
      </c>
      <c r="AE133">
        <f t="shared" ca="1" si="55"/>
        <v>0</v>
      </c>
      <c r="AF133">
        <f t="shared" ca="1" si="56"/>
        <v>1</v>
      </c>
      <c r="BA133" s="7">
        <f ca="1">Table4[[#This Row],[Column20]]/Table4[[#This Row],[Column9]]</f>
        <v>10057.597091666719</v>
      </c>
      <c r="BD133" s="6">
        <f ca="1">Table4[[#This Row],[Column19]]/Table4[[#This Row],[Column18]]</f>
        <v>0.29254631398521058</v>
      </c>
      <c r="BQ133" t="str">
        <f t="shared" ca="1" si="57"/>
        <v>1</v>
      </c>
      <c r="BS133">
        <f ca="1">IF(Table4[[#This Row],[Column28]]&gt;BU132,Table4[[#This Row],[Column3]],0)</f>
        <v>29</v>
      </c>
    </row>
    <row r="134" spans="1:71" x14ac:dyDescent="0.4">
      <c r="A134">
        <f t="shared" ca="1" si="58"/>
        <v>1</v>
      </c>
      <c r="B134" t="str">
        <f t="shared" ca="1" si="59"/>
        <v>woman</v>
      </c>
      <c r="C134">
        <f t="shared" ca="1" si="60"/>
        <v>44</v>
      </c>
      <c r="D134">
        <f t="shared" ca="1" si="61"/>
        <v>3</v>
      </c>
      <c r="E134" t="str">
        <f t="shared" ca="1" si="62"/>
        <v>Academia</v>
      </c>
      <c r="F134">
        <f t="shared" ca="1" si="46"/>
        <v>2</v>
      </c>
      <c r="G134" t="str">
        <f ca="1">VLOOKUP(F134,$K$3:$L$7:L138,2)</f>
        <v>college</v>
      </c>
      <c r="H134">
        <f t="shared" ca="1" si="63"/>
        <v>0</v>
      </c>
      <c r="I134">
        <f t="shared" ca="1" si="64"/>
        <v>3</v>
      </c>
      <c r="J134">
        <f t="shared" ca="1" si="65"/>
        <v>26354</v>
      </c>
      <c r="P134">
        <f t="shared" ca="1" si="66"/>
        <v>5</v>
      </c>
      <c r="Q134" t="str">
        <f t="shared" ca="1" si="67"/>
        <v>oyo</v>
      </c>
      <c r="R134">
        <f t="shared" ca="1" si="47"/>
        <v>105416</v>
      </c>
      <c r="S134">
        <f t="shared" ca="1" si="68"/>
        <v>36695.837887568137</v>
      </c>
      <c r="T134">
        <f t="shared" ca="1" si="48"/>
        <v>2831.2272416687783</v>
      </c>
      <c r="W134">
        <f t="shared" ca="1" si="49"/>
        <v>1868.5680131270392</v>
      </c>
      <c r="X134">
        <f t="shared" ca="1" si="50"/>
        <v>9906.7625583200188</v>
      </c>
      <c r="Y134">
        <f t="shared" ca="1" si="51"/>
        <v>22414.379276296379</v>
      </c>
      <c r="Z134">
        <f t="shared" ca="1" si="52"/>
        <v>130661.60651796516</v>
      </c>
      <c r="AA134">
        <f t="shared" ca="1" si="53"/>
        <v>48471.1684590152</v>
      </c>
      <c r="AB134">
        <f t="shared" ca="1" si="54"/>
        <v>82190.438058949963</v>
      </c>
      <c r="AE134">
        <f t="shared" ca="1" si="55"/>
        <v>0</v>
      </c>
      <c r="AF134">
        <f t="shared" ca="1" si="56"/>
        <v>1</v>
      </c>
      <c r="BA134" s="7">
        <f ca="1">Table4[[#This Row],[Column20]]/Table4[[#This Row],[Column9]]</f>
        <v>943.74241388959274</v>
      </c>
      <c r="BD134" s="6">
        <f ca="1">Table4[[#This Row],[Column19]]/Table4[[#This Row],[Column18]]</f>
        <v>0.34810501145526423</v>
      </c>
      <c r="BQ134" t="str">
        <f t="shared" ca="1" si="57"/>
        <v>1</v>
      </c>
      <c r="BS134">
        <f ca="1">IF(Table4[[#This Row],[Column28]]&gt;BU133,Table4[[#This Row],[Column3]],0)</f>
        <v>44</v>
      </c>
    </row>
    <row r="135" spans="1:71" x14ac:dyDescent="0.4">
      <c r="A135">
        <f t="shared" ca="1" si="58"/>
        <v>1</v>
      </c>
      <c r="B135" t="str">
        <f t="shared" ca="1" si="59"/>
        <v>woman</v>
      </c>
      <c r="C135">
        <f t="shared" ca="1" si="60"/>
        <v>35</v>
      </c>
      <c r="D135">
        <f t="shared" ca="1" si="61"/>
        <v>6</v>
      </c>
      <c r="E135" t="str">
        <f t="shared" ca="1" si="62"/>
        <v>Agriculture</v>
      </c>
      <c r="F135">
        <f t="shared" ca="1" si="46"/>
        <v>3</v>
      </c>
      <c r="G135" t="str">
        <f ca="1">VLOOKUP(F135,$K$3:$L$7:L139,2)</f>
        <v>university</v>
      </c>
      <c r="H135">
        <f t="shared" ca="1" si="63"/>
        <v>1</v>
      </c>
      <c r="I135">
        <f t="shared" ca="1" si="64"/>
        <v>3</v>
      </c>
      <c r="J135">
        <f t="shared" ca="1" si="65"/>
        <v>77094</v>
      </c>
      <c r="P135">
        <f t="shared" ca="1" si="66"/>
        <v>3</v>
      </c>
      <c r="Q135" t="str">
        <f t="shared" ca="1" si="67"/>
        <v>osun</v>
      </c>
      <c r="R135">
        <f t="shared" ca="1" si="47"/>
        <v>231282</v>
      </c>
      <c r="S135">
        <f t="shared" ca="1" si="68"/>
        <v>60855.567288242804</v>
      </c>
      <c r="T135">
        <f t="shared" ca="1" si="48"/>
        <v>83915.689233625977</v>
      </c>
      <c r="W135">
        <f t="shared" ca="1" si="49"/>
        <v>63290.773603195208</v>
      </c>
      <c r="X135">
        <f t="shared" ca="1" si="50"/>
        <v>36661.439151141763</v>
      </c>
      <c r="Y135">
        <f t="shared" ca="1" si="51"/>
        <v>77545.881774421461</v>
      </c>
      <c r="Z135">
        <f t="shared" ca="1" si="52"/>
        <v>392743.57100804744</v>
      </c>
      <c r="AA135">
        <f t="shared" ca="1" si="53"/>
        <v>160807.78004257978</v>
      </c>
      <c r="AB135">
        <f t="shared" ca="1" si="54"/>
        <v>231935.79096546766</v>
      </c>
      <c r="AE135">
        <f t="shared" ca="1" si="55"/>
        <v>1</v>
      </c>
      <c r="AF135">
        <f t="shared" ca="1" si="56"/>
        <v>0</v>
      </c>
      <c r="BA135" s="7">
        <f ca="1">Table4[[#This Row],[Column20]]/Table4[[#This Row],[Column9]]</f>
        <v>27971.896411208658</v>
      </c>
      <c r="BD135" s="6">
        <f ca="1">Table4[[#This Row],[Column19]]/Table4[[#This Row],[Column18]]</f>
        <v>0.26312279938881022</v>
      </c>
      <c r="BQ135" t="str">
        <f t="shared" ca="1" si="57"/>
        <v>1</v>
      </c>
      <c r="BS135">
        <f ca="1">IF(Table4[[#This Row],[Column28]]&gt;BU134,Table4[[#This Row],[Column3]],0)</f>
        <v>35</v>
      </c>
    </row>
    <row r="136" spans="1:71" x14ac:dyDescent="0.4">
      <c r="A136">
        <f t="shared" ca="1" si="58"/>
        <v>2</v>
      </c>
      <c r="B136" t="str">
        <f t="shared" ca="1" si="59"/>
        <v>man</v>
      </c>
      <c r="C136">
        <f t="shared" ca="1" si="60"/>
        <v>28</v>
      </c>
      <c r="D136">
        <f t="shared" ca="1" si="61"/>
        <v>4</v>
      </c>
      <c r="E136" t="str">
        <f t="shared" ca="1" si="62"/>
        <v>IT</v>
      </c>
      <c r="F136">
        <f t="shared" ca="1" si="46"/>
        <v>2</v>
      </c>
      <c r="G136" t="str">
        <f ca="1">VLOOKUP(F136,$K$3:$L$7:L140,2)</f>
        <v>college</v>
      </c>
      <c r="H136">
        <f t="shared" ca="1" si="63"/>
        <v>1</v>
      </c>
      <c r="I136">
        <f t="shared" ca="1" si="64"/>
        <v>2</v>
      </c>
      <c r="J136">
        <f t="shared" ca="1" si="65"/>
        <v>58173</v>
      </c>
      <c r="P136">
        <f t="shared" ca="1" si="66"/>
        <v>1</v>
      </c>
      <c r="Q136" t="str">
        <f t="shared" ca="1" si="67"/>
        <v>ekiti</v>
      </c>
      <c r="R136">
        <f t="shared" ca="1" si="47"/>
        <v>174519</v>
      </c>
      <c r="S136">
        <f t="shared" ca="1" si="68"/>
        <v>132482.33614587152</v>
      </c>
      <c r="T136">
        <f t="shared" ca="1" si="48"/>
        <v>65208.568035508149</v>
      </c>
      <c r="W136">
        <f t="shared" ca="1" si="49"/>
        <v>39189.72730807231</v>
      </c>
      <c r="X136">
        <f t="shared" ca="1" si="50"/>
        <v>10174.186991181425</v>
      </c>
      <c r="Y136">
        <f t="shared" ca="1" si="51"/>
        <v>32819.969609112239</v>
      </c>
      <c r="Z136">
        <f t="shared" ca="1" si="52"/>
        <v>272547.5376446204</v>
      </c>
      <c r="AA136">
        <f t="shared" ca="1" si="53"/>
        <v>181846.25044512525</v>
      </c>
      <c r="AB136">
        <f t="shared" ca="1" si="54"/>
        <v>90701.287199495157</v>
      </c>
      <c r="AE136">
        <f t="shared" ca="1" si="55"/>
        <v>0</v>
      </c>
      <c r="AF136">
        <f t="shared" ca="1" si="56"/>
        <v>1</v>
      </c>
      <c r="BA136" s="7">
        <f ca="1">Table4[[#This Row],[Column20]]/Table4[[#This Row],[Column9]]</f>
        <v>32604.284017754075</v>
      </c>
      <c r="BD136" s="6">
        <f ca="1">Table4[[#This Row],[Column19]]/Table4[[#This Row],[Column18]]</f>
        <v>0.75912843957317844</v>
      </c>
      <c r="BQ136" t="str">
        <f t="shared" ca="1" si="57"/>
        <v>1</v>
      </c>
      <c r="BS136">
        <f ca="1">IF(Table4[[#This Row],[Column28]]&gt;BU135,Table4[[#This Row],[Column3]],0)</f>
        <v>28</v>
      </c>
    </row>
    <row r="137" spans="1:71" x14ac:dyDescent="0.4">
      <c r="A137">
        <f t="shared" ca="1" si="58"/>
        <v>1</v>
      </c>
      <c r="B137" t="str">
        <f t="shared" ca="1" si="59"/>
        <v>woman</v>
      </c>
      <c r="C137">
        <f t="shared" ca="1" si="60"/>
        <v>49</v>
      </c>
      <c r="D137">
        <f t="shared" ca="1" si="61"/>
        <v>4</v>
      </c>
      <c r="E137" t="str">
        <f t="shared" ca="1" si="62"/>
        <v>IT</v>
      </c>
      <c r="F137">
        <f t="shared" ca="1" si="46"/>
        <v>2</v>
      </c>
      <c r="G137" t="str">
        <f ca="1">VLOOKUP(F137,$K$3:$L$7:L141,2)</f>
        <v>college</v>
      </c>
      <c r="H137">
        <f t="shared" ca="1" si="63"/>
        <v>2</v>
      </c>
      <c r="I137">
        <f t="shared" ca="1" si="64"/>
        <v>4</v>
      </c>
      <c r="J137">
        <f t="shared" ca="1" si="65"/>
        <v>48570</v>
      </c>
      <c r="P137">
        <f t="shared" ca="1" si="66"/>
        <v>4</v>
      </c>
      <c r="Q137" t="str">
        <f t="shared" ca="1" si="67"/>
        <v>lagos</v>
      </c>
      <c r="R137">
        <f t="shared" ca="1" si="47"/>
        <v>145710</v>
      </c>
      <c r="S137">
        <f t="shared" ca="1" si="68"/>
        <v>127311.20063662043</v>
      </c>
      <c r="T137">
        <f t="shared" ca="1" si="48"/>
        <v>17858.883099435556</v>
      </c>
      <c r="W137">
        <f t="shared" ca="1" si="49"/>
        <v>15797.422168887453</v>
      </c>
      <c r="X137">
        <f t="shared" ca="1" si="50"/>
        <v>29348.02744216764</v>
      </c>
      <c r="Y137">
        <f t="shared" ca="1" si="51"/>
        <v>9265.4340830986766</v>
      </c>
      <c r="Z137">
        <f t="shared" ca="1" si="52"/>
        <v>172834.31718253423</v>
      </c>
      <c r="AA137">
        <f t="shared" ca="1" si="53"/>
        <v>172456.65024767551</v>
      </c>
      <c r="AB137">
        <f t="shared" ca="1" si="54"/>
        <v>377.66693485871656</v>
      </c>
      <c r="AE137">
        <f t="shared" ca="1" si="55"/>
        <v>0</v>
      </c>
      <c r="AF137">
        <f t="shared" ca="1" si="56"/>
        <v>1</v>
      </c>
      <c r="BA137" s="7">
        <f ca="1">Table4[[#This Row],[Column20]]/Table4[[#This Row],[Column9]]</f>
        <v>4464.7207748588889</v>
      </c>
      <c r="BD137" s="6">
        <f ca="1">Table4[[#This Row],[Column19]]/Table4[[#This Row],[Column18]]</f>
        <v>0.87373001603610201</v>
      </c>
      <c r="BQ137" t="str">
        <f t="shared" ca="1" si="57"/>
        <v>1</v>
      </c>
      <c r="BS137">
        <f ca="1">IF(Table4[[#This Row],[Column28]]&gt;BU136,Table4[[#This Row],[Column3]],0)</f>
        <v>49</v>
      </c>
    </row>
    <row r="138" spans="1:71" x14ac:dyDescent="0.4">
      <c r="A138">
        <f t="shared" ca="1" si="58"/>
        <v>1</v>
      </c>
      <c r="B138" t="str">
        <f t="shared" ca="1" si="59"/>
        <v>woman</v>
      </c>
      <c r="C138">
        <f t="shared" ca="1" si="60"/>
        <v>29</v>
      </c>
      <c r="D138">
        <f t="shared" ca="1" si="61"/>
        <v>4</v>
      </c>
      <c r="E138" t="str">
        <f t="shared" ca="1" si="62"/>
        <v>IT</v>
      </c>
      <c r="F138">
        <f t="shared" ca="1" si="46"/>
        <v>5</v>
      </c>
      <c r="G138" t="str">
        <f ca="1">VLOOKUP(F138,$K$3:$L$7:L142,2)</f>
        <v>other</v>
      </c>
      <c r="H138">
        <f t="shared" ca="1" si="63"/>
        <v>1</v>
      </c>
      <c r="I138">
        <f t="shared" ca="1" si="64"/>
        <v>1</v>
      </c>
      <c r="J138">
        <f t="shared" ca="1" si="65"/>
        <v>41676</v>
      </c>
      <c r="K138">
        <v>46</v>
      </c>
      <c r="L138" t="s">
        <v>11</v>
      </c>
      <c r="N138">
        <v>55</v>
      </c>
      <c r="O138" t="s">
        <v>4</v>
      </c>
      <c r="P138">
        <f t="shared" ca="1" si="66"/>
        <v>4</v>
      </c>
      <c r="Q138" t="str">
        <f t="shared" ca="1" si="67"/>
        <v>lagos</v>
      </c>
      <c r="R138">
        <f t="shared" ca="1" si="47"/>
        <v>166704</v>
      </c>
      <c r="S138">
        <f t="shared" ca="1" si="68"/>
        <v>9255.4903303443134</v>
      </c>
      <c r="T138">
        <f t="shared" ca="1" si="48"/>
        <v>14872.628279845703</v>
      </c>
      <c r="W138">
        <f t="shared" ca="1" si="49"/>
        <v>12097.090016421211</v>
      </c>
      <c r="X138">
        <f t="shared" ca="1" si="50"/>
        <v>37057.208378239724</v>
      </c>
      <c r="Y138">
        <f t="shared" ca="1" si="51"/>
        <v>51087.102156380846</v>
      </c>
      <c r="Z138">
        <f t="shared" ca="1" si="52"/>
        <v>232663.73043622653</v>
      </c>
      <c r="AA138">
        <f t="shared" ca="1" si="53"/>
        <v>58409.788725005244</v>
      </c>
      <c r="AB138">
        <f t="shared" ca="1" si="54"/>
        <v>174253.9417112213</v>
      </c>
      <c r="AE138">
        <f t="shared" ca="1" si="55"/>
        <v>0</v>
      </c>
      <c r="AF138">
        <f t="shared" ca="1" si="56"/>
        <v>1</v>
      </c>
      <c r="BA138" s="7">
        <f ca="1">Table4[[#This Row],[Column20]]/Table4[[#This Row],[Column9]]</f>
        <v>14872.628279845703</v>
      </c>
      <c r="BD138" s="6">
        <f ca="1">Table4[[#This Row],[Column19]]/Table4[[#This Row],[Column18]]</f>
        <v>5.5520505388858776E-2</v>
      </c>
      <c r="BQ138" t="str">
        <f t="shared" ca="1" si="57"/>
        <v>1</v>
      </c>
      <c r="BS138">
        <f ca="1">IF(Table4[[#This Row],[Column28]]&gt;BU137,Table4[[#This Row],[Column3]],0)</f>
        <v>29</v>
      </c>
    </row>
    <row r="139" spans="1:71" x14ac:dyDescent="0.4">
      <c r="A139">
        <f t="shared" ca="1" si="58"/>
        <v>1</v>
      </c>
      <c r="B139" t="str">
        <f t="shared" ca="1" si="59"/>
        <v>woman</v>
      </c>
      <c r="C139">
        <f t="shared" ca="1" si="60"/>
        <v>31</v>
      </c>
      <c r="D139">
        <f t="shared" ca="1" si="61"/>
        <v>4</v>
      </c>
      <c r="E139" t="str">
        <f t="shared" ca="1" si="62"/>
        <v>IT</v>
      </c>
      <c r="F139">
        <f t="shared" ca="1" si="46"/>
        <v>1</v>
      </c>
      <c r="G139" t="str">
        <f ca="1">VLOOKUP(F139,$K$3:$L$7:L143,2)</f>
        <v>high school</v>
      </c>
      <c r="H139">
        <f t="shared" ca="1" si="63"/>
        <v>4</v>
      </c>
      <c r="I139">
        <f t="shared" ca="1" si="64"/>
        <v>3</v>
      </c>
      <c r="J139">
        <f t="shared" ca="1" si="65"/>
        <v>77345</v>
      </c>
      <c r="K139">
        <v>47</v>
      </c>
      <c r="L139" t="s">
        <v>12</v>
      </c>
      <c r="N139">
        <v>56</v>
      </c>
      <c r="O139" t="s">
        <v>5</v>
      </c>
      <c r="P139">
        <f t="shared" ca="1" si="66"/>
        <v>2</v>
      </c>
      <c r="Q139" t="str">
        <f t="shared" ca="1" si="67"/>
        <v>ondo</v>
      </c>
      <c r="R139">
        <f t="shared" ca="1" si="47"/>
        <v>232035</v>
      </c>
      <c r="S139">
        <f t="shared" ca="1" si="68"/>
        <v>227147.39662051387</v>
      </c>
      <c r="T139">
        <f t="shared" ca="1" si="48"/>
        <v>39733.473964138931</v>
      </c>
      <c r="W139">
        <f t="shared" ca="1" si="49"/>
        <v>21006.117092951801</v>
      </c>
      <c r="X139">
        <f t="shared" ca="1" si="50"/>
        <v>3799.7730662948898</v>
      </c>
      <c r="Y139">
        <f t="shared" ca="1" si="51"/>
        <v>8441.7399677474823</v>
      </c>
      <c r="Z139">
        <f t="shared" ca="1" si="52"/>
        <v>280210.21393188642</v>
      </c>
      <c r="AA139">
        <f t="shared" ca="1" si="53"/>
        <v>251953.28677976059</v>
      </c>
      <c r="AB139">
        <f t="shared" ca="1" si="54"/>
        <v>28256.927152125834</v>
      </c>
      <c r="AE139">
        <f t="shared" ca="1" si="55"/>
        <v>1</v>
      </c>
      <c r="AF139">
        <f t="shared" ca="1" si="56"/>
        <v>0</v>
      </c>
      <c r="BA139" s="7">
        <f ca="1">Table4[[#This Row],[Column20]]/Table4[[#This Row],[Column9]]</f>
        <v>13244.491321379644</v>
      </c>
      <c r="BD139" s="6">
        <f ca="1">Table4[[#This Row],[Column19]]/Table4[[#This Row],[Column18]]</f>
        <v>0.97893592182435352</v>
      </c>
      <c r="BQ139" t="str">
        <f t="shared" ca="1" si="57"/>
        <v>1</v>
      </c>
      <c r="BS139">
        <f ca="1">IF(Table4[[#This Row],[Column28]]&gt;BU138,Table4[[#This Row],[Column3]],0)</f>
        <v>31</v>
      </c>
    </row>
    <row r="140" spans="1:71" x14ac:dyDescent="0.4">
      <c r="A140">
        <f t="shared" ca="1" si="58"/>
        <v>2</v>
      </c>
      <c r="B140" t="str">
        <f t="shared" ca="1" si="59"/>
        <v>man</v>
      </c>
      <c r="C140">
        <f t="shared" ca="1" si="60"/>
        <v>49</v>
      </c>
      <c r="D140">
        <f t="shared" ca="1" si="61"/>
        <v>3</v>
      </c>
      <c r="E140" t="str">
        <f t="shared" ca="1" si="62"/>
        <v>Academia</v>
      </c>
      <c r="F140">
        <f t="shared" ca="1" si="46"/>
        <v>1</v>
      </c>
      <c r="G140" t="str">
        <f ca="1">VLOOKUP(F140,$K$3:$L$7:L144,2)</f>
        <v>high school</v>
      </c>
      <c r="H140">
        <f t="shared" ca="1" si="63"/>
        <v>0</v>
      </c>
      <c r="I140">
        <f t="shared" ca="1" si="64"/>
        <v>2</v>
      </c>
      <c r="J140">
        <f t="shared" ca="1" si="65"/>
        <v>77183</v>
      </c>
      <c r="K140">
        <v>48</v>
      </c>
      <c r="L140" t="s">
        <v>13</v>
      </c>
      <c r="N140">
        <v>57</v>
      </c>
      <c r="O140" t="s">
        <v>6</v>
      </c>
      <c r="P140">
        <f t="shared" ca="1" si="66"/>
        <v>4</v>
      </c>
      <c r="Q140" t="str">
        <f t="shared" ca="1" si="67"/>
        <v>lagos</v>
      </c>
      <c r="R140">
        <f t="shared" ca="1" si="47"/>
        <v>308732</v>
      </c>
      <c r="S140">
        <f t="shared" ca="1" si="68"/>
        <v>155543.9912133617</v>
      </c>
      <c r="T140">
        <f t="shared" ca="1" si="48"/>
        <v>19866.272466504961</v>
      </c>
      <c r="U140">
        <v>64</v>
      </c>
      <c r="V140" t="s">
        <v>20</v>
      </c>
      <c r="W140">
        <f t="shared" ca="1" si="49"/>
        <v>19005.969990832793</v>
      </c>
      <c r="X140">
        <f t="shared" ca="1" si="50"/>
        <v>58600.622998858838</v>
      </c>
      <c r="Y140">
        <f t="shared" ca="1" si="51"/>
        <v>53047.367155456632</v>
      </c>
      <c r="Z140">
        <f t="shared" ca="1" si="52"/>
        <v>381645.63962196157</v>
      </c>
      <c r="AA140">
        <f t="shared" ca="1" si="53"/>
        <v>233150.58420305332</v>
      </c>
      <c r="AB140">
        <f t="shared" ca="1" si="54"/>
        <v>148495.05541890825</v>
      </c>
      <c r="AE140">
        <f t="shared" ca="1" si="55"/>
        <v>0</v>
      </c>
      <c r="AF140">
        <f t="shared" ca="1" si="56"/>
        <v>1</v>
      </c>
      <c r="BA140" s="7">
        <f ca="1">Table4[[#This Row],[Column20]]/Table4[[#This Row],[Column9]]</f>
        <v>9933.1362332524805</v>
      </c>
      <c r="BD140" s="6">
        <f ca="1">Table4[[#This Row],[Column19]]/Table4[[#This Row],[Column18]]</f>
        <v>0.50381557860332493</v>
      </c>
      <c r="BQ140" t="str">
        <f t="shared" ca="1" si="57"/>
        <v>1</v>
      </c>
      <c r="BS140">
        <f ca="1">IF(Table4[[#This Row],[Column28]]&gt;BU139,Table4[[#This Row],[Column3]],0)</f>
        <v>49</v>
      </c>
    </row>
    <row r="141" spans="1:71" x14ac:dyDescent="0.4">
      <c r="A141">
        <f t="shared" ca="1" si="58"/>
        <v>1</v>
      </c>
      <c r="B141" t="str">
        <f t="shared" ca="1" si="59"/>
        <v>woman</v>
      </c>
      <c r="C141">
        <f t="shared" ca="1" si="60"/>
        <v>33</v>
      </c>
      <c r="D141">
        <f t="shared" ca="1" si="61"/>
        <v>3</v>
      </c>
      <c r="E141" t="str">
        <f t="shared" ca="1" si="62"/>
        <v>Academia</v>
      </c>
      <c r="F141">
        <f t="shared" ca="1" si="46"/>
        <v>2</v>
      </c>
      <c r="G141" t="str">
        <f ca="1">VLOOKUP(F141,$K$3:$L$7:L145,2)</f>
        <v>college</v>
      </c>
      <c r="H141">
        <f t="shared" ca="1" si="63"/>
        <v>3</v>
      </c>
      <c r="I141">
        <f t="shared" ca="1" si="64"/>
        <v>1</v>
      </c>
      <c r="J141">
        <f t="shared" ca="1" si="65"/>
        <v>26771</v>
      </c>
      <c r="K141">
        <v>49</v>
      </c>
      <c r="L141" t="s">
        <v>14</v>
      </c>
      <c r="N141">
        <v>58</v>
      </c>
      <c r="O141" t="s">
        <v>7</v>
      </c>
      <c r="P141">
        <f t="shared" ca="1" si="66"/>
        <v>3</v>
      </c>
      <c r="Q141" t="str">
        <f t="shared" ca="1" si="67"/>
        <v>osun</v>
      </c>
      <c r="R141">
        <f t="shared" ca="1" si="47"/>
        <v>80313</v>
      </c>
      <c r="S141">
        <f t="shared" ca="1" si="68"/>
        <v>20657.380102232739</v>
      </c>
      <c r="T141">
        <f t="shared" ca="1" si="48"/>
        <v>23082.93552009964</v>
      </c>
      <c r="U141">
        <v>65</v>
      </c>
      <c r="V141" t="s">
        <v>21</v>
      </c>
      <c r="W141">
        <f t="shared" ca="1" si="49"/>
        <v>19621.013734472243</v>
      </c>
      <c r="X141">
        <f t="shared" ca="1" si="50"/>
        <v>26133.929690996421</v>
      </c>
      <c r="Y141">
        <f t="shared" ca="1" si="51"/>
        <v>18195.866636498555</v>
      </c>
      <c r="Z141">
        <f t="shared" ca="1" si="52"/>
        <v>121591.80215659819</v>
      </c>
      <c r="AA141">
        <f t="shared" ca="1" si="53"/>
        <v>66412.323527701403</v>
      </c>
      <c r="AB141">
        <f t="shared" ca="1" si="54"/>
        <v>55179.478628896788</v>
      </c>
      <c r="AE141">
        <f t="shared" ca="1" si="55"/>
        <v>1</v>
      </c>
      <c r="AF141">
        <f t="shared" ca="1" si="56"/>
        <v>0</v>
      </c>
      <c r="BA141" s="7">
        <f ca="1">Table4[[#This Row],[Column20]]/Table4[[#This Row],[Column9]]</f>
        <v>23082.93552009964</v>
      </c>
      <c r="BD141" s="6">
        <f ca="1">Table4[[#This Row],[Column19]]/Table4[[#This Row],[Column18]]</f>
        <v>0.25721091357853321</v>
      </c>
      <c r="BQ141" t="str">
        <f t="shared" ca="1" si="57"/>
        <v>1</v>
      </c>
      <c r="BS141">
        <f ca="1">IF(Table4[[#This Row],[Column28]]&gt;BU140,Table4[[#This Row],[Column3]],0)</f>
        <v>33</v>
      </c>
    </row>
    <row r="142" spans="1:71" x14ac:dyDescent="0.4">
      <c r="A142">
        <f t="shared" ca="1" si="58"/>
        <v>2</v>
      </c>
      <c r="B142" t="str">
        <f t="shared" ca="1" si="59"/>
        <v>man</v>
      </c>
      <c r="C142">
        <f t="shared" ca="1" si="60"/>
        <v>33</v>
      </c>
      <c r="D142">
        <f t="shared" ca="1" si="61"/>
        <v>4</v>
      </c>
      <c r="E142" t="str">
        <f t="shared" ca="1" si="62"/>
        <v>IT</v>
      </c>
      <c r="F142">
        <f t="shared" ca="1" si="46"/>
        <v>5</v>
      </c>
      <c r="G142" t="str">
        <f ca="1">VLOOKUP(F142,$K$3:$L$7:L146,2)</f>
        <v>other</v>
      </c>
      <c r="H142">
        <f t="shared" ca="1" si="63"/>
        <v>2</v>
      </c>
      <c r="I142">
        <f t="shared" ca="1" si="64"/>
        <v>3</v>
      </c>
      <c r="J142">
        <f t="shared" ca="1" si="65"/>
        <v>84192</v>
      </c>
      <c r="K142">
        <v>50</v>
      </c>
      <c r="L142" t="s">
        <v>15</v>
      </c>
      <c r="N142">
        <v>59</v>
      </c>
      <c r="O142" t="s">
        <v>8</v>
      </c>
      <c r="P142">
        <f t="shared" ca="1" si="66"/>
        <v>7</v>
      </c>
      <c r="Q142" t="str">
        <f t="shared" ca="1" si="67"/>
        <v>kwara</v>
      </c>
      <c r="R142">
        <f t="shared" ca="1" si="47"/>
        <v>336768</v>
      </c>
      <c r="S142">
        <f t="shared" ca="1" si="68"/>
        <v>248533.2925280683</v>
      </c>
      <c r="T142">
        <f t="shared" ca="1" si="48"/>
        <v>41278.086671835888</v>
      </c>
      <c r="U142">
        <v>66</v>
      </c>
      <c r="V142" t="s">
        <v>22</v>
      </c>
      <c r="W142">
        <f t="shared" ca="1" si="49"/>
        <v>40688.984698129789</v>
      </c>
      <c r="X142">
        <f t="shared" ca="1" si="50"/>
        <v>25735.649339104475</v>
      </c>
      <c r="Y142">
        <f t="shared" ca="1" si="51"/>
        <v>116648.00709148115</v>
      </c>
      <c r="Z142">
        <f t="shared" ca="1" si="52"/>
        <v>494694.09376331698</v>
      </c>
      <c r="AA142">
        <f t="shared" ca="1" si="53"/>
        <v>314957.92656530259</v>
      </c>
      <c r="AB142">
        <f t="shared" ca="1" si="54"/>
        <v>179736.16719801439</v>
      </c>
      <c r="AE142">
        <f t="shared" ca="1" si="55"/>
        <v>0</v>
      </c>
      <c r="AF142">
        <f t="shared" ca="1" si="56"/>
        <v>1</v>
      </c>
      <c r="BA142" s="7">
        <f ca="1">Table4[[#This Row],[Column20]]/Table4[[#This Row],[Column9]]</f>
        <v>13759.362223945296</v>
      </c>
      <c r="BD142" s="6">
        <f ca="1">Table4[[#This Row],[Column19]]/Table4[[#This Row],[Column18]]</f>
        <v>0.73799557121837078</v>
      </c>
      <c r="BQ142" t="str">
        <f t="shared" ca="1" si="57"/>
        <v>1</v>
      </c>
      <c r="BS142">
        <f ca="1">IF(Table4[[#This Row],[Column28]]&gt;BU141,Table4[[#This Row],[Column3]],0)</f>
        <v>33</v>
      </c>
    </row>
    <row r="143" spans="1:71" x14ac:dyDescent="0.4">
      <c r="A143">
        <f t="shared" ca="1" si="58"/>
        <v>1</v>
      </c>
      <c r="B143" t="str">
        <f t="shared" ca="1" si="59"/>
        <v>woman</v>
      </c>
      <c r="C143">
        <f t="shared" ca="1" si="60"/>
        <v>25</v>
      </c>
      <c r="D143">
        <f t="shared" ca="1" si="61"/>
        <v>6</v>
      </c>
      <c r="E143" t="str">
        <f t="shared" ca="1" si="62"/>
        <v>Agriculture</v>
      </c>
      <c r="F143">
        <f t="shared" ca="1" si="46"/>
        <v>5</v>
      </c>
      <c r="G143" t="str">
        <f ca="1">VLOOKUP(F143,$K$3:$L$7:L147,2)</f>
        <v>other</v>
      </c>
      <c r="H143">
        <f t="shared" ca="1" si="63"/>
        <v>2</v>
      </c>
      <c r="I143">
        <f t="shared" ca="1" si="64"/>
        <v>4</v>
      </c>
      <c r="J143">
        <f t="shared" ca="1" si="65"/>
        <v>64808</v>
      </c>
      <c r="N143">
        <v>60</v>
      </c>
      <c r="O143" t="s">
        <v>9</v>
      </c>
      <c r="P143">
        <f t="shared" ca="1" si="66"/>
        <v>4</v>
      </c>
      <c r="Q143" t="str">
        <f t="shared" ca="1" si="67"/>
        <v>lagos</v>
      </c>
      <c r="R143">
        <f t="shared" ca="1" si="47"/>
        <v>259232</v>
      </c>
      <c r="S143">
        <f t="shared" ca="1" si="68"/>
        <v>42812.566274065241</v>
      </c>
      <c r="T143">
        <f t="shared" ca="1" si="48"/>
        <v>69502.967151128396</v>
      </c>
      <c r="U143">
        <v>67</v>
      </c>
      <c r="V143" t="s">
        <v>23</v>
      </c>
      <c r="W143">
        <f t="shared" ca="1" si="49"/>
        <v>56389.56345425015</v>
      </c>
      <c r="X143">
        <f t="shared" ca="1" si="50"/>
        <v>46492.861872581299</v>
      </c>
      <c r="Y143">
        <f t="shared" ca="1" si="51"/>
        <v>54815.228895615437</v>
      </c>
      <c r="Z143">
        <f t="shared" ca="1" si="52"/>
        <v>383550.19604674383</v>
      </c>
      <c r="AA143">
        <f t="shared" ca="1" si="53"/>
        <v>145694.9916008967</v>
      </c>
      <c r="AB143">
        <f t="shared" ca="1" si="54"/>
        <v>237855.20444584714</v>
      </c>
      <c r="AE143">
        <f t="shared" ca="1" si="55"/>
        <v>1</v>
      </c>
      <c r="AF143">
        <f t="shared" ca="1" si="56"/>
        <v>0</v>
      </c>
      <c r="BA143" s="7">
        <f ca="1">Table4[[#This Row],[Column20]]/Table4[[#This Row],[Column9]]</f>
        <v>17375.741787782099</v>
      </c>
      <c r="BD143" s="6">
        <f ca="1">Table4[[#This Row],[Column19]]/Table4[[#This Row],[Column18]]</f>
        <v>0.1651515487056584</v>
      </c>
      <c r="BQ143" t="str">
        <f t="shared" ca="1" si="57"/>
        <v>1</v>
      </c>
      <c r="BS143">
        <f ca="1">IF(Table4[[#This Row],[Column28]]&gt;BU142,Table4[[#This Row],[Column3]],0)</f>
        <v>25</v>
      </c>
    </row>
    <row r="144" spans="1:71" x14ac:dyDescent="0.4">
      <c r="A144">
        <f t="shared" ca="1" si="58"/>
        <v>2</v>
      </c>
      <c r="B144" t="str">
        <f t="shared" ca="1" si="59"/>
        <v>man</v>
      </c>
      <c r="C144">
        <f t="shared" ca="1" si="60"/>
        <v>32</v>
      </c>
      <c r="D144">
        <f t="shared" ca="1" si="61"/>
        <v>6</v>
      </c>
      <c r="E144" t="str">
        <f t="shared" ca="1" si="62"/>
        <v>Agriculture</v>
      </c>
      <c r="F144">
        <f t="shared" ca="1" si="46"/>
        <v>5</v>
      </c>
      <c r="G144" t="str">
        <f ca="1">VLOOKUP(F144,$K$3:$L$7:L148,2)</f>
        <v>other</v>
      </c>
      <c r="H144">
        <f t="shared" ca="1" si="63"/>
        <v>0</v>
      </c>
      <c r="I144">
        <f t="shared" ca="1" si="64"/>
        <v>4</v>
      </c>
      <c r="J144">
        <f t="shared" ca="1" si="65"/>
        <v>61762</v>
      </c>
      <c r="P144">
        <f t="shared" ca="1" si="66"/>
        <v>5</v>
      </c>
      <c r="Q144" t="str">
        <f t="shared" ca="1" si="67"/>
        <v>oyo</v>
      </c>
      <c r="R144">
        <f t="shared" ca="1" si="47"/>
        <v>247048</v>
      </c>
      <c r="S144">
        <f t="shared" ca="1" si="68"/>
        <v>20023.312798711901</v>
      </c>
      <c r="T144">
        <f t="shared" ca="1" si="48"/>
        <v>225708.1335295451</v>
      </c>
      <c r="U144">
        <v>68</v>
      </c>
      <c r="V144" t="s">
        <v>24</v>
      </c>
      <c r="W144">
        <f t="shared" ca="1" si="49"/>
        <v>201520.64149306345</v>
      </c>
      <c r="X144">
        <f t="shared" ca="1" si="50"/>
        <v>31499.098586820008</v>
      </c>
      <c r="Y144">
        <f t="shared" ca="1" si="51"/>
        <v>28431.97627592408</v>
      </c>
      <c r="Z144">
        <f t="shared" ca="1" si="52"/>
        <v>501188.10980546917</v>
      </c>
      <c r="AA144">
        <f t="shared" ca="1" si="53"/>
        <v>253043.05287859536</v>
      </c>
      <c r="AB144">
        <f t="shared" ca="1" si="54"/>
        <v>248145.0569268738</v>
      </c>
      <c r="AE144">
        <f t="shared" ca="1" si="55"/>
        <v>1</v>
      </c>
      <c r="AF144">
        <f t="shared" ca="1" si="56"/>
        <v>0</v>
      </c>
      <c r="BA144" s="7">
        <f ca="1">Table4[[#This Row],[Column20]]/Table4[[#This Row],[Column9]]</f>
        <v>56427.033382386275</v>
      </c>
      <c r="BD144" s="6">
        <f ca="1">Table4[[#This Row],[Column19]]/Table4[[#This Row],[Column18]]</f>
        <v>8.1050293055243916E-2</v>
      </c>
      <c r="BQ144" t="str">
        <f t="shared" ca="1" si="57"/>
        <v>1</v>
      </c>
      <c r="BS144">
        <f ca="1">IF(Table4[[#This Row],[Column28]]&gt;BU143,Table4[[#This Row],[Column3]],0)</f>
        <v>32</v>
      </c>
    </row>
    <row r="145" spans="1:71" x14ac:dyDescent="0.4">
      <c r="A145">
        <f t="shared" ca="1" si="58"/>
        <v>2</v>
      </c>
      <c r="B145" t="str">
        <f t="shared" ca="1" si="59"/>
        <v>man</v>
      </c>
      <c r="C145">
        <f t="shared" ca="1" si="60"/>
        <v>29</v>
      </c>
      <c r="D145">
        <f t="shared" ca="1" si="61"/>
        <v>3</v>
      </c>
      <c r="E145" t="str">
        <f t="shared" ca="1" si="62"/>
        <v>Academia</v>
      </c>
      <c r="F145">
        <f t="shared" ca="1" si="46"/>
        <v>5</v>
      </c>
      <c r="G145" t="str">
        <f ca="1">VLOOKUP(F145,$K$3:$L$7:L149,2)</f>
        <v>other</v>
      </c>
      <c r="H145">
        <f t="shared" ca="1" si="63"/>
        <v>4</v>
      </c>
      <c r="I145">
        <f t="shared" ca="1" si="64"/>
        <v>4</v>
      </c>
      <c r="J145">
        <f t="shared" ca="1" si="65"/>
        <v>36976</v>
      </c>
      <c r="P145">
        <f t="shared" ca="1" si="66"/>
        <v>3</v>
      </c>
      <c r="Q145" t="str">
        <f t="shared" ca="1" si="67"/>
        <v>osun</v>
      </c>
      <c r="R145">
        <f t="shared" ca="1" si="47"/>
        <v>147904</v>
      </c>
      <c r="S145">
        <f t="shared" ca="1" si="68"/>
        <v>131460.87412762595</v>
      </c>
      <c r="T145">
        <f t="shared" ca="1" si="48"/>
        <v>118569.99755447528</v>
      </c>
      <c r="U145">
        <v>69</v>
      </c>
      <c r="V145" t="s">
        <v>25</v>
      </c>
      <c r="W145">
        <f t="shared" ca="1" si="49"/>
        <v>86964.210740597293</v>
      </c>
      <c r="X145">
        <f t="shared" ca="1" si="50"/>
        <v>13783.092494692397</v>
      </c>
      <c r="Y145">
        <f t="shared" ca="1" si="51"/>
        <v>27614.180268357421</v>
      </c>
      <c r="Z145">
        <f t="shared" ca="1" si="52"/>
        <v>294088.17782283272</v>
      </c>
      <c r="AA145">
        <f t="shared" ca="1" si="53"/>
        <v>232208.17736291562</v>
      </c>
      <c r="AB145">
        <f t="shared" ca="1" si="54"/>
        <v>61880.000459917093</v>
      </c>
      <c r="AE145">
        <f t="shared" ca="1" si="55"/>
        <v>1</v>
      </c>
      <c r="AF145">
        <f t="shared" ca="1" si="56"/>
        <v>0</v>
      </c>
      <c r="BA145" s="7">
        <f ca="1">Table4[[#This Row],[Column20]]/Table4[[#This Row],[Column9]]</f>
        <v>29642.49938861882</v>
      </c>
      <c r="BD145" s="6">
        <f ca="1">Table4[[#This Row],[Column19]]/Table4[[#This Row],[Column18]]</f>
        <v>0.8888256850905043</v>
      </c>
      <c r="BQ145" t="str">
        <f t="shared" ca="1" si="57"/>
        <v>1</v>
      </c>
      <c r="BS145">
        <f ca="1">IF(Table4[[#This Row],[Column28]]&gt;BU144,Table4[[#This Row],[Column3]],0)</f>
        <v>29</v>
      </c>
    </row>
    <row r="146" spans="1:71" x14ac:dyDescent="0.4">
      <c r="A146">
        <f t="shared" ca="1" si="58"/>
        <v>2</v>
      </c>
      <c r="B146" t="str">
        <f t="shared" ca="1" si="59"/>
        <v>man</v>
      </c>
      <c r="C146">
        <f t="shared" ca="1" si="60"/>
        <v>29</v>
      </c>
      <c r="D146">
        <f t="shared" ca="1" si="61"/>
        <v>3</v>
      </c>
      <c r="E146" t="str">
        <f t="shared" ca="1" si="62"/>
        <v>Academia</v>
      </c>
      <c r="F146">
        <f t="shared" ref="F146:F209" ca="1" si="69">RANDBETWEEN(1,5)</f>
        <v>1</v>
      </c>
      <c r="G146" t="str">
        <f ca="1">VLOOKUP(F146,$K$3:$L$7:L150,2)</f>
        <v>high school</v>
      </c>
      <c r="H146">
        <f t="shared" ca="1" si="63"/>
        <v>3</v>
      </c>
      <c r="I146">
        <f t="shared" ca="1" si="64"/>
        <v>4</v>
      </c>
      <c r="J146">
        <f t="shared" ca="1" si="65"/>
        <v>31692</v>
      </c>
      <c r="P146">
        <f t="shared" ca="1" si="66"/>
        <v>1</v>
      </c>
      <c r="Q146" t="str">
        <f t="shared" ca="1" si="67"/>
        <v>ekiti</v>
      </c>
      <c r="R146">
        <f t="shared" ca="1" si="47"/>
        <v>95076</v>
      </c>
      <c r="S146">
        <f t="shared" ca="1" si="68"/>
        <v>67245.817561193384</v>
      </c>
      <c r="T146">
        <f t="shared" ca="1" si="48"/>
        <v>34937.037117897053</v>
      </c>
      <c r="U146">
        <v>70</v>
      </c>
      <c r="V146" t="s">
        <v>26</v>
      </c>
      <c r="W146">
        <f t="shared" ca="1" si="49"/>
        <v>33035.252754605484</v>
      </c>
      <c r="X146">
        <f t="shared" ca="1" si="50"/>
        <v>15969.499606112247</v>
      </c>
      <c r="Y146">
        <f t="shared" ca="1" si="51"/>
        <v>40686.32711314538</v>
      </c>
      <c r="Z146">
        <f t="shared" ca="1" si="52"/>
        <v>170699.36423104245</v>
      </c>
      <c r="AA146">
        <f t="shared" ca="1" si="53"/>
        <v>116250.56992191111</v>
      </c>
      <c r="AB146">
        <f t="shared" ca="1" si="54"/>
        <v>54448.794309131335</v>
      </c>
      <c r="AE146">
        <f t="shared" ca="1" si="55"/>
        <v>1</v>
      </c>
      <c r="AF146">
        <f t="shared" ca="1" si="56"/>
        <v>0</v>
      </c>
      <c r="BA146" s="7">
        <f ca="1">Table4[[#This Row],[Column20]]/Table4[[#This Row],[Column9]]</f>
        <v>8734.2592794742632</v>
      </c>
      <c r="BD146" s="6">
        <f ca="1">Table4[[#This Row],[Column19]]/Table4[[#This Row],[Column18]]</f>
        <v>0.70728488326384564</v>
      </c>
      <c r="BQ146" t="str">
        <f t="shared" ca="1" si="57"/>
        <v>1</v>
      </c>
      <c r="BS146">
        <f ca="1">IF(Table4[[#This Row],[Column28]]&gt;BU145,Table4[[#This Row],[Column3]],0)</f>
        <v>29</v>
      </c>
    </row>
    <row r="147" spans="1:71" x14ac:dyDescent="0.4">
      <c r="A147">
        <f t="shared" ca="1" si="58"/>
        <v>2</v>
      </c>
      <c r="B147" t="str">
        <f t="shared" ca="1" si="59"/>
        <v>man</v>
      </c>
      <c r="C147">
        <f t="shared" ca="1" si="60"/>
        <v>45</v>
      </c>
      <c r="D147">
        <f t="shared" ca="1" si="61"/>
        <v>6</v>
      </c>
      <c r="E147" t="str">
        <f t="shared" ca="1" si="62"/>
        <v>Agriculture</v>
      </c>
      <c r="F147">
        <f t="shared" ca="1" si="69"/>
        <v>1</v>
      </c>
      <c r="G147" t="str">
        <f ca="1">VLOOKUP(F147,$K$3:$L$7:L151,2)</f>
        <v>high school</v>
      </c>
      <c r="H147">
        <f t="shared" ca="1" si="63"/>
        <v>4</v>
      </c>
      <c r="I147">
        <f t="shared" ca="1" si="64"/>
        <v>3</v>
      </c>
      <c r="J147">
        <f t="shared" ca="1" si="65"/>
        <v>67758</v>
      </c>
      <c r="P147">
        <f t="shared" ca="1" si="66"/>
        <v>4</v>
      </c>
      <c r="Q147" t="str">
        <f t="shared" ca="1" si="67"/>
        <v>lagos</v>
      </c>
      <c r="R147">
        <f t="shared" ref="R147:R210" ca="1" si="70">RANDBETWEEN(3,4)*J147</f>
        <v>203274</v>
      </c>
      <c r="S147">
        <f t="shared" ca="1" si="68"/>
        <v>183841.86555539086</v>
      </c>
      <c r="T147">
        <f t="shared" ref="T147:T210" ca="1" si="71">RAND()*I147*J147</f>
        <v>64229.507400409857</v>
      </c>
      <c r="W147">
        <f t="shared" ref="W147:W210" ca="1" si="72">RAND()*T147</f>
        <v>7029.2212184212276</v>
      </c>
      <c r="X147">
        <f t="shared" ref="X147:X210" ca="1" si="73">RAND()*J147</f>
        <v>5759.5782154602875</v>
      </c>
      <c r="Y147">
        <f t="shared" ref="Y147:Y210" ca="1" si="74">RAND()*J147*1.5</f>
        <v>34176.59131587563</v>
      </c>
      <c r="Z147">
        <f t="shared" ref="Z147:Z210" ca="1" si="75">R147+Y147+T147</f>
        <v>301680.09871628549</v>
      </c>
      <c r="AA147">
        <f t="shared" ref="AA147:AA210" ca="1" si="76">S147+W147+X147</f>
        <v>196630.66498927239</v>
      </c>
      <c r="AB147">
        <f t="shared" ref="AB147:AB210" ca="1" si="77">Z147-AA147</f>
        <v>105049.43372701309</v>
      </c>
      <c r="AE147">
        <f t="shared" ca="1" si="55"/>
        <v>0</v>
      </c>
      <c r="AF147">
        <f t="shared" ca="1" si="56"/>
        <v>1</v>
      </c>
      <c r="BA147" s="7">
        <f ca="1">Table4[[#This Row],[Column20]]/Table4[[#This Row],[Column9]]</f>
        <v>21409.835800136618</v>
      </c>
      <c r="BD147" s="6">
        <f ca="1">Table4[[#This Row],[Column19]]/Table4[[#This Row],[Column18]]</f>
        <v>0.90440423052328811</v>
      </c>
      <c r="BQ147" t="str">
        <f t="shared" ca="1" si="57"/>
        <v>1</v>
      </c>
      <c r="BS147">
        <f ca="1">IF(Table4[[#This Row],[Column28]]&gt;BU146,Table4[[#This Row],[Column3]],0)</f>
        <v>45</v>
      </c>
    </row>
    <row r="148" spans="1:71" x14ac:dyDescent="0.4">
      <c r="A148">
        <f t="shared" ca="1" si="58"/>
        <v>1</v>
      </c>
      <c r="B148" t="str">
        <f t="shared" ca="1" si="59"/>
        <v>woman</v>
      </c>
      <c r="C148">
        <f t="shared" ca="1" si="60"/>
        <v>25</v>
      </c>
      <c r="D148">
        <f t="shared" ca="1" si="61"/>
        <v>4</v>
      </c>
      <c r="E148" t="str">
        <f t="shared" ca="1" si="62"/>
        <v>IT</v>
      </c>
      <c r="F148">
        <f t="shared" ca="1" si="69"/>
        <v>5</v>
      </c>
      <c r="G148" t="str">
        <f ca="1">VLOOKUP(F148,$K$3:$L$7:L152,2)</f>
        <v>other</v>
      </c>
      <c r="H148">
        <f t="shared" ca="1" si="63"/>
        <v>0</v>
      </c>
      <c r="I148">
        <f t="shared" ca="1" si="64"/>
        <v>3</v>
      </c>
      <c r="J148">
        <f t="shared" ca="1" si="65"/>
        <v>52290</v>
      </c>
      <c r="P148">
        <f t="shared" ca="1" si="66"/>
        <v>1</v>
      </c>
      <c r="Q148" t="str">
        <f t="shared" ca="1" si="67"/>
        <v>ekiti</v>
      </c>
      <c r="R148">
        <f t="shared" ca="1" si="70"/>
        <v>156870</v>
      </c>
      <c r="S148">
        <f t="shared" ca="1" si="68"/>
        <v>120223.90373970538</v>
      </c>
      <c r="T148">
        <f t="shared" ca="1" si="71"/>
        <v>150798.38647150178</v>
      </c>
      <c r="W148">
        <f t="shared" ca="1" si="72"/>
        <v>93125.854062998886</v>
      </c>
      <c r="X148">
        <f t="shared" ca="1" si="73"/>
        <v>45777.695997379866</v>
      </c>
      <c r="Y148">
        <f t="shared" ca="1" si="74"/>
        <v>26118.760363724432</v>
      </c>
      <c r="Z148">
        <f t="shared" ca="1" si="75"/>
        <v>333787.14683522622</v>
      </c>
      <c r="AA148">
        <f t="shared" ca="1" si="76"/>
        <v>259127.45380008413</v>
      </c>
      <c r="AB148">
        <f t="shared" ca="1" si="77"/>
        <v>74659.693035142089</v>
      </c>
      <c r="AE148">
        <f t="shared" ca="1" si="55"/>
        <v>0</v>
      </c>
      <c r="AF148">
        <f t="shared" ca="1" si="56"/>
        <v>1</v>
      </c>
      <c r="BA148" s="7">
        <f ca="1">Table4[[#This Row],[Column20]]/Table4[[#This Row],[Column9]]</f>
        <v>50266.128823833926</v>
      </c>
      <c r="BD148" s="6">
        <f ca="1">Table4[[#This Row],[Column19]]/Table4[[#This Row],[Column18]]</f>
        <v>0.76639194071336381</v>
      </c>
      <c r="BQ148" t="str">
        <f t="shared" ca="1" si="57"/>
        <v>0</v>
      </c>
      <c r="BS148">
        <f ca="1">IF(Table4[[#This Row],[Column28]]&gt;BU147,Table4[[#This Row],[Column3]],0)</f>
        <v>25</v>
      </c>
    </row>
    <row r="149" spans="1:71" x14ac:dyDescent="0.4">
      <c r="A149">
        <f t="shared" ca="1" si="58"/>
        <v>1</v>
      </c>
      <c r="B149" t="str">
        <f t="shared" ca="1" si="59"/>
        <v>woman</v>
      </c>
      <c r="C149">
        <f t="shared" ca="1" si="60"/>
        <v>28</v>
      </c>
      <c r="D149">
        <f t="shared" ca="1" si="61"/>
        <v>2</v>
      </c>
      <c r="E149" t="str">
        <f t="shared" ca="1" si="62"/>
        <v>construction</v>
      </c>
      <c r="F149">
        <f t="shared" ca="1" si="69"/>
        <v>3</v>
      </c>
      <c r="G149" t="str">
        <f ca="1">VLOOKUP(F149,$K$3:$L$7:L153,2)</f>
        <v>university</v>
      </c>
      <c r="H149">
        <f t="shared" ca="1" si="63"/>
        <v>0</v>
      </c>
      <c r="I149">
        <f t="shared" ca="1" si="64"/>
        <v>2</v>
      </c>
      <c r="J149">
        <f t="shared" ca="1" si="65"/>
        <v>41014</v>
      </c>
      <c r="P149">
        <f t="shared" ca="1" si="66"/>
        <v>6</v>
      </c>
      <c r="Q149" t="str">
        <f t="shared" ca="1" si="67"/>
        <v>ogun</v>
      </c>
      <c r="R149">
        <f t="shared" ca="1" si="70"/>
        <v>164056</v>
      </c>
      <c r="S149">
        <f t="shared" ca="1" si="68"/>
        <v>4127.2881872246417</v>
      </c>
      <c r="T149">
        <f t="shared" ca="1" si="71"/>
        <v>69859.700087370336</v>
      </c>
      <c r="W149">
        <f t="shared" ca="1" si="72"/>
        <v>10646.195344779395</v>
      </c>
      <c r="X149">
        <f t="shared" ca="1" si="73"/>
        <v>19801.014628119352</v>
      </c>
      <c r="Y149">
        <f t="shared" ca="1" si="74"/>
        <v>45839.317732715412</v>
      </c>
      <c r="Z149">
        <f t="shared" ca="1" si="75"/>
        <v>279755.01782008575</v>
      </c>
      <c r="AA149">
        <f t="shared" ca="1" si="76"/>
        <v>34574.498160123389</v>
      </c>
      <c r="AB149">
        <f t="shared" ca="1" si="77"/>
        <v>245180.51965996236</v>
      </c>
      <c r="AE149">
        <f t="shared" ca="1" si="55"/>
        <v>0</v>
      </c>
      <c r="AF149">
        <f t="shared" ca="1" si="56"/>
        <v>1</v>
      </c>
      <c r="BA149" s="7">
        <f ca="1">Table4[[#This Row],[Column20]]/Table4[[#This Row],[Column9]]</f>
        <v>34929.850043685168</v>
      </c>
      <c r="BD149" s="6">
        <f ca="1">Table4[[#This Row],[Column19]]/Table4[[#This Row],[Column18]]</f>
        <v>2.5157800916910333E-2</v>
      </c>
      <c r="BQ149" t="str">
        <f t="shared" ca="1" si="57"/>
        <v>1</v>
      </c>
      <c r="BS149">
        <f ca="1">IF(Table4[[#This Row],[Column28]]&gt;BU148,Table4[[#This Row],[Column3]],0)</f>
        <v>28</v>
      </c>
    </row>
    <row r="150" spans="1:71" x14ac:dyDescent="0.4">
      <c r="A150">
        <f t="shared" ca="1" si="58"/>
        <v>1</v>
      </c>
      <c r="B150" t="str">
        <f t="shared" ca="1" si="59"/>
        <v>woman</v>
      </c>
      <c r="C150">
        <f t="shared" ca="1" si="60"/>
        <v>34</v>
      </c>
      <c r="D150">
        <f t="shared" ca="1" si="61"/>
        <v>6</v>
      </c>
      <c r="E150" t="str">
        <f t="shared" ca="1" si="62"/>
        <v>Agriculture</v>
      </c>
      <c r="F150">
        <f t="shared" ca="1" si="69"/>
        <v>2</v>
      </c>
      <c r="G150" t="str">
        <f ca="1">VLOOKUP(F150,$K$3:$L$7:L154,2)</f>
        <v>college</v>
      </c>
      <c r="H150">
        <f t="shared" ca="1" si="63"/>
        <v>0</v>
      </c>
      <c r="I150">
        <f t="shared" ca="1" si="64"/>
        <v>3</v>
      </c>
      <c r="J150">
        <f t="shared" ca="1" si="65"/>
        <v>50098</v>
      </c>
      <c r="P150">
        <f t="shared" ca="1" si="66"/>
        <v>4</v>
      </c>
      <c r="Q150" t="str">
        <f t="shared" ca="1" si="67"/>
        <v>lagos</v>
      </c>
      <c r="R150">
        <f t="shared" ca="1" si="70"/>
        <v>150294</v>
      </c>
      <c r="S150">
        <f t="shared" ca="1" si="68"/>
        <v>64207.489124827371</v>
      </c>
      <c r="T150">
        <f t="shared" ca="1" si="71"/>
        <v>90018.915586688556</v>
      </c>
      <c r="W150">
        <f t="shared" ca="1" si="72"/>
        <v>9703.6289090636656</v>
      </c>
      <c r="X150">
        <f t="shared" ca="1" si="73"/>
        <v>42362.063276868786</v>
      </c>
      <c r="Y150">
        <f t="shared" ca="1" si="74"/>
        <v>16874.730573281497</v>
      </c>
      <c r="Z150">
        <f t="shared" ca="1" si="75"/>
        <v>257187.64615997006</v>
      </c>
      <c r="AA150">
        <f t="shared" ca="1" si="76"/>
        <v>116273.18131075983</v>
      </c>
      <c r="AB150">
        <f t="shared" ca="1" si="77"/>
        <v>140914.46484921023</v>
      </c>
      <c r="AE150">
        <f t="shared" ca="1" si="55"/>
        <v>1</v>
      </c>
      <c r="AF150">
        <f t="shared" ca="1" si="56"/>
        <v>0</v>
      </c>
      <c r="BA150" s="7">
        <f ca="1">Table4[[#This Row],[Column20]]/Table4[[#This Row],[Column9]]</f>
        <v>30006.305195562851</v>
      </c>
      <c r="BD150" s="6">
        <f ca="1">Table4[[#This Row],[Column19]]/Table4[[#This Row],[Column18]]</f>
        <v>0.42721259082084029</v>
      </c>
      <c r="BQ150" t="str">
        <f t="shared" ca="1" si="57"/>
        <v>1</v>
      </c>
      <c r="BS150">
        <f ca="1">IF(Table4[[#This Row],[Column28]]&gt;BU149,Table4[[#This Row],[Column3]],0)</f>
        <v>34</v>
      </c>
    </row>
    <row r="151" spans="1:71" x14ac:dyDescent="0.4">
      <c r="A151">
        <f t="shared" ca="1" si="58"/>
        <v>2</v>
      </c>
      <c r="B151" t="str">
        <f t="shared" ca="1" si="59"/>
        <v>man</v>
      </c>
      <c r="C151">
        <f t="shared" ca="1" si="60"/>
        <v>40</v>
      </c>
      <c r="D151">
        <f t="shared" ca="1" si="61"/>
        <v>6</v>
      </c>
      <c r="E151" t="str">
        <f t="shared" ca="1" si="62"/>
        <v>Agriculture</v>
      </c>
      <c r="F151">
        <f t="shared" ca="1" si="69"/>
        <v>4</v>
      </c>
      <c r="G151" t="str">
        <f ca="1">VLOOKUP(F151,$K$3:$L$7:L155,2)</f>
        <v>technical</v>
      </c>
      <c r="H151">
        <f t="shared" ca="1" si="63"/>
        <v>0</v>
      </c>
      <c r="I151">
        <f t="shared" ca="1" si="64"/>
        <v>2</v>
      </c>
      <c r="J151">
        <f t="shared" ca="1" si="65"/>
        <v>84137</v>
      </c>
      <c r="P151">
        <f t="shared" ca="1" si="66"/>
        <v>1</v>
      </c>
      <c r="Q151" t="str">
        <f t="shared" ca="1" si="67"/>
        <v>ekiti</v>
      </c>
      <c r="R151">
        <f t="shared" ca="1" si="70"/>
        <v>252411</v>
      </c>
      <c r="S151">
        <f t="shared" ca="1" si="68"/>
        <v>47004.321097263339</v>
      </c>
      <c r="T151">
        <f t="shared" ca="1" si="71"/>
        <v>83825.761891684961</v>
      </c>
      <c r="W151">
        <f t="shared" ca="1" si="72"/>
        <v>80791.569999691172</v>
      </c>
      <c r="X151">
        <f t="shared" ca="1" si="73"/>
        <v>7381.6725758748707</v>
      </c>
      <c r="Y151">
        <f t="shared" ca="1" si="74"/>
        <v>66682.608524509284</v>
      </c>
      <c r="Z151">
        <f t="shared" ca="1" si="75"/>
        <v>402919.37041619426</v>
      </c>
      <c r="AA151">
        <f t="shared" ca="1" si="76"/>
        <v>135177.56367282939</v>
      </c>
      <c r="AB151">
        <f t="shared" ca="1" si="77"/>
        <v>267741.8067433649</v>
      </c>
      <c r="AE151">
        <f t="shared" ca="1" si="55"/>
        <v>1</v>
      </c>
      <c r="AF151">
        <f t="shared" ca="1" si="56"/>
        <v>0</v>
      </c>
      <c r="BA151" s="7">
        <f ca="1">Table4[[#This Row],[Column20]]/Table4[[#This Row],[Column9]]</f>
        <v>41912.88094584248</v>
      </c>
      <c r="BD151" s="6">
        <f ca="1">Table4[[#This Row],[Column19]]/Table4[[#This Row],[Column18]]</f>
        <v>0.18622136553978763</v>
      </c>
      <c r="BQ151" t="str">
        <f t="shared" ca="1" si="57"/>
        <v>1</v>
      </c>
      <c r="BS151">
        <f ca="1">IF(Table4[[#This Row],[Column28]]&gt;BU150,Table4[[#This Row],[Column3]],0)</f>
        <v>40</v>
      </c>
    </row>
    <row r="152" spans="1:71" x14ac:dyDescent="0.4">
      <c r="A152">
        <f t="shared" ca="1" si="58"/>
        <v>2</v>
      </c>
      <c r="B152" t="str">
        <f t="shared" ca="1" si="59"/>
        <v>man</v>
      </c>
      <c r="C152">
        <f t="shared" ca="1" si="60"/>
        <v>46</v>
      </c>
      <c r="D152">
        <f t="shared" ca="1" si="61"/>
        <v>4</v>
      </c>
      <c r="E152" t="str">
        <f t="shared" ca="1" si="62"/>
        <v>IT</v>
      </c>
      <c r="F152">
        <f t="shared" ca="1" si="69"/>
        <v>5</v>
      </c>
      <c r="G152" t="str">
        <f ca="1">VLOOKUP(F152,$K$3:$L$7:L156,2)</f>
        <v>other</v>
      </c>
      <c r="H152">
        <f t="shared" ca="1" si="63"/>
        <v>4</v>
      </c>
      <c r="I152">
        <f t="shared" ca="1" si="64"/>
        <v>1</v>
      </c>
      <c r="J152">
        <f t="shared" ca="1" si="65"/>
        <v>69004</v>
      </c>
      <c r="P152">
        <f t="shared" ca="1" si="66"/>
        <v>5</v>
      </c>
      <c r="Q152" t="str">
        <f t="shared" ca="1" si="67"/>
        <v>oyo</v>
      </c>
      <c r="R152">
        <f t="shared" ca="1" si="70"/>
        <v>207012</v>
      </c>
      <c r="S152">
        <f t="shared" ca="1" si="68"/>
        <v>182677.45238482323</v>
      </c>
      <c r="T152">
        <f t="shared" ca="1" si="71"/>
        <v>66497.74002054974</v>
      </c>
      <c r="W152">
        <f t="shared" ca="1" si="72"/>
        <v>42046.016473946591</v>
      </c>
      <c r="X152">
        <f t="shared" ca="1" si="73"/>
        <v>33695.298109947449</v>
      </c>
      <c r="Y152">
        <f t="shared" ca="1" si="74"/>
        <v>98285.362589060751</v>
      </c>
      <c r="Z152">
        <f t="shared" ca="1" si="75"/>
        <v>371795.10260961048</v>
      </c>
      <c r="AA152">
        <f t="shared" ca="1" si="76"/>
        <v>258418.76696871727</v>
      </c>
      <c r="AB152">
        <f t="shared" ca="1" si="77"/>
        <v>113376.3356408932</v>
      </c>
      <c r="AE152">
        <f t="shared" ca="1" si="55"/>
        <v>1</v>
      </c>
      <c r="AF152">
        <f t="shared" ca="1" si="56"/>
        <v>0</v>
      </c>
      <c r="BA152" s="7">
        <f ca="1">Table4[[#This Row],[Column20]]/Table4[[#This Row],[Column9]]</f>
        <v>66497.74002054974</v>
      </c>
      <c r="BD152" s="6">
        <f ca="1">Table4[[#This Row],[Column19]]/Table4[[#This Row],[Column18]]</f>
        <v>0.88244861353362725</v>
      </c>
      <c r="BQ152" t="str">
        <f t="shared" ca="1" si="57"/>
        <v>1</v>
      </c>
      <c r="BS152">
        <f ca="1">IF(Table4[[#This Row],[Column28]]&gt;BU151,Table4[[#This Row],[Column3]],0)</f>
        <v>46</v>
      </c>
    </row>
    <row r="153" spans="1:71" x14ac:dyDescent="0.4">
      <c r="A153">
        <f t="shared" ca="1" si="58"/>
        <v>2</v>
      </c>
      <c r="B153" t="str">
        <f t="shared" ca="1" si="59"/>
        <v>man</v>
      </c>
      <c r="C153">
        <f t="shared" ca="1" si="60"/>
        <v>26</v>
      </c>
      <c r="D153">
        <f t="shared" ca="1" si="61"/>
        <v>4</v>
      </c>
      <c r="E153" t="str">
        <f t="shared" ca="1" si="62"/>
        <v>IT</v>
      </c>
      <c r="F153">
        <f t="shared" ca="1" si="69"/>
        <v>4</v>
      </c>
      <c r="G153" t="str">
        <f ca="1">VLOOKUP(F153,$K$3:$L$7:L157,2)</f>
        <v>technical</v>
      </c>
      <c r="H153">
        <f t="shared" ca="1" si="63"/>
        <v>4</v>
      </c>
      <c r="I153">
        <f t="shared" ca="1" si="64"/>
        <v>2</v>
      </c>
      <c r="J153">
        <f t="shared" ca="1" si="65"/>
        <v>77619</v>
      </c>
      <c r="K153">
        <v>51</v>
      </c>
      <c r="L153" t="s">
        <v>11</v>
      </c>
      <c r="N153">
        <v>61</v>
      </c>
      <c r="O153" t="s">
        <v>4</v>
      </c>
      <c r="P153">
        <f t="shared" ca="1" si="66"/>
        <v>2</v>
      </c>
      <c r="Q153" t="str">
        <f t="shared" ca="1" si="67"/>
        <v>ondo</v>
      </c>
      <c r="R153">
        <f t="shared" ca="1" si="70"/>
        <v>232857</v>
      </c>
      <c r="S153">
        <f t="shared" ca="1" si="68"/>
        <v>82902.434259736314</v>
      </c>
      <c r="T153">
        <f t="shared" ca="1" si="71"/>
        <v>29257.399591759182</v>
      </c>
      <c r="W153">
        <f t="shared" ca="1" si="72"/>
        <v>23162.267484864075</v>
      </c>
      <c r="X153">
        <f t="shared" ca="1" si="73"/>
        <v>39182.51949045017</v>
      </c>
      <c r="Y153">
        <f t="shared" ca="1" si="74"/>
        <v>1512.3816525248976</v>
      </c>
      <c r="Z153">
        <f t="shared" ca="1" si="75"/>
        <v>263626.78124428407</v>
      </c>
      <c r="AA153">
        <f t="shared" ca="1" si="76"/>
        <v>145247.22123505056</v>
      </c>
      <c r="AB153">
        <f t="shared" ca="1" si="77"/>
        <v>118379.56000923351</v>
      </c>
      <c r="AE153">
        <f t="shared" ca="1" si="55"/>
        <v>1</v>
      </c>
      <c r="AF153">
        <f t="shared" ca="1" si="56"/>
        <v>0</v>
      </c>
      <c r="BA153" s="7">
        <f ca="1">Table4[[#This Row],[Column20]]/Table4[[#This Row],[Column9]]</f>
        <v>14628.699795879591</v>
      </c>
      <c r="BD153" s="6">
        <f ca="1">Table4[[#This Row],[Column19]]/Table4[[#This Row],[Column18]]</f>
        <v>0.35602294223380149</v>
      </c>
      <c r="BQ153" t="str">
        <f t="shared" ca="1" si="57"/>
        <v>1</v>
      </c>
      <c r="BS153">
        <f ca="1">IF(Table4[[#This Row],[Column28]]&gt;BU152,Table4[[#This Row],[Column3]],0)</f>
        <v>26</v>
      </c>
    </row>
    <row r="154" spans="1:71" x14ac:dyDescent="0.4">
      <c r="A154">
        <f t="shared" ca="1" si="58"/>
        <v>2</v>
      </c>
      <c r="B154" t="str">
        <f t="shared" ca="1" si="59"/>
        <v>man</v>
      </c>
      <c r="C154">
        <f t="shared" ca="1" si="60"/>
        <v>47</v>
      </c>
      <c r="D154">
        <f t="shared" ca="1" si="61"/>
        <v>1</v>
      </c>
      <c r="E154" t="str">
        <f t="shared" ca="1" si="62"/>
        <v>heallth</v>
      </c>
      <c r="F154">
        <f t="shared" ca="1" si="69"/>
        <v>1</v>
      </c>
      <c r="G154" t="str">
        <f ca="1">VLOOKUP(F154,$K$3:$L$7:L158,2)</f>
        <v>high school</v>
      </c>
      <c r="H154">
        <f t="shared" ca="1" si="63"/>
        <v>2</v>
      </c>
      <c r="I154">
        <f t="shared" ca="1" si="64"/>
        <v>4</v>
      </c>
      <c r="J154">
        <f t="shared" ca="1" si="65"/>
        <v>62646</v>
      </c>
      <c r="K154">
        <v>52</v>
      </c>
      <c r="L154" t="s">
        <v>12</v>
      </c>
      <c r="N154">
        <v>62</v>
      </c>
      <c r="O154" t="s">
        <v>5</v>
      </c>
      <c r="P154">
        <f t="shared" ca="1" si="66"/>
        <v>3</v>
      </c>
      <c r="Q154" t="str">
        <f t="shared" ca="1" si="67"/>
        <v>osun</v>
      </c>
      <c r="R154">
        <f t="shared" ca="1" si="70"/>
        <v>250584</v>
      </c>
      <c r="S154">
        <f t="shared" ca="1" si="68"/>
        <v>221693.66207385185</v>
      </c>
      <c r="T154">
        <f t="shared" ca="1" si="71"/>
        <v>47033.668644620426</v>
      </c>
      <c r="W154">
        <f t="shared" ca="1" si="72"/>
        <v>36798.544033257793</v>
      </c>
      <c r="X154">
        <f t="shared" ca="1" si="73"/>
        <v>21463.093038144609</v>
      </c>
      <c r="Y154">
        <f t="shared" ca="1" si="74"/>
        <v>93468.01831266559</v>
      </c>
      <c r="Z154">
        <f t="shared" ca="1" si="75"/>
        <v>391085.68695728597</v>
      </c>
      <c r="AA154">
        <f t="shared" ca="1" si="76"/>
        <v>279955.29914525425</v>
      </c>
      <c r="AB154">
        <f t="shared" ca="1" si="77"/>
        <v>111130.38781203172</v>
      </c>
      <c r="AE154">
        <f t="shared" ca="1" si="55"/>
        <v>0</v>
      </c>
      <c r="AF154">
        <f t="shared" ca="1" si="56"/>
        <v>1</v>
      </c>
      <c r="BA154" s="7">
        <f ca="1">Table4[[#This Row],[Column20]]/Table4[[#This Row],[Column9]]</f>
        <v>11758.417161155106</v>
      </c>
      <c r="BD154" s="6">
        <f ca="1">Table4[[#This Row],[Column19]]/Table4[[#This Row],[Column18]]</f>
        <v>0.88470797047637462</v>
      </c>
      <c r="BQ154" t="str">
        <f t="shared" ca="1" si="57"/>
        <v>1</v>
      </c>
      <c r="BS154">
        <f ca="1">IF(Table4[[#This Row],[Column28]]&gt;BU153,Table4[[#This Row],[Column3]],0)</f>
        <v>47</v>
      </c>
    </row>
    <row r="155" spans="1:71" x14ac:dyDescent="0.4">
      <c r="A155">
        <f t="shared" ca="1" si="58"/>
        <v>1</v>
      </c>
      <c r="B155" t="str">
        <f t="shared" ca="1" si="59"/>
        <v>woman</v>
      </c>
      <c r="C155">
        <f t="shared" ca="1" si="60"/>
        <v>34</v>
      </c>
      <c r="D155">
        <f t="shared" ca="1" si="61"/>
        <v>1</v>
      </c>
      <c r="E155" t="str">
        <f t="shared" ca="1" si="62"/>
        <v>heallth</v>
      </c>
      <c r="F155">
        <f t="shared" ca="1" si="69"/>
        <v>1</v>
      </c>
      <c r="G155" t="str">
        <f ca="1">VLOOKUP(F155,$K$3:$L$7:L159,2)</f>
        <v>high school</v>
      </c>
      <c r="H155">
        <f t="shared" ca="1" si="63"/>
        <v>4</v>
      </c>
      <c r="I155">
        <f t="shared" ca="1" si="64"/>
        <v>2</v>
      </c>
      <c r="J155">
        <f t="shared" ca="1" si="65"/>
        <v>49504</v>
      </c>
      <c r="K155">
        <v>53</v>
      </c>
      <c r="L155" t="s">
        <v>13</v>
      </c>
      <c r="N155">
        <v>63</v>
      </c>
      <c r="O155" t="s">
        <v>6</v>
      </c>
      <c r="P155">
        <f t="shared" ca="1" si="66"/>
        <v>4</v>
      </c>
      <c r="Q155" t="str">
        <f t="shared" ca="1" si="67"/>
        <v>lagos</v>
      </c>
      <c r="R155">
        <f t="shared" ca="1" si="70"/>
        <v>198016</v>
      </c>
      <c r="S155">
        <f t="shared" ca="1" si="68"/>
        <v>20342.332531061489</v>
      </c>
      <c r="T155">
        <f t="shared" ca="1" si="71"/>
        <v>40403.03194213879</v>
      </c>
      <c r="U155">
        <v>71</v>
      </c>
      <c r="V155" t="s">
        <v>20</v>
      </c>
      <c r="W155">
        <f t="shared" ca="1" si="72"/>
        <v>4778.7613465074555</v>
      </c>
      <c r="X155">
        <f t="shared" ca="1" si="73"/>
        <v>27017.271738184882</v>
      </c>
      <c r="Y155">
        <f t="shared" ca="1" si="74"/>
        <v>73490.624083720584</v>
      </c>
      <c r="Z155">
        <f t="shared" ca="1" si="75"/>
        <v>311909.65602585941</v>
      </c>
      <c r="AA155">
        <f t="shared" ca="1" si="76"/>
        <v>52138.365615753821</v>
      </c>
      <c r="AB155">
        <f t="shared" ca="1" si="77"/>
        <v>259771.2904101056</v>
      </c>
      <c r="AE155">
        <f t="shared" ca="1" si="55"/>
        <v>1</v>
      </c>
      <c r="AF155">
        <f t="shared" ca="1" si="56"/>
        <v>0</v>
      </c>
      <c r="BA155" s="7">
        <f ca="1">Table4[[#This Row],[Column20]]/Table4[[#This Row],[Column9]]</f>
        <v>20201.515971069395</v>
      </c>
      <c r="BD155" s="6">
        <f ca="1">Table4[[#This Row],[Column19]]/Table4[[#This Row],[Column18]]</f>
        <v>0.1027307517122934</v>
      </c>
      <c r="BQ155" t="str">
        <f t="shared" ca="1" si="57"/>
        <v>1</v>
      </c>
      <c r="BS155">
        <f ca="1">IF(Table4[[#This Row],[Column28]]&gt;BU154,Table4[[#This Row],[Column3]],0)</f>
        <v>34</v>
      </c>
    </row>
    <row r="156" spans="1:71" x14ac:dyDescent="0.4">
      <c r="A156">
        <f t="shared" ca="1" si="58"/>
        <v>2</v>
      </c>
      <c r="B156" t="str">
        <f t="shared" ca="1" si="59"/>
        <v>man</v>
      </c>
      <c r="C156">
        <f t="shared" ca="1" si="60"/>
        <v>49</v>
      </c>
      <c r="D156">
        <f t="shared" ca="1" si="61"/>
        <v>6</v>
      </c>
      <c r="E156" t="str">
        <f t="shared" ca="1" si="62"/>
        <v>Agriculture</v>
      </c>
      <c r="F156">
        <f t="shared" ca="1" si="69"/>
        <v>4</v>
      </c>
      <c r="G156" t="str">
        <f ca="1">VLOOKUP(F156,$K$3:$L$7:L160,2)</f>
        <v>technical</v>
      </c>
      <c r="H156">
        <f t="shared" ca="1" si="63"/>
        <v>1</v>
      </c>
      <c r="I156">
        <f t="shared" ca="1" si="64"/>
        <v>4</v>
      </c>
      <c r="J156">
        <f t="shared" ca="1" si="65"/>
        <v>40763</v>
      </c>
      <c r="K156">
        <v>54</v>
      </c>
      <c r="L156" t="s">
        <v>14</v>
      </c>
      <c r="N156">
        <v>64</v>
      </c>
      <c r="O156" t="s">
        <v>7</v>
      </c>
      <c r="P156">
        <f t="shared" ca="1" si="66"/>
        <v>3</v>
      </c>
      <c r="Q156" t="str">
        <f t="shared" ca="1" si="67"/>
        <v>osun</v>
      </c>
      <c r="R156">
        <f t="shared" ca="1" si="70"/>
        <v>163052</v>
      </c>
      <c r="S156">
        <f t="shared" ca="1" si="68"/>
        <v>129777.64004430488</v>
      </c>
      <c r="T156">
        <f t="shared" ca="1" si="71"/>
        <v>131905.18094224043</v>
      </c>
      <c r="U156">
        <v>72</v>
      </c>
      <c r="V156" t="s">
        <v>21</v>
      </c>
      <c r="W156">
        <f t="shared" ca="1" si="72"/>
        <v>11865.418342968846</v>
      </c>
      <c r="X156">
        <f t="shared" ca="1" si="73"/>
        <v>23509.231915141827</v>
      </c>
      <c r="Y156">
        <f t="shared" ca="1" si="74"/>
        <v>7928.9351727983467</v>
      </c>
      <c r="Z156">
        <f t="shared" ca="1" si="75"/>
        <v>302886.11611503875</v>
      </c>
      <c r="AA156">
        <f t="shared" ca="1" si="76"/>
        <v>165152.29030241555</v>
      </c>
      <c r="AB156">
        <f t="shared" ca="1" si="77"/>
        <v>137733.8258126232</v>
      </c>
      <c r="AE156">
        <f t="shared" ca="1" si="55"/>
        <v>0</v>
      </c>
      <c r="AF156">
        <f t="shared" ca="1" si="56"/>
        <v>1</v>
      </c>
      <c r="BA156" s="7">
        <f ca="1">Table4[[#This Row],[Column20]]/Table4[[#This Row],[Column9]]</f>
        <v>32976.295235560108</v>
      </c>
      <c r="BD156" s="6">
        <f ca="1">Table4[[#This Row],[Column19]]/Table4[[#This Row],[Column18]]</f>
        <v>0.79592792510551769</v>
      </c>
      <c r="BQ156" t="str">
        <f t="shared" ca="1" si="57"/>
        <v>1</v>
      </c>
      <c r="BS156">
        <f ca="1">IF(Table4[[#This Row],[Column28]]&gt;BU155,Table4[[#This Row],[Column3]],0)</f>
        <v>49</v>
      </c>
    </row>
    <row r="157" spans="1:71" x14ac:dyDescent="0.4">
      <c r="A157">
        <f t="shared" ca="1" si="58"/>
        <v>1</v>
      </c>
      <c r="B157" t="str">
        <f t="shared" ca="1" si="59"/>
        <v>woman</v>
      </c>
      <c r="C157">
        <f t="shared" ca="1" si="60"/>
        <v>45</v>
      </c>
      <c r="D157">
        <f t="shared" ca="1" si="61"/>
        <v>6</v>
      </c>
      <c r="E157" t="str">
        <f t="shared" ca="1" si="62"/>
        <v>Agriculture</v>
      </c>
      <c r="F157">
        <f t="shared" ca="1" si="69"/>
        <v>5</v>
      </c>
      <c r="G157" t="str">
        <f ca="1">VLOOKUP(F157,$K$3:$L$7:L161,2)</f>
        <v>other</v>
      </c>
      <c r="H157">
        <f t="shared" ca="1" si="63"/>
        <v>0</v>
      </c>
      <c r="I157">
        <f t="shared" ca="1" si="64"/>
        <v>4</v>
      </c>
      <c r="J157">
        <f t="shared" ca="1" si="65"/>
        <v>81308</v>
      </c>
      <c r="K157">
        <v>55</v>
      </c>
      <c r="L157" t="s">
        <v>15</v>
      </c>
      <c r="N157">
        <v>65</v>
      </c>
      <c r="O157" t="s">
        <v>8</v>
      </c>
      <c r="P157">
        <f t="shared" ca="1" si="66"/>
        <v>4</v>
      </c>
      <c r="Q157" t="str">
        <f t="shared" ca="1" si="67"/>
        <v>lagos</v>
      </c>
      <c r="R157">
        <f t="shared" ca="1" si="70"/>
        <v>243924</v>
      </c>
      <c r="S157">
        <f t="shared" ca="1" si="68"/>
        <v>72906.348827818409</v>
      </c>
      <c r="T157">
        <f t="shared" ca="1" si="71"/>
        <v>125576.48977488674</v>
      </c>
      <c r="U157">
        <v>73</v>
      </c>
      <c r="V157" t="s">
        <v>22</v>
      </c>
      <c r="W157">
        <f t="shared" ca="1" si="72"/>
        <v>53228.054142438436</v>
      </c>
      <c r="X157">
        <f t="shared" ca="1" si="73"/>
        <v>47804.597386570771</v>
      </c>
      <c r="Y157">
        <f t="shared" ca="1" si="74"/>
        <v>1172.3605122398365</v>
      </c>
      <c r="Z157">
        <f t="shared" ca="1" si="75"/>
        <v>370672.85028712655</v>
      </c>
      <c r="AA157">
        <f t="shared" ca="1" si="76"/>
        <v>173939.0003568276</v>
      </c>
      <c r="AB157">
        <f t="shared" ca="1" si="77"/>
        <v>196733.84993029895</v>
      </c>
      <c r="AE157">
        <f t="shared" ca="1" si="55"/>
        <v>1</v>
      </c>
      <c r="AF157">
        <f t="shared" ca="1" si="56"/>
        <v>0</v>
      </c>
      <c r="BA157" s="7">
        <f ca="1">Table4[[#This Row],[Column20]]/Table4[[#This Row],[Column9]]</f>
        <v>31394.122443721684</v>
      </c>
      <c r="BD157" s="6">
        <f ca="1">Table4[[#This Row],[Column19]]/Table4[[#This Row],[Column18]]</f>
        <v>0.29888960835267708</v>
      </c>
      <c r="BQ157" t="str">
        <f t="shared" ca="1" si="57"/>
        <v>1</v>
      </c>
      <c r="BS157">
        <f ca="1">IF(Table4[[#This Row],[Column28]]&gt;BU156,Table4[[#This Row],[Column3]],0)</f>
        <v>45</v>
      </c>
    </row>
    <row r="158" spans="1:71" x14ac:dyDescent="0.4">
      <c r="A158">
        <f t="shared" ca="1" si="58"/>
        <v>2</v>
      </c>
      <c r="B158" t="str">
        <f t="shared" ca="1" si="59"/>
        <v>man</v>
      </c>
      <c r="C158">
        <f t="shared" ca="1" si="60"/>
        <v>27</v>
      </c>
      <c r="D158">
        <f t="shared" ca="1" si="61"/>
        <v>6</v>
      </c>
      <c r="E158" t="str">
        <f t="shared" ca="1" si="62"/>
        <v>Agriculture</v>
      </c>
      <c r="F158">
        <f t="shared" ca="1" si="69"/>
        <v>5</v>
      </c>
      <c r="G158" t="str">
        <f ca="1">VLOOKUP(F158,$K$3:$L$7:L162,2)</f>
        <v>other</v>
      </c>
      <c r="H158">
        <f t="shared" ca="1" si="63"/>
        <v>0</v>
      </c>
      <c r="I158">
        <f t="shared" ca="1" si="64"/>
        <v>3</v>
      </c>
      <c r="J158">
        <f t="shared" ca="1" si="65"/>
        <v>46775</v>
      </c>
      <c r="N158">
        <v>66</v>
      </c>
      <c r="O158" t="s">
        <v>9</v>
      </c>
      <c r="P158">
        <f t="shared" ca="1" si="66"/>
        <v>1</v>
      </c>
      <c r="Q158" t="str">
        <f t="shared" ca="1" si="67"/>
        <v>ekiti</v>
      </c>
      <c r="R158">
        <f t="shared" ca="1" si="70"/>
        <v>140325</v>
      </c>
      <c r="S158">
        <f t="shared" ca="1" si="68"/>
        <v>131559.13756608174</v>
      </c>
      <c r="T158">
        <f t="shared" ca="1" si="71"/>
        <v>91990.959309664657</v>
      </c>
      <c r="U158">
        <v>74</v>
      </c>
      <c r="V158" t="s">
        <v>23</v>
      </c>
      <c r="W158">
        <f t="shared" ca="1" si="72"/>
        <v>64571.277704005777</v>
      </c>
      <c r="X158">
        <f t="shared" ca="1" si="73"/>
        <v>46234.865628663349</v>
      </c>
      <c r="Y158">
        <f t="shared" ca="1" si="74"/>
        <v>63611.013372438698</v>
      </c>
      <c r="Z158">
        <f t="shared" ca="1" si="75"/>
        <v>295926.97268210334</v>
      </c>
      <c r="AA158">
        <f t="shared" ca="1" si="76"/>
        <v>242365.28089875088</v>
      </c>
      <c r="AB158">
        <f t="shared" ca="1" si="77"/>
        <v>53561.691783352464</v>
      </c>
      <c r="AE158">
        <f t="shared" ca="1" si="55"/>
        <v>0</v>
      </c>
      <c r="AF158">
        <f t="shared" ca="1" si="56"/>
        <v>1</v>
      </c>
      <c r="BA158" s="7">
        <f ca="1">Table4[[#This Row],[Column20]]/Table4[[#This Row],[Column9]]</f>
        <v>30663.653103221553</v>
      </c>
      <c r="BD158" s="6">
        <f ca="1">Table4[[#This Row],[Column19]]/Table4[[#This Row],[Column18]]</f>
        <v>0.93753171256783707</v>
      </c>
      <c r="BQ158" t="str">
        <f t="shared" ca="1" si="57"/>
        <v>1</v>
      </c>
      <c r="BS158">
        <f ca="1">IF(Table4[[#This Row],[Column28]]&gt;BU157,Table4[[#This Row],[Column3]],0)</f>
        <v>27</v>
      </c>
    </row>
    <row r="159" spans="1:71" x14ac:dyDescent="0.4">
      <c r="A159">
        <f t="shared" ca="1" si="58"/>
        <v>1</v>
      </c>
      <c r="B159" t="str">
        <f t="shared" ca="1" si="59"/>
        <v>woman</v>
      </c>
      <c r="C159">
        <f t="shared" ca="1" si="60"/>
        <v>48</v>
      </c>
      <c r="D159">
        <f t="shared" ca="1" si="61"/>
        <v>6</v>
      </c>
      <c r="E159" t="str">
        <f t="shared" ca="1" si="62"/>
        <v>Agriculture</v>
      </c>
      <c r="F159">
        <f t="shared" ca="1" si="69"/>
        <v>3</v>
      </c>
      <c r="G159" t="str">
        <f ca="1">VLOOKUP(F159,$K$3:$L$7:L163,2)</f>
        <v>university</v>
      </c>
      <c r="H159">
        <f t="shared" ca="1" si="63"/>
        <v>2</v>
      </c>
      <c r="I159">
        <f t="shared" ca="1" si="64"/>
        <v>3</v>
      </c>
      <c r="J159">
        <f t="shared" ca="1" si="65"/>
        <v>33757</v>
      </c>
      <c r="P159">
        <f t="shared" ca="1" si="66"/>
        <v>3</v>
      </c>
      <c r="Q159" t="str">
        <f t="shared" ca="1" si="67"/>
        <v>osun</v>
      </c>
      <c r="R159">
        <f t="shared" ca="1" si="70"/>
        <v>101271</v>
      </c>
      <c r="S159">
        <f t="shared" ca="1" si="68"/>
        <v>28973.641252555008</v>
      </c>
      <c r="T159">
        <f t="shared" ca="1" si="71"/>
        <v>96407.739124201558</v>
      </c>
      <c r="U159">
        <v>75</v>
      </c>
      <c r="V159" t="s">
        <v>24</v>
      </c>
      <c r="W159">
        <f t="shared" ca="1" si="72"/>
        <v>68707.697002401314</v>
      </c>
      <c r="X159">
        <f t="shared" ca="1" si="73"/>
        <v>15064.619342819182</v>
      </c>
      <c r="Y159">
        <f t="shared" ca="1" si="74"/>
        <v>15577.252346856298</v>
      </c>
      <c r="Z159">
        <f t="shared" ca="1" si="75"/>
        <v>213255.99147105787</v>
      </c>
      <c r="AA159">
        <f t="shared" ca="1" si="76"/>
        <v>112745.9575977755</v>
      </c>
      <c r="AB159">
        <f t="shared" ca="1" si="77"/>
        <v>100510.03387328237</v>
      </c>
      <c r="AE159">
        <f t="shared" ca="1" si="55"/>
        <v>0</v>
      </c>
      <c r="AF159">
        <f t="shared" ca="1" si="56"/>
        <v>1</v>
      </c>
      <c r="BA159" s="7">
        <f ca="1">Table4[[#This Row],[Column20]]/Table4[[#This Row],[Column9]]</f>
        <v>32135.913041400519</v>
      </c>
      <c r="BD159" s="6">
        <f ca="1">Table4[[#This Row],[Column19]]/Table4[[#This Row],[Column18]]</f>
        <v>0.28610008050236502</v>
      </c>
      <c r="BQ159" t="str">
        <f t="shared" ca="1" si="57"/>
        <v>1</v>
      </c>
      <c r="BS159">
        <f ca="1">IF(Table4[[#This Row],[Column28]]&gt;BU158,Table4[[#This Row],[Column3]],0)</f>
        <v>48</v>
      </c>
    </row>
    <row r="160" spans="1:71" x14ac:dyDescent="0.4">
      <c r="A160">
        <f t="shared" ca="1" si="58"/>
        <v>1</v>
      </c>
      <c r="B160" t="str">
        <f t="shared" ca="1" si="59"/>
        <v>woman</v>
      </c>
      <c r="C160">
        <f t="shared" ca="1" si="60"/>
        <v>40</v>
      </c>
      <c r="D160">
        <f t="shared" ca="1" si="61"/>
        <v>5</v>
      </c>
      <c r="E160" t="str">
        <f t="shared" ca="1" si="62"/>
        <v>General work</v>
      </c>
      <c r="F160">
        <f t="shared" ca="1" si="69"/>
        <v>1</v>
      </c>
      <c r="G160" t="str">
        <f ca="1">VLOOKUP(F160,$K$3:$L$7:L164,2)</f>
        <v>high school</v>
      </c>
      <c r="H160">
        <f t="shared" ca="1" si="63"/>
        <v>2</v>
      </c>
      <c r="I160">
        <f t="shared" ca="1" si="64"/>
        <v>3</v>
      </c>
      <c r="J160">
        <f t="shared" ca="1" si="65"/>
        <v>53391</v>
      </c>
      <c r="P160">
        <f t="shared" ca="1" si="66"/>
        <v>5</v>
      </c>
      <c r="Q160" t="str">
        <f t="shared" ca="1" si="67"/>
        <v>oyo</v>
      </c>
      <c r="R160">
        <f t="shared" ca="1" si="70"/>
        <v>213564</v>
      </c>
      <c r="S160">
        <f t="shared" ca="1" si="68"/>
        <v>179080.19292940869</v>
      </c>
      <c r="T160">
        <f t="shared" ca="1" si="71"/>
        <v>37955.05155708488</v>
      </c>
      <c r="U160">
        <v>76</v>
      </c>
      <c r="V160" t="s">
        <v>25</v>
      </c>
      <c r="W160">
        <f t="shared" ca="1" si="72"/>
        <v>3020.07413112523</v>
      </c>
      <c r="X160">
        <f t="shared" ca="1" si="73"/>
        <v>10584.170831051015</v>
      </c>
      <c r="Y160">
        <f t="shared" ca="1" si="74"/>
        <v>24319.109894599529</v>
      </c>
      <c r="Z160">
        <f t="shared" ca="1" si="75"/>
        <v>275838.16145168443</v>
      </c>
      <c r="AA160">
        <f t="shared" ca="1" si="76"/>
        <v>192684.43789158494</v>
      </c>
      <c r="AB160">
        <f t="shared" ca="1" si="77"/>
        <v>83153.72356009949</v>
      </c>
      <c r="AE160">
        <f t="shared" ca="1" si="55"/>
        <v>0</v>
      </c>
      <c r="AF160">
        <f t="shared" ca="1" si="56"/>
        <v>1</v>
      </c>
      <c r="BA160" s="7">
        <f ca="1">Table4[[#This Row],[Column20]]/Table4[[#This Row],[Column9]]</f>
        <v>12651.683852361626</v>
      </c>
      <c r="BD160" s="6">
        <f ca="1">Table4[[#This Row],[Column19]]/Table4[[#This Row],[Column18]]</f>
        <v>0.83853174191066226</v>
      </c>
      <c r="BQ160" t="str">
        <f t="shared" ca="1" si="57"/>
        <v>1</v>
      </c>
      <c r="BS160">
        <f ca="1">IF(Table4[[#This Row],[Column28]]&gt;BU159,Table4[[#This Row],[Column3]],0)</f>
        <v>40</v>
      </c>
    </row>
    <row r="161" spans="1:71" x14ac:dyDescent="0.4">
      <c r="A161">
        <f t="shared" ca="1" si="58"/>
        <v>1</v>
      </c>
      <c r="B161" t="str">
        <f t="shared" ca="1" si="59"/>
        <v>woman</v>
      </c>
      <c r="C161">
        <f t="shared" ca="1" si="60"/>
        <v>49</v>
      </c>
      <c r="D161">
        <f t="shared" ca="1" si="61"/>
        <v>6</v>
      </c>
      <c r="E161" t="str">
        <f t="shared" ca="1" si="62"/>
        <v>Agriculture</v>
      </c>
      <c r="F161">
        <f t="shared" ca="1" si="69"/>
        <v>5</v>
      </c>
      <c r="G161" t="str">
        <f ca="1">VLOOKUP(F161,$K$3:$L$7:L165,2)</f>
        <v>other</v>
      </c>
      <c r="H161">
        <f t="shared" ca="1" si="63"/>
        <v>0</v>
      </c>
      <c r="I161">
        <f t="shared" ca="1" si="64"/>
        <v>2</v>
      </c>
      <c r="J161">
        <f t="shared" ca="1" si="65"/>
        <v>37540</v>
      </c>
      <c r="P161">
        <f t="shared" ca="1" si="66"/>
        <v>2</v>
      </c>
      <c r="Q161" t="str">
        <f t="shared" ca="1" si="67"/>
        <v>ondo</v>
      </c>
      <c r="R161">
        <f t="shared" ca="1" si="70"/>
        <v>112620</v>
      </c>
      <c r="S161">
        <f t="shared" ca="1" si="68"/>
        <v>35513.465917798028</v>
      </c>
      <c r="T161">
        <f t="shared" ca="1" si="71"/>
        <v>56162.624147291666</v>
      </c>
      <c r="U161">
        <v>77</v>
      </c>
      <c r="V161" t="s">
        <v>26</v>
      </c>
      <c r="W161">
        <f t="shared" ca="1" si="72"/>
        <v>2846.7994799136286</v>
      </c>
      <c r="X161">
        <f t="shared" ca="1" si="73"/>
        <v>2728.0352268761521</v>
      </c>
      <c r="Y161">
        <f t="shared" ca="1" si="74"/>
        <v>35270.102007992013</v>
      </c>
      <c r="Z161">
        <f t="shared" ca="1" si="75"/>
        <v>204052.72615528369</v>
      </c>
      <c r="AA161">
        <f t="shared" ca="1" si="76"/>
        <v>41088.300624587806</v>
      </c>
      <c r="AB161">
        <f t="shared" ca="1" si="77"/>
        <v>162964.42553069588</v>
      </c>
      <c r="AE161">
        <f t="shared" ca="1" si="55"/>
        <v>0</v>
      </c>
      <c r="AF161">
        <f t="shared" ca="1" si="56"/>
        <v>1</v>
      </c>
      <c r="BA161" s="7">
        <f ca="1">Table4[[#This Row],[Column20]]/Table4[[#This Row],[Column9]]</f>
        <v>28081.312073645833</v>
      </c>
      <c r="BD161" s="6">
        <f ca="1">Table4[[#This Row],[Column19]]/Table4[[#This Row],[Column18]]</f>
        <v>0.3153388911187891</v>
      </c>
      <c r="BQ161" t="str">
        <f t="shared" ca="1" si="57"/>
        <v>1</v>
      </c>
      <c r="BS161">
        <f ca="1">IF(Table4[[#This Row],[Column28]]&gt;BU160,Table4[[#This Row],[Column3]],0)</f>
        <v>49</v>
      </c>
    </row>
    <row r="162" spans="1:71" x14ac:dyDescent="0.4">
      <c r="A162">
        <f t="shared" ca="1" si="58"/>
        <v>1</v>
      </c>
      <c r="B162" t="str">
        <f t="shared" ca="1" si="59"/>
        <v>woman</v>
      </c>
      <c r="C162">
        <f t="shared" ca="1" si="60"/>
        <v>37</v>
      </c>
      <c r="D162">
        <f t="shared" ca="1" si="61"/>
        <v>6</v>
      </c>
      <c r="E162" t="str">
        <f t="shared" ca="1" si="62"/>
        <v>Agriculture</v>
      </c>
      <c r="F162">
        <f t="shared" ca="1" si="69"/>
        <v>4</v>
      </c>
      <c r="G162" t="str">
        <f ca="1">VLOOKUP(F162,$K$3:$L$7:L166,2)</f>
        <v>technical</v>
      </c>
      <c r="H162">
        <f t="shared" ca="1" si="63"/>
        <v>1</v>
      </c>
      <c r="I162">
        <f t="shared" ca="1" si="64"/>
        <v>4</v>
      </c>
      <c r="J162">
        <f t="shared" ca="1" si="65"/>
        <v>87360</v>
      </c>
      <c r="P162">
        <f t="shared" ca="1" si="66"/>
        <v>6</v>
      </c>
      <c r="Q162" t="str">
        <f t="shared" ca="1" si="67"/>
        <v>ogun</v>
      </c>
      <c r="R162">
        <f t="shared" ca="1" si="70"/>
        <v>262080</v>
      </c>
      <c r="S162">
        <f t="shared" ca="1" si="68"/>
        <v>233138.91450733406</v>
      </c>
      <c r="T162">
        <f t="shared" ca="1" si="71"/>
        <v>221109.31112689502</v>
      </c>
      <c r="W162">
        <f t="shared" ca="1" si="72"/>
        <v>4304.4966533429624</v>
      </c>
      <c r="X162">
        <f t="shared" ca="1" si="73"/>
        <v>47580.791068248051</v>
      </c>
      <c r="Y162">
        <f t="shared" ca="1" si="74"/>
        <v>100201.88086201464</v>
      </c>
      <c r="Z162">
        <f t="shared" ca="1" si="75"/>
        <v>583391.19198890962</v>
      </c>
      <c r="AA162">
        <f t="shared" ca="1" si="76"/>
        <v>285024.20222892507</v>
      </c>
      <c r="AB162">
        <f t="shared" ca="1" si="77"/>
        <v>298366.98975998454</v>
      </c>
      <c r="AE162">
        <f t="shared" ca="1" si="55"/>
        <v>1</v>
      </c>
      <c r="AF162">
        <f t="shared" ca="1" si="56"/>
        <v>0</v>
      </c>
      <c r="BA162" s="7">
        <f ca="1">Table4[[#This Row],[Column20]]/Table4[[#This Row],[Column9]]</f>
        <v>55277.327781723754</v>
      </c>
      <c r="BD162" s="6">
        <f ca="1">Table4[[#This Row],[Column19]]/Table4[[#This Row],[Column18]]</f>
        <v>0.88957156023860673</v>
      </c>
      <c r="BQ162" t="str">
        <f t="shared" ca="1" si="57"/>
        <v>1</v>
      </c>
      <c r="BS162">
        <f ca="1">IF(Table4[[#This Row],[Column28]]&gt;BU161,Table4[[#This Row],[Column3]],0)</f>
        <v>37</v>
      </c>
    </row>
    <row r="163" spans="1:71" x14ac:dyDescent="0.4">
      <c r="A163">
        <f t="shared" ca="1" si="58"/>
        <v>2</v>
      </c>
      <c r="B163" t="str">
        <f t="shared" ca="1" si="59"/>
        <v>man</v>
      </c>
      <c r="C163">
        <f t="shared" ca="1" si="60"/>
        <v>26</v>
      </c>
      <c r="D163">
        <f t="shared" ca="1" si="61"/>
        <v>1</v>
      </c>
      <c r="E163" t="str">
        <f t="shared" ca="1" si="62"/>
        <v>heallth</v>
      </c>
      <c r="F163">
        <f t="shared" ca="1" si="69"/>
        <v>5</v>
      </c>
      <c r="G163" t="str">
        <f ca="1">VLOOKUP(F163,$K$3:$L$7:L167,2)</f>
        <v>other</v>
      </c>
      <c r="H163">
        <f t="shared" ca="1" si="63"/>
        <v>3</v>
      </c>
      <c r="I163">
        <f t="shared" ca="1" si="64"/>
        <v>4</v>
      </c>
      <c r="J163">
        <f t="shared" ca="1" si="65"/>
        <v>81680</v>
      </c>
      <c r="P163">
        <f t="shared" ca="1" si="66"/>
        <v>6</v>
      </c>
      <c r="Q163" t="str">
        <f t="shared" ca="1" si="67"/>
        <v>ogun</v>
      </c>
      <c r="R163">
        <f t="shared" ca="1" si="70"/>
        <v>326720</v>
      </c>
      <c r="S163">
        <f t="shared" ca="1" si="68"/>
        <v>170995.19680758702</v>
      </c>
      <c r="T163">
        <f t="shared" ca="1" si="71"/>
        <v>145849.51361556308</v>
      </c>
      <c r="W163">
        <f t="shared" ca="1" si="72"/>
        <v>81233.68461901549</v>
      </c>
      <c r="X163">
        <f t="shared" ca="1" si="73"/>
        <v>78562.015954587463</v>
      </c>
      <c r="Y163">
        <f t="shared" ca="1" si="74"/>
        <v>79688.177513106915</v>
      </c>
      <c r="Z163">
        <f t="shared" ca="1" si="75"/>
        <v>552257.69112867001</v>
      </c>
      <c r="AA163">
        <f t="shared" ca="1" si="76"/>
        <v>330790.89738118998</v>
      </c>
      <c r="AB163">
        <f t="shared" ca="1" si="77"/>
        <v>221466.79374748003</v>
      </c>
      <c r="AE163">
        <f t="shared" ca="1" si="55"/>
        <v>1</v>
      </c>
      <c r="AF163">
        <f t="shared" ca="1" si="56"/>
        <v>0</v>
      </c>
      <c r="BA163" s="7">
        <f ca="1">Table4[[#This Row],[Column20]]/Table4[[#This Row],[Column9]]</f>
        <v>36462.378403890769</v>
      </c>
      <c r="BD163" s="6">
        <f ca="1">Table4[[#This Row],[Column19]]/Table4[[#This Row],[Column18]]</f>
        <v>0.5233692360663168</v>
      </c>
      <c r="BQ163" t="str">
        <f t="shared" ca="1" si="57"/>
        <v>1</v>
      </c>
      <c r="BS163">
        <f ca="1">IF(Table4[[#This Row],[Column28]]&gt;BU162,Table4[[#This Row],[Column3]],0)</f>
        <v>26</v>
      </c>
    </row>
    <row r="164" spans="1:71" x14ac:dyDescent="0.4">
      <c r="A164">
        <f t="shared" ca="1" si="58"/>
        <v>2</v>
      </c>
      <c r="B164" t="str">
        <f t="shared" ca="1" si="59"/>
        <v>man</v>
      </c>
      <c r="C164">
        <f t="shared" ca="1" si="60"/>
        <v>44</v>
      </c>
      <c r="D164">
        <f t="shared" ca="1" si="61"/>
        <v>6</v>
      </c>
      <c r="E164" t="str">
        <f t="shared" ca="1" si="62"/>
        <v>Agriculture</v>
      </c>
      <c r="F164">
        <f t="shared" ca="1" si="69"/>
        <v>5</v>
      </c>
      <c r="G164" t="str">
        <f ca="1">VLOOKUP(F164,$K$3:$L$7:L168,2)</f>
        <v>other</v>
      </c>
      <c r="H164">
        <f t="shared" ca="1" si="63"/>
        <v>2</v>
      </c>
      <c r="I164">
        <f t="shared" ca="1" si="64"/>
        <v>2</v>
      </c>
      <c r="J164">
        <f t="shared" ca="1" si="65"/>
        <v>80636</v>
      </c>
      <c r="P164">
        <f t="shared" ca="1" si="66"/>
        <v>7</v>
      </c>
      <c r="Q164" t="str">
        <f t="shared" ca="1" si="67"/>
        <v>kwara</v>
      </c>
      <c r="R164">
        <f t="shared" ca="1" si="70"/>
        <v>322544</v>
      </c>
      <c r="S164">
        <f t="shared" ca="1" si="68"/>
        <v>134722.29887836686</v>
      </c>
      <c r="T164">
        <f t="shared" ca="1" si="71"/>
        <v>93022.540200010437</v>
      </c>
      <c r="W164">
        <f t="shared" ca="1" si="72"/>
        <v>72398.88220731364</v>
      </c>
      <c r="X164">
        <f t="shared" ca="1" si="73"/>
        <v>31832.150560640384</v>
      </c>
      <c r="Y164">
        <f t="shared" ca="1" si="74"/>
        <v>10737.959275290676</v>
      </c>
      <c r="Z164">
        <f t="shared" ca="1" si="75"/>
        <v>426304.49947530113</v>
      </c>
      <c r="AA164">
        <f t="shared" ca="1" si="76"/>
        <v>238953.33164632088</v>
      </c>
      <c r="AB164">
        <f t="shared" ca="1" si="77"/>
        <v>187351.16782898025</v>
      </c>
      <c r="AE164">
        <f t="shared" ca="1" si="55"/>
        <v>1</v>
      </c>
      <c r="AF164">
        <f t="shared" ca="1" si="56"/>
        <v>0</v>
      </c>
      <c r="BA164" s="7">
        <f ca="1">Table4[[#This Row],[Column20]]/Table4[[#This Row],[Column9]]</f>
        <v>46511.270100005218</v>
      </c>
      <c r="BD164" s="6">
        <f ca="1">Table4[[#This Row],[Column19]]/Table4[[#This Row],[Column18]]</f>
        <v>0.41768657571793882</v>
      </c>
      <c r="BQ164" t="str">
        <f t="shared" ca="1" si="57"/>
        <v>1</v>
      </c>
      <c r="BS164">
        <f ca="1">IF(Table4[[#This Row],[Column28]]&gt;BU163,Table4[[#This Row],[Column3]],0)</f>
        <v>44</v>
      </c>
    </row>
    <row r="165" spans="1:71" x14ac:dyDescent="0.4">
      <c r="A165">
        <f t="shared" ca="1" si="58"/>
        <v>2</v>
      </c>
      <c r="B165" t="str">
        <f t="shared" ca="1" si="59"/>
        <v>man</v>
      </c>
      <c r="C165">
        <f t="shared" ca="1" si="60"/>
        <v>36</v>
      </c>
      <c r="D165">
        <f t="shared" ca="1" si="61"/>
        <v>3</v>
      </c>
      <c r="E165" t="str">
        <f t="shared" ca="1" si="62"/>
        <v>Academia</v>
      </c>
      <c r="F165">
        <f t="shared" ca="1" si="69"/>
        <v>3</v>
      </c>
      <c r="G165" t="str">
        <f ca="1">VLOOKUP(F165,$K$3:$L$7:L169,2)</f>
        <v>university</v>
      </c>
      <c r="H165">
        <f t="shared" ca="1" si="63"/>
        <v>1</v>
      </c>
      <c r="I165">
        <f t="shared" ca="1" si="64"/>
        <v>2</v>
      </c>
      <c r="J165">
        <f t="shared" ca="1" si="65"/>
        <v>70285</v>
      </c>
      <c r="P165">
        <f t="shared" ca="1" si="66"/>
        <v>5</v>
      </c>
      <c r="Q165" t="str">
        <f t="shared" ca="1" si="67"/>
        <v>oyo</v>
      </c>
      <c r="R165">
        <f t="shared" ca="1" si="70"/>
        <v>281140</v>
      </c>
      <c r="S165">
        <f t="shared" ca="1" si="68"/>
        <v>194748.02789288518</v>
      </c>
      <c r="T165">
        <f t="shared" ca="1" si="71"/>
        <v>20054.600905237745</v>
      </c>
      <c r="W165">
        <f t="shared" ca="1" si="72"/>
        <v>13118.8675709255</v>
      </c>
      <c r="X165">
        <f t="shared" ca="1" si="73"/>
        <v>66557.405687718754</v>
      </c>
      <c r="Y165">
        <f t="shared" ca="1" si="74"/>
        <v>99263.155920151999</v>
      </c>
      <c r="Z165">
        <f t="shared" ca="1" si="75"/>
        <v>400457.75682538969</v>
      </c>
      <c r="AA165">
        <f t="shared" ca="1" si="76"/>
        <v>274424.30115152942</v>
      </c>
      <c r="AB165">
        <f t="shared" ca="1" si="77"/>
        <v>126033.45567386027</v>
      </c>
      <c r="AE165">
        <f t="shared" ca="1" si="55"/>
        <v>0</v>
      </c>
      <c r="AF165">
        <f t="shared" ca="1" si="56"/>
        <v>1</v>
      </c>
      <c r="BA165" s="7">
        <f ca="1">Table4[[#This Row],[Column20]]/Table4[[#This Row],[Column9]]</f>
        <v>10027.300452618872</v>
      </c>
      <c r="BD165" s="6">
        <f ca="1">Table4[[#This Row],[Column19]]/Table4[[#This Row],[Column18]]</f>
        <v>0.69270835844378309</v>
      </c>
      <c r="BQ165" t="str">
        <f t="shared" ca="1" si="57"/>
        <v>1</v>
      </c>
      <c r="BS165">
        <f ca="1">IF(Table4[[#This Row],[Column28]]&gt;BU164,Table4[[#This Row],[Column3]],0)</f>
        <v>36</v>
      </c>
    </row>
    <row r="166" spans="1:71" x14ac:dyDescent="0.4">
      <c r="A166">
        <f t="shared" ca="1" si="58"/>
        <v>1</v>
      </c>
      <c r="B166" t="str">
        <f t="shared" ca="1" si="59"/>
        <v>woman</v>
      </c>
      <c r="C166">
        <f t="shared" ca="1" si="60"/>
        <v>48</v>
      </c>
      <c r="D166">
        <f t="shared" ca="1" si="61"/>
        <v>1</v>
      </c>
      <c r="E166" t="str">
        <f t="shared" ca="1" si="62"/>
        <v>heallth</v>
      </c>
      <c r="F166">
        <f t="shared" ca="1" si="69"/>
        <v>5</v>
      </c>
      <c r="G166" t="str">
        <f ca="1">VLOOKUP(F166,$K$3:$L$7:L170,2)</f>
        <v>other</v>
      </c>
      <c r="H166">
        <f t="shared" ca="1" si="63"/>
        <v>3</v>
      </c>
      <c r="I166">
        <f t="shared" ca="1" si="64"/>
        <v>1</v>
      </c>
      <c r="J166">
        <f t="shared" ca="1" si="65"/>
        <v>64132</v>
      </c>
      <c r="P166">
        <f t="shared" ca="1" si="66"/>
        <v>3</v>
      </c>
      <c r="Q166" t="str">
        <f t="shared" ca="1" si="67"/>
        <v>osun</v>
      </c>
      <c r="R166">
        <f t="shared" ca="1" si="70"/>
        <v>192396</v>
      </c>
      <c r="S166">
        <f t="shared" ca="1" si="68"/>
        <v>87630.653549971903</v>
      </c>
      <c r="T166">
        <f t="shared" ca="1" si="71"/>
        <v>42443.287640495735</v>
      </c>
      <c r="W166">
        <f t="shared" ca="1" si="72"/>
        <v>36683.614275652391</v>
      </c>
      <c r="X166">
        <f t="shared" ca="1" si="73"/>
        <v>21021.492681030952</v>
      </c>
      <c r="Y166">
        <f t="shared" ca="1" si="74"/>
        <v>63849.783411329365</v>
      </c>
      <c r="Z166">
        <f t="shared" ca="1" si="75"/>
        <v>298689.07105182513</v>
      </c>
      <c r="AA166">
        <f t="shared" ca="1" si="76"/>
        <v>145335.76050665524</v>
      </c>
      <c r="AB166">
        <f t="shared" ca="1" si="77"/>
        <v>153353.31054516989</v>
      </c>
      <c r="AE166">
        <f t="shared" ca="1" si="55"/>
        <v>0</v>
      </c>
      <c r="AF166">
        <f t="shared" ca="1" si="56"/>
        <v>1</v>
      </c>
      <c r="BA166" s="7">
        <f ca="1">Table4[[#This Row],[Column20]]/Table4[[#This Row],[Column9]]</f>
        <v>42443.287640495735</v>
      </c>
      <c r="BD166" s="6">
        <f ca="1">Table4[[#This Row],[Column19]]/Table4[[#This Row],[Column18]]</f>
        <v>0.45547024652265067</v>
      </c>
      <c r="BQ166" t="str">
        <f t="shared" ca="1" si="57"/>
        <v>1</v>
      </c>
      <c r="BS166">
        <f ca="1">IF(Table4[[#This Row],[Column28]]&gt;BU165,Table4[[#This Row],[Column3]],0)</f>
        <v>48</v>
      </c>
    </row>
    <row r="167" spans="1:71" x14ac:dyDescent="0.4">
      <c r="A167">
        <f t="shared" ca="1" si="58"/>
        <v>1</v>
      </c>
      <c r="B167" t="str">
        <f t="shared" ca="1" si="59"/>
        <v>woman</v>
      </c>
      <c r="C167">
        <f t="shared" ca="1" si="60"/>
        <v>38</v>
      </c>
      <c r="D167">
        <f t="shared" ca="1" si="61"/>
        <v>6</v>
      </c>
      <c r="E167" t="str">
        <f t="shared" ca="1" si="62"/>
        <v>Agriculture</v>
      </c>
      <c r="F167">
        <f t="shared" ca="1" si="69"/>
        <v>3</v>
      </c>
      <c r="G167" t="str">
        <f ca="1">VLOOKUP(F167,$K$3:$L$7:L171,2)</f>
        <v>university</v>
      </c>
      <c r="H167">
        <f t="shared" ca="1" si="63"/>
        <v>3</v>
      </c>
      <c r="I167">
        <f t="shared" ca="1" si="64"/>
        <v>2</v>
      </c>
      <c r="J167">
        <f t="shared" ca="1" si="65"/>
        <v>75993</v>
      </c>
      <c r="P167">
        <f t="shared" ca="1" si="66"/>
        <v>4</v>
      </c>
      <c r="Q167" t="str">
        <f t="shared" ca="1" si="67"/>
        <v>lagos</v>
      </c>
      <c r="R167">
        <f t="shared" ca="1" si="70"/>
        <v>227979</v>
      </c>
      <c r="S167">
        <f t="shared" ca="1" si="68"/>
        <v>81166.163874344275</v>
      </c>
      <c r="T167">
        <f t="shared" ca="1" si="71"/>
        <v>92680.853978718049</v>
      </c>
      <c r="W167">
        <f t="shared" ca="1" si="72"/>
        <v>46800.059950514631</v>
      </c>
      <c r="X167">
        <f t="shared" ca="1" si="73"/>
        <v>67166.163370015813</v>
      </c>
      <c r="Y167">
        <f t="shared" ca="1" si="74"/>
        <v>86457.495738188547</v>
      </c>
      <c r="Z167">
        <f t="shared" ca="1" si="75"/>
        <v>407117.34971690661</v>
      </c>
      <c r="AA167">
        <f t="shared" ca="1" si="76"/>
        <v>195132.3871948747</v>
      </c>
      <c r="AB167">
        <f t="shared" ca="1" si="77"/>
        <v>211984.96252203191</v>
      </c>
      <c r="AE167">
        <f t="shared" ca="1" si="55"/>
        <v>0</v>
      </c>
      <c r="AF167">
        <f t="shared" ca="1" si="56"/>
        <v>1</v>
      </c>
      <c r="BA167" s="7">
        <f ca="1">Table4[[#This Row],[Column20]]/Table4[[#This Row],[Column9]]</f>
        <v>46340.426989359024</v>
      </c>
      <c r="BD167" s="6">
        <f ca="1">Table4[[#This Row],[Column19]]/Table4[[#This Row],[Column18]]</f>
        <v>0.35602473856953609</v>
      </c>
      <c r="BQ167" t="str">
        <f t="shared" ca="1" si="57"/>
        <v>0</v>
      </c>
      <c r="BS167">
        <f ca="1">IF(Table4[[#This Row],[Column28]]&gt;BU166,Table4[[#This Row],[Column3]],0)</f>
        <v>38</v>
      </c>
    </row>
    <row r="168" spans="1:71" x14ac:dyDescent="0.4">
      <c r="A168">
        <f t="shared" ca="1" si="58"/>
        <v>1</v>
      </c>
      <c r="B168" t="str">
        <f t="shared" ca="1" si="59"/>
        <v>woman</v>
      </c>
      <c r="C168">
        <f t="shared" ca="1" si="60"/>
        <v>37</v>
      </c>
      <c r="D168">
        <f t="shared" ca="1" si="61"/>
        <v>2</v>
      </c>
      <c r="E168" t="str">
        <f t="shared" ca="1" si="62"/>
        <v>construction</v>
      </c>
      <c r="F168">
        <f t="shared" ca="1" si="69"/>
        <v>4</v>
      </c>
      <c r="G168" t="str">
        <f ca="1">VLOOKUP(F168,$K$3:$L$7:L172,2)</f>
        <v>technical</v>
      </c>
      <c r="H168">
        <f t="shared" ca="1" si="63"/>
        <v>1</v>
      </c>
      <c r="I168">
        <f t="shared" ca="1" si="64"/>
        <v>4</v>
      </c>
      <c r="J168">
        <f t="shared" ca="1" si="65"/>
        <v>69629</v>
      </c>
      <c r="K168">
        <v>56</v>
      </c>
      <c r="L168" t="s">
        <v>11</v>
      </c>
      <c r="N168">
        <v>67</v>
      </c>
      <c r="O168" t="s">
        <v>4</v>
      </c>
      <c r="P168">
        <f t="shared" ca="1" si="66"/>
        <v>1</v>
      </c>
      <c r="Q168" t="str">
        <f t="shared" ca="1" si="67"/>
        <v>ekiti</v>
      </c>
      <c r="R168">
        <f t="shared" ca="1" si="70"/>
        <v>278516</v>
      </c>
      <c r="S168">
        <f t="shared" ca="1" si="68"/>
        <v>22092.071313884757</v>
      </c>
      <c r="T168">
        <f t="shared" ca="1" si="71"/>
        <v>124334.27885811878</v>
      </c>
      <c r="W168">
        <f t="shared" ca="1" si="72"/>
        <v>4787.5704353742449</v>
      </c>
      <c r="X168">
        <f t="shared" ca="1" si="73"/>
        <v>40744.469965089716</v>
      </c>
      <c r="Y168">
        <f t="shared" ca="1" si="74"/>
        <v>2598.5218751996003</v>
      </c>
      <c r="Z168">
        <f t="shared" ca="1" si="75"/>
        <v>405448.80073331844</v>
      </c>
      <c r="AA168">
        <f t="shared" ca="1" si="76"/>
        <v>67624.111714348721</v>
      </c>
      <c r="AB168">
        <f t="shared" ca="1" si="77"/>
        <v>337824.68901896972</v>
      </c>
      <c r="AE168">
        <f t="shared" ca="1" si="55"/>
        <v>1</v>
      </c>
      <c r="AF168">
        <f t="shared" ca="1" si="56"/>
        <v>0</v>
      </c>
      <c r="BA168" s="7">
        <f ca="1">Table4[[#This Row],[Column20]]/Table4[[#This Row],[Column9]]</f>
        <v>31083.569714529694</v>
      </c>
      <c r="BD168" s="6">
        <f ca="1">Table4[[#This Row],[Column19]]/Table4[[#This Row],[Column18]]</f>
        <v>7.9320654159490855E-2</v>
      </c>
      <c r="BQ168" t="str">
        <f t="shared" ca="1" si="57"/>
        <v>1</v>
      </c>
      <c r="BS168">
        <f ca="1">IF(Table4[[#This Row],[Column28]]&gt;BU167,Table4[[#This Row],[Column3]],0)</f>
        <v>37</v>
      </c>
    </row>
    <row r="169" spans="1:71" x14ac:dyDescent="0.4">
      <c r="A169">
        <f t="shared" ca="1" si="58"/>
        <v>2</v>
      </c>
      <c r="B169" t="str">
        <f t="shared" ca="1" si="59"/>
        <v>man</v>
      </c>
      <c r="C169">
        <f t="shared" ca="1" si="60"/>
        <v>38</v>
      </c>
      <c r="D169">
        <f t="shared" ca="1" si="61"/>
        <v>2</v>
      </c>
      <c r="E169" t="str">
        <f t="shared" ca="1" si="62"/>
        <v>construction</v>
      </c>
      <c r="F169">
        <f t="shared" ca="1" si="69"/>
        <v>5</v>
      </c>
      <c r="G169" t="str">
        <f ca="1">VLOOKUP(F169,$K$3:$L$7:L173,2)</f>
        <v>other</v>
      </c>
      <c r="H169">
        <f t="shared" ca="1" si="63"/>
        <v>4</v>
      </c>
      <c r="I169">
        <f t="shared" ca="1" si="64"/>
        <v>1</v>
      </c>
      <c r="J169">
        <f t="shared" ca="1" si="65"/>
        <v>25363</v>
      </c>
      <c r="K169">
        <v>57</v>
      </c>
      <c r="L169" t="s">
        <v>12</v>
      </c>
      <c r="N169">
        <v>68</v>
      </c>
      <c r="O169" t="s">
        <v>5</v>
      </c>
      <c r="P169">
        <f t="shared" ca="1" si="66"/>
        <v>5</v>
      </c>
      <c r="Q169" t="str">
        <f t="shared" ca="1" si="67"/>
        <v>oyo</v>
      </c>
      <c r="R169">
        <f t="shared" ca="1" si="70"/>
        <v>101452</v>
      </c>
      <c r="S169">
        <f t="shared" ca="1" si="68"/>
        <v>19218.771920722829</v>
      </c>
      <c r="T169">
        <f t="shared" ca="1" si="71"/>
        <v>24140.123537135696</v>
      </c>
      <c r="W169">
        <f t="shared" ca="1" si="72"/>
        <v>20368.096487964718</v>
      </c>
      <c r="X169">
        <f t="shared" ca="1" si="73"/>
        <v>19558.645217250349</v>
      </c>
      <c r="Y169">
        <f t="shared" ca="1" si="74"/>
        <v>22788.153323954426</v>
      </c>
      <c r="Z169">
        <f t="shared" ca="1" si="75"/>
        <v>148380.27686109013</v>
      </c>
      <c r="AA169">
        <f t="shared" ca="1" si="76"/>
        <v>59145.513625937892</v>
      </c>
      <c r="AB169">
        <f t="shared" ca="1" si="77"/>
        <v>89234.763235152233</v>
      </c>
      <c r="AE169">
        <f t="shared" ca="1" si="55"/>
        <v>1</v>
      </c>
      <c r="AF169">
        <f t="shared" ca="1" si="56"/>
        <v>0</v>
      </c>
      <c r="BA169" s="7">
        <f ca="1">Table4[[#This Row],[Column20]]/Table4[[#This Row],[Column9]]</f>
        <v>24140.123537135696</v>
      </c>
      <c r="BD169" s="6">
        <f ca="1">Table4[[#This Row],[Column19]]/Table4[[#This Row],[Column18]]</f>
        <v>0.18943709262235175</v>
      </c>
      <c r="BQ169" t="str">
        <f t="shared" ca="1" si="57"/>
        <v>1</v>
      </c>
      <c r="BS169">
        <f ca="1">IF(Table4[[#This Row],[Column28]]&gt;BU168,Table4[[#This Row],[Column3]],0)</f>
        <v>38</v>
      </c>
    </row>
    <row r="170" spans="1:71" x14ac:dyDescent="0.4">
      <c r="A170">
        <f t="shared" ca="1" si="58"/>
        <v>2</v>
      </c>
      <c r="B170" t="str">
        <f t="shared" ca="1" si="59"/>
        <v>man</v>
      </c>
      <c r="C170">
        <f t="shared" ca="1" si="60"/>
        <v>40</v>
      </c>
      <c r="D170">
        <f t="shared" ca="1" si="61"/>
        <v>1</v>
      </c>
      <c r="E170" t="str">
        <f t="shared" ca="1" si="62"/>
        <v>heallth</v>
      </c>
      <c r="F170">
        <f t="shared" ca="1" si="69"/>
        <v>5</v>
      </c>
      <c r="G170" t="str">
        <f ca="1">VLOOKUP(F170,$K$3:$L$7:L174,2)</f>
        <v>other</v>
      </c>
      <c r="H170">
        <f t="shared" ca="1" si="63"/>
        <v>3</v>
      </c>
      <c r="I170">
        <f t="shared" ca="1" si="64"/>
        <v>4</v>
      </c>
      <c r="J170">
        <f t="shared" ca="1" si="65"/>
        <v>29432</v>
      </c>
      <c r="K170">
        <v>58</v>
      </c>
      <c r="L170" t="s">
        <v>13</v>
      </c>
      <c r="N170">
        <v>69</v>
      </c>
      <c r="O170" t="s">
        <v>6</v>
      </c>
      <c r="P170">
        <f t="shared" ca="1" si="66"/>
        <v>2</v>
      </c>
      <c r="Q170" t="str">
        <f t="shared" ca="1" si="67"/>
        <v>ondo</v>
      </c>
      <c r="R170">
        <f t="shared" ca="1" si="70"/>
        <v>117728</v>
      </c>
      <c r="S170">
        <f t="shared" ca="1" si="68"/>
        <v>22901.180963532028</v>
      </c>
      <c r="T170">
        <f t="shared" ca="1" si="71"/>
        <v>117235.94805108861</v>
      </c>
      <c r="U170">
        <v>78</v>
      </c>
      <c r="V170" t="s">
        <v>20</v>
      </c>
      <c r="W170">
        <f t="shared" ca="1" si="72"/>
        <v>59020.271760480136</v>
      </c>
      <c r="X170">
        <f t="shared" ca="1" si="73"/>
        <v>4980.7493601542346</v>
      </c>
      <c r="Y170">
        <f t="shared" ca="1" si="74"/>
        <v>18718.545366108523</v>
      </c>
      <c r="Z170">
        <f t="shared" ca="1" si="75"/>
        <v>253682.49341719714</v>
      </c>
      <c r="AA170">
        <f t="shared" ca="1" si="76"/>
        <v>86902.202084166405</v>
      </c>
      <c r="AB170">
        <f t="shared" ca="1" si="77"/>
        <v>166780.29133303073</v>
      </c>
      <c r="AE170">
        <f t="shared" ca="1" si="55"/>
        <v>1</v>
      </c>
      <c r="AF170">
        <f t="shared" ca="1" si="56"/>
        <v>0</v>
      </c>
      <c r="BA170" s="7">
        <f ca="1">Table4[[#This Row],[Column20]]/Table4[[#This Row],[Column9]]</f>
        <v>29308.987012772152</v>
      </c>
      <c r="BD170" s="6">
        <f ca="1">Table4[[#This Row],[Column19]]/Table4[[#This Row],[Column18]]</f>
        <v>0.19452620416155908</v>
      </c>
      <c r="BQ170" t="str">
        <f t="shared" ca="1" si="57"/>
        <v>1</v>
      </c>
      <c r="BS170">
        <f ca="1">IF(Table4[[#This Row],[Column28]]&gt;BU169,Table4[[#This Row],[Column3]],0)</f>
        <v>40</v>
      </c>
    </row>
    <row r="171" spans="1:71" x14ac:dyDescent="0.4">
      <c r="A171">
        <f t="shared" ca="1" si="58"/>
        <v>2</v>
      </c>
      <c r="B171" t="str">
        <f t="shared" ca="1" si="59"/>
        <v>man</v>
      </c>
      <c r="C171">
        <f t="shared" ca="1" si="60"/>
        <v>42</v>
      </c>
      <c r="D171">
        <f t="shared" ca="1" si="61"/>
        <v>5</v>
      </c>
      <c r="E171" t="str">
        <f t="shared" ca="1" si="62"/>
        <v>General work</v>
      </c>
      <c r="F171">
        <f t="shared" ca="1" si="69"/>
        <v>5</v>
      </c>
      <c r="G171" t="str">
        <f ca="1">VLOOKUP(F171,$K$3:$L$7:L175,2)</f>
        <v>other</v>
      </c>
      <c r="H171">
        <f t="shared" ca="1" si="63"/>
        <v>1</v>
      </c>
      <c r="I171">
        <f t="shared" ca="1" si="64"/>
        <v>2</v>
      </c>
      <c r="J171">
        <f t="shared" ca="1" si="65"/>
        <v>67178</v>
      </c>
      <c r="K171">
        <v>59</v>
      </c>
      <c r="L171" t="s">
        <v>14</v>
      </c>
      <c r="N171">
        <v>70</v>
      </c>
      <c r="O171" t="s">
        <v>7</v>
      </c>
      <c r="P171">
        <f t="shared" ca="1" si="66"/>
        <v>2</v>
      </c>
      <c r="Q171" t="str">
        <f t="shared" ca="1" si="67"/>
        <v>ondo</v>
      </c>
      <c r="R171">
        <f t="shared" ca="1" si="70"/>
        <v>201534</v>
      </c>
      <c r="S171">
        <f t="shared" ca="1" si="68"/>
        <v>96425.842643377808</v>
      </c>
      <c r="T171">
        <f t="shared" ca="1" si="71"/>
        <v>121046.67397803585</v>
      </c>
      <c r="U171">
        <v>79</v>
      </c>
      <c r="V171" t="s">
        <v>21</v>
      </c>
      <c r="W171">
        <f t="shared" ca="1" si="72"/>
        <v>62080.538138834192</v>
      </c>
      <c r="X171">
        <f t="shared" ca="1" si="73"/>
        <v>22340.543456680258</v>
      </c>
      <c r="Y171">
        <f t="shared" ca="1" si="74"/>
        <v>39694.932123659062</v>
      </c>
      <c r="Z171">
        <f t="shared" ca="1" si="75"/>
        <v>362275.60610169492</v>
      </c>
      <c r="AA171">
        <f t="shared" ca="1" si="76"/>
        <v>180846.92423889227</v>
      </c>
      <c r="AB171">
        <f t="shared" ca="1" si="77"/>
        <v>181428.68186280265</v>
      </c>
      <c r="AE171">
        <f t="shared" ca="1" si="55"/>
        <v>1</v>
      </c>
      <c r="AF171">
        <f t="shared" ca="1" si="56"/>
        <v>0</v>
      </c>
      <c r="BA171" s="7">
        <f ca="1">Table4[[#This Row],[Column20]]/Table4[[#This Row],[Column9]]</f>
        <v>60523.336989017924</v>
      </c>
      <c r="BD171" s="6">
        <f ca="1">Table4[[#This Row],[Column19]]/Table4[[#This Row],[Column18]]</f>
        <v>0.47845942939344133</v>
      </c>
      <c r="BQ171" t="str">
        <f t="shared" ca="1" si="57"/>
        <v>1</v>
      </c>
      <c r="BS171">
        <f ca="1">IF(Table4[[#This Row],[Column28]]&gt;BU170,Table4[[#This Row],[Column3]],0)</f>
        <v>42</v>
      </c>
    </row>
    <row r="172" spans="1:71" x14ac:dyDescent="0.4">
      <c r="A172">
        <f t="shared" ca="1" si="58"/>
        <v>2</v>
      </c>
      <c r="B172" t="str">
        <f t="shared" ca="1" si="59"/>
        <v>man</v>
      </c>
      <c r="C172">
        <f t="shared" ca="1" si="60"/>
        <v>35</v>
      </c>
      <c r="D172">
        <f t="shared" ca="1" si="61"/>
        <v>4</v>
      </c>
      <c r="E172" t="str">
        <f t="shared" ca="1" si="62"/>
        <v>IT</v>
      </c>
      <c r="F172">
        <f t="shared" ca="1" si="69"/>
        <v>4</v>
      </c>
      <c r="G172" t="str">
        <f ca="1">VLOOKUP(F172,$K$3:$L$7:L176,2)</f>
        <v>technical</v>
      </c>
      <c r="H172">
        <f t="shared" ca="1" si="63"/>
        <v>3</v>
      </c>
      <c r="I172">
        <f t="shared" ca="1" si="64"/>
        <v>3</v>
      </c>
      <c r="J172">
        <f t="shared" ca="1" si="65"/>
        <v>31789</v>
      </c>
      <c r="K172">
        <v>60</v>
      </c>
      <c r="L172" t="s">
        <v>15</v>
      </c>
      <c r="N172">
        <v>71</v>
      </c>
      <c r="O172" t="s">
        <v>8</v>
      </c>
      <c r="P172">
        <f t="shared" ca="1" si="66"/>
        <v>2</v>
      </c>
      <c r="Q172" t="str">
        <f t="shared" ca="1" si="67"/>
        <v>ondo</v>
      </c>
      <c r="R172">
        <f t="shared" ca="1" si="70"/>
        <v>127156</v>
      </c>
      <c r="S172">
        <f t="shared" ca="1" si="68"/>
        <v>75713.34068549276</v>
      </c>
      <c r="T172">
        <f t="shared" ca="1" si="71"/>
        <v>71849.4551883698</v>
      </c>
      <c r="U172">
        <v>80</v>
      </c>
      <c r="V172" t="s">
        <v>22</v>
      </c>
      <c r="W172">
        <f t="shared" ca="1" si="72"/>
        <v>31048.129927681046</v>
      </c>
      <c r="X172">
        <f t="shared" ca="1" si="73"/>
        <v>29711.610115679381</v>
      </c>
      <c r="Y172">
        <f t="shared" ca="1" si="74"/>
        <v>1450.189671665272</v>
      </c>
      <c r="Z172">
        <f t="shared" ca="1" si="75"/>
        <v>200455.64486003507</v>
      </c>
      <c r="AA172">
        <f t="shared" ca="1" si="76"/>
        <v>136473.08072885318</v>
      </c>
      <c r="AB172">
        <f t="shared" ca="1" si="77"/>
        <v>63982.564131181891</v>
      </c>
      <c r="AE172">
        <f t="shared" ca="1" si="55"/>
        <v>1</v>
      </c>
      <c r="AF172">
        <f t="shared" ca="1" si="56"/>
        <v>0</v>
      </c>
      <c r="BA172" s="7">
        <f ca="1">Table4[[#This Row],[Column20]]/Table4[[#This Row],[Column9]]</f>
        <v>23949.818396123268</v>
      </c>
      <c r="BD172" s="6">
        <f ca="1">Table4[[#This Row],[Column19]]/Table4[[#This Row],[Column18]]</f>
        <v>0.59543663441357675</v>
      </c>
      <c r="BQ172" t="str">
        <f t="shared" ca="1" si="57"/>
        <v>0</v>
      </c>
      <c r="BS172">
        <f ca="1">IF(Table4[[#This Row],[Column28]]&gt;BU171,Table4[[#This Row],[Column3]],0)</f>
        <v>35</v>
      </c>
    </row>
    <row r="173" spans="1:71" x14ac:dyDescent="0.4">
      <c r="A173">
        <f t="shared" ca="1" si="58"/>
        <v>2</v>
      </c>
      <c r="B173" t="str">
        <f t="shared" ca="1" si="59"/>
        <v>man</v>
      </c>
      <c r="C173">
        <f t="shared" ca="1" si="60"/>
        <v>40</v>
      </c>
      <c r="D173">
        <f t="shared" ca="1" si="61"/>
        <v>5</v>
      </c>
      <c r="E173" t="str">
        <f t="shared" ca="1" si="62"/>
        <v>General work</v>
      </c>
      <c r="F173">
        <f t="shared" ca="1" si="69"/>
        <v>5</v>
      </c>
      <c r="G173" t="str">
        <f ca="1">VLOOKUP(F173,$K$3:$L$7:L177,2)</f>
        <v>other</v>
      </c>
      <c r="H173">
        <f t="shared" ca="1" si="63"/>
        <v>0</v>
      </c>
      <c r="I173">
        <f t="shared" ca="1" si="64"/>
        <v>4</v>
      </c>
      <c r="J173">
        <f t="shared" ca="1" si="65"/>
        <v>60173</v>
      </c>
      <c r="N173">
        <v>72</v>
      </c>
      <c r="O173" t="s">
        <v>9</v>
      </c>
      <c r="P173">
        <f t="shared" ca="1" si="66"/>
        <v>1</v>
      </c>
      <c r="Q173" t="str">
        <f t="shared" ca="1" si="67"/>
        <v>ekiti</v>
      </c>
      <c r="R173">
        <f t="shared" ca="1" si="70"/>
        <v>240692</v>
      </c>
      <c r="S173">
        <f t="shared" ca="1" si="68"/>
        <v>8515.1054704996241</v>
      </c>
      <c r="T173">
        <f t="shared" ca="1" si="71"/>
        <v>31289.178473749191</v>
      </c>
      <c r="U173">
        <v>81</v>
      </c>
      <c r="V173" t="s">
        <v>23</v>
      </c>
      <c r="W173">
        <f t="shared" ca="1" si="72"/>
        <v>4405.0353753494719</v>
      </c>
      <c r="X173">
        <f t="shared" ca="1" si="73"/>
        <v>41970.31809105799</v>
      </c>
      <c r="Y173">
        <f t="shared" ca="1" si="74"/>
        <v>74484.196916287663</v>
      </c>
      <c r="Z173">
        <f t="shared" ca="1" si="75"/>
        <v>346465.37539003685</v>
      </c>
      <c r="AA173">
        <f t="shared" ca="1" si="76"/>
        <v>54890.458936907089</v>
      </c>
      <c r="AB173">
        <f t="shared" ca="1" si="77"/>
        <v>291574.91645312973</v>
      </c>
      <c r="AE173">
        <f t="shared" ca="1" si="55"/>
        <v>0</v>
      </c>
      <c r="AF173">
        <f t="shared" ca="1" si="56"/>
        <v>1</v>
      </c>
      <c r="BA173" s="7">
        <f ca="1">Table4[[#This Row],[Column20]]/Table4[[#This Row],[Column9]]</f>
        <v>7822.2946184372977</v>
      </c>
      <c r="BD173" s="6">
        <f ca="1">Table4[[#This Row],[Column19]]/Table4[[#This Row],[Column18]]</f>
        <v>3.5377600711696378E-2</v>
      </c>
      <c r="BQ173" t="str">
        <f t="shared" ca="1" si="57"/>
        <v>1</v>
      </c>
      <c r="BS173">
        <f ca="1">IF(Table4[[#This Row],[Column28]]&gt;BU172,Table4[[#This Row],[Column3]],0)</f>
        <v>40</v>
      </c>
    </row>
    <row r="174" spans="1:71" x14ac:dyDescent="0.4">
      <c r="A174">
        <f t="shared" ca="1" si="58"/>
        <v>1</v>
      </c>
      <c r="B174" t="str">
        <f t="shared" ca="1" si="59"/>
        <v>woman</v>
      </c>
      <c r="C174">
        <f t="shared" ca="1" si="60"/>
        <v>49</v>
      </c>
      <c r="D174">
        <f t="shared" ca="1" si="61"/>
        <v>5</v>
      </c>
      <c r="E174" t="str">
        <f t="shared" ca="1" si="62"/>
        <v>General work</v>
      </c>
      <c r="F174">
        <f t="shared" ca="1" si="69"/>
        <v>2</v>
      </c>
      <c r="G174" t="str">
        <f ca="1">VLOOKUP(F174,$K$3:$L$7:L178,2)</f>
        <v>college</v>
      </c>
      <c r="H174">
        <f t="shared" ca="1" si="63"/>
        <v>2</v>
      </c>
      <c r="I174">
        <f t="shared" ca="1" si="64"/>
        <v>3</v>
      </c>
      <c r="J174">
        <f t="shared" ca="1" si="65"/>
        <v>56388</v>
      </c>
      <c r="P174">
        <f t="shared" ca="1" si="66"/>
        <v>5</v>
      </c>
      <c r="Q174" t="str">
        <f t="shared" ca="1" si="67"/>
        <v>oyo</v>
      </c>
      <c r="R174">
        <f t="shared" ca="1" si="70"/>
        <v>169164</v>
      </c>
      <c r="S174">
        <f t="shared" ca="1" si="68"/>
        <v>43504.657106488019</v>
      </c>
      <c r="T174">
        <f t="shared" ca="1" si="71"/>
        <v>81052.703633404468</v>
      </c>
      <c r="U174">
        <v>82</v>
      </c>
      <c r="V174" t="s">
        <v>24</v>
      </c>
      <c r="W174">
        <f t="shared" ca="1" si="72"/>
        <v>43931.547133972905</v>
      </c>
      <c r="X174">
        <f t="shared" ca="1" si="73"/>
        <v>10874.855491386108</v>
      </c>
      <c r="Y174">
        <f t="shared" ca="1" si="74"/>
        <v>83435.026657927127</v>
      </c>
      <c r="Z174">
        <f t="shared" ca="1" si="75"/>
        <v>333651.73029133159</v>
      </c>
      <c r="AA174">
        <f t="shared" ca="1" si="76"/>
        <v>98311.059731847025</v>
      </c>
      <c r="AB174">
        <f t="shared" ca="1" si="77"/>
        <v>235340.67055948457</v>
      </c>
      <c r="AE174">
        <f t="shared" ca="1" si="55"/>
        <v>1</v>
      </c>
      <c r="AF174">
        <f t="shared" ca="1" si="56"/>
        <v>0</v>
      </c>
      <c r="BA174" s="7">
        <f ca="1">Table4[[#This Row],[Column20]]/Table4[[#This Row],[Column9]]</f>
        <v>27017.567877801488</v>
      </c>
      <c r="BD174" s="6">
        <f ca="1">Table4[[#This Row],[Column19]]/Table4[[#This Row],[Column18]]</f>
        <v>0.25717444081771546</v>
      </c>
      <c r="BQ174" t="str">
        <f t="shared" ca="1" si="57"/>
        <v>1</v>
      </c>
      <c r="BS174">
        <f ca="1">IF(Table4[[#This Row],[Column28]]&gt;BU173,Table4[[#This Row],[Column3]],0)</f>
        <v>49</v>
      </c>
    </row>
    <row r="175" spans="1:71" x14ac:dyDescent="0.4">
      <c r="A175">
        <f t="shared" ca="1" si="58"/>
        <v>2</v>
      </c>
      <c r="B175" t="str">
        <f t="shared" ca="1" si="59"/>
        <v>man</v>
      </c>
      <c r="C175">
        <f t="shared" ca="1" si="60"/>
        <v>41</v>
      </c>
      <c r="D175">
        <f t="shared" ca="1" si="61"/>
        <v>6</v>
      </c>
      <c r="E175" t="str">
        <f t="shared" ca="1" si="62"/>
        <v>Agriculture</v>
      </c>
      <c r="F175">
        <f t="shared" ca="1" si="69"/>
        <v>1</v>
      </c>
      <c r="G175" t="str">
        <f ca="1">VLOOKUP(F175,$K$3:$L$7:L179,2)</f>
        <v>high school</v>
      </c>
      <c r="H175">
        <f t="shared" ca="1" si="63"/>
        <v>3</v>
      </c>
      <c r="I175">
        <f t="shared" ca="1" si="64"/>
        <v>4</v>
      </c>
      <c r="J175">
        <f t="shared" ca="1" si="65"/>
        <v>28768</v>
      </c>
      <c r="P175">
        <f t="shared" ca="1" si="66"/>
        <v>4</v>
      </c>
      <c r="Q175" t="str">
        <f t="shared" ca="1" si="67"/>
        <v>lagos</v>
      </c>
      <c r="R175">
        <f t="shared" ca="1" si="70"/>
        <v>115072</v>
      </c>
      <c r="S175">
        <f t="shared" ca="1" si="68"/>
        <v>27668.194674679031</v>
      </c>
      <c r="T175">
        <f t="shared" ca="1" si="71"/>
        <v>81583.842764476416</v>
      </c>
      <c r="U175">
        <v>83</v>
      </c>
      <c r="V175" t="s">
        <v>25</v>
      </c>
      <c r="W175">
        <f t="shared" ca="1" si="72"/>
        <v>65190.617146637116</v>
      </c>
      <c r="X175">
        <f t="shared" ca="1" si="73"/>
        <v>16055.067291334204</v>
      </c>
      <c r="Y175">
        <f t="shared" ca="1" si="74"/>
        <v>7177.3990615333223</v>
      </c>
      <c r="Z175">
        <f t="shared" ca="1" si="75"/>
        <v>203833.24182600973</v>
      </c>
      <c r="AA175">
        <f t="shared" ca="1" si="76"/>
        <v>108913.87911265035</v>
      </c>
      <c r="AB175">
        <f t="shared" ca="1" si="77"/>
        <v>94919.362713359384</v>
      </c>
      <c r="AE175">
        <f t="shared" ca="1" si="55"/>
        <v>0</v>
      </c>
      <c r="AF175">
        <f t="shared" ca="1" si="56"/>
        <v>1</v>
      </c>
      <c r="BA175" s="7">
        <f ca="1">Table4[[#This Row],[Column20]]/Table4[[#This Row],[Column9]]</f>
        <v>20395.960691119104</v>
      </c>
      <c r="BD175" s="6">
        <f ca="1">Table4[[#This Row],[Column19]]/Table4[[#This Row],[Column18]]</f>
        <v>0.24044245928357055</v>
      </c>
      <c r="BQ175" t="str">
        <f t="shared" ca="1" si="57"/>
        <v>1</v>
      </c>
      <c r="BS175">
        <f ca="1">IF(Table4[[#This Row],[Column28]]&gt;BU174,Table4[[#This Row],[Column3]],0)</f>
        <v>41</v>
      </c>
    </row>
    <row r="176" spans="1:71" x14ac:dyDescent="0.4">
      <c r="A176">
        <f t="shared" ca="1" si="58"/>
        <v>1</v>
      </c>
      <c r="B176" t="str">
        <f t="shared" ca="1" si="59"/>
        <v>woman</v>
      </c>
      <c r="C176">
        <f t="shared" ca="1" si="60"/>
        <v>43</v>
      </c>
      <c r="D176">
        <f t="shared" ca="1" si="61"/>
        <v>1</v>
      </c>
      <c r="E176" t="str">
        <f t="shared" ca="1" si="62"/>
        <v>heallth</v>
      </c>
      <c r="F176">
        <f t="shared" ca="1" si="69"/>
        <v>4</v>
      </c>
      <c r="G176" t="str">
        <f ca="1">VLOOKUP(F176,$K$3:$L$7:L180,2)</f>
        <v>technical</v>
      </c>
      <c r="H176">
        <f t="shared" ca="1" si="63"/>
        <v>1</v>
      </c>
      <c r="I176">
        <f t="shared" ca="1" si="64"/>
        <v>2</v>
      </c>
      <c r="J176">
        <f t="shared" ca="1" si="65"/>
        <v>85424</v>
      </c>
      <c r="P176">
        <f t="shared" ca="1" si="66"/>
        <v>5</v>
      </c>
      <c r="Q176" t="str">
        <f t="shared" ca="1" si="67"/>
        <v>oyo</v>
      </c>
      <c r="R176">
        <f t="shared" ca="1" si="70"/>
        <v>341696</v>
      </c>
      <c r="S176">
        <f t="shared" ca="1" si="68"/>
        <v>144536.3999944721</v>
      </c>
      <c r="T176">
        <f t="shared" ca="1" si="71"/>
        <v>95612.104432610911</v>
      </c>
      <c r="U176">
        <v>84</v>
      </c>
      <c r="V176" t="s">
        <v>26</v>
      </c>
      <c r="W176">
        <f t="shared" ca="1" si="72"/>
        <v>51098.979940426092</v>
      </c>
      <c r="X176">
        <f t="shared" ca="1" si="73"/>
        <v>41070.00207062142</v>
      </c>
      <c r="Y176">
        <f t="shared" ca="1" si="74"/>
        <v>34575.888278927523</v>
      </c>
      <c r="Z176">
        <f t="shared" ca="1" si="75"/>
        <v>471883.99271153845</v>
      </c>
      <c r="AA176">
        <f t="shared" ca="1" si="76"/>
        <v>236705.38200551961</v>
      </c>
      <c r="AB176">
        <f t="shared" ca="1" si="77"/>
        <v>235178.61070601884</v>
      </c>
      <c r="AE176">
        <f t="shared" ca="1" si="55"/>
        <v>1</v>
      </c>
      <c r="AF176">
        <f t="shared" ca="1" si="56"/>
        <v>0</v>
      </c>
      <c r="BA176" s="7">
        <f ca="1">Table4[[#This Row],[Column20]]/Table4[[#This Row],[Column9]]</f>
        <v>47806.052216305456</v>
      </c>
      <c r="BD176" s="6">
        <f ca="1">Table4[[#This Row],[Column19]]/Table4[[#This Row],[Column18]]</f>
        <v>0.42299704999318721</v>
      </c>
      <c r="BQ176" t="str">
        <f t="shared" ca="1" si="57"/>
        <v>1</v>
      </c>
      <c r="BS176">
        <f ca="1">IF(Table4[[#This Row],[Column28]]&gt;BU175,Table4[[#This Row],[Column3]],0)</f>
        <v>43</v>
      </c>
    </row>
    <row r="177" spans="1:71" x14ac:dyDescent="0.4">
      <c r="A177">
        <f t="shared" ca="1" si="58"/>
        <v>2</v>
      </c>
      <c r="B177" t="str">
        <f t="shared" ca="1" si="59"/>
        <v>man</v>
      </c>
      <c r="C177">
        <f t="shared" ca="1" si="60"/>
        <v>50</v>
      </c>
      <c r="D177">
        <f t="shared" ca="1" si="61"/>
        <v>6</v>
      </c>
      <c r="E177" t="str">
        <f t="shared" ca="1" si="62"/>
        <v>Agriculture</v>
      </c>
      <c r="F177">
        <f t="shared" ca="1" si="69"/>
        <v>4</v>
      </c>
      <c r="G177" t="str">
        <f ca="1">VLOOKUP(F177,$K$3:$L$7:L181,2)</f>
        <v>technical</v>
      </c>
      <c r="H177">
        <f t="shared" ca="1" si="63"/>
        <v>1</v>
      </c>
      <c r="I177">
        <f t="shared" ca="1" si="64"/>
        <v>4</v>
      </c>
      <c r="J177">
        <f t="shared" ca="1" si="65"/>
        <v>88554</v>
      </c>
      <c r="P177">
        <f t="shared" ca="1" si="66"/>
        <v>1</v>
      </c>
      <c r="Q177" t="str">
        <f t="shared" ca="1" si="67"/>
        <v>ekiti</v>
      </c>
      <c r="R177">
        <f t="shared" ca="1" si="70"/>
        <v>354216</v>
      </c>
      <c r="S177">
        <f t="shared" ca="1" si="68"/>
        <v>42709.085702983008</v>
      </c>
      <c r="T177">
        <f t="shared" ca="1" si="71"/>
        <v>337877.57289199968</v>
      </c>
      <c r="W177">
        <f t="shared" ca="1" si="72"/>
        <v>5911.4167328471985</v>
      </c>
      <c r="X177">
        <f t="shared" ca="1" si="73"/>
        <v>61337.598626955543</v>
      </c>
      <c r="Y177">
        <f t="shared" ca="1" si="74"/>
        <v>65971.498971467023</v>
      </c>
      <c r="Z177">
        <f t="shared" ca="1" si="75"/>
        <v>758065.07186346664</v>
      </c>
      <c r="AA177">
        <f t="shared" ca="1" si="76"/>
        <v>109958.10106278575</v>
      </c>
      <c r="AB177">
        <f t="shared" ca="1" si="77"/>
        <v>648106.97080068092</v>
      </c>
      <c r="AE177">
        <f t="shared" ca="1" si="55"/>
        <v>1</v>
      </c>
      <c r="AF177">
        <f t="shared" ca="1" si="56"/>
        <v>0</v>
      </c>
      <c r="BA177" s="7">
        <f ca="1">Table4[[#This Row],[Column20]]/Table4[[#This Row],[Column9]]</f>
        <v>84469.393222999919</v>
      </c>
      <c r="BD177" s="6">
        <f ca="1">Table4[[#This Row],[Column19]]/Table4[[#This Row],[Column18]]</f>
        <v>0.12057356444368128</v>
      </c>
      <c r="BQ177" t="str">
        <f t="shared" ca="1" si="57"/>
        <v>1</v>
      </c>
      <c r="BS177">
        <f ca="1">IF(Table4[[#This Row],[Column28]]&gt;BU176,Table4[[#This Row],[Column3]],0)</f>
        <v>50</v>
      </c>
    </row>
    <row r="178" spans="1:71" x14ac:dyDescent="0.4">
      <c r="A178">
        <f t="shared" ca="1" si="58"/>
        <v>2</v>
      </c>
      <c r="B178" t="str">
        <f t="shared" ca="1" si="59"/>
        <v>man</v>
      </c>
      <c r="C178">
        <f t="shared" ca="1" si="60"/>
        <v>31</v>
      </c>
      <c r="D178">
        <f t="shared" ca="1" si="61"/>
        <v>4</v>
      </c>
      <c r="E178" t="str">
        <f t="shared" ca="1" si="62"/>
        <v>IT</v>
      </c>
      <c r="F178">
        <f t="shared" ca="1" si="69"/>
        <v>2</v>
      </c>
      <c r="G178" t="str">
        <f ca="1">VLOOKUP(F178,$K$3:$L$7:L182,2)</f>
        <v>college</v>
      </c>
      <c r="H178">
        <f t="shared" ca="1" si="63"/>
        <v>0</v>
      </c>
      <c r="I178">
        <f t="shared" ca="1" si="64"/>
        <v>1</v>
      </c>
      <c r="J178">
        <f t="shared" ca="1" si="65"/>
        <v>31006</v>
      </c>
      <c r="P178">
        <f t="shared" ca="1" si="66"/>
        <v>2</v>
      </c>
      <c r="Q178" t="str">
        <f t="shared" ca="1" si="67"/>
        <v>ondo</v>
      </c>
      <c r="R178">
        <f t="shared" ca="1" si="70"/>
        <v>124024</v>
      </c>
      <c r="S178">
        <f t="shared" ca="1" si="68"/>
        <v>10793.145204751972</v>
      </c>
      <c r="T178">
        <f t="shared" ca="1" si="71"/>
        <v>1601.4135945178555</v>
      </c>
      <c r="W178">
        <f t="shared" ca="1" si="72"/>
        <v>1012.2785162128533</v>
      </c>
      <c r="X178">
        <f t="shared" ca="1" si="73"/>
        <v>30534.604229119006</v>
      </c>
      <c r="Y178">
        <f t="shared" ca="1" si="74"/>
        <v>13806.265599285432</v>
      </c>
      <c r="Z178">
        <f t="shared" ca="1" si="75"/>
        <v>139431.67919380328</v>
      </c>
      <c r="AA178">
        <f t="shared" ca="1" si="76"/>
        <v>42340.02795008383</v>
      </c>
      <c r="AB178">
        <f t="shared" ca="1" si="77"/>
        <v>97091.651243719447</v>
      </c>
      <c r="AE178">
        <f t="shared" ca="1" si="55"/>
        <v>0</v>
      </c>
      <c r="AF178">
        <f t="shared" ca="1" si="56"/>
        <v>1</v>
      </c>
      <c r="BA178" s="7">
        <f ca="1">Table4[[#This Row],[Column20]]/Table4[[#This Row],[Column9]]</f>
        <v>1601.4135945178555</v>
      </c>
      <c r="BD178" s="6">
        <f ca="1">Table4[[#This Row],[Column19]]/Table4[[#This Row],[Column18]]</f>
        <v>8.7024650106043766E-2</v>
      </c>
      <c r="BQ178" t="str">
        <f t="shared" ca="1" si="57"/>
        <v>1</v>
      </c>
      <c r="BS178">
        <f ca="1">IF(Table4[[#This Row],[Column28]]&gt;BU177,Table4[[#This Row],[Column3]],0)</f>
        <v>31</v>
      </c>
    </row>
    <row r="179" spans="1:71" x14ac:dyDescent="0.4">
      <c r="A179">
        <f t="shared" ca="1" si="58"/>
        <v>1</v>
      </c>
      <c r="B179" t="str">
        <f t="shared" ca="1" si="59"/>
        <v>woman</v>
      </c>
      <c r="C179">
        <f t="shared" ca="1" si="60"/>
        <v>31</v>
      </c>
      <c r="D179">
        <f t="shared" ca="1" si="61"/>
        <v>4</v>
      </c>
      <c r="E179" t="str">
        <f t="shared" ca="1" si="62"/>
        <v>IT</v>
      </c>
      <c r="F179">
        <f t="shared" ca="1" si="69"/>
        <v>3</v>
      </c>
      <c r="G179" t="str">
        <f ca="1">VLOOKUP(F179,$K$3:$L$7:L183,2)</f>
        <v>university</v>
      </c>
      <c r="H179">
        <f t="shared" ca="1" si="63"/>
        <v>0</v>
      </c>
      <c r="I179">
        <f t="shared" ca="1" si="64"/>
        <v>3</v>
      </c>
      <c r="J179">
        <f t="shared" ca="1" si="65"/>
        <v>49959</v>
      </c>
      <c r="P179">
        <f t="shared" ca="1" si="66"/>
        <v>6</v>
      </c>
      <c r="Q179" t="str">
        <f t="shared" ca="1" si="67"/>
        <v>ogun</v>
      </c>
      <c r="R179">
        <f t="shared" ca="1" si="70"/>
        <v>149877</v>
      </c>
      <c r="S179">
        <f t="shared" ca="1" si="68"/>
        <v>17673.984831592355</v>
      </c>
      <c r="T179">
        <f t="shared" ca="1" si="71"/>
        <v>79157.518194932025</v>
      </c>
      <c r="W179">
        <f t="shared" ca="1" si="72"/>
        <v>23854.075676146527</v>
      </c>
      <c r="X179">
        <f t="shared" ca="1" si="73"/>
        <v>48872.840600354764</v>
      </c>
      <c r="Y179">
        <f t="shared" ca="1" si="74"/>
        <v>62163.003860755111</v>
      </c>
      <c r="Z179">
        <f t="shared" ca="1" si="75"/>
        <v>291197.52205568715</v>
      </c>
      <c r="AA179">
        <f t="shared" ca="1" si="76"/>
        <v>90400.901108093647</v>
      </c>
      <c r="AB179">
        <f t="shared" ca="1" si="77"/>
        <v>200796.6209475935</v>
      </c>
      <c r="AE179">
        <f t="shared" ca="1" si="55"/>
        <v>0</v>
      </c>
      <c r="AF179">
        <f t="shared" ca="1" si="56"/>
        <v>1</v>
      </c>
      <c r="BA179" s="7">
        <f ca="1">Table4[[#This Row],[Column20]]/Table4[[#This Row],[Column9]]</f>
        <v>26385.839398310676</v>
      </c>
      <c r="BD179" s="6">
        <f ca="1">Table4[[#This Row],[Column19]]/Table4[[#This Row],[Column18]]</f>
        <v>0.11792326261929686</v>
      </c>
      <c r="BQ179" t="str">
        <f t="shared" ca="1" si="57"/>
        <v>1</v>
      </c>
      <c r="BS179">
        <f ca="1">IF(Table4[[#This Row],[Column28]]&gt;BU178,Table4[[#This Row],[Column3]],0)</f>
        <v>31</v>
      </c>
    </row>
    <row r="180" spans="1:71" x14ac:dyDescent="0.4">
      <c r="A180">
        <f t="shared" ca="1" si="58"/>
        <v>1</v>
      </c>
      <c r="B180" t="str">
        <f t="shared" ca="1" si="59"/>
        <v>woman</v>
      </c>
      <c r="C180">
        <f t="shared" ca="1" si="60"/>
        <v>38</v>
      </c>
      <c r="D180">
        <f t="shared" ca="1" si="61"/>
        <v>6</v>
      </c>
      <c r="E180" t="str">
        <f t="shared" ca="1" si="62"/>
        <v>Agriculture</v>
      </c>
      <c r="F180">
        <f t="shared" ca="1" si="69"/>
        <v>1</v>
      </c>
      <c r="G180" t="str">
        <f ca="1">VLOOKUP(F180,$K$3:$L$7:L184,2)</f>
        <v>high school</v>
      </c>
      <c r="H180">
        <f t="shared" ca="1" si="63"/>
        <v>1</v>
      </c>
      <c r="I180">
        <f t="shared" ca="1" si="64"/>
        <v>1</v>
      </c>
      <c r="J180">
        <f t="shared" ca="1" si="65"/>
        <v>30984</v>
      </c>
      <c r="P180">
        <f t="shared" ca="1" si="66"/>
        <v>3</v>
      </c>
      <c r="Q180" t="str">
        <f t="shared" ca="1" si="67"/>
        <v>osun</v>
      </c>
      <c r="R180">
        <f t="shared" ca="1" si="70"/>
        <v>123936</v>
      </c>
      <c r="S180">
        <f t="shared" ca="1" si="68"/>
        <v>47798.098436491855</v>
      </c>
      <c r="T180">
        <f t="shared" ca="1" si="71"/>
        <v>27028.877130909521</v>
      </c>
      <c r="W180">
        <f t="shared" ca="1" si="72"/>
        <v>12699.552455035822</v>
      </c>
      <c r="X180">
        <f t="shared" ca="1" si="73"/>
        <v>9718.6004289457487</v>
      </c>
      <c r="Y180">
        <f t="shared" ca="1" si="74"/>
        <v>31945.770073745698</v>
      </c>
      <c r="Z180">
        <f t="shared" ca="1" si="75"/>
        <v>182910.64720465522</v>
      </c>
      <c r="AA180">
        <f t="shared" ca="1" si="76"/>
        <v>70216.251320473428</v>
      </c>
      <c r="AB180">
        <f t="shared" ca="1" si="77"/>
        <v>112694.39588418179</v>
      </c>
      <c r="AE180">
        <f t="shared" ca="1" si="55"/>
        <v>1</v>
      </c>
      <c r="AF180">
        <f t="shared" ca="1" si="56"/>
        <v>0</v>
      </c>
      <c r="BA180" s="7">
        <f ca="1">Table4[[#This Row],[Column20]]/Table4[[#This Row],[Column9]]</f>
        <v>27028.877130909521</v>
      </c>
      <c r="BD180" s="6">
        <f ca="1">Table4[[#This Row],[Column19]]/Table4[[#This Row],[Column18]]</f>
        <v>0.38566759001816953</v>
      </c>
      <c r="BQ180" t="str">
        <f t="shared" ca="1" si="57"/>
        <v>1</v>
      </c>
      <c r="BS180">
        <f ca="1">IF(Table4[[#This Row],[Column28]]&gt;BU179,Table4[[#This Row],[Column3]],0)</f>
        <v>38</v>
      </c>
    </row>
    <row r="181" spans="1:71" x14ac:dyDescent="0.4">
      <c r="A181">
        <f t="shared" ca="1" si="58"/>
        <v>2</v>
      </c>
      <c r="B181" t="str">
        <f t="shared" ca="1" si="59"/>
        <v>man</v>
      </c>
      <c r="C181">
        <f t="shared" ca="1" si="60"/>
        <v>42</v>
      </c>
      <c r="D181">
        <f t="shared" ca="1" si="61"/>
        <v>6</v>
      </c>
      <c r="E181" t="str">
        <f t="shared" ca="1" si="62"/>
        <v>Agriculture</v>
      </c>
      <c r="F181">
        <f t="shared" ca="1" si="69"/>
        <v>5</v>
      </c>
      <c r="G181" t="str">
        <f ca="1">VLOOKUP(F181,$K$3:$L$7:L185,2)</f>
        <v>other</v>
      </c>
      <c r="H181">
        <f t="shared" ca="1" si="63"/>
        <v>0</v>
      </c>
      <c r="I181">
        <f t="shared" ca="1" si="64"/>
        <v>1</v>
      </c>
      <c r="J181">
        <f t="shared" ca="1" si="65"/>
        <v>72616</v>
      </c>
      <c r="P181">
        <f t="shared" ca="1" si="66"/>
        <v>4</v>
      </c>
      <c r="Q181" t="str">
        <f t="shared" ca="1" si="67"/>
        <v>lagos</v>
      </c>
      <c r="R181">
        <f t="shared" ca="1" si="70"/>
        <v>290464</v>
      </c>
      <c r="S181">
        <f t="shared" ca="1" si="68"/>
        <v>236350.12396370107</v>
      </c>
      <c r="T181">
        <f t="shared" ca="1" si="71"/>
        <v>35609.886233612371</v>
      </c>
      <c r="W181">
        <f t="shared" ca="1" si="72"/>
        <v>27144.658467444489</v>
      </c>
      <c r="X181">
        <f t="shared" ca="1" si="73"/>
        <v>11008.812134297135</v>
      </c>
      <c r="Y181">
        <f t="shared" ca="1" si="74"/>
        <v>65979.400919187843</v>
      </c>
      <c r="Z181">
        <f t="shared" ca="1" si="75"/>
        <v>392053.28715280019</v>
      </c>
      <c r="AA181">
        <f t="shared" ca="1" si="76"/>
        <v>274503.59456544271</v>
      </c>
      <c r="AB181">
        <f t="shared" ca="1" si="77"/>
        <v>117549.69258735748</v>
      </c>
      <c r="AE181">
        <f t="shared" ca="1" si="55"/>
        <v>0</v>
      </c>
      <c r="AF181">
        <f t="shared" ca="1" si="56"/>
        <v>1</v>
      </c>
      <c r="BA181" s="7">
        <f ca="1">Table4[[#This Row],[Column20]]/Table4[[#This Row],[Column9]]</f>
        <v>35609.886233612371</v>
      </c>
      <c r="BD181" s="6">
        <f ca="1">Table4[[#This Row],[Column19]]/Table4[[#This Row],[Column18]]</f>
        <v>0.81369850984528569</v>
      </c>
      <c r="BQ181" t="str">
        <f t="shared" ca="1" si="57"/>
        <v>1</v>
      </c>
      <c r="BS181">
        <f ca="1">IF(Table4[[#This Row],[Column28]]&gt;BU180,Table4[[#This Row],[Column3]],0)</f>
        <v>42</v>
      </c>
    </row>
    <row r="182" spans="1:71" x14ac:dyDescent="0.4">
      <c r="A182">
        <f t="shared" ca="1" si="58"/>
        <v>1</v>
      </c>
      <c r="B182" t="str">
        <f t="shared" ca="1" si="59"/>
        <v>woman</v>
      </c>
      <c r="C182">
        <f t="shared" ca="1" si="60"/>
        <v>25</v>
      </c>
      <c r="D182">
        <f t="shared" ca="1" si="61"/>
        <v>5</v>
      </c>
      <c r="E182" t="str">
        <f t="shared" ca="1" si="62"/>
        <v>General work</v>
      </c>
      <c r="F182">
        <f t="shared" ca="1" si="69"/>
        <v>5</v>
      </c>
      <c r="G182" t="str">
        <f ca="1">VLOOKUP(F182,$K$3:$L$7:L186,2)</f>
        <v>other</v>
      </c>
      <c r="H182">
        <f t="shared" ca="1" si="63"/>
        <v>1</v>
      </c>
      <c r="I182">
        <f t="shared" ca="1" si="64"/>
        <v>1</v>
      </c>
      <c r="J182">
        <f t="shared" ca="1" si="65"/>
        <v>30020</v>
      </c>
      <c r="P182">
        <f t="shared" ca="1" si="66"/>
        <v>2</v>
      </c>
      <c r="Q182" t="str">
        <f t="shared" ca="1" si="67"/>
        <v>ondo</v>
      </c>
      <c r="R182">
        <f t="shared" ca="1" si="70"/>
        <v>120080</v>
      </c>
      <c r="S182">
        <f t="shared" ca="1" si="68"/>
        <v>117843.64454634429</v>
      </c>
      <c r="T182">
        <f t="shared" ca="1" si="71"/>
        <v>11278.708405120598</v>
      </c>
      <c r="W182">
        <f t="shared" ca="1" si="72"/>
        <v>9263.0693746597772</v>
      </c>
      <c r="X182">
        <f t="shared" ca="1" si="73"/>
        <v>11882.623070075757</v>
      </c>
      <c r="Y182">
        <f t="shared" ca="1" si="74"/>
        <v>24450.588847296156</v>
      </c>
      <c r="Z182">
        <f t="shared" ca="1" si="75"/>
        <v>155809.29725241676</v>
      </c>
      <c r="AA182">
        <f t="shared" ca="1" si="76"/>
        <v>138989.33699107982</v>
      </c>
      <c r="AB182">
        <f t="shared" ca="1" si="77"/>
        <v>16819.960261336935</v>
      </c>
      <c r="AE182">
        <f t="shared" ca="1" si="55"/>
        <v>0</v>
      </c>
      <c r="AF182">
        <f t="shared" ca="1" si="56"/>
        <v>1</v>
      </c>
      <c r="BA182" s="7">
        <f ca="1">Table4[[#This Row],[Column20]]/Table4[[#This Row],[Column9]]</f>
        <v>11278.708405120598</v>
      </c>
      <c r="BD182" s="6">
        <f ca="1">Table4[[#This Row],[Column19]]/Table4[[#This Row],[Column18]]</f>
        <v>0.98137612047255407</v>
      </c>
      <c r="BQ182" t="str">
        <f t="shared" ca="1" si="57"/>
        <v>1</v>
      </c>
      <c r="BS182">
        <f ca="1">IF(Table4[[#This Row],[Column28]]&gt;BU181,Table4[[#This Row],[Column3]],0)</f>
        <v>25</v>
      </c>
    </row>
    <row r="183" spans="1:71" x14ac:dyDescent="0.4">
      <c r="A183">
        <f t="shared" ca="1" si="58"/>
        <v>1</v>
      </c>
      <c r="B183" t="str">
        <f t="shared" ca="1" si="59"/>
        <v>woman</v>
      </c>
      <c r="C183">
        <f t="shared" ca="1" si="60"/>
        <v>28</v>
      </c>
      <c r="D183">
        <f t="shared" ca="1" si="61"/>
        <v>5</v>
      </c>
      <c r="E183" t="str">
        <f t="shared" ca="1" si="62"/>
        <v>General work</v>
      </c>
      <c r="F183">
        <f t="shared" ca="1" si="69"/>
        <v>5</v>
      </c>
      <c r="G183" t="str">
        <f ca="1">VLOOKUP(F183,$K$3:$L$7:L187,2)</f>
        <v>other</v>
      </c>
      <c r="H183">
        <f t="shared" ca="1" si="63"/>
        <v>3</v>
      </c>
      <c r="I183">
        <f t="shared" ca="1" si="64"/>
        <v>2</v>
      </c>
      <c r="J183">
        <f t="shared" ca="1" si="65"/>
        <v>25570</v>
      </c>
      <c r="K183">
        <v>61</v>
      </c>
      <c r="L183" t="s">
        <v>11</v>
      </c>
      <c r="N183">
        <v>73</v>
      </c>
      <c r="O183" t="s">
        <v>4</v>
      </c>
      <c r="P183">
        <f t="shared" ca="1" si="66"/>
        <v>4</v>
      </c>
      <c r="Q183" t="str">
        <f t="shared" ca="1" si="67"/>
        <v>lagos</v>
      </c>
      <c r="R183">
        <f t="shared" ca="1" si="70"/>
        <v>76710</v>
      </c>
      <c r="S183">
        <f t="shared" ca="1" si="68"/>
        <v>42618.979961597623</v>
      </c>
      <c r="T183">
        <f t="shared" ca="1" si="71"/>
        <v>10441.379980396854</v>
      </c>
      <c r="W183">
        <f t="shared" ca="1" si="72"/>
        <v>3137.5831697436915</v>
      </c>
      <c r="X183">
        <f t="shared" ca="1" si="73"/>
        <v>4246.0075790850879</v>
      </c>
      <c r="Y183">
        <f t="shared" ca="1" si="74"/>
        <v>29826.320538900742</v>
      </c>
      <c r="Z183">
        <f t="shared" ca="1" si="75"/>
        <v>116977.70051929759</v>
      </c>
      <c r="AA183">
        <f t="shared" ca="1" si="76"/>
        <v>50002.570710426407</v>
      </c>
      <c r="AB183">
        <f t="shared" ca="1" si="77"/>
        <v>66975.129808871192</v>
      </c>
      <c r="AE183">
        <f t="shared" ca="1" si="55"/>
        <v>0</v>
      </c>
      <c r="AF183">
        <f t="shared" ca="1" si="56"/>
        <v>1</v>
      </c>
      <c r="BA183" s="7">
        <f ca="1">Table4[[#This Row],[Column20]]/Table4[[#This Row],[Column9]]</f>
        <v>5220.689990198427</v>
      </c>
      <c r="BD183" s="6">
        <f ca="1">Table4[[#This Row],[Column19]]/Table4[[#This Row],[Column18]]</f>
        <v>0.55558571192279527</v>
      </c>
      <c r="BQ183" t="str">
        <f t="shared" ca="1" si="57"/>
        <v>1</v>
      </c>
      <c r="BS183">
        <f ca="1">IF(Table4[[#This Row],[Column28]]&gt;BU182,Table4[[#This Row],[Column3]],0)</f>
        <v>28</v>
      </c>
    </row>
    <row r="184" spans="1:71" x14ac:dyDescent="0.4">
      <c r="A184">
        <f t="shared" ca="1" si="58"/>
        <v>1</v>
      </c>
      <c r="B184" t="str">
        <f t="shared" ca="1" si="59"/>
        <v>woman</v>
      </c>
      <c r="C184">
        <f t="shared" ca="1" si="60"/>
        <v>43</v>
      </c>
      <c r="D184">
        <f t="shared" ca="1" si="61"/>
        <v>6</v>
      </c>
      <c r="E184" t="str">
        <f t="shared" ca="1" si="62"/>
        <v>Agriculture</v>
      </c>
      <c r="F184">
        <f t="shared" ca="1" si="69"/>
        <v>2</v>
      </c>
      <c r="G184" t="str">
        <f ca="1">VLOOKUP(F184,$K$3:$L$7:L188,2)</f>
        <v>college</v>
      </c>
      <c r="H184">
        <f t="shared" ca="1" si="63"/>
        <v>4</v>
      </c>
      <c r="I184">
        <f t="shared" ca="1" si="64"/>
        <v>3</v>
      </c>
      <c r="J184">
        <f t="shared" ca="1" si="65"/>
        <v>53078</v>
      </c>
      <c r="K184">
        <v>62</v>
      </c>
      <c r="L184" t="s">
        <v>12</v>
      </c>
      <c r="N184">
        <v>74</v>
      </c>
      <c r="O184" t="s">
        <v>5</v>
      </c>
      <c r="P184">
        <f t="shared" ca="1" si="66"/>
        <v>1</v>
      </c>
      <c r="Q184" t="str">
        <f t="shared" ca="1" si="67"/>
        <v>ekiti</v>
      </c>
      <c r="R184">
        <f t="shared" ca="1" si="70"/>
        <v>159234</v>
      </c>
      <c r="S184">
        <f t="shared" ca="1" si="68"/>
        <v>92201.162574994887</v>
      </c>
      <c r="T184">
        <f t="shared" ca="1" si="71"/>
        <v>32071.396573745998</v>
      </c>
      <c r="W184">
        <f t="shared" ca="1" si="72"/>
        <v>25722.657670967532</v>
      </c>
      <c r="X184">
        <f t="shared" ca="1" si="73"/>
        <v>27136.149206010527</v>
      </c>
      <c r="Y184">
        <f t="shared" ca="1" si="74"/>
        <v>12469.552224254032</v>
      </c>
      <c r="Z184">
        <f t="shared" ca="1" si="75"/>
        <v>203774.94879800003</v>
      </c>
      <c r="AA184">
        <f t="shared" ca="1" si="76"/>
        <v>145059.96945197295</v>
      </c>
      <c r="AB184">
        <f t="shared" ca="1" si="77"/>
        <v>58714.979346027074</v>
      </c>
      <c r="AE184">
        <f t="shared" ca="1" si="55"/>
        <v>1</v>
      </c>
      <c r="AF184">
        <f t="shared" ca="1" si="56"/>
        <v>0</v>
      </c>
      <c r="BA184" s="7">
        <f ca="1">Table4[[#This Row],[Column20]]/Table4[[#This Row],[Column9]]</f>
        <v>10690.465524581999</v>
      </c>
      <c r="BD184" s="6">
        <f ca="1">Table4[[#This Row],[Column19]]/Table4[[#This Row],[Column18]]</f>
        <v>0.57902936919875714</v>
      </c>
      <c r="BQ184" t="str">
        <f t="shared" ca="1" si="57"/>
        <v>1</v>
      </c>
      <c r="BS184">
        <f ca="1">IF(Table4[[#This Row],[Column28]]&gt;BU183,Table4[[#This Row],[Column3]],0)</f>
        <v>43</v>
      </c>
    </row>
    <row r="185" spans="1:71" x14ac:dyDescent="0.4">
      <c r="A185">
        <f t="shared" ca="1" si="58"/>
        <v>2</v>
      </c>
      <c r="B185" t="str">
        <f t="shared" ca="1" si="59"/>
        <v>man</v>
      </c>
      <c r="C185">
        <f t="shared" ca="1" si="60"/>
        <v>30</v>
      </c>
      <c r="D185">
        <f t="shared" ca="1" si="61"/>
        <v>2</v>
      </c>
      <c r="E185" t="str">
        <f t="shared" ca="1" si="62"/>
        <v>construction</v>
      </c>
      <c r="F185">
        <f t="shared" ca="1" si="69"/>
        <v>1</v>
      </c>
      <c r="G185" t="str">
        <f ca="1">VLOOKUP(F185,$K$3:$L$7:L189,2)</f>
        <v>high school</v>
      </c>
      <c r="H185">
        <f t="shared" ca="1" si="63"/>
        <v>3</v>
      </c>
      <c r="I185">
        <f t="shared" ca="1" si="64"/>
        <v>1</v>
      </c>
      <c r="J185">
        <f t="shared" ca="1" si="65"/>
        <v>78455</v>
      </c>
      <c r="K185">
        <v>63</v>
      </c>
      <c r="L185" t="s">
        <v>13</v>
      </c>
      <c r="N185">
        <v>75</v>
      </c>
      <c r="O185" t="s">
        <v>6</v>
      </c>
      <c r="P185">
        <f t="shared" ca="1" si="66"/>
        <v>7</v>
      </c>
      <c r="Q185" t="str">
        <f t="shared" ca="1" si="67"/>
        <v>kwara</v>
      </c>
      <c r="R185">
        <f t="shared" ca="1" si="70"/>
        <v>235365</v>
      </c>
      <c r="S185">
        <f t="shared" ca="1" si="68"/>
        <v>60119.735308224175</v>
      </c>
      <c r="T185">
        <f t="shared" ca="1" si="71"/>
        <v>52700.762601914852</v>
      </c>
      <c r="U185">
        <v>85</v>
      </c>
      <c r="V185" t="s">
        <v>20</v>
      </c>
      <c r="W185">
        <f t="shared" ca="1" si="72"/>
        <v>13947.771387736006</v>
      </c>
      <c r="X185">
        <f t="shared" ca="1" si="73"/>
        <v>41905.811859465975</v>
      </c>
      <c r="Y185">
        <f t="shared" ca="1" si="74"/>
        <v>83958.978472171773</v>
      </c>
      <c r="Z185">
        <f t="shared" ca="1" si="75"/>
        <v>372024.74107408663</v>
      </c>
      <c r="AA185">
        <f t="shared" ca="1" si="76"/>
        <v>115973.31855542616</v>
      </c>
      <c r="AB185">
        <f t="shared" ca="1" si="77"/>
        <v>256051.42251866049</v>
      </c>
      <c r="AE185">
        <f t="shared" ca="1" si="55"/>
        <v>1</v>
      </c>
      <c r="AF185">
        <f t="shared" ca="1" si="56"/>
        <v>0</v>
      </c>
      <c r="BA185" s="7">
        <f ca="1">Table4[[#This Row],[Column20]]/Table4[[#This Row],[Column9]]</f>
        <v>52700.762601914852</v>
      </c>
      <c r="BD185" s="6">
        <f ca="1">Table4[[#This Row],[Column19]]/Table4[[#This Row],[Column18]]</f>
        <v>0.25543192619218735</v>
      </c>
      <c r="BQ185" t="str">
        <f t="shared" ca="1" si="57"/>
        <v>1</v>
      </c>
      <c r="BS185">
        <f ca="1">IF(Table4[[#This Row],[Column28]]&gt;BU184,Table4[[#This Row],[Column3]],0)</f>
        <v>30</v>
      </c>
    </row>
    <row r="186" spans="1:71" x14ac:dyDescent="0.4">
      <c r="A186">
        <f t="shared" ca="1" si="58"/>
        <v>2</v>
      </c>
      <c r="B186" t="str">
        <f t="shared" ca="1" si="59"/>
        <v>man</v>
      </c>
      <c r="C186">
        <f t="shared" ca="1" si="60"/>
        <v>41</v>
      </c>
      <c r="D186">
        <f t="shared" ca="1" si="61"/>
        <v>3</v>
      </c>
      <c r="E186" t="str">
        <f t="shared" ca="1" si="62"/>
        <v>Academia</v>
      </c>
      <c r="F186">
        <f t="shared" ca="1" si="69"/>
        <v>3</v>
      </c>
      <c r="G186" t="str">
        <f ca="1">VLOOKUP(F186,$K$3:$L$7:L190,2)</f>
        <v>university</v>
      </c>
      <c r="H186">
        <f t="shared" ca="1" si="63"/>
        <v>4</v>
      </c>
      <c r="I186">
        <f t="shared" ca="1" si="64"/>
        <v>3</v>
      </c>
      <c r="J186">
        <f t="shared" ca="1" si="65"/>
        <v>63792</v>
      </c>
      <c r="K186">
        <v>64</v>
      </c>
      <c r="L186" t="s">
        <v>14</v>
      </c>
      <c r="N186">
        <v>76</v>
      </c>
      <c r="O186" t="s">
        <v>7</v>
      </c>
      <c r="P186">
        <f t="shared" ca="1" si="66"/>
        <v>4</v>
      </c>
      <c r="Q186" t="str">
        <f t="shared" ca="1" si="67"/>
        <v>lagos</v>
      </c>
      <c r="R186">
        <f t="shared" ca="1" si="70"/>
        <v>255168</v>
      </c>
      <c r="S186">
        <f t="shared" ca="1" si="68"/>
        <v>250957.9721981287</v>
      </c>
      <c r="T186">
        <f t="shared" ca="1" si="71"/>
        <v>83393.814102187956</v>
      </c>
      <c r="U186">
        <v>86</v>
      </c>
      <c r="V186" t="s">
        <v>21</v>
      </c>
      <c r="W186">
        <f t="shared" ca="1" si="72"/>
        <v>78115.853153770106</v>
      </c>
      <c r="X186">
        <f t="shared" ca="1" si="73"/>
        <v>15884.108413798451</v>
      </c>
      <c r="Y186">
        <f t="shared" ca="1" si="74"/>
        <v>55776.11623517776</v>
      </c>
      <c r="Z186">
        <f t="shared" ca="1" si="75"/>
        <v>394337.93033736572</v>
      </c>
      <c r="AA186">
        <f t="shared" ca="1" si="76"/>
        <v>344957.93376569723</v>
      </c>
      <c r="AB186">
        <f t="shared" ca="1" si="77"/>
        <v>49379.996571668482</v>
      </c>
      <c r="AE186">
        <f t="shared" ca="1" si="55"/>
        <v>1</v>
      </c>
      <c r="AF186">
        <f t="shared" ca="1" si="56"/>
        <v>0</v>
      </c>
      <c r="BA186" s="7">
        <f ca="1">Table4[[#This Row],[Column20]]/Table4[[#This Row],[Column9]]</f>
        <v>27797.938034062652</v>
      </c>
      <c r="BD186" s="6">
        <f ca="1">Table4[[#This Row],[Column19]]/Table4[[#This Row],[Column18]]</f>
        <v>0.98350095700922024</v>
      </c>
      <c r="BQ186" t="str">
        <f t="shared" ca="1" si="57"/>
        <v>1</v>
      </c>
      <c r="BS186">
        <f ca="1">IF(Table4[[#This Row],[Column28]]&gt;BU185,Table4[[#This Row],[Column3]],0)</f>
        <v>41</v>
      </c>
    </row>
    <row r="187" spans="1:71" x14ac:dyDescent="0.4">
      <c r="A187">
        <f t="shared" ca="1" si="58"/>
        <v>2</v>
      </c>
      <c r="B187" t="str">
        <f t="shared" ca="1" si="59"/>
        <v>man</v>
      </c>
      <c r="C187">
        <f t="shared" ca="1" si="60"/>
        <v>38</v>
      </c>
      <c r="D187">
        <f t="shared" ca="1" si="61"/>
        <v>4</v>
      </c>
      <c r="E187" t="str">
        <f t="shared" ca="1" si="62"/>
        <v>IT</v>
      </c>
      <c r="F187">
        <f t="shared" ca="1" si="69"/>
        <v>2</v>
      </c>
      <c r="G187" t="str">
        <f ca="1">VLOOKUP(F187,$K$3:$L$7:L191,2)</f>
        <v>college</v>
      </c>
      <c r="H187">
        <f t="shared" ca="1" si="63"/>
        <v>1</v>
      </c>
      <c r="I187">
        <f t="shared" ca="1" si="64"/>
        <v>4</v>
      </c>
      <c r="J187">
        <f t="shared" ca="1" si="65"/>
        <v>75840</v>
      </c>
      <c r="K187">
        <v>65</v>
      </c>
      <c r="L187" t="s">
        <v>15</v>
      </c>
      <c r="N187">
        <v>77</v>
      </c>
      <c r="O187" t="s">
        <v>8</v>
      </c>
      <c r="P187">
        <f t="shared" ca="1" si="66"/>
        <v>7</v>
      </c>
      <c r="Q187" t="str">
        <f t="shared" ca="1" si="67"/>
        <v>kwara</v>
      </c>
      <c r="R187">
        <f t="shared" ca="1" si="70"/>
        <v>227520</v>
      </c>
      <c r="S187">
        <f t="shared" ca="1" si="68"/>
        <v>122362.69596415691</v>
      </c>
      <c r="T187">
        <f t="shared" ca="1" si="71"/>
        <v>18943.029065975683</v>
      </c>
      <c r="U187">
        <v>87</v>
      </c>
      <c r="V187" t="s">
        <v>22</v>
      </c>
      <c r="W187">
        <f t="shared" ca="1" si="72"/>
        <v>8526.5652974679124</v>
      </c>
      <c r="X187">
        <f t="shared" ca="1" si="73"/>
        <v>55893.598409250873</v>
      </c>
      <c r="Y187">
        <f t="shared" ca="1" si="74"/>
        <v>19840.976098570398</v>
      </c>
      <c r="Z187">
        <f t="shared" ca="1" si="75"/>
        <v>266304.00516454608</v>
      </c>
      <c r="AA187">
        <f t="shared" ca="1" si="76"/>
        <v>186782.85967087571</v>
      </c>
      <c r="AB187">
        <f t="shared" ca="1" si="77"/>
        <v>79521.145493670367</v>
      </c>
      <c r="AE187">
        <f t="shared" ca="1" si="55"/>
        <v>0</v>
      </c>
      <c r="AF187">
        <f t="shared" ca="1" si="56"/>
        <v>1</v>
      </c>
      <c r="BA187" s="7">
        <f ca="1">Table4[[#This Row],[Column20]]/Table4[[#This Row],[Column9]]</f>
        <v>4735.7572664939207</v>
      </c>
      <c r="BD187" s="6">
        <f ca="1">Table4[[#This Row],[Column19]]/Table4[[#This Row],[Column18]]</f>
        <v>0.53781072417438869</v>
      </c>
      <c r="BQ187" t="str">
        <f t="shared" ca="1" si="57"/>
        <v>1</v>
      </c>
      <c r="BS187">
        <f ca="1">IF(Table4[[#This Row],[Column28]]&gt;BU186,Table4[[#This Row],[Column3]],0)</f>
        <v>38</v>
      </c>
    </row>
    <row r="188" spans="1:71" x14ac:dyDescent="0.4">
      <c r="A188">
        <f t="shared" ca="1" si="58"/>
        <v>1</v>
      </c>
      <c r="B188" t="str">
        <f t="shared" ca="1" si="59"/>
        <v>woman</v>
      </c>
      <c r="C188">
        <f t="shared" ca="1" si="60"/>
        <v>27</v>
      </c>
      <c r="D188">
        <f t="shared" ca="1" si="61"/>
        <v>2</v>
      </c>
      <c r="E188" t="str">
        <f t="shared" ca="1" si="62"/>
        <v>construction</v>
      </c>
      <c r="F188">
        <f t="shared" ca="1" si="69"/>
        <v>5</v>
      </c>
      <c r="G188" t="str">
        <f ca="1">VLOOKUP(F188,$K$3:$L$7:L192,2)</f>
        <v>other</v>
      </c>
      <c r="H188">
        <f t="shared" ca="1" si="63"/>
        <v>1</v>
      </c>
      <c r="I188">
        <f t="shared" ca="1" si="64"/>
        <v>3</v>
      </c>
      <c r="J188">
        <f t="shared" ca="1" si="65"/>
        <v>64283</v>
      </c>
      <c r="N188">
        <v>78</v>
      </c>
      <c r="O188" t="s">
        <v>9</v>
      </c>
      <c r="P188">
        <f t="shared" ca="1" si="66"/>
        <v>4</v>
      </c>
      <c r="Q188" t="str">
        <f t="shared" ca="1" si="67"/>
        <v>lagos</v>
      </c>
      <c r="R188">
        <f t="shared" ca="1" si="70"/>
        <v>257132</v>
      </c>
      <c r="S188">
        <f t="shared" ca="1" si="68"/>
        <v>117057.56597862679</v>
      </c>
      <c r="T188">
        <f t="shared" ca="1" si="71"/>
        <v>30237.084927358665</v>
      </c>
      <c r="U188">
        <v>88</v>
      </c>
      <c r="V188" t="s">
        <v>23</v>
      </c>
      <c r="W188">
        <f t="shared" ca="1" si="72"/>
        <v>25106.373245222443</v>
      </c>
      <c r="X188">
        <f t="shared" ca="1" si="73"/>
        <v>1123.4642530375731</v>
      </c>
      <c r="Y188">
        <f t="shared" ca="1" si="74"/>
        <v>29461.09033102695</v>
      </c>
      <c r="Z188">
        <f t="shared" ca="1" si="75"/>
        <v>316830.1752583856</v>
      </c>
      <c r="AA188">
        <f t="shared" ca="1" si="76"/>
        <v>143287.40347688683</v>
      </c>
      <c r="AB188">
        <f t="shared" ca="1" si="77"/>
        <v>173542.77178149877</v>
      </c>
      <c r="AE188">
        <f t="shared" ca="1" si="55"/>
        <v>1</v>
      </c>
      <c r="AF188">
        <f t="shared" ca="1" si="56"/>
        <v>0</v>
      </c>
      <c r="BA188" s="7">
        <f ca="1">Table4[[#This Row],[Column20]]/Table4[[#This Row],[Column9]]</f>
        <v>10079.028309119554</v>
      </c>
      <c r="BD188" s="6">
        <f ca="1">Table4[[#This Row],[Column19]]/Table4[[#This Row],[Column18]]</f>
        <v>0.45524308906953159</v>
      </c>
      <c r="BQ188" t="str">
        <f t="shared" ca="1" si="57"/>
        <v>1</v>
      </c>
      <c r="BS188">
        <f ca="1">IF(Table4[[#This Row],[Column28]]&gt;BU187,Table4[[#This Row],[Column3]],0)</f>
        <v>27</v>
      </c>
    </row>
    <row r="189" spans="1:71" x14ac:dyDescent="0.4">
      <c r="A189">
        <f t="shared" ca="1" si="58"/>
        <v>2</v>
      </c>
      <c r="B189" t="str">
        <f t="shared" ca="1" si="59"/>
        <v>man</v>
      </c>
      <c r="C189">
        <f t="shared" ca="1" si="60"/>
        <v>28</v>
      </c>
      <c r="D189">
        <f t="shared" ca="1" si="61"/>
        <v>5</v>
      </c>
      <c r="E189" t="str">
        <f t="shared" ca="1" si="62"/>
        <v>General work</v>
      </c>
      <c r="F189">
        <f t="shared" ca="1" si="69"/>
        <v>3</v>
      </c>
      <c r="G189" t="str">
        <f ca="1">VLOOKUP(F189,$K$3:$L$7:L193,2)</f>
        <v>university</v>
      </c>
      <c r="H189">
        <f t="shared" ca="1" si="63"/>
        <v>0</v>
      </c>
      <c r="I189">
        <f t="shared" ca="1" si="64"/>
        <v>2</v>
      </c>
      <c r="J189">
        <f t="shared" ca="1" si="65"/>
        <v>34800</v>
      </c>
      <c r="P189">
        <f t="shared" ca="1" si="66"/>
        <v>6</v>
      </c>
      <c r="Q189" t="str">
        <f t="shared" ca="1" si="67"/>
        <v>ogun</v>
      </c>
      <c r="R189">
        <f t="shared" ca="1" si="70"/>
        <v>104400</v>
      </c>
      <c r="S189">
        <f t="shared" ca="1" si="68"/>
        <v>21101.008188744723</v>
      </c>
      <c r="T189">
        <f t="shared" ca="1" si="71"/>
        <v>35737.285333169035</v>
      </c>
      <c r="U189">
        <v>89</v>
      </c>
      <c r="V189" t="s">
        <v>24</v>
      </c>
      <c r="W189">
        <f t="shared" ca="1" si="72"/>
        <v>15232.541372277119</v>
      </c>
      <c r="X189">
        <f t="shared" ca="1" si="73"/>
        <v>361.36721999749284</v>
      </c>
      <c r="Y189">
        <f t="shared" ca="1" si="74"/>
        <v>9538.0735384539312</v>
      </c>
      <c r="Z189">
        <f t="shared" ca="1" si="75"/>
        <v>149675.35887162297</v>
      </c>
      <c r="AA189">
        <f t="shared" ca="1" si="76"/>
        <v>36694.916781019332</v>
      </c>
      <c r="AB189">
        <f t="shared" ca="1" si="77"/>
        <v>112980.44209060364</v>
      </c>
      <c r="AE189">
        <f t="shared" ca="1" si="55"/>
        <v>1</v>
      </c>
      <c r="AF189">
        <f t="shared" ca="1" si="56"/>
        <v>0</v>
      </c>
      <c r="BA189" s="7">
        <f ca="1">Table4[[#This Row],[Column20]]/Table4[[#This Row],[Column9]]</f>
        <v>17868.642666584517</v>
      </c>
      <c r="BD189" s="6">
        <f ca="1">Table4[[#This Row],[Column19]]/Table4[[#This Row],[Column18]]</f>
        <v>0.20211693667380004</v>
      </c>
      <c r="BQ189" t="str">
        <f t="shared" ca="1" si="57"/>
        <v>1</v>
      </c>
      <c r="BS189">
        <f ca="1">IF(Table4[[#This Row],[Column28]]&gt;BU188,Table4[[#This Row],[Column3]],0)</f>
        <v>28</v>
      </c>
    </row>
    <row r="190" spans="1:71" x14ac:dyDescent="0.4">
      <c r="A190">
        <f t="shared" ca="1" si="58"/>
        <v>2</v>
      </c>
      <c r="B190" t="str">
        <f t="shared" ca="1" si="59"/>
        <v>man</v>
      </c>
      <c r="C190">
        <f t="shared" ca="1" si="60"/>
        <v>34</v>
      </c>
      <c r="D190">
        <f t="shared" ca="1" si="61"/>
        <v>4</v>
      </c>
      <c r="E190" t="str">
        <f t="shared" ca="1" si="62"/>
        <v>IT</v>
      </c>
      <c r="F190">
        <f t="shared" ca="1" si="69"/>
        <v>3</v>
      </c>
      <c r="G190" t="str">
        <f ca="1">VLOOKUP(F190,$K$3:$L$7:L194,2)</f>
        <v>university</v>
      </c>
      <c r="H190">
        <f t="shared" ca="1" si="63"/>
        <v>2</v>
      </c>
      <c r="I190">
        <f t="shared" ca="1" si="64"/>
        <v>3</v>
      </c>
      <c r="J190">
        <f t="shared" ca="1" si="65"/>
        <v>34120</v>
      </c>
      <c r="P190">
        <f t="shared" ca="1" si="66"/>
        <v>5</v>
      </c>
      <c r="Q190" t="str">
        <f t="shared" ca="1" si="67"/>
        <v>oyo</v>
      </c>
      <c r="R190">
        <f t="shared" ca="1" si="70"/>
        <v>102360</v>
      </c>
      <c r="S190">
        <f t="shared" ca="1" si="68"/>
        <v>25384.87762562454</v>
      </c>
      <c r="T190">
        <f t="shared" ca="1" si="71"/>
        <v>63129.334570603191</v>
      </c>
      <c r="U190">
        <v>90</v>
      </c>
      <c r="V190" t="s">
        <v>25</v>
      </c>
      <c r="W190">
        <f t="shared" ca="1" si="72"/>
        <v>16226.012340785695</v>
      </c>
      <c r="X190">
        <f t="shared" ca="1" si="73"/>
        <v>443.75986428631609</v>
      </c>
      <c r="Y190">
        <f t="shared" ca="1" si="74"/>
        <v>17689.599593302177</v>
      </c>
      <c r="Z190">
        <f t="shared" ca="1" si="75"/>
        <v>183178.93416390536</v>
      </c>
      <c r="AA190">
        <f t="shared" ca="1" si="76"/>
        <v>42054.649830696551</v>
      </c>
      <c r="AB190">
        <f t="shared" ca="1" si="77"/>
        <v>141124.28433320881</v>
      </c>
      <c r="AE190">
        <f t="shared" ca="1" si="55"/>
        <v>0</v>
      </c>
      <c r="AF190">
        <f t="shared" ca="1" si="56"/>
        <v>1</v>
      </c>
      <c r="BA190" s="7">
        <f ca="1">Table4[[#This Row],[Column20]]/Table4[[#This Row],[Column9]]</f>
        <v>21043.111523534397</v>
      </c>
      <c r="BD190" s="6">
        <f ca="1">Table4[[#This Row],[Column19]]/Table4[[#This Row],[Column18]]</f>
        <v>0.24799606902720339</v>
      </c>
      <c r="BQ190" t="str">
        <f t="shared" ca="1" si="57"/>
        <v>1</v>
      </c>
      <c r="BS190">
        <f ca="1">IF(Table4[[#This Row],[Column28]]&gt;BU189,Table4[[#This Row],[Column3]],0)</f>
        <v>34</v>
      </c>
    </row>
    <row r="191" spans="1:71" x14ac:dyDescent="0.4">
      <c r="A191">
        <f t="shared" ca="1" si="58"/>
        <v>1</v>
      </c>
      <c r="B191" t="str">
        <f t="shared" ca="1" si="59"/>
        <v>woman</v>
      </c>
      <c r="C191">
        <f t="shared" ca="1" si="60"/>
        <v>39</v>
      </c>
      <c r="D191">
        <f t="shared" ca="1" si="61"/>
        <v>1</v>
      </c>
      <c r="E191" t="str">
        <f t="shared" ca="1" si="62"/>
        <v>heallth</v>
      </c>
      <c r="F191">
        <f t="shared" ca="1" si="69"/>
        <v>5</v>
      </c>
      <c r="G191" t="str">
        <f ca="1">VLOOKUP(F191,$K$3:$L$7:L195,2)</f>
        <v>other</v>
      </c>
      <c r="H191">
        <f t="shared" ca="1" si="63"/>
        <v>2</v>
      </c>
      <c r="I191">
        <f t="shared" ca="1" si="64"/>
        <v>3</v>
      </c>
      <c r="J191">
        <f t="shared" ca="1" si="65"/>
        <v>81913</v>
      </c>
      <c r="P191">
        <f t="shared" ca="1" si="66"/>
        <v>4</v>
      </c>
      <c r="Q191" t="str">
        <f t="shared" ca="1" si="67"/>
        <v>lagos</v>
      </c>
      <c r="R191">
        <f t="shared" ca="1" si="70"/>
        <v>327652</v>
      </c>
      <c r="S191">
        <f t="shared" ca="1" si="68"/>
        <v>158089.45931574737</v>
      </c>
      <c r="T191">
        <f t="shared" ca="1" si="71"/>
        <v>142507.88504174061</v>
      </c>
      <c r="U191">
        <v>91</v>
      </c>
      <c r="V191" t="s">
        <v>26</v>
      </c>
      <c r="W191">
        <f t="shared" ca="1" si="72"/>
        <v>15568.640140858974</v>
      </c>
      <c r="X191">
        <f t="shared" ca="1" si="73"/>
        <v>76316.512160099024</v>
      </c>
      <c r="Y191">
        <f t="shared" ca="1" si="74"/>
        <v>69992.378230447153</v>
      </c>
      <c r="Z191">
        <f t="shared" ca="1" si="75"/>
        <v>540152.26327218779</v>
      </c>
      <c r="AA191">
        <f t="shared" ca="1" si="76"/>
        <v>249974.61161670537</v>
      </c>
      <c r="AB191">
        <f t="shared" ca="1" si="77"/>
        <v>290177.65165548242</v>
      </c>
      <c r="AE191">
        <f t="shared" ca="1" si="55"/>
        <v>1</v>
      </c>
      <c r="AF191">
        <f t="shared" ca="1" si="56"/>
        <v>0</v>
      </c>
      <c r="BA191" s="7">
        <f ca="1">Table4[[#This Row],[Column20]]/Table4[[#This Row],[Column9]]</f>
        <v>47502.628347246871</v>
      </c>
      <c r="BD191" s="6">
        <f ca="1">Table4[[#This Row],[Column19]]/Table4[[#This Row],[Column18]]</f>
        <v>0.4824919711027168</v>
      </c>
      <c r="BQ191" t="str">
        <f t="shared" ca="1" si="57"/>
        <v>1</v>
      </c>
      <c r="BS191">
        <f ca="1">IF(Table4[[#This Row],[Column28]]&gt;BU190,Table4[[#This Row],[Column3]],0)</f>
        <v>39</v>
      </c>
    </row>
    <row r="192" spans="1:71" x14ac:dyDescent="0.4">
      <c r="A192">
        <f t="shared" ca="1" si="58"/>
        <v>2</v>
      </c>
      <c r="B192" t="str">
        <f t="shared" ca="1" si="59"/>
        <v>man</v>
      </c>
      <c r="C192">
        <f t="shared" ca="1" si="60"/>
        <v>31</v>
      </c>
      <c r="D192">
        <f t="shared" ca="1" si="61"/>
        <v>4</v>
      </c>
      <c r="E192" t="str">
        <f t="shared" ca="1" si="62"/>
        <v>IT</v>
      </c>
      <c r="F192">
        <f t="shared" ca="1" si="69"/>
        <v>3</v>
      </c>
      <c r="G192" t="str">
        <f ca="1">VLOOKUP(F192,$K$3:$L$7:L196,2)</f>
        <v>university</v>
      </c>
      <c r="H192">
        <f t="shared" ca="1" si="63"/>
        <v>4</v>
      </c>
      <c r="I192">
        <f t="shared" ca="1" si="64"/>
        <v>3</v>
      </c>
      <c r="J192">
        <f t="shared" ca="1" si="65"/>
        <v>84208</v>
      </c>
      <c r="P192">
        <f t="shared" ca="1" si="66"/>
        <v>4</v>
      </c>
      <c r="Q192" t="str">
        <f t="shared" ca="1" si="67"/>
        <v>lagos</v>
      </c>
      <c r="R192">
        <f t="shared" ca="1" si="70"/>
        <v>252624</v>
      </c>
      <c r="S192">
        <f t="shared" ca="1" si="68"/>
        <v>185289.31821982755</v>
      </c>
      <c r="T192">
        <f t="shared" ca="1" si="71"/>
        <v>92417.800306737918</v>
      </c>
      <c r="W192">
        <f t="shared" ca="1" si="72"/>
        <v>86085.873278177518</v>
      </c>
      <c r="X192">
        <f t="shared" ca="1" si="73"/>
        <v>41954.476091234574</v>
      </c>
      <c r="Y192">
        <f t="shared" ca="1" si="74"/>
        <v>102930.90411365207</v>
      </c>
      <c r="Z192">
        <f t="shared" ca="1" si="75"/>
        <v>447972.70442038996</v>
      </c>
      <c r="AA192">
        <f t="shared" ca="1" si="76"/>
        <v>313329.66758923966</v>
      </c>
      <c r="AB192">
        <f t="shared" ca="1" si="77"/>
        <v>134643.0368311503</v>
      </c>
      <c r="AE192">
        <f t="shared" ca="1" si="55"/>
        <v>0</v>
      </c>
      <c r="AF192">
        <f t="shared" ca="1" si="56"/>
        <v>1</v>
      </c>
      <c r="BA192" s="7">
        <f ca="1">Table4[[#This Row],[Column20]]/Table4[[#This Row],[Column9]]</f>
        <v>30805.933435579307</v>
      </c>
      <c r="BD192" s="6">
        <f ca="1">Table4[[#This Row],[Column19]]/Table4[[#This Row],[Column18]]</f>
        <v>0.73345888838680229</v>
      </c>
      <c r="BQ192" t="str">
        <f t="shared" ca="1" si="57"/>
        <v>1</v>
      </c>
      <c r="BS192">
        <f ca="1">IF(Table4[[#This Row],[Column28]]&gt;BU191,Table4[[#This Row],[Column3]],0)</f>
        <v>31</v>
      </c>
    </row>
    <row r="193" spans="1:71" x14ac:dyDescent="0.4">
      <c r="A193">
        <f t="shared" ca="1" si="58"/>
        <v>1</v>
      </c>
      <c r="B193" t="str">
        <f t="shared" ca="1" si="59"/>
        <v>woman</v>
      </c>
      <c r="C193">
        <f t="shared" ca="1" si="60"/>
        <v>37</v>
      </c>
      <c r="D193">
        <f t="shared" ca="1" si="61"/>
        <v>6</v>
      </c>
      <c r="E193" t="str">
        <f t="shared" ca="1" si="62"/>
        <v>Agriculture</v>
      </c>
      <c r="F193">
        <f t="shared" ca="1" si="69"/>
        <v>5</v>
      </c>
      <c r="G193" t="str">
        <f ca="1">VLOOKUP(F193,$K$3:$L$7:L197,2)</f>
        <v>other</v>
      </c>
      <c r="H193">
        <f t="shared" ca="1" si="63"/>
        <v>0</v>
      </c>
      <c r="I193">
        <f t="shared" ca="1" si="64"/>
        <v>3</v>
      </c>
      <c r="J193">
        <f t="shared" ca="1" si="65"/>
        <v>28002</v>
      </c>
      <c r="P193">
        <f t="shared" ca="1" si="66"/>
        <v>7</v>
      </c>
      <c r="Q193" t="str">
        <f t="shared" ca="1" si="67"/>
        <v>kwara</v>
      </c>
      <c r="R193">
        <f t="shared" ca="1" si="70"/>
        <v>112008</v>
      </c>
      <c r="S193">
        <f t="shared" ca="1" si="68"/>
        <v>96409.531365614253</v>
      </c>
      <c r="T193">
        <f t="shared" ca="1" si="71"/>
        <v>62773.013342632272</v>
      </c>
      <c r="W193">
        <f t="shared" ca="1" si="72"/>
        <v>26812.999344674223</v>
      </c>
      <c r="X193">
        <f t="shared" ca="1" si="73"/>
        <v>3600.4799252010939</v>
      </c>
      <c r="Y193">
        <f t="shared" ca="1" si="74"/>
        <v>35428.782517945823</v>
      </c>
      <c r="Z193">
        <f t="shared" ca="1" si="75"/>
        <v>210209.7958605781</v>
      </c>
      <c r="AA193">
        <f t="shared" ca="1" si="76"/>
        <v>126823.01063548957</v>
      </c>
      <c r="AB193">
        <f t="shared" ca="1" si="77"/>
        <v>83386.785225088533</v>
      </c>
      <c r="AE193">
        <f t="shared" ca="1" si="55"/>
        <v>1</v>
      </c>
      <c r="AF193">
        <f t="shared" ca="1" si="56"/>
        <v>0</v>
      </c>
      <c r="BA193" s="7">
        <f ca="1">Table4[[#This Row],[Column20]]/Table4[[#This Row],[Column9]]</f>
        <v>20924.337780877424</v>
      </c>
      <c r="BD193" s="6">
        <f ca="1">Table4[[#This Row],[Column19]]/Table4[[#This Row],[Column18]]</f>
        <v>0.86073790591399058</v>
      </c>
      <c r="BQ193" t="str">
        <f t="shared" ca="1" si="57"/>
        <v>1</v>
      </c>
      <c r="BS193">
        <f ca="1">IF(Table4[[#This Row],[Column28]]&gt;BU192,Table4[[#This Row],[Column3]],0)</f>
        <v>37</v>
      </c>
    </row>
    <row r="194" spans="1:71" x14ac:dyDescent="0.4">
      <c r="A194">
        <f t="shared" ca="1" si="58"/>
        <v>2</v>
      </c>
      <c r="B194" t="str">
        <f t="shared" ca="1" si="59"/>
        <v>man</v>
      </c>
      <c r="C194">
        <f t="shared" ca="1" si="60"/>
        <v>42</v>
      </c>
      <c r="D194">
        <f t="shared" ca="1" si="61"/>
        <v>2</v>
      </c>
      <c r="E194" t="str">
        <f t="shared" ca="1" si="62"/>
        <v>construction</v>
      </c>
      <c r="F194">
        <f t="shared" ca="1" si="69"/>
        <v>2</v>
      </c>
      <c r="G194" t="str">
        <f ca="1">VLOOKUP(F194,$K$3:$L$7:L198,2)</f>
        <v>college</v>
      </c>
      <c r="H194">
        <f t="shared" ca="1" si="63"/>
        <v>1</v>
      </c>
      <c r="I194">
        <f t="shared" ca="1" si="64"/>
        <v>4</v>
      </c>
      <c r="J194">
        <f t="shared" ca="1" si="65"/>
        <v>34889</v>
      </c>
      <c r="P194">
        <f t="shared" ca="1" si="66"/>
        <v>5</v>
      </c>
      <c r="Q194" t="str">
        <f t="shared" ca="1" si="67"/>
        <v>oyo</v>
      </c>
      <c r="R194">
        <f t="shared" ca="1" si="70"/>
        <v>104667</v>
      </c>
      <c r="S194">
        <f t="shared" ca="1" si="68"/>
        <v>51005.513494113518</v>
      </c>
      <c r="T194">
        <f t="shared" ca="1" si="71"/>
        <v>42361.587980898723</v>
      </c>
      <c r="W194">
        <f t="shared" ca="1" si="72"/>
        <v>42319.531373544211</v>
      </c>
      <c r="X194">
        <f t="shared" ca="1" si="73"/>
        <v>17291.765730009312</v>
      </c>
      <c r="Y194">
        <f t="shared" ca="1" si="74"/>
        <v>49917.072214438507</v>
      </c>
      <c r="Z194">
        <f t="shared" ca="1" si="75"/>
        <v>196945.66019533726</v>
      </c>
      <c r="AA194">
        <f t="shared" ca="1" si="76"/>
        <v>110616.81059766705</v>
      </c>
      <c r="AB194">
        <f t="shared" ca="1" si="77"/>
        <v>86328.849597670211</v>
      </c>
      <c r="AE194">
        <f t="shared" ca="1" si="55"/>
        <v>0</v>
      </c>
      <c r="AF194">
        <f t="shared" ca="1" si="56"/>
        <v>1</v>
      </c>
      <c r="BA194" s="7">
        <f ca="1">Table4[[#This Row],[Column20]]/Table4[[#This Row],[Column9]]</f>
        <v>10590.396995224681</v>
      </c>
      <c r="BD194" s="6">
        <f ca="1">Table4[[#This Row],[Column19]]/Table4[[#This Row],[Column18]]</f>
        <v>0.48731227124225895</v>
      </c>
      <c r="BQ194" t="str">
        <f t="shared" ca="1" si="57"/>
        <v>1</v>
      </c>
      <c r="BS194">
        <f ca="1">IF(Table4[[#This Row],[Column28]]&gt;BU193,Table4[[#This Row],[Column3]],0)</f>
        <v>42</v>
      </c>
    </row>
    <row r="195" spans="1:71" x14ac:dyDescent="0.4">
      <c r="A195">
        <f t="shared" ca="1" si="58"/>
        <v>1</v>
      </c>
      <c r="B195" t="str">
        <f t="shared" ca="1" si="59"/>
        <v>woman</v>
      </c>
      <c r="C195">
        <f t="shared" ca="1" si="60"/>
        <v>35</v>
      </c>
      <c r="D195">
        <f t="shared" ca="1" si="61"/>
        <v>1</v>
      </c>
      <c r="E195" t="str">
        <f t="shared" ca="1" si="62"/>
        <v>heallth</v>
      </c>
      <c r="F195">
        <f t="shared" ca="1" si="69"/>
        <v>1</v>
      </c>
      <c r="G195" t="str">
        <f ca="1">VLOOKUP(F195,$K$3:$L$7:L199,2)</f>
        <v>high school</v>
      </c>
      <c r="H195">
        <f t="shared" ca="1" si="63"/>
        <v>3</v>
      </c>
      <c r="I195">
        <f t="shared" ca="1" si="64"/>
        <v>4</v>
      </c>
      <c r="J195">
        <f t="shared" ca="1" si="65"/>
        <v>70529</v>
      </c>
      <c r="P195">
        <f t="shared" ca="1" si="66"/>
        <v>2</v>
      </c>
      <c r="Q195" t="str">
        <f t="shared" ca="1" si="67"/>
        <v>ondo</v>
      </c>
      <c r="R195">
        <f t="shared" ca="1" si="70"/>
        <v>211587</v>
      </c>
      <c r="S195">
        <f t="shared" ca="1" si="68"/>
        <v>88255.002026039569</v>
      </c>
      <c r="T195">
        <f t="shared" ca="1" si="71"/>
        <v>277804.17042702565</v>
      </c>
      <c r="W195">
        <f t="shared" ca="1" si="72"/>
        <v>71273.885417430371</v>
      </c>
      <c r="X195">
        <f t="shared" ca="1" si="73"/>
        <v>29637.433469445921</v>
      </c>
      <c r="Y195">
        <f t="shared" ca="1" si="74"/>
        <v>20955.95930492301</v>
      </c>
      <c r="Z195">
        <f t="shared" ca="1" si="75"/>
        <v>510347.12973194866</v>
      </c>
      <c r="AA195">
        <f t="shared" ca="1" si="76"/>
        <v>189166.32091291586</v>
      </c>
      <c r="AB195">
        <f t="shared" ca="1" si="77"/>
        <v>321180.8088190328</v>
      </c>
      <c r="AE195">
        <f t="shared" ref="AE195:AE258" ca="1" si="78">IF(B196="man",1,0)</f>
        <v>1</v>
      </c>
      <c r="AF195">
        <f t="shared" ref="AF195:AF258" ca="1" si="79">IF(B196="woman",1,0)</f>
        <v>0</v>
      </c>
      <c r="BA195" s="7">
        <f ca="1">Table4[[#This Row],[Column20]]/Table4[[#This Row],[Column9]]</f>
        <v>69451.042606756411</v>
      </c>
      <c r="BD195" s="6">
        <f ca="1">Table4[[#This Row],[Column19]]/Table4[[#This Row],[Column18]]</f>
        <v>0.4171097563935382</v>
      </c>
      <c r="BQ195" t="str">
        <f t="shared" ref="BQ195:BQ258" ca="1" si="80">IF(AA196&gt;J196,"1","0")</f>
        <v>1</v>
      </c>
      <c r="BS195">
        <f ca="1">IF(Table4[[#This Row],[Column28]]&gt;BU194,Table4[[#This Row],[Column3]],0)</f>
        <v>35</v>
      </c>
    </row>
    <row r="196" spans="1:71" x14ac:dyDescent="0.4">
      <c r="A196">
        <f t="shared" ref="A196:A259" ca="1" si="81">RANDBETWEEN(1,2)</f>
        <v>2</v>
      </c>
      <c r="B196" t="str">
        <f t="shared" ref="B196:B259" ca="1" si="82">IF(A196=1,"woman","man")</f>
        <v>man</v>
      </c>
      <c r="C196">
        <f t="shared" ref="C196:C259" ca="1" si="83">RANDBETWEEN(25,50)</f>
        <v>44</v>
      </c>
      <c r="D196">
        <f t="shared" ref="D196:D259" ca="1" si="84">RANDBETWEEN(1,6)</f>
        <v>1</v>
      </c>
      <c r="E196" t="str">
        <f t="shared" ref="E196:E259" ca="1" si="85">VLOOKUP($D196,($N$3:$O$8),2)</f>
        <v>heallth</v>
      </c>
      <c r="F196">
        <f t="shared" ca="1" si="69"/>
        <v>2</v>
      </c>
      <c r="G196" t="str">
        <f ca="1">VLOOKUP(F196,$K$3:$L$7:L200,2)</f>
        <v>college</v>
      </c>
      <c r="H196">
        <f t="shared" ref="H196:H259" ca="1" si="86">RANDBETWEEN(0,4)</f>
        <v>3</v>
      </c>
      <c r="I196">
        <f t="shared" ref="I196:I259" ca="1" si="87">RANDBETWEEN(1,4)</f>
        <v>3</v>
      </c>
      <c r="J196">
        <f t="shared" ref="J196:J259" ca="1" si="88">RANDBETWEEN(25000,90000)</f>
        <v>83094</v>
      </c>
      <c r="P196">
        <f t="shared" ref="P196:P259" ca="1" si="89">RANDBETWEEN(1,7)</f>
        <v>3</v>
      </c>
      <c r="Q196" t="str">
        <f t="shared" ref="Q196:Q259" ca="1" si="90">VLOOKUP(P196,$U$5:$V$11,2)</f>
        <v>osun</v>
      </c>
      <c r="R196">
        <f t="shared" ca="1" si="70"/>
        <v>249282</v>
      </c>
      <c r="S196">
        <f t="shared" ref="S196:S259" ca="1" si="91">RAND()*R196</f>
        <v>106715.7712060655</v>
      </c>
      <c r="T196">
        <f t="shared" ca="1" si="71"/>
        <v>142507.91559324058</v>
      </c>
      <c r="W196">
        <f t="shared" ca="1" si="72"/>
        <v>108522.36233487385</v>
      </c>
      <c r="X196">
        <f t="shared" ca="1" si="73"/>
        <v>61209.188058856707</v>
      </c>
      <c r="Y196">
        <f t="shared" ca="1" si="74"/>
        <v>53342.005173598081</v>
      </c>
      <c r="Z196">
        <f t="shared" ca="1" si="75"/>
        <v>445131.92076683865</v>
      </c>
      <c r="AA196">
        <f t="shared" ca="1" si="76"/>
        <v>276447.32159979607</v>
      </c>
      <c r="AB196">
        <f t="shared" ca="1" si="77"/>
        <v>168684.59916704259</v>
      </c>
      <c r="AE196">
        <f t="shared" ca="1" si="78"/>
        <v>1</v>
      </c>
      <c r="AF196">
        <f t="shared" ca="1" si="79"/>
        <v>0</v>
      </c>
      <c r="BA196" s="7">
        <f ca="1">Table4[[#This Row],[Column20]]/Table4[[#This Row],[Column9]]</f>
        <v>47502.638531080192</v>
      </c>
      <c r="BD196" s="6">
        <f ca="1">Table4[[#This Row],[Column19]]/Table4[[#This Row],[Column18]]</f>
        <v>0.42809256667575479</v>
      </c>
      <c r="BQ196" t="str">
        <f t="shared" ca="1" si="80"/>
        <v>1</v>
      </c>
      <c r="BS196">
        <f ca="1">IF(Table4[[#This Row],[Column28]]&gt;BU195,Table4[[#This Row],[Column3]],0)</f>
        <v>44</v>
      </c>
    </row>
    <row r="197" spans="1:71" x14ac:dyDescent="0.4">
      <c r="A197">
        <f t="shared" ca="1" si="81"/>
        <v>2</v>
      </c>
      <c r="B197" t="str">
        <f t="shared" ca="1" si="82"/>
        <v>man</v>
      </c>
      <c r="C197">
        <f t="shared" ca="1" si="83"/>
        <v>26</v>
      </c>
      <c r="D197">
        <f t="shared" ca="1" si="84"/>
        <v>3</v>
      </c>
      <c r="E197" t="str">
        <f t="shared" ca="1" si="85"/>
        <v>Academia</v>
      </c>
      <c r="F197">
        <f t="shared" ca="1" si="69"/>
        <v>5</v>
      </c>
      <c r="G197" t="str">
        <f ca="1">VLOOKUP(F197,$K$3:$L$7:L201,2)</f>
        <v>other</v>
      </c>
      <c r="H197">
        <f t="shared" ca="1" si="86"/>
        <v>3</v>
      </c>
      <c r="I197">
        <f t="shared" ca="1" si="87"/>
        <v>2</v>
      </c>
      <c r="J197">
        <f t="shared" ca="1" si="88"/>
        <v>55771</v>
      </c>
      <c r="P197">
        <f t="shared" ca="1" si="89"/>
        <v>6</v>
      </c>
      <c r="Q197" t="str">
        <f t="shared" ca="1" si="90"/>
        <v>ogun</v>
      </c>
      <c r="R197">
        <f t="shared" ca="1" si="70"/>
        <v>167313</v>
      </c>
      <c r="S197">
        <f t="shared" ca="1" si="91"/>
        <v>70197.885234715694</v>
      </c>
      <c r="T197">
        <f t="shared" ca="1" si="71"/>
        <v>63434.942971927965</v>
      </c>
      <c r="W197">
        <f t="shared" ca="1" si="72"/>
        <v>53967.746620095888</v>
      </c>
      <c r="X197">
        <f t="shared" ca="1" si="73"/>
        <v>23488.787371741968</v>
      </c>
      <c r="Y197">
        <f t="shared" ca="1" si="74"/>
        <v>63776.190573856627</v>
      </c>
      <c r="Z197">
        <f t="shared" ca="1" si="75"/>
        <v>294524.13354578463</v>
      </c>
      <c r="AA197">
        <f t="shared" ca="1" si="76"/>
        <v>147654.41922655355</v>
      </c>
      <c r="AB197">
        <f t="shared" ca="1" si="77"/>
        <v>146869.71431923108</v>
      </c>
      <c r="AE197">
        <f t="shared" ca="1" si="78"/>
        <v>1</v>
      </c>
      <c r="AF197">
        <f t="shared" ca="1" si="79"/>
        <v>0</v>
      </c>
      <c r="BA197" s="7">
        <f ca="1">Table4[[#This Row],[Column20]]/Table4[[#This Row],[Column9]]</f>
        <v>31717.471485963983</v>
      </c>
      <c r="BD197" s="6">
        <f ca="1">Table4[[#This Row],[Column19]]/Table4[[#This Row],[Column18]]</f>
        <v>0.41956025673268482</v>
      </c>
      <c r="BQ197" t="str">
        <f t="shared" ca="1" si="80"/>
        <v>1</v>
      </c>
      <c r="BS197">
        <f ca="1">IF(Table4[[#This Row],[Column28]]&gt;BU196,Table4[[#This Row],[Column3]],0)</f>
        <v>26</v>
      </c>
    </row>
    <row r="198" spans="1:71" x14ac:dyDescent="0.4">
      <c r="A198">
        <f t="shared" ca="1" si="81"/>
        <v>2</v>
      </c>
      <c r="B198" t="str">
        <f t="shared" ca="1" si="82"/>
        <v>man</v>
      </c>
      <c r="C198">
        <f t="shared" ca="1" si="83"/>
        <v>35</v>
      </c>
      <c r="D198">
        <f t="shared" ca="1" si="84"/>
        <v>6</v>
      </c>
      <c r="E198" t="str">
        <f t="shared" ca="1" si="85"/>
        <v>Agriculture</v>
      </c>
      <c r="F198">
        <f t="shared" ca="1" si="69"/>
        <v>3</v>
      </c>
      <c r="G198" t="str">
        <f ca="1">VLOOKUP(F198,$K$3:$L$7:L202,2)</f>
        <v>university</v>
      </c>
      <c r="H198">
        <f t="shared" ca="1" si="86"/>
        <v>3</v>
      </c>
      <c r="I198">
        <f t="shared" ca="1" si="87"/>
        <v>3</v>
      </c>
      <c r="J198">
        <f t="shared" ca="1" si="88"/>
        <v>86159</v>
      </c>
      <c r="K198">
        <v>66</v>
      </c>
      <c r="L198" t="s">
        <v>11</v>
      </c>
      <c r="N198">
        <v>79</v>
      </c>
      <c r="O198" t="s">
        <v>4</v>
      </c>
      <c r="P198">
        <f t="shared" ca="1" si="89"/>
        <v>6</v>
      </c>
      <c r="Q198" t="str">
        <f t="shared" ca="1" si="90"/>
        <v>ogun</v>
      </c>
      <c r="R198">
        <f t="shared" ca="1" si="70"/>
        <v>344636</v>
      </c>
      <c r="S198">
        <f t="shared" ca="1" si="91"/>
        <v>98033.217072483021</v>
      </c>
      <c r="T198">
        <f t="shared" ca="1" si="71"/>
        <v>13860.922783380152</v>
      </c>
      <c r="W198">
        <f t="shared" ca="1" si="72"/>
        <v>4050.0218459098787</v>
      </c>
      <c r="X198">
        <f t="shared" ca="1" si="73"/>
        <v>10218.036070693883</v>
      </c>
      <c r="Y198">
        <f t="shared" ca="1" si="74"/>
        <v>91103.287490995499</v>
      </c>
      <c r="Z198">
        <f t="shared" ca="1" si="75"/>
        <v>449600.21027437563</v>
      </c>
      <c r="AA198">
        <f t="shared" ca="1" si="76"/>
        <v>112301.27498908679</v>
      </c>
      <c r="AB198">
        <f t="shared" ca="1" si="77"/>
        <v>337298.93528528884</v>
      </c>
      <c r="AE198">
        <f t="shared" ca="1" si="78"/>
        <v>1</v>
      </c>
      <c r="AF198">
        <f t="shared" ca="1" si="79"/>
        <v>0</v>
      </c>
      <c r="BA198" s="7">
        <f ca="1">Table4[[#This Row],[Column20]]/Table4[[#This Row],[Column9]]</f>
        <v>4620.3075944600505</v>
      </c>
      <c r="BD198" s="6">
        <f ca="1">Table4[[#This Row],[Column19]]/Table4[[#This Row],[Column18]]</f>
        <v>0.28445437235948368</v>
      </c>
      <c r="BQ198" t="str">
        <f t="shared" ca="1" si="80"/>
        <v>1</v>
      </c>
      <c r="BS198">
        <f ca="1">IF(Table4[[#This Row],[Column28]]&gt;BU197,Table4[[#This Row],[Column3]],0)</f>
        <v>35</v>
      </c>
    </row>
    <row r="199" spans="1:71" x14ac:dyDescent="0.4">
      <c r="A199">
        <f t="shared" ca="1" si="81"/>
        <v>2</v>
      </c>
      <c r="B199" t="str">
        <f t="shared" ca="1" si="82"/>
        <v>man</v>
      </c>
      <c r="C199">
        <f t="shared" ca="1" si="83"/>
        <v>35</v>
      </c>
      <c r="D199">
        <f t="shared" ca="1" si="84"/>
        <v>5</v>
      </c>
      <c r="E199" t="str">
        <f t="shared" ca="1" si="85"/>
        <v>General work</v>
      </c>
      <c r="F199">
        <f t="shared" ca="1" si="69"/>
        <v>4</v>
      </c>
      <c r="G199" t="str">
        <f ca="1">VLOOKUP(F199,$K$3:$L$7:L203,2)</f>
        <v>technical</v>
      </c>
      <c r="H199">
        <f t="shared" ca="1" si="86"/>
        <v>2</v>
      </c>
      <c r="I199">
        <f t="shared" ca="1" si="87"/>
        <v>4</v>
      </c>
      <c r="J199">
        <f t="shared" ca="1" si="88"/>
        <v>34205</v>
      </c>
      <c r="K199">
        <v>67</v>
      </c>
      <c r="L199" t="s">
        <v>12</v>
      </c>
      <c r="N199">
        <v>80</v>
      </c>
      <c r="O199" t="s">
        <v>5</v>
      </c>
      <c r="P199">
        <f t="shared" ca="1" si="89"/>
        <v>3</v>
      </c>
      <c r="Q199" t="str">
        <f t="shared" ca="1" si="90"/>
        <v>osun</v>
      </c>
      <c r="R199">
        <f t="shared" ca="1" si="70"/>
        <v>102615</v>
      </c>
      <c r="S199">
        <f t="shared" ca="1" si="91"/>
        <v>76281.291188523581</v>
      </c>
      <c r="T199">
        <f t="shared" ca="1" si="71"/>
        <v>111490.60868244679</v>
      </c>
      <c r="W199">
        <f t="shared" ca="1" si="72"/>
        <v>101365.17711748881</v>
      </c>
      <c r="X199">
        <f t="shared" ca="1" si="73"/>
        <v>13132.27665981724</v>
      </c>
      <c r="Y199">
        <f t="shared" ca="1" si="74"/>
        <v>48764.101660603839</v>
      </c>
      <c r="Z199">
        <f t="shared" ca="1" si="75"/>
        <v>262869.71034305065</v>
      </c>
      <c r="AA199">
        <f t="shared" ca="1" si="76"/>
        <v>190778.74496582962</v>
      </c>
      <c r="AB199">
        <f t="shared" ca="1" si="77"/>
        <v>72090.965377221029</v>
      </c>
      <c r="AE199">
        <f t="shared" ca="1" si="78"/>
        <v>0</v>
      </c>
      <c r="AF199">
        <f t="shared" ca="1" si="79"/>
        <v>1</v>
      </c>
      <c r="BA199" s="7">
        <f ca="1">Table4[[#This Row],[Column20]]/Table4[[#This Row],[Column9]]</f>
        <v>27872.652170611698</v>
      </c>
      <c r="BD199" s="6">
        <f ca="1">Table4[[#This Row],[Column19]]/Table4[[#This Row],[Column18]]</f>
        <v>0.74337368989449482</v>
      </c>
      <c r="BQ199" t="str">
        <f t="shared" ca="1" si="80"/>
        <v>1</v>
      </c>
      <c r="BS199">
        <f ca="1">IF(Table4[[#This Row],[Column28]]&gt;BU198,Table4[[#This Row],[Column3]],0)</f>
        <v>35</v>
      </c>
    </row>
    <row r="200" spans="1:71" x14ac:dyDescent="0.4">
      <c r="A200">
        <f t="shared" ca="1" si="81"/>
        <v>1</v>
      </c>
      <c r="B200" t="str">
        <f t="shared" ca="1" si="82"/>
        <v>woman</v>
      </c>
      <c r="C200">
        <f t="shared" ca="1" si="83"/>
        <v>48</v>
      </c>
      <c r="D200">
        <f t="shared" ca="1" si="84"/>
        <v>1</v>
      </c>
      <c r="E200" t="str">
        <f t="shared" ca="1" si="85"/>
        <v>heallth</v>
      </c>
      <c r="F200">
        <f t="shared" ca="1" si="69"/>
        <v>2</v>
      </c>
      <c r="G200" t="str">
        <f ca="1">VLOOKUP(F200,$K$3:$L$7:L204,2)</f>
        <v>college</v>
      </c>
      <c r="H200">
        <f t="shared" ca="1" si="86"/>
        <v>2</v>
      </c>
      <c r="I200">
        <f t="shared" ca="1" si="87"/>
        <v>1</v>
      </c>
      <c r="J200">
        <f t="shared" ca="1" si="88"/>
        <v>28408</v>
      </c>
      <c r="K200">
        <v>68</v>
      </c>
      <c r="L200" t="s">
        <v>13</v>
      </c>
      <c r="N200">
        <v>81</v>
      </c>
      <c r="O200" t="s">
        <v>6</v>
      </c>
      <c r="P200">
        <f t="shared" ca="1" si="89"/>
        <v>4</v>
      </c>
      <c r="Q200" t="str">
        <f t="shared" ca="1" si="90"/>
        <v>lagos</v>
      </c>
      <c r="R200">
        <f t="shared" ca="1" si="70"/>
        <v>85224</v>
      </c>
      <c r="S200">
        <f t="shared" ca="1" si="91"/>
        <v>46648.842824056919</v>
      </c>
      <c r="T200">
        <f t="shared" ca="1" si="71"/>
        <v>3882.1699473112635</v>
      </c>
      <c r="U200">
        <v>92</v>
      </c>
      <c r="V200" t="s">
        <v>20</v>
      </c>
      <c r="W200">
        <f t="shared" ca="1" si="72"/>
        <v>331.11223889806951</v>
      </c>
      <c r="X200">
        <f t="shared" ca="1" si="73"/>
        <v>28023.784854377172</v>
      </c>
      <c r="Y200">
        <f t="shared" ca="1" si="74"/>
        <v>32145.840343329943</v>
      </c>
      <c r="Z200">
        <f t="shared" ca="1" si="75"/>
        <v>121252.01029064121</v>
      </c>
      <c r="AA200">
        <f t="shared" ca="1" si="76"/>
        <v>75003.739917332161</v>
      </c>
      <c r="AB200">
        <f t="shared" ca="1" si="77"/>
        <v>46248.270373309046</v>
      </c>
      <c r="AE200">
        <f t="shared" ca="1" si="78"/>
        <v>0</v>
      </c>
      <c r="AF200">
        <f t="shared" ca="1" si="79"/>
        <v>1</v>
      </c>
      <c r="BA200" s="7">
        <f ca="1">Table4[[#This Row],[Column20]]/Table4[[#This Row],[Column9]]</f>
        <v>3882.1699473112635</v>
      </c>
      <c r="BD200" s="6">
        <f ca="1">Table4[[#This Row],[Column19]]/Table4[[#This Row],[Column18]]</f>
        <v>0.54736744137868343</v>
      </c>
      <c r="BQ200" t="str">
        <f t="shared" ca="1" si="80"/>
        <v>1</v>
      </c>
      <c r="BS200">
        <f ca="1">IF(Table4[[#This Row],[Column28]]&gt;BU199,Table4[[#This Row],[Column3]],0)</f>
        <v>48</v>
      </c>
    </row>
    <row r="201" spans="1:71" x14ac:dyDescent="0.4">
      <c r="A201">
        <f t="shared" ca="1" si="81"/>
        <v>1</v>
      </c>
      <c r="B201" t="str">
        <f t="shared" ca="1" si="82"/>
        <v>woman</v>
      </c>
      <c r="C201">
        <f t="shared" ca="1" si="83"/>
        <v>50</v>
      </c>
      <c r="D201">
        <f t="shared" ca="1" si="84"/>
        <v>4</v>
      </c>
      <c r="E201" t="str">
        <f t="shared" ca="1" si="85"/>
        <v>IT</v>
      </c>
      <c r="F201">
        <f t="shared" ca="1" si="69"/>
        <v>5</v>
      </c>
      <c r="G201" t="str">
        <f ca="1">VLOOKUP(F201,$K$3:$L$7:L205,2)</f>
        <v>other</v>
      </c>
      <c r="H201">
        <f t="shared" ca="1" si="86"/>
        <v>4</v>
      </c>
      <c r="I201">
        <f t="shared" ca="1" si="87"/>
        <v>1</v>
      </c>
      <c r="J201">
        <f t="shared" ca="1" si="88"/>
        <v>87528</v>
      </c>
      <c r="K201">
        <v>69</v>
      </c>
      <c r="L201" t="s">
        <v>14</v>
      </c>
      <c r="N201">
        <v>82</v>
      </c>
      <c r="O201" t="s">
        <v>7</v>
      </c>
      <c r="P201">
        <f t="shared" ca="1" si="89"/>
        <v>2</v>
      </c>
      <c r="Q201" t="str">
        <f t="shared" ca="1" si="90"/>
        <v>ondo</v>
      </c>
      <c r="R201">
        <f t="shared" ca="1" si="70"/>
        <v>262584</v>
      </c>
      <c r="S201">
        <f t="shared" ca="1" si="91"/>
        <v>246754.58214810482</v>
      </c>
      <c r="T201">
        <f t="shared" ca="1" si="71"/>
        <v>37121.538083868305</v>
      </c>
      <c r="U201">
        <v>93</v>
      </c>
      <c r="V201" t="s">
        <v>21</v>
      </c>
      <c r="W201">
        <f t="shared" ca="1" si="72"/>
        <v>14409.142254217028</v>
      </c>
      <c r="X201">
        <f t="shared" ca="1" si="73"/>
        <v>40057.473906071791</v>
      </c>
      <c r="Y201">
        <f t="shared" ca="1" si="74"/>
        <v>49138.978814969189</v>
      </c>
      <c r="Z201">
        <f t="shared" ca="1" si="75"/>
        <v>348844.51689883752</v>
      </c>
      <c r="AA201">
        <f t="shared" ca="1" si="76"/>
        <v>301221.19830839365</v>
      </c>
      <c r="AB201">
        <f t="shared" ca="1" si="77"/>
        <v>47623.318590443872</v>
      </c>
      <c r="AE201">
        <f t="shared" ca="1" si="78"/>
        <v>0</v>
      </c>
      <c r="AF201">
        <f t="shared" ca="1" si="79"/>
        <v>1</v>
      </c>
      <c r="BA201" s="7">
        <f ca="1">Table4[[#This Row],[Column20]]/Table4[[#This Row],[Column9]]</f>
        <v>37121.538083868305</v>
      </c>
      <c r="BD201" s="6">
        <f ca="1">Table4[[#This Row],[Column19]]/Table4[[#This Row],[Column18]]</f>
        <v>0.93971674644344216</v>
      </c>
      <c r="BQ201" t="str">
        <f t="shared" ca="1" si="80"/>
        <v>1</v>
      </c>
      <c r="BS201">
        <f ca="1">IF(Table4[[#This Row],[Column28]]&gt;BU200,Table4[[#This Row],[Column3]],0)</f>
        <v>50</v>
      </c>
    </row>
    <row r="202" spans="1:71" x14ac:dyDescent="0.4">
      <c r="A202">
        <f t="shared" ca="1" si="81"/>
        <v>1</v>
      </c>
      <c r="B202" t="str">
        <f t="shared" ca="1" si="82"/>
        <v>woman</v>
      </c>
      <c r="C202">
        <f t="shared" ca="1" si="83"/>
        <v>42</v>
      </c>
      <c r="D202">
        <f t="shared" ca="1" si="84"/>
        <v>5</v>
      </c>
      <c r="E202" t="str">
        <f t="shared" ca="1" si="85"/>
        <v>General work</v>
      </c>
      <c r="F202">
        <f t="shared" ca="1" si="69"/>
        <v>3</v>
      </c>
      <c r="G202" t="str">
        <f ca="1">VLOOKUP(F202,$K$3:$L$7:L206,2)</f>
        <v>university</v>
      </c>
      <c r="H202">
        <f t="shared" ca="1" si="86"/>
        <v>2</v>
      </c>
      <c r="I202">
        <f t="shared" ca="1" si="87"/>
        <v>1</v>
      </c>
      <c r="J202">
        <f t="shared" ca="1" si="88"/>
        <v>46362</v>
      </c>
      <c r="K202">
        <v>70</v>
      </c>
      <c r="L202" t="s">
        <v>15</v>
      </c>
      <c r="N202">
        <v>83</v>
      </c>
      <c r="O202" t="s">
        <v>8</v>
      </c>
      <c r="P202">
        <f t="shared" ca="1" si="89"/>
        <v>4</v>
      </c>
      <c r="Q202" t="str">
        <f t="shared" ca="1" si="90"/>
        <v>lagos</v>
      </c>
      <c r="R202">
        <f t="shared" ca="1" si="70"/>
        <v>185448</v>
      </c>
      <c r="S202">
        <f t="shared" ca="1" si="91"/>
        <v>113389.55855471955</v>
      </c>
      <c r="T202">
        <f t="shared" ca="1" si="71"/>
        <v>2790.7711749329324</v>
      </c>
      <c r="U202">
        <v>94</v>
      </c>
      <c r="V202" t="s">
        <v>22</v>
      </c>
      <c r="W202">
        <f t="shared" ca="1" si="72"/>
        <v>2704.3367506516361</v>
      </c>
      <c r="X202">
        <f t="shared" ca="1" si="73"/>
        <v>27786.809389155158</v>
      </c>
      <c r="Y202">
        <f t="shared" ca="1" si="74"/>
        <v>62495.891537725336</v>
      </c>
      <c r="Z202">
        <f t="shared" ca="1" si="75"/>
        <v>250734.66271265829</v>
      </c>
      <c r="AA202">
        <f t="shared" ca="1" si="76"/>
        <v>143880.70469452636</v>
      </c>
      <c r="AB202">
        <f t="shared" ca="1" si="77"/>
        <v>106853.95801813193</v>
      </c>
      <c r="AE202">
        <f t="shared" ca="1" si="78"/>
        <v>1</v>
      </c>
      <c r="AF202">
        <f t="shared" ca="1" si="79"/>
        <v>0</v>
      </c>
      <c r="BA202" s="7">
        <f ca="1">Table4[[#This Row],[Column20]]/Table4[[#This Row],[Column9]]</f>
        <v>2790.7711749329324</v>
      </c>
      <c r="BD202" s="6">
        <f ca="1">Table4[[#This Row],[Column19]]/Table4[[#This Row],[Column18]]</f>
        <v>0.61143586641387104</v>
      </c>
      <c r="BQ202" t="str">
        <f t="shared" ca="1" si="80"/>
        <v>1</v>
      </c>
      <c r="BS202">
        <f ca="1">IF(Table4[[#This Row],[Column28]]&gt;BU201,Table4[[#This Row],[Column3]],0)</f>
        <v>42</v>
      </c>
    </row>
    <row r="203" spans="1:71" x14ac:dyDescent="0.4">
      <c r="A203">
        <f t="shared" ca="1" si="81"/>
        <v>2</v>
      </c>
      <c r="B203" t="str">
        <f t="shared" ca="1" si="82"/>
        <v>man</v>
      </c>
      <c r="C203">
        <f t="shared" ca="1" si="83"/>
        <v>43</v>
      </c>
      <c r="D203">
        <f t="shared" ca="1" si="84"/>
        <v>6</v>
      </c>
      <c r="E203" t="str">
        <f t="shared" ca="1" si="85"/>
        <v>Agriculture</v>
      </c>
      <c r="F203">
        <f t="shared" ca="1" si="69"/>
        <v>2</v>
      </c>
      <c r="G203" t="str">
        <f ca="1">VLOOKUP(F203,$K$3:$L$7:L207,2)</f>
        <v>college</v>
      </c>
      <c r="H203">
        <f t="shared" ca="1" si="86"/>
        <v>2</v>
      </c>
      <c r="I203">
        <f t="shared" ca="1" si="87"/>
        <v>2</v>
      </c>
      <c r="J203">
        <f t="shared" ca="1" si="88"/>
        <v>62177</v>
      </c>
      <c r="N203">
        <v>84</v>
      </c>
      <c r="O203" t="s">
        <v>9</v>
      </c>
      <c r="P203">
        <f t="shared" ca="1" si="89"/>
        <v>2</v>
      </c>
      <c r="Q203" t="str">
        <f t="shared" ca="1" si="90"/>
        <v>ondo</v>
      </c>
      <c r="R203">
        <f t="shared" ca="1" si="70"/>
        <v>248708</v>
      </c>
      <c r="S203">
        <f t="shared" ca="1" si="91"/>
        <v>181229.60288442843</v>
      </c>
      <c r="T203">
        <f t="shared" ca="1" si="71"/>
        <v>63541.168158221299</v>
      </c>
      <c r="U203">
        <v>95</v>
      </c>
      <c r="V203" t="s">
        <v>23</v>
      </c>
      <c r="W203">
        <f t="shared" ca="1" si="72"/>
        <v>19548.115711676463</v>
      </c>
      <c r="X203">
        <f t="shared" ca="1" si="73"/>
        <v>5334.6688938159559</v>
      </c>
      <c r="Y203">
        <f t="shared" ca="1" si="74"/>
        <v>6957.7170901988156</v>
      </c>
      <c r="Z203">
        <f t="shared" ca="1" si="75"/>
        <v>319206.88524842012</v>
      </c>
      <c r="AA203">
        <f t="shared" ca="1" si="76"/>
        <v>206112.38748992083</v>
      </c>
      <c r="AB203">
        <f t="shared" ca="1" si="77"/>
        <v>113094.49775849929</v>
      </c>
      <c r="AE203">
        <f t="shared" ca="1" si="78"/>
        <v>1</v>
      </c>
      <c r="AF203">
        <f t="shared" ca="1" si="79"/>
        <v>0</v>
      </c>
      <c r="BA203" s="7">
        <f ca="1">Table4[[#This Row],[Column20]]/Table4[[#This Row],[Column9]]</f>
        <v>31770.584079110649</v>
      </c>
      <c r="BD203" s="6">
        <f ca="1">Table4[[#This Row],[Column19]]/Table4[[#This Row],[Column18]]</f>
        <v>0.72868425175076168</v>
      </c>
      <c r="BQ203" t="str">
        <f t="shared" ca="1" si="80"/>
        <v>1</v>
      </c>
      <c r="BS203">
        <f ca="1">IF(Table4[[#This Row],[Column28]]&gt;BU202,Table4[[#This Row],[Column3]],0)</f>
        <v>43</v>
      </c>
    </row>
    <row r="204" spans="1:71" x14ac:dyDescent="0.4">
      <c r="A204">
        <f t="shared" ca="1" si="81"/>
        <v>2</v>
      </c>
      <c r="B204" t="str">
        <f t="shared" ca="1" si="82"/>
        <v>man</v>
      </c>
      <c r="C204">
        <f t="shared" ca="1" si="83"/>
        <v>37</v>
      </c>
      <c r="D204">
        <f t="shared" ca="1" si="84"/>
        <v>1</v>
      </c>
      <c r="E204" t="str">
        <f t="shared" ca="1" si="85"/>
        <v>heallth</v>
      </c>
      <c r="F204">
        <f t="shared" ca="1" si="69"/>
        <v>3</v>
      </c>
      <c r="G204" t="str">
        <f ca="1">VLOOKUP(F204,$K$3:$L$7:L208,2)</f>
        <v>university</v>
      </c>
      <c r="H204">
        <f t="shared" ca="1" si="86"/>
        <v>4</v>
      </c>
      <c r="I204">
        <f t="shared" ca="1" si="87"/>
        <v>1</v>
      </c>
      <c r="J204">
        <f t="shared" ca="1" si="88"/>
        <v>35286</v>
      </c>
      <c r="P204">
        <f t="shared" ca="1" si="89"/>
        <v>1</v>
      </c>
      <c r="Q204" t="str">
        <f t="shared" ca="1" si="90"/>
        <v>ekiti</v>
      </c>
      <c r="R204">
        <f t="shared" ca="1" si="70"/>
        <v>105858</v>
      </c>
      <c r="S204">
        <f t="shared" ca="1" si="91"/>
        <v>34466.884172603764</v>
      </c>
      <c r="T204">
        <f t="shared" ca="1" si="71"/>
        <v>13193.212783405326</v>
      </c>
      <c r="U204">
        <v>96</v>
      </c>
      <c r="V204" t="s">
        <v>24</v>
      </c>
      <c r="W204">
        <f t="shared" ca="1" si="72"/>
        <v>4275.8285348188529</v>
      </c>
      <c r="X204">
        <f t="shared" ca="1" si="73"/>
        <v>8656.3773945446537</v>
      </c>
      <c r="Y204">
        <f t="shared" ca="1" si="74"/>
        <v>50159.690984744862</v>
      </c>
      <c r="Z204">
        <f t="shared" ca="1" si="75"/>
        <v>169210.90376815019</v>
      </c>
      <c r="AA204">
        <f t="shared" ca="1" si="76"/>
        <v>47399.090101967267</v>
      </c>
      <c r="AB204">
        <f t="shared" ca="1" si="77"/>
        <v>121811.81366618292</v>
      </c>
      <c r="AE204">
        <f t="shared" ca="1" si="78"/>
        <v>1</v>
      </c>
      <c r="AF204">
        <f t="shared" ca="1" si="79"/>
        <v>0</v>
      </c>
      <c r="BA204" s="7">
        <f ca="1">Table4[[#This Row],[Column20]]/Table4[[#This Row],[Column9]]</f>
        <v>13193.212783405326</v>
      </c>
      <c r="BD204" s="6">
        <f ca="1">Table4[[#This Row],[Column19]]/Table4[[#This Row],[Column18]]</f>
        <v>0.32559545969698811</v>
      </c>
      <c r="BQ204" t="str">
        <f t="shared" ca="1" si="80"/>
        <v>1</v>
      </c>
      <c r="BS204">
        <f ca="1">IF(Table4[[#This Row],[Column28]]&gt;BU203,Table4[[#This Row],[Column3]],0)</f>
        <v>37</v>
      </c>
    </row>
    <row r="205" spans="1:71" x14ac:dyDescent="0.4">
      <c r="A205">
        <f t="shared" ca="1" si="81"/>
        <v>2</v>
      </c>
      <c r="B205" t="str">
        <f t="shared" ca="1" si="82"/>
        <v>man</v>
      </c>
      <c r="C205">
        <f t="shared" ca="1" si="83"/>
        <v>46</v>
      </c>
      <c r="D205">
        <f t="shared" ca="1" si="84"/>
        <v>4</v>
      </c>
      <c r="E205" t="str">
        <f t="shared" ca="1" si="85"/>
        <v>IT</v>
      </c>
      <c r="F205">
        <f t="shared" ca="1" si="69"/>
        <v>3</v>
      </c>
      <c r="G205" t="str">
        <f ca="1">VLOOKUP(F205,$K$3:$L$7:L209,2)</f>
        <v>university</v>
      </c>
      <c r="H205">
        <f t="shared" ca="1" si="86"/>
        <v>2</v>
      </c>
      <c r="I205">
        <f t="shared" ca="1" si="87"/>
        <v>4</v>
      </c>
      <c r="J205">
        <f t="shared" ca="1" si="88"/>
        <v>73843</v>
      </c>
      <c r="P205">
        <f t="shared" ca="1" si="89"/>
        <v>2</v>
      </c>
      <c r="Q205" t="str">
        <f t="shared" ca="1" si="90"/>
        <v>ondo</v>
      </c>
      <c r="R205">
        <f t="shared" ca="1" si="70"/>
        <v>295372</v>
      </c>
      <c r="S205">
        <f t="shared" ca="1" si="91"/>
        <v>99671.783586023448</v>
      </c>
      <c r="T205">
        <f t="shared" ca="1" si="71"/>
        <v>194119.44938324078</v>
      </c>
      <c r="U205">
        <v>97</v>
      </c>
      <c r="V205" t="s">
        <v>25</v>
      </c>
      <c r="W205">
        <f t="shared" ca="1" si="72"/>
        <v>86.917805544431459</v>
      </c>
      <c r="X205">
        <f t="shared" ca="1" si="73"/>
        <v>9022.8427286032056</v>
      </c>
      <c r="Y205">
        <f t="shared" ca="1" si="74"/>
        <v>101363.08638455189</v>
      </c>
      <c r="Z205">
        <f t="shared" ca="1" si="75"/>
        <v>590854.53576779272</v>
      </c>
      <c r="AA205">
        <f t="shared" ca="1" si="76"/>
        <v>108781.54412017109</v>
      </c>
      <c r="AB205">
        <f t="shared" ca="1" si="77"/>
        <v>482072.99164762162</v>
      </c>
      <c r="AE205">
        <f t="shared" ca="1" si="78"/>
        <v>0</v>
      </c>
      <c r="AF205">
        <f t="shared" ca="1" si="79"/>
        <v>1</v>
      </c>
      <c r="BA205" s="7">
        <f ca="1">Table4[[#This Row],[Column20]]/Table4[[#This Row],[Column9]]</f>
        <v>48529.862345810194</v>
      </c>
      <c r="BD205" s="6">
        <f ca="1">Table4[[#This Row],[Column19]]/Table4[[#This Row],[Column18]]</f>
        <v>0.33744492905902879</v>
      </c>
      <c r="BQ205" t="str">
        <f t="shared" ca="1" si="80"/>
        <v>1</v>
      </c>
      <c r="BS205">
        <f ca="1">IF(Table4[[#This Row],[Column28]]&gt;BU204,Table4[[#This Row],[Column3]],0)</f>
        <v>46</v>
      </c>
    </row>
    <row r="206" spans="1:71" x14ac:dyDescent="0.4">
      <c r="A206">
        <f t="shared" ca="1" si="81"/>
        <v>1</v>
      </c>
      <c r="B206" t="str">
        <f t="shared" ca="1" si="82"/>
        <v>woman</v>
      </c>
      <c r="C206">
        <f t="shared" ca="1" si="83"/>
        <v>25</v>
      </c>
      <c r="D206">
        <f t="shared" ca="1" si="84"/>
        <v>3</v>
      </c>
      <c r="E206" t="str">
        <f t="shared" ca="1" si="85"/>
        <v>Academia</v>
      </c>
      <c r="F206">
        <f t="shared" ca="1" si="69"/>
        <v>5</v>
      </c>
      <c r="G206" t="str">
        <f ca="1">VLOOKUP(F206,$K$3:$L$7:L210,2)</f>
        <v>other</v>
      </c>
      <c r="H206">
        <f t="shared" ca="1" si="86"/>
        <v>1</v>
      </c>
      <c r="I206">
        <f t="shared" ca="1" si="87"/>
        <v>3</v>
      </c>
      <c r="J206">
        <f t="shared" ca="1" si="88"/>
        <v>46747</v>
      </c>
      <c r="P206">
        <f t="shared" ca="1" si="89"/>
        <v>7</v>
      </c>
      <c r="Q206" t="str">
        <f t="shared" ca="1" si="90"/>
        <v>kwara</v>
      </c>
      <c r="R206">
        <f t="shared" ca="1" si="70"/>
        <v>140241</v>
      </c>
      <c r="S206">
        <f t="shared" ca="1" si="91"/>
        <v>76789.13200933265</v>
      </c>
      <c r="T206">
        <f t="shared" ca="1" si="71"/>
        <v>78492.838691809695</v>
      </c>
      <c r="U206">
        <v>98</v>
      </c>
      <c r="V206" t="s">
        <v>26</v>
      </c>
      <c r="W206">
        <f t="shared" ca="1" si="72"/>
        <v>40744.652911171172</v>
      </c>
      <c r="X206">
        <f t="shared" ca="1" si="73"/>
        <v>30900.090349826645</v>
      </c>
      <c r="Y206">
        <f t="shared" ca="1" si="74"/>
        <v>53719.687623307771</v>
      </c>
      <c r="Z206">
        <f t="shared" ca="1" si="75"/>
        <v>272453.52631511749</v>
      </c>
      <c r="AA206">
        <f t="shared" ca="1" si="76"/>
        <v>148433.87527033046</v>
      </c>
      <c r="AB206">
        <f t="shared" ca="1" si="77"/>
        <v>124019.65104478702</v>
      </c>
      <c r="AE206">
        <f t="shared" ca="1" si="78"/>
        <v>1</v>
      </c>
      <c r="AF206">
        <f t="shared" ca="1" si="79"/>
        <v>0</v>
      </c>
      <c r="BA206" s="7">
        <f ca="1">Table4[[#This Row],[Column20]]/Table4[[#This Row],[Column9]]</f>
        <v>26164.279563936565</v>
      </c>
      <c r="BD206" s="6">
        <f ca="1">Table4[[#This Row],[Column19]]/Table4[[#This Row],[Column18]]</f>
        <v>0.54755122973547432</v>
      </c>
      <c r="BQ206" t="str">
        <f t="shared" ca="1" si="80"/>
        <v>1</v>
      </c>
      <c r="BS206">
        <f ca="1">IF(Table4[[#This Row],[Column28]]&gt;BU205,Table4[[#This Row],[Column3]],0)</f>
        <v>25</v>
      </c>
    </row>
    <row r="207" spans="1:71" x14ac:dyDescent="0.4">
      <c r="A207">
        <f t="shared" ca="1" si="81"/>
        <v>2</v>
      </c>
      <c r="B207" t="str">
        <f t="shared" ca="1" si="82"/>
        <v>man</v>
      </c>
      <c r="C207">
        <f t="shared" ca="1" si="83"/>
        <v>45</v>
      </c>
      <c r="D207">
        <f t="shared" ca="1" si="84"/>
        <v>6</v>
      </c>
      <c r="E207" t="str">
        <f t="shared" ca="1" si="85"/>
        <v>Agriculture</v>
      </c>
      <c r="F207">
        <f t="shared" ca="1" si="69"/>
        <v>1</v>
      </c>
      <c r="G207" t="str">
        <f ca="1">VLOOKUP(F207,$K$3:$L$7:L211,2)</f>
        <v>high school</v>
      </c>
      <c r="H207">
        <f t="shared" ca="1" si="86"/>
        <v>4</v>
      </c>
      <c r="I207">
        <f t="shared" ca="1" si="87"/>
        <v>3</v>
      </c>
      <c r="J207">
        <f t="shared" ca="1" si="88"/>
        <v>68277</v>
      </c>
      <c r="P207">
        <f t="shared" ca="1" si="89"/>
        <v>3</v>
      </c>
      <c r="Q207" t="str">
        <f t="shared" ca="1" si="90"/>
        <v>osun</v>
      </c>
      <c r="R207">
        <f t="shared" ca="1" si="70"/>
        <v>273108</v>
      </c>
      <c r="S207">
        <f t="shared" ca="1" si="91"/>
        <v>257839.45464633449</v>
      </c>
      <c r="T207">
        <f t="shared" ca="1" si="71"/>
        <v>15477.906789351377</v>
      </c>
      <c r="W207">
        <f t="shared" ca="1" si="72"/>
        <v>703.33991380050998</v>
      </c>
      <c r="X207">
        <f t="shared" ca="1" si="73"/>
        <v>24558.66136989374</v>
      </c>
      <c r="Y207">
        <f t="shared" ca="1" si="74"/>
        <v>75865.117485227325</v>
      </c>
      <c r="Z207">
        <f t="shared" ca="1" si="75"/>
        <v>364451.02427457867</v>
      </c>
      <c r="AA207">
        <f t="shared" ca="1" si="76"/>
        <v>283101.45593002875</v>
      </c>
      <c r="AB207">
        <f t="shared" ca="1" si="77"/>
        <v>81349.568344549916</v>
      </c>
      <c r="AE207">
        <f t="shared" ca="1" si="78"/>
        <v>1</v>
      </c>
      <c r="AF207">
        <f t="shared" ca="1" si="79"/>
        <v>0</v>
      </c>
      <c r="BA207" s="7">
        <f ca="1">Table4[[#This Row],[Column20]]/Table4[[#This Row],[Column9]]</f>
        <v>5159.3022631171252</v>
      </c>
      <c r="BD207" s="6">
        <f ca="1">Table4[[#This Row],[Column19]]/Table4[[#This Row],[Column18]]</f>
        <v>0.94409337934565996</v>
      </c>
      <c r="BQ207" t="str">
        <f t="shared" ca="1" si="80"/>
        <v>1</v>
      </c>
      <c r="BS207">
        <f ca="1">IF(Table4[[#This Row],[Column28]]&gt;BU206,Table4[[#This Row],[Column3]],0)</f>
        <v>45</v>
      </c>
    </row>
    <row r="208" spans="1:71" x14ac:dyDescent="0.4">
      <c r="A208">
        <f t="shared" ca="1" si="81"/>
        <v>2</v>
      </c>
      <c r="B208" t="str">
        <f t="shared" ca="1" si="82"/>
        <v>man</v>
      </c>
      <c r="C208">
        <f t="shared" ca="1" si="83"/>
        <v>34</v>
      </c>
      <c r="D208">
        <f t="shared" ca="1" si="84"/>
        <v>6</v>
      </c>
      <c r="E208" t="str">
        <f t="shared" ca="1" si="85"/>
        <v>Agriculture</v>
      </c>
      <c r="F208">
        <f t="shared" ca="1" si="69"/>
        <v>2</v>
      </c>
      <c r="G208" t="str">
        <f ca="1">VLOOKUP(F208,$K$3:$L$7:L212,2)</f>
        <v>college</v>
      </c>
      <c r="H208">
        <f t="shared" ca="1" si="86"/>
        <v>2</v>
      </c>
      <c r="I208">
        <f t="shared" ca="1" si="87"/>
        <v>1</v>
      </c>
      <c r="J208">
        <f t="shared" ca="1" si="88"/>
        <v>64947</v>
      </c>
      <c r="P208">
        <f t="shared" ca="1" si="89"/>
        <v>2</v>
      </c>
      <c r="Q208" t="str">
        <f t="shared" ca="1" si="90"/>
        <v>ondo</v>
      </c>
      <c r="R208">
        <f t="shared" ca="1" si="70"/>
        <v>259788</v>
      </c>
      <c r="S208">
        <f t="shared" ca="1" si="91"/>
        <v>145608.98438765254</v>
      </c>
      <c r="T208">
        <f t="shared" ca="1" si="71"/>
        <v>19841.803775520944</v>
      </c>
      <c r="W208">
        <f t="shared" ca="1" si="72"/>
        <v>5614.0066304598049</v>
      </c>
      <c r="X208">
        <f t="shared" ca="1" si="73"/>
        <v>7021.6654649685761</v>
      </c>
      <c r="Y208">
        <f t="shared" ca="1" si="74"/>
        <v>90577.319049971062</v>
      </c>
      <c r="Z208">
        <f t="shared" ca="1" si="75"/>
        <v>370207.122825492</v>
      </c>
      <c r="AA208">
        <f t="shared" ca="1" si="76"/>
        <v>158244.65648308091</v>
      </c>
      <c r="AB208">
        <f t="shared" ca="1" si="77"/>
        <v>211962.46634241109</v>
      </c>
      <c r="AE208">
        <f t="shared" ca="1" si="78"/>
        <v>0</v>
      </c>
      <c r="AF208">
        <f t="shared" ca="1" si="79"/>
        <v>1</v>
      </c>
      <c r="BA208" s="7">
        <f ca="1">Table4[[#This Row],[Column20]]/Table4[[#This Row],[Column9]]</f>
        <v>19841.803775520944</v>
      </c>
      <c r="BD208" s="6">
        <f ca="1">Table4[[#This Row],[Column19]]/Table4[[#This Row],[Column18]]</f>
        <v>0.56049157154161289</v>
      </c>
      <c r="BQ208" t="str">
        <f t="shared" ca="1" si="80"/>
        <v>1</v>
      </c>
      <c r="BS208">
        <f ca="1">IF(Table4[[#This Row],[Column28]]&gt;BU207,Table4[[#This Row],[Column3]],0)</f>
        <v>34</v>
      </c>
    </row>
    <row r="209" spans="1:71" x14ac:dyDescent="0.4">
      <c r="A209">
        <f t="shared" ca="1" si="81"/>
        <v>1</v>
      </c>
      <c r="B209" t="str">
        <f t="shared" ca="1" si="82"/>
        <v>woman</v>
      </c>
      <c r="C209">
        <f t="shared" ca="1" si="83"/>
        <v>49</v>
      </c>
      <c r="D209">
        <f t="shared" ca="1" si="84"/>
        <v>5</v>
      </c>
      <c r="E209" t="str">
        <f t="shared" ca="1" si="85"/>
        <v>General work</v>
      </c>
      <c r="F209">
        <f t="shared" ca="1" si="69"/>
        <v>2</v>
      </c>
      <c r="G209" t="str">
        <f ca="1">VLOOKUP(F209,$K$3:$L$7:L213,2)</f>
        <v>college</v>
      </c>
      <c r="H209">
        <f t="shared" ca="1" si="86"/>
        <v>0</v>
      </c>
      <c r="I209">
        <f t="shared" ca="1" si="87"/>
        <v>2</v>
      </c>
      <c r="J209">
        <f t="shared" ca="1" si="88"/>
        <v>55254</v>
      </c>
      <c r="P209">
        <f t="shared" ca="1" si="89"/>
        <v>4</v>
      </c>
      <c r="Q209" t="str">
        <f t="shared" ca="1" si="90"/>
        <v>lagos</v>
      </c>
      <c r="R209">
        <f t="shared" ca="1" si="70"/>
        <v>221016</v>
      </c>
      <c r="S209">
        <f t="shared" ca="1" si="91"/>
        <v>69471.646936302859</v>
      </c>
      <c r="T209">
        <f t="shared" ca="1" si="71"/>
        <v>13534.791080619914</v>
      </c>
      <c r="W209">
        <f t="shared" ca="1" si="72"/>
        <v>1907.6254538654387</v>
      </c>
      <c r="X209">
        <f t="shared" ca="1" si="73"/>
        <v>41279.194634171872</v>
      </c>
      <c r="Y209">
        <f t="shared" ca="1" si="74"/>
        <v>56256.06557982204</v>
      </c>
      <c r="Z209">
        <f t="shared" ca="1" si="75"/>
        <v>290806.85666044196</v>
      </c>
      <c r="AA209">
        <f t="shared" ca="1" si="76"/>
        <v>112658.46702434016</v>
      </c>
      <c r="AB209">
        <f t="shared" ca="1" si="77"/>
        <v>178148.38963610178</v>
      </c>
      <c r="AE209">
        <f t="shared" ca="1" si="78"/>
        <v>1</v>
      </c>
      <c r="AF209">
        <f t="shared" ca="1" si="79"/>
        <v>0</v>
      </c>
      <c r="BA209" s="7">
        <f ca="1">Table4[[#This Row],[Column20]]/Table4[[#This Row],[Column9]]</f>
        <v>6767.3955403099571</v>
      </c>
      <c r="BD209" s="6">
        <f ca="1">Table4[[#This Row],[Column19]]/Table4[[#This Row],[Column18]]</f>
        <v>0.31432858678241782</v>
      </c>
      <c r="BQ209" t="str">
        <f t="shared" ca="1" si="80"/>
        <v>1</v>
      </c>
      <c r="BS209">
        <f ca="1">IF(Table4[[#This Row],[Column28]]&gt;BU208,Table4[[#This Row],[Column3]],0)</f>
        <v>49</v>
      </c>
    </row>
    <row r="210" spans="1:71" x14ac:dyDescent="0.4">
      <c r="A210">
        <f t="shared" ca="1" si="81"/>
        <v>2</v>
      </c>
      <c r="B210" t="str">
        <f t="shared" ca="1" si="82"/>
        <v>man</v>
      </c>
      <c r="C210">
        <f t="shared" ca="1" si="83"/>
        <v>47</v>
      </c>
      <c r="D210">
        <f t="shared" ca="1" si="84"/>
        <v>2</v>
      </c>
      <c r="E210" t="str">
        <f t="shared" ca="1" si="85"/>
        <v>construction</v>
      </c>
      <c r="F210">
        <f t="shared" ref="F210:F273" ca="1" si="92">RANDBETWEEN(1,5)</f>
        <v>2</v>
      </c>
      <c r="G210" t="str">
        <f ca="1">VLOOKUP(F210,$K$3:$L$7:L214,2)</f>
        <v>college</v>
      </c>
      <c r="H210">
        <f t="shared" ca="1" si="86"/>
        <v>3</v>
      </c>
      <c r="I210">
        <f t="shared" ca="1" si="87"/>
        <v>2</v>
      </c>
      <c r="J210">
        <f t="shared" ca="1" si="88"/>
        <v>75940</v>
      </c>
      <c r="P210">
        <f t="shared" ca="1" si="89"/>
        <v>4</v>
      </c>
      <c r="Q210" t="str">
        <f t="shared" ca="1" si="90"/>
        <v>lagos</v>
      </c>
      <c r="R210">
        <f t="shared" ca="1" si="70"/>
        <v>227820</v>
      </c>
      <c r="S210">
        <f t="shared" ca="1" si="91"/>
        <v>36287.086969489435</v>
      </c>
      <c r="T210">
        <f t="shared" ca="1" si="71"/>
        <v>15460.405472409888</v>
      </c>
      <c r="W210">
        <f t="shared" ca="1" si="72"/>
        <v>12223.346032653131</v>
      </c>
      <c r="X210">
        <f t="shared" ca="1" si="73"/>
        <v>35811.718346019436</v>
      </c>
      <c r="Y210">
        <f t="shared" ca="1" si="74"/>
        <v>71483.533366681455</v>
      </c>
      <c r="Z210">
        <f t="shared" ca="1" si="75"/>
        <v>314763.93883909134</v>
      </c>
      <c r="AA210">
        <f t="shared" ca="1" si="76"/>
        <v>84322.151348162006</v>
      </c>
      <c r="AB210">
        <f t="shared" ca="1" si="77"/>
        <v>230441.78749092933</v>
      </c>
      <c r="AE210">
        <f t="shared" ca="1" si="78"/>
        <v>0</v>
      </c>
      <c r="AF210">
        <f t="shared" ca="1" si="79"/>
        <v>1</v>
      </c>
      <c r="BA210" s="7">
        <f ca="1">Table4[[#This Row],[Column20]]/Table4[[#This Row],[Column9]]</f>
        <v>7730.2027362049439</v>
      </c>
      <c r="BD210" s="6">
        <f ca="1">Table4[[#This Row],[Column19]]/Table4[[#This Row],[Column18]]</f>
        <v>0.15927963729913719</v>
      </c>
      <c r="BQ210" t="str">
        <f t="shared" ca="1" si="80"/>
        <v>1</v>
      </c>
      <c r="BS210">
        <f ca="1">IF(Table4[[#This Row],[Column28]]&gt;BU209,Table4[[#This Row],[Column3]],0)</f>
        <v>47</v>
      </c>
    </row>
    <row r="211" spans="1:71" x14ac:dyDescent="0.4">
      <c r="A211">
        <f t="shared" ca="1" si="81"/>
        <v>1</v>
      </c>
      <c r="B211" t="str">
        <f t="shared" ca="1" si="82"/>
        <v>woman</v>
      </c>
      <c r="C211">
        <f t="shared" ca="1" si="83"/>
        <v>47</v>
      </c>
      <c r="D211">
        <f t="shared" ca="1" si="84"/>
        <v>1</v>
      </c>
      <c r="E211" t="str">
        <f t="shared" ca="1" si="85"/>
        <v>heallth</v>
      </c>
      <c r="F211">
        <f t="shared" ca="1" si="92"/>
        <v>1</v>
      </c>
      <c r="G211" t="str">
        <f ca="1">VLOOKUP(F211,$K$3:$L$7:L215,2)</f>
        <v>high school</v>
      </c>
      <c r="H211">
        <f t="shared" ca="1" si="86"/>
        <v>2</v>
      </c>
      <c r="I211">
        <f t="shared" ca="1" si="87"/>
        <v>4</v>
      </c>
      <c r="J211">
        <f t="shared" ca="1" si="88"/>
        <v>49939</v>
      </c>
      <c r="P211">
        <f t="shared" ca="1" si="89"/>
        <v>2</v>
      </c>
      <c r="Q211" t="str">
        <f t="shared" ca="1" si="90"/>
        <v>ondo</v>
      </c>
      <c r="R211">
        <f t="shared" ref="R211:R274" ca="1" si="93">RANDBETWEEN(3,4)*J211</f>
        <v>199756</v>
      </c>
      <c r="S211">
        <f t="shared" ca="1" si="91"/>
        <v>188136.9783522019</v>
      </c>
      <c r="T211">
        <f t="shared" ref="T211:T274" ca="1" si="94">RAND()*I211*J211</f>
        <v>99571.149910809996</v>
      </c>
      <c r="W211">
        <f t="shared" ref="W211:W274" ca="1" si="95">RAND()*T211</f>
        <v>44413.2714851704</v>
      </c>
      <c r="X211">
        <f t="shared" ref="X211:X274" ca="1" si="96">RAND()*J211</f>
        <v>7425.2464565495093</v>
      </c>
      <c r="Y211">
        <f t="shared" ref="Y211:Y274" ca="1" si="97">RAND()*J211*1.5</f>
        <v>35227.495291432555</v>
      </c>
      <c r="Z211">
        <f t="shared" ref="Z211:Z274" ca="1" si="98">R211+Y211+T211</f>
        <v>334554.64520224254</v>
      </c>
      <c r="AA211">
        <f t="shared" ref="AA211:AA274" ca="1" si="99">S211+W211+X211</f>
        <v>239975.49629392181</v>
      </c>
      <c r="AB211">
        <f t="shared" ref="AB211:AB274" ca="1" si="100">Z211-AA211</f>
        <v>94579.148908320727</v>
      </c>
      <c r="AE211">
        <f t="shared" ca="1" si="78"/>
        <v>1</v>
      </c>
      <c r="AF211">
        <f t="shared" ca="1" si="79"/>
        <v>0</v>
      </c>
      <c r="BA211" s="7">
        <f ca="1">Table4[[#This Row],[Column20]]/Table4[[#This Row],[Column9]]</f>
        <v>24892.787477702499</v>
      </c>
      <c r="BD211" s="6">
        <f ca="1">Table4[[#This Row],[Column19]]/Table4[[#This Row],[Column18]]</f>
        <v>0.94183392915457809</v>
      </c>
      <c r="BQ211" t="str">
        <f t="shared" ca="1" si="80"/>
        <v>0</v>
      </c>
      <c r="BS211">
        <f ca="1">IF(Table4[[#This Row],[Column28]]&gt;BU210,Table4[[#This Row],[Column3]],0)</f>
        <v>47</v>
      </c>
    </row>
    <row r="212" spans="1:71" x14ac:dyDescent="0.4">
      <c r="A212">
        <f t="shared" ca="1" si="81"/>
        <v>2</v>
      </c>
      <c r="B212" t="str">
        <f t="shared" ca="1" si="82"/>
        <v>man</v>
      </c>
      <c r="C212">
        <f t="shared" ca="1" si="83"/>
        <v>45</v>
      </c>
      <c r="D212">
        <f t="shared" ca="1" si="84"/>
        <v>3</v>
      </c>
      <c r="E212" t="str">
        <f t="shared" ca="1" si="85"/>
        <v>Academia</v>
      </c>
      <c r="F212">
        <f t="shared" ca="1" si="92"/>
        <v>1</v>
      </c>
      <c r="G212" t="str">
        <f ca="1">VLOOKUP(F212,$K$3:$L$7:L216,2)</f>
        <v>high school</v>
      </c>
      <c r="H212">
        <f t="shared" ca="1" si="86"/>
        <v>0</v>
      </c>
      <c r="I212">
        <f t="shared" ca="1" si="87"/>
        <v>1</v>
      </c>
      <c r="J212">
        <f t="shared" ca="1" si="88"/>
        <v>65850</v>
      </c>
      <c r="P212">
        <f t="shared" ca="1" si="89"/>
        <v>4</v>
      </c>
      <c r="Q212" t="str">
        <f t="shared" ca="1" si="90"/>
        <v>lagos</v>
      </c>
      <c r="R212">
        <f t="shared" ca="1" si="93"/>
        <v>197550</v>
      </c>
      <c r="S212">
        <f t="shared" ca="1" si="91"/>
        <v>22737.954520687883</v>
      </c>
      <c r="T212">
        <f t="shared" ca="1" si="94"/>
        <v>15623.034566098613</v>
      </c>
      <c r="W212">
        <f t="shared" ca="1" si="95"/>
        <v>14330.799232762132</v>
      </c>
      <c r="X212">
        <f t="shared" ca="1" si="96"/>
        <v>26777.289742278801</v>
      </c>
      <c r="Y212">
        <f t="shared" ca="1" si="97"/>
        <v>81316.069023982942</v>
      </c>
      <c r="Z212">
        <f t="shared" ca="1" si="98"/>
        <v>294489.10359008156</v>
      </c>
      <c r="AA212">
        <f t="shared" ca="1" si="99"/>
        <v>63846.043495728816</v>
      </c>
      <c r="AB212">
        <f t="shared" ca="1" si="100"/>
        <v>230643.06009435275</v>
      </c>
      <c r="AE212">
        <f t="shared" ca="1" si="78"/>
        <v>1</v>
      </c>
      <c r="AF212">
        <f t="shared" ca="1" si="79"/>
        <v>0</v>
      </c>
      <c r="BA212" s="7">
        <f ca="1">Table4[[#This Row],[Column20]]/Table4[[#This Row],[Column9]]</f>
        <v>15623.034566098613</v>
      </c>
      <c r="BD212" s="6">
        <f ca="1">Table4[[#This Row],[Column19]]/Table4[[#This Row],[Column18]]</f>
        <v>0.11509974447323656</v>
      </c>
      <c r="BQ212" t="str">
        <f t="shared" ca="1" si="80"/>
        <v>1</v>
      </c>
      <c r="BS212">
        <f ca="1">IF(Table4[[#This Row],[Column28]]&gt;BU211,Table4[[#This Row],[Column3]],0)</f>
        <v>45</v>
      </c>
    </row>
    <row r="213" spans="1:71" x14ac:dyDescent="0.4">
      <c r="A213">
        <f t="shared" ca="1" si="81"/>
        <v>2</v>
      </c>
      <c r="B213" t="str">
        <f t="shared" ca="1" si="82"/>
        <v>man</v>
      </c>
      <c r="C213">
        <f t="shared" ca="1" si="83"/>
        <v>25</v>
      </c>
      <c r="D213">
        <f t="shared" ca="1" si="84"/>
        <v>2</v>
      </c>
      <c r="E213" t="str">
        <f t="shared" ca="1" si="85"/>
        <v>construction</v>
      </c>
      <c r="F213">
        <f t="shared" ca="1" si="92"/>
        <v>1</v>
      </c>
      <c r="G213" t="str">
        <f ca="1">VLOOKUP(F213,$K$3:$L$7:L217,2)</f>
        <v>high school</v>
      </c>
      <c r="H213">
        <f t="shared" ca="1" si="86"/>
        <v>4</v>
      </c>
      <c r="I213">
        <f t="shared" ca="1" si="87"/>
        <v>4</v>
      </c>
      <c r="J213">
        <f t="shared" ca="1" si="88"/>
        <v>49915</v>
      </c>
      <c r="K213">
        <v>71</v>
      </c>
      <c r="L213" t="s">
        <v>11</v>
      </c>
      <c r="N213">
        <v>85</v>
      </c>
      <c r="O213" t="s">
        <v>4</v>
      </c>
      <c r="P213">
        <f t="shared" ca="1" si="89"/>
        <v>6</v>
      </c>
      <c r="Q213" t="str">
        <f t="shared" ca="1" si="90"/>
        <v>ogun</v>
      </c>
      <c r="R213">
        <f t="shared" ca="1" si="93"/>
        <v>199660</v>
      </c>
      <c r="S213">
        <f t="shared" ca="1" si="91"/>
        <v>30449.990945105103</v>
      </c>
      <c r="T213">
        <f t="shared" ca="1" si="94"/>
        <v>195858.8488314361</v>
      </c>
      <c r="W213">
        <f t="shared" ca="1" si="95"/>
        <v>185630.50454196974</v>
      </c>
      <c r="X213">
        <f t="shared" ca="1" si="96"/>
        <v>29187.301390288827</v>
      </c>
      <c r="Y213">
        <f t="shared" ca="1" si="97"/>
        <v>39647.385256451889</v>
      </c>
      <c r="Z213">
        <f t="shared" ca="1" si="98"/>
        <v>435166.23408788803</v>
      </c>
      <c r="AA213">
        <f t="shared" ca="1" si="99"/>
        <v>245267.79687736367</v>
      </c>
      <c r="AB213">
        <f t="shared" ca="1" si="100"/>
        <v>189898.43721052437</v>
      </c>
      <c r="AE213">
        <f t="shared" ca="1" si="78"/>
        <v>1</v>
      </c>
      <c r="AF213">
        <f t="shared" ca="1" si="79"/>
        <v>0</v>
      </c>
      <c r="BA213" s="7">
        <f ca="1">Table4[[#This Row],[Column20]]/Table4[[#This Row],[Column9]]</f>
        <v>48964.712207859026</v>
      </c>
      <c r="BD213" s="6">
        <f ca="1">Table4[[#This Row],[Column19]]/Table4[[#This Row],[Column18]]</f>
        <v>0.15250922040020587</v>
      </c>
      <c r="BQ213" t="str">
        <f t="shared" ca="1" si="80"/>
        <v>1</v>
      </c>
      <c r="BS213">
        <f ca="1">IF(Table4[[#This Row],[Column28]]&gt;BU212,Table4[[#This Row],[Column3]],0)</f>
        <v>25</v>
      </c>
    </row>
    <row r="214" spans="1:71" x14ac:dyDescent="0.4">
      <c r="A214">
        <f t="shared" ca="1" si="81"/>
        <v>2</v>
      </c>
      <c r="B214" t="str">
        <f t="shared" ca="1" si="82"/>
        <v>man</v>
      </c>
      <c r="C214">
        <f t="shared" ca="1" si="83"/>
        <v>38</v>
      </c>
      <c r="D214">
        <f t="shared" ca="1" si="84"/>
        <v>2</v>
      </c>
      <c r="E214" t="str">
        <f t="shared" ca="1" si="85"/>
        <v>construction</v>
      </c>
      <c r="F214">
        <f t="shared" ca="1" si="92"/>
        <v>2</v>
      </c>
      <c r="G214" t="str">
        <f ca="1">VLOOKUP(F214,$K$3:$L$7:L218,2)</f>
        <v>college</v>
      </c>
      <c r="H214">
        <f t="shared" ca="1" si="86"/>
        <v>4</v>
      </c>
      <c r="I214">
        <f t="shared" ca="1" si="87"/>
        <v>4</v>
      </c>
      <c r="J214">
        <f t="shared" ca="1" si="88"/>
        <v>25398</v>
      </c>
      <c r="K214">
        <v>72</v>
      </c>
      <c r="L214" t="s">
        <v>12</v>
      </c>
      <c r="N214">
        <v>86</v>
      </c>
      <c r="O214" t="s">
        <v>5</v>
      </c>
      <c r="P214">
        <f t="shared" ca="1" si="89"/>
        <v>5</v>
      </c>
      <c r="Q214" t="str">
        <f t="shared" ca="1" si="90"/>
        <v>oyo</v>
      </c>
      <c r="R214">
        <f t="shared" ca="1" si="93"/>
        <v>76194</v>
      </c>
      <c r="S214">
        <f t="shared" ca="1" si="91"/>
        <v>31578.340932619209</v>
      </c>
      <c r="T214">
        <f t="shared" ca="1" si="94"/>
        <v>3449.9144386063031</v>
      </c>
      <c r="W214">
        <f t="shared" ca="1" si="95"/>
        <v>2934.3556910662223</v>
      </c>
      <c r="X214">
        <f t="shared" ca="1" si="96"/>
        <v>3115.0203843288955</v>
      </c>
      <c r="Y214">
        <f t="shared" ca="1" si="97"/>
        <v>18952.694430480013</v>
      </c>
      <c r="Z214">
        <f t="shared" ca="1" si="98"/>
        <v>98596.608869086311</v>
      </c>
      <c r="AA214">
        <f t="shared" ca="1" si="99"/>
        <v>37627.717008014326</v>
      </c>
      <c r="AB214">
        <f t="shared" ca="1" si="100"/>
        <v>60968.891861071985</v>
      </c>
      <c r="AE214">
        <f t="shared" ca="1" si="78"/>
        <v>1</v>
      </c>
      <c r="AF214">
        <f t="shared" ca="1" si="79"/>
        <v>0</v>
      </c>
      <c r="BA214" s="7">
        <f ca="1">Table4[[#This Row],[Column20]]/Table4[[#This Row],[Column9]]</f>
        <v>862.47860965157577</v>
      </c>
      <c r="BD214" s="6">
        <f ca="1">Table4[[#This Row],[Column19]]/Table4[[#This Row],[Column18]]</f>
        <v>0.41444655658738494</v>
      </c>
      <c r="BQ214" t="str">
        <f t="shared" ca="1" si="80"/>
        <v>1</v>
      </c>
      <c r="BS214">
        <f ca="1">IF(Table4[[#This Row],[Column28]]&gt;BU213,Table4[[#This Row],[Column3]],0)</f>
        <v>38</v>
      </c>
    </row>
    <row r="215" spans="1:71" x14ac:dyDescent="0.4">
      <c r="A215">
        <f t="shared" ca="1" si="81"/>
        <v>2</v>
      </c>
      <c r="B215" t="str">
        <f t="shared" ca="1" si="82"/>
        <v>man</v>
      </c>
      <c r="C215">
        <f t="shared" ca="1" si="83"/>
        <v>31</v>
      </c>
      <c r="D215">
        <f t="shared" ca="1" si="84"/>
        <v>4</v>
      </c>
      <c r="E215" t="str">
        <f t="shared" ca="1" si="85"/>
        <v>IT</v>
      </c>
      <c r="F215">
        <f t="shared" ca="1" si="92"/>
        <v>4</v>
      </c>
      <c r="G215" t="str">
        <f ca="1">VLOOKUP(F215,$K$3:$L$7:L219,2)</f>
        <v>technical</v>
      </c>
      <c r="H215">
        <f t="shared" ca="1" si="86"/>
        <v>1</v>
      </c>
      <c r="I215">
        <f t="shared" ca="1" si="87"/>
        <v>4</v>
      </c>
      <c r="J215">
        <f t="shared" ca="1" si="88"/>
        <v>77675</v>
      </c>
      <c r="K215">
        <v>73</v>
      </c>
      <c r="L215" t="s">
        <v>13</v>
      </c>
      <c r="N215">
        <v>87</v>
      </c>
      <c r="O215" t="s">
        <v>6</v>
      </c>
      <c r="P215">
        <f t="shared" ca="1" si="89"/>
        <v>6</v>
      </c>
      <c r="Q215" t="str">
        <f t="shared" ca="1" si="90"/>
        <v>ogun</v>
      </c>
      <c r="R215">
        <f t="shared" ca="1" si="93"/>
        <v>233025</v>
      </c>
      <c r="S215">
        <f t="shared" ca="1" si="91"/>
        <v>217987.54167900461</v>
      </c>
      <c r="T215">
        <f t="shared" ca="1" si="94"/>
        <v>193769.68450648279</v>
      </c>
      <c r="U215">
        <v>99</v>
      </c>
      <c r="V215" t="s">
        <v>20</v>
      </c>
      <c r="W215">
        <f t="shared" ca="1" si="95"/>
        <v>51697.010938230851</v>
      </c>
      <c r="X215">
        <f t="shared" ca="1" si="96"/>
        <v>47240.912071343439</v>
      </c>
      <c r="Y215">
        <f t="shared" ca="1" si="97"/>
        <v>14542.45265027355</v>
      </c>
      <c r="Z215">
        <f t="shared" ca="1" si="98"/>
        <v>441337.13715675636</v>
      </c>
      <c r="AA215">
        <f t="shared" ca="1" si="99"/>
        <v>316925.46468857891</v>
      </c>
      <c r="AB215">
        <f t="shared" ca="1" si="100"/>
        <v>124411.67246817745</v>
      </c>
      <c r="AE215">
        <f t="shared" ca="1" si="78"/>
        <v>1</v>
      </c>
      <c r="AF215">
        <f t="shared" ca="1" si="79"/>
        <v>0</v>
      </c>
      <c r="BA215" s="7">
        <f ca="1">Table4[[#This Row],[Column20]]/Table4[[#This Row],[Column9]]</f>
        <v>48442.421126620698</v>
      </c>
      <c r="BD215" s="6">
        <f ca="1">Table4[[#This Row],[Column19]]/Table4[[#This Row],[Column18]]</f>
        <v>0.93546847625364071</v>
      </c>
      <c r="BQ215" t="str">
        <f t="shared" ca="1" si="80"/>
        <v>1</v>
      </c>
      <c r="BS215">
        <f ca="1">IF(Table4[[#This Row],[Column28]]&gt;BU214,Table4[[#This Row],[Column3]],0)</f>
        <v>31</v>
      </c>
    </row>
    <row r="216" spans="1:71" x14ac:dyDescent="0.4">
      <c r="A216">
        <f t="shared" ca="1" si="81"/>
        <v>2</v>
      </c>
      <c r="B216" t="str">
        <f t="shared" ca="1" si="82"/>
        <v>man</v>
      </c>
      <c r="C216">
        <f t="shared" ca="1" si="83"/>
        <v>47</v>
      </c>
      <c r="D216">
        <f t="shared" ca="1" si="84"/>
        <v>6</v>
      </c>
      <c r="E216" t="str">
        <f t="shared" ca="1" si="85"/>
        <v>Agriculture</v>
      </c>
      <c r="F216">
        <f t="shared" ca="1" si="92"/>
        <v>1</v>
      </c>
      <c r="G216" t="str">
        <f ca="1">VLOOKUP(F216,$K$3:$L$7:L220,2)</f>
        <v>high school</v>
      </c>
      <c r="H216">
        <f t="shared" ca="1" si="86"/>
        <v>3</v>
      </c>
      <c r="I216">
        <f t="shared" ca="1" si="87"/>
        <v>1</v>
      </c>
      <c r="J216">
        <f t="shared" ca="1" si="88"/>
        <v>82865</v>
      </c>
      <c r="K216">
        <v>74</v>
      </c>
      <c r="L216" t="s">
        <v>14</v>
      </c>
      <c r="N216">
        <v>88</v>
      </c>
      <c r="O216" t="s">
        <v>7</v>
      </c>
      <c r="P216">
        <f t="shared" ca="1" si="89"/>
        <v>2</v>
      </c>
      <c r="Q216" t="str">
        <f t="shared" ca="1" si="90"/>
        <v>ondo</v>
      </c>
      <c r="R216">
        <f t="shared" ca="1" si="93"/>
        <v>331460</v>
      </c>
      <c r="S216">
        <f t="shared" ca="1" si="91"/>
        <v>146186.82483426033</v>
      </c>
      <c r="T216">
        <f t="shared" ca="1" si="94"/>
        <v>68524.877027067341</v>
      </c>
      <c r="U216">
        <v>100</v>
      </c>
      <c r="V216" t="s">
        <v>21</v>
      </c>
      <c r="W216">
        <f t="shared" ca="1" si="95"/>
        <v>33740.212527371637</v>
      </c>
      <c r="X216">
        <f t="shared" ca="1" si="96"/>
        <v>33218.500616085366</v>
      </c>
      <c r="Y216">
        <f t="shared" ca="1" si="97"/>
        <v>48303.07529274316</v>
      </c>
      <c r="Z216">
        <f t="shared" ca="1" si="98"/>
        <v>448287.95231981052</v>
      </c>
      <c r="AA216">
        <f t="shared" ca="1" si="99"/>
        <v>213145.53797771735</v>
      </c>
      <c r="AB216">
        <f t="shared" ca="1" si="100"/>
        <v>235142.41434209317</v>
      </c>
      <c r="AE216">
        <f t="shared" ca="1" si="78"/>
        <v>0</v>
      </c>
      <c r="AF216">
        <f t="shared" ca="1" si="79"/>
        <v>1</v>
      </c>
      <c r="BA216" s="7">
        <f ca="1">Table4[[#This Row],[Column20]]/Table4[[#This Row],[Column9]]</f>
        <v>68524.877027067341</v>
      </c>
      <c r="BD216" s="6">
        <f ca="1">Table4[[#This Row],[Column19]]/Table4[[#This Row],[Column18]]</f>
        <v>0.44103911432528914</v>
      </c>
      <c r="BQ216" t="str">
        <f t="shared" ca="1" si="80"/>
        <v>1</v>
      </c>
      <c r="BS216">
        <f ca="1">IF(Table4[[#This Row],[Column28]]&gt;BU215,Table4[[#This Row],[Column3]],0)</f>
        <v>47</v>
      </c>
    </row>
    <row r="217" spans="1:71" x14ac:dyDescent="0.4">
      <c r="A217">
        <f t="shared" ca="1" si="81"/>
        <v>1</v>
      </c>
      <c r="B217" t="str">
        <f t="shared" ca="1" si="82"/>
        <v>woman</v>
      </c>
      <c r="C217">
        <f t="shared" ca="1" si="83"/>
        <v>32</v>
      </c>
      <c r="D217">
        <f t="shared" ca="1" si="84"/>
        <v>5</v>
      </c>
      <c r="E217" t="str">
        <f t="shared" ca="1" si="85"/>
        <v>General work</v>
      </c>
      <c r="F217">
        <f t="shared" ca="1" si="92"/>
        <v>4</v>
      </c>
      <c r="G217" t="str">
        <f ca="1">VLOOKUP(F217,$K$3:$L$7:L221,2)</f>
        <v>technical</v>
      </c>
      <c r="H217">
        <f t="shared" ca="1" si="86"/>
        <v>3</v>
      </c>
      <c r="I217">
        <f t="shared" ca="1" si="87"/>
        <v>1</v>
      </c>
      <c r="J217">
        <f t="shared" ca="1" si="88"/>
        <v>82448</v>
      </c>
      <c r="K217">
        <v>75</v>
      </c>
      <c r="L217" t="s">
        <v>15</v>
      </c>
      <c r="N217">
        <v>89</v>
      </c>
      <c r="O217" t="s">
        <v>8</v>
      </c>
      <c r="P217">
        <f t="shared" ca="1" si="89"/>
        <v>3</v>
      </c>
      <c r="Q217" t="str">
        <f t="shared" ca="1" si="90"/>
        <v>osun</v>
      </c>
      <c r="R217">
        <f t="shared" ca="1" si="93"/>
        <v>329792</v>
      </c>
      <c r="S217">
        <f t="shared" ca="1" si="91"/>
        <v>223839.88312876594</v>
      </c>
      <c r="T217">
        <f t="shared" ca="1" si="94"/>
        <v>68109.939886667838</v>
      </c>
      <c r="U217">
        <v>101</v>
      </c>
      <c r="V217" t="s">
        <v>22</v>
      </c>
      <c r="W217">
        <f t="shared" ca="1" si="95"/>
        <v>52262.976079563879</v>
      </c>
      <c r="X217">
        <f t="shared" ca="1" si="96"/>
        <v>14976.914470098649</v>
      </c>
      <c r="Y217">
        <f t="shared" ca="1" si="97"/>
        <v>1147.2110936975632</v>
      </c>
      <c r="Z217">
        <f t="shared" ca="1" si="98"/>
        <v>399049.1509803654</v>
      </c>
      <c r="AA217">
        <f t="shared" ca="1" si="99"/>
        <v>291079.77367842844</v>
      </c>
      <c r="AB217">
        <f t="shared" ca="1" si="100"/>
        <v>107969.37730193697</v>
      </c>
      <c r="AE217">
        <f t="shared" ca="1" si="78"/>
        <v>1</v>
      </c>
      <c r="AF217">
        <f t="shared" ca="1" si="79"/>
        <v>0</v>
      </c>
      <c r="BA217" s="7">
        <f ca="1">Table4[[#This Row],[Column20]]/Table4[[#This Row],[Column9]]</f>
        <v>68109.939886667838</v>
      </c>
      <c r="BD217" s="6">
        <f ca="1">Table4[[#This Row],[Column19]]/Table4[[#This Row],[Column18]]</f>
        <v>0.67873048202735642</v>
      </c>
      <c r="BQ217" t="str">
        <f t="shared" ca="1" si="80"/>
        <v>1</v>
      </c>
      <c r="BS217">
        <f ca="1">IF(Table4[[#This Row],[Column28]]&gt;BU216,Table4[[#This Row],[Column3]],0)</f>
        <v>32</v>
      </c>
    </row>
    <row r="218" spans="1:71" x14ac:dyDescent="0.4">
      <c r="A218">
        <f t="shared" ca="1" si="81"/>
        <v>2</v>
      </c>
      <c r="B218" t="str">
        <f t="shared" ca="1" si="82"/>
        <v>man</v>
      </c>
      <c r="C218">
        <f t="shared" ca="1" si="83"/>
        <v>46</v>
      </c>
      <c r="D218">
        <f t="shared" ca="1" si="84"/>
        <v>1</v>
      </c>
      <c r="E218" t="str">
        <f t="shared" ca="1" si="85"/>
        <v>heallth</v>
      </c>
      <c r="F218">
        <f t="shared" ca="1" si="92"/>
        <v>3</v>
      </c>
      <c r="G218" t="str">
        <f ca="1">VLOOKUP(F218,$K$3:$L$7:L222,2)</f>
        <v>university</v>
      </c>
      <c r="H218">
        <f t="shared" ca="1" si="86"/>
        <v>4</v>
      </c>
      <c r="I218">
        <f t="shared" ca="1" si="87"/>
        <v>3</v>
      </c>
      <c r="J218">
        <f t="shared" ca="1" si="88"/>
        <v>79526</v>
      </c>
      <c r="N218">
        <v>90</v>
      </c>
      <c r="O218" t="s">
        <v>9</v>
      </c>
      <c r="P218">
        <f t="shared" ca="1" si="89"/>
        <v>5</v>
      </c>
      <c r="Q218" t="str">
        <f t="shared" ca="1" si="90"/>
        <v>oyo</v>
      </c>
      <c r="R218">
        <f t="shared" ca="1" si="93"/>
        <v>318104</v>
      </c>
      <c r="S218">
        <f t="shared" ca="1" si="91"/>
        <v>292771.66919230914</v>
      </c>
      <c r="T218">
        <f t="shared" ca="1" si="94"/>
        <v>1476.5059556910967</v>
      </c>
      <c r="U218">
        <v>102</v>
      </c>
      <c r="V218" t="s">
        <v>23</v>
      </c>
      <c r="W218">
        <f t="shared" ca="1" si="95"/>
        <v>209.47572066487072</v>
      </c>
      <c r="X218">
        <f t="shared" ca="1" si="96"/>
        <v>46208.554731603093</v>
      </c>
      <c r="Y218">
        <f t="shared" ca="1" si="97"/>
        <v>110898.04097937436</v>
      </c>
      <c r="Z218">
        <f t="shared" ca="1" si="98"/>
        <v>430478.54693506547</v>
      </c>
      <c r="AA218">
        <f t="shared" ca="1" si="99"/>
        <v>339189.69964457711</v>
      </c>
      <c r="AB218">
        <f t="shared" ca="1" si="100"/>
        <v>91288.847290488367</v>
      </c>
      <c r="AE218">
        <f t="shared" ca="1" si="78"/>
        <v>0</v>
      </c>
      <c r="AF218">
        <f t="shared" ca="1" si="79"/>
        <v>1</v>
      </c>
      <c r="BA218" s="7">
        <f ca="1">Table4[[#This Row],[Column20]]/Table4[[#This Row],[Column9]]</f>
        <v>492.16865189703225</v>
      </c>
      <c r="BD218" s="6">
        <f ca="1">Table4[[#This Row],[Column19]]/Table4[[#This Row],[Column18]]</f>
        <v>0.92036462663880092</v>
      </c>
      <c r="BQ218" t="str">
        <f t="shared" ca="1" si="80"/>
        <v>0</v>
      </c>
      <c r="BS218">
        <f ca="1">IF(Table4[[#This Row],[Column28]]&gt;BU217,Table4[[#This Row],[Column3]],0)</f>
        <v>46</v>
      </c>
    </row>
    <row r="219" spans="1:71" x14ac:dyDescent="0.4">
      <c r="A219">
        <f t="shared" ca="1" si="81"/>
        <v>1</v>
      </c>
      <c r="B219" t="str">
        <f t="shared" ca="1" si="82"/>
        <v>woman</v>
      </c>
      <c r="C219">
        <f t="shared" ca="1" si="83"/>
        <v>39</v>
      </c>
      <c r="D219">
        <f t="shared" ca="1" si="84"/>
        <v>4</v>
      </c>
      <c r="E219" t="str">
        <f t="shared" ca="1" si="85"/>
        <v>IT</v>
      </c>
      <c r="F219">
        <f t="shared" ca="1" si="92"/>
        <v>2</v>
      </c>
      <c r="G219" t="str">
        <f ca="1">VLOOKUP(F219,$K$3:$L$7:L223,2)</f>
        <v>college</v>
      </c>
      <c r="H219">
        <f t="shared" ca="1" si="86"/>
        <v>1</v>
      </c>
      <c r="I219">
        <f t="shared" ca="1" si="87"/>
        <v>4</v>
      </c>
      <c r="J219">
        <f t="shared" ca="1" si="88"/>
        <v>30912</v>
      </c>
      <c r="P219">
        <f t="shared" ca="1" si="89"/>
        <v>3</v>
      </c>
      <c r="Q219" t="str">
        <f t="shared" ca="1" si="90"/>
        <v>osun</v>
      </c>
      <c r="R219">
        <f t="shared" ca="1" si="93"/>
        <v>92736</v>
      </c>
      <c r="S219">
        <f t="shared" ca="1" si="91"/>
        <v>3079.4172312105402</v>
      </c>
      <c r="T219">
        <f t="shared" ca="1" si="94"/>
        <v>55208.617819206804</v>
      </c>
      <c r="U219">
        <v>103</v>
      </c>
      <c r="V219" t="s">
        <v>24</v>
      </c>
      <c r="W219">
        <f t="shared" ca="1" si="95"/>
        <v>9849.4096558082965</v>
      </c>
      <c r="X219">
        <f t="shared" ca="1" si="96"/>
        <v>4233.0784433370927</v>
      </c>
      <c r="Y219">
        <f t="shared" ca="1" si="97"/>
        <v>8636.0862104561838</v>
      </c>
      <c r="Z219">
        <f t="shared" ca="1" si="98"/>
        <v>156580.704029663</v>
      </c>
      <c r="AA219">
        <f t="shared" ca="1" si="99"/>
        <v>17161.90533035593</v>
      </c>
      <c r="AB219">
        <f t="shared" ca="1" si="100"/>
        <v>139418.79869930708</v>
      </c>
      <c r="AE219">
        <f t="shared" ca="1" si="78"/>
        <v>0</v>
      </c>
      <c r="AF219">
        <f t="shared" ca="1" si="79"/>
        <v>1</v>
      </c>
      <c r="BA219" s="7">
        <f ca="1">Table4[[#This Row],[Column20]]/Table4[[#This Row],[Column9]]</f>
        <v>13802.154454801701</v>
      </c>
      <c r="BD219" s="6">
        <f ca="1">Table4[[#This Row],[Column19]]/Table4[[#This Row],[Column18]]</f>
        <v>3.3206276216469766E-2</v>
      </c>
      <c r="BQ219" t="str">
        <f t="shared" ca="1" si="80"/>
        <v>1</v>
      </c>
      <c r="BS219">
        <f ca="1">IF(Table4[[#This Row],[Column28]]&gt;BU218,Table4[[#This Row],[Column3]],0)</f>
        <v>39</v>
      </c>
    </row>
    <row r="220" spans="1:71" x14ac:dyDescent="0.4">
      <c r="A220">
        <f t="shared" ca="1" si="81"/>
        <v>1</v>
      </c>
      <c r="B220" t="str">
        <f t="shared" ca="1" si="82"/>
        <v>woman</v>
      </c>
      <c r="C220">
        <f t="shared" ca="1" si="83"/>
        <v>46</v>
      </c>
      <c r="D220">
        <f t="shared" ca="1" si="84"/>
        <v>2</v>
      </c>
      <c r="E220" t="str">
        <f t="shared" ca="1" si="85"/>
        <v>construction</v>
      </c>
      <c r="F220">
        <f t="shared" ca="1" si="92"/>
        <v>2</v>
      </c>
      <c r="G220" t="str">
        <f ca="1">VLOOKUP(F220,$K$3:$L$7:L224,2)</f>
        <v>college</v>
      </c>
      <c r="H220">
        <f t="shared" ca="1" si="86"/>
        <v>2</v>
      </c>
      <c r="I220">
        <f t="shared" ca="1" si="87"/>
        <v>1</v>
      </c>
      <c r="J220">
        <f t="shared" ca="1" si="88"/>
        <v>68985</v>
      </c>
      <c r="P220">
        <f t="shared" ca="1" si="89"/>
        <v>2</v>
      </c>
      <c r="Q220" t="str">
        <f t="shared" ca="1" si="90"/>
        <v>ondo</v>
      </c>
      <c r="R220">
        <f t="shared" ca="1" si="93"/>
        <v>206955</v>
      </c>
      <c r="S220">
        <f t="shared" ca="1" si="91"/>
        <v>54422.862247727404</v>
      </c>
      <c r="T220">
        <f t="shared" ca="1" si="94"/>
        <v>34055.046026618467</v>
      </c>
      <c r="U220">
        <v>104</v>
      </c>
      <c r="V220" t="s">
        <v>25</v>
      </c>
      <c r="W220">
        <f t="shared" ca="1" si="95"/>
        <v>32556.740863484505</v>
      </c>
      <c r="X220">
        <f t="shared" ca="1" si="96"/>
        <v>35909.483124738137</v>
      </c>
      <c r="Y220">
        <f t="shared" ca="1" si="97"/>
        <v>43318.860400456892</v>
      </c>
      <c r="Z220">
        <f t="shared" ca="1" si="98"/>
        <v>284328.90642707533</v>
      </c>
      <c r="AA220">
        <f t="shared" ca="1" si="99"/>
        <v>122889.08623595005</v>
      </c>
      <c r="AB220">
        <f t="shared" ca="1" si="100"/>
        <v>161439.82019112527</v>
      </c>
      <c r="AE220">
        <f t="shared" ca="1" si="78"/>
        <v>0</v>
      </c>
      <c r="AF220">
        <f t="shared" ca="1" si="79"/>
        <v>1</v>
      </c>
      <c r="BA220" s="7">
        <f ca="1">Table4[[#This Row],[Column20]]/Table4[[#This Row],[Column9]]</f>
        <v>34055.046026618467</v>
      </c>
      <c r="BD220" s="6">
        <f ca="1">Table4[[#This Row],[Column19]]/Table4[[#This Row],[Column18]]</f>
        <v>0.26296954530080163</v>
      </c>
      <c r="BQ220" t="str">
        <f t="shared" ca="1" si="80"/>
        <v>1</v>
      </c>
      <c r="BS220">
        <f ca="1">IF(Table4[[#This Row],[Column28]]&gt;BU219,Table4[[#This Row],[Column3]],0)</f>
        <v>46</v>
      </c>
    </row>
    <row r="221" spans="1:71" x14ac:dyDescent="0.4">
      <c r="A221">
        <f t="shared" ca="1" si="81"/>
        <v>1</v>
      </c>
      <c r="B221" t="str">
        <f t="shared" ca="1" si="82"/>
        <v>woman</v>
      </c>
      <c r="C221">
        <f t="shared" ca="1" si="83"/>
        <v>50</v>
      </c>
      <c r="D221">
        <f t="shared" ca="1" si="84"/>
        <v>3</v>
      </c>
      <c r="E221" t="str">
        <f t="shared" ca="1" si="85"/>
        <v>Academia</v>
      </c>
      <c r="F221">
        <f t="shared" ca="1" si="92"/>
        <v>5</v>
      </c>
      <c r="G221" t="str">
        <f ca="1">VLOOKUP(F221,$K$3:$L$7:L225,2)</f>
        <v>other</v>
      </c>
      <c r="H221">
        <f t="shared" ca="1" si="86"/>
        <v>3</v>
      </c>
      <c r="I221">
        <f t="shared" ca="1" si="87"/>
        <v>2</v>
      </c>
      <c r="J221">
        <f t="shared" ca="1" si="88"/>
        <v>81221</v>
      </c>
      <c r="P221">
        <f t="shared" ca="1" si="89"/>
        <v>5</v>
      </c>
      <c r="Q221" t="str">
        <f t="shared" ca="1" si="90"/>
        <v>oyo</v>
      </c>
      <c r="R221">
        <f t="shared" ca="1" si="93"/>
        <v>243663</v>
      </c>
      <c r="S221">
        <f t="shared" ca="1" si="91"/>
        <v>200415.94980280564</v>
      </c>
      <c r="T221">
        <f t="shared" ca="1" si="94"/>
        <v>135024.31075069078</v>
      </c>
      <c r="U221">
        <v>105</v>
      </c>
      <c r="V221" t="s">
        <v>26</v>
      </c>
      <c r="W221">
        <f t="shared" ca="1" si="95"/>
        <v>36066.199077873527</v>
      </c>
      <c r="X221">
        <f t="shared" ca="1" si="96"/>
        <v>70455.496188408797</v>
      </c>
      <c r="Y221">
        <f t="shared" ca="1" si="97"/>
        <v>64857.226246971986</v>
      </c>
      <c r="Z221">
        <f t="shared" ca="1" si="98"/>
        <v>443544.53699766274</v>
      </c>
      <c r="AA221">
        <f t="shared" ca="1" si="99"/>
        <v>306937.64506908797</v>
      </c>
      <c r="AB221">
        <f t="shared" ca="1" si="100"/>
        <v>136606.89192857477</v>
      </c>
      <c r="AE221">
        <f t="shared" ca="1" si="78"/>
        <v>1</v>
      </c>
      <c r="AF221">
        <f t="shared" ca="1" si="79"/>
        <v>0</v>
      </c>
      <c r="BA221" s="7">
        <f ca="1">Table4[[#This Row],[Column20]]/Table4[[#This Row],[Column9]]</f>
        <v>67512.155375345392</v>
      </c>
      <c r="BD221" s="6">
        <f ca="1">Table4[[#This Row],[Column19]]/Table4[[#This Row],[Column18]]</f>
        <v>0.82251285506131677</v>
      </c>
      <c r="BQ221" t="str">
        <f t="shared" ca="1" si="80"/>
        <v>1</v>
      </c>
      <c r="BS221">
        <f ca="1">IF(Table4[[#This Row],[Column28]]&gt;BU220,Table4[[#This Row],[Column3]],0)</f>
        <v>50</v>
      </c>
    </row>
    <row r="222" spans="1:71" x14ac:dyDescent="0.4">
      <c r="A222">
        <f t="shared" ca="1" si="81"/>
        <v>2</v>
      </c>
      <c r="B222" t="str">
        <f t="shared" ca="1" si="82"/>
        <v>man</v>
      </c>
      <c r="C222">
        <f t="shared" ca="1" si="83"/>
        <v>34</v>
      </c>
      <c r="D222">
        <f t="shared" ca="1" si="84"/>
        <v>4</v>
      </c>
      <c r="E222" t="str">
        <f t="shared" ca="1" si="85"/>
        <v>IT</v>
      </c>
      <c r="F222">
        <f t="shared" ca="1" si="92"/>
        <v>2</v>
      </c>
      <c r="G222" t="str">
        <f ca="1">VLOOKUP(F222,$K$3:$L$7:L226,2)</f>
        <v>college</v>
      </c>
      <c r="H222">
        <f t="shared" ca="1" si="86"/>
        <v>0</v>
      </c>
      <c r="I222">
        <f t="shared" ca="1" si="87"/>
        <v>3</v>
      </c>
      <c r="J222">
        <f t="shared" ca="1" si="88"/>
        <v>48852</v>
      </c>
      <c r="P222">
        <f t="shared" ca="1" si="89"/>
        <v>1</v>
      </c>
      <c r="Q222" t="str">
        <f t="shared" ca="1" si="90"/>
        <v>ekiti</v>
      </c>
      <c r="R222">
        <f t="shared" ca="1" si="93"/>
        <v>195408</v>
      </c>
      <c r="S222">
        <f t="shared" ca="1" si="91"/>
        <v>167719.69421546694</v>
      </c>
      <c r="T222">
        <f t="shared" ca="1" si="94"/>
        <v>74898.223248940703</v>
      </c>
      <c r="W222">
        <f t="shared" ca="1" si="95"/>
        <v>69130.468139147051</v>
      </c>
      <c r="X222">
        <f t="shared" ca="1" si="96"/>
        <v>31093.143892571497</v>
      </c>
      <c r="Y222">
        <f t="shared" ca="1" si="97"/>
        <v>19839.592681913888</v>
      </c>
      <c r="Z222">
        <f t="shared" ca="1" si="98"/>
        <v>290145.81593085459</v>
      </c>
      <c r="AA222">
        <f t="shared" ca="1" si="99"/>
        <v>267943.30624718551</v>
      </c>
      <c r="AB222">
        <f t="shared" ca="1" si="100"/>
        <v>22202.509683669079</v>
      </c>
      <c r="AE222">
        <f t="shared" ca="1" si="78"/>
        <v>1</v>
      </c>
      <c r="AF222">
        <f t="shared" ca="1" si="79"/>
        <v>0</v>
      </c>
      <c r="BA222" s="7">
        <f ca="1">Table4[[#This Row],[Column20]]/Table4[[#This Row],[Column9]]</f>
        <v>24966.074416313568</v>
      </c>
      <c r="BD222" s="6">
        <f ca="1">Table4[[#This Row],[Column19]]/Table4[[#This Row],[Column18]]</f>
        <v>0.85830515749338276</v>
      </c>
      <c r="BQ222" t="str">
        <f t="shared" ca="1" si="80"/>
        <v>1</v>
      </c>
      <c r="BS222">
        <f ca="1">IF(Table4[[#This Row],[Column28]]&gt;BU221,Table4[[#This Row],[Column3]],0)</f>
        <v>34</v>
      </c>
    </row>
    <row r="223" spans="1:71" x14ac:dyDescent="0.4">
      <c r="A223">
        <f t="shared" ca="1" si="81"/>
        <v>2</v>
      </c>
      <c r="B223" t="str">
        <f t="shared" ca="1" si="82"/>
        <v>man</v>
      </c>
      <c r="C223">
        <f t="shared" ca="1" si="83"/>
        <v>34</v>
      </c>
      <c r="D223">
        <f t="shared" ca="1" si="84"/>
        <v>3</v>
      </c>
      <c r="E223" t="str">
        <f t="shared" ca="1" si="85"/>
        <v>Academia</v>
      </c>
      <c r="F223">
        <f t="shared" ca="1" si="92"/>
        <v>1</v>
      </c>
      <c r="G223" t="str">
        <f ca="1">VLOOKUP(F223,$K$3:$L$7:L227,2)</f>
        <v>high school</v>
      </c>
      <c r="H223">
        <f t="shared" ca="1" si="86"/>
        <v>1</v>
      </c>
      <c r="I223">
        <f t="shared" ca="1" si="87"/>
        <v>2</v>
      </c>
      <c r="J223">
        <f t="shared" ca="1" si="88"/>
        <v>54643</v>
      </c>
      <c r="P223">
        <f t="shared" ca="1" si="89"/>
        <v>6</v>
      </c>
      <c r="Q223" t="str">
        <f t="shared" ca="1" si="90"/>
        <v>ogun</v>
      </c>
      <c r="R223">
        <f t="shared" ca="1" si="93"/>
        <v>163929</v>
      </c>
      <c r="S223">
        <f t="shared" ca="1" si="91"/>
        <v>80996.924378196869</v>
      </c>
      <c r="T223">
        <f t="shared" ca="1" si="94"/>
        <v>105997.3856197094</v>
      </c>
      <c r="W223">
        <f t="shared" ca="1" si="95"/>
        <v>21282.918083261968</v>
      </c>
      <c r="X223">
        <f t="shared" ca="1" si="96"/>
        <v>40748.266728014809</v>
      </c>
      <c r="Y223">
        <f t="shared" ca="1" si="97"/>
        <v>56248.537366562385</v>
      </c>
      <c r="Z223">
        <f t="shared" ca="1" si="98"/>
        <v>326174.92298627179</v>
      </c>
      <c r="AA223">
        <f t="shared" ca="1" si="99"/>
        <v>143028.10918947365</v>
      </c>
      <c r="AB223">
        <f t="shared" ca="1" si="100"/>
        <v>183146.81379679815</v>
      </c>
      <c r="AE223">
        <f t="shared" ca="1" si="78"/>
        <v>1</v>
      </c>
      <c r="AF223">
        <f t="shared" ca="1" si="79"/>
        <v>0</v>
      </c>
      <c r="BA223" s="7">
        <f ca="1">Table4[[#This Row],[Column20]]/Table4[[#This Row],[Column9]]</f>
        <v>52998.6928098547</v>
      </c>
      <c r="BD223" s="6">
        <f ca="1">Table4[[#This Row],[Column19]]/Table4[[#This Row],[Column18]]</f>
        <v>0.49409759333734038</v>
      </c>
      <c r="BQ223" t="str">
        <f t="shared" ca="1" si="80"/>
        <v>1</v>
      </c>
      <c r="BS223">
        <f ca="1">IF(Table4[[#This Row],[Column28]]&gt;BU222,Table4[[#This Row],[Column3]],0)</f>
        <v>34</v>
      </c>
    </row>
    <row r="224" spans="1:71" x14ac:dyDescent="0.4">
      <c r="A224">
        <f t="shared" ca="1" si="81"/>
        <v>2</v>
      </c>
      <c r="B224" t="str">
        <f t="shared" ca="1" si="82"/>
        <v>man</v>
      </c>
      <c r="C224">
        <f t="shared" ca="1" si="83"/>
        <v>41</v>
      </c>
      <c r="D224">
        <f t="shared" ca="1" si="84"/>
        <v>3</v>
      </c>
      <c r="E224" t="str">
        <f t="shared" ca="1" si="85"/>
        <v>Academia</v>
      </c>
      <c r="F224">
        <f t="shared" ca="1" si="92"/>
        <v>2</v>
      </c>
      <c r="G224" t="str">
        <f ca="1">VLOOKUP(F224,$K$3:$L$7:L228,2)</f>
        <v>college</v>
      </c>
      <c r="H224">
        <f t="shared" ca="1" si="86"/>
        <v>1</v>
      </c>
      <c r="I224">
        <f t="shared" ca="1" si="87"/>
        <v>2</v>
      </c>
      <c r="J224">
        <f t="shared" ca="1" si="88"/>
        <v>73850</v>
      </c>
      <c r="P224">
        <f t="shared" ca="1" si="89"/>
        <v>7</v>
      </c>
      <c r="Q224" t="str">
        <f t="shared" ca="1" si="90"/>
        <v>kwara</v>
      </c>
      <c r="R224">
        <f t="shared" ca="1" si="93"/>
        <v>295400</v>
      </c>
      <c r="S224">
        <f t="shared" ca="1" si="91"/>
        <v>115187.91942693906</v>
      </c>
      <c r="T224">
        <f t="shared" ca="1" si="94"/>
        <v>26157.187530965322</v>
      </c>
      <c r="W224">
        <f t="shared" ca="1" si="95"/>
        <v>24389.588226054428</v>
      </c>
      <c r="X224">
        <f t="shared" ca="1" si="96"/>
        <v>44303.36585409371</v>
      </c>
      <c r="Y224">
        <f t="shared" ca="1" si="97"/>
        <v>41149.557098896061</v>
      </c>
      <c r="Z224">
        <f t="shared" ca="1" si="98"/>
        <v>362706.74462986138</v>
      </c>
      <c r="AA224">
        <f t="shared" ca="1" si="99"/>
        <v>183880.87350708721</v>
      </c>
      <c r="AB224">
        <f t="shared" ca="1" si="100"/>
        <v>178825.87112277417</v>
      </c>
      <c r="AE224">
        <f t="shared" ca="1" si="78"/>
        <v>0</v>
      </c>
      <c r="AF224">
        <f t="shared" ca="1" si="79"/>
        <v>1</v>
      </c>
      <c r="BA224" s="7">
        <f ca="1">Table4[[#This Row],[Column20]]/Table4[[#This Row],[Column9]]</f>
        <v>13078.593765482661</v>
      </c>
      <c r="BD224" s="6">
        <f ca="1">Table4[[#This Row],[Column19]]/Table4[[#This Row],[Column18]]</f>
        <v>0.38993879291448563</v>
      </c>
      <c r="BQ224" t="str">
        <f t="shared" ca="1" si="80"/>
        <v>1</v>
      </c>
      <c r="BS224">
        <f ca="1">IF(Table4[[#This Row],[Column28]]&gt;BU223,Table4[[#This Row],[Column3]],0)</f>
        <v>41</v>
      </c>
    </row>
    <row r="225" spans="1:71" x14ac:dyDescent="0.4">
      <c r="A225">
        <f t="shared" ca="1" si="81"/>
        <v>1</v>
      </c>
      <c r="B225" t="str">
        <f t="shared" ca="1" si="82"/>
        <v>woman</v>
      </c>
      <c r="C225">
        <f t="shared" ca="1" si="83"/>
        <v>50</v>
      </c>
      <c r="D225">
        <f t="shared" ca="1" si="84"/>
        <v>3</v>
      </c>
      <c r="E225" t="str">
        <f t="shared" ca="1" si="85"/>
        <v>Academia</v>
      </c>
      <c r="F225">
        <f t="shared" ca="1" si="92"/>
        <v>2</v>
      </c>
      <c r="G225" t="str">
        <f ca="1">VLOOKUP(F225,$K$3:$L$7:L229,2)</f>
        <v>college</v>
      </c>
      <c r="H225">
        <f t="shared" ca="1" si="86"/>
        <v>4</v>
      </c>
      <c r="I225">
        <f t="shared" ca="1" si="87"/>
        <v>2</v>
      </c>
      <c r="J225">
        <f t="shared" ca="1" si="88"/>
        <v>63003</v>
      </c>
      <c r="P225">
        <f t="shared" ca="1" si="89"/>
        <v>6</v>
      </c>
      <c r="Q225" t="str">
        <f t="shared" ca="1" si="90"/>
        <v>ogun</v>
      </c>
      <c r="R225">
        <f t="shared" ca="1" si="93"/>
        <v>252012</v>
      </c>
      <c r="S225">
        <f t="shared" ca="1" si="91"/>
        <v>75850.581817822109</v>
      </c>
      <c r="T225">
        <f t="shared" ca="1" si="94"/>
        <v>76659.838843359539</v>
      </c>
      <c r="W225">
        <f t="shared" ca="1" si="95"/>
        <v>32008.366298621793</v>
      </c>
      <c r="X225">
        <f t="shared" ca="1" si="96"/>
        <v>42851.754866427153</v>
      </c>
      <c r="Y225">
        <f t="shared" ca="1" si="97"/>
        <v>58321.636378329349</v>
      </c>
      <c r="Z225">
        <f t="shared" ca="1" si="98"/>
        <v>386993.47522168892</v>
      </c>
      <c r="AA225">
        <f t="shared" ca="1" si="99"/>
        <v>150710.70298287107</v>
      </c>
      <c r="AB225">
        <f t="shared" ca="1" si="100"/>
        <v>236282.77223881785</v>
      </c>
      <c r="AE225">
        <f t="shared" ca="1" si="78"/>
        <v>0</v>
      </c>
      <c r="AF225">
        <f t="shared" ca="1" si="79"/>
        <v>1</v>
      </c>
      <c r="BA225" s="7">
        <f ca="1">Table4[[#This Row],[Column20]]/Table4[[#This Row],[Column9]]</f>
        <v>38329.91942167977</v>
      </c>
      <c r="BD225" s="6">
        <f ca="1">Table4[[#This Row],[Column19]]/Table4[[#This Row],[Column18]]</f>
        <v>0.30098003991009203</v>
      </c>
      <c r="BQ225" t="str">
        <f t="shared" ca="1" si="80"/>
        <v>1</v>
      </c>
      <c r="BS225">
        <f ca="1">IF(Table4[[#This Row],[Column28]]&gt;BU224,Table4[[#This Row],[Column3]],0)</f>
        <v>50</v>
      </c>
    </row>
    <row r="226" spans="1:71" x14ac:dyDescent="0.4">
      <c r="A226">
        <f t="shared" ca="1" si="81"/>
        <v>1</v>
      </c>
      <c r="B226" t="str">
        <f t="shared" ca="1" si="82"/>
        <v>woman</v>
      </c>
      <c r="C226">
        <f t="shared" ca="1" si="83"/>
        <v>34</v>
      </c>
      <c r="D226">
        <f t="shared" ca="1" si="84"/>
        <v>3</v>
      </c>
      <c r="E226" t="str">
        <f t="shared" ca="1" si="85"/>
        <v>Academia</v>
      </c>
      <c r="F226">
        <f t="shared" ca="1" si="92"/>
        <v>2</v>
      </c>
      <c r="G226" t="str">
        <f ca="1">VLOOKUP(F226,$K$3:$L$7:L230,2)</f>
        <v>college</v>
      </c>
      <c r="H226">
        <f t="shared" ca="1" si="86"/>
        <v>2</v>
      </c>
      <c r="I226">
        <f t="shared" ca="1" si="87"/>
        <v>1</v>
      </c>
      <c r="J226">
        <f t="shared" ca="1" si="88"/>
        <v>75247</v>
      </c>
      <c r="P226">
        <f t="shared" ca="1" si="89"/>
        <v>7</v>
      </c>
      <c r="Q226" t="str">
        <f t="shared" ca="1" si="90"/>
        <v>kwara</v>
      </c>
      <c r="R226">
        <f t="shared" ca="1" si="93"/>
        <v>225741</v>
      </c>
      <c r="S226">
        <f t="shared" ca="1" si="91"/>
        <v>172715.56744916731</v>
      </c>
      <c r="T226">
        <f t="shared" ca="1" si="94"/>
        <v>21309.695268387753</v>
      </c>
      <c r="W226">
        <f t="shared" ca="1" si="95"/>
        <v>4958.7801965097979</v>
      </c>
      <c r="X226">
        <f t="shared" ca="1" si="96"/>
        <v>5477.1073659260801</v>
      </c>
      <c r="Y226">
        <f t="shared" ca="1" si="97"/>
        <v>95724.328564128926</v>
      </c>
      <c r="Z226">
        <f t="shared" ca="1" si="98"/>
        <v>342775.02383251669</v>
      </c>
      <c r="AA226">
        <f t="shared" ca="1" si="99"/>
        <v>183151.45501160319</v>
      </c>
      <c r="AB226">
        <f t="shared" ca="1" si="100"/>
        <v>159623.5688209135</v>
      </c>
      <c r="AE226">
        <f t="shared" ca="1" si="78"/>
        <v>0</v>
      </c>
      <c r="AF226">
        <f t="shared" ca="1" si="79"/>
        <v>1</v>
      </c>
      <c r="BA226" s="7">
        <f ca="1">Table4[[#This Row],[Column20]]/Table4[[#This Row],[Column9]]</f>
        <v>21309.695268387753</v>
      </c>
      <c r="BD226" s="6">
        <f ca="1">Table4[[#This Row],[Column19]]/Table4[[#This Row],[Column18]]</f>
        <v>0.7651049984237126</v>
      </c>
      <c r="BQ226" t="str">
        <f t="shared" ca="1" si="80"/>
        <v>1</v>
      </c>
      <c r="BS226">
        <f ca="1">IF(Table4[[#This Row],[Column28]]&gt;BU225,Table4[[#This Row],[Column3]],0)</f>
        <v>34</v>
      </c>
    </row>
    <row r="227" spans="1:71" x14ac:dyDescent="0.4">
      <c r="A227">
        <f t="shared" ca="1" si="81"/>
        <v>1</v>
      </c>
      <c r="B227" t="str">
        <f t="shared" ca="1" si="82"/>
        <v>woman</v>
      </c>
      <c r="C227">
        <f t="shared" ca="1" si="83"/>
        <v>33</v>
      </c>
      <c r="D227">
        <f t="shared" ca="1" si="84"/>
        <v>1</v>
      </c>
      <c r="E227" t="str">
        <f t="shared" ca="1" si="85"/>
        <v>heallth</v>
      </c>
      <c r="F227">
        <f t="shared" ca="1" si="92"/>
        <v>4</v>
      </c>
      <c r="G227" t="str">
        <f ca="1">VLOOKUP(F227,$K$3:$L$7:L231,2)</f>
        <v>technical</v>
      </c>
      <c r="H227">
        <f t="shared" ca="1" si="86"/>
        <v>3</v>
      </c>
      <c r="I227">
        <f t="shared" ca="1" si="87"/>
        <v>4</v>
      </c>
      <c r="J227">
        <f t="shared" ca="1" si="88"/>
        <v>55215</v>
      </c>
      <c r="P227">
        <f t="shared" ca="1" si="89"/>
        <v>2</v>
      </c>
      <c r="Q227" t="str">
        <f t="shared" ca="1" si="90"/>
        <v>ondo</v>
      </c>
      <c r="R227">
        <f t="shared" ca="1" si="93"/>
        <v>220860</v>
      </c>
      <c r="S227">
        <f t="shared" ca="1" si="91"/>
        <v>17072.689708241149</v>
      </c>
      <c r="T227">
        <f t="shared" ca="1" si="94"/>
        <v>180680.97671138725</v>
      </c>
      <c r="W227">
        <f t="shared" ca="1" si="95"/>
        <v>173989.58495356358</v>
      </c>
      <c r="X227">
        <f t="shared" ca="1" si="96"/>
        <v>2288.5560709425195</v>
      </c>
      <c r="Y227">
        <f t="shared" ca="1" si="97"/>
        <v>31850.222974479151</v>
      </c>
      <c r="Z227">
        <f t="shared" ca="1" si="98"/>
        <v>433391.19968586636</v>
      </c>
      <c r="AA227">
        <f t="shared" ca="1" si="99"/>
        <v>193350.83073274724</v>
      </c>
      <c r="AB227">
        <f t="shared" ca="1" si="100"/>
        <v>240040.36895311912</v>
      </c>
      <c r="AE227">
        <f t="shared" ca="1" si="78"/>
        <v>0</v>
      </c>
      <c r="AF227">
        <f t="shared" ca="1" si="79"/>
        <v>1</v>
      </c>
      <c r="BA227" s="7">
        <f ca="1">Table4[[#This Row],[Column20]]/Table4[[#This Row],[Column9]]</f>
        <v>45170.244177846813</v>
      </c>
      <c r="BD227" s="6">
        <f ca="1">Table4[[#This Row],[Column19]]/Table4[[#This Row],[Column18]]</f>
        <v>7.7300958563076824E-2</v>
      </c>
      <c r="BQ227" t="str">
        <f t="shared" ca="1" si="80"/>
        <v>1</v>
      </c>
      <c r="BS227">
        <f ca="1">IF(Table4[[#This Row],[Column28]]&gt;BU226,Table4[[#This Row],[Column3]],0)</f>
        <v>33</v>
      </c>
    </row>
    <row r="228" spans="1:71" x14ac:dyDescent="0.4">
      <c r="A228">
        <f t="shared" ca="1" si="81"/>
        <v>1</v>
      </c>
      <c r="B228" t="str">
        <f t="shared" ca="1" si="82"/>
        <v>woman</v>
      </c>
      <c r="C228">
        <f t="shared" ca="1" si="83"/>
        <v>25</v>
      </c>
      <c r="D228">
        <f t="shared" ca="1" si="84"/>
        <v>5</v>
      </c>
      <c r="E228" t="str">
        <f t="shared" ca="1" si="85"/>
        <v>General work</v>
      </c>
      <c r="F228">
        <f t="shared" ca="1" si="92"/>
        <v>1</v>
      </c>
      <c r="G228" t="str">
        <f ca="1">VLOOKUP(F228,$K$3:$L$7:L232,2)</f>
        <v>high school</v>
      </c>
      <c r="H228">
        <f t="shared" ca="1" si="86"/>
        <v>0</v>
      </c>
      <c r="I228">
        <f t="shared" ca="1" si="87"/>
        <v>2</v>
      </c>
      <c r="J228">
        <f t="shared" ca="1" si="88"/>
        <v>34090</v>
      </c>
      <c r="K228">
        <v>76</v>
      </c>
      <c r="L228" t="s">
        <v>11</v>
      </c>
      <c r="N228">
        <v>91</v>
      </c>
      <c r="O228" t="s">
        <v>4</v>
      </c>
      <c r="P228">
        <f t="shared" ca="1" si="89"/>
        <v>2</v>
      </c>
      <c r="Q228" t="str">
        <f t="shared" ca="1" si="90"/>
        <v>ondo</v>
      </c>
      <c r="R228">
        <f t="shared" ca="1" si="93"/>
        <v>102270</v>
      </c>
      <c r="S228">
        <f t="shared" ca="1" si="91"/>
        <v>46558.731780597271</v>
      </c>
      <c r="T228">
        <f t="shared" ca="1" si="94"/>
        <v>52460.780310419097</v>
      </c>
      <c r="W228">
        <f t="shared" ca="1" si="95"/>
        <v>22400.590951392089</v>
      </c>
      <c r="X228">
        <f t="shared" ca="1" si="96"/>
        <v>22136.259055075927</v>
      </c>
      <c r="Y228">
        <f t="shared" ca="1" si="97"/>
        <v>36769.339378303994</v>
      </c>
      <c r="Z228">
        <f t="shared" ca="1" si="98"/>
        <v>191500.11968872309</v>
      </c>
      <c r="AA228">
        <f t="shared" ca="1" si="99"/>
        <v>91095.581787065283</v>
      </c>
      <c r="AB228">
        <f t="shared" ca="1" si="100"/>
        <v>100404.53790165781</v>
      </c>
      <c r="AE228">
        <f t="shared" ca="1" si="78"/>
        <v>0</v>
      </c>
      <c r="AF228">
        <f t="shared" ca="1" si="79"/>
        <v>1</v>
      </c>
      <c r="BA228" s="7">
        <f ca="1">Table4[[#This Row],[Column20]]/Table4[[#This Row],[Column9]]</f>
        <v>26230.390155209549</v>
      </c>
      <c r="BD228" s="6">
        <f ca="1">Table4[[#This Row],[Column19]]/Table4[[#This Row],[Column18]]</f>
        <v>0.45525307304778795</v>
      </c>
      <c r="BQ228" t="str">
        <f t="shared" ca="1" si="80"/>
        <v>1</v>
      </c>
      <c r="BS228">
        <f ca="1">IF(Table4[[#This Row],[Column28]]&gt;BU227,Table4[[#This Row],[Column3]],0)</f>
        <v>25</v>
      </c>
    </row>
    <row r="229" spans="1:71" x14ac:dyDescent="0.4">
      <c r="A229">
        <f t="shared" ca="1" si="81"/>
        <v>1</v>
      </c>
      <c r="B229" t="str">
        <f t="shared" ca="1" si="82"/>
        <v>woman</v>
      </c>
      <c r="C229">
        <f t="shared" ca="1" si="83"/>
        <v>35</v>
      </c>
      <c r="D229">
        <f t="shared" ca="1" si="84"/>
        <v>6</v>
      </c>
      <c r="E229" t="str">
        <f t="shared" ca="1" si="85"/>
        <v>Agriculture</v>
      </c>
      <c r="F229">
        <f t="shared" ca="1" si="92"/>
        <v>1</v>
      </c>
      <c r="G229" t="str">
        <f ca="1">VLOOKUP(F229,$K$3:$L$7:L233,2)</f>
        <v>high school</v>
      </c>
      <c r="H229">
        <f t="shared" ca="1" si="86"/>
        <v>0</v>
      </c>
      <c r="I229">
        <f t="shared" ca="1" si="87"/>
        <v>2</v>
      </c>
      <c r="J229">
        <f t="shared" ca="1" si="88"/>
        <v>77294</v>
      </c>
      <c r="K229">
        <v>77</v>
      </c>
      <c r="L229" t="s">
        <v>12</v>
      </c>
      <c r="N229">
        <v>92</v>
      </c>
      <c r="O229" t="s">
        <v>5</v>
      </c>
      <c r="P229">
        <f t="shared" ca="1" si="89"/>
        <v>2</v>
      </c>
      <c r="Q229" t="str">
        <f t="shared" ca="1" si="90"/>
        <v>ondo</v>
      </c>
      <c r="R229">
        <f t="shared" ca="1" si="93"/>
        <v>309176</v>
      </c>
      <c r="S229">
        <f t="shared" ca="1" si="91"/>
        <v>126679.3029446822</v>
      </c>
      <c r="T229">
        <f t="shared" ca="1" si="94"/>
        <v>136904.98243807929</v>
      </c>
      <c r="W229">
        <f t="shared" ca="1" si="95"/>
        <v>2742.6640194643032</v>
      </c>
      <c r="X229">
        <f t="shared" ca="1" si="96"/>
        <v>2373.0515390554606</v>
      </c>
      <c r="Y229">
        <f t="shared" ca="1" si="97"/>
        <v>26500.260302329007</v>
      </c>
      <c r="Z229">
        <f t="shared" ca="1" si="98"/>
        <v>472581.24274040828</v>
      </c>
      <c r="AA229">
        <f t="shared" ca="1" si="99"/>
        <v>131795.01850320195</v>
      </c>
      <c r="AB229">
        <f t="shared" ca="1" si="100"/>
        <v>340786.22423720633</v>
      </c>
      <c r="AE229">
        <f t="shared" ca="1" si="78"/>
        <v>1</v>
      </c>
      <c r="AF229">
        <f t="shared" ca="1" si="79"/>
        <v>0</v>
      </c>
      <c r="BA229" s="7">
        <f ca="1">Table4[[#This Row],[Column20]]/Table4[[#This Row],[Column9]]</f>
        <v>68452.491219039643</v>
      </c>
      <c r="BD229" s="6">
        <f ca="1">Table4[[#This Row],[Column19]]/Table4[[#This Row],[Column18]]</f>
        <v>0.40973200683326716</v>
      </c>
      <c r="BQ229" t="str">
        <f t="shared" ca="1" si="80"/>
        <v>1</v>
      </c>
      <c r="BS229">
        <f ca="1">IF(Table4[[#This Row],[Column28]]&gt;BU228,Table4[[#This Row],[Column3]],0)</f>
        <v>35</v>
      </c>
    </row>
    <row r="230" spans="1:71" x14ac:dyDescent="0.4">
      <c r="A230">
        <f t="shared" ca="1" si="81"/>
        <v>2</v>
      </c>
      <c r="B230" t="str">
        <f t="shared" ca="1" si="82"/>
        <v>man</v>
      </c>
      <c r="C230">
        <f t="shared" ca="1" si="83"/>
        <v>46</v>
      </c>
      <c r="D230">
        <f t="shared" ca="1" si="84"/>
        <v>2</v>
      </c>
      <c r="E230" t="str">
        <f t="shared" ca="1" si="85"/>
        <v>construction</v>
      </c>
      <c r="F230">
        <f t="shared" ca="1" si="92"/>
        <v>1</v>
      </c>
      <c r="G230" t="str">
        <f ca="1">VLOOKUP(F230,$K$3:$L$7:L234,2)</f>
        <v>high school</v>
      </c>
      <c r="H230">
        <f t="shared" ca="1" si="86"/>
        <v>2</v>
      </c>
      <c r="I230">
        <f t="shared" ca="1" si="87"/>
        <v>4</v>
      </c>
      <c r="J230">
        <f t="shared" ca="1" si="88"/>
        <v>61287</v>
      </c>
      <c r="K230">
        <v>78</v>
      </c>
      <c r="L230" t="s">
        <v>13</v>
      </c>
      <c r="N230">
        <v>93</v>
      </c>
      <c r="O230" t="s">
        <v>6</v>
      </c>
      <c r="P230">
        <f t="shared" ca="1" si="89"/>
        <v>1</v>
      </c>
      <c r="Q230" t="str">
        <f t="shared" ca="1" si="90"/>
        <v>ekiti</v>
      </c>
      <c r="R230">
        <f t="shared" ca="1" si="93"/>
        <v>245148</v>
      </c>
      <c r="S230">
        <f t="shared" ca="1" si="91"/>
        <v>146690.36328444871</v>
      </c>
      <c r="T230">
        <f t="shared" ca="1" si="94"/>
        <v>120163.96270831878</v>
      </c>
      <c r="U230">
        <v>106</v>
      </c>
      <c r="V230" t="s">
        <v>20</v>
      </c>
      <c r="W230">
        <f t="shared" ca="1" si="95"/>
        <v>39798.934773013461</v>
      </c>
      <c r="X230">
        <f t="shared" ca="1" si="96"/>
        <v>25103.247095847732</v>
      </c>
      <c r="Y230">
        <f t="shared" ca="1" si="97"/>
        <v>25659.599035463081</v>
      </c>
      <c r="Z230">
        <f t="shared" ca="1" si="98"/>
        <v>390971.56174378184</v>
      </c>
      <c r="AA230">
        <f t="shared" ca="1" si="99"/>
        <v>211592.54515330991</v>
      </c>
      <c r="AB230">
        <f t="shared" ca="1" si="100"/>
        <v>179379.01659047193</v>
      </c>
      <c r="AE230">
        <f t="shared" ca="1" si="78"/>
        <v>1</v>
      </c>
      <c r="AF230">
        <f t="shared" ca="1" si="79"/>
        <v>0</v>
      </c>
      <c r="BA230" s="7">
        <f ca="1">Table4[[#This Row],[Column20]]/Table4[[#This Row],[Column9]]</f>
        <v>30040.990677079695</v>
      </c>
      <c r="BD230" s="6">
        <f ca="1">Table4[[#This Row],[Column19]]/Table4[[#This Row],[Column18]]</f>
        <v>0.59837470949976634</v>
      </c>
      <c r="BQ230" t="str">
        <f t="shared" ca="1" si="80"/>
        <v>1</v>
      </c>
      <c r="BS230">
        <f ca="1">IF(Table4[[#This Row],[Column28]]&gt;BU229,Table4[[#This Row],[Column3]],0)</f>
        <v>46</v>
      </c>
    </row>
    <row r="231" spans="1:71" x14ac:dyDescent="0.4">
      <c r="A231">
        <f t="shared" ca="1" si="81"/>
        <v>2</v>
      </c>
      <c r="B231" t="str">
        <f t="shared" ca="1" si="82"/>
        <v>man</v>
      </c>
      <c r="C231">
        <f t="shared" ca="1" si="83"/>
        <v>37</v>
      </c>
      <c r="D231">
        <f t="shared" ca="1" si="84"/>
        <v>4</v>
      </c>
      <c r="E231" t="str">
        <f t="shared" ca="1" si="85"/>
        <v>IT</v>
      </c>
      <c r="F231">
        <f t="shared" ca="1" si="92"/>
        <v>4</v>
      </c>
      <c r="G231" t="str">
        <f ca="1">VLOOKUP(F231,$K$3:$L$7:L235,2)</f>
        <v>technical</v>
      </c>
      <c r="H231">
        <f t="shared" ca="1" si="86"/>
        <v>1</v>
      </c>
      <c r="I231">
        <f t="shared" ca="1" si="87"/>
        <v>4</v>
      </c>
      <c r="J231">
        <f t="shared" ca="1" si="88"/>
        <v>48795</v>
      </c>
      <c r="K231">
        <v>79</v>
      </c>
      <c r="L231" t="s">
        <v>14</v>
      </c>
      <c r="N231">
        <v>94</v>
      </c>
      <c r="O231" t="s">
        <v>7</v>
      </c>
      <c r="P231">
        <f t="shared" ca="1" si="89"/>
        <v>4</v>
      </c>
      <c r="Q231" t="str">
        <f t="shared" ca="1" si="90"/>
        <v>lagos</v>
      </c>
      <c r="R231">
        <f t="shared" ca="1" si="93"/>
        <v>195180</v>
      </c>
      <c r="S231">
        <f t="shared" ca="1" si="91"/>
        <v>75470.845607716445</v>
      </c>
      <c r="T231">
        <f t="shared" ca="1" si="94"/>
        <v>19282.115681666754</v>
      </c>
      <c r="U231">
        <v>107</v>
      </c>
      <c r="V231" t="s">
        <v>21</v>
      </c>
      <c r="W231">
        <f t="shared" ca="1" si="95"/>
        <v>8091.8906011728159</v>
      </c>
      <c r="X231">
        <f t="shared" ca="1" si="96"/>
        <v>16965.572383205079</v>
      </c>
      <c r="Y231">
        <f t="shared" ca="1" si="97"/>
        <v>71403.854908728128</v>
      </c>
      <c r="Z231">
        <f t="shared" ca="1" si="98"/>
        <v>285865.97059039492</v>
      </c>
      <c r="AA231">
        <f t="shared" ca="1" si="99"/>
        <v>100528.30859209434</v>
      </c>
      <c r="AB231">
        <f t="shared" ca="1" si="100"/>
        <v>185337.66199830058</v>
      </c>
      <c r="AE231">
        <f t="shared" ca="1" si="78"/>
        <v>0</v>
      </c>
      <c r="AF231">
        <f t="shared" ca="1" si="79"/>
        <v>1</v>
      </c>
      <c r="BA231" s="7">
        <f ca="1">Table4[[#This Row],[Column20]]/Table4[[#This Row],[Column9]]</f>
        <v>4820.5289204166884</v>
      </c>
      <c r="BD231" s="6">
        <f ca="1">Table4[[#This Row],[Column19]]/Table4[[#This Row],[Column18]]</f>
        <v>0.38667304850761575</v>
      </c>
      <c r="BQ231" t="str">
        <f t="shared" ca="1" si="80"/>
        <v>1</v>
      </c>
      <c r="BS231">
        <f ca="1">IF(Table4[[#This Row],[Column28]]&gt;BU230,Table4[[#This Row],[Column3]],0)</f>
        <v>37</v>
      </c>
    </row>
    <row r="232" spans="1:71" x14ac:dyDescent="0.4">
      <c r="A232">
        <f t="shared" ca="1" si="81"/>
        <v>1</v>
      </c>
      <c r="B232" t="str">
        <f t="shared" ca="1" si="82"/>
        <v>woman</v>
      </c>
      <c r="C232">
        <f t="shared" ca="1" si="83"/>
        <v>46</v>
      </c>
      <c r="D232">
        <f t="shared" ca="1" si="84"/>
        <v>4</v>
      </c>
      <c r="E232" t="str">
        <f t="shared" ca="1" si="85"/>
        <v>IT</v>
      </c>
      <c r="F232">
        <f t="shared" ca="1" si="92"/>
        <v>5</v>
      </c>
      <c r="G232" t="str">
        <f ca="1">VLOOKUP(F232,$K$3:$L$7:L236,2)</f>
        <v>other</v>
      </c>
      <c r="H232">
        <f t="shared" ca="1" si="86"/>
        <v>2</v>
      </c>
      <c r="I232">
        <f t="shared" ca="1" si="87"/>
        <v>2</v>
      </c>
      <c r="J232">
        <f t="shared" ca="1" si="88"/>
        <v>74730</v>
      </c>
      <c r="K232">
        <v>80</v>
      </c>
      <c r="L232" t="s">
        <v>15</v>
      </c>
      <c r="N232">
        <v>95</v>
      </c>
      <c r="O232" t="s">
        <v>8</v>
      </c>
      <c r="P232">
        <f t="shared" ca="1" si="89"/>
        <v>6</v>
      </c>
      <c r="Q232" t="str">
        <f t="shared" ca="1" si="90"/>
        <v>ogun</v>
      </c>
      <c r="R232">
        <f t="shared" ca="1" si="93"/>
        <v>224190</v>
      </c>
      <c r="S232">
        <f t="shared" ca="1" si="91"/>
        <v>127402.70364080129</v>
      </c>
      <c r="T232">
        <f t="shared" ca="1" si="94"/>
        <v>73802.877693093964</v>
      </c>
      <c r="U232">
        <v>108</v>
      </c>
      <c r="V232" t="s">
        <v>22</v>
      </c>
      <c r="W232">
        <f t="shared" ca="1" si="95"/>
        <v>8394.9007137122499</v>
      </c>
      <c r="X232">
        <f t="shared" ca="1" si="96"/>
        <v>51236.221280888087</v>
      </c>
      <c r="Y232">
        <f t="shared" ca="1" si="97"/>
        <v>41738.630841579761</v>
      </c>
      <c r="Z232">
        <f t="shared" ca="1" si="98"/>
        <v>339731.50853467372</v>
      </c>
      <c r="AA232">
        <f t="shared" ca="1" si="99"/>
        <v>187033.82563540165</v>
      </c>
      <c r="AB232">
        <f t="shared" ca="1" si="100"/>
        <v>152697.68289927207</v>
      </c>
      <c r="AE232">
        <f t="shared" ca="1" si="78"/>
        <v>0</v>
      </c>
      <c r="AF232">
        <f t="shared" ca="1" si="79"/>
        <v>1</v>
      </c>
      <c r="BA232" s="7">
        <f ca="1">Table4[[#This Row],[Column20]]/Table4[[#This Row],[Column9]]</f>
        <v>36901.438846546982</v>
      </c>
      <c r="BD232" s="6">
        <f ca="1">Table4[[#This Row],[Column19]]/Table4[[#This Row],[Column18]]</f>
        <v>0.56828004657121767</v>
      </c>
      <c r="BQ232" t="str">
        <f t="shared" ca="1" si="80"/>
        <v>1</v>
      </c>
      <c r="BS232">
        <f ca="1">IF(Table4[[#This Row],[Column28]]&gt;BU231,Table4[[#This Row],[Column3]],0)</f>
        <v>46</v>
      </c>
    </row>
    <row r="233" spans="1:71" x14ac:dyDescent="0.4">
      <c r="A233">
        <f t="shared" ca="1" si="81"/>
        <v>1</v>
      </c>
      <c r="B233" t="str">
        <f t="shared" ca="1" si="82"/>
        <v>woman</v>
      </c>
      <c r="C233">
        <f t="shared" ca="1" si="83"/>
        <v>37</v>
      </c>
      <c r="D233">
        <f t="shared" ca="1" si="84"/>
        <v>2</v>
      </c>
      <c r="E233" t="str">
        <f t="shared" ca="1" si="85"/>
        <v>construction</v>
      </c>
      <c r="F233">
        <f t="shared" ca="1" si="92"/>
        <v>2</v>
      </c>
      <c r="G233" t="str">
        <f ca="1">VLOOKUP(F233,$K$3:$L$7:L237,2)</f>
        <v>college</v>
      </c>
      <c r="H233">
        <f t="shared" ca="1" si="86"/>
        <v>3</v>
      </c>
      <c r="I233">
        <f t="shared" ca="1" si="87"/>
        <v>4</v>
      </c>
      <c r="J233">
        <f t="shared" ca="1" si="88"/>
        <v>33842</v>
      </c>
      <c r="N233">
        <v>96</v>
      </c>
      <c r="O233" t="s">
        <v>9</v>
      </c>
      <c r="P233">
        <f t="shared" ca="1" si="89"/>
        <v>2</v>
      </c>
      <c r="Q233" t="str">
        <f t="shared" ca="1" si="90"/>
        <v>ondo</v>
      </c>
      <c r="R233">
        <f t="shared" ca="1" si="93"/>
        <v>135368</v>
      </c>
      <c r="S233">
        <f t="shared" ca="1" si="91"/>
        <v>109102.93845553765</v>
      </c>
      <c r="T233">
        <f t="shared" ca="1" si="94"/>
        <v>114646.28691613951</v>
      </c>
      <c r="U233">
        <v>109</v>
      </c>
      <c r="V233" t="s">
        <v>23</v>
      </c>
      <c r="W233">
        <f t="shared" ca="1" si="95"/>
        <v>106324.52768538774</v>
      </c>
      <c r="X233">
        <f t="shared" ca="1" si="96"/>
        <v>27967.085852377939</v>
      </c>
      <c r="Y233">
        <f t="shared" ca="1" si="97"/>
        <v>12455.377025462651</v>
      </c>
      <c r="Z233">
        <f t="shared" ca="1" si="98"/>
        <v>262469.66394160216</v>
      </c>
      <c r="AA233">
        <f t="shared" ca="1" si="99"/>
        <v>243394.55199330332</v>
      </c>
      <c r="AB233">
        <f t="shared" ca="1" si="100"/>
        <v>19075.111948298843</v>
      </c>
      <c r="AE233">
        <f t="shared" ca="1" si="78"/>
        <v>0</v>
      </c>
      <c r="AF233">
        <f t="shared" ca="1" si="79"/>
        <v>1</v>
      </c>
      <c r="BA233" s="7">
        <f ca="1">Table4[[#This Row],[Column20]]/Table4[[#This Row],[Column9]]</f>
        <v>28661.571729034877</v>
      </c>
      <c r="BD233" s="6">
        <f ca="1">Table4[[#This Row],[Column19]]/Table4[[#This Row],[Column18]]</f>
        <v>0.80597289208334055</v>
      </c>
      <c r="BQ233" t="str">
        <f t="shared" ca="1" si="80"/>
        <v>1</v>
      </c>
      <c r="BS233">
        <f ca="1">IF(Table4[[#This Row],[Column28]]&gt;BU232,Table4[[#This Row],[Column3]],0)</f>
        <v>37</v>
      </c>
    </row>
    <row r="234" spans="1:71" x14ac:dyDescent="0.4">
      <c r="A234">
        <f t="shared" ca="1" si="81"/>
        <v>1</v>
      </c>
      <c r="B234" t="str">
        <f t="shared" ca="1" si="82"/>
        <v>woman</v>
      </c>
      <c r="C234">
        <f t="shared" ca="1" si="83"/>
        <v>44</v>
      </c>
      <c r="D234">
        <f t="shared" ca="1" si="84"/>
        <v>6</v>
      </c>
      <c r="E234" t="str">
        <f t="shared" ca="1" si="85"/>
        <v>Agriculture</v>
      </c>
      <c r="F234">
        <f t="shared" ca="1" si="92"/>
        <v>5</v>
      </c>
      <c r="G234" t="str">
        <f ca="1">VLOOKUP(F234,$K$3:$L$7:L238,2)</f>
        <v>other</v>
      </c>
      <c r="H234">
        <f t="shared" ca="1" si="86"/>
        <v>2</v>
      </c>
      <c r="I234">
        <f t="shared" ca="1" si="87"/>
        <v>1</v>
      </c>
      <c r="J234">
        <f t="shared" ca="1" si="88"/>
        <v>34378</v>
      </c>
      <c r="P234">
        <f t="shared" ca="1" si="89"/>
        <v>2</v>
      </c>
      <c r="Q234" t="str">
        <f t="shared" ca="1" si="90"/>
        <v>ondo</v>
      </c>
      <c r="R234">
        <f t="shared" ca="1" si="93"/>
        <v>137512</v>
      </c>
      <c r="S234">
        <f t="shared" ca="1" si="91"/>
        <v>78717.118847152946</v>
      </c>
      <c r="T234">
        <f t="shared" ca="1" si="94"/>
        <v>7768.1223216141188</v>
      </c>
      <c r="U234">
        <v>110</v>
      </c>
      <c r="V234" t="s">
        <v>24</v>
      </c>
      <c r="W234">
        <f t="shared" ca="1" si="95"/>
        <v>3012.7287677327586</v>
      </c>
      <c r="X234">
        <f t="shared" ca="1" si="96"/>
        <v>18164.433741229263</v>
      </c>
      <c r="Y234">
        <f t="shared" ca="1" si="97"/>
        <v>51043.121689127795</v>
      </c>
      <c r="Z234">
        <f t="shared" ca="1" si="98"/>
        <v>196323.24401074191</v>
      </c>
      <c r="AA234">
        <f t="shared" ca="1" si="99"/>
        <v>99894.281356114967</v>
      </c>
      <c r="AB234">
        <f t="shared" ca="1" si="100"/>
        <v>96428.962654626943</v>
      </c>
      <c r="AE234">
        <f t="shared" ca="1" si="78"/>
        <v>0</v>
      </c>
      <c r="AF234">
        <f t="shared" ca="1" si="79"/>
        <v>1</v>
      </c>
      <c r="BA234" s="7">
        <f ca="1">Table4[[#This Row],[Column20]]/Table4[[#This Row],[Column9]]</f>
        <v>7768.1223216141188</v>
      </c>
      <c r="BD234" s="6">
        <f ca="1">Table4[[#This Row],[Column19]]/Table4[[#This Row],[Column18]]</f>
        <v>0.57243817882914183</v>
      </c>
      <c r="BQ234" t="str">
        <f t="shared" ca="1" si="80"/>
        <v>1</v>
      </c>
      <c r="BS234">
        <f ca="1">IF(Table4[[#This Row],[Column28]]&gt;BU233,Table4[[#This Row],[Column3]],0)</f>
        <v>44</v>
      </c>
    </row>
    <row r="235" spans="1:71" x14ac:dyDescent="0.4">
      <c r="A235">
        <f t="shared" ca="1" si="81"/>
        <v>1</v>
      </c>
      <c r="B235" t="str">
        <f t="shared" ca="1" si="82"/>
        <v>woman</v>
      </c>
      <c r="C235">
        <f t="shared" ca="1" si="83"/>
        <v>28</v>
      </c>
      <c r="D235">
        <f t="shared" ca="1" si="84"/>
        <v>4</v>
      </c>
      <c r="E235" t="str">
        <f t="shared" ca="1" si="85"/>
        <v>IT</v>
      </c>
      <c r="F235">
        <f t="shared" ca="1" si="92"/>
        <v>3</v>
      </c>
      <c r="G235" t="str">
        <f ca="1">VLOOKUP(F235,$K$3:$L$7:L239,2)</f>
        <v>university</v>
      </c>
      <c r="H235">
        <f t="shared" ca="1" si="86"/>
        <v>2</v>
      </c>
      <c r="I235">
        <f t="shared" ca="1" si="87"/>
        <v>2</v>
      </c>
      <c r="J235">
        <f t="shared" ca="1" si="88"/>
        <v>67378</v>
      </c>
      <c r="P235">
        <f t="shared" ca="1" si="89"/>
        <v>1</v>
      </c>
      <c r="Q235" t="str">
        <f t="shared" ca="1" si="90"/>
        <v>ekiti</v>
      </c>
      <c r="R235">
        <f t="shared" ca="1" si="93"/>
        <v>269512</v>
      </c>
      <c r="S235">
        <f t="shared" ca="1" si="91"/>
        <v>250749.1019772455</v>
      </c>
      <c r="T235">
        <f t="shared" ca="1" si="94"/>
        <v>71232.990726233387</v>
      </c>
      <c r="U235">
        <v>111</v>
      </c>
      <c r="V235" t="s">
        <v>25</v>
      </c>
      <c r="W235">
        <f t="shared" ca="1" si="95"/>
        <v>56867.013827428476</v>
      </c>
      <c r="X235">
        <f t="shared" ca="1" si="96"/>
        <v>45504.698484240951</v>
      </c>
      <c r="Y235">
        <f t="shared" ca="1" si="97"/>
        <v>99327.150409262409</v>
      </c>
      <c r="Z235">
        <f t="shared" ca="1" si="98"/>
        <v>440072.1411354958</v>
      </c>
      <c r="AA235">
        <f t="shared" ca="1" si="99"/>
        <v>353120.81428891496</v>
      </c>
      <c r="AB235">
        <f t="shared" ca="1" si="100"/>
        <v>86951.326846580836</v>
      </c>
      <c r="AE235">
        <f t="shared" ca="1" si="78"/>
        <v>0</v>
      </c>
      <c r="AF235">
        <f t="shared" ca="1" si="79"/>
        <v>1</v>
      </c>
      <c r="BA235" s="7">
        <f ca="1">Table4[[#This Row],[Column20]]/Table4[[#This Row],[Column9]]</f>
        <v>35616.495363116694</v>
      </c>
      <c r="BD235" s="6">
        <f ca="1">Table4[[#This Row],[Column19]]/Table4[[#This Row],[Column18]]</f>
        <v>0.93038195693418291</v>
      </c>
      <c r="BQ235" t="str">
        <f t="shared" ca="1" si="80"/>
        <v>1</v>
      </c>
      <c r="BS235">
        <f ca="1">IF(Table4[[#This Row],[Column28]]&gt;BU234,Table4[[#This Row],[Column3]],0)</f>
        <v>28</v>
      </c>
    </row>
    <row r="236" spans="1:71" x14ac:dyDescent="0.4">
      <c r="A236">
        <f t="shared" ca="1" si="81"/>
        <v>1</v>
      </c>
      <c r="B236" t="str">
        <f t="shared" ca="1" si="82"/>
        <v>woman</v>
      </c>
      <c r="C236">
        <f t="shared" ca="1" si="83"/>
        <v>47</v>
      </c>
      <c r="D236">
        <f t="shared" ca="1" si="84"/>
        <v>5</v>
      </c>
      <c r="E236" t="str">
        <f t="shared" ca="1" si="85"/>
        <v>General work</v>
      </c>
      <c r="F236">
        <f t="shared" ca="1" si="92"/>
        <v>4</v>
      </c>
      <c r="G236" t="str">
        <f ca="1">VLOOKUP(F236,$K$3:$L$7:L240,2)</f>
        <v>technical</v>
      </c>
      <c r="H236">
        <f t="shared" ca="1" si="86"/>
        <v>4</v>
      </c>
      <c r="I236">
        <f t="shared" ca="1" si="87"/>
        <v>2</v>
      </c>
      <c r="J236">
        <f t="shared" ca="1" si="88"/>
        <v>54272</v>
      </c>
      <c r="P236">
        <f t="shared" ca="1" si="89"/>
        <v>4</v>
      </c>
      <c r="Q236" t="str">
        <f t="shared" ca="1" si="90"/>
        <v>lagos</v>
      </c>
      <c r="R236">
        <f t="shared" ca="1" si="93"/>
        <v>217088</v>
      </c>
      <c r="S236">
        <f t="shared" ca="1" si="91"/>
        <v>62466.53023486946</v>
      </c>
      <c r="T236">
        <f t="shared" ca="1" si="94"/>
        <v>56269.521427722779</v>
      </c>
      <c r="U236">
        <v>112</v>
      </c>
      <c r="V236" t="s">
        <v>26</v>
      </c>
      <c r="W236">
        <f t="shared" ca="1" si="95"/>
        <v>28453.948118058128</v>
      </c>
      <c r="X236">
        <f t="shared" ca="1" si="96"/>
        <v>31963.937376818583</v>
      </c>
      <c r="Y236">
        <f t="shared" ca="1" si="97"/>
        <v>62988.875337925667</v>
      </c>
      <c r="Z236">
        <f t="shared" ca="1" si="98"/>
        <v>336346.39676564845</v>
      </c>
      <c r="AA236">
        <f t="shared" ca="1" si="99"/>
        <v>122884.41572974616</v>
      </c>
      <c r="AB236">
        <f t="shared" ca="1" si="100"/>
        <v>213461.98103590228</v>
      </c>
      <c r="AE236">
        <f t="shared" ca="1" si="78"/>
        <v>1</v>
      </c>
      <c r="AF236">
        <f t="shared" ca="1" si="79"/>
        <v>0</v>
      </c>
      <c r="BA236" s="7">
        <f ca="1">Table4[[#This Row],[Column20]]/Table4[[#This Row],[Column9]]</f>
        <v>28134.760713861389</v>
      </c>
      <c r="BD236" s="6">
        <f ca="1">Table4[[#This Row],[Column19]]/Table4[[#This Row],[Column18]]</f>
        <v>0.28774750439853636</v>
      </c>
      <c r="BQ236" t="str">
        <f t="shared" ca="1" si="80"/>
        <v>1</v>
      </c>
      <c r="BS236">
        <f ca="1">IF(Table4[[#This Row],[Column28]]&gt;BU235,Table4[[#This Row],[Column3]],0)</f>
        <v>47</v>
      </c>
    </row>
    <row r="237" spans="1:71" x14ac:dyDescent="0.4">
      <c r="A237">
        <f t="shared" ca="1" si="81"/>
        <v>2</v>
      </c>
      <c r="B237" t="str">
        <f t="shared" ca="1" si="82"/>
        <v>man</v>
      </c>
      <c r="C237">
        <f t="shared" ca="1" si="83"/>
        <v>41</v>
      </c>
      <c r="D237">
        <f t="shared" ca="1" si="84"/>
        <v>1</v>
      </c>
      <c r="E237" t="str">
        <f t="shared" ca="1" si="85"/>
        <v>heallth</v>
      </c>
      <c r="F237">
        <f t="shared" ca="1" si="92"/>
        <v>4</v>
      </c>
      <c r="G237" t="str">
        <f ca="1">VLOOKUP(F237,$K$3:$L$7:L241,2)</f>
        <v>technical</v>
      </c>
      <c r="H237">
        <f t="shared" ca="1" si="86"/>
        <v>2</v>
      </c>
      <c r="I237">
        <f t="shared" ca="1" si="87"/>
        <v>1</v>
      </c>
      <c r="J237">
        <f t="shared" ca="1" si="88"/>
        <v>63369</v>
      </c>
      <c r="P237">
        <f t="shared" ca="1" si="89"/>
        <v>4</v>
      </c>
      <c r="Q237" t="str">
        <f t="shared" ca="1" si="90"/>
        <v>lagos</v>
      </c>
      <c r="R237">
        <f t="shared" ca="1" si="93"/>
        <v>253476</v>
      </c>
      <c r="S237">
        <f t="shared" ca="1" si="91"/>
        <v>243841.33751040028</v>
      </c>
      <c r="T237">
        <f t="shared" ca="1" si="94"/>
        <v>16691.22028266768</v>
      </c>
      <c r="W237">
        <f t="shared" ca="1" si="95"/>
        <v>1285.2554236896756</v>
      </c>
      <c r="X237">
        <f t="shared" ca="1" si="96"/>
        <v>14073.9274067648</v>
      </c>
      <c r="Y237">
        <f t="shared" ca="1" si="97"/>
        <v>36442.616137951394</v>
      </c>
      <c r="Z237">
        <f t="shared" ca="1" si="98"/>
        <v>306609.83642061905</v>
      </c>
      <c r="AA237">
        <f t="shared" ca="1" si="99"/>
        <v>259200.52034085474</v>
      </c>
      <c r="AB237">
        <f t="shared" ca="1" si="100"/>
        <v>47409.316079764307</v>
      </c>
      <c r="AE237">
        <f t="shared" ca="1" si="78"/>
        <v>1</v>
      </c>
      <c r="AF237">
        <f t="shared" ca="1" si="79"/>
        <v>0</v>
      </c>
      <c r="BA237" s="7">
        <f ca="1">Table4[[#This Row],[Column20]]/Table4[[#This Row],[Column9]]</f>
        <v>16691.22028266768</v>
      </c>
      <c r="BD237" s="6">
        <f ca="1">Table4[[#This Row],[Column19]]/Table4[[#This Row],[Column18]]</f>
        <v>0.96198984326090153</v>
      </c>
      <c r="BQ237" t="str">
        <f t="shared" ca="1" si="80"/>
        <v>1</v>
      </c>
      <c r="BS237">
        <f ca="1">IF(Table4[[#This Row],[Column28]]&gt;BU236,Table4[[#This Row],[Column3]],0)</f>
        <v>41</v>
      </c>
    </row>
    <row r="238" spans="1:71" x14ac:dyDescent="0.4">
      <c r="A238">
        <f t="shared" ca="1" si="81"/>
        <v>2</v>
      </c>
      <c r="B238" t="str">
        <f t="shared" ca="1" si="82"/>
        <v>man</v>
      </c>
      <c r="C238">
        <f t="shared" ca="1" si="83"/>
        <v>46</v>
      </c>
      <c r="D238">
        <f t="shared" ca="1" si="84"/>
        <v>2</v>
      </c>
      <c r="E238" t="str">
        <f t="shared" ca="1" si="85"/>
        <v>construction</v>
      </c>
      <c r="F238">
        <f t="shared" ca="1" si="92"/>
        <v>5</v>
      </c>
      <c r="G238" t="str">
        <f ca="1">VLOOKUP(F238,$K$3:$L$7:L242,2)</f>
        <v>other</v>
      </c>
      <c r="H238">
        <f t="shared" ca="1" si="86"/>
        <v>1</v>
      </c>
      <c r="I238">
        <f t="shared" ca="1" si="87"/>
        <v>4</v>
      </c>
      <c r="J238">
        <f t="shared" ca="1" si="88"/>
        <v>31335</v>
      </c>
      <c r="P238">
        <f t="shared" ca="1" si="89"/>
        <v>2</v>
      </c>
      <c r="Q238" t="str">
        <f t="shared" ca="1" si="90"/>
        <v>ondo</v>
      </c>
      <c r="R238">
        <f t="shared" ca="1" si="93"/>
        <v>94005</v>
      </c>
      <c r="S238">
        <f t="shared" ca="1" si="91"/>
        <v>90543.787746602015</v>
      </c>
      <c r="T238">
        <f t="shared" ca="1" si="94"/>
        <v>109921.35222313546</v>
      </c>
      <c r="W238">
        <f t="shared" ca="1" si="95"/>
        <v>53078.044054530445</v>
      </c>
      <c r="X238">
        <f t="shared" ca="1" si="96"/>
        <v>6729.4692086785681</v>
      </c>
      <c r="Y238">
        <f t="shared" ca="1" si="97"/>
        <v>43425.343794818502</v>
      </c>
      <c r="Z238">
        <f t="shared" ca="1" si="98"/>
        <v>247351.69601795397</v>
      </c>
      <c r="AA238">
        <f t="shared" ca="1" si="99"/>
        <v>150351.30100981105</v>
      </c>
      <c r="AB238">
        <f t="shared" ca="1" si="100"/>
        <v>97000.395008142921</v>
      </c>
      <c r="AE238">
        <f t="shared" ca="1" si="78"/>
        <v>0</v>
      </c>
      <c r="AF238">
        <f t="shared" ca="1" si="79"/>
        <v>1</v>
      </c>
      <c r="BA238" s="7">
        <f ca="1">Table4[[#This Row],[Column20]]/Table4[[#This Row],[Column9]]</f>
        <v>27480.338055783865</v>
      </c>
      <c r="BD238" s="6">
        <f ca="1">Table4[[#This Row],[Column19]]/Table4[[#This Row],[Column18]]</f>
        <v>0.96318055153025917</v>
      </c>
      <c r="BQ238" t="str">
        <f t="shared" ca="1" si="80"/>
        <v>1</v>
      </c>
      <c r="BS238">
        <f ca="1">IF(Table4[[#This Row],[Column28]]&gt;BU237,Table4[[#This Row],[Column3]],0)</f>
        <v>46</v>
      </c>
    </row>
    <row r="239" spans="1:71" x14ac:dyDescent="0.4">
      <c r="A239">
        <f t="shared" ca="1" si="81"/>
        <v>1</v>
      </c>
      <c r="B239" t="str">
        <f t="shared" ca="1" si="82"/>
        <v>woman</v>
      </c>
      <c r="C239">
        <f t="shared" ca="1" si="83"/>
        <v>39</v>
      </c>
      <c r="D239">
        <f t="shared" ca="1" si="84"/>
        <v>3</v>
      </c>
      <c r="E239" t="str">
        <f t="shared" ca="1" si="85"/>
        <v>Academia</v>
      </c>
      <c r="F239">
        <f t="shared" ca="1" si="92"/>
        <v>5</v>
      </c>
      <c r="G239" t="str">
        <f ca="1">VLOOKUP(F239,$K$3:$L$7:L243,2)</f>
        <v>other</v>
      </c>
      <c r="H239">
        <f t="shared" ca="1" si="86"/>
        <v>0</v>
      </c>
      <c r="I239">
        <f t="shared" ca="1" si="87"/>
        <v>3</v>
      </c>
      <c r="J239">
        <f t="shared" ca="1" si="88"/>
        <v>67852</v>
      </c>
      <c r="P239">
        <f t="shared" ca="1" si="89"/>
        <v>5</v>
      </c>
      <c r="Q239" t="str">
        <f t="shared" ca="1" si="90"/>
        <v>oyo</v>
      </c>
      <c r="R239">
        <f t="shared" ca="1" si="93"/>
        <v>203556</v>
      </c>
      <c r="S239">
        <f t="shared" ca="1" si="91"/>
        <v>122963.47806586658</v>
      </c>
      <c r="T239">
        <f t="shared" ca="1" si="94"/>
        <v>165187.53636293503</v>
      </c>
      <c r="W239">
        <f t="shared" ca="1" si="95"/>
        <v>23155.422729905422</v>
      </c>
      <c r="X239">
        <f t="shared" ca="1" si="96"/>
        <v>16064.752278432075</v>
      </c>
      <c r="Y239">
        <f t="shared" ca="1" si="97"/>
        <v>77658.312089855404</v>
      </c>
      <c r="Z239">
        <f t="shared" ca="1" si="98"/>
        <v>446401.84845279047</v>
      </c>
      <c r="AA239">
        <f t="shared" ca="1" si="99"/>
        <v>162183.65307420408</v>
      </c>
      <c r="AB239">
        <f t="shared" ca="1" si="100"/>
        <v>284218.19537858642</v>
      </c>
      <c r="AE239">
        <f t="shared" ca="1" si="78"/>
        <v>0</v>
      </c>
      <c r="AF239">
        <f t="shared" ca="1" si="79"/>
        <v>1</v>
      </c>
      <c r="BA239" s="7">
        <f ca="1">Table4[[#This Row],[Column20]]/Table4[[#This Row],[Column9]]</f>
        <v>55062.512120978347</v>
      </c>
      <c r="BD239" s="6">
        <f ca="1">Table4[[#This Row],[Column19]]/Table4[[#This Row],[Column18]]</f>
        <v>0.60407690299409789</v>
      </c>
      <c r="BQ239" t="str">
        <f t="shared" ca="1" si="80"/>
        <v>1</v>
      </c>
      <c r="BS239">
        <f ca="1">IF(Table4[[#This Row],[Column28]]&gt;BU238,Table4[[#This Row],[Column3]],0)</f>
        <v>39</v>
      </c>
    </row>
    <row r="240" spans="1:71" x14ac:dyDescent="0.4">
      <c r="A240">
        <f t="shared" ca="1" si="81"/>
        <v>1</v>
      </c>
      <c r="B240" t="str">
        <f t="shared" ca="1" si="82"/>
        <v>woman</v>
      </c>
      <c r="C240">
        <f t="shared" ca="1" si="83"/>
        <v>40</v>
      </c>
      <c r="D240">
        <f t="shared" ca="1" si="84"/>
        <v>3</v>
      </c>
      <c r="E240" t="str">
        <f t="shared" ca="1" si="85"/>
        <v>Academia</v>
      </c>
      <c r="F240">
        <f t="shared" ca="1" si="92"/>
        <v>1</v>
      </c>
      <c r="G240" t="str">
        <f ca="1">VLOOKUP(F240,$K$3:$L$7:L244,2)</f>
        <v>high school</v>
      </c>
      <c r="H240">
        <f t="shared" ca="1" si="86"/>
        <v>3</v>
      </c>
      <c r="I240">
        <f t="shared" ca="1" si="87"/>
        <v>3</v>
      </c>
      <c r="J240">
        <f t="shared" ca="1" si="88"/>
        <v>47365</v>
      </c>
      <c r="P240">
        <f t="shared" ca="1" si="89"/>
        <v>4</v>
      </c>
      <c r="Q240" t="str">
        <f t="shared" ca="1" si="90"/>
        <v>lagos</v>
      </c>
      <c r="R240">
        <f t="shared" ca="1" si="93"/>
        <v>142095</v>
      </c>
      <c r="S240">
        <f t="shared" ca="1" si="91"/>
        <v>68442.353524521852</v>
      </c>
      <c r="T240">
        <f t="shared" ca="1" si="94"/>
        <v>18146.018326050184</v>
      </c>
      <c r="W240">
        <f t="shared" ca="1" si="95"/>
        <v>1317.1016054388574</v>
      </c>
      <c r="X240">
        <f t="shared" ca="1" si="96"/>
        <v>26058.087152189335</v>
      </c>
      <c r="Y240">
        <f t="shared" ca="1" si="97"/>
        <v>8713.585955498882</v>
      </c>
      <c r="Z240">
        <f t="shared" ca="1" si="98"/>
        <v>168954.60428154908</v>
      </c>
      <c r="AA240">
        <f t="shared" ca="1" si="99"/>
        <v>95817.54228215004</v>
      </c>
      <c r="AB240">
        <f t="shared" ca="1" si="100"/>
        <v>73137.06199939904</v>
      </c>
      <c r="AE240">
        <f t="shared" ca="1" si="78"/>
        <v>0</v>
      </c>
      <c r="AF240">
        <f t="shared" ca="1" si="79"/>
        <v>1</v>
      </c>
      <c r="BA240" s="7">
        <f ca="1">Table4[[#This Row],[Column20]]/Table4[[#This Row],[Column9]]</f>
        <v>6048.6727753500609</v>
      </c>
      <c r="BD240" s="6">
        <f ca="1">Table4[[#This Row],[Column19]]/Table4[[#This Row],[Column18]]</f>
        <v>0.48166616365475107</v>
      </c>
      <c r="BQ240" t="str">
        <f t="shared" ca="1" si="80"/>
        <v>1</v>
      </c>
      <c r="BS240">
        <f ca="1">IF(Table4[[#This Row],[Column28]]&gt;BU239,Table4[[#This Row],[Column3]],0)</f>
        <v>40</v>
      </c>
    </row>
    <row r="241" spans="1:71" x14ac:dyDescent="0.4">
      <c r="A241">
        <f t="shared" ca="1" si="81"/>
        <v>1</v>
      </c>
      <c r="B241" t="str">
        <f t="shared" ca="1" si="82"/>
        <v>woman</v>
      </c>
      <c r="C241">
        <f t="shared" ca="1" si="83"/>
        <v>27</v>
      </c>
      <c r="D241">
        <f t="shared" ca="1" si="84"/>
        <v>4</v>
      </c>
      <c r="E241" t="str">
        <f t="shared" ca="1" si="85"/>
        <v>IT</v>
      </c>
      <c r="F241">
        <f t="shared" ca="1" si="92"/>
        <v>4</v>
      </c>
      <c r="G241" t="str">
        <f ca="1">VLOOKUP(F241,$K$3:$L$7:L245,2)</f>
        <v>technical</v>
      </c>
      <c r="H241">
        <f t="shared" ca="1" si="86"/>
        <v>1</v>
      </c>
      <c r="I241">
        <f t="shared" ca="1" si="87"/>
        <v>3</v>
      </c>
      <c r="J241">
        <f t="shared" ca="1" si="88"/>
        <v>31945</v>
      </c>
      <c r="P241">
        <f t="shared" ca="1" si="89"/>
        <v>6</v>
      </c>
      <c r="Q241" t="str">
        <f t="shared" ca="1" si="90"/>
        <v>ogun</v>
      </c>
      <c r="R241">
        <f t="shared" ca="1" si="93"/>
        <v>95835</v>
      </c>
      <c r="S241">
        <f t="shared" ca="1" si="91"/>
        <v>88007.208475459949</v>
      </c>
      <c r="T241">
        <f t="shared" ca="1" si="94"/>
        <v>95431.842133489277</v>
      </c>
      <c r="W241">
        <f t="shared" ca="1" si="95"/>
        <v>89735.082095562349</v>
      </c>
      <c r="X241">
        <f t="shared" ca="1" si="96"/>
        <v>11430.452079559571</v>
      </c>
      <c r="Y241">
        <f t="shared" ca="1" si="97"/>
        <v>7305.5847526070002</v>
      </c>
      <c r="Z241">
        <f t="shared" ca="1" si="98"/>
        <v>198572.42688609628</v>
      </c>
      <c r="AA241">
        <f t="shared" ca="1" si="99"/>
        <v>189172.74265058187</v>
      </c>
      <c r="AB241">
        <f t="shared" ca="1" si="100"/>
        <v>9399.6842355144036</v>
      </c>
      <c r="AE241">
        <f t="shared" ca="1" si="78"/>
        <v>1</v>
      </c>
      <c r="AF241">
        <f t="shared" ca="1" si="79"/>
        <v>0</v>
      </c>
      <c r="BA241" s="7">
        <f ca="1">Table4[[#This Row],[Column20]]/Table4[[#This Row],[Column9]]</f>
        <v>31810.614044496426</v>
      </c>
      <c r="BD241" s="6">
        <f ca="1">Table4[[#This Row],[Column19]]/Table4[[#This Row],[Column18]]</f>
        <v>0.91832011765492716</v>
      </c>
      <c r="BQ241" t="str">
        <f t="shared" ca="1" si="80"/>
        <v>1</v>
      </c>
      <c r="BS241">
        <f ca="1">IF(Table4[[#This Row],[Column28]]&gt;BU240,Table4[[#This Row],[Column3]],0)</f>
        <v>27</v>
      </c>
    </row>
    <row r="242" spans="1:71" x14ac:dyDescent="0.4">
      <c r="A242">
        <f t="shared" ca="1" si="81"/>
        <v>2</v>
      </c>
      <c r="B242" t="str">
        <f t="shared" ca="1" si="82"/>
        <v>man</v>
      </c>
      <c r="C242">
        <f t="shared" ca="1" si="83"/>
        <v>36</v>
      </c>
      <c r="D242">
        <f t="shared" ca="1" si="84"/>
        <v>4</v>
      </c>
      <c r="E242" t="str">
        <f t="shared" ca="1" si="85"/>
        <v>IT</v>
      </c>
      <c r="F242">
        <f t="shared" ca="1" si="92"/>
        <v>3</v>
      </c>
      <c r="G242" t="str">
        <f ca="1">VLOOKUP(F242,$K$3:$L$7:L246,2)</f>
        <v>university</v>
      </c>
      <c r="H242">
        <f t="shared" ca="1" si="86"/>
        <v>3</v>
      </c>
      <c r="I242">
        <f t="shared" ca="1" si="87"/>
        <v>1</v>
      </c>
      <c r="J242">
        <f t="shared" ca="1" si="88"/>
        <v>78364</v>
      </c>
      <c r="P242">
        <f t="shared" ca="1" si="89"/>
        <v>7</v>
      </c>
      <c r="Q242" t="str">
        <f t="shared" ca="1" si="90"/>
        <v>kwara</v>
      </c>
      <c r="R242">
        <f t="shared" ca="1" si="93"/>
        <v>313456</v>
      </c>
      <c r="S242">
        <f t="shared" ca="1" si="91"/>
        <v>68519.262698507766</v>
      </c>
      <c r="T242">
        <f t="shared" ca="1" si="94"/>
        <v>48336.634865243323</v>
      </c>
      <c r="W242">
        <f t="shared" ca="1" si="95"/>
        <v>40521.54977721977</v>
      </c>
      <c r="X242">
        <f t="shared" ca="1" si="96"/>
        <v>1251.1056656475164</v>
      </c>
      <c r="Y242">
        <f t="shared" ca="1" si="97"/>
        <v>91243.060007256543</v>
      </c>
      <c r="Z242">
        <f t="shared" ca="1" si="98"/>
        <v>453035.69487249991</v>
      </c>
      <c r="AA242">
        <f t="shared" ca="1" si="99"/>
        <v>110291.91814137505</v>
      </c>
      <c r="AB242">
        <f t="shared" ca="1" si="100"/>
        <v>342743.77673112485</v>
      </c>
      <c r="AE242">
        <f t="shared" ca="1" si="78"/>
        <v>0</v>
      </c>
      <c r="AF242">
        <f t="shared" ca="1" si="79"/>
        <v>1</v>
      </c>
      <c r="BA242" s="7">
        <f ca="1">Table4[[#This Row],[Column20]]/Table4[[#This Row],[Column9]]</f>
        <v>48336.634865243323</v>
      </c>
      <c r="BD242" s="6">
        <f ca="1">Table4[[#This Row],[Column19]]/Table4[[#This Row],[Column18]]</f>
        <v>0.21859292117077919</v>
      </c>
      <c r="BQ242" t="str">
        <f t="shared" ca="1" si="80"/>
        <v>1</v>
      </c>
      <c r="BS242">
        <f ca="1">IF(Table4[[#This Row],[Column28]]&gt;BU241,Table4[[#This Row],[Column3]],0)</f>
        <v>36</v>
      </c>
    </row>
    <row r="243" spans="1:71" x14ac:dyDescent="0.4">
      <c r="A243">
        <f t="shared" ca="1" si="81"/>
        <v>1</v>
      </c>
      <c r="B243" t="str">
        <f t="shared" ca="1" si="82"/>
        <v>woman</v>
      </c>
      <c r="C243">
        <f t="shared" ca="1" si="83"/>
        <v>42</v>
      </c>
      <c r="D243">
        <f t="shared" ca="1" si="84"/>
        <v>6</v>
      </c>
      <c r="E243" t="str">
        <f t="shared" ca="1" si="85"/>
        <v>Agriculture</v>
      </c>
      <c r="F243">
        <f t="shared" ca="1" si="92"/>
        <v>4</v>
      </c>
      <c r="G243" t="str">
        <f ca="1">VLOOKUP(F243,$K$3:$L$7:L247,2)</f>
        <v>technical</v>
      </c>
      <c r="H243">
        <f t="shared" ca="1" si="86"/>
        <v>2</v>
      </c>
      <c r="I243">
        <f t="shared" ca="1" si="87"/>
        <v>1</v>
      </c>
      <c r="J243">
        <f t="shared" ca="1" si="88"/>
        <v>57610</v>
      </c>
      <c r="K243">
        <v>81</v>
      </c>
      <c r="L243" t="s">
        <v>11</v>
      </c>
      <c r="N243">
        <v>97</v>
      </c>
      <c r="O243" t="s">
        <v>4</v>
      </c>
      <c r="P243">
        <f t="shared" ca="1" si="89"/>
        <v>3</v>
      </c>
      <c r="Q243" t="str">
        <f t="shared" ca="1" si="90"/>
        <v>osun</v>
      </c>
      <c r="R243">
        <f t="shared" ca="1" si="93"/>
        <v>230440</v>
      </c>
      <c r="S243">
        <f t="shared" ca="1" si="91"/>
        <v>47020.791372391664</v>
      </c>
      <c r="T243">
        <f t="shared" ca="1" si="94"/>
        <v>9683.9812464957467</v>
      </c>
      <c r="W243">
        <f t="shared" ca="1" si="95"/>
        <v>865.04157644502789</v>
      </c>
      <c r="X243">
        <f t="shared" ca="1" si="96"/>
        <v>26910.156521348221</v>
      </c>
      <c r="Y243">
        <f t="shared" ca="1" si="97"/>
        <v>47988.266994879537</v>
      </c>
      <c r="Z243">
        <f t="shared" ca="1" si="98"/>
        <v>288112.24824137526</v>
      </c>
      <c r="AA243">
        <f t="shared" ca="1" si="99"/>
        <v>74795.989470184912</v>
      </c>
      <c r="AB243">
        <f t="shared" ca="1" si="100"/>
        <v>213316.25877119036</v>
      </c>
      <c r="AE243">
        <f t="shared" ca="1" si="78"/>
        <v>1</v>
      </c>
      <c r="AF243">
        <f t="shared" ca="1" si="79"/>
        <v>0</v>
      </c>
      <c r="BA243" s="7">
        <f ca="1">Table4[[#This Row],[Column20]]/Table4[[#This Row],[Column9]]</f>
        <v>9683.9812464957467</v>
      </c>
      <c r="BD243" s="6">
        <f ca="1">Table4[[#This Row],[Column19]]/Table4[[#This Row],[Column18]]</f>
        <v>0.20404787090952814</v>
      </c>
      <c r="BQ243" t="str">
        <f t="shared" ca="1" si="80"/>
        <v>1</v>
      </c>
      <c r="BS243">
        <f ca="1">IF(Table4[[#This Row],[Column28]]&gt;BU242,Table4[[#This Row],[Column3]],0)</f>
        <v>42</v>
      </c>
    </row>
    <row r="244" spans="1:71" x14ac:dyDescent="0.4">
      <c r="A244">
        <f t="shared" ca="1" si="81"/>
        <v>2</v>
      </c>
      <c r="B244" t="str">
        <f t="shared" ca="1" si="82"/>
        <v>man</v>
      </c>
      <c r="C244">
        <f t="shared" ca="1" si="83"/>
        <v>50</v>
      </c>
      <c r="D244">
        <f t="shared" ca="1" si="84"/>
        <v>2</v>
      </c>
      <c r="E244" t="str">
        <f t="shared" ca="1" si="85"/>
        <v>construction</v>
      </c>
      <c r="F244">
        <f t="shared" ca="1" si="92"/>
        <v>5</v>
      </c>
      <c r="G244" t="str">
        <f ca="1">VLOOKUP(F244,$K$3:$L$7:L248,2)</f>
        <v>other</v>
      </c>
      <c r="H244">
        <f t="shared" ca="1" si="86"/>
        <v>1</v>
      </c>
      <c r="I244">
        <f t="shared" ca="1" si="87"/>
        <v>4</v>
      </c>
      <c r="J244">
        <f t="shared" ca="1" si="88"/>
        <v>32613</v>
      </c>
      <c r="K244">
        <v>82</v>
      </c>
      <c r="L244" t="s">
        <v>12</v>
      </c>
      <c r="N244">
        <v>98</v>
      </c>
      <c r="O244" t="s">
        <v>5</v>
      </c>
      <c r="P244">
        <f t="shared" ca="1" si="89"/>
        <v>1</v>
      </c>
      <c r="Q244" t="str">
        <f t="shared" ca="1" si="90"/>
        <v>ekiti</v>
      </c>
      <c r="R244">
        <f t="shared" ca="1" si="93"/>
        <v>97839</v>
      </c>
      <c r="S244">
        <f t="shared" ca="1" si="91"/>
        <v>56745.134942373021</v>
      </c>
      <c r="T244">
        <f t="shared" ca="1" si="94"/>
        <v>43758.551804179202</v>
      </c>
      <c r="W244">
        <f t="shared" ca="1" si="95"/>
        <v>12775.503383302117</v>
      </c>
      <c r="X244">
        <f t="shared" ca="1" si="96"/>
        <v>9553.2339065249616</v>
      </c>
      <c r="Y244">
        <f t="shared" ca="1" si="97"/>
        <v>23966.477761786697</v>
      </c>
      <c r="Z244">
        <f t="shared" ca="1" si="98"/>
        <v>165564.0295659659</v>
      </c>
      <c r="AA244">
        <f t="shared" ca="1" si="99"/>
        <v>79073.872232200112</v>
      </c>
      <c r="AB244">
        <f t="shared" ca="1" si="100"/>
        <v>86490.15733376579</v>
      </c>
      <c r="AE244">
        <f t="shared" ca="1" si="78"/>
        <v>0</v>
      </c>
      <c r="AF244">
        <f t="shared" ca="1" si="79"/>
        <v>1</v>
      </c>
      <c r="BA244" s="7">
        <f ca="1">Table4[[#This Row],[Column20]]/Table4[[#This Row],[Column9]]</f>
        <v>10939.637951044801</v>
      </c>
      <c r="BD244" s="6">
        <f ca="1">Table4[[#This Row],[Column19]]/Table4[[#This Row],[Column18]]</f>
        <v>0.57998482141449748</v>
      </c>
      <c r="BQ244" t="str">
        <f t="shared" ca="1" si="80"/>
        <v>1</v>
      </c>
      <c r="BS244">
        <f ca="1">IF(Table4[[#This Row],[Column28]]&gt;BU243,Table4[[#This Row],[Column3]],0)</f>
        <v>50</v>
      </c>
    </row>
    <row r="245" spans="1:71" x14ac:dyDescent="0.4">
      <c r="A245">
        <f t="shared" ca="1" si="81"/>
        <v>1</v>
      </c>
      <c r="B245" t="str">
        <f t="shared" ca="1" si="82"/>
        <v>woman</v>
      </c>
      <c r="C245">
        <f t="shared" ca="1" si="83"/>
        <v>25</v>
      </c>
      <c r="D245">
        <f t="shared" ca="1" si="84"/>
        <v>1</v>
      </c>
      <c r="E245" t="str">
        <f t="shared" ca="1" si="85"/>
        <v>heallth</v>
      </c>
      <c r="F245">
        <f t="shared" ca="1" si="92"/>
        <v>3</v>
      </c>
      <c r="G245" t="str">
        <f ca="1">VLOOKUP(F245,$K$3:$L$7:L249,2)</f>
        <v>university</v>
      </c>
      <c r="H245">
        <f t="shared" ca="1" si="86"/>
        <v>0</v>
      </c>
      <c r="I245">
        <f t="shared" ca="1" si="87"/>
        <v>4</v>
      </c>
      <c r="J245">
        <f t="shared" ca="1" si="88"/>
        <v>74603</v>
      </c>
      <c r="K245">
        <v>83</v>
      </c>
      <c r="L245" t="s">
        <v>13</v>
      </c>
      <c r="N245">
        <v>99</v>
      </c>
      <c r="O245" t="s">
        <v>6</v>
      </c>
      <c r="P245">
        <f t="shared" ca="1" si="89"/>
        <v>5</v>
      </c>
      <c r="Q245" t="str">
        <f t="shared" ca="1" si="90"/>
        <v>oyo</v>
      </c>
      <c r="R245">
        <f t="shared" ca="1" si="93"/>
        <v>298412</v>
      </c>
      <c r="S245">
        <f t="shared" ca="1" si="91"/>
        <v>157526.83787157299</v>
      </c>
      <c r="T245">
        <f t="shared" ca="1" si="94"/>
        <v>1215.0491712644257</v>
      </c>
      <c r="U245">
        <v>113</v>
      </c>
      <c r="V245" t="s">
        <v>20</v>
      </c>
      <c r="W245">
        <f t="shared" ca="1" si="95"/>
        <v>635.84693535001134</v>
      </c>
      <c r="X245">
        <f t="shared" ca="1" si="96"/>
        <v>21937.557315855356</v>
      </c>
      <c r="Y245">
        <f t="shared" ca="1" si="97"/>
        <v>21475.322586732644</v>
      </c>
      <c r="Z245">
        <f t="shared" ca="1" si="98"/>
        <v>321102.37175799703</v>
      </c>
      <c r="AA245">
        <f t="shared" ca="1" si="99"/>
        <v>180100.24212277835</v>
      </c>
      <c r="AB245">
        <f t="shared" ca="1" si="100"/>
        <v>141002.12963521868</v>
      </c>
      <c r="AE245">
        <f t="shared" ca="1" si="78"/>
        <v>0</v>
      </c>
      <c r="AF245">
        <f t="shared" ca="1" si="79"/>
        <v>1</v>
      </c>
      <c r="BA245" s="7">
        <f ca="1">Table4[[#This Row],[Column20]]/Table4[[#This Row],[Column9]]</f>
        <v>303.76229281610642</v>
      </c>
      <c r="BD245" s="6">
        <f ca="1">Table4[[#This Row],[Column19]]/Table4[[#This Row],[Column18]]</f>
        <v>0.52788372408473183</v>
      </c>
      <c r="BQ245" t="str">
        <f t="shared" ca="1" si="80"/>
        <v>1</v>
      </c>
      <c r="BS245">
        <f ca="1">IF(Table4[[#This Row],[Column28]]&gt;BU244,Table4[[#This Row],[Column3]],0)</f>
        <v>25</v>
      </c>
    </row>
    <row r="246" spans="1:71" x14ac:dyDescent="0.4">
      <c r="A246">
        <f t="shared" ca="1" si="81"/>
        <v>1</v>
      </c>
      <c r="B246" t="str">
        <f t="shared" ca="1" si="82"/>
        <v>woman</v>
      </c>
      <c r="C246">
        <f t="shared" ca="1" si="83"/>
        <v>43</v>
      </c>
      <c r="D246">
        <f t="shared" ca="1" si="84"/>
        <v>3</v>
      </c>
      <c r="E246" t="str">
        <f t="shared" ca="1" si="85"/>
        <v>Academia</v>
      </c>
      <c r="F246">
        <f t="shared" ca="1" si="92"/>
        <v>4</v>
      </c>
      <c r="G246" t="str">
        <f ca="1">VLOOKUP(F246,$K$3:$L$7:L250,2)</f>
        <v>technical</v>
      </c>
      <c r="H246">
        <f t="shared" ca="1" si="86"/>
        <v>0</v>
      </c>
      <c r="I246">
        <f t="shared" ca="1" si="87"/>
        <v>4</v>
      </c>
      <c r="J246">
        <f t="shared" ca="1" si="88"/>
        <v>32394</v>
      </c>
      <c r="K246">
        <v>84</v>
      </c>
      <c r="L246" t="s">
        <v>14</v>
      </c>
      <c r="N246">
        <v>100</v>
      </c>
      <c r="O246" t="s">
        <v>7</v>
      </c>
      <c r="P246">
        <f t="shared" ca="1" si="89"/>
        <v>7</v>
      </c>
      <c r="Q246" t="str">
        <f t="shared" ca="1" si="90"/>
        <v>kwara</v>
      </c>
      <c r="R246">
        <f t="shared" ca="1" si="93"/>
        <v>97182</v>
      </c>
      <c r="S246">
        <f t="shared" ca="1" si="91"/>
        <v>8560.1617363581099</v>
      </c>
      <c r="T246">
        <f t="shared" ca="1" si="94"/>
        <v>94299.242241194224</v>
      </c>
      <c r="U246">
        <v>114</v>
      </c>
      <c r="V246" t="s">
        <v>21</v>
      </c>
      <c r="W246">
        <f t="shared" ca="1" si="95"/>
        <v>67630.914999212138</v>
      </c>
      <c r="X246">
        <f t="shared" ca="1" si="96"/>
        <v>10508.623749003735</v>
      </c>
      <c r="Y246">
        <f t="shared" ca="1" si="97"/>
        <v>34950.067973867357</v>
      </c>
      <c r="Z246">
        <f t="shared" ca="1" si="98"/>
        <v>226431.31021506159</v>
      </c>
      <c r="AA246">
        <f t="shared" ca="1" si="99"/>
        <v>86699.700484573972</v>
      </c>
      <c r="AB246">
        <f t="shared" ca="1" si="100"/>
        <v>139731.60973048763</v>
      </c>
      <c r="AE246">
        <f t="shared" ca="1" si="78"/>
        <v>0</v>
      </c>
      <c r="AF246">
        <f t="shared" ca="1" si="79"/>
        <v>1</v>
      </c>
      <c r="BA246" s="7">
        <f ca="1">Table4[[#This Row],[Column20]]/Table4[[#This Row],[Column9]]</f>
        <v>23574.810560298556</v>
      </c>
      <c r="BD246" s="6">
        <f ca="1">Table4[[#This Row],[Column19]]/Table4[[#This Row],[Column18]]</f>
        <v>8.8083819394107032E-2</v>
      </c>
      <c r="BQ246" t="str">
        <f t="shared" ca="1" si="80"/>
        <v>1</v>
      </c>
      <c r="BS246">
        <f ca="1">IF(Table4[[#This Row],[Column28]]&gt;BU245,Table4[[#This Row],[Column3]],0)</f>
        <v>43</v>
      </c>
    </row>
    <row r="247" spans="1:71" x14ac:dyDescent="0.4">
      <c r="A247">
        <f t="shared" ca="1" si="81"/>
        <v>1</v>
      </c>
      <c r="B247" t="str">
        <f t="shared" ca="1" si="82"/>
        <v>woman</v>
      </c>
      <c r="C247">
        <f t="shared" ca="1" si="83"/>
        <v>31</v>
      </c>
      <c r="D247">
        <f t="shared" ca="1" si="84"/>
        <v>5</v>
      </c>
      <c r="E247" t="str">
        <f t="shared" ca="1" si="85"/>
        <v>General work</v>
      </c>
      <c r="F247">
        <f t="shared" ca="1" si="92"/>
        <v>3</v>
      </c>
      <c r="G247" t="str">
        <f ca="1">VLOOKUP(F247,$K$3:$L$7:L251,2)</f>
        <v>university</v>
      </c>
      <c r="H247">
        <f t="shared" ca="1" si="86"/>
        <v>3</v>
      </c>
      <c r="I247">
        <f t="shared" ca="1" si="87"/>
        <v>1</v>
      </c>
      <c r="J247">
        <f t="shared" ca="1" si="88"/>
        <v>71992</v>
      </c>
      <c r="K247">
        <v>85</v>
      </c>
      <c r="L247" t="s">
        <v>15</v>
      </c>
      <c r="N247">
        <v>101</v>
      </c>
      <c r="O247" t="s">
        <v>8</v>
      </c>
      <c r="P247">
        <f t="shared" ca="1" si="89"/>
        <v>1</v>
      </c>
      <c r="Q247" t="str">
        <f t="shared" ca="1" si="90"/>
        <v>ekiti</v>
      </c>
      <c r="R247">
        <f t="shared" ca="1" si="93"/>
        <v>215976</v>
      </c>
      <c r="S247">
        <f t="shared" ca="1" si="91"/>
        <v>191295.19832237763</v>
      </c>
      <c r="T247">
        <f t="shared" ca="1" si="94"/>
        <v>60646.368793548761</v>
      </c>
      <c r="U247">
        <v>115</v>
      </c>
      <c r="V247" t="s">
        <v>22</v>
      </c>
      <c r="W247">
        <f t="shared" ca="1" si="95"/>
        <v>24058.932421006721</v>
      </c>
      <c r="X247">
        <f t="shared" ca="1" si="96"/>
        <v>36229.781078935062</v>
      </c>
      <c r="Y247">
        <f t="shared" ca="1" si="97"/>
        <v>103687.50358264199</v>
      </c>
      <c r="Z247">
        <f t="shared" ca="1" si="98"/>
        <v>380309.87237619079</v>
      </c>
      <c r="AA247">
        <f t="shared" ca="1" si="99"/>
        <v>251583.91182231944</v>
      </c>
      <c r="AB247">
        <f t="shared" ca="1" si="100"/>
        <v>128725.96055387135</v>
      </c>
      <c r="AE247">
        <f t="shared" ca="1" si="78"/>
        <v>1</v>
      </c>
      <c r="AF247">
        <f t="shared" ca="1" si="79"/>
        <v>0</v>
      </c>
      <c r="BA247" s="7">
        <f ca="1">Table4[[#This Row],[Column20]]/Table4[[#This Row],[Column9]]</f>
        <v>60646.368793548761</v>
      </c>
      <c r="BD247" s="6">
        <f ca="1">Table4[[#This Row],[Column19]]/Table4[[#This Row],[Column18]]</f>
        <v>0.8857243319738195</v>
      </c>
      <c r="BQ247" t="str">
        <f t="shared" ca="1" si="80"/>
        <v>1</v>
      </c>
      <c r="BS247">
        <f ca="1">IF(Table4[[#This Row],[Column28]]&gt;BU246,Table4[[#This Row],[Column3]],0)</f>
        <v>31</v>
      </c>
    </row>
    <row r="248" spans="1:71" x14ac:dyDescent="0.4">
      <c r="A248">
        <f t="shared" ca="1" si="81"/>
        <v>2</v>
      </c>
      <c r="B248" t="str">
        <f t="shared" ca="1" si="82"/>
        <v>man</v>
      </c>
      <c r="C248">
        <f t="shared" ca="1" si="83"/>
        <v>26</v>
      </c>
      <c r="D248">
        <f t="shared" ca="1" si="84"/>
        <v>4</v>
      </c>
      <c r="E248" t="str">
        <f t="shared" ca="1" si="85"/>
        <v>IT</v>
      </c>
      <c r="F248">
        <f t="shared" ca="1" si="92"/>
        <v>2</v>
      </c>
      <c r="G248" t="str">
        <f ca="1">VLOOKUP(F248,$K$3:$L$7:L252,2)</f>
        <v>college</v>
      </c>
      <c r="H248">
        <f t="shared" ca="1" si="86"/>
        <v>2</v>
      </c>
      <c r="I248">
        <f t="shared" ca="1" si="87"/>
        <v>1</v>
      </c>
      <c r="J248">
        <f t="shared" ca="1" si="88"/>
        <v>49140</v>
      </c>
      <c r="N248">
        <v>102</v>
      </c>
      <c r="O248" t="s">
        <v>9</v>
      </c>
      <c r="P248">
        <f t="shared" ca="1" si="89"/>
        <v>6</v>
      </c>
      <c r="Q248" t="str">
        <f t="shared" ca="1" si="90"/>
        <v>ogun</v>
      </c>
      <c r="R248">
        <f t="shared" ca="1" si="93"/>
        <v>196560</v>
      </c>
      <c r="S248">
        <f t="shared" ca="1" si="91"/>
        <v>85696.436904994596</v>
      </c>
      <c r="T248">
        <f t="shared" ca="1" si="94"/>
        <v>7324.625265903227</v>
      </c>
      <c r="U248">
        <v>116</v>
      </c>
      <c r="V248" t="s">
        <v>23</v>
      </c>
      <c r="W248">
        <f t="shared" ca="1" si="95"/>
        <v>1737.2748102282608</v>
      </c>
      <c r="X248">
        <f t="shared" ca="1" si="96"/>
        <v>17839.247657094395</v>
      </c>
      <c r="Y248">
        <f t="shared" ca="1" si="97"/>
        <v>14889.321584863146</v>
      </c>
      <c r="Z248">
        <f t="shared" ca="1" si="98"/>
        <v>218773.94685076637</v>
      </c>
      <c r="AA248">
        <f t="shared" ca="1" si="99"/>
        <v>105272.95937231726</v>
      </c>
      <c r="AB248">
        <f t="shared" ca="1" si="100"/>
        <v>113500.98747844911</v>
      </c>
      <c r="AE248">
        <f t="shared" ca="1" si="78"/>
        <v>0</v>
      </c>
      <c r="AF248">
        <f t="shared" ca="1" si="79"/>
        <v>1</v>
      </c>
      <c r="BA248" s="7">
        <f ca="1">Table4[[#This Row],[Column20]]/Table4[[#This Row],[Column9]]</f>
        <v>7324.625265903227</v>
      </c>
      <c r="BD248" s="6">
        <f ca="1">Table4[[#This Row],[Column19]]/Table4[[#This Row],[Column18]]</f>
        <v>0.43598105873521875</v>
      </c>
      <c r="BQ248" t="str">
        <f t="shared" ca="1" si="80"/>
        <v>1</v>
      </c>
      <c r="BS248">
        <f ca="1">IF(Table4[[#This Row],[Column28]]&gt;BU247,Table4[[#This Row],[Column3]],0)</f>
        <v>26</v>
      </c>
    </row>
    <row r="249" spans="1:71" x14ac:dyDescent="0.4">
      <c r="A249">
        <f t="shared" ca="1" si="81"/>
        <v>1</v>
      </c>
      <c r="B249" t="str">
        <f t="shared" ca="1" si="82"/>
        <v>woman</v>
      </c>
      <c r="C249">
        <f t="shared" ca="1" si="83"/>
        <v>40</v>
      </c>
      <c r="D249">
        <f t="shared" ca="1" si="84"/>
        <v>3</v>
      </c>
      <c r="E249" t="str">
        <f t="shared" ca="1" si="85"/>
        <v>Academia</v>
      </c>
      <c r="F249">
        <f t="shared" ca="1" si="92"/>
        <v>4</v>
      </c>
      <c r="G249" t="str">
        <f ca="1">VLOOKUP(F249,$K$3:$L$7:L253,2)</f>
        <v>technical</v>
      </c>
      <c r="H249">
        <f t="shared" ca="1" si="86"/>
        <v>4</v>
      </c>
      <c r="I249">
        <f t="shared" ca="1" si="87"/>
        <v>1</v>
      </c>
      <c r="J249">
        <f t="shared" ca="1" si="88"/>
        <v>51619</v>
      </c>
      <c r="P249">
        <f t="shared" ca="1" si="89"/>
        <v>7</v>
      </c>
      <c r="Q249" t="str">
        <f t="shared" ca="1" si="90"/>
        <v>kwara</v>
      </c>
      <c r="R249">
        <f t="shared" ca="1" si="93"/>
        <v>154857</v>
      </c>
      <c r="S249">
        <f t="shared" ca="1" si="91"/>
        <v>32208.278387845348</v>
      </c>
      <c r="T249">
        <f t="shared" ca="1" si="94"/>
        <v>48887.506691585222</v>
      </c>
      <c r="U249">
        <v>117</v>
      </c>
      <c r="V249" t="s">
        <v>24</v>
      </c>
      <c r="W249">
        <f t="shared" ca="1" si="95"/>
        <v>29900.611785439447</v>
      </c>
      <c r="X249">
        <f t="shared" ca="1" si="96"/>
        <v>33588.506874198909</v>
      </c>
      <c r="Y249">
        <f t="shared" ca="1" si="97"/>
        <v>68157.083874258315</v>
      </c>
      <c r="Z249">
        <f t="shared" ca="1" si="98"/>
        <v>271901.59056584357</v>
      </c>
      <c r="AA249">
        <f t="shared" ca="1" si="99"/>
        <v>95697.397047483712</v>
      </c>
      <c r="AB249">
        <f t="shared" ca="1" si="100"/>
        <v>176204.19351835985</v>
      </c>
      <c r="AE249">
        <f t="shared" ca="1" si="78"/>
        <v>0</v>
      </c>
      <c r="AF249">
        <f t="shared" ca="1" si="79"/>
        <v>1</v>
      </c>
      <c r="BA249" s="7">
        <f ca="1">Table4[[#This Row],[Column20]]/Table4[[#This Row],[Column9]]</f>
        <v>48887.506691585222</v>
      </c>
      <c r="BD249" s="6">
        <f ca="1">Table4[[#This Row],[Column19]]/Table4[[#This Row],[Column18]]</f>
        <v>0.20798722943002479</v>
      </c>
      <c r="BQ249" t="str">
        <f t="shared" ca="1" si="80"/>
        <v>1</v>
      </c>
      <c r="BS249">
        <f ca="1">IF(Table4[[#This Row],[Column28]]&gt;BU248,Table4[[#This Row],[Column3]],0)</f>
        <v>40</v>
      </c>
    </row>
    <row r="250" spans="1:71" x14ac:dyDescent="0.4">
      <c r="A250">
        <f t="shared" ca="1" si="81"/>
        <v>1</v>
      </c>
      <c r="B250" t="str">
        <f t="shared" ca="1" si="82"/>
        <v>woman</v>
      </c>
      <c r="C250">
        <f t="shared" ca="1" si="83"/>
        <v>29</v>
      </c>
      <c r="D250">
        <f t="shared" ca="1" si="84"/>
        <v>3</v>
      </c>
      <c r="E250" t="str">
        <f t="shared" ca="1" si="85"/>
        <v>Academia</v>
      </c>
      <c r="F250">
        <f t="shared" ca="1" si="92"/>
        <v>5</v>
      </c>
      <c r="G250" t="str">
        <f ca="1">VLOOKUP(F250,$K$3:$L$7:L254,2)</f>
        <v>other</v>
      </c>
      <c r="H250">
        <f t="shared" ca="1" si="86"/>
        <v>4</v>
      </c>
      <c r="I250">
        <f t="shared" ca="1" si="87"/>
        <v>2</v>
      </c>
      <c r="J250">
        <f t="shared" ca="1" si="88"/>
        <v>73743</v>
      </c>
      <c r="P250">
        <f t="shared" ca="1" si="89"/>
        <v>1</v>
      </c>
      <c r="Q250" t="str">
        <f t="shared" ca="1" si="90"/>
        <v>ekiti</v>
      </c>
      <c r="R250">
        <f t="shared" ca="1" si="93"/>
        <v>294972</v>
      </c>
      <c r="S250">
        <f t="shared" ca="1" si="91"/>
        <v>286086.01609125943</v>
      </c>
      <c r="T250">
        <f t="shared" ca="1" si="94"/>
        <v>143927.1592769589</v>
      </c>
      <c r="U250">
        <v>118</v>
      </c>
      <c r="V250" t="s">
        <v>25</v>
      </c>
      <c r="W250">
        <f t="shared" ca="1" si="95"/>
        <v>114868.25199508216</v>
      </c>
      <c r="X250">
        <f t="shared" ca="1" si="96"/>
        <v>13385.758413725431</v>
      </c>
      <c r="Y250">
        <f t="shared" ca="1" si="97"/>
        <v>110122.23416589401</v>
      </c>
      <c r="Z250">
        <f t="shared" ca="1" si="98"/>
        <v>549021.39344285289</v>
      </c>
      <c r="AA250">
        <f t="shared" ca="1" si="99"/>
        <v>414340.02650006698</v>
      </c>
      <c r="AB250">
        <f t="shared" ca="1" si="100"/>
        <v>134681.36694278591</v>
      </c>
      <c r="AE250">
        <f t="shared" ca="1" si="78"/>
        <v>0</v>
      </c>
      <c r="AF250">
        <f t="shared" ca="1" si="79"/>
        <v>1</v>
      </c>
      <c r="BA250" s="7">
        <f ca="1">Table4[[#This Row],[Column20]]/Table4[[#This Row],[Column9]]</f>
        <v>71963.579638479452</v>
      </c>
      <c r="BD250" s="6">
        <f ca="1">Table4[[#This Row],[Column19]]/Table4[[#This Row],[Column18]]</f>
        <v>0.96987516134161689</v>
      </c>
      <c r="BQ250" t="str">
        <f t="shared" ca="1" si="80"/>
        <v>1</v>
      </c>
      <c r="BS250">
        <f ca="1">IF(Table4[[#This Row],[Column28]]&gt;BU249,Table4[[#This Row],[Column3]],0)</f>
        <v>29</v>
      </c>
    </row>
    <row r="251" spans="1:71" x14ac:dyDescent="0.4">
      <c r="A251">
        <f t="shared" ca="1" si="81"/>
        <v>1</v>
      </c>
      <c r="B251" t="str">
        <f t="shared" ca="1" si="82"/>
        <v>woman</v>
      </c>
      <c r="C251">
        <f t="shared" ca="1" si="83"/>
        <v>43</v>
      </c>
      <c r="D251">
        <f t="shared" ca="1" si="84"/>
        <v>5</v>
      </c>
      <c r="E251" t="str">
        <f t="shared" ca="1" si="85"/>
        <v>General work</v>
      </c>
      <c r="F251">
        <f t="shared" ca="1" si="92"/>
        <v>2</v>
      </c>
      <c r="G251" t="str">
        <f ca="1">VLOOKUP(F251,$K$3:$L$7:L255,2)</f>
        <v>college</v>
      </c>
      <c r="H251">
        <f t="shared" ca="1" si="86"/>
        <v>0</v>
      </c>
      <c r="I251">
        <f t="shared" ca="1" si="87"/>
        <v>1</v>
      </c>
      <c r="J251">
        <f t="shared" ca="1" si="88"/>
        <v>52991</v>
      </c>
      <c r="P251">
        <f t="shared" ca="1" si="89"/>
        <v>4</v>
      </c>
      <c r="Q251" t="str">
        <f t="shared" ca="1" si="90"/>
        <v>lagos</v>
      </c>
      <c r="R251">
        <f t="shared" ca="1" si="93"/>
        <v>211964</v>
      </c>
      <c r="S251">
        <f t="shared" ca="1" si="91"/>
        <v>54774.179647263853</v>
      </c>
      <c r="T251">
        <f t="shared" ca="1" si="94"/>
        <v>36883.61214657953</v>
      </c>
      <c r="U251">
        <v>119</v>
      </c>
      <c r="V251" t="s">
        <v>26</v>
      </c>
      <c r="W251">
        <f t="shared" ca="1" si="95"/>
        <v>32952.348652723143</v>
      </c>
      <c r="X251">
        <f t="shared" ca="1" si="96"/>
        <v>5691.6688324598708</v>
      </c>
      <c r="Y251">
        <f t="shared" ca="1" si="97"/>
        <v>40.858072074609204</v>
      </c>
      <c r="Z251">
        <f t="shared" ca="1" si="98"/>
        <v>248888.47021865414</v>
      </c>
      <c r="AA251">
        <f t="shared" ca="1" si="99"/>
        <v>93418.197132446861</v>
      </c>
      <c r="AB251">
        <f t="shared" ca="1" si="100"/>
        <v>155470.27308620728</v>
      </c>
      <c r="AE251">
        <f t="shared" ca="1" si="78"/>
        <v>0</v>
      </c>
      <c r="AF251">
        <f t="shared" ca="1" si="79"/>
        <v>1</v>
      </c>
      <c r="BA251" s="7">
        <f ca="1">Table4[[#This Row],[Column20]]/Table4[[#This Row],[Column9]]</f>
        <v>36883.61214657953</v>
      </c>
      <c r="BD251" s="6">
        <f ca="1">Table4[[#This Row],[Column19]]/Table4[[#This Row],[Column18]]</f>
        <v>0.25841265331501506</v>
      </c>
      <c r="BQ251" t="str">
        <f t="shared" ca="1" si="80"/>
        <v>1</v>
      </c>
      <c r="BS251">
        <f ca="1">IF(Table4[[#This Row],[Column28]]&gt;BU250,Table4[[#This Row],[Column3]],0)</f>
        <v>43</v>
      </c>
    </row>
    <row r="252" spans="1:71" x14ac:dyDescent="0.4">
      <c r="A252">
        <f t="shared" ca="1" si="81"/>
        <v>1</v>
      </c>
      <c r="B252" t="str">
        <f t="shared" ca="1" si="82"/>
        <v>woman</v>
      </c>
      <c r="C252">
        <f t="shared" ca="1" si="83"/>
        <v>46</v>
      </c>
      <c r="D252">
        <f t="shared" ca="1" si="84"/>
        <v>2</v>
      </c>
      <c r="E252" t="str">
        <f t="shared" ca="1" si="85"/>
        <v>construction</v>
      </c>
      <c r="F252">
        <f t="shared" ca="1" si="92"/>
        <v>2</v>
      </c>
      <c r="G252" t="str">
        <f ca="1">VLOOKUP(F252,$K$3:$L$7:L256,2)</f>
        <v>college</v>
      </c>
      <c r="H252">
        <f t="shared" ca="1" si="86"/>
        <v>2</v>
      </c>
      <c r="I252">
        <f t="shared" ca="1" si="87"/>
        <v>4</v>
      </c>
      <c r="J252">
        <f t="shared" ca="1" si="88"/>
        <v>89377</v>
      </c>
      <c r="P252">
        <f t="shared" ca="1" si="89"/>
        <v>1</v>
      </c>
      <c r="Q252" t="str">
        <f t="shared" ca="1" si="90"/>
        <v>ekiti</v>
      </c>
      <c r="R252">
        <f t="shared" ca="1" si="93"/>
        <v>268131</v>
      </c>
      <c r="S252">
        <f t="shared" ca="1" si="91"/>
        <v>85389.166215085192</v>
      </c>
      <c r="T252">
        <f t="shared" ca="1" si="94"/>
        <v>351199.9182619779</v>
      </c>
      <c r="W252">
        <f t="shared" ca="1" si="95"/>
        <v>97794.57879286453</v>
      </c>
      <c r="X252">
        <f t="shared" ca="1" si="96"/>
        <v>36805.020831554059</v>
      </c>
      <c r="Y252">
        <f t="shared" ca="1" si="97"/>
        <v>86584.421804535465</v>
      </c>
      <c r="Z252">
        <f t="shared" ca="1" si="98"/>
        <v>705915.34006651328</v>
      </c>
      <c r="AA252">
        <f t="shared" ca="1" si="99"/>
        <v>219988.76583950376</v>
      </c>
      <c r="AB252">
        <f t="shared" ca="1" si="100"/>
        <v>485926.57422700955</v>
      </c>
      <c r="AE252">
        <f t="shared" ca="1" si="78"/>
        <v>1</v>
      </c>
      <c r="AF252">
        <f t="shared" ca="1" si="79"/>
        <v>0</v>
      </c>
      <c r="BA252" s="7">
        <f ca="1">Table4[[#This Row],[Column20]]/Table4[[#This Row],[Column9]]</f>
        <v>87799.979565494476</v>
      </c>
      <c r="BD252" s="6">
        <f ca="1">Table4[[#This Row],[Column19]]/Table4[[#This Row],[Column18]]</f>
        <v>0.31846062639189499</v>
      </c>
      <c r="BQ252" t="str">
        <f t="shared" ca="1" si="80"/>
        <v>1</v>
      </c>
      <c r="BS252">
        <f ca="1">IF(Table4[[#This Row],[Column28]]&gt;BU251,Table4[[#This Row],[Column3]],0)</f>
        <v>46</v>
      </c>
    </row>
    <row r="253" spans="1:71" x14ac:dyDescent="0.4">
      <c r="A253">
        <f t="shared" ca="1" si="81"/>
        <v>2</v>
      </c>
      <c r="B253" t="str">
        <f t="shared" ca="1" si="82"/>
        <v>man</v>
      </c>
      <c r="C253">
        <f t="shared" ca="1" si="83"/>
        <v>47</v>
      </c>
      <c r="D253">
        <f t="shared" ca="1" si="84"/>
        <v>5</v>
      </c>
      <c r="E253" t="str">
        <f t="shared" ca="1" si="85"/>
        <v>General work</v>
      </c>
      <c r="F253">
        <f t="shared" ca="1" si="92"/>
        <v>4</v>
      </c>
      <c r="G253" t="str">
        <f ca="1">VLOOKUP(F253,$K$3:$L$7:L257,2)</f>
        <v>technical</v>
      </c>
      <c r="H253">
        <f t="shared" ca="1" si="86"/>
        <v>0</v>
      </c>
      <c r="I253">
        <f t="shared" ca="1" si="87"/>
        <v>3</v>
      </c>
      <c r="J253">
        <f t="shared" ca="1" si="88"/>
        <v>81399</v>
      </c>
      <c r="P253">
        <f t="shared" ca="1" si="89"/>
        <v>3</v>
      </c>
      <c r="Q253" t="str">
        <f t="shared" ca="1" si="90"/>
        <v>osun</v>
      </c>
      <c r="R253">
        <f t="shared" ca="1" si="93"/>
        <v>244197</v>
      </c>
      <c r="S253">
        <f t="shared" ca="1" si="91"/>
        <v>92948.694198444631</v>
      </c>
      <c r="T253">
        <f t="shared" ca="1" si="94"/>
        <v>129014.77865108894</v>
      </c>
      <c r="W253">
        <f t="shared" ca="1" si="95"/>
        <v>92808.026298197161</v>
      </c>
      <c r="X253">
        <f t="shared" ca="1" si="96"/>
        <v>38159.940239943171</v>
      </c>
      <c r="Y253">
        <f t="shared" ca="1" si="97"/>
        <v>3621.711071239265</v>
      </c>
      <c r="Z253">
        <f t="shared" ca="1" si="98"/>
        <v>376833.4897223282</v>
      </c>
      <c r="AA253">
        <f t="shared" ca="1" si="99"/>
        <v>223916.66073658498</v>
      </c>
      <c r="AB253">
        <f t="shared" ca="1" si="100"/>
        <v>152916.82898574322</v>
      </c>
      <c r="AE253">
        <f t="shared" ca="1" si="78"/>
        <v>0</v>
      </c>
      <c r="AF253">
        <f t="shared" ca="1" si="79"/>
        <v>1</v>
      </c>
      <c r="BA253" s="7">
        <f ca="1">Table4[[#This Row],[Column20]]/Table4[[#This Row],[Column9]]</f>
        <v>43004.92621702965</v>
      </c>
      <c r="BD253" s="6">
        <f ca="1">Table4[[#This Row],[Column19]]/Table4[[#This Row],[Column18]]</f>
        <v>0.38062995941164157</v>
      </c>
      <c r="BQ253" t="str">
        <f t="shared" ca="1" si="80"/>
        <v>1</v>
      </c>
      <c r="BS253">
        <f ca="1">IF(Table4[[#This Row],[Column28]]&gt;BU252,Table4[[#This Row],[Column3]],0)</f>
        <v>47</v>
      </c>
    </row>
    <row r="254" spans="1:71" x14ac:dyDescent="0.4">
      <c r="A254">
        <f t="shared" ca="1" si="81"/>
        <v>1</v>
      </c>
      <c r="B254" t="str">
        <f t="shared" ca="1" si="82"/>
        <v>woman</v>
      </c>
      <c r="C254">
        <f t="shared" ca="1" si="83"/>
        <v>32</v>
      </c>
      <c r="D254">
        <f t="shared" ca="1" si="84"/>
        <v>6</v>
      </c>
      <c r="E254" t="str">
        <f t="shared" ca="1" si="85"/>
        <v>Agriculture</v>
      </c>
      <c r="F254">
        <f t="shared" ca="1" si="92"/>
        <v>3</v>
      </c>
      <c r="G254" t="str">
        <f ca="1">VLOOKUP(F254,$K$3:$L$7:L258,2)</f>
        <v>university</v>
      </c>
      <c r="H254">
        <f t="shared" ca="1" si="86"/>
        <v>1</v>
      </c>
      <c r="I254">
        <f t="shared" ca="1" si="87"/>
        <v>4</v>
      </c>
      <c r="J254">
        <f t="shared" ca="1" si="88"/>
        <v>76189</v>
      </c>
      <c r="P254">
        <f t="shared" ca="1" si="89"/>
        <v>6</v>
      </c>
      <c r="Q254" t="str">
        <f t="shared" ca="1" si="90"/>
        <v>ogun</v>
      </c>
      <c r="R254">
        <f t="shared" ca="1" si="93"/>
        <v>228567</v>
      </c>
      <c r="S254">
        <f t="shared" ca="1" si="91"/>
        <v>106640.24533015367</v>
      </c>
      <c r="T254">
        <f t="shared" ca="1" si="94"/>
        <v>243050.77508567151</v>
      </c>
      <c r="W254">
        <f t="shared" ca="1" si="95"/>
        <v>224740.46058653225</v>
      </c>
      <c r="X254">
        <f t="shared" ca="1" si="96"/>
        <v>3017.6302066382855</v>
      </c>
      <c r="Y254">
        <f t="shared" ca="1" si="97"/>
        <v>110293.53344118632</v>
      </c>
      <c r="Z254">
        <f t="shared" ca="1" si="98"/>
        <v>581911.30852685776</v>
      </c>
      <c r="AA254">
        <f t="shared" ca="1" si="99"/>
        <v>334398.33612332423</v>
      </c>
      <c r="AB254">
        <f t="shared" ca="1" si="100"/>
        <v>247512.97240353352</v>
      </c>
      <c r="AE254">
        <f t="shared" ca="1" si="78"/>
        <v>1</v>
      </c>
      <c r="AF254">
        <f t="shared" ca="1" si="79"/>
        <v>0</v>
      </c>
      <c r="BA254" s="7">
        <f ca="1">Table4[[#This Row],[Column20]]/Table4[[#This Row],[Column9]]</f>
        <v>60762.693771417878</v>
      </c>
      <c r="BD254" s="6">
        <f ca="1">Table4[[#This Row],[Column19]]/Table4[[#This Row],[Column18]]</f>
        <v>0.4665601129216102</v>
      </c>
      <c r="BQ254" t="str">
        <f t="shared" ca="1" si="80"/>
        <v>1</v>
      </c>
      <c r="BS254">
        <f ca="1">IF(Table4[[#This Row],[Column28]]&gt;BU253,Table4[[#This Row],[Column3]],0)</f>
        <v>32</v>
      </c>
    </row>
    <row r="255" spans="1:71" x14ac:dyDescent="0.4">
      <c r="A255">
        <f t="shared" ca="1" si="81"/>
        <v>2</v>
      </c>
      <c r="B255" t="str">
        <f t="shared" ca="1" si="82"/>
        <v>man</v>
      </c>
      <c r="C255">
        <f t="shared" ca="1" si="83"/>
        <v>25</v>
      </c>
      <c r="D255">
        <f t="shared" ca="1" si="84"/>
        <v>5</v>
      </c>
      <c r="E255" t="str">
        <f t="shared" ca="1" si="85"/>
        <v>General work</v>
      </c>
      <c r="F255">
        <f t="shared" ca="1" si="92"/>
        <v>3</v>
      </c>
      <c r="G255" t="str">
        <f ca="1">VLOOKUP(F255,$K$3:$L$7:L259,2)</f>
        <v>university</v>
      </c>
      <c r="H255">
        <f t="shared" ca="1" si="86"/>
        <v>3</v>
      </c>
      <c r="I255">
        <f t="shared" ca="1" si="87"/>
        <v>4</v>
      </c>
      <c r="J255">
        <f t="shared" ca="1" si="88"/>
        <v>81806</v>
      </c>
      <c r="P255">
        <f t="shared" ca="1" si="89"/>
        <v>6</v>
      </c>
      <c r="Q255" t="str">
        <f t="shared" ca="1" si="90"/>
        <v>ogun</v>
      </c>
      <c r="R255">
        <f t="shared" ca="1" si="93"/>
        <v>327224</v>
      </c>
      <c r="S255">
        <f t="shared" ca="1" si="91"/>
        <v>25120.188316846099</v>
      </c>
      <c r="T255">
        <f t="shared" ca="1" si="94"/>
        <v>127610.29563036462</v>
      </c>
      <c r="W255">
        <f t="shared" ca="1" si="95"/>
        <v>114152.99961150149</v>
      </c>
      <c r="X255">
        <f t="shared" ca="1" si="96"/>
        <v>72425.119536759696</v>
      </c>
      <c r="Y255">
        <f t="shared" ca="1" si="97"/>
        <v>47392.631831275401</v>
      </c>
      <c r="Z255">
        <f t="shared" ca="1" si="98"/>
        <v>502226.92746164004</v>
      </c>
      <c r="AA255">
        <f t="shared" ca="1" si="99"/>
        <v>211698.3074651073</v>
      </c>
      <c r="AB255">
        <f t="shared" ca="1" si="100"/>
        <v>290528.61999653274</v>
      </c>
      <c r="AE255">
        <f t="shared" ca="1" si="78"/>
        <v>0</v>
      </c>
      <c r="AF255">
        <f t="shared" ca="1" si="79"/>
        <v>1</v>
      </c>
      <c r="BA255" s="7">
        <f ca="1">Table4[[#This Row],[Column20]]/Table4[[#This Row],[Column9]]</f>
        <v>31902.573907591155</v>
      </c>
      <c r="BD255" s="6">
        <f ca="1">Table4[[#This Row],[Column19]]/Table4[[#This Row],[Column18]]</f>
        <v>7.6767560804971824E-2</v>
      </c>
      <c r="BQ255" t="str">
        <f t="shared" ca="1" si="80"/>
        <v>1</v>
      </c>
      <c r="BS255">
        <f ca="1">IF(Table4[[#This Row],[Column28]]&gt;BU254,Table4[[#This Row],[Column3]],0)</f>
        <v>25</v>
      </c>
    </row>
    <row r="256" spans="1:71" x14ac:dyDescent="0.4">
      <c r="A256">
        <f t="shared" ca="1" si="81"/>
        <v>1</v>
      </c>
      <c r="B256" t="str">
        <f t="shared" ca="1" si="82"/>
        <v>woman</v>
      </c>
      <c r="C256">
        <f t="shared" ca="1" si="83"/>
        <v>34</v>
      </c>
      <c r="D256">
        <f t="shared" ca="1" si="84"/>
        <v>4</v>
      </c>
      <c r="E256" t="str">
        <f t="shared" ca="1" si="85"/>
        <v>IT</v>
      </c>
      <c r="F256">
        <f t="shared" ca="1" si="92"/>
        <v>2</v>
      </c>
      <c r="G256" t="str">
        <f ca="1">VLOOKUP(F256,$K$3:$L$7:L260,2)</f>
        <v>college</v>
      </c>
      <c r="H256">
        <f t="shared" ca="1" si="86"/>
        <v>0</v>
      </c>
      <c r="I256">
        <f t="shared" ca="1" si="87"/>
        <v>2</v>
      </c>
      <c r="J256">
        <f t="shared" ca="1" si="88"/>
        <v>70214</v>
      </c>
      <c r="P256">
        <f t="shared" ca="1" si="89"/>
        <v>7</v>
      </c>
      <c r="Q256" t="str">
        <f t="shared" ca="1" si="90"/>
        <v>kwara</v>
      </c>
      <c r="R256">
        <f t="shared" ca="1" si="93"/>
        <v>210642</v>
      </c>
      <c r="S256">
        <f t="shared" ca="1" si="91"/>
        <v>109946.45117971674</v>
      </c>
      <c r="T256">
        <f t="shared" ca="1" si="94"/>
        <v>69151.469615818656</v>
      </c>
      <c r="W256">
        <f t="shared" ca="1" si="95"/>
        <v>54134.3233280645</v>
      </c>
      <c r="X256">
        <f t="shared" ca="1" si="96"/>
        <v>13839.112846600008</v>
      </c>
      <c r="Y256">
        <f t="shared" ca="1" si="97"/>
        <v>75110.176645434665</v>
      </c>
      <c r="Z256">
        <f t="shared" ca="1" si="98"/>
        <v>354903.64626125334</v>
      </c>
      <c r="AA256">
        <f t="shared" ca="1" si="99"/>
        <v>177919.88735438124</v>
      </c>
      <c r="AB256">
        <f t="shared" ca="1" si="100"/>
        <v>176983.7589068721</v>
      </c>
      <c r="AE256">
        <f t="shared" ca="1" si="78"/>
        <v>1</v>
      </c>
      <c r="AF256">
        <f t="shared" ca="1" si="79"/>
        <v>0</v>
      </c>
      <c r="BA256" s="7">
        <f ca="1">Table4[[#This Row],[Column20]]/Table4[[#This Row],[Column9]]</f>
        <v>34575.734807909328</v>
      </c>
      <c r="BD256" s="6">
        <f ca="1">Table4[[#This Row],[Column19]]/Table4[[#This Row],[Column18]]</f>
        <v>0.52195882672836724</v>
      </c>
      <c r="BQ256" t="str">
        <f t="shared" ca="1" si="80"/>
        <v>1</v>
      </c>
      <c r="BS256">
        <f ca="1">IF(Table4[[#This Row],[Column28]]&gt;BU255,Table4[[#This Row],[Column3]],0)</f>
        <v>34</v>
      </c>
    </row>
    <row r="257" spans="1:71" x14ac:dyDescent="0.4">
      <c r="A257">
        <f t="shared" ca="1" si="81"/>
        <v>2</v>
      </c>
      <c r="B257" t="str">
        <f t="shared" ca="1" si="82"/>
        <v>man</v>
      </c>
      <c r="C257">
        <f t="shared" ca="1" si="83"/>
        <v>49</v>
      </c>
      <c r="D257">
        <f t="shared" ca="1" si="84"/>
        <v>5</v>
      </c>
      <c r="E257" t="str">
        <f t="shared" ca="1" si="85"/>
        <v>General work</v>
      </c>
      <c r="F257">
        <f t="shared" ca="1" si="92"/>
        <v>3</v>
      </c>
      <c r="G257" t="str">
        <f ca="1">VLOOKUP(F257,$K$3:$L$7:L261,2)</f>
        <v>university</v>
      </c>
      <c r="H257">
        <f t="shared" ca="1" si="86"/>
        <v>0</v>
      </c>
      <c r="I257">
        <f t="shared" ca="1" si="87"/>
        <v>4</v>
      </c>
      <c r="J257">
        <f t="shared" ca="1" si="88"/>
        <v>35595</v>
      </c>
      <c r="P257">
        <f t="shared" ca="1" si="89"/>
        <v>7</v>
      </c>
      <c r="Q257" t="str">
        <f t="shared" ca="1" si="90"/>
        <v>kwara</v>
      </c>
      <c r="R257">
        <f t="shared" ca="1" si="93"/>
        <v>106785</v>
      </c>
      <c r="S257">
        <f t="shared" ca="1" si="91"/>
        <v>103926.52006599109</v>
      </c>
      <c r="T257">
        <f t="shared" ca="1" si="94"/>
        <v>14376.619103679628</v>
      </c>
      <c r="W257">
        <f t="shared" ca="1" si="95"/>
        <v>1302.5745446238875</v>
      </c>
      <c r="X257">
        <f t="shared" ca="1" si="96"/>
        <v>31632.63484998935</v>
      </c>
      <c r="Y257">
        <f t="shared" ca="1" si="97"/>
        <v>13434.337606657093</v>
      </c>
      <c r="Z257">
        <f t="shared" ca="1" si="98"/>
        <v>134595.95671033673</v>
      </c>
      <c r="AA257">
        <f t="shared" ca="1" si="99"/>
        <v>136861.72946060431</v>
      </c>
      <c r="AB257">
        <f t="shared" ca="1" si="100"/>
        <v>-2265.7727502675843</v>
      </c>
      <c r="AE257">
        <f t="shared" ca="1" si="78"/>
        <v>1</v>
      </c>
      <c r="AF257">
        <f t="shared" ca="1" si="79"/>
        <v>0</v>
      </c>
      <c r="BA257" s="7">
        <f ca="1">Table4[[#This Row],[Column20]]/Table4[[#This Row],[Column9]]</f>
        <v>3594.154775919907</v>
      </c>
      <c r="BD257" s="6">
        <f ca="1">Table4[[#This Row],[Column19]]/Table4[[#This Row],[Column18]]</f>
        <v>0.97323144698217068</v>
      </c>
      <c r="BQ257" t="str">
        <f t="shared" ca="1" si="80"/>
        <v>1</v>
      </c>
      <c r="BS257">
        <f ca="1">IF(Table4[[#This Row],[Column28]]&gt;BU256,Table4[[#This Row],[Column3]],0)</f>
        <v>0</v>
      </c>
    </row>
    <row r="258" spans="1:71" x14ac:dyDescent="0.4">
      <c r="A258">
        <f t="shared" ca="1" si="81"/>
        <v>2</v>
      </c>
      <c r="B258" t="str">
        <f t="shared" ca="1" si="82"/>
        <v>man</v>
      </c>
      <c r="C258">
        <f t="shared" ca="1" si="83"/>
        <v>35</v>
      </c>
      <c r="D258">
        <f t="shared" ca="1" si="84"/>
        <v>6</v>
      </c>
      <c r="E258" t="str">
        <f t="shared" ca="1" si="85"/>
        <v>Agriculture</v>
      </c>
      <c r="F258">
        <f t="shared" ca="1" si="92"/>
        <v>3</v>
      </c>
      <c r="G258" t="str">
        <f ca="1">VLOOKUP(F258,$K$3:$L$7:L262,2)</f>
        <v>university</v>
      </c>
      <c r="H258">
        <f t="shared" ca="1" si="86"/>
        <v>3</v>
      </c>
      <c r="I258">
        <f t="shared" ca="1" si="87"/>
        <v>1</v>
      </c>
      <c r="J258">
        <f t="shared" ca="1" si="88"/>
        <v>45039</v>
      </c>
      <c r="K258">
        <v>86</v>
      </c>
      <c r="L258" t="s">
        <v>11</v>
      </c>
      <c r="N258">
        <v>103</v>
      </c>
      <c r="O258" t="s">
        <v>4</v>
      </c>
      <c r="P258">
        <f t="shared" ca="1" si="89"/>
        <v>5</v>
      </c>
      <c r="Q258" t="str">
        <f t="shared" ca="1" si="90"/>
        <v>oyo</v>
      </c>
      <c r="R258">
        <f t="shared" ca="1" si="93"/>
        <v>180156</v>
      </c>
      <c r="S258">
        <f t="shared" ca="1" si="91"/>
        <v>72772.172546980873</v>
      </c>
      <c r="T258">
        <f t="shared" ca="1" si="94"/>
        <v>22292.435078006758</v>
      </c>
      <c r="W258">
        <f t="shared" ca="1" si="95"/>
        <v>8135.7598771260054</v>
      </c>
      <c r="X258">
        <f t="shared" ca="1" si="96"/>
        <v>43686.853036777815</v>
      </c>
      <c r="Y258">
        <f t="shared" ca="1" si="97"/>
        <v>3817.0435733780241</v>
      </c>
      <c r="Z258">
        <f t="shared" ca="1" si="98"/>
        <v>206265.47865138479</v>
      </c>
      <c r="AA258">
        <f t="shared" ca="1" si="99"/>
        <v>124594.7854608847</v>
      </c>
      <c r="AB258">
        <f t="shared" ca="1" si="100"/>
        <v>81670.693190500097</v>
      </c>
      <c r="AE258">
        <f t="shared" ca="1" si="78"/>
        <v>1</v>
      </c>
      <c r="AF258">
        <f t="shared" ca="1" si="79"/>
        <v>0</v>
      </c>
      <c r="BA258" s="7">
        <f ca="1">Table4[[#This Row],[Column20]]/Table4[[#This Row],[Column9]]</f>
        <v>22292.435078006758</v>
      </c>
      <c r="BD258" s="6">
        <f ca="1">Table4[[#This Row],[Column19]]/Table4[[#This Row],[Column18]]</f>
        <v>0.40393976635238832</v>
      </c>
      <c r="BQ258" t="str">
        <f t="shared" ca="1" si="80"/>
        <v>1</v>
      </c>
      <c r="BS258">
        <f ca="1">IF(Table4[[#This Row],[Column28]]&gt;BU257,Table4[[#This Row],[Column3]],0)</f>
        <v>35</v>
      </c>
    </row>
    <row r="259" spans="1:71" x14ac:dyDescent="0.4">
      <c r="A259">
        <f t="shared" ca="1" si="81"/>
        <v>2</v>
      </c>
      <c r="B259" t="str">
        <f t="shared" ca="1" si="82"/>
        <v>man</v>
      </c>
      <c r="C259">
        <f t="shared" ca="1" si="83"/>
        <v>46</v>
      </c>
      <c r="D259">
        <f t="shared" ca="1" si="84"/>
        <v>6</v>
      </c>
      <c r="E259" t="str">
        <f t="shared" ca="1" si="85"/>
        <v>Agriculture</v>
      </c>
      <c r="F259">
        <f t="shared" ca="1" si="92"/>
        <v>5</v>
      </c>
      <c r="G259" t="str">
        <f ca="1">VLOOKUP(F259,$K$3:$L$7:L263,2)</f>
        <v>other</v>
      </c>
      <c r="H259">
        <f t="shared" ca="1" si="86"/>
        <v>1</v>
      </c>
      <c r="I259">
        <f t="shared" ca="1" si="87"/>
        <v>1</v>
      </c>
      <c r="J259">
        <f t="shared" ca="1" si="88"/>
        <v>61577</v>
      </c>
      <c r="K259">
        <v>87</v>
      </c>
      <c r="L259" t="s">
        <v>12</v>
      </c>
      <c r="N259">
        <v>104</v>
      </c>
      <c r="O259" t="s">
        <v>5</v>
      </c>
      <c r="P259">
        <f t="shared" ca="1" si="89"/>
        <v>1</v>
      </c>
      <c r="Q259" t="str">
        <f t="shared" ca="1" si="90"/>
        <v>ekiti</v>
      </c>
      <c r="R259">
        <f t="shared" ca="1" si="93"/>
        <v>184731</v>
      </c>
      <c r="S259">
        <f t="shared" ca="1" si="91"/>
        <v>124353.97821199505</v>
      </c>
      <c r="T259">
        <f t="shared" ca="1" si="94"/>
        <v>30435.708723010615</v>
      </c>
      <c r="W259">
        <f t="shared" ca="1" si="95"/>
        <v>27632.613033609377</v>
      </c>
      <c r="X259">
        <f t="shared" ca="1" si="96"/>
        <v>872.59978771458293</v>
      </c>
      <c r="Y259">
        <f t="shared" ca="1" si="97"/>
        <v>24973.85313746766</v>
      </c>
      <c r="Z259">
        <f t="shared" ca="1" si="98"/>
        <v>240140.56186047828</v>
      </c>
      <c r="AA259">
        <f t="shared" ca="1" si="99"/>
        <v>152859.19103331902</v>
      </c>
      <c r="AB259">
        <f t="shared" ca="1" si="100"/>
        <v>87281.370827159262</v>
      </c>
      <c r="AE259">
        <f t="shared" ref="AE259:AE322" ca="1" si="101">IF(B260="man",1,0)</f>
        <v>1</v>
      </c>
      <c r="AF259">
        <f t="shared" ref="AF259:AF322" ca="1" si="102">IF(B260="woman",1,0)</f>
        <v>0</v>
      </c>
      <c r="BA259" s="7">
        <f ca="1">Table4[[#This Row],[Column20]]/Table4[[#This Row],[Column9]]</f>
        <v>30435.708723010615</v>
      </c>
      <c r="BD259" s="6">
        <f ca="1">Table4[[#This Row],[Column19]]/Table4[[#This Row],[Column18]]</f>
        <v>0.67316248064480277</v>
      </c>
      <c r="BQ259" t="str">
        <f t="shared" ref="BQ259:BQ322" ca="1" si="103">IF(AA260&gt;J260,"1","0")</f>
        <v>1</v>
      </c>
      <c r="BS259">
        <f ca="1">IF(Table4[[#This Row],[Column28]]&gt;BU258,Table4[[#This Row],[Column3]],0)</f>
        <v>46</v>
      </c>
    </row>
    <row r="260" spans="1:71" x14ac:dyDescent="0.4">
      <c r="A260">
        <f t="shared" ref="A260:A323" ca="1" si="104">RANDBETWEEN(1,2)</f>
        <v>2</v>
      </c>
      <c r="B260" t="str">
        <f t="shared" ref="B260:B323" ca="1" si="105">IF(A260=1,"woman","man")</f>
        <v>man</v>
      </c>
      <c r="C260">
        <f t="shared" ref="C260:C323" ca="1" si="106">RANDBETWEEN(25,50)</f>
        <v>38</v>
      </c>
      <c r="D260">
        <f t="shared" ref="D260:D323" ca="1" si="107">RANDBETWEEN(1,6)</f>
        <v>1</v>
      </c>
      <c r="E260" t="str">
        <f t="shared" ref="E260:E323" ca="1" si="108">VLOOKUP($D260,($N$3:$O$8),2)</f>
        <v>heallth</v>
      </c>
      <c r="F260">
        <f t="shared" ca="1" si="92"/>
        <v>1</v>
      </c>
      <c r="G260" t="str">
        <f ca="1">VLOOKUP(F260,$K$3:$L$7:L264,2)</f>
        <v>high school</v>
      </c>
      <c r="H260">
        <f t="shared" ref="H260:H323" ca="1" si="109">RANDBETWEEN(0,4)</f>
        <v>4</v>
      </c>
      <c r="I260">
        <f t="shared" ref="I260:I323" ca="1" si="110">RANDBETWEEN(1,4)</f>
        <v>4</v>
      </c>
      <c r="J260">
        <f t="shared" ref="J260:J323" ca="1" si="111">RANDBETWEEN(25000,90000)</f>
        <v>87885</v>
      </c>
      <c r="K260">
        <v>88</v>
      </c>
      <c r="L260" t="s">
        <v>13</v>
      </c>
      <c r="N260">
        <v>105</v>
      </c>
      <c r="O260" t="s">
        <v>6</v>
      </c>
      <c r="P260">
        <f t="shared" ref="P260:P323" ca="1" si="112">RANDBETWEEN(1,7)</f>
        <v>3</v>
      </c>
      <c r="Q260" t="str">
        <f t="shared" ref="Q260:Q323" ca="1" si="113">VLOOKUP(P260,$U$5:$V$11,2)</f>
        <v>osun</v>
      </c>
      <c r="R260">
        <f t="shared" ca="1" si="93"/>
        <v>351540</v>
      </c>
      <c r="S260">
        <f t="shared" ref="S260:S323" ca="1" si="114">RAND()*R260</f>
        <v>331858.29150436545</v>
      </c>
      <c r="T260">
        <f t="shared" ca="1" si="94"/>
        <v>190507.02137230246</v>
      </c>
      <c r="U260">
        <v>120</v>
      </c>
      <c r="V260" t="s">
        <v>20</v>
      </c>
      <c r="W260">
        <f t="shared" ca="1" si="95"/>
        <v>40975.706897883581</v>
      </c>
      <c r="X260">
        <f t="shared" ca="1" si="96"/>
        <v>52835.948925070159</v>
      </c>
      <c r="Y260">
        <f t="shared" ca="1" si="97"/>
        <v>102092.91502953248</v>
      </c>
      <c r="Z260">
        <f t="shared" ca="1" si="98"/>
        <v>644139.93640183494</v>
      </c>
      <c r="AA260">
        <f t="shared" ca="1" si="99"/>
        <v>425669.94732731918</v>
      </c>
      <c r="AB260">
        <f t="shared" ca="1" si="100"/>
        <v>218469.98907451576</v>
      </c>
      <c r="AE260">
        <f t="shared" ca="1" si="101"/>
        <v>0</v>
      </c>
      <c r="AF260">
        <f t="shared" ca="1" si="102"/>
        <v>1</v>
      </c>
      <c r="BA260" s="7">
        <f ca="1">Table4[[#This Row],[Column20]]/Table4[[#This Row],[Column9]]</f>
        <v>47626.755343075616</v>
      </c>
      <c r="BD260" s="6">
        <f ca="1">Table4[[#This Row],[Column19]]/Table4[[#This Row],[Column18]]</f>
        <v>0.94401289043740533</v>
      </c>
      <c r="BQ260" t="str">
        <f t="shared" ca="1" si="103"/>
        <v>1</v>
      </c>
      <c r="BS260">
        <f ca="1">IF(Table4[[#This Row],[Column28]]&gt;BU259,Table4[[#This Row],[Column3]],0)</f>
        <v>38</v>
      </c>
    </row>
    <row r="261" spans="1:71" x14ac:dyDescent="0.4">
      <c r="A261">
        <f t="shared" ca="1" si="104"/>
        <v>1</v>
      </c>
      <c r="B261" t="str">
        <f t="shared" ca="1" si="105"/>
        <v>woman</v>
      </c>
      <c r="C261">
        <f t="shared" ca="1" si="106"/>
        <v>46</v>
      </c>
      <c r="D261">
        <f t="shared" ca="1" si="107"/>
        <v>5</v>
      </c>
      <c r="E261" t="str">
        <f t="shared" ca="1" si="108"/>
        <v>General work</v>
      </c>
      <c r="F261">
        <f t="shared" ca="1" si="92"/>
        <v>3</v>
      </c>
      <c r="G261" t="str">
        <f ca="1">VLOOKUP(F261,$K$3:$L$7:L265,2)</f>
        <v>university</v>
      </c>
      <c r="H261">
        <f t="shared" ca="1" si="109"/>
        <v>0</v>
      </c>
      <c r="I261">
        <f t="shared" ca="1" si="110"/>
        <v>1</v>
      </c>
      <c r="J261">
        <f t="shared" ca="1" si="111"/>
        <v>69594</v>
      </c>
      <c r="K261">
        <v>89</v>
      </c>
      <c r="L261" t="s">
        <v>14</v>
      </c>
      <c r="N261">
        <v>106</v>
      </c>
      <c r="O261" t="s">
        <v>7</v>
      </c>
      <c r="P261">
        <f t="shared" ca="1" si="112"/>
        <v>6</v>
      </c>
      <c r="Q261" t="str">
        <f t="shared" ca="1" si="113"/>
        <v>ogun</v>
      </c>
      <c r="R261">
        <f t="shared" ca="1" si="93"/>
        <v>208782</v>
      </c>
      <c r="S261">
        <f t="shared" ca="1" si="114"/>
        <v>161918.26762239111</v>
      </c>
      <c r="T261">
        <f t="shared" ca="1" si="94"/>
        <v>2725.9008226355095</v>
      </c>
      <c r="U261">
        <v>121</v>
      </c>
      <c r="V261" t="s">
        <v>21</v>
      </c>
      <c r="W261">
        <f t="shared" ca="1" si="95"/>
        <v>727.11322907326644</v>
      </c>
      <c r="X261">
        <f t="shared" ca="1" si="96"/>
        <v>31186.811439624442</v>
      </c>
      <c r="Y261">
        <f t="shared" ca="1" si="97"/>
        <v>62093.429427170362</v>
      </c>
      <c r="Z261">
        <f t="shared" ca="1" si="98"/>
        <v>273601.33024980588</v>
      </c>
      <c r="AA261">
        <f t="shared" ca="1" si="99"/>
        <v>193832.19229108881</v>
      </c>
      <c r="AB261">
        <f t="shared" ca="1" si="100"/>
        <v>79769.137958717067</v>
      </c>
      <c r="AE261">
        <f t="shared" ca="1" si="101"/>
        <v>1</v>
      </c>
      <c r="AF261">
        <f t="shared" ca="1" si="102"/>
        <v>0</v>
      </c>
      <c r="BA261" s="7">
        <f ca="1">Table4[[#This Row],[Column20]]/Table4[[#This Row],[Column9]]</f>
        <v>2725.9008226355095</v>
      </c>
      <c r="BD261" s="6">
        <f ca="1">Table4[[#This Row],[Column19]]/Table4[[#This Row],[Column18]]</f>
        <v>0.77553748705535497</v>
      </c>
      <c r="BQ261" t="str">
        <f t="shared" ca="1" si="103"/>
        <v>1</v>
      </c>
      <c r="BS261">
        <f ca="1">IF(Table4[[#This Row],[Column28]]&gt;BU260,Table4[[#This Row],[Column3]],0)</f>
        <v>46</v>
      </c>
    </row>
    <row r="262" spans="1:71" x14ac:dyDescent="0.4">
      <c r="A262">
        <f t="shared" ca="1" si="104"/>
        <v>2</v>
      </c>
      <c r="B262" t="str">
        <f t="shared" ca="1" si="105"/>
        <v>man</v>
      </c>
      <c r="C262">
        <f t="shared" ca="1" si="106"/>
        <v>40</v>
      </c>
      <c r="D262">
        <f t="shared" ca="1" si="107"/>
        <v>5</v>
      </c>
      <c r="E262" t="str">
        <f t="shared" ca="1" si="108"/>
        <v>General work</v>
      </c>
      <c r="F262">
        <f t="shared" ca="1" si="92"/>
        <v>5</v>
      </c>
      <c r="G262" t="str">
        <f ca="1">VLOOKUP(F262,$K$3:$L$7:L266,2)</f>
        <v>other</v>
      </c>
      <c r="H262">
        <f t="shared" ca="1" si="109"/>
        <v>2</v>
      </c>
      <c r="I262">
        <f t="shared" ca="1" si="110"/>
        <v>1</v>
      </c>
      <c r="J262">
        <f t="shared" ca="1" si="111"/>
        <v>49744</v>
      </c>
      <c r="K262">
        <v>90</v>
      </c>
      <c r="L262" t="s">
        <v>15</v>
      </c>
      <c r="N262">
        <v>107</v>
      </c>
      <c r="O262" t="s">
        <v>8</v>
      </c>
      <c r="P262">
        <f t="shared" ca="1" si="112"/>
        <v>2</v>
      </c>
      <c r="Q262" t="str">
        <f t="shared" ca="1" si="113"/>
        <v>ondo</v>
      </c>
      <c r="R262">
        <f t="shared" ca="1" si="93"/>
        <v>198976</v>
      </c>
      <c r="S262">
        <f t="shared" ca="1" si="114"/>
        <v>30381.296209170247</v>
      </c>
      <c r="T262">
        <f t="shared" ca="1" si="94"/>
        <v>17851.757048039686</v>
      </c>
      <c r="U262">
        <v>122</v>
      </c>
      <c r="V262" t="s">
        <v>22</v>
      </c>
      <c r="W262">
        <f t="shared" ca="1" si="95"/>
        <v>13562.911686048395</v>
      </c>
      <c r="X262">
        <f t="shared" ca="1" si="96"/>
        <v>43380.811353343619</v>
      </c>
      <c r="Y262">
        <f t="shared" ca="1" si="97"/>
        <v>64807.62545910442</v>
      </c>
      <c r="Z262">
        <f t="shared" ca="1" si="98"/>
        <v>281635.38250714412</v>
      </c>
      <c r="AA262">
        <f t="shared" ca="1" si="99"/>
        <v>87325.019248562254</v>
      </c>
      <c r="AB262">
        <f t="shared" ca="1" si="100"/>
        <v>194310.36325858187</v>
      </c>
      <c r="AE262">
        <f t="shared" ca="1" si="101"/>
        <v>1</v>
      </c>
      <c r="AF262">
        <f t="shared" ca="1" si="102"/>
        <v>0</v>
      </c>
      <c r="BA262" s="7">
        <f ca="1">Table4[[#This Row],[Column20]]/Table4[[#This Row],[Column9]]</f>
        <v>17851.757048039686</v>
      </c>
      <c r="BD262" s="6">
        <f ca="1">Table4[[#This Row],[Column19]]/Table4[[#This Row],[Column18]]</f>
        <v>0.15268824485953203</v>
      </c>
      <c r="BQ262" t="str">
        <f t="shared" ca="1" si="103"/>
        <v>1</v>
      </c>
      <c r="BS262">
        <f ca="1">IF(Table4[[#This Row],[Column28]]&gt;BU261,Table4[[#This Row],[Column3]],0)</f>
        <v>40</v>
      </c>
    </row>
    <row r="263" spans="1:71" x14ac:dyDescent="0.4">
      <c r="A263">
        <f t="shared" ca="1" si="104"/>
        <v>2</v>
      </c>
      <c r="B263" t="str">
        <f t="shared" ca="1" si="105"/>
        <v>man</v>
      </c>
      <c r="C263">
        <f t="shared" ca="1" si="106"/>
        <v>35</v>
      </c>
      <c r="D263">
        <f t="shared" ca="1" si="107"/>
        <v>2</v>
      </c>
      <c r="E263" t="str">
        <f t="shared" ca="1" si="108"/>
        <v>construction</v>
      </c>
      <c r="F263">
        <f t="shared" ca="1" si="92"/>
        <v>3</v>
      </c>
      <c r="G263" t="str">
        <f ca="1">VLOOKUP(F263,$K$3:$L$7:L267,2)</f>
        <v>university</v>
      </c>
      <c r="H263">
        <f t="shared" ca="1" si="109"/>
        <v>0</v>
      </c>
      <c r="I263">
        <f t="shared" ca="1" si="110"/>
        <v>1</v>
      </c>
      <c r="J263">
        <f t="shared" ca="1" si="111"/>
        <v>68681</v>
      </c>
      <c r="N263">
        <v>108</v>
      </c>
      <c r="O263" t="s">
        <v>9</v>
      </c>
      <c r="P263">
        <f t="shared" ca="1" si="112"/>
        <v>2</v>
      </c>
      <c r="Q263" t="str">
        <f t="shared" ca="1" si="113"/>
        <v>ondo</v>
      </c>
      <c r="R263">
        <f t="shared" ca="1" si="93"/>
        <v>274724</v>
      </c>
      <c r="S263">
        <f t="shared" ca="1" si="114"/>
        <v>255267.74920475102</v>
      </c>
      <c r="T263">
        <f t="shared" ca="1" si="94"/>
        <v>29352.126594264879</v>
      </c>
      <c r="U263">
        <v>123</v>
      </c>
      <c r="V263" t="s">
        <v>23</v>
      </c>
      <c r="W263">
        <f t="shared" ca="1" si="95"/>
        <v>24362.355243297843</v>
      </c>
      <c r="X263">
        <f t="shared" ca="1" si="96"/>
        <v>20044.321644297368</v>
      </c>
      <c r="Y263">
        <f t="shared" ca="1" si="97"/>
        <v>3438.6865869325075</v>
      </c>
      <c r="Z263">
        <f t="shared" ca="1" si="98"/>
        <v>307514.81318119739</v>
      </c>
      <c r="AA263">
        <f t="shared" ca="1" si="99"/>
        <v>299674.42609234626</v>
      </c>
      <c r="AB263">
        <f t="shared" ca="1" si="100"/>
        <v>7840.3870888511301</v>
      </c>
      <c r="AE263">
        <f t="shared" ca="1" si="101"/>
        <v>1</v>
      </c>
      <c r="AF263">
        <f t="shared" ca="1" si="102"/>
        <v>0</v>
      </c>
      <c r="BA263" s="7">
        <f ca="1">Table4[[#This Row],[Column20]]/Table4[[#This Row],[Column9]]</f>
        <v>29352.126594264879</v>
      </c>
      <c r="BD263" s="6">
        <f ca="1">Table4[[#This Row],[Column19]]/Table4[[#This Row],[Column18]]</f>
        <v>0.92917891849547551</v>
      </c>
      <c r="BQ263" t="str">
        <f t="shared" ca="1" si="103"/>
        <v>1</v>
      </c>
      <c r="BS263">
        <f ca="1">IF(Table4[[#This Row],[Column28]]&gt;BU262,Table4[[#This Row],[Column3]],0)</f>
        <v>35</v>
      </c>
    </row>
    <row r="264" spans="1:71" x14ac:dyDescent="0.4">
      <c r="A264">
        <f t="shared" ca="1" si="104"/>
        <v>2</v>
      </c>
      <c r="B264" t="str">
        <f t="shared" ca="1" si="105"/>
        <v>man</v>
      </c>
      <c r="C264">
        <f t="shared" ca="1" si="106"/>
        <v>38</v>
      </c>
      <c r="D264">
        <f t="shared" ca="1" si="107"/>
        <v>1</v>
      </c>
      <c r="E264" t="str">
        <f t="shared" ca="1" si="108"/>
        <v>heallth</v>
      </c>
      <c r="F264">
        <f t="shared" ca="1" si="92"/>
        <v>1</v>
      </c>
      <c r="G264" t="str">
        <f ca="1">VLOOKUP(F264,$K$3:$L$7:L268,2)</f>
        <v>high school</v>
      </c>
      <c r="H264">
        <f t="shared" ca="1" si="109"/>
        <v>3</v>
      </c>
      <c r="I264">
        <f t="shared" ca="1" si="110"/>
        <v>1</v>
      </c>
      <c r="J264">
        <f t="shared" ca="1" si="111"/>
        <v>88504</v>
      </c>
      <c r="P264">
        <f t="shared" ca="1" si="112"/>
        <v>5</v>
      </c>
      <c r="Q264" t="str">
        <f t="shared" ca="1" si="113"/>
        <v>oyo</v>
      </c>
      <c r="R264">
        <f t="shared" ca="1" si="93"/>
        <v>265512</v>
      </c>
      <c r="S264">
        <f t="shared" ca="1" si="114"/>
        <v>147794.12761316303</v>
      </c>
      <c r="T264">
        <f t="shared" ca="1" si="94"/>
        <v>51336.788460071541</v>
      </c>
      <c r="U264">
        <v>124</v>
      </c>
      <c r="V264" t="s">
        <v>24</v>
      </c>
      <c r="W264">
        <f t="shared" ca="1" si="95"/>
        <v>44885.915587728996</v>
      </c>
      <c r="X264">
        <f t="shared" ca="1" si="96"/>
        <v>21550.918863655719</v>
      </c>
      <c r="Y264">
        <f t="shared" ca="1" si="97"/>
        <v>42635.863379170092</v>
      </c>
      <c r="Z264">
        <f t="shared" ca="1" si="98"/>
        <v>359484.65183924162</v>
      </c>
      <c r="AA264">
        <f t="shared" ca="1" si="99"/>
        <v>214230.96206454773</v>
      </c>
      <c r="AB264">
        <f t="shared" ca="1" si="100"/>
        <v>145253.68977469389</v>
      </c>
      <c r="AE264">
        <f t="shared" ca="1" si="101"/>
        <v>0</v>
      </c>
      <c r="AF264">
        <f t="shared" ca="1" si="102"/>
        <v>1</v>
      </c>
      <c r="BA264" s="7">
        <f ca="1">Table4[[#This Row],[Column20]]/Table4[[#This Row],[Column9]]</f>
        <v>51336.788460071541</v>
      </c>
      <c r="BD264" s="6">
        <f ca="1">Table4[[#This Row],[Column19]]/Table4[[#This Row],[Column18]]</f>
        <v>0.55663822205084146</v>
      </c>
      <c r="BQ264" t="str">
        <f t="shared" ca="1" si="103"/>
        <v>1</v>
      </c>
      <c r="BS264">
        <f ca="1">IF(Table4[[#This Row],[Column28]]&gt;BU263,Table4[[#This Row],[Column3]],0)</f>
        <v>38</v>
      </c>
    </row>
    <row r="265" spans="1:71" x14ac:dyDescent="0.4">
      <c r="A265">
        <f t="shared" ca="1" si="104"/>
        <v>1</v>
      </c>
      <c r="B265" t="str">
        <f t="shared" ca="1" si="105"/>
        <v>woman</v>
      </c>
      <c r="C265">
        <f t="shared" ca="1" si="106"/>
        <v>38</v>
      </c>
      <c r="D265">
        <f t="shared" ca="1" si="107"/>
        <v>3</v>
      </c>
      <c r="E265" t="str">
        <f t="shared" ca="1" si="108"/>
        <v>Academia</v>
      </c>
      <c r="F265">
        <f t="shared" ca="1" si="92"/>
        <v>4</v>
      </c>
      <c r="G265" t="str">
        <f ca="1">VLOOKUP(F265,$K$3:$L$7:L269,2)</f>
        <v>technical</v>
      </c>
      <c r="H265">
        <f t="shared" ca="1" si="109"/>
        <v>3</v>
      </c>
      <c r="I265">
        <f t="shared" ca="1" si="110"/>
        <v>3</v>
      </c>
      <c r="J265">
        <f t="shared" ca="1" si="111"/>
        <v>51944</v>
      </c>
      <c r="P265">
        <f t="shared" ca="1" si="112"/>
        <v>7</v>
      </c>
      <c r="Q265" t="str">
        <f t="shared" ca="1" si="113"/>
        <v>kwara</v>
      </c>
      <c r="R265">
        <f t="shared" ca="1" si="93"/>
        <v>155832</v>
      </c>
      <c r="S265">
        <f t="shared" ca="1" si="114"/>
        <v>38038.992938501411</v>
      </c>
      <c r="T265">
        <f t="shared" ca="1" si="94"/>
        <v>135570.95939609504</v>
      </c>
      <c r="U265">
        <v>125</v>
      </c>
      <c r="V265" t="s">
        <v>25</v>
      </c>
      <c r="W265">
        <f t="shared" ca="1" si="95"/>
        <v>106647.0006251569</v>
      </c>
      <c r="X265">
        <f t="shared" ca="1" si="96"/>
        <v>22969.392120000088</v>
      </c>
      <c r="Y265">
        <f t="shared" ca="1" si="97"/>
        <v>4542.9429294079328</v>
      </c>
      <c r="Z265">
        <f t="shared" ca="1" si="98"/>
        <v>295945.90232550295</v>
      </c>
      <c r="AA265">
        <f t="shared" ca="1" si="99"/>
        <v>167655.38568365842</v>
      </c>
      <c r="AB265">
        <f t="shared" ca="1" si="100"/>
        <v>128290.51664184453</v>
      </c>
      <c r="AE265">
        <f t="shared" ca="1" si="101"/>
        <v>1</v>
      </c>
      <c r="AF265">
        <f t="shared" ca="1" si="102"/>
        <v>0</v>
      </c>
      <c r="BA265" s="7">
        <f ca="1">Table4[[#This Row],[Column20]]/Table4[[#This Row],[Column9]]</f>
        <v>45190.31979869835</v>
      </c>
      <c r="BD265" s="6">
        <f ca="1">Table4[[#This Row],[Column19]]/Table4[[#This Row],[Column18]]</f>
        <v>0.24410257802313653</v>
      </c>
      <c r="BQ265" t="str">
        <f t="shared" ca="1" si="103"/>
        <v>1</v>
      </c>
      <c r="BS265">
        <f ca="1">IF(Table4[[#This Row],[Column28]]&gt;BU264,Table4[[#This Row],[Column3]],0)</f>
        <v>38</v>
      </c>
    </row>
    <row r="266" spans="1:71" x14ac:dyDescent="0.4">
      <c r="A266">
        <f t="shared" ca="1" si="104"/>
        <v>2</v>
      </c>
      <c r="B266" t="str">
        <f t="shared" ca="1" si="105"/>
        <v>man</v>
      </c>
      <c r="C266">
        <f t="shared" ca="1" si="106"/>
        <v>46</v>
      </c>
      <c r="D266">
        <f t="shared" ca="1" si="107"/>
        <v>4</v>
      </c>
      <c r="E266" t="str">
        <f t="shared" ca="1" si="108"/>
        <v>IT</v>
      </c>
      <c r="F266">
        <f t="shared" ca="1" si="92"/>
        <v>1</v>
      </c>
      <c r="G266" t="str">
        <f ca="1">VLOOKUP(F266,$K$3:$L$7:L270,2)</f>
        <v>high school</v>
      </c>
      <c r="H266">
        <f t="shared" ca="1" si="109"/>
        <v>0</v>
      </c>
      <c r="I266">
        <f t="shared" ca="1" si="110"/>
        <v>2</v>
      </c>
      <c r="J266">
        <f t="shared" ca="1" si="111"/>
        <v>43148</v>
      </c>
      <c r="P266">
        <f t="shared" ca="1" si="112"/>
        <v>4</v>
      </c>
      <c r="Q266" t="str">
        <f t="shared" ca="1" si="113"/>
        <v>lagos</v>
      </c>
      <c r="R266">
        <f t="shared" ca="1" si="93"/>
        <v>172592</v>
      </c>
      <c r="S266">
        <f t="shared" ca="1" si="114"/>
        <v>120841.42776354289</v>
      </c>
      <c r="T266">
        <f t="shared" ca="1" si="94"/>
        <v>52412.329169240249</v>
      </c>
      <c r="U266">
        <v>126</v>
      </c>
      <c r="V266" t="s">
        <v>26</v>
      </c>
      <c r="W266">
        <f t="shared" ca="1" si="95"/>
        <v>18234.180394027284</v>
      </c>
      <c r="X266">
        <f t="shared" ca="1" si="96"/>
        <v>10208.239632361283</v>
      </c>
      <c r="Y266">
        <f t="shared" ca="1" si="97"/>
        <v>1606.9350671636369</v>
      </c>
      <c r="Z266">
        <f t="shared" ca="1" si="98"/>
        <v>226611.26423640389</v>
      </c>
      <c r="AA266">
        <f t="shared" ca="1" si="99"/>
        <v>149283.84778993146</v>
      </c>
      <c r="AB266">
        <f t="shared" ca="1" si="100"/>
        <v>77327.416446472431</v>
      </c>
      <c r="AE266">
        <f t="shared" ca="1" si="101"/>
        <v>0</v>
      </c>
      <c r="AF266">
        <f t="shared" ca="1" si="102"/>
        <v>1</v>
      </c>
      <c r="BA266" s="7">
        <f ca="1">Table4[[#This Row],[Column20]]/Table4[[#This Row],[Column9]]</f>
        <v>26206.164584620125</v>
      </c>
      <c r="BD266" s="6">
        <f ca="1">Table4[[#This Row],[Column19]]/Table4[[#This Row],[Column18]]</f>
        <v>0.70015659916764905</v>
      </c>
      <c r="BQ266" t="str">
        <f t="shared" ca="1" si="103"/>
        <v>1</v>
      </c>
      <c r="BS266">
        <f ca="1">IF(Table4[[#This Row],[Column28]]&gt;BU265,Table4[[#This Row],[Column3]],0)</f>
        <v>46</v>
      </c>
    </row>
    <row r="267" spans="1:71" x14ac:dyDescent="0.4">
      <c r="A267">
        <f t="shared" ca="1" si="104"/>
        <v>1</v>
      </c>
      <c r="B267" t="str">
        <f t="shared" ca="1" si="105"/>
        <v>woman</v>
      </c>
      <c r="C267">
        <f t="shared" ca="1" si="106"/>
        <v>35</v>
      </c>
      <c r="D267">
        <f t="shared" ca="1" si="107"/>
        <v>6</v>
      </c>
      <c r="E267" t="str">
        <f t="shared" ca="1" si="108"/>
        <v>Agriculture</v>
      </c>
      <c r="F267">
        <f t="shared" ca="1" si="92"/>
        <v>2</v>
      </c>
      <c r="G267" t="str">
        <f ca="1">VLOOKUP(F267,$K$3:$L$7:L271,2)</f>
        <v>college</v>
      </c>
      <c r="H267">
        <f t="shared" ca="1" si="109"/>
        <v>1</v>
      </c>
      <c r="I267">
        <f t="shared" ca="1" si="110"/>
        <v>3</v>
      </c>
      <c r="J267">
        <f t="shared" ca="1" si="111"/>
        <v>59367</v>
      </c>
      <c r="P267">
        <f t="shared" ca="1" si="112"/>
        <v>6</v>
      </c>
      <c r="Q267" t="str">
        <f t="shared" ca="1" si="113"/>
        <v>ogun</v>
      </c>
      <c r="R267">
        <f t="shared" ca="1" si="93"/>
        <v>237468</v>
      </c>
      <c r="S267">
        <f t="shared" ca="1" si="114"/>
        <v>220268.24308230562</v>
      </c>
      <c r="T267">
        <f t="shared" ca="1" si="94"/>
        <v>4367.3314877350158</v>
      </c>
      <c r="W267">
        <f t="shared" ca="1" si="95"/>
        <v>3738.148812834695</v>
      </c>
      <c r="X267">
        <f t="shared" ca="1" si="96"/>
        <v>32869.095521809169</v>
      </c>
      <c r="Y267">
        <f t="shared" ca="1" si="97"/>
        <v>75173.825843839513</v>
      </c>
      <c r="Z267">
        <f t="shared" ca="1" si="98"/>
        <v>317009.15733157453</v>
      </c>
      <c r="AA267">
        <f t="shared" ca="1" si="99"/>
        <v>256875.48741694947</v>
      </c>
      <c r="AB267">
        <f t="shared" ca="1" si="100"/>
        <v>60133.669914625061</v>
      </c>
      <c r="AE267">
        <f t="shared" ca="1" si="101"/>
        <v>0</v>
      </c>
      <c r="AF267">
        <f t="shared" ca="1" si="102"/>
        <v>1</v>
      </c>
      <c r="BA267" s="7">
        <f ca="1">Table4[[#This Row],[Column20]]/Table4[[#This Row],[Column9]]</f>
        <v>1455.7771625783387</v>
      </c>
      <c r="BD267" s="6">
        <f ca="1">Table4[[#This Row],[Column19]]/Table4[[#This Row],[Column18]]</f>
        <v>0.92757021191194444</v>
      </c>
      <c r="BQ267" t="str">
        <f t="shared" ca="1" si="103"/>
        <v>0</v>
      </c>
      <c r="BS267">
        <f ca="1">IF(Table4[[#This Row],[Column28]]&gt;BU266,Table4[[#This Row],[Column3]],0)</f>
        <v>35</v>
      </c>
    </row>
    <row r="268" spans="1:71" x14ac:dyDescent="0.4">
      <c r="A268">
        <f t="shared" ca="1" si="104"/>
        <v>1</v>
      </c>
      <c r="B268" t="str">
        <f t="shared" ca="1" si="105"/>
        <v>woman</v>
      </c>
      <c r="C268">
        <f t="shared" ca="1" si="106"/>
        <v>33</v>
      </c>
      <c r="D268">
        <f t="shared" ca="1" si="107"/>
        <v>1</v>
      </c>
      <c r="E268" t="str">
        <f t="shared" ca="1" si="108"/>
        <v>heallth</v>
      </c>
      <c r="F268">
        <f t="shared" ca="1" si="92"/>
        <v>3</v>
      </c>
      <c r="G268" t="str">
        <f ca="1">VLOOKUP(F268,$K$3:$L$7:L272,2)</f>
        <v>university</v>
      </c>
      <c r="H268">
        <f t="shared" ca="1" si="109"/>
        <v>4</v>
      </c>
      <c r="I268">
        <f t="shared" ca="1" si="110"/>
        <v>3</v>
      </c>
      <c r="J268">
        <f t="shared" ca="1" si="111"/>
        <v>82759</v>
      </c>
      <c r="P268">
        <f t="shared" ca="1" si="112"/>
        <v>4</v>
      </c>
      <c r="Q268" t="str">
        <f t="shared" ca="1" si="113"/>
        <v>lagos</v>
      </c>
      <c r="R268">
        <f t="shared" ca="1" si="93"/>
        <v>331036</v>
      </c>
      <c r="S268">
        <f t="shared" ca="1" si="114"/>
        <v>26802.268551514138</v>
      </c>
      <c r="T268">
        <f t="shared" ca="1" si="94"/>
        <v>15755.036289379574</v>
      </c>
      <c r="W268">
        <f t="shared" ca="1" si="95"/>
        <v>11757.021969397067</v>
      </c>
      <c r="X268">
        <f t="shared" ca="1" si="96"/>
        <v>29611.663543030936</v>
      </c>
      <c r="Y268">
        <f t="shared" ca="1" si="97"/>
        <v>36238.302538634933</v>
      </c>
      <c r="Z268">
        <f t="shared" ca="1" si="98"/>
        <v>383029.3388280145</v>
      </c>
      <c r="AA268">
        <f t="shared" ca="1" si="99"/>
        <v>68170.954063942147</v>
      </c>
      <c r="AB268">
        <f t="shared" ca="1" si="100"/>
        <v>314858.38476407237</v>
      </c>
      <c r="AE268">
        <f t="shared" ca="1" si="101"/>
        <v>0</v>
      </c>
      <c r="AF268">
        <f t="shared" ca="1" si="102"/>
        <v>1</v>
      </c>
      <c r="BA268" s="7">
        <f ca="1">Table4[[#This Row],[Column20]]/Table4[[#This Row],[Column9]]</f>
        <v>5251.6787631265242</v>
      </c>
      <c r="BD268" s="6">
        <f ca="1">Table4[[#This Row],[Column19]]/Table4[[#This Row],[Column18]]</f>
        <v>8.0964815160629477E-2</v>
      </c>
      <c r="BQ268" t="str">
        <f t="shared" ca="1" si="103"/>
        <v>1</v>
      </c>
      <c r="BS268">
        <f ca="1">IF(Table4[[#This Row],[Column28]]&gt;BU267,Table4[[#This Row],[Column3]],0)</f>
        <v>33</v>
      </c>
    </row>
    <row r="269" spans="1:71" x14ac:dyDescent="0.4">
      <c r="A269">
        <f t="shared" ca="1" si="104"/>
        <v>1</v>
      </c>
      <c r="B269" t="str">
        <f t="shared" ca="1" si="105"/>
        <v>woman</v>
      </c>
      <c r="C269">
        <f t="shared" ca="1" si="106"/>
        <v>26</v>
      </c>
      <c r="D269">
        <f t="shared" ca="1" si="107"/>
        <v>6</v>
      </c>
      <c r="E269" t="str">
        <f t="shared" ca="1" si="108"/>
        <v>Agriculture</v>
      </c>
      <c r="F269">
        <f t="shared" ca="1" si="92"/>
        <v>3</v>
      </c>
      <c r="G269" t="str">
        <f ca="1">VLOOKUP(F269,$K$3:$L$7:L273,2)</f>
        <v>university</v>
      </c>
      <c r="H269">
        <f t="shared" ca="1" si="109"/>
        <v>4</v>
      </c>
      <c r="I269">
        <f t="shared" ca="1" si="110"/>
        <v>4</v>
      </c>
      <c r="J269">
        <f t="shared" ca="1" si="111"/>
        <v>26517</v>
      </c>
      <c r="P269">
        <f t="shared" ca="1" si="112"/>
        <v>5</v>
      </c>
      <c r="Q269" t="str">
        <f t="shared" ca="1" si="113"/>
        <v>oyo</v>
      </c>
      <c r="R269">
        <f t="shared" ca="1" si="93"/>
        <v>79551</v>
      </c>
      <c r="S269">
        <f t="shared" ca="1" si="114"/>
        <v>5779.6379004769624</v>
      </c>
      <c r="T269">
        <f t="shared" ca="1" si="94"/>
        <v>94780.00164251338</v>
      </c>
      <c r="W269">
        <f t="shared" ca="1" si="95"/>
        <v>59859.86870257237</v>
      </c>
      <c r="X269">
        <f t="shared" ca="1" si="96"/>
        <v>26360.3767171281</v>
      </c>
      <c r="Y269">
        <f t="shared" ca="1" si="97"/>
        <v>33121.382966395395</v>
      </c>
      <c r="Z269">
        <f t="shared" ca="1" si="98"/>
        <v>207452.38460890879</v>
      </c>
      <c r="AA269">
        <f t="shared" ca="1" si="99"/>
        <v>91999.88332017744</v>
      </c>
      <c r="AB269">
        <f t="shared" ca="1" si="100"/>
        <v>115452.50128873135</v>
      </c>
      <c r="AE269">
        <f t="shared" ca="1" si="101"/>
        <v>1</v>
      </c>
      <c r="AF269">
        <f t="shared" ca="1" si="102"/>
        <v>0</v>
      </c>
      <c r="BA269" s="7">
        <f ca="1">Table4[[#This Row],[Column20]]/Table4[[#This Row],[Column9]]</f>
        <v>23695.000410628345</v>
      </c>
      <c r="BD269" s="6">
        <f ca="1">Table4[[#This Row],[Column19]]/Table4[[#This Row],[Column18]]</f>
        <v>7.2653240065831515E-2</v>
      </c>
      <c r="BQ269" t="str">
        <f t="shared" ca="1" si="103"/>
        <v>1</v>
      </c>
      <c r="BS269">
        <f ca="1">IF(Table4[[#This Row],[Column28]]&gt;BU268,Table4[[#This Row],[Column3]],0)</f>
        <v>26</v>
      </c>
    </row>
    <row r="270" spans="1:71" x14ac:dyDescent="0.4">
      <c r="A270">
        <f t="shared" ca="1" si="104"/>
        <v>2</v>
      </c>
      <c r="B270" t="str">
        <f t="shared" ca="1" si="105"/>
        <v>man</v>
      </c>
      <c r="C270">
        <f t="shared" ca="1" si="106"/>
        <v>36</v>
      </c>
      <c r="D270">
        <f t="shared" ca="1" si="107"/>
        <v>1</v>
      </c>
      <c r="E270" t="str">
        <f t="shared" ca="1" si="108"/>
        <v>heallth</v>
      </c>
      <c r="F270">
        <f t="shared" ca="1" si="92"/>
        <v>2</v>
      </c>
      <c r="G270" t="str">
        <f ca="1">VLOOKUP(F270,$K$3:$L$7:L274,2)</f>
        <v>college</v>
      </c>
      <c r="H270">
        <f t="shared" ca="1" si="109"/>
        <v>3</v>
      </c>
      <c r="I270">
        <f t="shared" ca="1" si="110"/>
        <v>3</v>
      </c>
      <c r="J270">
        <f t="shared" ca="1" si="111"/>
        <v>80430</v>
      </c>
      <c r="P270">
        <f t="shared" ca="1" si="112"/>
        <v>4</v>
      </c>
      <c r="Q270" t="str">
        <f t="shared" ca="1" si="113"/>
        <v>lagos</v>
      </c>
      <c r="R270">
        <f t="shared" ca="1" si="93"/>
        <v>241290</v>
      </c>
      <c r="S270">
        <f t="shared" ca="1" si="114"/>
        <v>99838.770041888478</v>
      </c>
      <c r="T270">
        <f t="shared" ca="1" si="94"/>
        <v>46287.331611988535</v>
      </c>
      <c r="W270">
        <f t="shared" ca="1" si="95"/>
        <v>15621.563829352302</v>
      </c>
      <c r="X270">
        <f t="shared" ca="1" si="96"/>
        <v>7426.2575495953915</v>
      </c>
      <c r="Y270">
        <f t="shared" ca="1" si="97"/>
        <v>72970.084985764028</v>
      </c>
      <c r="Z270">
        <f t="shared" ca="1" si="98"/>
        <v>360547.41659775254</v>
      </c>
      <c r="AA270">
        <f t="shared" ca="1" si="99"/>
        <v>122886.59142083618</v>
      </c>
      <c r="AB270">
        <f t="shared" ca="1" si="100"/>
        <v>237660.82517691638</v>
      </c>
      <c r="AE270">
        <f t="shared" ca="1" si="101"/>
        <v>1</v>
      </c>
      <c r="AF270">
        <f t="shared" ca="1" si="102"/>
        <v>0</v>
      </c>
      <c r="BA270" s="7">
        <f ca="1">Table4[[#This Row],[Column20]]/Table4[[#This Row],[Column9]]</f>
        <v>15429.110537329512</v>
      </c>
      <c r="BD270" s="6">
        <f ca="1">Table4[[#This Row],[Column19]]/Table4[[#This Row],[Column18]]</f>
        <v>0.4137708568191325</v>
      </c>
      <c r="BQ270" t="str">
        <f t="shared" ca="1" si="103"/>
        <v>1</v>
      </c>
      <c r="BS270">
        <f ca="1">IF(Table4[[#This Row],[Column28]]&gt;BU269,Table4[[#This Row],[Column3]],0)</f>
        <v>36</v>
      </c>
    </row>
    <row r="271" spans="1:71" x14ac:dyDescent="0.4">
      <c r="A271">
        <f t="shared" ca="1" si="104"/>
        <v>2</v>
      </c>
      <c r="B271" t="str">
        <f t="shared" ca="1" si="105"/>
        <v>man</v>
      </c>
      <c r="C271">
        <f t="shared" ca="1" si="106"/>
        <v>47</v>
      </c>
      <c r="D271">
        <f t="shared" ca="1" si="107"/>
        <v>2</v>
      </c>
      <c r="E271" t="str">
        <f t="shared" ca="1" si="108"/>
        <v>construction</v>
      </c>
      <c r="F271">
        <f t="shared" ca="1" si="92"/>
        <v>5</v>
      </c>
      <c r="G271" t="str">
        <f ca="1">VLOOKUP(F271,$K$3:$L$7:L275,2)</f>
        <v>other</v>
      </c>
      <c r="H271">
        <f t="shared" ca="1" si="109"/>
        <v>2</v>
      </c>
      <c r="I271">
        <f t="shared" ca="1" si="110"/>
        <v>3</v>
      </c>
      <c r="J271">
        <f t="shared" ca="1" si="111"/>
        <v>46214</v>
      </c>
      <c r="P271">
        <f t="shared" ca="1" si="112"/>
        <v>2</v>
      </c>
      <c r="Q271" t="str">
        <f t="shared" ca="1" si="113"/>
        <v>ondo</v>
      </c>
      <c r="R271">
        <f t="shared" ca="1" si="93"/>
        <v>184856</v>
      </c>
      <c r="S271">
        <f t="shared" ca="1" si="114"/>
        <v>77612.753439456967</v>
      </c>
      <c r="T271">
        <f t="shared" ca="1" si="94"/>
        <v>15560.616600442463</v>
      </c>
      <c r="W271">
        <f t="shared" ca="1" si="95"/>
        <v>9218.8959649696644</v>
      </c>
      <c r="X271">
        <f t="shared" ca="1" si="96"/>
        <v>37539.805436392176</v>
      </c>
      <c r="Y271">
        <f t="shared" ca="1" si="97"/>
        <v>49520.014437115708</v>
      </c>
      <c r="Z271">
        <f t="shared" ca="1" si="98"/>
        <v>249936.63103755817</v>
      </c>
      <c r="AA271">
        <f t="shared" ca="1" si="99"/>
        <v>124371.4548408188</v>
      </c>
      <c r="AB271">
        <f t="shared" ca="1" si="100"/>
        <v>125565.17619673937</v>
      </c>
      <c r="AE271">
        <f t="shared" ca="1" si="101"/>
        <v>1</v>
      </c>
      <c r="AF271">
        <f t="shared" ca="1" si="102"/>
        <v>0</v>
      </c>
      <c r="BA271" s="7">
        <f ca="1">Table4[[#This Row],[Column20]]/Table4[[#This Row],[Column9]]</f>
        <v>5186.872200147488</v>
      </c>
      <c r="BD271" s="6">
        <f ca="1">Table4[[#This Row],[Column19]]/Table4[[#This Row],[Column18]]</f>
        <v>0.4198552031822444</v>
      </c>
      <c r="BQ271" t="str">
        <f t="shared" ca="1" si="103"/>
        <v>1</v>
      </c>
      <c r="BS271">
        <f ca="1">IF(Table4[[#This Row],[Column28]]&gt;BU270,Table4[[#This Row],[Column3]],0)</f>
        <v>47</v>
      </c>
    </row>
    <row r="272" spans="1:71" x14ac:dyDescent="0.4">
      <c r="A272">
        <f t="shared" ca="1" si="104"/>
        <v>2</v>
      </c>
      <c r="B272" t="str">
        <f t="shared" ca="1" si="105"/>
        <v>man</v>
      </c>
      <c r="C272">
        <f t="shared" ca="1" si="106"/>
        <v>46</v>
      </c>
      <c r="D272">
        <f t="shared" ca="1" si="107"/>
        <v>4</v>
      </c>
      <c r="E272" t="str">
        <f t="shared" ca="1" si="108"/>
        <v>IT</v>
      </c>
      <c r="F272">
        <f t="shared" ca="1" si="92"/>
        <v>1</v>
      </c>
      <c r="G272" t="str">
        <f ca="1">VLOOKUP(F272,$K$3:$L$7:L276,2)</f>
        <v>high school</v>
      </c>
      <c r="H272">
        <f t="shared" ca="1" si="109"/>
        <v>3</v>
      </c>
      <c r="I272">
        <f t="shared" ca="1" si="110"/>
        <v>2</v>
      </c>
      <c r="J272">
        <f t="shared" ca="1" si="111"/>
        <v>83446</v>
      </c>
      <c r="P272">
        <f t="shared" ca="1" si="112"/>
        <v>6</v>
      </c>
      <c r="Q272" t="str">
        <f t="shared" ca="1" si="113"/>
        <v>ogun</v>
      </c>
      <c r="R272">
        <f t="shared" ca="1" si="93"/>
        <v>333784</v>
      </c>
      <c r="S272">
        <f t="shared" ca="1" si="114"/>
        <v>30511.405688860537</v>
      </c>
      <c r="T272">
        <f t="shared" ca="1" si="94"/>
        <v>57459.367092256645</v>
      </c>
      <c r="W272">
        <f t="shared" ca="1" si="95"/>
        <v>43058.860020885462</v>
      </c>
      <c r="X272">
        <f t="shared" ca="1" si="96"/>
        <v>60534.809245362994</v>
      </c>
      <c r="Y272">
        <f t="shared" ca="1" si="97"/>
        <v>24387.180310919866</v>
      </c>
      <c r="Z272">
        <f t="shared" ca="1" si="98"/>
        <v>415630.54740317655</v>
      </c>
      <c r="AA272">
        <f t="shared" ca="1" si="99"/>
        <v>134105.07495510898</v>
      </c>
      <c r="AB272">
        <f t="shared" ca="1" si="100"/>
        <v>281525.47244806756</v>
      </c>
      <c r="AE272">
        <f t="shared" ca="1" si="101"/>
        <v>1</v>
      </c>
      <c r="AF272">
        <f t="shared" ca="1" si="102"/>
        <v>0</v>
      </c>
      <c r="BA272" s="7">
        <f ca="1">Table4[[#This Row],[Column20]]/Table4[[#This Row],[Column9]]</f>
        <v>28729.683546128323</v>
      </c>
      <c r="BD272" s="6">
        <f ca="1">Table4[[#This Row],[Column19]]/Table4[[#This Row],[Column18]]</f>
        <v>9.1410629894963624E-2</v>
      </c>
      <c r="BQ272" t="str">
        <f t="shared" ca="1" si="103"/>
        <v>1</v>
      </c>
      <c r="BS272">
        <f ca="1">IF(Table4[[#This Row],[Column28]]&gt;BU271,Table4[[#This Row],[Column3]],0)</f>
        <v>46</v>
      </c>
    </row>
    <row r="273" spans="1:71" x14ac:dyDescent="0.4">
      <c r="A273">
        <f t="shared" ca="1" si="104"/>
        <v>2</v>
      </c>
      <c r="B273" t="str">
        <f t="shared" ca="1" si="105"/>
        <v>man</v>
      </c>
      <c r="C273">
        <f t="shared" ca="1" si="106"/>
        <v>35</v>
      </c>
      <c r="D273">
        <f t="shared" ca="1" si="107"/>
        <v>6</v>
      </c>
      <c r="E273" t="str">
        <f t="shared" ca="1" si="108"/>
        <v>Agriculture</v>
      </c>
      <c r="F273">
        <f t="shared" ca="1" si="92"/>
        <v>1</v>
      </c>
      <c r="G273" t="str">
        <f ca="1">VLOOKUP(F273,$K$3:$L$7:L277,2)</f>
        <v>high school</v>
      </c>
      <c r="H273">
        <f t="shared" ca="1" si="109"/>
        <v>3</v>
      </c>
      <c r="I273">
        <f t="shared" ca="1" si="110"/>
        <v>1</v>
      </c>
      <c r="J273">
        <f t="shared" ca="1" si="111"/>
        <v>54785</v>
      </c>
      <c r="K273">
        <v>91</v>
      </c>
      <c r="L273" t="s">
        <v>11</v>
      </c>
      <c r="N273">
        <v>109</v>
      </c>
      <c r="O273" t="s">
        <v>4</v>
      </c>
      <c r="P273">
        <f t="shared" ca="1" si="112"/>
        <v>4</v>
      </c>
      <c r="Q273" t="str">
        <f t="shared" ca="1" si="113"/>
        <v>lagos</v>
      </c>
      <c r="R273">
        <f t="shared" ca="1" si="93"/>
        <v>164355</v>
      </c>
      <c r="S273">
        <f t="shared" ca="1" si="114"/>
        <v>159016.44941870382</v>
      </c>
      <c r="T273">
        <f t="shared" ca="1" si="94"/>
        <v>42905.237949827017</v>
      </c>
      <c r="W273">
        <f t="shared" ca="1" si="95"/>
        <v>13115.681906811104</v>
      </c>
      <c r="X273">
        <f t="shared" ca="1" si="96"/>
        <v>24064.955450747828</v>
      </c>
      <c r="Y273">
        <f t="shared" ca="1" si="97"/>
        <v>3172.2016411585973</v>
      </c>
      <c r="Z273">
        <f t="shared" ca="1" si="98"/>
        <v>210432.43959098562</v>
      </c>
      <c r="AA273">
        <f t="shared" ca="1" si="99"/>
        <v>196197.08677626276</v>
      </c>
      <c r="AB273">
        <f t="shared" ca="1" si="100"/>
        <v>14235.352814722864</v>
      </c>
      <c r="AE273">
        <f t="shared" ca="1" si="101"/>
        <v>0</v>
      </c>
      <c r="AF273">
        <f t="shared" ca="1" si="102"/>
        <v>1</v>
      </c>
      <c r="BA273" s="7">
        <f ca="1">Table4[[#This Row],[Column20]]/Table4[[#This Row],[Column9]]</f>
        <v>42905.237949827017</v>
      </c>
      <c r="BD273" s="6">
        <f ca="1">Table4[[#This Row],[Column19]]/Table4[[#This Row],[Column18]]</f>
        <v>0.96751817357977443</v>
      </c>
      <c r="BQ273" t="str">
        <f t="shared" ca="1" si="103"/>
        <v>1</v>
      </c>
      <c r="BS273">
        <f ca="1">IF(Table4[[#This Row],[Column28]]&gt;BU272,Table4[[#This Row],[Column3]],0)</f>
        <v>35</v>
      </c>
    </row>
    <row r="274" spans="1:71" x14ac:dyDescent="0.4">
      <c r="A274">
        <f t="shared" ca="1" si="104"/>
        <v>1</v>
      </c>
      <c r="B274" t="str">
        <f t="shared" ca="1" si="105"/>
        <v>woman</v>
      </c>
      <c r="C274">
        <f t="shared" ca="1" si="106"/>
        <v>46</v>
      </c>
      <c r="D274">
        <f t="shared" ca="1" si="107"/>
        <v>5</v>
      </c>
      <c r="E274" t="str">
        <f t="shared" ca="1" si="108"/>
        <v>General work</v>
      </c>
      <c r="F274">
        <f t="shared" ref="F274:F337" ca="1" si="115">RANDBETWEEN(1,5)</f>
        <v>3</v>
      </c>
      <c r="G274" t="str">
        <f ca="1">VLOOKUP(F274,$K$3:$L$7:L278,2)</f>
        <v>university</v>
      </c>
      <c r="H274">
        <f t="shared" ca="1" si="109"/>
        <v>1</v>
      </c>
      <c r="I274">
        <f t="shared" ca="1" si="110"/>
        <v>4</v>
      </c>
      <c r="J274">
        <f t="shared" ca="1" si="111"/>
        <v>70259</v>
      </c>
      <c r="K274">
        <v>92</v>
      </c>
      <c r="L274" t="s">
        <v>12</v>
      </c>
      <c r="N274">
        <v>110</v>
      </c>
      <c r="O274" t="s">
        <v>5</v>
      </c>
      <c r="P274">
        <f t="shared" ca="1" si="112"/>
        <v>7</v>
      </c>
      <c r="Q274" t="str">
        <f t="shared" ca="1" si="113"/>
        <v>kwara</v>
      </c>
      <c r="R274">
        <f t="shared" ca="1" si="93"/>
        <v>281036</v>
      </c>
      <c r="S274">
        <f t="shared" ca="1" si="114"/>
        <v>222027.52715274369</v>
      </c>
      <c r="T274">
        <f t="shared" ca="1" si="94"/>
        <v>161289.21418864158</v>
      </c>
      <c r="W274">
        <f t="shared" ca="1" si="95"/>
        <v>50454.017345524313</v>
      </c>
      <c r="X274">
        <f t="shared" ca="1" si="96"/>
        <v>42851.153037222357</v>
      </c>
      <c r="Y274">
        <f t="shared" ca="1" si="97"/>
        <v>75396.914642464515</v>
      </c>
      <c r="Z274">
        <f t="shared" ca="1" si="98"/>
        <v>517722.12883110606</v>
      </c>
      <c r="AA274">
        <f t="shared" ca="1" si="99"/>
        <v>315332.69753549033</v>
      </c>
      <c r="AB274">
        <f t="shared" ca="1" si="100"/>
        <v>202389.43129561574</v>
      </c>
      <c r="AE274">
        <f t="shared" ca="1" si="101"/>
        <v>0</v>
      </c>
      <c r="AF274">
        <f t="shared" ca="1" si="102"/>
        <v>1</v>
      </c>
      <c r="BA274" s="7">
        <f ca="1">Table4[[#This Row],[Column20]]/Table4[[#This Row],[Column9]]</f>
        <v>40322.303547160394</v>
      </c>
      <c r="BD274" s="6">
        <f ca="1">Table4[[#This Row],[Column19]]/Table4[[#This Row],[Column18]]</f>
        <v>0.79003233447936805</v>
      </c>
      <c r="BQ274" t="str">
        <f t="shared" ca="1" si="103"/>
        <v>1</v>
      </c>
      <c r="BS274">
        <f ca="1">IF(Table4[[#This Row],[Column28]]&gt;BU273,Table4[[#This Row],[Column3]],0)</f>
        <v>46</v>
      </c>
    </row>
    <row r="275" spans="1:71" x14ac:dyDescent="0.4">
      <c r="A275">
        <f t="shared" ca="1" si="104"/>
        <v>1</v>
      </c>
      <c r="B275" t="str">
        <f t="shared" ca="1" si="105"/>
        <v>woman</v>
      </c>
      <c r="C275">
        <f t="shared" ca="1" si="106"/>
        <v>47</v>
      </c>
      <c r="D275">
        <f t="shared" ca="1" si="107"/>
        <v>5</v>
      </c>
      <c r="E275" t="str">
        <f t="shared" ca="1" si="108"/>
        <v>General work</v>
      </c>
      <c r="F275">
        <f t="shared" ca="1" si="115"/>
        <v>1</v>
      </c>
      <c r="G275" t="str">
        <f ca="1">VLOOKUP(F275,$K$3:$L$7:L279,2)</f>
        <v>high school</v>
      </c>
      <c r="H275">
        <f t="shared" ca="1" si="109"/>
        <v>0</v>
      </c>
      <c r="I275">
        <f t="shared" ca="1" si="110"/>
        <v>4</v>
      </c>
      <c r="J275">
        <f t="shared" ca="1" si="111"/>
        <v>72650</v>
      </c>
      <c r="K275">
        <v>93</v>
      </c>
      <c r="L275" t="s">
        <v>13</v>
      </c>
      <c r="N275">
        <v>111</v>
      </c>
      <c r="O275" t="s">
        <v>6</v>
      </c>
      <c r="P275">
        <f t="shared" ca="1" si="112"/>
        <v>4</v>
      </c>
      <c r="Q275" t="str">
        <f t="shared" ca="1" si="113"/>
        <v>lagos</v>
      </c>
      <c r="R275">
        <f t="shared" ref="R275:R338" ca="1" si="116">RANDBETWEEN(3,4)*J275</f>
        <v>217950</v>
      </c>
      <c r="S275">
        <f t="shared" ca="1" si="114"/>
        <v>191446.49848887583</v>
      </c>
      <c r="T275">
        <f t="shared" ref="T275:T338" ca="1" si="117">RAND()*I275*J275</f>
        <v>229046.23060710786</v>
      </c>
      <c r="U275">
        <v>127</v>
      </c>
      <c r="V275" t="s">
        <v>20</v>
      </c>
      <c r="W275">
        <f t="shared" ref="W275:W338" ca="1" si="118">RAND()*T275</f>
        <v>148307.08247928662</v>
      </c>
      <c r="X275">
        <f t="shared" ref="X275:X338" ca="1" si="119">RAND()*J275</f>
        <v>4188.8264006446634</v>
      </c>
      <c r="Y275">
        <f t="shared" ref="Y275:Y338" ca="1" si="120">RAND()*J275*1.5</f>
        <v>106968.41223143665</v>
      </c>
      <c r="Z275">
        <f t="shared" ref="Z275:Z338" ca="1" si="121">R275+Y275+T275</f>
        <v>553964.64283854445</v>
      </c>
      <c r="AA275">
        <f t="shared" ref="AA275:AA338" ca="1" si="122">S275+W275+X275</f>
        <v>343942.40736880712</v>
      </c>
      <c r="AB275">
        <f t="shared" ref="AB275:AB338" ca="1" si="123">Z275-AA275</f>
        <v>210022.23546973732</v>
      </c>
      <c r="AE275">
        <f t="shared" ca="1" si="101"/>
        <v>1</v>
      </c>
      <c r="AF275">
        <f t="shared" ca="1" si="102"/>
        <v>0</v>
      </c>
      <c r="BA275" s="7">
        <f ca="1">Table4[[#This Row],[Column20]]/Table4[[#This Row],[Column9]]</f>
        <v>57261.557651776966</v>
      </c>
      <c r="BD275" s="6">
        <f ca="1">Table4[[#This Row],[Column19]]/Table4[[#This Row],[Column18]]</f>
        <v>0.87839641426416992</v>
      </c>
      <c r="BQ275" t="str">
        <f t="shared" ca="1" si="103"/>
        <v>1</v>
      </c>
      <c r="BS275">
        <f ca="1">IF(Table4[[#This Row],[Column28]]&gt;BU274,Table4[[#This Row],[Column3]],0)</f>
        <v>47</v>
      </c>
    </row>
    <row r="276" spans="1:71" x14ac:dyDescent="0.4">
      <c r="A276">
        <f t="shared" ca="1" si="104"/>
        <v>2</v>
      </c>
      <c r="B276" t="str">
        <f t="shared" ca="1" si="105"/>
        <v>man</v>
      </c>
      <c r="C276">
        <f t="shared" ca="1" si="106"/>
        <v>35</v>
      </c>
      <c r="D276">
        <f t="shared" ca="1" si="107"/>
        <v>1</v>
      </c>
      <c r="E276" t="str">
        <f t="shared" ca="1" si="108"/>
        <v>heallth</v>
      </c>
      <c r="F276">
        <f t="shared" ca="1" si="115"/>
        <v>1</v>
      </c>
      <c r="G276" t="str">
        <f ca="1">VLOOKUP(F276,$K$3:$L$7:L280,2)</f>
        <v>high school</v>
      </c>
      <c r="H276">
        <f t="shared" ca="1" si="109"/>
        <v>0</v>
      </c>
      <c r="I276">
        <f t="shared" ca="1" si="110"/>
        <v>3</v>
      </c>
      <c r="J276">
        <f t="shared" ca="1" si="111"/>
        <v>31553</v>
      </c>
      <c r="K276">
        <v>94</v>
      </c>
      <c r="L276" t="s">
        <v>14</v>
      </c>
      <c r="N276">
        <v>112</v>
      </c>
      <c r="O276" t="s">
        <v>7</v>
      </c>
      <c r="P276">
        <f t="shared" ca="1" si="112"/>
        <v>6</v>
      </c>
      <c r="Q276" t="str">
        <f t="shared" ca="1" si="113"/>
        <v>ogun</v>
      </c>
      <c r="R276">
        <f t="shared" ca="1" si="116"/>
        <v>94659</v>
      </c>
      <c r="S276">
        <f t="shared" ca="1" si="114"/>
        <v>14223.379795645733</v>
      </c>
      <c r="T276">
        <f t="shared" ca="1" si="117"/>
        <v>91808.555874558617</v>
      </c>
      <c r="U276">
        <v>128</v>
      </c>
      <c r="V276" t="s">
        <v>21</v>
      </c>
      <c r="W276">
        <f t="shared" ca="1" si="118"/>
        <v>50823.082490148481</v>
      </c>
      <c r="X276">
        <f t="shared" ca="1" si="119"/>
        <v>18553.446300351603</v>
      </c>
      <c r="Y276">
        <f t="shared" ca="1" si="120"/>
        <v>8671.4101138530714</v>
      </c>
      <c r="Z276">
        <f t="shared" ca="1" si="121"/>
        <v>195138.96598841168</v>
      </c>
      <c r="AA276">
        <f t="shared" ca="1" si="122"/>
        <v>83599.908586145815</v>
      </c>
      <c r="AB276">
        <f t="shared" ca="1" si="123"/>
        <v>111539.05740226587</v>
      </c>
      <c r="AE276">
        <f t="shared" ca="1" si="101"/>
        <v>0</v>
      </c>
      <c r="AF276">
        <f t="shared" ca="1" si="102"/>
        <v>1</v>
      </c>
      <c r="BA276" s="7">
        <f ca="1">Table4[[#This Row],[Column20]]/Table4[[#This Row],[Column9]]</f>
        <v>30602.851958186206</v>
      </c>
      <c r="BD276" s="6">
        <f ca="1">Table4[[#This Row],[Column19]]/Table4[[#This Row],[Column18]]</f>
        <v>0.15025913854621042</v>
      </c>
      <c r="BQ276" t="str">
        <f t="shared" ca="1" si="103"/>
        <v>1</v>
      </c>
      <c r="BS276">
        <f ca="1">IF(Table4[[#This Row],[Column28]]&gt;BU275,Table4[[#This Row],[Column3]],0)</f>
        <v>35</v>
      </c>
    </row>
    <row r="277" spans="1:71" x14ac:dyDescent="0.4">
      <c r="A277">
        <f t="shared" ca="1" si="104"/>
        <v>1</v>
      </c>
      <c r="B277" t="str">
        <f t="shared" ca="1" si="105"/>
        <v>woman</v>
      </c>
      <c r="C277">
        <f t="shared" ca="1" si="106"/>
        <v>34</v>
      </c>
      <c r="D277">
        <f t="shared" ca="1" si="107"/>
        <v>5</v>
      </c>
      <c r="E277" t="str">
        <f t="shared" ca="1" si="108"/>
        <v>General work</v>
      </c>
      <c r="F277">
        <f t="shared" ca="1" si="115"/>
        <v>4</v>
      </c>
      <c r="G277" t="str">
        <f ca="1">VLOOKUP(F277,$K$3:$L$7:L281,2)</f>
        <v>technical</v>
      </c>
      <c r="H277">
        <f t="shared" ca="1" si="109"/>
        <v>1</v>
      </c>
      <c r="I277">
        <f t="shared" ca="1" si="110"/>
        <v>3</v>
      </c>
      <c r="J277">
        <f t="shared" ca="1" si="111"/>
        <v>59827</v>
      </c>
      <c r="K277">
        <v>95</v>
      </c>
      <c r="L277" t="s">
        <v>15</v>
      </c>
      <c r="N277">
        <v>113</v>
      </c>
      <c r="O277" t="s">
        <v>8</v>
      </c>
      <c r="P277">
        <f t="shared" ca="1" si="112"/>
        <v>4</v>
      </c>
      <c r="Q277" t="str">
        <f t="shared" ca="1" si="113"/>
        <v>lagos</v>
      </c>
      <c r="R277">
        <f t="shared" ca="1" si="116"/>
        <v>239308</v>
      </c>
      <c r="S277">
        <f t="shared" ca="1" si="114"/>
        <v>43710.436282857758</v>
      </c>
      <c r="T277">
        <f t="shared" ca="1" si="117"/>
        <v>18045.183913193523</v>
      </c>
      <c r="U277">
        <v>129</v>
      </c>
      <c r="V277" t="s">
        <v>22</v>
      </c>
      <c r="W277">
        <f t="shared" ca="1" si="118"/>
        <v>7810.3540233592503</v>
      </c>
      <c r="X277">
        <f t="shared" ca="1" si="119"/>
        <v>18338.890893186326</v>
      </c>
      <c r="Y277">
        <f t="shared" ca="1" si="120"/>
        <v>8033.3416631017972</v>
      </c>
      <c r="Z277">
        <f t="shared" ca="1" si="121"/>
        <v>265386.52557629533</v>
      </c>
      <c r="AA277">
        <f t="shared" ca="1" si="122"/>
        <v>69859.681199403334</v>
      </c>
      <c r="AB277">
        <f t="shared" ca="1" si="123"/>
        <v>195526.844376892</v>
      </c>
      <c r="AE277">
        <f t="shared" ca="1" si="101"/>
        <v>1</v>
      </c>
      <c r="AF277">
        <f t="shared" ca="1" si="102"/>
        <v>0</v>
      </c>
      <c r="BA277" s="7">
        <f ca="1">Table4[[#This Row],[Column20]]/Table4[[#This Row],[Column9]]</f>
        <v>6015.061304397841</v>
      </c>
      <c r="BD277" s="6">
        <f ca="1">Table4[[#This Row],[Column19]]/Table4[[#This Row],[Column18]]</f>
        <v>0.18265346867993446</v>
      </c>
      <c r="BQ277" t="str">
        <f t="shared" ca="1" si="103"/>
        <v>1</v>
      </c>
      <c r="BS277">
        <f ca="1">IF(Table4[[#This Row],[Column28]]&gt;BU276,Table4[[#This Row],[Column3]],0)</f>
        <v>34</v>
      </c>
    </row>
    <row r="278" spans="1:71" x14ac:dyDescent="0.4">
      <c r="A278">
        <f t="shared" ca="1" si="104"/>
        <v>2</v>
      </c>
      <c r="B278" t="str">
        <f t="shared" ca="1" si="105"/>
        <v>man</v>
      </c>
      <c r="C278">
        <f t="shared" ca="1" si="106"/>
        <v>41</v>
      </c>
      <c r="D278">
        <f t="shared" ca="1" si="107"/>
        <v>6</v>
      </c>
      <c r="E278" t="str">
        <f t="shared" ca="1" si="108"/>
        <v>Agriculture</v>
      </c>
      <c r="F278">
        <f t="shared" ca="1" si="115"/>
        <v>1</v>
      </c>
      <c r="G278" t="str">
        <f ca="1">VLOOKUP(F278,$K$3:$L$7:L282,2)</f>
        <v>high school</v>
      </c>
      <c r="H278">
        <f t="shared" ca="1" si="109"/>
        <v>2</v>
      </c>
      <c r="I278">
        <f t="shared" ca="1" si="110"/>
        <v>3</v>
      </c>
      <c r="J278">
        <f t="shared" ca="1" si="111"/>
        <v>76120</v>
      </c>
      <c r="N278">
        <v>114</v>
      </c>
      <c r="O278" t="s">
        <v>9</v>
      </c>
      <c r="P278">
        <f t="shared" ca="1" si="112"/>
        <v>4</v>
      </c>
      <c r="Q278" t="str">
        <f t="shared" ca="1" si="113"/>
        <v>lagos</v>
      </c>
      <c r="R278">
        <f t="shared" ca="1" si="116"/>
        <v>304480</v>
      </c>
      <c r="S278">
        <f t="shared" ca="1" si="114"/>
        <v>223422.78168097738</v>
      </c>
      <c r="T278">
        <f t="shared" ca="1" si="117"/>
        <v>136928.96440290887</v>
      </c>
      <c r="U278">
        <v>130</v>
      </c>
      <c r="V278" t="s">
        <v>23</v>
      </c>
      <c r="W278">
        <f t="shared" ca="1" si="118"/>
        <v>136274.14867960714</v>
      </c>
      <c r="X278">
        <f t="shared" ca="1" si="119"/>
        <v>26348.133161574835</v>
      </c>
      <c r="Y278">
        <f t="shared" ca="1" si="120"/>
        <v>33730.330587130542</v>
      </c>
      <c r="Z278">
        <f t="shared" ca="1" si="121"/>
        <v>475139.29499003943</v>
      </c>
      <c r="AA278">
        <f t="shared" ca="1" si="122"/>
        <v>386045.06352215935</v>
      </c>
      <c r="AB278">
        <f t="shared" ca="1" si="123"/>
        <v>89094.231467880076</v>
      </c>
      <c r="AE278">
        <f t="shared" ca="1" si="101"/>
        <v>1</v>
      </c>
      <c r="AF278">
        <f t="shared" ca="1" si="102"/>
        <v>0</v>
      </c>
      <c r="BA278" s="7">
        <f ca="1">Table4[[#This Row],[Column20]]/Table4[[#This Row],[Column9]]</f>
        <v>45642.988134302956</v>
      </c>
      <c r="BD278" s="6">
        <f ca="1">Table4[[#This Row],[Column19]]/Table4[[#This Row],[Column18]]</f>
        <v>0.73378475328749793</v>
      </c>
      <c r="BQ278" t="str">
        <f t="shared" ca="1" si="103"/>
        <v>1</v>
      </c>
      <c r="BS278">
        <f ca="1">IF(Table4[[#This Row],[Column28]]&gt;BU277,Table4[[#This Row],[Column3]],0)</f>
        <v>41</v>
      </c>
    </row>
    <row r="279" spans="1:71" x14ac:dyDescent="0.4">
      <c r="A279">
        <f t="shared" ca="1" si="104"/>
        <v>2</v>
      </c>
      <c r="B279" t="str">
        <f t="shared" ca="1" si="105"/>
        <v>man</v>
      </c>
      <c r="C279">
        <f t="shared" ca="1" si="106"/>
        <v>37</v>
      </c>
      <c r="D279">
        <f t="shared" ca="1" si="107"/>
        <v>1</v>
      </c>
      <c r="E279" t="str">
        <f t="shared" ca="1" si="108"/>
        <v>heallth</v>
      </c>
      <c r="F279">
        <f t="shared" ca="1" si="115"/>
        <v>1</v>
      </c>
      <c r="G279" t="str">
        <f ca="1">VLOOKUP(F279,$K$3:$L$7:L283,2)</f>
        <v>high school</v>
      </c>
      <c r="H279">
        <f t="shared" ca="1" si="109"/>
        <v>0</v>
      </c>
      <c r="I279">
        <f t="shared" ca="1" si="110"/>
        <v>3</v>
      </c>
      <c r="J279">
        <f t="shared" ca="1" si="111"/>
        <v>75720</v>
      </c>
      <c r="P279">
        <f t="shared" ca="1" si="112"/>
        <v>7</v>
      </c>
      <c r="Q279" t="str">
        <f t="shared" ca="1" si="113"/>
        <v>kwara</v>
      </c>
      <c r="R279">
        <f t="shared" ca="1" si="116"/>
        <v>302880</v>
      </c>
      <c r="S279">
        <f t="shared" ca="1" si="114"/>
        <v>48493.729380384735</v>
      </c>
      <c r="T279">
        <f t="shared" ca="1" si="117"/>
        <v>104046.10228529199</v>
      </c>
      <c r="U279">
        <v>131</v>
      </c>
      <c r="V279" t="s">
        <v>24</v>
      </c>
      <c r="W279">
        <f t="shared" ca="1" si="118"/>
        <v>11339.206457413324</v>
      </c>
      <c r="X279">
        <f t="shared" ca="1" si="119"/>
        <v>53198.397960724491</v>
      </c>
      <c r="Y279">
        <f t="shared" ca="1" si="120"/>
        <v>46150.741509150859</v>
      </c>
      <c r="Z279">
        <f t="shared" ca="1" si="121"/>
        <v>453076.84379444283</v>
      </c>
      <c r="AA279">
        <f t="shared" ca="1" si="122"/>
        <v>113031.33379852255</v>
      </c>
      <c r="AB279">
        <f t="shared" ca="1" si="123"/>
        <v>340045.50999592029</v>
      </c>
      <c r="AE279">
        <f t="shared" ca="1" si="101"/>
        <v>1</v>
      </c>
      <c r="AF279">
        <f t="shared" ca="1" si="102"/>
        <v>0</v>
      </c>
      <c r="BA279" s="7">
        <f ca="1">Table4[[#This Row],[Column20]]/Table4[[#This Row],[Column9]]</f>
        <v>34682.034095097326</v>
      </c>
      <c r="BD279" s="6">
        <f ca="1">Table4[[#This Row],[Column19]]/Table4[[#This Row],[Column18]]</f>
        <v>0.1601087208808265</v>
      </c>
      <c r="BQ279" t="str">
        <f t="shared" ca="1" si="103"/>
        <v>1</v>
      </c>
      <c r="BS279">
        <f ca="1">IF(Table4[[#This Row],[Column28]]&gt;BU278,Table4[[#This Row],[Column3]],0)</f>
        <v>37</v>
      </c>
    </row>
    <row r="280" spans="1:71" x14ac:dyDescent="0.4">
      <c r="A280">
        <f t="shared" ca="1" si="104"/>
        <v>2</v>
      </c>
      <c r="B280" t="str">
        <f t="shared" ca="1" si="105"/>
        <v>man</v>
      </c>
      <c r="C280">
        <f t="shared" ca="1" si="106"/>
        <v>27</v>
      </c>
      <c r="D280">
        <f t="shared" ca="1" si="107"/>
        <v>4</v>
      </c>
      <c r="E280" t="str">
        <f t="shared" ca="1" si="108"/>
        <v>IT</v>
      </c>
      <c r="F280">
        <f t="shared" ca="1" si="115"/>
        <v>5</v>
      </c>
      <c r="G280" t="str">
        <f ca="1">VLOOKUP(F280,$K$3:$L$7:L284,2)</f>
        <v>other</v>
      </c>
      <c r="H280">
        <f t="shared" ca="1" si="109"/>
        <v>2</v>
      </c>
      <c r="I280">
        <f t="shared" ca="1" si="110"/>
        <v>2</v>
      </c>
      <c r="J280">
        <f t="shared" ca="1" si="111"/>
        <v>64897</v>
      </c>
      <c r="P280">
        <f t="shared" ca="1" si="112"/>
        <v>4</v>
      </c>
      <c r="Q280" t="str">
        <f t="shared" ca="1" si="113"/>
        <v>lagos</v>
      </c>
      <c r="R280">
        <f t="shared" ca="1" si="116"/>
        <v>259588</v>
      </c>
      <c r="S280">
        <f t="shared" ca="1" si="114"/>
        <v>256234.78224180973</v>
      </c>
      <c r="T280">
        <f t="shared" ca="1" si="117"/>
        <v>40626.988579670309</v>
      </c>
      <c r="U280">
        <v>132</v>
      </c>
      <c r="V280" t="s">
        <v>25</v>
      </c>
      <c r="W280">
        <f t="shared" ca="1" si="118"/>
        <v>23559.948819754238</v>
      </c>
      <c r="X280">
        <f t="shared" ca="1" si="119"/>
        <v>31103.462016013873</v>
      </c>
      <c r="Y280">
        <f t="shared" ca="1" si="120"/>
        <v>58488.165377013422</v>
      </c>
      <c r="Z280">
        <f t="shared" ca="1" si="121"/>
        <v>358703.15395668376</v>
      </c>
      <c r="AA280">
        <f t="shared" ca="1" si="122"/>
        <v>310898.1930775778</v>
      </c>
      <c r="AB280">
        <f t="shared" ca="1" si="123"/>
        <v>47804.960879105958</v>
      </c>
      <c r="AE280">
        <f t="shared" ca="1" si="101"/>
        <v>0</v>
      </c>
      <c r="AF280">
        <f t="shared" ca="1" si="102"/>
        <v>1</v>
      </c>
      <c r="BA280" s="7">
        <f ca="1">Table4[[#This Row],[Column20]]/Table4[[#This Row],[Column9]]</f>
        <v>20313.494289835155</v>
      </c>
      <c r="BD280" s="6">
        <f ca="1">Table4[[#This Row],[Column19]]/Table4[[#This Row],[Column18]]</f>
        <v>0.98708253941557289</v>
      </c>
      <c r="BQ280" t="str">
        <f t="shared" ca="1" si="103"/>
        <v>1</v>
      </c>
      <c r="BS280">
        <f ca="1">IF(Table4[[#This Row],[Column28]]&gt;BU279,Table4[[#This Row],[Column3]],0)</f>
        <v>27</v>
      </c>
    </row>
    <row r="281" spans="1:71" x14ac:dyDescent="0.4">
      <c r="A281">
        <f t="shared" ca="1" si="104"/>
        <v>1</v>
      </c>
      <c r="B281" t="str">
        <f t="shared" ca="1" si="105"/>
        <v>woman</v>
      </c>
      <c r="C281">
        <f t="shared" ca="1" si="106"/>
        <v>37</v>
      </c>
      <c r="D281">
        <f t="shared" ca="1" si="107"/>
        <v>4</v>
      </c>
      <c r="E281" t="str">
        <f t="shared" ca="1" si="108"/>
        <v>IT</v>
      </c>
      <c r="F281">
        <f t="shared" ca="1" si="115"/>
        <v>1</v>
      </c>
      <c r="G281" t="str">
        <f ca="1">VLOOKUP(F281,$K$3:$L$7:L285,2)</f>
        <v>high school</v>
      </c>
      <c r="H281">
        <f t="shared" ca="1" si="109"/>
        <v>4</v>
      </c>
      <c r="I281">
        <f t="shared" ca="1" si="110"/>
        <v>2</v>
      </c>
      <c r="J281">
        <f t="shared" ca="1" si="111"/>
        <v>72555</v>
      </c>
      <c r="P281">
        <f t="shared" ca="1" si="112"/>
        <v>1</v>
      </c>
      <c r="Q281" t="str">
        <f t="shared" ca="1" si="113"/>
        <v>ekiti</v>
      </c>
      <c r="R281">
        <f t="shared" ca="1" si="116"/>
        <v>217665</v>
      </c>
      <c r="S281">
        <f t="shared" ca="1" si="114"/>
        <v>129415.83351855067</v>
      </c>
      <c r="T281">
        <f t="shared" ca="1" si="117"/>
        <v>78552.975797369683</v>
      </c>
      <c r="U281">
        <v>133</v>
      </c>
      <c r="V281" t="s">
        <v>26</v>
      </c>
      <c r="W281">
        <f t="shared" ca="1" si="118"/>
        <v>14548.393548383969</v>
      </c>
      <c r="X281">
        <f t="shared" ca="1" si="119"/>
        <v>22456.167247441306</v>
      </c>
      <c r="Y281">
        <f t="shared" ca="1" si="120"/>
        <v>13498.403205636834</v>
      </c>
      <c r="Z281">
        <f t="shared" ca="1" si="121"/>
        <v>309716.3790030065</v>
      </c>
      <c r="AA281">
        <f t="shared" ca="1" si="122"/>
        <v>166420.39431437594</v>
      </c>
      <c r="AB281">
        <f t="shared" ca="1" si="123"/>
        <v>143295.98468863056</v>
      </c>
      <c r="AE281">
        <f t="shared" ca="1" si="101"/>
        <v>0</v>
      </c>
      <c r="AF281">
        <f t="shared" ca="1" si="102"/>
        <v>1</v>
      </c>
      <c r="BA281" s="7">
        <f ca="1">Table4[[#This Row],[Column20]]/Table4[[#This Row],[Column9]]</f>
        <v>39276.487898684842</v>
      </c>
      <c r="BD281" s="6">
        <f ca="1">Table4[[#This Row],[Column19]]/Table4[[#This Row],[Column18]]</f>
        <v>0.59456427775963372</v>
      </c>
      <c r="BQ281" t="str">
        <f t="shared" ca="1" si="103"/>
        <v>1</v>
      </c>
      <c r="BS281">
        <f ca="1">IF(Table4[[#This Row],[Column28]]&gt;BU280,Table4[[#This Row],[Column3]],0)</f>
        <v>37</v>
      </c>
    </row>
    <row r="282" spans="1:71" x14ac:dyDescent="0.4">
      <c r="A282">
        <f t="shared" ca="1" si="104"/>
        <v>1</v>
      </c>
      <c r="B282" t="str">
        <f t="shared" ca="1" si="105"/>
        <v>woman</v>
      </c>
      <c r="C282">
        <f t="shared" ca="1" si="106"/>
        <v>27</v>
      </c>
      <c r="D282">
        <f t="shared" ca="1" si="107"/>
        <v>5</v>
      </c>
      <c r="E282" t="str">
        <f t="shared" ca="1" si="108"/>
        <v>General work</v>
      </c>
      <c r="F282">
        <f t="shared" ca="1" si="115"/>
        <v>2</v>
      </c>
      <c r="G282" t="str">
        <f ca="1">VLOOKUP(F282,$K$3:$L$7:L286,2)</f>
        <v>college</v>
      </c>
      <c r="H282">
        <f t="shared" ca="1" si="109"/>
        <v>1</v>
      </c>
      <c r="I282">
        <f t="shared" ca="1" si="110"/>
        <v>4</v>
      </c>
      <c r="J282">
        <f t="shared" ca="1" si="111"/>
        <v>70938</v>
      </c>
      <c r="P282">
        <f t="shared" ca="1" si="112"/>
        <v>4</v>
      </c>
      <c r="Q282" t="str">
        <f t="shared" ca="1" si="113"/>
        <v>lagos</v>
      </c>
      <c r="R282">
        <f t="shared" ca="1" si="116"/>
        <v>283752</v>
      </c>
      <c r="S282">
        <f t="shared" ca="1" si="114"/>
        <v>17113.004800024821</v>
      </c>
      <c r="T282">
        <f t="shared" ca="1" si="117"/>
        <v>66871.734461147236</v>
      </c>
      <c r="W282">
        <f t="shared" ca="1" si="118"/>
        <v>48067.30996838495</v>
      </c>
      <c r="X282">
        <f t="shared" ca="1" si="119"/>
        <v>61914.046408659306</v>
      </c>
      <c r="Y282">
        <f t="shared" ca="1" si="120"/>
        <v>88401.589341839106</v>
      </c>
      <c r="Z282">
        <f t="shared" ca="1" si="121"/>
        <v>439025.3238029863</v>
      </c>
      <c r="AA282">
        <f t="shared" ca="1" si="122"/>
        <v>127094.36117706908</v>
      </c>
      <c r="AB282">
        <f t="shared" ca="1" si="123"/>
        <v>311930.96262591722</v>
      </c>
      <c r="AE282">
        <f t="shared" ca="1" si="101"/>
        <v>0</v>
      </c>
      <c r="AF282">
        <f t="shared" ca="1" si="102"/>
        <v>1</v>
      </c>
      <c r="BA282" s="7">
        <f ca="1">Table4[[#This Row],[Column20]]/Table4[[#This Row],[Column9]]</f>
        <v>16717.933615286809</v>
      </c>
      <c r="BD282" s="6">
        <f ca="1">Table4[[#This Row],[Column19]]/Table4[[#This Row],[Column18]]</f>
        <v>6.0309723984411812E-2</v>
      </c>
      <c r="BQ282" t="str">
        <f t="shared" ca="1" si="103"/>
        <v>1</v>
      </c>
      <c r="BS282">
        <f ca="1">IF(Table4[[#This Row],[Column28]]&gt;BU281,Table4[[#This Row],[Column3]],0)</f>
        <v>27</v>
      </c>
    </row>
    <row r="283" spans="1:71" x14ac:dyDescent="0.4">
      <c r="A283">
        <f t="shared" ca="1" si="104"/>
        <v>1</v>
      </c>
      <c r="B283" t="str">
        <f t="shared" ca="1" si="105"/>
        <v>woman</v>
      </c>
      <c r="C283">
        <f t="shared" ca="1" si="106"/>
        <v>31</v>
      </c>
      <c r="D283">
        <f t="shared" ca="1" si="107"/>
        <v>2</v>
      </c>
      <c r="E283" t="str">
        <f t="shared" ca="1" si="108"/>
        <v>construction</v>
      </c>
      <c r="F283">
        <f t="shared" ca="1" si="115"/>
        <v>3</v>
      </c>
      <c r="G283" t="str">
        <f ca="1">VLOOKUP(F283,$K$3:$L$7:L287,2)</f>
        <v>university</v>
      </c>
      <c r="H283">
        <f t="shared" ca="1" si="109"/>
        <v>0</v>
      </c>
      <c r="I283">
        <f t="shared" ca="1" si="110"/>
        <v>3</v>
      </c>
      <c r="J283">
        <f t="shared" ca="1" si="111"/>
        <v>74341</v>
      </c>
      <c r="P283">
        <f t="shared" ca="1" si="112"/>
        <v>1</v>
      </c>
      <c r="Q283" t="str">
        <f t="shared" ca="1" si="113"/>
        <v>ekiti</v>
      </c>
      <c r="R283">
        <f t="shared" ca="1" si="116"/>
        <v>297364</v>
      </c>
      <c r="S283">
        <f t="shared" ca="1" si="114"/>
        <v>80447.999673202939</v>
      </c>
      <c r="T283">
        <f t="shared" ca="1" si="117"/>
        <v>77584.624924711563</v>
      </c>
      <c r="W283">
        <f t="shared" ca="1" si="118"/>
        <v>32861.020009492007</v>
      </c>
      <c r="X283">
        <f t="shared" ca="1" si="119"/>
        <v>74028.935157459549</v>
      </c>
      <c r="Y283">
        <f t="shared" ca="1" si="120"/>
        <v>32200.749054475134</v>
      </c>
      <c r="Z283">
        <f t="shared" ca="1" si="121"/>
        <v>407149.37397918664</v>
      </c>
      <c r="AA283">
        <f t="shared" ca="1" si="122"/>
        <v>187337.9548401545</v>
      </c>
      <c r="AB283">
        <f t="shared" ca="1" si="123"/>
        <v>219811.41913903214</v>
      </c>
      <c r="AE283">
        <f t="shared" ca="1" si="101"/>
        <v>1</v>
      </c>
      <c r="AF283">
        <f t="shared" ca="1" si="102"/>
        <v>0</v>
      </c>
      <c r="BA283" s="7">
        <f ca="1">Table4[[#This Row],[Column20]]/Table4[[#This Row],[Column9]]</f>
        <v>25861.541641570522</v>
      </c>
      <c r="BD283" s="6">
        <f ca="1">Table4[[#This Row],[Column19]]/Table4[[#This Row],[Column18]]</f>
        <v>0.27053711839093819</v>
      </c>
      <c r="BQ283" t="str">
        <f t="shared" ca="1" si="103"/>
        <v>1</v>
      </c>
      <c r="BS283">
        <f ca="1">IF(Table4[[#This Row],[Column28]]&gt;BU282,Table4[[#This Row],[Column3]],0)</f>
        <v>31</v>
      </c>
    </row>
    <row r="284" spans="1:71" x14ac:dyDescent="0.4">
      <c r="A284">
        <f t="shared" ca="1" si="104"/>
        <v>2</v>
      </c>
      <c r="B284" t="str">
        <f t="shared" ca="1" si="105"/>
        <v>man</v>
      </c>
      <c r="C284">
        <f t="shared" ca="1" si="106"/>
        <v>36</v>
      </c>
      <c r="D284">
        <f t="shared" ca="1" si="107"/>
        <v>4</v>
      </c>
      <c r="E284" t="str">
        <f t="shared" ca="1" si="108"/>
        <v>IT</v>
      </c>
      <c r="F284">
        <f t="shared" ca="1" si="115"/>
        <v>2</v>
      </c>
      <c r="G284" t="str">
        <f ca="1">VLOOKUP(F284,$K$3:$L$7:L288,2)</f>
        <v>college</v>
      </c>
      <c r="H284">
        <f t="shared" ca="1" si="109"/>
        <v>1</v>
      </c>
      <c r="I284">
        <f t="shared" ca="1" si="110"/>
        <v>2</v>
      </c>
      <c r="J284">
        <f t="shared" ca="1" si="111"/>
        <v>64774</v>
      </c>
      <c r="P284">
        <f t="shared" ca="1" si="112"/>
        <v>5</v>
      </c>
      <c r="Q284" t="str">
        <f t="shared" ca="1" si="113"/>
        <v>oyo</v>
      </c>
      <c r="R284">
        <f t="shared" ca="1" si="116"/>
        <v>194322</v>
      </c>
      <c r="S284">
        <f t="shared" ca="1" si="114"/>
        <v>121983.52886096768</v>
      </c>
      <c r="T284">
        <f t="shared" ca="1" si="117"/>
        <v>25545.21477897355</v>
      </c>
      <c r="W284">
        <f t="shared" ca="1" si="118"/>
        <v>5410.0366653938954</v>
      </c>
      <c r="X284">
        <f t="shared" ca="1" si="119"/>
        <v>55268.947052754091</v>
      </c>
      <c r="Y284">
        <f t="shared" ca="1" si="120"/>
        <v>1173.3451825518996</v>
      </c>
      <c r="Z284">
        <f t="shared" ca="1" si="121"/>
        <v>221040.55996152543</v>
      </c>
      <c r="AA284">
        <f t="shared" ca="1" si="122"/>
        <v>182662.51257911566</v>
      </c>
      <c r="AB284">
        <f t="shared" ca="1" si="123"/>
        <v>38378.047382409772</v>
      </c>
      <c r="AE284">
        <f t="shared" ca="1" si="101"/>
        <v>1</v>
      </c>
      <c r="AF284">
        <f t="shared" ca="1" si="102"/>
        <v>0</v>
      </c>
      <c r="BA284" s="7">
        <f ca="1">Table4[[#This Row],[Column20]]/Table4[[#This Row],[Column9]]</f>
        <v>12772.607389486775</v>
      </c>
      <c r="BD284" s="6">
        <f ca="1">Table4[[#This Row],[Column19]]/Table4[[#This Row],[Column18]]</f>
        <v>0.62773915902969135</v>
      </c>
      <c r="BQ284" t="str">
        <f t="shared" ca="1" si="103"/>
        <v>0</v>
      </c>
      <c r="BS284">
        <f ca="1">IF(Table4[[#This Row],[Column28]]&gt;BU283,Table4[[#This Row],[Column3]],0)</f>
        <v>36</v>
      </c>
    </row>
    <row r="285" spans="1:71" x14ac:dyDescent="0.4">
      <c r="A285">
        <f t="shared" ca="1" si="104"/>
        <v>2</v>
      </c>
      <c r="B285" t="str">
        <f t="shared" ca="1" si="105"/>
        <v>man</v>
      </c>
      <c r="C285">
        <f t="shared" ca="1" si="106"/>
        <v>33</v>
      </c>
      <c r="D285">
        <f t="shared" ca="1" si="107"/>
        <v>6</v>
      </c>
      <c r="E285" t="str">
        <f t="shared" ca="1" si="108"/>
        <v>Agriculture</v>
      </c>
      <c r="F285">
        <f t="shared" ca="1" si="115"/>
        <v>3</v>
      </c>
      <c r="G285" t="str">
        <f ca="1">VLOOKUP(F285,$K$3:$L$7:L289,2)</f>
        <v>university</v>
      </c>
      <c r="H285">
        <f t="shared" ca="1" si="109"/>
        <v>0</v>
      </c>
      <c r="I285">
        <f t="shared" ca="1" si="110"/>
        <v>3</v>
      </c>
      <c r="J285">
        <f t="shared" ca="1" si="111"/>
        <v>38144</v>
      </c>
      <c r="P285">
        <f t="shared" ca="1" si="112"/>
        <v>2</v>
      </c>
      <c r="Q285" t="str">
        <f t="shared" ca="1" si="113"/>
        <v>ondo</v>
      </c>
      <c r="R285">
        <f t="shared" ca="1" si="116"/>
        <v>114432</v>
      </c>
      <c r="S285">
        <f t="shared" ca="1" si="114"/>
        <v>7706.6057889414633</v>
      </c>
      <c r="T285">
        <f t="shared" ca="1" si="117"/>
        <v>92839.221550806207</v>
      </c>
      <c r="W285">
        <f t="shared" ca="1" si="118"/>
        <v>21557.656330275258</v>
      </c>
      <c r="X285">
        <f t="shared" ca="1" si="119"/>
        <v>6886.1569011143438</v>
      </c>
      <c r="Y285">
        <f t="shared" ca="1" si="120"/>
        <v>1644.8867755276019</v>
      </c>
      <c r="Z285">
        <f t="shared" ca="1" si="121"/>
        <v>208916.10832633381</v>
      </c>
      <c r="AA285">
        <f t="shared" ca="1" si="122"/>
        <v>36150.419020331065</v>
      </c>
      <c r="AB285">
        <f t="shared" ca="1" si="123"/>
        <v>172765.68930600275</v>
      </c>
      <c r="AE285">
        <f t="shared" ca="1" si="101"/>
        <v>1</v>
      </c>
      <c r="AF285">
        <f t="shared" ca="1" si="102"/>
        <v>0</v>
      </c>
      <c r="BA285" s="7">
        <f ca="1">Table4[[#This Row],[Column20]]/Table4[[#This Row],[Column9]]</f>
        <v>30946.40718360207</v>
      </c>
      <c r="BD285" s="6">
        <f ca="1">Table4[[#This Row],[Column19]]/Table4[[#This Row],[Column18]]</f>
        <v>6.73465970090662E-2</v>
      </c>
      <c r="BQ285" t="str">
        <f t="shared" ca="1" si="103"/>
        <v>1</v>
      </c>
      <c r="BS285">
        <f ca="1">IF(Table4[[#This Row],[Column28]]&gt;BU284,Table4[[#This Row],[Column3]],0)</f>
        <v>33</v>
      </c>
    </row>
    <row r="286" spans="1:71" x14ac:dyDescent="0.4">
      <c r="A286">
        <f t="shared" ca="1" si="104"/>
        <v>2</v>
      </c>
      <c r="B286" t="str">
        <f t="shared" ca="1" si="105"/>
        <v>man</v>
      </c>
      <c r="C286">
        <f t="shared" ca="1" si="106"/>
        <v>49</v>
      </c>
      <c r="D286">
        <f t="shared" ca="1" si="107"/>
        <v>3</v>
      </c>
      <c r="E286" t="str">
        <f t="shared" ca="1" si="108"/>
        <v>Academia</v>
      </c>
      <c r="F286">
        <f t="shared" ca="1" si="115"/>
        <v>5</v>
      </c>
      <c r="G286" t="str">
        <f ca="1">VLOOKUP(F286,$K$3:$L$7:L290,2)</f>
        <v>other</v>
      </c>
      <c r="H286">
        <f t="shared" ca="1" si="109"/>
        <v>4</v>
      </c>
      <c r="I286">
        <f t="shared" ca="1" si="110"/>
        <v>2</v>
      </c>
      <c r="J286">
        <f t="shared" ca="1" si="111"/>
        <v>45895</v>
      </c>
      <c r="P286">
        <f t="shared" ca="1" si="112"/>
        <v>6</v>
      </c>
      <c r="Q286" t="str">
        <f t="shared" ca="1" si="113"/>
        <v>ogun</v>
      </c>
      <c r="R286">
        <f t="shared" ca="1" si="116"/>
        <v>183580</v>
      </c>
      <c r="S286">
        <f t="shared" ca="1" si="114"/>
        <v>52782.787378985049</v>
      </c>
      <c r="T286">
        <f t="shared" ca="1" si="117"/>
        <v>31924.353227171392</v>
      </c>
      <c r="W286">
        <f t="shared" ca="1" si="118"/>
        <v>21960.385062431895</v>
      </c>
      <c r="X286">
        <f t="shared" ca="1" si="119"/>
        <v>12784.531932148839</v>
      </c>
      <c r="Y286">
        <f t="shared" ca="1" si="120"/>
        <v>68572.179042115502</v>
      </c>
      <c r="Z286">
        <f t="shared" ca="1" si="121"/>
        <v>284076.53226928692</v>
      </c>
      <c r="AA286">
        <f t="shared" ca="1" si="122"/>
        <v>87527.704373565779</v>
      </c>
      <c r="AB286">
        <f t="shared" ca="1" si="123"/>
        <v>196548.82789572113</v>
      </c>
      <c r="AE286">
        <f t="shared" ca="1" si="101"/>
        <v>1</v>
      </c>
      <c r="AF286">
        <f t="shared" ca="1" si="102"/>
        <v>0</v>
      </c>
      <c r="BA286" s="7">
        <f ca="1">Table4[[#This Row],[Column20]]/Table4[[#This Row],[Column9]]</f>
        <v>15962.176613585696</v>
      </c>
      <c r="BD286" s="6">
        <f ca="1">Table4[[#This Row],[Column19]]/Table4[[#This Row],[Column18]]</f>
        <v>0.28751926886907642</v>
      </c>
      <c r="BQ286" t="str">
        <f t="shared" ca="1" si="103"/>
        <v>1</v>
      </c>
      <c r="BS286">
        <f ca="1">IF(Table4[[#This Row],[Column28]]&gt;BU285,Table4[[#This Row],[Column3]],0)</f>
        <v>49</v>
      </c>
    </row>
    <row r="287" spans="1:71" x14ac:dyDescent="0.4">
      <c r="A287">
        <f t="shared" ca="1" si="104"/>
        <v>2</v>
      </c>
      <c r="B287" t="str">
        <f t="shared" ca="1" si="105"/>
        <v>man</v>
      </c>
      <c r="C287">
        <f t="shared" ca="1" si="106"/>
        <v>42</v>
      </c>
      <c r="D287">
        <f t="shared" ca="1" si="107"/>
        <v>3</v>
      </c>
      <c r="E287" t="str">
        <f t="shared" ca="1" si="108"/>
        <v>Academia</v>
      </c>
      <c r="F287">
        <f t="shared" ca="1" si="115"/>
        <v>4</v>
      </c>
      <c r="G287" t="str">
        <f ca="1">VLOOKUP(F287,$K$3:$L$7:L291,2)</f>
        <v>technical</v>
      </c>
      <c r="H287">
        <f t="shared" ca="1" si="109"/>
        <v>3</v>
      </c>
      <c r="I287">
        <f t="shared" ca="1" si="110"/>
        <v>2</v>
      </c>
      <c r="J287">
        <f t="shared" ca="1" si="111"/>
        <v>63476</v>
      </c>
      <c r="P287">
        <f t="shared" ca="1" si="112"/>
        <v>1</v>
      </c>
      <c r="Q287" t="str">
        <f t="shared" ca="1" si="113"/>
        <v>ekiti</v>
      </c>
      <c r="R287">
        <f t="shared" ca="1" si="116"/>
        <v>190428</v>
      </c>
      <c r="S287">
        <f t="shared" ca="1" si="114"/>
        <v>87523.521414355244</v>
      </c>
      <c r="T287">
        <f t="shared" ca="1" si="117"/>
        <v>75128.384785672999</v>
      </c>
      <c r="W287">
        <f t="shared" ca="1" si="118"/>
        <v>56705.803550820587</v>
      </c>
      <c r="X287">
        <f t="shared" ca="1" si="119"/>
        <v>2852.6734543184107</v>
      </c>
      <c r="Y287">
        <f t="shared" ca="1" si="120"/>
        <v>93271.614569534693</v>
      </c>
      <c r="Z287">
        <f t="shared" ca="1" si="121"/>
        <v>358827.99935520766</v>
      </c>
      <c r="AA287">
        <f t="shared" ca="1" si="122"/>
        <v>147081.99841949422</v>
      </c>
      <c r="AB287">
        <f t="shared" ca="1" si="123"/>
        <v>211746.00093571344</v>
      </c>
      <c r="AE287">
        <f t="shared" ca="1" si="101"/>
        <v>1</v>
      </c>
      <c r="AF287">
        <f t="shared" ca="1" si="102"/>
        <v>0</v>
      </c>
      <c r="BA287" s="7">
        <f ca="1">Table4[[#This Row],[Column20]]/Table4[[#This Row],[Column9]]</f>
        <v>37564.192392836499</v>
      </c>
      <c r="BD287" s="6">
        <f ca="1">Table4[[#This Row],[Column19]]/Table4[[#This Row],[Column18]]</f>
        <v>0.45961476996216544</v>
      </c>
      <c r="BQ287" t="str">
        <f t="shared" ca="1" si="103"/>
        <v>1</v>
      </c>
      <c r="BS287">
        <f ca="1">IF(Table4[[#This Row],[Column28]]&gt;BU286,Table4[[#This Row],[Column3]],0)</f>
        <v>42</v>
      </c>
    </row>
    <row r="288" spans="1:71" x14ac:dyDescent="0.4">
      <c r="A288">
        <f t="shared" ca="1" si="104"/>
        <v>2</v>
      </c>
      <c r="B288" t="str">
        <f t="shared" ca="1" si="105"/>
        <v>man</v>
      </c>
      <c r="C288">
        <f t="shared" ca="1" si="106"/>
        <v>48</v>
      </c>
      <c r="D288">
        <f t="shared" ca="1" si="107"/>
        <v>2</v>
      </c>
      <c r="E288" t="str">
        <f t="shared" ca="1" si="108"/>
        <v>construction</v>
      </c>
      <c r="F288">
        <f t="shared" ca="1" si="115"/>
        <v>4</v>
      </c>
      <c r="G288" t="str">
        <f ca="1">VLOOKUP(F288,$K$3:$L$7:L292,2)</f>
        <v>technical</v>
      </c>
      <c r="H288">
        <f t="shared" ca="1" si="109"/>
        <v>0</v>
      </c>
      <c r="I288">
        <f t="shared" ca="1" si="110"/>
        <v>3</v>
      </c>
      <c r="J288">
        <f t="shared" ca="1" si="111"/>
        <v>48660</v>
      </c>
      <c r="K288">
        <v>96</v>
      </c>
      <c r="L288" t="s">
        <v>11</v>
      </c>
      <c r="N288">
        <v>115</v>
      </c>
      <c r="O288" t="s">
        <v>4</v>
      </c>
      <c r="P288">
        <f t="shared" ca="1" si="112"/>
        <v>5</v>
      </c>
      <c r="Q288" t="str">
        <f t="shared" ca="1" si="113"/>
        <v>oyo</v>
      </c>
      <c r="R288">
        <f t="shared" ca="1" si="116"/>
        <v>194640</v>
      </c>
      <c r="S288">
        <f t="shared" ca="1" si="114"/>
        <v>128589.85179207726</v>
      </c>
      <c r="T288">
        <f t="shared" ca="1" si="117"/>
        <v>76930.52455426089</v>
      </c>
      <c r="W288">
        <f t="shared" ca="1" si="118"/>
        <v>49915.45922993053</v>
      </c>
      <c r="X288">
        <f t="shared" ca="1" si="119"/>
        <v>47884.794703700944</v>
      </c>
      <c r="Y288">
        <f t="shared" ca="1" si="120"/>
        <v>69003.897106617267</v>
      </c>
      <c r="Z288">
        <f t="shared" ca="1" si="121"/>
        <v>340574.42166087817</v>
      </c>
      <c r="AA288">
        <f t="shared" ca="1" si="122"/>
        <v>226390.10572570871</v>
      </c>
      <c r="AB288">
        <f t="shared" ca="1" si="123"/>
        <v>114184.31593516946</v>
      </c>
      <c r="AE288">
        <f t="shared" ca="1" si="101"/>
        <v>1</v>
      </c>
      <c r="AF288">
        <f t="shared" ca="1" si="102"/>
        <v>0</v>
      </c>
      <c r="BA288" s="7">
        <f ca="1">Table4[[#This Row],[Column20]]/Table4[[#This Row],[Column9]]</f>
        <v>25643.508184753631</v>
      </c>
      <c r="BD288" s="6">
        <f ca="1">Table4[[#This Row],[Column19]]/Table4[[#This Row],[Column18]]</f>
        <v>0.66065480780968588</v>
      </c>
      <c r="BQ288" t="str">
        <f t="shared" ca="1" si="103"/>
        <v>0</v>
      </c>
      <c r="BS288">
        <f ca="1">IF(Table4[[#This Row],[Column28]]&gt;BU287,Table4[[#This Row],[Column3]],0)</f>
        <v>48</v>
      </c>
    </row>
    <row r="289" spans="1:71" x14ac:dyDescent="0.4">
      <c r="A289">
        <f t="shared" ca="1" si="104"/>
        <v>2</v>
      </c>
      <c r="B289" t="str">
        <f t="shared" ca="1" si="105"/>
        <v>man</v>
      </c>
      <c r="C289">
        <f t="shared" ca="1" si="106"/>
        <v>36</v>
      </c>
      <c r="D289">
        <f t="shared" ca="1" si="107"/>
        <v>6</v>
      </c>
      <c r="E289" t="str">
        <f t="shared" ca="1" si="108"/>
        <v>Agriculture</v>
      </c>
      <c r="F289">
        <f t="shared" ca="1" si="115"/>
        <v>2</v>
      </c>
      <c r="G289" t="str">
        <f ca="1">VLOOKUP(F289,$K$3:$L$7:L293,2)</f>
        <v>college</v>
      </c>
      <c r="H289">
        <f t="shared" ca="1" si="109"/>
        <v>1</v>
      </c>
      <c r="I289">
        <f t="shared" ca="1" si="110"/>
        <v>3</v>
      </c>
      <c r="J289">
        <f t="shared" ca="1" si="111"/>
        <v>71062</v>
      </c>
      <c r="K289">
        <v>97</v>
      </c>
      <c r="L289" t="s">
        <v>12</v>
      </c>
      <c r="N289">
        <v>116</v>
      </c>
      <c r="O289" t="s">
        <v>5</v>
      </c>
      <c r="P289">
        <f t="shared" ca="1" si="112"/>
        <v>5</v>
      </c>
      <c r="Q289" t="str">
        <f t="shared" ca="1" si="113"/>
        <v>oyo</v>
      </c>
      <c r="R289">
        <f t="shared" ca="1" si="116"/>
        <v>284248</v>
      </c>
      <c r="S289">
        <f t="shared" ca="1" si="114"/>
        <v>508.83600794857847</v>
      </c>
      <c r="T289">
        <f t="shared" ca="1" si="117"/>
        <v>48262.137154134201</v>
      </c>
      <c r="W289">
        <f t="shared" ca="1" si="118"/>
        <v>8921.4873084759529</v>
      </c>
      <c r="X289">
        <f t="shared" ca="1" si="119"/>
        <v>28444.420160400954</v>
      </c>
      <c r="Y289">
        <f t="shared" ca="1" si="120"/>
        <v>97572.117041745398</v>
      </c>
      <c r="Z289">
        <f t="shared" ca="1" si="121"/>
        <v>430082.25419587962</v>
      </c>
      <c r="AA289">
        <f t="shared" ca="1" si="122"/>
        <v>37874.74347682549</v>
      </c>
      <c r="AB289">
        <f t="shared" ca="1" si="123"/>
        <v>392207.51071905415</v>
      </c>
      <c r="AE289">
        <f t="shared" ca="1" si="101"/>
        <v>1</v>
      </c>
      <c r="AF289">
        <f t="shared" ca="1" si="102"/>
        <v>0</v>
      </c>
      <c r="BA289" s="7">
        <f ca="1">Table4[[#This Row],[Column20]]/Table4[[#This Row],[Column9]]</f>
        <v>16087.379051378068</v>
      </c>
      <c r="BD289" s="6">
        <f ca="1">Table4[[#This Row],[Column19]]/Table4[[#This Row],[Column18]]</f>
        <v>1.7901128871569139E-3</v>
      </c>
      <c r="BQ289" t="str">
        <f t="shared" ca="1" si="103"/>
        <v>1</v>
      </c>
      <c r="BS289">
        <f ca="1">IF(Table4[[#This Row],[Column28]]&gt;BU288,Table4[[#This Row],[Column3]],0)</f>
        <v>36</v>
      </c>
    </row>
    <row r="290" spans="1:71" x14ac:dyDescent="0.4">
      <c r="A290">
        <f t="shared" ca="1" si="104"/>
        <v>2</v>
      </c>
      <c r="B290" t="str">
        <f t="shared" ca="1" si="105"/>
        <v>man</v>
      </c>
      <c r="C290">
        <f t="shared" ca="1" si="106"/>
        <v>36</v>
      </c>
      <c r="D290">
        <f t="shared" ca="1" si="107"/>
        <v>5</v>
      </c>
      <c r="E290" t="str">
        <f t="shared" ca="1" si="108"/>
        <v>General work</v>
      </c>
      <c r="F290">
        <f t="shared" ca="1" si="115"/>
        <v>5</v>
      </c>
      <c r="G290" t="str">
        <f ca="1">VLOOKUP(F290,$K$3:$L$7:L294,2)</f>
        <v>other</v>
      </c>
      <c r="H290">
        <f t="shared" ca="1" si="109"/>
        <v>1</v>
      </c>
      <c r="I290">
        <f t="shared" ca="1" si="110"/>
        <v>4</v>
      </c>
      <c r="J290">
        <f t="shared" ca="1" si="111"/>
        <v>46909</v>
      </c>
      <c r="K290">
        <v>98</v>
      </c>
      <c r="L290" t="s">
        <v>13</v>
      </c>
      <c r="N290">
        <v>117</v>
      </c>
      <c r="O290" t="s">
        <v>6</v>
      </c>
      <c r="P290">
        <f t="shared" ca="1" si="112"/>
        <v>5</v>
      </c>
      <c r="Q290" t="str">
        <f t="shared" ca="1" si="113"/>
        <v>oyo</v>
      </c>
      <c r="R290">
        <f t="shared" ca="1" si="116"/>
        <v>140727</v>
      </c>
      <c r="S290">
        <f t="shared" ca="1" si="114"/>
        <v>81018.219377160305</v>
      </c>
      <c r="T290">
        <f t="shared" ca="1" si="117"/>
        <v>120595.84441061974</v>
      </c>
      <c r="U290">
        <v>134</v>
      </c>
      <c r="V290" t="s">
        <v>20</v>
      </c>
      <c r="W290">
        <f t="shared" ca="1" si="118"/>
        <v>81747.391174365388</v>
      </c>
      <c r="X290">
        <f t="shared" ca="1" si="119"/>
        <v>27308.931135106053</v>
      </c>
      <c r="Y290">
        <f t="shared" ca="1" si="120"/>
        <v>35035.97819520031</v>
      </c>
      <c r="Z290">
        <f t="shared" ca="1" si="121"/>
        <v>296358.82260582008</v>
      </c>
      <c r="AA290">
        <f t="shared" ca="1" si="122"/>
        <v>190074.54168663174</v>
      </c>
      <c r="AB290">
        <f t="shared" ca="1" si="123"/>
        <v>106284.28091918834</v>
      </c>
      <c r="AE290">
        <f t="shared" ca="1" si="101"/>
        <v>0</v>
      </c>
      <c r="AF290">
        <f t="shared" ca="1" si="102"/>
        <v>1</v>
      </c>
      <c r="BA290" s="7">
        <f ca="1">Table4[[#This Row],[Column20]]/Table4[[#This Row],[Column9]]</f>
        <v>30148.961102654936</v>
      </c>
      <c r="BD290" s="6">
        <f ca="1">Table4[[#This Row],[Column19]]/Table4[[#This Row],[Column18]]</f>
        <v>0.57571197692809695</v>
      </c>
      <c r="BQ290" t="str">
        <f t="shared" ca="1" si="103"/>
        <v>0</v>
      </c>
      <c r="BS290">
        <f ca="1">IF(Table4[[#This Row],[Column28]]&gt;BU289,Table4[[#This Row],[Column3]],0)</f>
        <v>36</v>
      </c>
    </row>
    <row r="291" spans="1:71" x14ac:dyDescent="0.4">
      <c r="A291">
        <f t="shared" ca="1" si="104"/>
        <v>1</v>
      </c>
      <c r="B291" t="str">
        <f t="shared" ca="1" si="105"/>
        <v>woman</v>
      </c>
      <c r="C291">
        <f t="shared" ca="1" si="106"/>
        <v>47</v>
      </c>
      <c r="D291">
        <f t="shared" ca="1" si="107"/>
        <v>2</v>
      </c>
      <c r="E291" t="str">
        <f t="shared" ca="1" si="108"/>
        <v>construction</v>
      </c>
      <c r="F291">
        <f t="shared" ca="1" si="115"/>
        <v>5</v>
      </c>
      <c r="G291" t="str">
        <f ca="1">VLOOKUP(F291,$K$3:$L$7:L295,2)</f>
        <v>other</v>
      </c>
      <c r="H291">
        <f t="shared" ca="1" si="109"/>
        <v>2</v>
      </c>
      <c r="I291">
        <f t="shared" ca="1" si="110"/>
        <v>4</v>
      </c>
      <c r="J291">
        <f t="shared" ca="1" si="111"/>
        <v>27596</v>
      </c>
      <c r="K291">
        <v>99</v>
      </c>
      <c r="L291" t="s">
        <v>14</v>
      </c>
      <c r="N291">
        <v>118</v>
      </c>
      <c r="O291" t="s">
        <v>7</v>
      </c>
      <c r="P291">
        <f t="shared" ca="1" si="112"/>
        <v>2</v>
      </c>
      <c r="Q291" t="str">
        <f t="shared" ca="1" si="113"/>
        <v>ondo</v>
      </c>
      <c r="R291">
        <f t="shared" ca="1" si="116"/>
        <v>82788</v>
      </c>
      <c r="S291">
        <f t="shared" ca="1" si="114"/>
        <v>6299.4765413636542</v>
      </c>
      <c r="T291">
        <f t="shared" ca="1" si="117"/>
        <v>16239.699823928451</v>
      </c>
      <c r="U291">
        <v>135</v>
      </c>
      <c r="V291" t="s">
        <v>21</v>
      </c>
      <c r="W291">
        <f t="shared" ca="1" si="118"/>
        <v>3836.1107833720289</v>
      </c>
      <c r="X291">
        <f t="shared" ca="1" si="119"/>
        <v>10662.284661202908</v>
      </c>
      <c r="Y291">
        <f t="shared" ca="1" si="120"/>
        <v>16539.443767453329</v>
      </c>
      <c r="Z291">
        <f t="shared" ca="1" si="121"/>
        <v>115567.14359138178</v>
      </c>
      <c r="AA291">
        <f t="shared" ca="1" si="122"/>
        <v>20797.871985938589</v>
      </c>
      <c r="AB291">
        <f t="shared" ca="1" si="123"/>
        <v>94769.271605443195</v>
      </c>
      <c r="AE291">
        <f t="shared" ca="1" si="101"/>
        <v>1</v>
      </c>
      <c r="AF291">
        <f t="shared" ca="1" si="102"/>
        <v>0</v>
      </c>
      <c r="BA291" s="7">
        <f ca="1">Table4[[#This Row],[Column20]]/Table4[[#This Row],[Column9]]</f>
        <v>4059.9249559821128</v>
      </c>
      <c r="BD291" s="6">
        <f ca="1">Table4[[#This Row],[Column19]]/Table4[[#This Row],[Column18]]</f>
        <v>7.6091662334682009E-2</v>
      </c>
      <c r="BQ291" t="str">
        <f t="shared" ca="1" si="103"/>
        <v>1</v>
      </c>
      <c r="BS291">
        <f ca="1">IF(Table4[[#This Row],[Column28]]&gt;BU290,Table4[[#This Row],[Column3]],0)</f>
        <v>47</v>
      </c>
    </row>
    <row r="292" spans="1:71" x14ac:dyDescent="0.4">
      <c r="A292">
        <f t="shared" ca="1" si="104"/>
        <v>2</v>
      </c>
      <c r="B292" t="str">
        <f t="shared" ca="1" si="105"/>
        <v>man</v>
      </c>
      <c r="C292">
        <f t="shared" ca="1" si="106"/>
        <v>41</v>
      </c>
      <c r="D292">
        <f t="shared" ca="1" si="107"/>
        <v>2</v>
      </c>
      <c r="E292" t="str">
        <f t="shared" ca="1" si="108"/>
        <v>construction</v>
      </c>
      <c r="F292">
        <f t="shared" ca="1" si="115"/>
        <v>3</v>
      </c>
      <c r="G292" t="str">
        <f ca="1">VLOOKUP(F292,$K$3:$L$7:L296,2)</f>
        <v>university</v>
      </c>
      <c r="H292">
        <f t="shared" ca="1" si="109"/>
        <v>0</v>
      </c>
      <c r="I292">
        <f t="shared" ca="1" si="110"/>
        <v>3</v>
      </c>
      <c r="J292">
        <f t="shared" ca="1" si="111"/>
        <v>49412</v>
      </c>
      <c r="K292">
        <v>100</v>
      </c>
      <c r="L292" t="s">
        <v>15</v>
      </c>
      <c r="N292">
        <v>119</v>
      </c>
      <c r="O292" t="s">
        <v>8</v>
      </c>
      <c r="P292">
        <f t="shared" ca="1" si="112"/>
        <v>5</v>
      </c>
      <c r="Q292" t="str">
        <f t="shared" ca="1" si="113"/>
        <v>oyo</v>
      </c>
      <c r="R292">
        <f t="shared" ca="1" si="116"/>
        <v>148236</v>
      </c>
      <c r="S292">
        <f t="shared" ca="1" si="114"/>
        <v>53516.003046471051</v>
      </c>
      <c r="T292">
        <f t="shared" ca="1" si="117"/>
        <v>94786.698607883052</v>
      </c>
      <c r="U292">
        <v>136</v>
      </c>
      <c r="V292" t="s">
        <v>22</v>
      </c>
      <c r="W292">
        <f t="shared" ca="1" si="118"/>
        <v>92092.16744869914</v>
      </c>
      <c r="X292">
        <f t="shared" ca="1" si="119"/>
        <v>3498.9466302438709</v>
      </c>
      <c r="Y292">
        <f t="shared" ca="1" si="120"/>
        <v>72794.485980778365</v>
      </c>
      <c r="Z292">
        <f t="shared" ca="1" si="121"/>
        <v>315817.18458866142</v>
      </c>
      <c r="AA292">
        <f t="shared" ca="1" si="122"/>
        <v>149107.11712541408</v>
      </c>
      <c r="AB292">
        <f t="shared" ca="1" si="123"/>
        <v>166710.06746324734</v>
      </c>
      <c r="AE292">
        <f t="shared" ca="1" si="101"/>
        <v>1</v>
      </c>
      <c r="AF292">
        <f t="shared" ca="1" si="102"/>
        <v>0</v>
      </c>
      <c r="BA292" s="7">
        <f ca="1">Table4[[#This Row],[Column20]]/Table4[[#This Row],[Column9]]</f>
        <v>31595.566202627684</v>
      </c>
      <c r="BD292" s="6">
        <f ca="1">Table4[[#This Row],[Column19]]/Table4[[#This Row],[Column18]]</f>
        <v>0.36101893633443327</v>
      </c>
      <c r="BQ292" t="str">
        <f t="shared" ca="1" si="103"/>
        <v>1</v>
      </c>
      <c r="BS292">
        <f ca="1">IF(Table4[[#This Row],[Column28]]&gt;BU291,Table4[[#This Row],[Column3]],0)</f>
        <v>41</v>
      </c>
    </row>
    <row r="293" spans="1:71" x14ac:dyDescent="0.4">
      <c r="A293">
        <f t="shared" ca="1" si="104"/>
        <v>2</v>
      </c>
      <c r="B293" t="str">
        <f t="shared" ca="1" si="105"/>
        <v>man</v>
      </c>
      <c r="C293">
        <f t="shared" ca="1" si="106"/>
        <v>29</v>
      </c>
      <c r="D293">
        <f t="shared" ca="1" si="107"/>
        <v>2</v>
      </c>
      <c r="E293" t="str">
        <f t="shared" ca="1" si="108"/>
        <v>construction</v>
      </c>
      <c r="F293">
        <f t="shared" ca="1" si="115"/>
        <v>3</v>
      </c>
      <c r="G293" t="str">
        <f ca="1">VLOOKUP(F293,$K$3:$L$7:L297,2)</f>
        <v>university</v>
      </c>
      <c r="H293">
        <f t="shared" ca="1" si="109"/>
        <v>3</v>
      </c>
      <c r="I293">
        <f t="shared" ca="1" si="110"/>
        <v>2</v>
      </c>
      <c r="J293">
        <f t="shared" ca="1" si="111"/>
        <v>46852</v>
      </c>
      <c r="N293">
        <v>120</v>
      </c>
      <c r="O293" t="s">
        <v>9</v>
      </c>
      <c r="P293">
        <f t="shared" ca="1" si="112"/>
        <v>1</v>
      </c>
      <c r="Q293" t="str">
        <f t="shared" ca="1" si="113"/>
        <v>ekiti</v>
      </c>
      <c r="R293">
        <f t="shared" ca="1" si="116"/>
        <v>187408</v>
      </c>
      <c r="S293">
        <f t="shared" ca="1" si="114"/>
        <v>180165.26640439095</v>
      </c>
      <c r="T293">
        <f t="shared" ca="1" si="117"/>
        <v>12715.903874693233</v>
      </c>
      <c r="U293">
        <v>137</v>
      </c>
      <c r="V293" t="s">
        <v>23</v>
      </c>
      <c r="W293">
        <f t="shared" ca="1" si="118"/>
        <v>4658.8253291095352</v>
      </c>
      <c r="X293">
        <f t="shared" ca="1" si="119"/>
        <v>45277.998306624795</v>
      </c>
      <c r="Y293">
        <f t="shared" ca="1" si="120"/>
        <v>7218.1313176521362</v>
      </c>
      <c r="Z293">
        <f t="shared" ca="1" si="121"/>
        <v>207342.03519234536</v>
      </c>
      <c r="AA293">
        <f t="shared" ca="1" si="122"/>
        <v>230102.09004012527</v>
      </c>
      <c r="AB293">
        <f t="shared" ca="1" si="123"/>
        <v>-22760.054847779917</v>
      </c>
      <c r="AE293">
        <f t="shared" ca="1" si="101"/>
        <v>1</v>
      </c>
      <c r="AF293">
        <f t="shared" ca="1" si="102"/>
        <v>0</v>
      </c>
      <c r="BA293" s="7">
        <f ca="1">Table4[[#This Row],[Column20]]/Table4[[#This Row],[Column9]]</f>
        <v>6357.9519373466164</v>
      </c>
      <c r="BD293" s="6">
        <f ca="1">Table4[[#This Row],[Column19]]/Table4[[#This Row],[Column18]]</f>
        <v>0.96135312475663226</v>
      </c>
      <c r="BQ293" t="str">
        <f t="shared" ca="1" si="103"/>
        <v>1</v>
      </c>
      <c r="BS293">
        <f ca="1">IF(Table4[[#This Row],[Column28]]&gt;BU292,Table4[[#This Row],[Column3]],0)</f>
        <v>0</v>
      </c>
    </row>
    <row r="294" spans="1:71" x14ac:dyDescent="0.4">
      <c r="A294">
        <f t="shared" ca="1" si="104"/>
        <v>2</v>
      </c>
      <c r="B294" t="str">
        <f t="shared" ca="1" si="105"/>
        <v>man</v>
      </c>
      <c r="C294">
        <f t="shared" ca="1" si="106"/>
        <v>36</v>
      </c>
      <c r="D294">
        <f t="shared" ca="1" si="107"/>
        <v>4</v>
      </c>
      <c r="E294" t="str">
        <f t="shared" ca="1" si="108"/>
        <v>IT</v>
      </c>
      <c r="F294">
        <f t="shared" ca="1" si="115"/>
        <v>5</v>
      </c>
      <c r="G294" t="str">
        <f ca="1">VLOOKUP(F294,$K$3:$L$7:L298,2)</f>
        <v>other</v>
      </c>
      <c r="H294">
        <f t="shared" ca="1" si="109"/>
        <v>0</v>
      </c>
      <c r="I294">
        <f t="shared" ca="1" si="110"/>
        <v>4</v>
      </c>
      <c r="J294">
        <f t="shared" ca="1" si="111"/>
        <v>61685</v>
      </c>
      <c r="P294">
        <f t="shared" ca="1" si="112"/>
        <v>6</v>
      </c>
      <c r="Q294" t="str">
        <f t="shared" ca="1" si="113"/>
        <v>ogun</v>
      </c>
      <c r="R294">
        <f t="shared" ca="1" si="116"/>
        <v>185055</v>
      </c>
      <c r="S294">
        <f t="shared" ca="1" si="114"/>
        <v>63537.796625778552</v>
      </c>
      <c r="T294">
        <f t="shared" ca="1" si="117"/>
        <v>175170.74084605547</v>
      </c>
      <c r="U294">
        <v>138</v>
      </c>
      <c r="V294" t="s">
        <v>24</v>
      </c>
      <c r="W294">
        <f t="shared" ca="1" si="118"/>
        <v>103161.59460555877</v>
      </c>
      <c r="X294">
        <f t="shared" ca="1" si="119"/>
        <v>55081.673800136901</v>
      </c>
      <c r="Y294">
        <f t="shared" ca="1" si="120"/>
        <v>55610.546093368364</v>
      </c>
      <c r="Z294">
        <f t="shared" ca="1" si="121"/>
        <v>415836.28693942388</v>
      </c>
      <c r="AA294">
        <f t="shared" ca="1" si="122"/>
        <v>221781.06503147422</v>
      </c>
      <c r="AB294">
        <f t="shared" ca="1" si="123"/>
        <v>194055.22190794966</v>
      </c>
      <c r="AE294">
        <f t="shared" ca="1" si="101"/>
        <v>0</v>
      </c>
      <c r="AF294">
        <f t="shared" ca="1" si="102"/>
        <v>1</v>
      </c>
      <c r="BA294" s="7">
        <f ca="1">Table4[[#This Row],[Column20]]/Table4[[#This Row],[Column9]]</f>
        <v>43792.685211513868</v>
      </c>
      <c r="BD294" s="6">
        <f ca="1">Table4[[#This Row],[Column19]]/Table4[[#This Row],[Column18]]</f>
        <v>0.34334547364717816</v>
      </c>
      <c r="BQ294" t="str">
        <f t="shared" ca="1" si="103"/>
        <v>1</v>
      </c>
      <c r="BS294">
        <f ca="1">IF(Table4[[#This Row],[Column28]]&gt;BU293,Table4[[#This Row],[Column3]],0)</f>
        <v>36</v>
      </c>
    </row>
    <row r="295" spans="1:71" x14ac:dyDescent="0.4">
      <c r="A295">
        <f t="shared" ca="1" si="104"/>
        <v>1</v>
      </c>
      <c r="B295" t="str">
        <f t="shared" ca="1" si="105"/>
        <v>woman</v>
      </c>
      <c r="C295">
        <f t="shared" ca="1" si="106"/>
        <v>37</v>
      </c>
      <c r="D295">
        <f t="shared" ca="1" si="107"/>
        <v>5</v>
      </c>
      <c r="E295" t="str">
        <f t="shared" ca="1" si="108"/>
        <v>General work</v>
      </c>
      <c r="F295">
        <f t="shared" ca="1" si="115"/>
        <v>2</v>
      </c>
      <c r="G295" t="str">
        <f ca="1">VLOOKUP(F295,$K$3:$L$7:L299,2)</f>
        <v>college</v>
      </c>
      <c r="H295">
        <f t="shared" ca="1" si="109"/>
        <v>3</v>
      </c>
      <c r="I295">
        <f t="shared" ca="1" si="110"/>
        <v>3</v>
      </c>
      <c r="J295">
        <f t="shared" ca="1" si="111"/>
        <v>57600</v>
      </c>
      <c r="P295">
        <f t="shared" ca="1" si="112"/>
        <v>7</v>
      </c>
      <c r="Q295" t="str">
        <f t="shared" ca="1" si="113"/>
        <v>kwara</v>
      </c>
      <c r="R295">
        <f t="shared" ca="1" si="116"/>
        <v>172800</v>
      </c>
      <c r="S295">
        <f t="shared" ca="1" si="114"/>
        <v>162216.70869306743</v>
      </c>
      <c r="T295">
        <f t="shared" ca="1" si="117"/>
        <v>151030.35088237608</v>
      </c>
      <c r="U295">
        <v>139</v>
      </c>
      <c r="V295" t="s">
        <v>25</v>
      </c>
      <c r="W295">
        <f t="shared" ca="1" si="118"/>
        <v>108117.85884611425</v>
      </c>
      <c r="X295">
        <f t="shared" ca="1" si="119"/>
        <v>23784.522339856518</v>
      </c>
      <c r="Y295">
        <f t="shared" ca="1" si="120"/>
        <v>59773.260735185104</v>
      </c>
      <c r="Z295">
        <f t="shared" ca="1" si="121"/>
        <v>383603.6116175612</v>
      </c>
      <c r="AA295">
        <f t="shared" ca="1" si="122"/>
        <v>294119.08987903822</v>
      </c>
      <c r="AB295">
        <f t="shared" ca="1" si="123"/>
        <v>89484.521738522977</v>
      </c>
      <c r="AE295">
        <f t="shared" ca="1" si="101"/>
        <v>0</v>
      </c>
      <c r="AF295">
        <f t="shared" ca="1" si="102"/>
        <v>1</v>
      </c>
      <c r="BA295" s="7">
        <f ca="1">Table4[[#This Row],[Column20]]/Table4[[#This Row],[Column9]]</f>
        <v>50343.45029412536</v>
      </c>
      <c r="BD295" s="6">
        <f ca="1">Table4[[#This Row],[Column19]]/Table4[[#This Row],[Column18]]</f>
        <v>0.93875410123302905</v>
      </c>
      <c r="BQ295" t="str">
        <f t="shared" ca="1" si="103"/>
        <v>1</v>
      </c>
      <c r="BS295">
        <f ca="1">IF(Table4[[#This Row],[Column28]]&gt;BU294,Table4[[#This Row],[Column3]],0)</f>
        <v>37</v>
      </c>
    </row>
    <row r="296" spans="1:71" x14ac:dyDescent="0.4">
      <c r="A296">
        <f t="shared" ca="1" si="104"/>
        <v>1</v>
      </c>
      <c r="B296" t="str">
        <f t="shared" ca="1" si="105"/>
        <v>woman</v>
      </c>
      <c r="C296">
        <f t="shared" ca="1" si="106"/>
        <v>49</v>
      </c>
      <c r="D296">
        <f t="shared" ca="1" si="107"/>
        <v>6</v>
      </c>
      <c r="E296" t="str">
        <f t="shared" ca="1" si="108"/>
        <v>Agriculture</v>
      </c>
      <c r="F296">
        <f t="shared" ca="1" si="115"/>
        <v>4</v>
      </c>
      <c r="G296" t="str">
        <f ca="1">VLOOKUP(F296,$K$3:$L$7:L300,2)</f>
        <v>technical</v>
      </c>
      <c r="H296">
        <f t="shared" ca="1" si="109"/>
        <v>0</v>
      </c>
      <c r="I296">
        <f t="shared" ca="1" si="110"/>
        <v>2</v>
      </c>
      <c r="J296">
        <f t="shared" ca="1" si="111"/>
        <v>41106</v>
      </c>
      <c r="P296">
        <f t="shared" ca="1" si="112"/>
        <v>7</v>
      </c>
      <c r="Q296" t="str">
        <f t="shared" ca="1" si="113"/>
        <v>kwara</v>
      </c>
      <c r="R296">
        <f t="shared" ca="1" si="116"/>
        <v>164424</v>
      </c>
      <c r="S296">
        <f t="shared" ca="1" si="114"/>
        <v>148919.84515172124</v>
      </c>
      <c r="T296">
        <f t="shared" ca="1" si="117"/>
        <v>14507.101248429806</v>
      </c>
      <c r="U296">
        <v>140</v>
      </c>
      <c r="V296" t="s">
        <v>26</v>
      </c>
      <c r="W296">
        <f t="shared" ca="1" si="118"/>
        <v>1213.7256824024782</v>
      </c>
      <c r="X296">
        <f t="shared" ca="1" si="119"/>
        <v>25766.159077910423</v>
      </c>
      <c r="Y296">
        <f t="shared" ca="1" si="120"/>
        <v>18535.024602608068</v>
      </c>
      <c r="Z296">
        <f t="shared" ca="1" si="121"/>
        <v>197466.12585103785</v>
      </c>
      <c r="AA296">
        <f t="shared" ca="1" si="122"/>
        <v>175899.72991203412</v>
      </c>
      <c r="AB296">
        <f t="shared" ca="1" si="123"/>
        <v>21566.395939003734</v>
      </c>
      <c r="AE296">
        <f t="shared" ca="1" si="101"/>
        <v>1</v>
      </c>
      <c r="AF296">
        <f t="shared" ca="1" si="102"/>
        <v>0</v>
      </c>
      <c r="BA296" s="7">
        <f ca="1">Table4[[#This Row],[Column20]]/Table4[[#This Row],[Column9]]</f>
        <v>7253.5506242149031</v>
      </c>
      <c r="BD296" s="6">
        <f ca="1">Table4[[#This Row],[Column19]]/Table4[[#This Row],[Column18]]</f>
        <v>0.90570625426775431</v>
      </c>
      <c r="BQ296" t="str">
        <f t="shared" ca="1" si="103"/>
        <v>1</v>
      </c>
      <c r="BS296">
        <f ca="1">IF(Table4[[#This Row],[Column28]]&gt;BU295,Table4[[#This Row],[Column3]],0)</f>
        <v>49</v>
      </c>
    </row>
    <row r="297" spans="1:71" x14ac:dyDescent="0.4">
      <c r="A297">
        <f t="shared" ca="1" si="104"/>
        <v>2</v>
      </c>
      <c r="B297" t="str">
        <f t="shared" ca="1" si="105"/>
        <v>man</v>
      </c>
      <c r="C297">
        <f t="shared" ca="1" si="106"/>
        <v>27</v>
      </c>
      <c r="D297">
        <f t="shared" ca="1" si="107"/>
        <v>6</v>
      </c>
      <c r="E297" t="str">
        <f t="shared" ca="1" si="108"/>
        <v>Agriculture</v>
      </c>
      <c r="F297">
        <f t="shared" ca="1" si="115"/>
        <v>2</v>
      </c>
      <c r="G297" t="str">
        <f ca="1">VLOOKUP(F297,$K$3:$L$7:L301,2)</f>
        <v>college</v>
      </c>
      <c r="H297">
        <f t="shared" ca="1" si="109"/>
        <v>4</v>
      </c>
      <c r="I297">
        <f t="shared" ca="1" si="110"/>
        <v>4</v>
      </c>
      <c r="J297">
        <f t="shared" ca="1" si="111"/>
        <v>44361</v>
      </c>
      <c r="P297">
        <f t="shared" ca="1" si="112"/>
        <v>1</v>
      </c>
      <c r="Q297" t="str">
        <f t="shared" ca="1" si="113"/>
        <v>ekiti</v>
      </c>
      <c r="R297">
        <f t="shared" ca="1" si="116"/>
        <v>133083</v>
      </c>
      <c r="S297">
        <f t="shared" ca="1" si="114"/>
        <v>129713.89883936346</v>
      </c>
      <c r="T297">
        <f t="shared" ca="1" si="117"/>
        <v>48408.076408848057</v>
      </c>
      <c r="W297">
        <f t="shared" ca="1" si="118"/>
        <v>12385.563340350596</v>
      </c>
      <c r="X297">
        <f t="shared" ca="1" si="119"/>
        <v>25774.862122324921</v>
      </c>
      <c r="Y297">
        <f t="shared" ca="1" si="120"/>
        <v>38406.697727993887</v>
      </c>
      <c r="Z297">
        <f t="shared" ca="1" si="121"/>
        <v>219897.77413684194</v>
      </c>
      <c r="AA297">
        <f t="shared" ca="1" si="122"/>
        <v>167874.32430203899</v>
      </c>
      <c r="AB297">
        <f t="shared" ca="1" si="123"/>
        <v>52023.449834802945</v>
      </c>
      <c r="AE297">
        <f t="shared" ca="1" si="101"/>
        <v>0</v>
      </c>
      <c r="AF297">
        <f t="shared" ca="1" si="102"/>
        <v>1</v>
      </c>
      <c r="BA297" s="7">
        <f ca="1">Table4[[#This Row],[Column20]]/Table4[[#This Row],[Column9]]</f>
        <v>12102.019102212014</v>
      </c>
      <c r="BD297" s="6">
        <f ca="1">Table4[[#This Row],[Column19]]/Table4[[#This Row],[Column18]]</f>
        <v>0.97468421090119295</v>
      </c>
      <c r="BQ297" t="str">
        <f t="shared" ca="1" si="103"/>
        <v>1</v>
      </c>
      <c r="BS297">
        <f ca="1">IF(Table4[[#This Row],[Column28]]&gt;BU296,Table4[[#This Row],[Column3]],0)</f>
        <v>27</v>
      </c>
    </row>
    <row r="298" spans="1:71" x14ac:dyDescent="0.4">
      <c r="A298">
        <f t="shared" ca="1" si="104"/>
        <v>1</v>
      </c>
      <c r="B298" t="str">
        <f t="shared" ca="1" si="105"/>
        <v>woman</v>
      </c>
      <c r="C298">
        <f t="shared" ca="1" si="106"/>
        <v>49</v>
      </c>
      <c r="D298">
        <f t="shared" ca="1" si="107"/>
        <v>2</v>
      </c>
      <c r="E298" t="str">
        <f t="shared" ca="1" si="108"/>
        <v>construction</v>
      </c>
      <c r="F298">
        <f t="shared" ca="1" si="115"/>
        <v>3</v>
      </c>
      <c r="G298" t="str">
        <f ca="1">VLOOKUP(F298,$K$3:$L$7:L302,2)</f>
        <v>university</v>
      </c>
      <c r="H298">
        <f t="shared" ca="1" si="109"/>
        <v>3</v>
      </c>
      <c r="I298">
        <f t="shared" ca="1" si="110"/>
        <v>2</v>
      </c>
      <c r="J298">
        <f t="shared" ca="1" si="111"/>
        <v>77616</v>
      </c>
      <c r="P298">
        <f t="shared" ca="1" si="112"/>
        <v>7</v>
      </c>
      <c r="Q298" t="str">
        <f t="shared" ca="1" si="113"/>
        <v>kwara</v>
      </c>
      <c r="R298">
        <f t="shared" ca="1" si="116"/>
        <v>310464</v>
      </c>
      <c r="S298">
        <f t="shared" ca="1" si="114"/>
        <v>246213.79941071689</v>
      </c>
      <c r="T298">
        <f t="shared" ca="1" si="117"/>
        <v>102015.63834480815</v>
      </c>
      <c r="W298">
        <f t="shared" ca="1" si="118"/>
        <v>54745.65933302843</v>
      </c>
      <c r="X298">
        <f t="shared" ca="1" si="119"/>
        <v>33497.840535602467</v>
      </c>
      <c r="Y298">
        <f t="shared" ca="1" si="120"/>
        <v>10851.451042891298</v>
      </c>
      <c r="Z298">
        <f t="shared" ca="1" si="121"/>
        <v>423331.08938769944</v>
      </c>
      <c r="AA298">
        <f t="shared" ca="1" si="122"/>
        <v>334457.29927934782</v>
      </c>
      <c r="AB298">
        <f t="shared" ca="1" si="123"/>
        <v>88873.790108351619</v>
      </c>
      <c r="AE298">
        <f t="shared" ca="1" si="101"/>
        <v>1</v>
      </c>
      <c r="AF298">
        <f t="shared" ca="1" si="102"/>
        <v>0</v>
      </c>
      <c r="BA298" s="7">
        <f ca="1">Table4[[#This Row],[Column20]]/Table4[[#This Row],[Column9]]</f>
        <v>51007.819172404073</v>
      </c>
      <c r="BD298" s="6">
        <f ca="1">Table4[[#This Row],[Column19]]/Table4[[#This Row],[Column18]]</f>
        <v>0.7930510442779739</v>
      </c>
      <c r="BQ298" t="str">
        <f t="shared" ca="1" si="103"/>
        <v>1</v>
      </c>
      <c r="BS298">
        <f ca="1">IF(Table4[[#This Row],[Column28]]&gt;BU297,Table4[[#This Row],[Column3]],0)</f>
        <v>49</v>
      </c>
    </row>
    <row r="299" spans="1:71" x14ac:dyDescent="0.4">
      <c r="A299">
        <f t="shared" ca="1" si="104"/>
        <v>2</v>
      </c>
      <c r="B299" t="str">
        <f t="shared" ca="1" si="105"/>
        <v>man</v>
      </c>
      <c r="C299">
        <f t="shared" ca="1" si="106"/>
        <v>31</v>
      </c>
      <c r="D299">
        <f t="shared" ca="1" si="107"/>
        <v>1</v>
      </c>
      <c r="E299" t="str">
        <f t="shared" ca="1" si="108"/>
        <v>heallth</v>
      </c>
      <c r="F299">
        <f t="shared" ca="1" si="115"/>
        <v>3</v>
      </c>
      <c r="G299" t="str">
        <f ca="1">VLOOKUP(F299,$K$3:$L$7:L303,2)</f>
        <v>university</v>
      </c>
      <c r="H299">
        <f t="shared" ca="1" si="109"/>
        <v>4</v>
      </c>
      <c r="I299">
        <f t="shared" ca="1" si="110"/>
        <v>1</v>
      </c>
      <c r="J299">
        <f t="shared" ca="1" si="111"/>
        <v>59865</v>
      </c>
      <c r="P299">
        <f t="shared" ca="1" si="112"/>
        <v>1</v>
      </c>
      <c r="Q299" t="str">
        <f t="shared" ca="1" si="113"/>
        <v>ekiti</v>
      </c>
      <c r="R299">
        <f t="shared" ca="1" si="116"/>
        <v>179595</v>
      </c>
      <c r="S299">
        <f t="shared" ca="1" si="114"/>
        <v>69677.657404138692</v>
      </c>
      <c r="T299">
        <f t="shared" ca="1" si="117"/>
        <v>28023.007997595359</v>
      </c>
      <c r="W299">
        <f t="shared" ca="1" si="118"/>
        <v>473.68553797908368</v>
      </c>
      <c r="X299">
        <f t="shared" ca="1" si="119"/>
        <v>56576.971909028063</v>
      </c>
      <c r="Y299">
        <f t="shared" ca="1" si="120"/>
        <v>42635.667771543216</v>
      </c>
      <c r="Z299">
        <f t="shared" ca="1" si="121"/>
        <v>250253.67576913856</v>
      </c>
      <c r="AA299">
        <f t="shared" ca="1" si="122"/>
        <v>126728.31485114584</v>
      </c>
      <c r="AB299">
        <f t="shared" ca="1" si="123"/>
        <v>123525.36091799272</v>
      </c>
      <c r="AE299">
        <f t="shared" ca="1" si="101"/>
        <v>1</v>
      </c>
      <c r="AF299">
        <f t="shared" ca="1" si="102"/>
        <v>0</v>
      </c>
      <c r="BA299" s="7">
        <f ca="1">Table4[[#This Row],[Column20]]/Table4[[#This Row],[Column9]]</f>
        <v>28023.007997595359</v>
      </c>
      <c r="BD299" s="6">
        <f ca="1">Table4[[#This Row],[Column19]]/Table4[[#This Row],[Column18]]</f>
        <v>0.38797103151055817</v>
      </c>
      <c r="BQ299" t="str">
        <f t="shared" ca="1" si="103"/>
        <v>1</v>
      </c>
      <c r="BS299">
        <f ca="1">IF(Table4[[#This Row],[Column28]]&gt;BU298,Table4[[#This Row],[Column3]],0)</f>
        <v>31</v>
      </c>
    </row>
    <row r="300" spans="1:71" x14ac:dyDescent="0.4">
      <c r="A300">
        <f t="shared" ca="1" si="104"/>
        <v>2</v>
      </c>
      <c r="B300" t="str">
        <f t="shared" ca="1" si="105"/>
        <v>man</v>
      </c>
      <c r="C300">
        <f t="shared" ca="1" si="106"/>
        <v>36</v>
      </c>
      <c r="D300">
        <f t="shared" ca="1" si="107"/>
        <v>6</v>
      </c>
      <c r="E300" t="str">
        <f t="shared" ca="1" si="108"/>
        <v>Agriculture</v>
      </c>
      <c r="F300">
        <f t="shared" ca="1" si="115"/>
        <v>5</v>
      </c>
      <c r="G300" t="str">
        <f ca="1">VLOOKUP(F300,$K$3:$L$7:L304,2)</f>
        <v>other</v>
      </c>
      <c r="H300">
        <f t="shared" ca="1" si="109"/>
        <v>1</v>
      </c>
      <c r="I300">
        <f t="shared" ca="1" si="110"/>
        <v>1</v>
      </c>
      <c r="J300">
        <f t="shared" ca="1" si="111"/>
        <v>72934</v>
      </c>
      <c r="P300">
        <f t="shared" ca="1" si="112"/>
        <v>3</v>
      </c>
      <c r="Q300" t="str">
        <f t="shared" ca="1" si="113"/>
        <v>osun</v>
      </c>
      <c r="R300">
        <f t="shared" ca="1" si="116"/>
        <v>218802</v>
      </c>
      <c r="S300">
        <f t="shared" ca="1" si="114"/>
        <v>137099.9238458075</v>
      </c>
      <c r="T300">
        <f t="shared" ca="1" si="117"/>
        <v>60368.527528573228</v>
      </c>
      <c r="W300">
        <f t="shared" ca="1" si="118"/>
        <v>39293.828203139376</v>
      </c>
      <c r="X300">
        <f t="shared" ca="1" si="119"/>
        <v>20039.642356308243</v>
      </c>
      <c r="Y300">
        <f t="shared" ca="1" si="120"/>
        <v>69788.097741725767</v>
      </c>
      <c r="Z300">
        <f t="shared" ca="1" si="121"/>
        <v>348958.62527029897</v>
      </c>
      <c r="AA300">
        <f t="shared" ca="1" si="122"/>
        <v>196433.39440525509</v>
      </c>
      <c r="AB300">
        <f t="shared" ca="1" si="123"/>
        <v>152525.23086504388</v>
      </c>
      <c r="AE300">
        <f t="shared" ca="1" si="101"/>
        <v>1</v>
      </c>
      <c r="AF300">
        <f t="shared" ca="1" si="102"/>
        <v>0</v>
      </c>
      <c r="BA300" s="7">
        <f ca="1">Table4[[#This Row],[Column20]]/Table4[[#This Row],[Column9]]</f>
        <v>60368.527528573228</v>
      </c>
      <c r="BD300" s="6">
        <f ca="1">Table4[[#This Row],[Column19]]/Table4[[#This Row],[Column18]]</f>
        <v>0.62659355876914968</v>
      </c>
      <c r="BQ300" t="str">
        <f t="shared" ca="1" si="103"/>
        <v>1</v>
      </c>
      <c r="BS300">
        <f ca="1">IF(Table4[[#This Row],[Column28]]&gt;BU299,Table4[[#This Row],[Column3]],0)</f>
        <v>36</v>
      </c>
    </row>
    <row r="301" spans="1:71" x14ac:dyDescent="0.4">
      <c r="A301">
        <f t="shared" ca="1" si="104"/>
        <v>2</v>
      </c>
      <c r="B301" t="str">
        <f t="shared" ca="1" si="105"/>
        <v>man</v>
      </c>
      <c r="C301">
        <f t="shared" ca="1" si="106"/>
        <v>46</v>
      </c>
      <c r="D301">
        <f t="shared" ca="1" si="107"/>
        <v>5</v>
      </c>
      <c r="E301" t="str">
        <f t="shared" ca="1" si="108"/>
        <v>General work</v>
      </c>
      <c r="F301">
        <f t="shared" ca="1" si="115"/>
        <v>4</v>
      </c>
      <c r="G301" t="str">
        <f ca="1">VLOOKUP(F301,$K$3:$L$7:L305,2)</f>
        <v>technical</v>
      </c>
      <c r="H301">
        <f t="shared" ca="1" si="109"/>
        <v>4</v>
      </c>
      <c r="I301">
        <f t="shared" ca="1" si="110"/>
        <v>3</v>
      </c>
      <c r="J301">
        <f t="shared" ca="1" si="111"/>
        <v>47957</v>
      </c>
      <c r="P301">
        <f t="shared" ca="1" si="112"/>
        <v>4</v>
      </c>
      <c r="Q301" t="str">
        <f t="shared" ca="1" si="113"/>
        <v>lagos</v>
      </c>
      <c r="R301">
        <f t="shared" ca="1" si="116"/>
        <v>143871</v>
      </c>
      <c r="S301">
        <f t="shared" ca="1" si="114"/>
        <v>74688.657689485262</v>
      </c>
      <c r="T301">
        <f t="shared" ca="1" si="117"/>
        <v>45855.124163488996</v>
      </c>
      <c r="W301">
        <f t="shared" ca="1" si="118"/>
        <v>37709.036640890845</v>
      </c>
      <c r="X301">
        <f t="shared" ca="1" si="119"/>
        <v>35487.246527110387</v>
      </c>
      <c r="Y301">
        <f t="shared" ca="1" si="120"/>
        <v>14777.676429177307</v>
      </c>
      <c r="Z301">
        <f t="shared" ca="1" si="121"/>
        <v>204503.80059266632</v>
      </c>
      <c r="AA301">
        <f t="shared" ca="1" si="122"/>
        <v>147884.94085748651</v>
      </c>
      <c r="AB301">
        <f t="shared" ca="1" si="123"/>
        <v>56618.859735179809</v>
      </c>
      <c r="AE301">
        <f t="shared" ca="1" si="101"/>
        <v>1</v>
      </c>
      <c r="AF301">
        <f t="shared" ca="1" si="102"/>
        <v>0</v>
      </c>
      <c r="BA301" s="7">
        <f ca="1">Table4[[#This Row],[Column20]]/Table4[[#This Row],[Column9]]</f>
        <v>15285.041387829666</v>
      </c>
      <c r="BD301" s="6">
        <f ca="1">Table4[[#This Row],[Column19]]/Table4[[#This Row],[Column18]]</f>
        <v>0.51913629355106494</v>
      </c>
      <c r="BQ301" t="str">
        <f t="shared" ca="1" si="103"/>
        <v>1</v>
      </c>
      <c r="BS301">
        <f ca="1">IF(Table4[[#This Row],[Column28]]&gt;BU300,Table4[[#This Row],[Column3]],0)</f>
        <v>46</v>
      </c>
    </row>
    <row r="302" spans="1:71" x14ac:dyDescent="0.4">
      <c r="A302">
        <f t="shared" ca="1" si="104"/>
        <v>2</v>
      </c>
      <c r="B302" t="str">
        <f t="shared" ca="1" si="105"/>
        <v>man</v>
      </c>
      <c r="C302">
        <f t="shared" ca="1" si="106"/>
        <v>33</v>
      </c>
      <c r="D302">
        <f t="shared" ca="1" si="107"/>
        <v>4</v>
      </c>
      <c r="E302" t="str">
        <f t="shared" ca="1" si="108"/>
        <v>IT</v>
      </c>
      <c r="F302">
        <f t="shared" ca="1" si="115"/>
        <v>4</v>
      </c>
      <c r="G302" t="str">
        <f ca="1">VLOOKUP(F302,$K$3:$L$7:L306,2)</f>
        <v>technical</v>
      </c>
      <c r="H302">
        <f t="shared" ca="1" si="109"/>
        <v>2</v>
      </c>
      <c r="I302">
        <f t="shared" ca="1" si="110"/>
        <v>2</v>
      </c>
      <c r="J302">
        <f t="shared" ca="1" si="111"/>
        <v>39420</v>
      </c>
      <c r="P302">
        <f t="shared" ca="1" si="112"/>
        <v>1</v>
      </c>
      <c r="Q302" t="str">
        <f t="shared" ca="1" si="113"/>
        <v>ekiti</v>
      </c>
      <c r="R302">
        <f t="shared" ca="1" si="116"/>
        <v>118260</v>
      </c>
      <c r="S302">
        <f t="shared" ca="1" si="114"/>
        <v>19526.103432760534</v>
      </c>
      <c r="T302">
        <f t="shared" ca="1" si="117"/>
        <v>31659.928610676747</v>
      </c>
      <c r="W302">
        <f t="shared" ca="1" si="118"/>
        <v>23783.500628215854</v>
      </c>
      <c r="X302">
        <f t="shared" ca="1" si="119"/>
        <v>18157.027899956578</v>
      </c>
      <c r="Y302">
        <f t="shared" ca="1" si="120"/>
        <v>21914.56091962686</v>
      </c>
      <c r="Z302">
        <f t="shared" ca="1" si="121"/>
        <v>171834.4895303036</v>
      </c>
      <c r="AA302">
        <f t="shared" ca="1" si="122"/>
        <v>61466.631960932966</v>
      </c>
      <c r="AB302">
        <f t="shared" ca="1" si="123"/>
        <v>110367.85756937064</v>
      </c>
      <c r="AE302">
        <f t="shared" ca="1" si="101"/>
        <v>0</v>
      </c>
      <c r="AF302">
        <f t="shared" ca="1" si="102"/>
        <v>1</v>
      </c>
      <c r="BA302" s="7">
        <f ca="1">Table4[[#This Row],[Column20]]/Table4[[#This Row],[Column9]]</f>
        <v>15829.964305338373</v>
      </c>
      <c r="BD302" s="6">
        <f ca="1">Table4[[#This Row],[Column19]]/Table4[[#This Row],[Column18]]</f>
        <v>0.1651116474950155</v>
      </c>
      <c r="BQ302" t="str">
        <f t="shared" ca="1" si="103"/>
        <v>1</v>
      </c>
      <c r="BS302">
        <f ca="1">IF(Table4[[#This Row],[Column28]]&gt;BU301,Table4[[#This Row],[Column3]],0)</f>
        <v>33</v>
      </c>
    </row>
    <row r="303" spans="1:71" x14ac:dyDescent="0.4">
      <c r="A303">
        <f t="shared" ca="1" si="104"/>
        <v>1</v>
      </c>
      <c r="B303" t="str">
        <f t="shared" ca="1" si="105"/>
        <v>woman</v>
      </c>
      <c r="C303">
        <f t="shared" ca="1" si="106"/>
        <v>38</v>
      </c>
      <c r="D303">
        <f t="shared" ca="1" si="107"/>
        <v>5</v>
      </c>
      <c r="E303" t="str">
        <f t="shared" ca="1" si="108"/>
        <v>General work</v>
      </c>
      <c r="F303">
        <f t="shared" ca="1" si="115"/>
        <v>2</v>
      </c>
      <c r="G303" t="str">
        <f ca="1">VLOOKUP(F303,$K$3:$L$7:L307,2)</f>
        <v>college</v>
      </c>
      <c r="H303">
        <f t="shared" ca="1" si="109"/>
        <v>3</v>
      </c>
      <c r="I303">
        <f t="shared" ca="1" si="110"/>
        <v>3</v>
      </c>
      <c r="J303">
        <f t="shared" ca="1" si="111"/>
        <v>26412</v>
      </c>
      <c r="K303">
        <v>101</v>
      </c>
      <c r="L303" t="s">
        <v>11</v>
      </c>
      <c r="N303">
        <v>121</v>
      </c>
      <c r="O303" t="s">
        <v>4</v>
      </c>
      <c r="P303">
        <f t="shared" ca="1" si="112"/>
        <v>1</v>
      </c>
      <c r="Q303" t="str">
        <f t="shared" ca="1" si="113"/>
        <v>ekiti</v>
      </c>
      <c r="R303">
        <f t="shared" ca="1" si="116"/>
        <v>105648</v>
      </c>
      <c r="S303">
        <f t="shared" ca="1" si="114"/>
        <v>57399.45963845923</v>
      </c>
      <c r="T303">
        <f t="shared" ca="1" si="117"/>
        <v>43198.361218586346</v>
      </c>
      <c r="W303">
        <f t="shared" ca="1" si="118"/>
        <v>38449.662201281171</v>
      </c>
      <c r="X303">
        <f t="shared" ca="1" si="119"/>
        <v>7675.0906288177157</v>
      </c>
      <c r="Y303">
        <f t="shared" ca="1" si="120"/>
        <v>4930.8377285393235</v>
      </c>
      <c r="Z303">
        <f t="shared" ca="1" si="121"/>
        <v>153777.19894712567</v>
      </c>
      <c r="AA303">
        <f t="shared" ca="1" si="122"/>
        <v>103524.21246855812</v>
      </c>
      <c r="AB303">
        <f t="shared" ca="1" si="123"/>
        <v>50252.986478567545</v>
      </c>
      <c r="AE303">
        <f t="shared" ca="1" si="101"/>
        <v>1</v>
      </c>
      <c r="AF303">
        <f t="shared" ca="1" si="102"/>
        <v>0</v>
      </c>
      <c r="BA303" s="7">
        <f ca="1">Table4[[#This Row],[Column20]]/Table4[[#This Row],[Column9]]</f>
        <v>14399.453739528783</v>
      </c>
      <c r="BD303" s="6">
        <f ca="1">Table4[[#This Row],[Column19]]/Table4[[#This Row],[Column18]]</f>
        <v>0.54330853057757111</v>
      </c>
      <c r="BQ303" t="str">
        <f t="shared" ca="1" si="103"/>
        <v>1</v>
      </c>
      <c r="BS303">
        <f ca="1">IF(Table4[[#This Row],[Column28]]&gt;BU302,Table4[[#This Row],[Column3]],0)</f>
        <v>38</v>
      </c>
    </row>
    <row r="304" spans="1:71" x14ac:dyDescent="0.4">
      <c r="A304">
        <f t="shared" ca="1" si="104"/>
        <v>2</v>
      </c>
      <c r="B304" t="str">
        <f t="shared" ca="1" si="105"/>
        <v>man</v>
      </c>
      <c r="C304">
        <f t="shared" ca="1" si="106"/>
        <v>30</v>
      </c>
      <c r="D304">
        <f t="shared" ca="1" si="107"/>
        <v>5</v>
      </c>
      <c r="E304" t="str">
        <f t="shared" ca="1" si="108"/>
        <v>General work</v>
      </c>
      <c r="F304">
        <f t="shared" ca="1" si="115"/>
        <v>1</v>
      </c>
      <c r="G304" t="str">
        <f ca="1">VLOOKUP(F304,$K$3:$L$7:L308,2)</f>
        <v>high school</v>
      </c>
      <c r="H304">
        <f t="shared" ca="1" si="109"/>
        <v>0</v>
      </c>
      <c r="I304">
        <f t="shared" ca="1" si="110"/>
        <v>4</v>
      </c>
      <c r="J304">
        <f t="shared" ca="1" si="111"/>
        <v>49910</v>
      </c>
      <c r="K304">
        <v>102</v>
      </c>
      <c r="L304" t="s">
        <v>12</v>
      </c>
      <c r="N304">
        <v>122</v>
      </c>
      <c r="O304" t="s">
        <v>5</v>
      </c>
      <c r="P304">
        <f t="shared" ca="1" si="112"/>
        <v>5</v>
      </c>
      <c r="Q304" t="str">
        <f t="shared" ca="1" si="113"/>
        <v>oyo</v>
      </c>
      <c r="R304">
        <f t="shared" ca="1" si="116"/>
        <v>149730</v>
      </c>
      <c r="S304">
        <f t="shared" ca="1" si="114"/>
        <v>4701.5136916350439</v>
      </c>
      <c r="T304">
        <f t="shared" ca="1" si="117"/>
        <v>146471.40323293989</v>
      </c>
      <c r="W304">
        <f t="shared" ca="1" si="118"/>
        <v>46728.829304272673</v>
      </c>
      <c r="X304">
        <f t="shared" ca="1" si="119"/>
        <v>44226.482422479618</v>
      </c>
      <c r="Y304">
        <f t="shared" ca="1" si="120"/>
        <v>70891.650269823425</v>
      </c>
      <c r="Z304">
        <f t="shared" ca="1" si="121"/>
        <v>367093.05350276333</v>
      </c>
      <c r="AA304">
        <f t="shared" ca="1" si="122"/>
        <v>95656.825418387336</v>
      </c>
      <c r="AB304">
        <f t="shared" ca="1" si="123"/>
        <v>271436.22808437597</v>
      </c>
      <c r="AE304">
        <f t="shared" ca="1" si="101"/>
        <v>0</v>
      </c>
      <c r="AF304">
        <f t="shared" ca="1" si="102"/>
        <v>1</v>
      </c>
      <c r="BA304" s="7">
        <f ca="1">Table4[[#This Row],[Column20]]/Table4[[#This Row],[Column9]]</f>
        <v>36617.850808234973</v>
      </c>
      <c r="BD304" s="6">
        <f ca="1">Table4[[#This Row],[Column19]]/Table4[[#This Row],[Column18]]</f>
        <v>3.1399944511020128E-2</v>
      </c>
      <c r="BQ304" t="str">
        <f t="shared" ca="1" si="103"/>
        <v>1</v>
      </c>
      <c r="BS304">
        <f ca="1">IF(Table4[[#This Row],[Column28]]&gt;BU303,Table4[[#This Row],[Column3]],0)</f>
        <v>30</v>
      </c>
    </row>
    <row r="305" spans="1:71" x14ac:dyDescent="0.4">
      <c r="A305">
        <f t="shared" ca="1" si="104"/>
        <v>1</v>
      </c>
      <c r="B305" t="str">
        <f t="shared" ca="1" si="105"/>
        <v>woman</v>
      </c>
      <c r="C305">
        <f t="shared" ca="1" si="106"/>
        <v>32</v>
      </c>
      <c r="D305">
        <f t="shared" ca="1" si="107"/>
        <v>3</v>
      </c>
      <c r="E305" t="str">
        <f t="shared" ca="1" si="108"/>
        <v>Academia</v>
      </c>
      <c r="F305">
        <f t="shared" ca="1" si="115"/>
        <v>2</v>
      </c>
      <c r="G305" t="str">
        <f ca="1">VLOOKUP(F305,$K$3:$L$7:L309,2)</f>
        <v>college</v>
      </c>
      <c r="H305">
        <f t="shared" ca="1" si="109"/>
        <v>0</v>
      </c>
      <c r="I305">
        <f t="shared" ca="1" si="110"/>
        <v>1</v>
      </c>
      <c r="J305">
        <f t="shared" ca="1" si="111"/>
        <v>36092</v>
      </c>
      <c r="K305">
        <v>103</v>
      </c>
      <c r="L305" t="s">
        <v>13</v>
      </c>
      <c r="N305">
        <v>123</v>
      </c>
      <c r="O305" t="s">
        <v>6</v>
      </c>
      <c r="P305">
        <f t="shared" ca="1" si="112"/>
        <v>6</v>
      </c>
      <c r="Q305" t="str">
        <f t="shared" ca="1" si="113"/>
        <v>ogun</v>
      </c>
      <c r="R305">
        <f t="shared" ca="1" si="116"/>
        <v>144368</v>
      </c>
      <c r="S305">
        <f t="shared" ca="1" si="114"/>
        <v>134047.10031144065</v>
      </c>
      <c r="T305">
        <f t="shared" ca="1" si="117"/>
        <v>4120.5518682889706</v>
      </c>
      <c r="U305">
        <v>141</v>
      </c>
      <c r="V305" t="s">
        <v>20</v>
      </c>
      <c r="W305">
        <f t="shared" ca="1" si="118"/>
        <v>3460.353050386112</v>
      </c>
      <c r="X305">
        <f t="shared" ca="1" si="119"/>
        <v>16055.464860108219</v>
      </c>
      <c r="Y305">
        <f t="shared" ca="1" si="120"/>
        <v>45732.962797302964</v>
      </c>
      <c r="Z305">
        <f t="shared" ca="1" si="121"/>
        <v>194221.51466559194</v>
      </c>
      <c r="AA305">
        <f t="shared" ca="1" si="122"/>
        <v>153562.91822193499</v>
      </c>
      <c r="AB305">
        <f t="shared" ca="1" si="123"/>
        <v>40658.596443656948</v>
      </c>
      <c r="AE305">
        <f t="shared" ca="1" si="101"/>
        <v>0</v>
      </c>
      <c r="AF305">
        <f t="shared" ca="1" si="102"/>
        <v>1</v>
      </c>
      <c r="BA305" s="7">
        <f ca="1">Table4[[#This Row],[Column20]]/Table4[[#This Row],[Column9]]</f>
        <v>4120.5518682889706</v>
      </c>
      <c r="BD305" s="6">
        <f ca="1">Table4[[#This Row],[Column19]]/Table4[[#This Row],[Column18]]</f>
        <v>0.9285097827180584</v>
      </c>
      <c r="BQ305" t="str">
        <f t="shared" ca="1" si="103"/>
        <v>1</v>
      </c>
      <c r="BS305">
        <f ca="1">IF(Table4[[#This Row],[Column28]]&gt;BU304,Table4[[#This Row],[Column3]],0)</f>
        <v>32</v>
      </c>
    </row>
    <row r="306" spans="1:71" x14ac:dyDescent="0.4">
      <c r="A306">
        <f t="shared" ca="1" si="104"/>
        <v>1</v>
      </c>
      <c r="B306" t="str">
        <f t="shared" ca="1" si="105"/>
        <v>woman</v>
      </c>
      <c r="C306">
        <f t="shared" ca="1" si="106"/>
        <v>31</v>
      </c>
      <c r="D306">
        <f t="shared" ca="1" si="107"/>
        <v>1</v>
      </c>
      <c r="E306" t="str">
        <f t="shared" ca="1" si="108"/>
        <v>heallth</v>
      </c>
      <c r="F306">
        <f t="shared" ca="1" si="115"/>
        <v>3</v>
      </c>
      <c r="G306" t="str">
        <f ca="1">VLOOKUP(F306,$K$3:$L$7:L310,2)</f>
        <v>university</v>
      </c>
      <c r="H306">
        <f t="shared" ca="1" si="109"/>
        <v>4</v>
      </c>
      <c r="I306">
        <f t="shared" ca="1" si="110"/>
        <v>3</v>
      </c>
      <c r="J306">
        <f t="shared" ca="1" si="111"/>
        <v>74069</v>
      </c>
      <c r="K306">
        <v>104</v>
      </c>
      <c r="L306" t="s">
        <v>14</v>
      </c>
      <c r="N306">
        <v>124</v>
      </c>
      <c r="O306" t="s">
        <v>7</v>
      </c>
      <c r="P306">
        <f t="shared" ca="1" si="112"/>
        <v>1</v>
      </c>
      <c r="Q306" t="str">
        <f t="shared" ca="1" si="113"/>
        <v>ekiti</v>
      </c>
      <c r="R306">
        <f t="shared" ca="1" si="116"/>
        <v>296276</v>
      </c>
      <c r="S306">
        <f t="shared" ca="1" si="114"/>
        <v>229315.98094184883</v>
      </c>
      <c r="T306">
        <f t="shared" ca="1" si="117"/>
        <v>160985.52089562762</v>
      </c>
      <c r="U306">
        <v>142</v>
      </c>
      <c r="V306" t="s">
        <v>21</v>
      </c>
      <c r="W306">
        <f t="shared" ca="1" si="118"/>
        <v>154483.34724601504</v>
      </c>
      <c r="X306">
        <f t="shared" ca="1" si="119"/>
        <v>9637.0677318389844</v>
      </c>
      <c r="Y306">
        <f t="shared" ca="1" si="120"/>
        <v>79282.210442167052</v>
      </c>
      <c r="Z306">
        <f t="shared" ca="1" si="121"/>
        <v>536543.73133779468</v>
      </c>
      <c r="AA306">
        <f t="shared" ca="1" si="122"/>
        <v>393436.39591970283</v>
      </c>
      <c r="AB306">
        <f t="shared" ca="1" si="123"/>
        <v>143107.33541809185</v>
      </c>
      <c r="AE306">
        <f t="shared" ca="1" si="101"/>
        <v>1</v>
      </c>
      <c r="AF306">
        <f t="shared" ca="1" si="102"/>
        <v>0</v>
      </c>
      <c r="BA306" s="7">
        <f ca="1">Table4[[#This Row],[Column20]]/Table4[[#This Row],[Column9]]</f>
        <v>53661.840298542542</v>
      </c>
      <c r="BD306" s="6">
        <f ca="1">Table4[[#This Row],[Column19]]/Table4[[#This Row],[Column18]]</f>
        <v>0.77399445429885927</v>
      </c>
      <c r="BQ306" t="str">
        <f t="shared" ca="1" si="103"/>
        <v>1</v>
      </c>
      <c r="BS306">
        <f ca="1">IF(Table4[[#This Row],[Column28]]&gt;BU305,Table4[[#This Row],[Column3]],0)</f>
        <v>31</v>
      </c>
    </row>
    <row r="307" spans="1:71" x14ac:dyDescent="0.4">
      <c r="A307">
        <f t="shared" ca="1" si="104"/>
        <v>2</v>
      </c>
      <c r="B307" t="str">
        <f t="shared" ca="1" si="105"/>
        <v>man</v>
      </c>
      <c r="C307">
        <f t="shared" ca="1" si="106"/>
        <v>48</v>
      </c>
      <c r="D307">
        <f t="shared" ca="1" si="107"/>
        <v>5</v>
      </c>
      <c r="E307" t="str">
        <f t="shared" ca="1" si="108"/>
        <v>General work</v>
      </c>
      <c r="F307">
        <f t="shared" ca="1" si="115"/>
        <v>1</v>
      </c>
      <c r="G307" t="str">
        <f ca="1">VLOOKUP(F307,$K$3:$L$7:L311,2)</f>
        <v>high school</v>
      </c>
      <c r="H307">
        <f t="shared" ca="1" si="109"/>
        <v>1</v>
      </c>
      <c r="I307">
        <f t="shared" ca="1" si="110"/>
        <v>4</v>
      </c>
      <c r="J307">
        <f t="shared" ca="1" si="111"/>
        <v>30824</v>
      </c>
      <c r="K307">
        <v>105</v>
      </c>
      <c r="L307" t="s">
        <v>15</v>
      </c>
      <c r="N307">
        <v>125</v>
      </c>
      <c r="O307" t="s">
        <v>8</v>
      </c>
      <c r="P307">
        <f t="shared" ca="1" si="112"/>
        <v>6</v>
      </c>
      <c r="Q307" t="str">
        <f t="shared" ca="1" si="113"/>
        <v>ogun</v>
      </c>
      <c r="R307">
        <f t="shared" ca="1" si="116"/>
        <v>92472</v>
      </c>
      <c r="S307">
        <f t="shared" ca="1" si="114"/>
        <v>30561.255865451752</v>
      </c>
      <c r="T307">
        <f t="shared" ca="1" si="117"/>
        <v>60148.1116453957</v>
      </c>
      <c r="U307">
        <v>143</v>
      </c>
      <c r="V307" t="s">
        <v>22</v>
      </c>
      <c r="W307">
        <f t="shared" ca="1" si="118"/>
        <v>46411.621204835785</v>
      </c>
      <c r="X307">
        <f t="shared" ca="1" si="119"/>
        <v>22911.717675104443</v>
      </c>
      <c r="Y307">
        <f t="shared" ca="1" si="120"/>
        <v>12757.958193973565</v>
      </c>
      <c r="Z307">
        <f t="shared" ca="1" si="121"/>
        <v>165378.06983936927</v>
      </c>
      <c r="AA307">
        <f t="shared" ca="1" si="122"/>
        <v>99884.59474539198</v>
      </c>
      <c r="AB307">
        <f t="shared" ca="1" si="123"/>
        <v>65493.475093977293</v>
      </c>
      <c r="AE307">
        <f t="shared" ca="1" si="101"/>
        <v>1</v>
      </c>
      <c r="AF307">
        <f t="shared" ca="1" si="102"/>
        <v>0</v>
      </c>
      <c r="BA307" s="7">
        <f ca="1">Table4[[#This Row],[Column20]]/Table4[[#This Row],[Column9]]</f>
        <v>15037.027911348925</v>
      </c>
      <c r="BD307" s="6">
        <f ca="1">Table4[[#This Row],[Column19]]/Table4[[#This Row],[Column18]]</f>
        <v>0.33049199612262903</v>
      </c>
      <c r="BQ307" t="str">
        <f t="shared" ca="1" si="103"/>
        <v>1</v>
      </c>
      <c r="BS307">
        <f ca="1">IF(Table4[[#This Row],[Column28]]&gt;BU306,Table4[[#This Row],[Column3]],0)</f>
        <v>48</v>
      </c>
    </row>
    <row r="308" spans="1:71" x14ac:dyDescent="0.4">
      <c r="A308">
        <f t="shared" ca="1" si="104"/>
        <v>2</v>
      </c>
      <c r="B308" t="str">
        <f t="shared" ca="1" si="105"/>
        <v>man</v>
      </c>
      <c r="C308">
        <f t="shared" ca="1" si="106"/>
        <v>46</v>
      </c>
      <c r="D308">
        <f t="shared" ca="1" si="107"/>
        <v>3</v>
      </c>
      <c r="E308" t="str">
        <f t="shared" ca="1" si="108"/>
        <v>Academia</v>
      </c>
      <c r="F308">
        <f t="shared" ca="1" si="115"/>
        <v>5</v>
      </c>
      <c r="G308" t="str">
        <f ca="1">VLOOKUP(F308,$K$3:$L$7:L312,2)</f>
        <v>other</v>
      </c>
      <c r="H308">
        <f t="shared" ca="1" si="109"/>
        <v>1</v>
      </c>
      <c r="I308">
        <f t="shared" ca="1" si="110"/>
        <v>1</v>
      </c>
      <c r="J308">
        <f t="shared" ca="1" si="111"/>
        <v>49672</v>
      </c>
      <c r="N308">
        <v>126</v>
      </c>
      <c r="O308" t="s">
        <v>9</v>
      </c>
      <c r="P308">
        <f t="shared" ca="1" si="112"/>
        <v>3</v>
      </c>
      <c r="Q308" t="str">
        <f t="shared" ca="1" si="113"/>
        <v>osun</v>
      </c>
      <c r="R308">
        <f t="shared" ca="1" si="116"/>
        <v>149016</v>
      </c>
      <c r="S308">
        <f t="shared" ca="1" si="114"/>
        <v>119754.58178005298</v>
      </c>
      <c r="T308">
        <f t="shared" ca="1" si="117"/>
        <v>9859.5382932994053</v>
      </c>
      <c r="U308">
        <v>144</v>
      </c>
      <c r="V308" t="s">
        <v>23</v>
      </c>
      <c r="W308">
        <f t="shared" ca="1" si="118"/>
        <v>7830.8081355482364</v>
      </c>
      <c r="X308">
        <f t="shared" ca="1" si="119"/>
        <v>24247.114237684895</v>
      </c>
      <c r="Y308">
        <f t="shared" ca="1" si="120"/>
        <v>34612.247988428455</v>
      </c>
      <c r="Z308">
        <f t="shared" ca="1" si="121"/>
        <v>193487.78628172787</v>
      </c>
      <c r="AA308">
        <f t="shared" ca="1" si="122"/>
        <v>151832.50415328611</v>
      </c>
      <c r="AB308">
        <f t="shared" ca="1" si="123"/>
        <v>41655.282128441759</v>
      </c>
      <c r="AE308">
        <f t="shared" ca="1" si="101"/>
        <v>1</v>
      </c>
      <c r="AF308">
        <f t="shared" ca="1" si="102"/>
        <v>0</v>
      </c>
      <c r="BA308" s="7">
        <f ca="1">Table4[[#This Row],[Column20]]/Table4[[#This Row],[Column9]]</f>
        <v>9859.5382932994053</v>
      </c>
      <c r="BD308" s="6">
        <f ca="1">Table4[[#This Row],[Column19]]/Table4[[#This Row],[Column18]]</f>
        <v>0.80363572891537138</v>
      </c>
      <c r="BQ308" t="str">
        <f t="shared" ca="1" si="103"/>
        <v>1</v>
      </c>
      <c r="BS308">
        <f ca="1">IF(Table4[[#This Row],[Column28]]&gt;BU307,Table4[[#This Row],[Column3]],0)</f>
        <v>46</v>
      </c>
    </row>
    <row r="309" spans="1:71" x14ac:dyDescent="0.4">
      <c r="A309">
        <f t="shared" ca="1" si="104"/>
        <v>2</v>
      </c>
      <c r="B309" t="str">
        <f t="shared" ca="1" si="105"/>
        <v>man</v>
      </c>
      <c r="C309">
        <f t="shared" ca="1" si="106"/>
        <v>34</v>
      </c>
      <c r="D309">
        <f t="shared" ca="1" si="107"/>
        <v>2</v>
      </c>
      <c r="E309" t="str">
        <f t="shared" ca="1" si="108"/>
        <v>construction</v>
      </c>
      <c r="F309">
        <f t="shared" ca="1" si="115"/>
        <v>1</v>
      </c>
      <c r="G309" t="str">
        <f ca="1">VLOOKUP(F309,$K$3:$L$7:L313,2)</f>
        <v>high school</v>
      </c>
      <c r="H309">
        <f t="shared" ca="1" si="109"/>
        <v>4</v>
      </c>
      <c r="I309">
        <f t="shared" ca="1" si="110"/>
        <v>4</v>
      </c>
      <c r="J309">
        <f t="shared" ca="1" si="111"/>
        <v>31922</v>
      </c>
      <c r="P309">
        <f t="shared" ca="1" si="112"/>
        <v>3</v>
      </c>
      <c r="Q309" t="str">
        <f t="shared" ca="1" si="113"/>
        <v>osun</v>
      </c>
      <c r="R309">
        <f t="shared" ca="1" si="116"/>
        <v>95766</v>
      </c>
      <c r="S309">
        <f t="shared" ca="1" si="114"/>
        <v>83094.486284086684</v>
      </c>
      <c r="T309">
        <f t="shared" ca="1" si="117"/>
        <v>64795.357021124029</v>
      </c>
      <c r="U309">
        <v>145</v>
      </c>
      <c r="V309" t="s">
        <v>24</v>
      </c>
      <c r="W309">
        <f t="shared" ca="1" si="118"/>
        <v>32021.367000663926</v>
      </c>
      <c r="X309">
        <f t="shared" ca="1" si="119"/>
        <v>1173.9855669389542</v>
      </c>
      <c r="Y309">
        <f t="shared" ca="1" si="120"/>
        <v>31799.71658250433</v>
      </c>
      <c r="Z309">
        <f t="shared" ca="1" si="121"/>
        <v>192361.07360362838</v>
      </c>
      <c r="AA309">
        <f t="shared" ca="1" si="122"/>
        <v>116289.83885168956</v>
      </c>
      <c r="AB309">
        <f t="shared" ca="1" si="123"/>
        <v>76071.234751938813</v>
      </c>
      <c r="AE309">
        <f t="shared" ca="1" si="101"/>
        <v>1</v>
      </c>
      <c r="AF309">
        <f t="shared" ca="1" si="102"/>
        <v>0</v>
      </c>
      <c r="BA309" s="7">
        <f ca="1">Table4[[#This Row],[Column20]]/Table4[[#This Row],[Column9]]</f>
        <v>16198.839255281007</v>
      </c>
      <c r="BD309" s="6">
        <f ca="1">Table4[[#This Row],[Column19]]/Table4[[#This Row],[Column18]]</f>
        <v>0.86768254165451919</v>
      </c>
      <c r="BQ309" t="str">
        <f t="shared" ca="1" si="103"/>
        <v>1</v>
      </c>
      <c r="BS309">
        <f ca="1">IF(Table4[[#This Row],[Column28]]&gt;BU308,Table4[[#This Row],[Column3]],0)</f>
        <v>34</v>
      </c>
    </row>
    <row r="310" spans="1:71" x14ac:dyDescent="0.4">
      <c r="A310">
        <f t="shared" ca="1" si="104"/>
        <v>2</v>
      </c>
      <c r="B310" t="str">
        <f t="shared" ca="1" si="105"/>
        <v>man</v>
      </c>
      <c r="C310">
        <f t="shared" ca="1" si="106"/>
        <v>39</v>
      </c>
      <c r="D310">
        <f t="shared" ca="1" si="107"/>
        <v>3</v>
      </c>
      <c r="E310" t="str">
        <f t="shared" ca="1" si="108"/>
        <v>Academia</v>
      </c>
      <c r="F310">
        <f t="shared" ca="1" si="115"/>
        <v>1</v>
      </c>
      <c r="G310" t="str">
        <f ca="1">VLOOKUP(F310,$K$3:$L$7:L314,2)</f>
        <v>high school</v>
      </c>
      <c r="H310">
        <f t="shared" ca="1" si="109"/>
        <v>3</v>
      </c>
      <c r="I310">
        <f t="shared" ca="1" si="110"/>
        <v>3</v>
      </c>
      <c r="J310">
        <f t="shared" ca="1" si="111"/>
        <v>70368</v>
      </c>
      <c r="P310">
        <f t="shared" ca="1" si="112"/>
        <v>2</v>
      </c>
      <c r="Q310" t="str">
        <f t="shared" ca="1" si="113"/>
        <v>ondo</v>
      </c>
      <c r="R310">
        <f t="shared" ca="1" si="116"/>
        <v>211104</v>
      </c>
      <c r="S310">
        <f t="shared" ca="1" si="114"/>
        <v>170126.64893225289</v>
      </c>
      <c r="T310">
        <f t="shared" ca="1" si="117"/>
        <v>145924.68849029628</v>
      </c>
      <c r="U310">
        <v>146</v>
      </c>
      <c r="V310" t="s">
        <v>25</v>
      </c>
      <c r="W310">
        <f t="shared" ca="1" si="118"/>
        <v>86084.051480107461</v>
      </c>
      <c r="X310">
        <f t="shared" ca="1" si="119"/>
        <v>31070.503276609346</v>
      </c>
      <c r="Y310">
        <f t="shared" ca="1" si="120"/>
        <v>4860.7528903993762</v>
      </c>
      <c r="Z310">
        <f t="shared" ca="1" si="121"/>
        <v>361889.44138069567</v>
      </c>
      <c r="AA310">
        <f t="shared" ca="1" si="122"/>
        <v>287281.20368896972</v>
      </c>
      <c r="AB310">
        <f t="shared" ca="1" si="123"/>
        <v>74608.237691725953</v>
      </c>
      <c r="AE310">
        <f t="shared" ca="1" si="101"/>
        <v>0</v>
      </c>
      <c r="AF310">
        <f t="shared" ca="1" si="102"/>
        <v>1</v>
      </c>
      <c r="BA310" s="7">
        <f ca="1">Table4[[#This Row],[Column20]]/Table4[[#This Row],[Column9]]</f>
        <v>48641.562830098759</v>
      </c>
      <c r="BD310" s="6">
        <f ca="1">Table4[[#This Row],[Column19]]/Table4[[#This Row],[Column18]]</f>
        <v>0.80589021966543928</v>
      </c>
      <c r="BQ310" t="str">
        <f t="shared" ca="1" si="103"/>
        <v>1</v>
      </c>
      <c r="BS310">
        <f ca="1">IF(Table4[[#This Row],[Column28]]&gt;BU309,Table4[[#This Row],[Column3]],0)</f>
        <v>39</v>
      </c>
    </row>
    <row r="311" spans="1:71" x14ac:dyDescent="0.4">
      <c r="A311">
        <f t="shared" ca="1" si="104"/>
        <v>1</v>
      </c>
      <c r="B311" t="str">
        <f t="shared" ca="1" si="105"/>
        <v>woman</v>
      </c>
      <c r="C311">
        <f t="shared" ca="1" si="106"/>
        <v>50</v>
      </c>
      <c r="D311">
        <f t="shared" ca="1" si="107"/>
        <v>4</v>
      </c>
      <c r="E311" t="str">
        <f t="shared" ca="1" si="108"/>
        <v>IT</v>
      </c>
      <c r="F311">
        <f t="shared" ca="1" si="115"/>
        <v>5</v>
      </c>
      <c r="G311" t="str">
        <f ca="1">VLOOKUP(F311,$K$3:$L$7:L315,2)</f>
        <v>other</v>
      </c>
      <c r="H311">
        <f t="shared" ca="1" si="109"/>
        <v>4</v>
      </c>
      <c r="I311">
        <f t="shared" ca="1" si="110"/>
        <v>1</v>
      </c>
      <c r="J311">
        <f t="shared" ca="1" si="111"/>
        <v>35352</v>
      </c>
      <c r="P311">
        <f t="shared" ca="1" si="112"/>
        <v>2</v>
      </c>
      <c r="Q311" t="str">
        <f t="shared" ca="1" si="113"/>
        <v>ondo</v>
      </c>
      <c r="R311">
        <f t="shared" ca="1" si="116"/>
        <v>106056</v>
      </c>
      <c r="S311">
        <f t="shared" ca="1" si="114"/>
        <v>67912.163871171899</v>
      </c>
      <c r="T311">
        <f t="shared" ca="1" si="117"/>
        <v>17387.756778910873</v>
      </c>
      <c r="U311">
        <v>147</v>
      </c>
      <c r="V311" t="s">
        <v>26</v>
      </c>
      <c r="W311">
        <f t="shared" ca="1" si="118"/>
        <v>1832.3116421283039</v>
      </c>
      <c r="X311">
        <f t="shared" ca="1" si="119"/>
        <v>173.763662502969</v>
      </c>
      <c r="Y311">
        <f t="shared" ca="1" si="120"/>
        <v>39912.812668501763</v>
      </c>
      <c r="Z311">
        <f t="shared" ca="1" si="121"/>
        <v>163356.56944741262</v>
      </c>
      <c r="AA311">
        <f t="shared" ca="1" si="122"/>
        <v>69918.239175803174</v>
      </c>
      <c r="AB311">
        <f t="shared" ca="1" si="123"/>
        <v>93438.330271609448</v>
      </c>
      <c r="AE311">
        <f t="shared" ca="1" si="101"/>
        <v>0</v>
      </c>
      <c r="AF311">
        <f t="shared" ca="1" si="102"/>
        <v>1</v>
      </c>
      <c r="BA311" s="7">
        <f ca="1">Table4[[#This Row],[Column20]]/Table4[[#This Row],[Column9]]</f>
        <v>17387.756778910873</v>
      </c>
      <c r="BD311" s="6">
        <f ca="1">Table4[[#This Row],[Column19]]/Table4[[#This Row],[Column18]]</f>
        <v>0.64034249708806568</v>
      </c>
      <c r="BQ311" t="str">
        <f t="shared" ca="1" si="103"/>
        <v>1</v>
      </c>
      <c r="BS311">
        <f ca="1">IF(Table4[[#This Row],[Column28]]&gt;BU310,Table4[[#This Row],[Column3]],0)</f>
        <v>50</v>
      </c>
    </row>
    <row r="312" spans="1:71" x14ac:dyDescent="0.4">
      <c r="A312">
        <f t="shared" ca="1" si="104"/>
        <v>1</v>
      </c>
      <c r="B312" t="str">
        <f t="shared" ca="1" si="105"/>
        <v>woman</v>
      </c>
      <c r="C312">
        <f t="shared" ca="1" si="106"/>
        <v>47</v>
      </c>
      <c r="D312">
        <f t="shared" ca="1" si="107"/>
        <v>5</v>
      </c>
      <c r="E312" t="str">
        <f t="shared" ca="1" si="108"/>
        <v>General work</v>
      </c>
      <c r="F312">
        <f t="shared" ca="1" si="115"/>
        <v>3</v>
      </c>
      <c r="G312" t="str">
        <f ca="1">VLOOKUP(F312,$K$3:$L$7:L316,2)</f>
        <v>university</v>
      </c>
      <c r="H312">
        <f t="shared" ca="1" si="109"/>
        <v>0</v>
      </c>
      <c r="I312">
        <f t="shared" ca="1" si="110"/>
        <v>3</v>
      </c>
      <c r="J312">
        <f t="shared" ca="1" si="111"/>
        <v>39994</v>
      </c>
      <c r="P312">
        <f t="shared" ca="1" si="112"/>
        <v>6</v>
      </c>
      <c r="Q312" t="str">
        <f t="shared" ca="1" si="113"/>
        <v>ogun</v>
      </c>
      <c r="R312">
        <f t="shared" ca="1" si="116"/>
        <v>159976</v>
      </c>
      <c r="S312">
        <f t="shared" ca="1" si="114"/>
        <v>39411.151785132301</v>
      </c>
      <c r="T312">
        <f t="shared" ca="1" si="117"/>
        <v>84938.078276688742</v>
      </c>
      <c r="W312">
        <f t="shared" ca="1" si="118"/>
        <v>47436.164995827094</v>
      </c>
      <c r="X312">
        <f t="shared" ca="1" si="119"/>
        <v>17062.601759231045</v>
      </c>
      <c r="Y312">
        <f t="shared" ca="1" si="120"/>
        <v>26524.927901919051</v>
      </c>
      <c r="Z312">
        <f t="shared" ca="1" si="121"/>
        <v>271439.00617860781</v>
      </c>
      <c r="AA312">
        <f t="shared" ca="1" si="122"/>
        <v>103909.91854019044</v>
      </c>
      <c r="AB312">
        <f t="shared" ca="1" si="123"/>
        <v>167529.08763841738</v>
      </c>
      <c r="AE312">
        <f t="shared" ca="1" si="101"/>
        <v>1</v>
      </c>
      <c r="AF312">
        <f t="shared" ca="1" si="102"/>
        <v>0</v>
      </c>
      <c r="BA312" s="7">
        <f ca="1">Table4[[#This Row],[Column20]]/Table4[[#This Row],[Column9]]</f>
        <v>28312.692758896246</v>
      </c>
      <c r="BD312" s="6">
        <f ca="1">Table4[[#This Row],[Column19]]/Table4[[#This Row],[Column18]]</f>
        <v>0.2463566521549001</v>
      </c>
      <c r="BQ312" t="str">
        <f t="shared" ca="1" si="103"/>
        <v>1</v>
      </c>
      <c r="BS312">
        <f ca="1">IF(Table4[[#This Row],[Column28]]&gt;BU311,Table4[[#This Row],[Column3]],0)</f>
        <v>47</v>
      </c>
    </row>
    <row r="313" spans="1:71" x14ac:dyDescent="0.4">
      <c r="A313">
        <f t="shared" ca="1" si="104"/>
        <v>2</v>
      </c>
      <c r="B313" t="str">
        <f t="shared" ca="1" si="105"/>
        <v>man</v>
      </c>
      <c r="C313">
        <f t="shared" ca="1" si="106"/>
        <v>25</v>
      </c>
      <c r="D313">
        <f t="shared" ca="1" si="107"/>
        <v>6</v>
      </c>
      <c r="E313" t="str">
        <f t="shared" ca="1" si="108"/>
        <v>Agriculture</v>
      </c>
      <c r="F313">
        <f t="shared" ca="1" si="115"/>
        <v>5</v>
      </c>
      <c r="G313" t="str">
        <f ca="1">VLOOKUP(F313,$K$3:$L$7:L317,2)</f>
        <v>other</v>
      </c>
      <c r="H313">
        <f t="shared" ca="1" si="109"/>
        <v>2</v>
      </c>
      <c r="I313">
        <f t="shared" ca="1" si="110"/>
        <v>3</v>
      </c>
      <c r="J313">
        <f t="shared" ca="1" si="111"/>
        <v>27592</v>
      </c>
      <c r="P313">
        <f t="shared" ca="1" si="112"/>
        <v>3</v>
      </c>
      <c r="Q313" t="str">
        <f t="shared" ca="1" si="113"/>
        <v>osun</v>
      </c>
      <c r="R313">
        <f t="shared" ca="1" si="116"/>
        <v>82776</v>
      </c>
      <c r="S313">
        <f t="shared" ca="1" si="114"/>
        <v>3517.1197737241932</v>
      </c>
      <c r="T313">
        <f t="shared" ca="1" si="117"/>
        <v>80566.865681892028</v>
      </c>
      <c r="W313">
        <f t="shared" ca="1" si="118"/>
        <v>79245.123212655933</v>
      </c>
      <c r="X313">
        <f t="shared" ca="1" si="119"/>
        <v>11902.226012764899</v>
      </c>
      <c r="Y313">
        <f t="shared" ca="1" si="120"/>
        <v>12781.353861550755</v>
      </c>
      <c r="Z313">
        <f t="shared" ca="1" si="121"/>
        <v>176124.21954344277</v>
      </c>
      <c r="AA313">
        <f t="shared" ca="1" si="122"/>
        <v>94664.468999145029</v>
      </c>
      <c r="AB313">
        <f t="shared" ca="1" si="123"/>
        <v>81459.750544297742</v>
      </c>
      <c r="AE313">
        <f t="shared" ca="1" si="101"/>
        <v>0</v>
      </c>
      <c r="AF313">
        <f t="shared" ca="1" si="102"/>
        <v>1</v>
      </c>
      <c r="BA313" s="7">
        <f ca="1">Table4[[#This Row],[Column20]]/Table4[[#This Row],[Column9]]</f>
        <v>26855.621893964009</v>
      </c>
      <c r="BD313" s="6">
        <f ca="1">Table4[[#This Row],[Column19]]/Table4[[#This Row],[Column18]]</f>
        <v>4.2489607781533212E-2</v>
      </c>
      <c r="BQ313" t="str">
        <f t="shared" ca="1" si="103"/>
        <v>1</v>
      </c>
      <c r="BS313">
        <f ca="1">IF(Table4[[#This Row],[Column28]]&gt;BU312,Table4[[#This Row],[Column3]],0)</f>
        <v>25</v>
      </c>
    </row>
    <row r="314" spans="1:71" x14ac:dyDescent="0.4">
      <c r="A314">
        <f t="shared" ca="1" si="104"/>
        <v>1</v>
      </c>
      <c r="B314" t="str">
        <f t="shared" ca="1" si="105"/>
        <v>woman</v>
      </c>
      <c r="C314">
        <f t="shared" ca="1" si="106"/>
        <v>29</v>
      </c>
      <c r="D314">
        <f t="shared" ca="1" si="107"/>
        <v>3</v>
      </c>
      <c r="E314" t="str">
        <f t="shared" ca="1" si="108"/>
        <v>Academia</v>
      </c>
      <c r="F314">
        <f t="shared" ca="1" si="115"/>
        <v>3</v>
      </c>
      <c r="G314" t="str">
        <f ca="1">VLOOKUP(F314,$K$3:$L$7:L318,2)</f>
        <v>university</v>
      </c>
      <c r="H314">
        <f t="shared" ca="1" si="109"/>
        <v>0</v>
      </c>
      <c r="I314">
        <f t="shared" ca="1" si="110"/>
        <v>2</v>
      </c>
      <c r="J314">
        <f t="shared" ca="1" si="111"/>
        <v>70648</v>
      </c>
      <c r="P314">
        <f t="shared" ca="1" si="112"/>
        <v>2</v>
      </c>
      <c r="Q314" t="str">
        <f t="shared" ca="1" si="113"/>
        <v>ondo</v>
      </c>
      <c r="R314">
        <f t="shared" ca="1" si="116"/>
        <v>282592</v>
      </c>
      <c r="S314">
        <f t="shared" ca="1" si="114"/>
        <v>145134.97557586382</v>
      </c>
      <c r="T314">
        <f t="shared" ca="1" si="117"/>
        <v>129294.38927820661</v>
      </c>
      <c r="W314">
        <f t="shared" ca="1" si="118"/>
        <v>22527.976381465203</v>
      </c>
      <c r="X314">
        <f t="shared" ca="1" si="119"/>
        <v>30075.415647718906</v>
      </c>
      <c r="Y314">
        <f t="shared" ca="1" si="120"/>
        <v>41929.388780066904</v>
      </c>
      <c r="Z314">
        <f t="shared" ca="1" si="121"/>
        <v>453815.77805827354</v>
      </c>
      <c r="AA314">
        <f t="shared" ca="1" si="122"/>
        <v>197738.36760504794</v>
      </c>
      <c r="AB314">
        <f t="shared" ca="1" si="123"/>
        <v>256077.4104532256</v>
      </c>
      <c r="AE314">
        <f t="shared" ca="1" si="101"/>
        <v>0</v>
      </c>
      <c r="AF314">
        <f t="shared" ca="1" si="102"/>
        <v>1</v>
      </c>
      <c r="BA314" s="7">
        <f ca="1">Table4[[#This Row],[Column20]]/Table4[[#This Row],[Column9]]</f>
        <v>64647.194639103305</v>
      </c>
      <c r="BD314" s="6">
        <f ca="1">Table4[[#This Row],[Column19]]/Table4[[#This Row],[Column18]]</f>
        <v>0.51358486997460584</v>
      </c>
      <c r="BQ314" t="str">
        <f t="shared" ca="1" si="103"/>
        <v>1</v>
      </c>
      <c r="BS314">
        <f ca="1">IF(Table4[[#This Row],[Column28]]&gt;BU313,Table4[[#This Row],[Column3]],0)</f>
        <v>29</v>
      </c>
    </row>
    <row r="315" spans="1:71" x14ac:dyDescent="0.4">
      <c r="A315">
        <f t="shared" ca="1" si="104"/>
        <v>1</v>
      </c>
      <c r="B315" t="str">
        <f t="shared" ca="1" si="105"/>
        <v>woman</v>
      </c>
      <c r="C315">
        <f t="shared" ca="1" si="106"/>
        <v>26</v>
      </c>
      <c r="D315">
        <f t="shared" ca="1" si="107"/>
        <v>1</v>
      </c>
      <c r="E315" t="str">
        <f t="shared" ca="1" si="108"/>
        <v>heallth</v>
      </c>
      <c r="F315">
        <f t="shared" ca="1" si="115"/>
        <v>2</v>
      </c>
      <c r="G315" t="str">
        <f ca="1">VLOOKUP(F315,$K$3:$L$7:L319,2)</f>
        <v>college</v>
      </c>
      <c r="H315">
        <f t="shared" ca="1" si="109"/>
        <v>2</v>
      </c>
      <c r="I315">
        <f t="shared" ca="1" si="110"/>
        <v>4</v>
      </c>
      <c r="J315">
        <f t="shared" ca="1" si="111"/>
        <v>69852</v>
      </c>
      <c r="P315">
        <f t="shared" ca="1" si="112"/>
        <v>5</v>
      </c>
      <c r="Q315" t="str">
        <f t="shared" ca="1" si="113"/>
        <v>oyo</v>
      </c>
      <c r="R315">
        <f t="shared" ca="1" si="116"/>
        <v>279408</v>
      </c>
      <c r="S315">
        <f t="shared" ca="1" si="114"/>
        <v>106592.26420246559</v>
      </c>
      <c r="T315">
        <f t="shared" ca="1" si="117"/>
        <v>250279.46089610673</v>
      </c>
      <c r="W315">
        <f t="shared" ca="1" si="118"/>
        <v>186534.58860366038</v>
      </c>
      <c r="X315">
        <f t="shared" ca="1" si="119"/>
        <v>57994.333845595225</v>
      </c>
      <c r="Y315">
        <f t="shared" ca="1" si="120"/>
        <v>92911.841709216213</v>
      </c>
      <c r="Z315">
        <f t="shared" ca="1" si="121"/>
        <v>622599.30260532303</v>
      </c>
      <c r="AA315">
        <f t="shared" ca="1" si="122"/>
        <v>351121.18665172125</v>
      </c>
      <c r="AB315">
        <f t="shared" ca="1" si="123"/>
        <v>271478.11595360178</v>
      </c>
      <c r="AE315">
        <f t="shared" ca="1" si="101"/>
        <v>1</v>
      </c>
      <c r="AF315">
        <f t="shared" ca="1" si="102"/>
        <v>0</v>
      </c>
      <c r="BA315" s="7">
        <f ca="1">Table4[[#This Row],[Column20]]/Table4[[#This Row],[Column9]]</f>
        <v>62569.865224026682</v>
      </c>
      <c r="BD315" s="6">
        <f ca="1">Table4[[#This Row],[Column19]]/Table4[[#This Row],[Column18]]</f>
        <v>0.38149324358094827</v>
      </c>
      <c r="BQ315" t="str">
        <f t="shared" ca="1" si="103"/>
        <v>1</v>
      </c>
      <c r="BS315">
        <f ca="1">IF(Table4[[#This Row],[Column28]]&gt;BU314,Table4[[#This Row],[Column3]],0)</f>
        <v>26</v>
      </c>
    </row>
    <row r="316" spans="1:71" x14ac:dyDescent="0.4">
      <c r="A316">
        <f t="shared" ca="1" si="104"/>
        <v>2</v>
      </c>
      <c r="B316" t="str">
        <f t="shared" ca="1" si="105"/>
        <v>man</v>
      </c>
      <c r="C316">
        <f t="shared" ca="1" si="106"/>
        <v>33</v>
      </c>
      <c r="D316">
        <f t="shared" ca="1" si="107"/>
        <v>4</v>
      </c>
      <c r="E316" t="str">
        <f t="shared" ca="1" si="108"/>
        <v>IT</v>
      </c>
      <c r="F316">
        <f t="shared" ca="1" si="115"/>
        <v>1</v>
      </c>
      <c r="G316" t="str">
        <f ca="1">VLOOKUP(F316,$K$3:$L$7:L320,2)</f>
        <v>high school</v>
      </c>
      <c r="H316">
        <f t="shared" ca="1" si="109"/>
        <v>0</v>
      </c>
      <c r="I316">
        <f t="shared" ca="1" si="110"/>
        <v>4</v>
      </c>
      <c r="J316">
        <f t="shared" ca="1" si="111"/>
        <v>35578</v>
      </c>
      <c r="P316">
        <f t="shared" ca="1" si="112"/>
        <v>7</v>
      </c>
      <c r="Q316" t="str">
        <f t="shared" ca="1" si="113"/>
        <v>kwara</v>
      </c>
      <c r="R316">
        <f t="shared" ca="1" si="116"/>
        <v>142312</v>
      </c>
      <c r="S316">
        <f t="shared" ca="1" si="114"/>
        <v>87551.401892257476</v>
      </c>
      <c r="T316">
        <f t="shared" ca="1" si="117"/>
        <v>100336.99927800061</v>
      </c>
      <c r="W316">
        <f t="shared" ca="1" si="118"/>
        <v>60844.974951770855</v>
      </c>
      <c r="X316">
        <f t="shared" ca="1" si="119"/>
        <v>26121.461033327974</v>
      </c>
      <c r="Y316">
        <f t="shared" ca="1" si="120"/>
        <v>13748.184789685773</v>
      </c>
      <c r="Z316">
        <f t="shared" ca="1" si="121"/>
        <v>256397.18406768638</v>
      </c>
      <c r="AA316">
        <f t="shared" ca="1" si="122"/>
        <v>174517.8378773563</v>
      </c>
      <c r="AB316">
        <f t="shared" ca="1" si="123"/>
        <v>81879.346190330078</v>
      </c>
      <c r="AE316">
        <f t="shared" ca="1" si="101"/>
        <v>1</v>
      </c>
      <c r="AF316">
        <f t="shared" ca="1" si="102"/>
        <v>0</v>
      </c>
      <c r="BA316" s="7">
        <f ca="1">Table4[[#This Row],[Column20]]/Table4[[#This Row],[Column9]]</f>
        <v>25084.249819500154</v>
      </c>
      <c r="BD316" s="6">
        <f ca="1">Table4[[#This Row],[Column19]]/Table4[[#This Row],[Column18]]</f>
        <v>0.61520744485537038</v>
      </c>
      <c r="BQ316" t="str">
        <f t="shared" ca="1" si="103"/>
        <v>1</v>
      </c>
      <c r="BS316">
        <f ca="1">IF(Table4[[#This Row],[Column28]]&gt;BU315,Table4[[#This Row],[Column3]],0)</f>
        <v>33</v>
      </c>
    </row>
    <row r="317" spans="1:71" x14ac:dyDescent="0.4">
      <c r="A317">
        <f t="shared" ca="1" si="104"/>
        <v>2</v>
      </c>
      <c r="B317" t="str">
        <f t="shared" ca="1" si="105"/>
        <v>man</v>
      </c>
      <c r="C317">
        <f t="shared" ca="1" si="106"/>
        <v>30</v>
      </c>
      <c r="D317">
        <f t="shared" ca="1" si="107"/>
        <v>4</v>
      </c>
      <c r="E317" t="str">
        <f t="shared" ca="1" si="108"/>
        <v>IT</v>
      </c>
      <c r="F317">
        <f t="shared" ca="1" si="115"/>
        <v>3</v>
      </c>
      <c r="G317" t="str">
        <f ca="1">VLOOKUP(F317,$K$3:$L$7:L321,2)</f>
        <v>university</v>
      </c>
      <c r="H317">
        <f t="shared" ca="1" si="109"/>
        <v>0</v>
      </c>
      <c r="I317">
        <f t="shared" ca="1" si="110"/>
        <v>3</v>
      </c>
      <c r="J317">
        <f t="shared" ca="1" si="111"/>
        <v>65779</v>
      </c>
      <c r="P317">
        <f t="shared" ca="1" si="112"/>
        <v>7</v>
      </c>
      <c r="Q317" t="str">
        <f t="shared" ca="1" si="113"/>
        <v>kwara</v>
      </c>
      <c r="R317">
        <f t="shared" ca="1" si="116"/>
        <v>197337</v>
      </c>
      <c r="S317">
        <f t="shared" ca="1" si="114"/>
        <v>196688.81604140764</v>
      </c>
      <c r="T317">
        <f t="shared" ca="1" si="117"/>
        <v>166087.39524440264</v>
      </c>
      <c r="W317">
        <f t="shared" ca="1" si="118"/>
        <v>3403.3838357176396</v>
      </c>
      <c r="X317">
        <f t="shared" ca="1" si="119"/>
        <v>25699.577327130261</v>
      </c>
      <c r="Y317">
        <f t="shared" ca="1" si="120"/>
        <v>40929.064543287852</v>
      </c>
      <c r="Z317">
        <f t="shared" ca="1" si="121"/>
        <v>404353.45978769049</v>
      </c>
      <c r="AA317">
        <f t="shared" ca="1" si="122"/>
        <v>225791.77720425552</v>
      </c>
      <c r="AB317">
        <f t="shared" ca="1" si="123"/>
        <v>178561.68258343497</v>
      </c>
      <c r="AE317">
        <f t="shared" ca="1" si="101"/>
        <v>1</v>
      </c>
      <c r="AF317">
        <f t="shared" ca="1" si="102"/>
        <v>0</v>
      </c>
      <c r="BA317" s="7">
        <f ca="1">Table4[[#This Row],[Column20]]/Table4[[#This Row],[Column9]]</f>
        <v>55362.465081467548</v>
      </c>
      <c r="BD317" s="6">
        <f ca="1">Table4[[#This Row],[Column19]]/Table4[[#This Row],[Column18]]</f>
        <v>0.99671534502606018</v>
      </c>
      <c r="BQ317" t="str">
        <f t="shared" ca="1" si="103"/>
        <v>1</v>
      </c>
      <c r="BS317">
        <f ca="1">IF(Table4[[#This Row],[Column28]]&gt;BU316,Table4[[#This Row],[Column3]],0)</f>
        <v>30</v>
      </c>
    </row>
    <row r="318" spans="1:71" x14ac:dyDescent="0.4">
      <c r="A318">
        <f t="shared" ca="1" si="104"/>
        <v>2</v>
      </c>
      <c r="B318" t="str">
        <f t="shared" ca="1" si="105"/>
        <v>man</v>
      </c>
      <c r="C318">
        <f t="shared" ca="1" si="106"/>
        <v>43</v>
      </c>
      <c r="D318">
        <f t="shared" ca="1" si="107"/>
        <v>6</v>
      </c>
      <c r="E318" t="str">
        <f t="shared" ca="1" si="108"/>
        <v>Agriculture</v>
      </c>
      <c r="F318">
        <f t="shared" ca="1" si="115"/>
        <v>2</v>
      </c>
      <c r="G318" t="str">
        <f ca="1">VLOOKUP(F318,$K$3:$L$7:L322,2)</f>
        <v>college</v>
      </c>
      <c r="H318">
        <f t="shared" ca="1" si="109"/>
        <v>2</v>
      </c>
      <c r="I318">
        <f t="shared" ca="1" si="110"/>
        <v>1</v>
      </c>
      <c r="J318">
        <f t="shared" ca="1" si="111"/>
        <v>86321</v>
      </c>
      <c r="K318">
        <v>106</v>
      </c>
      <c r="L318" t="s">
        <v>11</v>
      </c>
      <c r="N318">
        <v>127</v>
      </c>
      <c r="O318" t="s">
        <v>4</v>
      </c>
      <c r="P318">
        <f t="shared" ca="1" si="112"/>
        <v>5</v>
      </c>
      <c r="Q318" t="str">
        <f t="shared" ca="1" si="113"/>
        <v>oyo</v>
      </c>
      <c r="R318">
        <f t="shared" ca="1" si="116"/>
        <v>258963</v>
      </c>
      <c r="S318">
        <f t="shared" ca="1" si="114"/>
        <v>150030.47888504984</v>
      </c>
      <c r="T318">
        <f t="shared" ca="1" si="117"/>
        <v>60176.756911548175</v>
      </c>
      <c r="W318">
        <f t="shared" ca="1" si="118"/>
        <v>55236.705682609187</v>
      </c>
      <c r="X318">
        <f t="shared" ca="1" si="119"/>
        <v>21589.815105291884</v>
      </c>
      <c r="Y318">
        <f t="shared" ca="1" si="120"/>
        <v>59873.117286008615</v>
      </c>
      <c r="Z318">
        <f t="shared" ca="1" si="121"/>
        <v>379012.87419755675</v>
      </c>
      <c r="AA318">
        <f t="shared" ca="1" si="122"/>
        <v>226856.99967295094</v>
      </c>
      <c r="AB318">
        <f t="shared" ca="1" si="123"/>
        <v>152155.87452460581</v>
      </c>
      <c r="AE318">
        <f t="shared" ca="1" si="101"/>
        <v>1</v>
      </c>
      <c r="AF318">
        <f t="shared" ca="1" si="102"/>
        <v>0</v>
      </c>
      <c r="BA318" s="7">
        <f ca="1">Table4[[#This Row],[Column20]]/Table4[[#This Row],[Column9]]</f>
        <v>60176.756911548175</v>
      </c>
      <c r="BD318" s="6">
        <f ca="1">Table4[[#This Row],[Column19]]/Table4[[#This Row],[Column18]]</f>
        <v>0.57935102267524641</v>
      </c>
      <c r="BQ318" t="str">
        <f t="shared" ca="1" si="103"/>
        <v>1</v>
      </c>
      <c r="BS318">
        <f ca="1">IF(Table4[[#This Row],[Column28]]&gt;BU317,Table4[[#This Row],[Column3]],0)</f>
        <v>43</v>
      </c>
    </row>
    <row r="319" spans="1:71" x14ac:dyDescent="0.4">
      <c r="A319">
        <f t="shared" ca="1" si="104"/>
        <v>2</v>
      </c>
      <c r="B319" t="str">
        <f t="shared" ca="1" si="105"/>
        <v>man</v>
      </c>
      <c r="C319">
        <f t="shared" ca="1" si="106"/>
        <v>28</v>
      </c>
      <c r="D319">
        <f t="shared" ca="1" si="107"/>
        <v>1</v>
      </c>
      <c r="E319" t="str">
        <f t="shared" ca="1" si="108"/>
        <v>heallth</v>
      </c>
      <c r="F319">
        <f t="shared" ca="1" si="115"/>
        <v>2</v>
      </c>
      <c r="G319" t="str">
        <f ca="1">VLOOKUP(F319,$K$3:$L$7:L323,2)</f>
        <v>college</v>
      </c>
      <c r="H319">
        <f t="shared" ca="1" si="109"/>
        <v>0</v>
      </c>
      <c r="I319">
        <f t="shared" ca="1" si="110"/>
        <v>4</v>
      </c>
      <c r="J319">
        <f t="shared" ca="1" si="111"/>
        <v>74025</v>
      </c>
      <c r="K319">
        <v>107</v>
      </c>
      <c r="L319" t="s">
        <v>12</v>
      </c>
      <c r="N319">
        <v>128</v>
      </c>
      <c r="O319" t="s">
        <v>5</v>
      </c>
      <c r="P319">
        <f t="shared" ca="1" si="112"/>
        <v>7</v>
      </c>
      <c r="Q319" t="str">
        <f t="shared" ca="1" si="113"/>
        <v>kwara</v>
      </c>
      <c r="R319">
        <f t="shared" ca="1" si="116"/>
        <v>222075</v>
      </c>
      <c r="S319">
        <f t="shared" ca="1" si="114"/>
        <v>119679.08679386147</v>
      </c>
      <c r="T319">
        <f t="shared" ca="1" si="117"/>
        <v>28251.58266308008</v>
      </c>
      <c r="W319">
        <f t="shared" ca="1" si="118"/>
        <v>12754.576716586576</v>
      </c>
      <c r="X319">
        <f t="shared" ca="1" si="119"/>
        <v>71850.200721528774</v>
      </c>
      <c r="Y319">
        <f t="shared" ca="1" si="120"/>
        <v>52247.739402786174</v>
      </c>
      <c r="Z319">
        <f t="shared" ca="1" si="121"/>
        <v>302574.32206586626</v>
      </c>
      <c r="AA319">
        <f t="shared" ca="1" si="122"/>
        <v>204283.8642319768</v>
      </c>
      <c r="AB319">
        <f t="shared" ca="1" si="123"/>
        <v>98290.457833889464</v>
      </c>
      <c r="AE319">
        <f t="shared" ca="1" si="101"/>
        <v>1</v>
      </c>
      <c r="AF319">
        <f t="shared" ca="1" si="102"/>
        <v>0</v>
      </c>
      <c r="BA319" s="7">
        <f ca="1">Table4[[#This Row],[Column20]]/Table4[[#This Row],[Column9]]</f>
        <v>7062.8956657700201</v>
      </c>
      <c r="BD319" s="6">
        <f ca="1">Table4[[#This Row],[Column19]]/Table4[[#This Row],[Column18]]</f>
        <v>0.53891292038212979</v>
      </c>
      <c r="BQ319" t="str">
        <f t="shared" ca="1" si="103"/>
        <v>1</v>
      </c>
      <c r="BS319">
        <f ca="1">IF(Table4[[#This Row],[Column28]]&gt;BU318,Table4[[#This Row],[Column3]],0)</f>
        <v>28</v>
      </c>
    </row>
    <row r="320" spans="1:71" x14ac:dyDescent="0.4">
      <c r="A320">
        <f t="shared" ca="1" si="104"/>
        <v>2</v>
      </c>
      <c r="B320" t="str">
        <f t="shared" ca="1" si="105"/>
        <v>man</v>
      </c>
      <c r="C320">
        <f t="shared" ca="1" si="106"/>
        <v>29</v>
      </c>
      <c r="D320">
        <f t="shared" ca="1" si="107"/>
        <v>6</v>
      </c>
      <c r="E320" t="str">
        <f t="shared" ca="1" si="108"/>
        <v>Agriculture</v>
      </c>
      <c r="F320">
        <f t="shared" ca="1" si="115"/>
        <v>2</v>
      </c>
      <c r="G320" t="str">
        <f ca="1">VLOOKUP(F320,$K$3:$L$7:L324,2)</f>
        <v>college</v>
      </c>
      <c r="H320">
        <f t="shared" ca="1" si="109"/>
        <v>4</v>
      </c>
      <c r="I320">
        <f t="shared" ca="1" si="110"/>
        <v>2</v>
      </c>
      <c r="J320">
        <f t="shared" ca="1" si="111"/>
        <v>38592</v>
      </c>
      <c r="K320">
        <v>108</v>
      </c>
      <c r="L320" t="s">
        <v>13</v>
      </c>
      <c r="N320">
        <v>129</v>
      </c>
      <c r="O320" t="s">
        <v>6</v>
      </c>
      <c r="P320">
        <f t="shared" ca="1" si="112"/>
        <v>5</v>
      </c>
      <c r="Q320" t="str">
        <f t="shared" ca="1" si="113"/>
        <v>oyo</v>
      </c>
      <c r="R320">
        <f t="shared" ca="1" si="116"/>
        <v>115776</v>
      </c>
      <c r="S320">
        <f t="shared" ca="1" si="114"/>
        <v>6675.8225828519107</v>
      </c>
      <c r="T320">
        <f t="shared" ca="1" si="117"/>
        <v>28404.327896789589</v>
      </c>
      <c r="U320">
        <v>148</v>
      </c>
      <c r="V320" t="s">
        <v>20</v>
      </c>
      <c r="W320">
        <f t="shared" ca="1" si="118"/>
        <v>25371.675666953834</v>
      </c>
      <c r="X320">
        <f t="shared" ca="1" si="119"/>
        <v>20092.096219255782</v>
      </c>
      <c r="Y320">
        <f t="shared" ca="1" si="120"/>
        <v>56869.111014444905</v>
      </c>
      <c r="Z320">
        <f t="shared" ca="1" si="121"/>
        <v>201049.43891123449</v>
      </c>
      <c r="AA320">
        <f t="shared" ca="1" si="122"/>
        <v>52139.594469061529</v>
      </c>
      <c r="AB320">
        <f t="shared" ca="1" si="123"/>
        <v>148909.84444217297</v>
      </c>
      <c r="AE320">
        <f t="shared" ca="1" si="101"/>
        <v>1</v>
      </c>
      <c r="AF320">
        <f t="shared" ca="1" si="102"/>
        <v>0</v>
      </c>
      <c r="BA320" s="7">
        <f ca="1">Table4[[#This Row],[Column20]]/Table4[[#This Row],[Column9]]</f>
        <v>14202.163948394795</v>
      </c>
      <c r="BD320" s="6">
        <f ca="1">Table4[[#This Row],[Column19]]/Table4[[#This Row],[Column18]]</f>
        <v>5.7661541103958595E-2</v>
      </c>
      <c r="BQ320" t="str">
        <f t="shared" ca="1" si="103"/>
        <v>1</v>
      </c>
      <c r="BS320">
        <f ca="1">IF(Table4[[#This Row],[Column28]]&gt;BU319,Table4[[#This Row],[Column3]],0)</f>
        <v>29</v>
      </c>
    </row>
    <row r="321" spans="1:71" x14ac:dyDescent="0.4">
      <c r="A321">
        <f t="shared" ca="1" si="104"/>
        <v>2</v>
      </c>
      <c r="B321" t="str">
        <f t="shared" ca="1" si="105"/>
        <v>man</v>
      </c>
      <c r="C321">
        <f t="shared" ca="1" si="106"/>
        <v>27</v>
      </c>
      <c r="D321">
        <f t="shared" ca="1" si="107"/>
        <v>6</v>
      </c>
      <c r="E321" t="str">
        <f t="shared" ca="1" si="108"/>
        <v>Agriculture</v>
      </c>
      <c r="F321">
        <f t="shared" ca="1" si="115"/>
        <v>1</v>
      </c>
      <c r="G321" t="str">
        <f ca="1">VLOOKUP(F321,$K$3:$L$7:L325,2)</f>
        <v>high school</v>
      </c>
      <c r="H321">
        <f t="shared" ca="1" si="109"/>
        <v>2</v>
      </c>
      <c r="I321">
        <f t="shared" ca="1" si="110"/>
        <v>3</v>
      </c>
      <c r="J321">
        <f t="shared" ca="1" si="111"/>
        <v>25466</v>
      </c>
      <c r="K321">
        <v>109</v>
      </c>
      <c r="L321" t="s">
        <v>14</v>
      </c>
      <c r="N321">
        <v>130</v>
      </c>
      <c r="O321" t="s">
        <v>7</v>
      </c>
      <c r="P321">
        <f t="shared" ca="1" si="112"/>
        <v>6</v>
      </c>
      <c r="Q321" t="str">
        <f t="shared" ca="1" si="113"/>
        <v>ogun</v>
      </c>
      <c r="R321">
        <f t="shared" ca="1" si="116"/>
        <v>101864</v>
      </c>
      <c r="S321">
        <f t="shared" ca="1" si="114"/>
        <v>57200.301735633089</v>
      </c>
      <c r="T321">
        <f t="shared" ca="1" si="117"/>
        <v>20950.301001393742</v>
      </c>
      <c r="U321">
        <v>149</v>
      </c>
      <c r="V321" t="s">
        <v>21</v>
      </c>
      <c r="W321">
        <f t="shared" ca="1" si="118"/>
        <v>15192.115273574851</v>
      </c>
      <c r="X321">
        <f t="shared" ca="1" si="119"/>
        <v>10678.19079431594</v>
      </c>
      <c r="Y321">
        <f t="shared" ca="1" si="120"/>
        <v>23663.530533740646</v>
      </c>
      <c r="Z321">
        <f t="shared" ca="1" si="121"/>
        <v>146477.83153513438</v>
      </c>
      <c r="AA321">
        <f t="shared" ca="1" si="122"/>
        <v>83070.60780352389</v>
      </c>
      <c r="AB321">
        <f t="shared" ca="1" si="123"/>
        <v>63407.223731610487</v>
      </c>
      <c r="AE321">
        <f t="shared" ca="1" si="101"/>
        <v>1</v>
      </c>
      <c r="AF321">
        <f t="shared" ca="1" si="102"/>
        <v>0</v>
      </c>
      <c r="BA321" s="7">
        <f ca="1">Table4[[#This Row],[Column20]]/Table4[[#This Row],[Column9]]</f>
        <v>6983.4336671312476</v>
      </c>
      <c r="BD321" s="6">
        <f ca="1">Table4[[#This Row],[Column19]]/Table4[[#This Row],[Column18]]</f>
        <v>0.5615359865667271</v>
      </c>
      <c r="BQ321" t="str">
        <f t="shared" ca="1" si="103"/>
        <v>1</v>
      </c>
      <c r="BS321">
        <f ca="1">IF(Table4[[#This Row],[Column28]]&gt;BU320,Table4[[#This Row],[Column3]],0)</f>
        <v>27</v>
      </c>
    </row>
    <row r="322" spans="1:71" x14ac:dyDescent="0.4">
      <c r="A322">
        <f t="shared" ca="1" si="104"/>
        <v>2</v>
      </c>
      <c r="B322" t="str">
        <f t="shared" ca="1" si="105"/>
        <v>man</v>
      </c>
      <c r="C322">
        <f t="shared" ca="1" si="106"/>
        <v>26</v>
      </c>
      <c r="D322">
        <f t="shared" ca="1" si="107"/>
        <v>1</v>
      </c>
      <c r="E322" t="str">
        <f t="shared" ca="1" si="108"/>
        <v>heallth</v>
      </c>
      <c r="F322">
        <f t="shared" ca="1" si="115"/>
        <v>3</v>
      </c>
      <c r="G322" t="str">
        <f ca="1">VLOOKUP(F322,$K$3:$L$7:L326,2)</f>
        <v>university</v>
      </c>
      <c r="H322">
        <f t="shared" ca="1" si="109"/>
        <v>4</v>
      </c>
      <c r="I322">
        <f t="shared" ca="1" si="110"/>
        <v>4</v>
      </c>
      <c r="J322">
        <f t="shared" ca="1" si="111"/>
        <v>60420</v>
      </c>
      <c r="K322">
        <v>110</v>
      </c>
      <c r="L322" t="s">
        <v>15</v>
      </c>
      <c r="N322">
        <v>131</v>
      </c>
      <c r="O322" t="s">
        <v>8</v>
      </c>
      <c r="P322">
        <f t="shared" ca="1" si="112"/>
        <v>5</v>
      </c>
      <c r="Q322" t="str">
        <f t="shared" ca="1" si="113"/>
        <v>oyo</v>
      </c>
      <c r="R322">
        <f t="shared" ca="1" si="116"/>
        <v>181260</v>
      </c>
      <c r="S322">
        <f t="shared" ca="1" si="114"/>
        <v>102960.56328490646</v>
      </c>
      <c r="T322">
        <f t="shared" ca="1" si="117"/>
        <v>199351.11808214948</v>
      </c>
      <c r="U322">
        <v>150</v>
      </c>
      <c r="V322" t="s">
        <v>22</v>
      </c>
      <c r="W322">
        <f t="shared" ca="1" si="118"/>
        <v>31342.334324540629</v>
      </c>
      <c r="X322">
        <f t="shared" ca="1" si="119"/>
        <v>20713.063542600663</v>
      </c>
      <c r="Y322">
        <f t="shared" ca="1" si="120"/>
        <v>39566.096495417303</v>
      </c>
      <c r="Z322">
        <f t="shared" ca="1" si="121"/>
        <v>420177.21457756677</v>
      </c>
      <c r="AA322">
        <f t="shared" ca="1" si="122"/>
        <v>155015.96115204773</v>
      </c>
      <c r="AB322">
        <f t="shared" ca="1" si="123"/>
        <v>265161.25342551904</v>
      </c>
      <c r="AE322">
        <f t="shared" ca="1" si="101"/>
        <v>0</v>
      </c>
      <c r="AF322">
        <f t="shared" ca="1" si="102"/>
        <v>1</v>
      </c>
      <c r="BA322" s="7">
        <f ca="1">Table4[[#This Row],[Column20]]/Table4[[#This Row],[Column9]]</f>
        <v>49837.77952053737</v>
      </c>
      <c r="BD322" s="6">
        <f ca="1">Table4[[#This Row],[Column19]]/Table4[[#This Row],[Column18]]</f>
        <v>0.56802694077516525</v>
      </c>
      <c r="BQ322" t="str">
        <f t="shared" ca="1" si="103"/>
        <v>1</v>
      </c>
      <c r="BS322">
        <f ca="1">IF(Table4[[#This Row],[Column28]]&gt;BU321,Table4[[#This Row],[Column3]],0)</f>
        <v>26</v>
      </c>
    </row>
    <row r="323" spans="1:71" x14ac:dyDescent="0.4">
      <c r="A323">
        <f t="shared" ca="1" si="104"/>
        <v>1</v>
      </c>
      <c r="B323" t="str">
        <f t="shared" ca="1" si="105"/>
        <v>woman</v>
      </c>
      <c r="C323">
        <f t="shared" ca="1" si="106"/>
        <v>26</v>
      </c>
      <c r="D323">
        <f t="shared" ca="1" si="107"/>
        <v>4</v>
      </c>
      <c r="E323" t="str">
        <f t="shared" ca="1" si="108"/>
        <v>IT</v>
      </c>
      <c r="F323">
        <f t="shared" ca="1" si="115"/>
        <v>4</v>
      </c>
      <c r="G323" t="str">
        <f ca="1">VLOOKUP(F323,$K$3:$L$7:L327,2)</f>
        <v>technical</v>
      </c>
      <c r="H323">
        <f t="shared" ca="1" si="109"/>
        <v>0</v>
      </c>
      <c r="I323">
        <f t="shared" ca="1" si="110"/>
        <v>2</v>
      </c>
      <c r="J323">
        <f t="shared" ca="1" si="111"/>
        <v>52248</v>
      </c>
      <c r="N323">
        <v>132</v>
      </c>
      <c r="O323" t="s">
        <v>9</v>
      </c>
      <c r="P323">
        <f t="shared" ca="1" si="112"/>
        <v>4</v>
      </c>
      <c r="Q323" t="str">
        <f t="shared" ca="1" si="113"/>
        <v>lagos</v>
      </c>
      <c r="R323">
        <f t="shared" ca="1" si="116"/>
        <v>156744</v>
      </c>
      <c r="S323">
        <f t="shared" ca="1" si="114"/>
        <v>78143.263147763777</v>
      </c>
      <c r="T323">
        <f t="shared" ca="1" si="117"/>
        <v>62886.736817455625</v>
      </c>
      <c r="U323">
        <v>151</v>
      </c>
      <c r="V323" t="s">
        <v>23</v>
      </c>
      <c r="W323">
        <f t="shared" ca="1" si="118"/>
        <v>34530.384549339935</v>
      </c>
      <c r="X323">
        <f t="shared" ca="1" si="119"/>
        <v>14260.196319265862</v>
      </c>
      <c r="Y323">
        <f t="shared" ca="1" si="120"/>
        <v>23969.639675822593</v>
      </c>
      <c r="Z323">
        <f t="shared" ca="1" si="121"/>
        <v>243600.37649327822</v>
      </c>
      <c r="AA323">
        <f t="shared" ca="1" si="122"/>
        <v>126933.84401636956</v>
      </c>
      <c r="AB323">
        <f t="shared" ca="1" si="123"/>
        <v>116666.53247690866</v>
      </c>
      <c r="AE323">
        <f t="shared" ref="AE323:AE386" ca="1" si="124">IF(B324="man",1,0)</f>
        <v>1</v>
      </c>
      <c r="AF323">
        <f t="shared" ref="AF323:AF386" ca="1" si="125">IF(B324="woman",1,0)</f>
        <v>0</v>
      </c>
      <c r="BA323" s="7">
        <f ca="1">Table4[[#This Row],[Column20]]/Table4[[#This Row],[Column9]]</f>
        <v>31443.368408727812</v>
      </c>
      <c r="BD323" s="6">
        <f ca="1">Table4[[#This Row],[Column19]]/Table4[[#This Row],[Column18]]</f>
        <v>0.49854069787528565</v>
      </c>
      <c r="BQ323" t="str">
        <f t="shared" ref="BQ323:BQ386" ca="1" si="126">IF(AA324&gt;J324,"1","0")</f>
        <v>1</v>
      </c>
      <c r="BS323">
        <f ca="1">IF(Table4[[#This Row],[Column28]]&gt;BU322,Table4[[#This Row],[Column3]],0)</f>
        <v>26</v>
      </c>
    </row>
    <row r="324" spans="1:71" x14ac:dyDescent="0.4">
      <c r="A324">
        <f t="shared" ref="A324:A387" ca="1" si="127">RANDBETWEEN(1,2)</f>
        <v>2</v>
      </c>
      <c r="B324" t="str">
        <f t="shared" ref="B324:B387" ca="1" si="128">IF(A324=1,"woman","man")</f>
        <v>man</v>
      </c>
      <c r="C324">
        <f t="shared" ref="C324:C387" ca="1" si="129">RANDBETWEEN(25,50)</f>
        <v>27</v>
      </c>
      <c r="D324">
        <f t="shared" ref="D324:D387" ca="1" si="130">RANDBETWEEN(1,6)</f>
        <v>6</v>
      </c>
      <c r="E324" t="str">
        <f t="shared" ref="E324:E387" ca="1" si="131">VLOOKUP($D324,($N$3:$O$8),2)</f>
        <v>Agriculture</v>
      </c>
      <c r="F324">
        <f t="shared" ca="1" si="115"/>
        <v>4</v>
      </c>
      <c r="G324" t="str">
        <f ca="1">VLOOKUP(F324,$K$3:$L$7:L328,2)</f>
        <v>technical</v>
      </c>
      <c r="H324">
        <f t="shared" ref="H324:H387" ca="1" si="132">RANDBETWEEN(0,4)</f>
        <v>2</v>
      </c>
      <c r="I324">
        <f t="shared" ref="I324:I387" ca="1" si="133">RANDBETWEEN(1,4)</f>
        <v>3</v>
      </c>
      <c r="J324">
        <f t="shared" ref="J324:J387" ca="1" si="134">RANDBETWEEN(25000,90000)</f>
        <v>45670</v>
      </c>
      <c r="P324">
        <f t="shared" ref="P324:P387" ca="1" si="135">RANDBETWEEN(1,7)</f>
        <v>4</v>
      </c>
      <c r="Q324" t="str">
        <f t="shared" ref="Q324:Q387" ca="1" si="136">VLOOKUP(P324,$U$5:$V$11,2)</f>
        <v>lagos</v>
      </c>
      <c r="R324">
        <f t="shared" ca="1" si="116"/>
        <v>182680</v>
      </c>
      <c r="S324">
        <f t="shared" ref="S324:S387" ca="1" si="137">RAND()*R324</f>
        <v>73814.41273021877</v>
      </c>
      <c r="T324">
        <f t="shared" ca="1" si="117"/>
        <v>74872.697848463635</v>
      </c>
      <c r="U324">
        <v>152</v>
      </c>
      <c r="V324" t="s">
        <v>24</v>
      </c>
      <c r="W324">
        <f t="shared" ca="1" si="118"/>
        <v>66617.189465039934</v>
      </c>
      <c r="X324">
        <f t="shared" ca="1" si="119"/>
        <v>18757.774329818774</v>
      </c>
      <c r="Y324">
        <f t="shared" ca="1" si="120"/>
        <v>40031.813061791152</v>
      </c>
      <c r="Z324">
        <f t="shared" ca="1" si="121"/>
        <v>297584.51091025479</v>
      </c>
      <c r="AA324">
        <f t="shared" ca="1" si="122"/>
        <v>159189.3765250775</v>
      </c>
      <c r="AB324">
        <f t="shared" ca="1" si="123"/>
        <v>138395.13438517728</v>
      </c>
      <c r="AE324">
        <f t="shared" ca="1" si="124"/>
        <v>1</v>
      </c>
      <c r="AF324">
        <f t="shared" ca="1" si="125"/>
        <v>0</v>
      </c>
      <c r="BA324" s="7">
        <f ca="1">Table4[[#This Row],[Column20]]/Table4[[#This Row],[Column9]]</f>
        <v>24957.565949487878</v>
      </c>
      <c r="BD324" s="6">
        <f ca="1">Table4[[#This Row],[Column19]]/Table4[[#This Row],[Column18]]</f>
        <v>0.40406400662480169</v>
      </c>
      <c r="BQ324" t="str">
        <f t="shared" ca="1" si="126"/>
        <v>1</v>
      </c>
      <c r="BS324">
        <f ca="1">IF(Table4[[#This Row],[Column28]]&gt;BU323,Table4[[#This Row],[Column3]],0)</f>
        <v>27</v>
      </c>
    </row>
    <row r="325" spans="1:71" x14ac:dyDescent="0.4">
      <c r="A325">
        <f t="shared" ca="1" si="127"/>
        <v>2</v>
      </c>
      <c r="B325" t="str">
        <f t="shared" ca="1" si="128"/>
        <v>man</v>
      </c>
      <c r="C325">
        <f t="shared" ca="1" si="129"/>
        <v>28</v>
      </c>
      <c r="D325">
        <f t="shared" ca="1" si="130"/>
        <v>2</v>
      </c>
      <c r="E325" t="str">
        <f t="shared" ca="1" si="131"/>
        <v>construction</v>
      </c>
      <c r="F325">
        <f t="shared" ca="1" si="115"/>
        <v>2</v>
      </c>
      <c r="G325" t="str">
        <f ca="1">VLOOKUP(F325,$K$3:$L$7:L329,2)</f>
        <v>college</v>
      </c>
      <c r="H325">
        <f t="shared" ca="1" si="132"/>
        <v>4</v>
      </c>
      <c r="I325">
        <f t="shared" ca="1" si="133"/>
        <v>1</v>
      </c>
      <c r="J325">
        <f t="shared" ca="1" si="134"/>
        <v>63445</v>
      </c>
      <c r="P325">
        <f t="shared" ca="1" si="135"/>
        <v>4</v>
      </c>
      <c r="Q325" t="str">
        <f t="shared" ca="1" si="136"/>
        <v>lagos</v>
      </c>
      <c r="R325">
        <f t="shared" ca="1" si="116"/>
        <v>190335</v>
      </c>
      <c r="S325">
        <f t="shared" ca="1" si="137"/>
        <v>169312.6093528046</v>
      </c>
      <c r="T325">
        <f t="shared" ca="1" si="117"/>
        <v>31936.78171271774</v>
      </c>
      <c r="U325">
        <v>153</v>
      </c>
      <c r="V325" t="s">
        <v>25</v>
      </c>
      <c r="W325">
        <f t="shared" ca="1" si="118"/>
        <v>18217.029286436718</v>
      </c>
      <c r="X325">
        <f t="shared" ca="1" si="119"/>
        <v>7550.632342471823</v>
      </c>
      <c r="Y325">
        <f t="shared" ca="1" si="120"/>
        <v>60057.792114837284</v>
      </c>
      <c r="Z325">
        <f t="shared" ca="1" si="121"/>
        <v>282329.573827555</v>
      </c>
      <c r="AA325">
        <f t="shared" ca="1" si="122"/>
        <v>195080.27098171314</v>
      </c>
      <c r="AB325">
        <f t="shared" ca="1" si="123"/>
        <v>87249.302845841856</v>
      </c>
      <c r="AE325">
        <f t="shared" ca="1" si="124"/>
        <v>1</v>
      </c>
      <c r="AF325">
        <f t="shared" ca="1" si="125"/>
        <v>0</v>
      </c>
      <c r="BA325" s="7">
        <f ca="1">Table4[[#This Row],[Column20]]/Table4[[#This Row],[Column9]]</f>
        <v>31936.78171271774</v>
      </c>
      <c r="BD325" s="6">
        <f ca="1">Table4[[#This Row],[Column19]]/Table4[[#This Row],[Column18]]</f>
        <v>0.88955057846851393</v>
      </c>
      <c r="BQ325" t="str">
        <f t="shared" ca="1" si="126"/>
        <v>1</v>
      </c>
      <c r="BS325">
        <f ca="1">IF(Table4[[#This Row],[Column28]]&gt;BU324,Table4[[#This Row],[Column3]],0)</f>
        <v>28</v>
      </c>
    </row>
    <row r="326" spans="1:71" x14ac:dyDescent="0.4">
      <c r="A326">
        <f t="shared" ca="1" si="127"/>
        <v>2</v>
      </c>
      <c r="B326" t="str">
        <f t="shared" ca="1" si="128"/>
        <v>man</v>
      </c>
      <c r="C326">
        <f t="shared" ca="1" si="129"/>
        <v>49</v>
      </c>
      <c r="D326">
        <f t="shared" ca="1" si="130"/>
        <v>1</v>
      </c>
      <c r="E326" t="str">
        <f t="shared" ca="1" si="131"/>
        <v>heallth</v>
      </c>
      <c r="F326">
        <f t="shared" ca="1" si="115"/>
        <v>5</v>
      </c>
      <c r="G326" t="str">
        <f ca="1">VLOOKUP(F326,$K$3:$L$7:L330,2)</f>
        <v>other</v>
      </c>
      <c r="H326">
        <f t="shared" ca="1" si="132"/>
        <v>4</v>
      </c>
      <c r="I326">
        <f t="shared" ca="1" si="133"/>
        <v>2</v>
      </c>
      <c r="J326">
        <f t="shared" ca="1" si="134"/>
        <v>63869</v>
      </c>
      <c r="P326">
        <f t="shared" ca="1" si="135"/>
        <v>5</v>
      </c>
      <c r="Q326" t="str">
        <f t="shared" ca="1" si="136"/>
        <v>oyo</v>
      </c>
      <c r="R326">
        <f t="shared" ca="1" si="116"/>
        <v>255476</v>
      </c>
      <c r="S326">
        <f t="shared" ca="1" si="137"/>
        <v>188526.0335089135</v>
      </c>
      <c r="T326">
        <f t="shared" ca="1" si="117"/>
        <v>20586.177284238805</v>
      </c>
      <c r="U326">
        <v>154</v>
      </c>
      <c r="V326" t="s">
        <v>26</v>
      </c>
      <c r="W326">
        <f t="shared" ca="1" si="118"/>
        <v>13882.180249854218</v>
      </c>
      <c r="X326">
        <f t="shared" ca="1" si="119"/>
        <v>39825.525371205971</v>
      </c>
      <c r="Y326">
        <f t="shared" ca="1" si="120"/>
        <v>61080.809657660371</v>
      </c>
      <c r="Z326">
        <f t="shared" ca="1" si="121"/>
        <v>337142.98694189917</v>
      </c>
      <c r="AA326">
        <f t="shared" ca="1" si="122"/>
        <v>242233.73912997369</v>
      </c>
      <c r="AB326">
        <f t="shared" ca="1" si="123"/>
        <v>94909.247811925481</v>
      </c>
      <c r="AE326">
        <f t="shared" ca="1" si="124"/>
        <v>0</v>
      </c>
      <c r="AF326">
        <f t="shared" ca="1" si="125"/>
        <v>1</v>
      </c>
      <c r="BA326" s="7">
        <f ca="1">Table4[[#This Row],[Column20]]/Table4[[#This Row],[Column9]]</f>
        <v>10293.088642119403</v>
      </c>
      <c r="BD326" s="6">
        <f ca="1">Table4[[#This Row],[Column19]]/Table4[[#This Row],[Column18]]</f>
        <v>0.73794028992513383</v>
      </c>
      <c r="BQ326" t="str">
        <f t="shared" ca="1" si="126"/>
        <v>1</v>
      </c>
      <c r="BS326">
        <f ca="1">IF(Table4[[#This Row],[Column28]]&gt;BU325,Table4[[#This Row],[Column3]],0)</f>
        <v>49</v>
      </c>
    </row>
    <row r="327" spans="1:71" x14ac:dyDescent="0.4">
      <c r="A327">
        <f t="shared" ca="1" si="127"/>
        <v>1</v>
      </c>
      <c r="B327" t="str">
        <f t="shared" ca="1" si="128"/>
        <v>woman</v>
      </c>
      <c r="C327">
        <f t="shared" ca="1" si="129"/>
        <v>38</v>
      </c>
      <c r="D327">
        <f t="shared" ca="1" si="130"/>
        <v>4</v>
      </c>
      <c r="E327" t="str">
        <f t="shared" ca="1" si="131"/>
        <v>IT</v>
      </c>
      <c r="F327">
        <f t="shared" ca="1" si="115"/>
        <v>4</v>
      </c>
      <c r="G327" t="str">
        <f ca="1">VLOOKUP(F327,$K$3:$L$7:L331,2)</f>
        <v>technical</v>
      </c>
      <c r="H327">
        <f t="shared" ca="1" si="132"/>
        <v>3</v>
      </c>
      <c r="I327">
        <f t="shared" ca="1" si="133"/>
        <v>1</v>
      </c>
      <c r="J327">
        <f t="shared" ca="1" si="134"/>
        <v>42379</v>
      </c>
      <c r="P327">
        <f t="shared" ca="1" si="135"/>
        <v>7</v>
      </c>
      <c r="Q327" t="str">
        <f t="shared" ca="1" si="136"/>
        <v>kwara</v>
      </c>
      <c r="R327">
        <f t="shared" ca="1" si="116"/>
        <v>169516</v>
      </c>
      <c r="S327">
        <f t="shared" ca="1" si="137"/>
        <v>83948.712809458666</v>
      </c>
      <c r="T327">
        <f t="shared" ca="1" si="117"/>
        <v>11794.760195597257</v>
      </c>
      <c r="W327">
        <f t="shared" ca="1" si="118"/>
        <v>282.1013115694102</v>
      </c>
      <c r="X327">
        <f t="shared" ca="1" si="119"/>
        <v>36854.556081220944</v>
      </c>
      <c r="Y327">
        <f t="shared" ca="1" si="120"/>
        <v>15483.027479978369</v>
      </c>
      <c r="Z327">
        <f t="shared" ca="1" si="121"/>
        <v>196793.78767557562</v>
      </c>
      <c r="AA327">
        <f t="shared" ca="1" si="122"/>
        <v>121085.37020224902</v>
      </c>
      <c r="AB327">
        <f t="shared" ca="1" si="123"/>
        <v>75708.417473326597</v>
      </c>
      <c r="AE327">
        <f t="shared" ca="1" si="124"/>
        <v>0</v>
      </c>
      <c r="AF327">
        <f t="shared" ca="1" si="125"/>
        <v>1</v>
      </c>
      <c r="BA327" s="7">
        <f ca="1">Table4[[#This Row],[Column20]]/Table4[[#This Row],[Column9]]</f>
        <v>11794.760195597257</v>
      </c>
      <c r="BD327" s="6">
        <f ca="1">Table4[[#This Row],[Column19]]/Table4[[#This Row],[Column18]]</f>
        <v>0.49522589495657438</v>
      </c>
      <c r="BQ327" t="str">
        <f t="shared" ca="1" si="126"/>
        <v>1</v>
      </c>
      <c r="BS327">
        <f ca="1">IF(Table4[[#This Row],[Column28]]&gt;BU326,Table4[[#This Row],[Column3]],0)</f>
        <v>38</v>
      </c>
    </row>
    <row r="328" spans="1:71" x14ac:dyDescent="0.4">
      <c r="A328">
        <f t="shared" ca="1" si="127"/>
        <v>1</v>
      </c>
      <c r="B328" t="str">
        <f t="shared" ca="1" si="128"/>
        <v>woman</v>
      </c>
      <c r="C328">
        <f t="shared" ca="1" si="129"/>
        <v>48</v>
      </c>
      <c r="D328">
        <f t="shared" ca="1" si="130"/>
        <v>5</v>
      </c>
      <c r="E328" t="str">
        <f t="shared" ca="1" si="131"/>
        <v>General work</v>
      </c>
      <c r="F328">
        <f t="shared" ca="1" si="115"/>
        <v>2</v>
      </c>
      <c r="G328" t="str">
        <f ca="1">VLOOKUP(F328,$K$3:$L$7:L332,2)</f>
        <v>college</v>
      </c>
      <c r="H328">
        <f t="shared" ca="1" si="132"/>
        <v>0</v>
      </c>
      <c r="I328">
        <f t="shared" ca="1" si="133"/>
        <v>3</v>
      </c>
      <c r="J328">
        <f t="shared" ca="1" si="134"/>
        <v>57970</v>
      </c>
      <c r="P328">
        <f t="shared" ca="1" si="135"/>
        <v>4</v>
      </c>
      <c r="Q328" t="str">
        <f t="shared" ca="1" si="136"/>
        <v>lagos</v>
      </c>
      <c r="R328">
        <f t="shared" ca="1" si="116"/>
        <v>231880</v>
      </c>
      <c r="S328">
        <f t="shared" ca="1" si="137"/>
        <v>9513.322240121568</v>
      </c>
      <c r="T328">
        <f t="shared" ca="1" si="117"/>
        <v>61274.908342523151</v>
      </c>
      <c r="W328">
        <f t="shared" ca="1" si="118"/>
        <v>30378.379661889045</v>
      </c>
      <c r="X328">
        <f t="shared" ca="1" si="119"/>
        <v>43342.390369177316</v>
      </c>
      <c r="Y328">
        <f t="shared" ca="1" si="120"/>
        <v>49219.965853765003</v>
      </c>
      <c r="Z328">
        <f t="shared" ca="1" si="121"/>
        <v>342374.87419628818</v>
      </c>
      <c r="AA328">
        <f t="shared" ca="1" si="122"/>
        <v>83234.092271187925</v>
      </c>
      <c r="AB328">
        <f t="shared" ca="1" si="123"/>
        <v>259140.78192510025</v>
      </c>
      <c r="AE328">
        <f t="shared" ca="1" si="124"/>
        <v>1</v>
      </c>
      <c r="AF328">
        <f t="shared" ca="1" si="125"/>
        <v>0</v>
      </c>
      <c r="BA328" s="7">
        <f ca="1">Table4[[#This Row],[Column20]]/Table4[[#This Row],[Column9]]</f>
        <v>20424.969447507716</v>
      </c>
      <c r="BD328" s="6">
        <f ca="1">Table4[[#This Row],[Column19]]/Table4[[#This Row],[Column18]]</f>
        <v>4.1026920131626565E-2</v>
      </c>
      <c r="BQ328" t="str">
        <f t="shared" ca="1" si="126"/>
        <v>0</v>
      </c>
      <c r="BS328">
        <f ca="1">IF(Table4[[#This Row],[Column28]]&gt;BU327,Table4[[#This Row],[Column3]],0)</f>
        <v>48</v>
      </c>
    </row>
    <row r="329" spans="1:71" x14ac:dyDescent="0.4">
      <c r="A329">
        <f t="shared" ca="1" si="127"/>
        <v>2</v>
      </c>
      <c r="B329" t="str">
        <f t="shared" ca="1" si="128"/>
        <v>man</v>
      </c>
      <c r="C329">
        <f t="shared" ca="1" si="129"/>
        <v>39</v>
      </c>
      <c r="D329">
        <f t="shared" ca="1" si="130"/>
        <v>2</v>
      </c>
      <c r="E329" t="str">
        <f t="shared" ca="1" si="131"/>
        <v>construction</v>
      </c>
      <c r="F329">
        <f t="shared" ca="1" si="115"/>
        <v>4</v>
      </c>
      <c r="G329" t="str">
        <f ca="1">VLOOKUP(F329,$K$3:$L$7:L333,2)</f>
        <v>technical</v>
      </c>
      <c r="H329">
        <f t="shared" ca="1" si="132"/>
        <v>1</v>
      </c>
      <c r="I329">
        <f t="shared" ca="1" si="133"/>
        <v>2</v>
      </c>
      <c r="J329">
        <f t="shared" ca="1" si="134"/>
        <v>57850</v>
      </c>
      <c r="P329">
        <f t="shared" ca="1" si="135"/>
        <v>7</v>
      </c>
      <c r="Q329" t="str">
        <f t="shared" ca="1" si="136"/>
        <v>kwara</v>
      </c>
      <c r="R329">
        <f t="shared" ca="1" si="116"/>
        <v>173550</v>
      </c>
      <c r="S329">
        <f t="shared" ca="1" si="137"/>
        <v>19354.836791228965</v>
      </c>
      <c r="T329">
        <f t="shared" ca="1" si="117"/>
        <v>49642.169129025504</v>
      </c>
      <c r="W329">
        <f t="shared" ca="1" si="118"/>
        <v>17253.242994290777</v>
      </c>
      <c r="X329">
        <f t="shared" ca="1" si="119"/>
        <v>19351.525130517861</v>
      </c>
      <c r="Y329">
        <f t="shared" ca="1" si="120"/>
        <v>8312.8449706353495</v>
      </c>
      <c r="Z329">
        <f t="shared" ca="1" si="121"/>
        <v>231505.01409966085</v>
      </c>
      <c r="AA329">
        <f t="shared" ca="1" si="122"/>
        <v>55959.604916037606</v>
      </c>
      <c r="AB329">
        <f t="shared" ca="1" si="123"/>
        <v>175545.40918362324</v>
      </c>
      <c r="AE329">
        <f t="shared" ca="1" si="124"/>
        <v>1</v>
      </c>
      <c r="AF329">
        <f t="shared" ca="1" si="125"/>
        <v>0</v>
      </c>
      <c r="BA329" s="7">
        <f ca="1">Table4[[#This Row],[Column20]]/Table4[[#This Row],[Column9]]</f>
        <v>24821.084564512752</v>
      </c>
      <c r="BD329" s="6">
        <f ca="1">Table4[[#This Row],[Column19]]/Table4[[#This Row],[Column18]]</f>
        <v>0.11152311605432996</v>
      </c>
      <c r="BQ329" t="str">
        <f t="shared" ca="1" si="126"/>
        <v>1</v>
      </c>
      <c r="BS329">
        <f ca="1">IF(Table4[[#This Row],[Column28]]&gt;BU328,Table4[[#This Row],[Column3]],0)</f>
        <v>39</v>
      </c>
    </row>
    <row r="330" spans="1:71" x14ac:dyDescent="0.4">
      <c r="A330">
        <f t="shared" ca="1" si="127"/>
        <v>2</v>
      </c>
      <c r="B330" t="str">
        <f t="shared" ca="1" si="128"/>
        <v>man</v>
      </c>
      <c r="C330">
        <f t="shared" ca="1" si="129"/>
        <v>47</v>
      </c>
      <c r="D330">
        <f t="shared" ca="1" si="130"/>
        <v>4</v>
      </c>
      <c r="E330" t="str">
        <f t="shared" ca="1" si="131"/>
        <v>IT</v>
      </c>
      <c r="F330">
        <f t="shared" ca="1" si="115"/>
        <v>5</v>
      </c>
      <c r="G330" t="str">
        <f ca="1">VLOOKUP(F330,$K$3:$L$7:L334,2)</f>
        <v>other</v>
      </c>
      <c r="H330">
        <f t="shared" ca="1" si="132"/>
        <v>2</v>
      </c>
      <c r="I330">
        <f t="shared" ca="1" si="133"/>
        <v>1</v>
      </c>
      <c r="J330">
        <f t="shared" ca="1" si="134"/>
        <v>71154</v>
      </c>
      <c r="P330">
        <f t="shared" ca="1" si="135"/>
        <v>1</v>
      </c>
      <c r="Q330" t="str">
        <f t="shared" ca="1" si="136"/>
        <v>ekiti</v>
      </c>
      <c r="R330">
        <f t="shared" ca="1" si="116"/>
        <v>213462</v>
      </c>
      <c r="S330">
        <f t="shared" ca="1" si="137"/>
        <v>44934.579260362596</v>
      </c>
      <c r="T330">
        <f t="shared" ca="1" si="117"/>
        <v>4193.8089554363041</v>
      </c>
      <c r="W330">
        <f t="shared" ca="1" si="118"/>
        <v>4148.279604279217</v>
      </c>
      <c r="X330">
        <f t="shared" ca="1" si="119"/>
        <v>43366.309405839136</v>
      </c>
      <c r="Y330">
        <f t="shared" ca="1" si="120"/>
        <v>34353.208145492616</v>
      </c>
      <c r="Z330">
        <f t="shared" ca="1" si="121"/>
        <v>252009.01710092893</v>
      </c>
      <c r="AA330">
        <f t="shared" ca="1" si="122"/>
        <v>92449.16827048095</v>
      </c>
      <c r="AB330">
        <f t="shared" ca="1" si="123"/>
        <v>159559.848830448</v>
      </c>
      <c r="AE330">
        <f t="shared" ca="1" si="124"/>
        <v>0</v>
      </c>
      <c r="AF330">
        <f t="shared" ca="1" si="125"/>
        <v>1</v>
      </c>
      <c r="BA330" s="7">
        <f ca="1">Table4[[#This Row],[Column20]]/Table4[[#This Row],[Column9]]</f>
        <v>4193.8089554363041</v>
      </c>
      <c r="BD330" s="6">
        <f ca="1">Table4[[#This Row],[Column19]]/Table4[[#This Row],[Column18]]</f>
        <v>0.21050388013024612</v>
      </c>
      <c r="BQ330" t="str">
        <f t="shared" ca="1" si="126"/>
        <v>1</v>
      </c>
      <c r="BS330">
        <f ca="1">IF(Table4[[#This Row],[Column28]]&gt;BU329,Table4[[#This Row],[Column3]],0)</f>
        <v>47</v>
      </c>
    </row>
    <row r="331" spans="1:71" x14ac:dyDescent="0.4">
      <c r="A331">
        <f t="shared" ca="1" si="127"/>
        <v>1</v>
      </c>
      <c r="B331" t="str">
        <f t="shared" ca="1" si="128"/>
        <v>woman</v>
      </c>
      <c r="C331">
        <f t="shared" ca="1" si="129"/>
        <v>40</v>
      </c>
      <c r="D331">
        <f t="shared" ca="1" si="130"/>
        <v>1</v>
      </c>
      <c r="E331" t="str">
        <f t="shared" ca="1" si="131"/>
        <v>heallth</v>
      </c>
      <c r="F331">
        <f t="shared" ca="1" si="115"/>
        <v>2</v>
      </c>
      <c r="G331" t="str">
        <f ca="1">VLOOKUP(F331,$K$3:$L$7:L335,2)</f>
        <v>college</v>
      </c>
      <c r="H331">
        <f t="shared" ca="1" si="132"/>
        <v>2</v>
      </c>
      <c r="I331">
        <f t="shared" ca="1" si="133"/>
        <v>2</v>
      </c>
      <c r="J331">
        <f t="shared" ca="1" si="134"/>
        <v>63351</v>
      </c>
      <c r="P331">
        <f t="shared" ca="1" si="135"/>
        <v>4</v>
      </c>
      <c r="Q331" t="str">
        <f t="shared" ca="1" si="136"/>
        <v>lagos</v>
      </c>
      <c r="R331">
        <f t="shared" ca="1" si="116"/>
        <v>190053</v>
      </c>
      <c r="S331">
        <f t="shared" ca="1" si="137"/>
        <v>143199.16749570068</v>
      </c>
      <c r="T331">
        <f t="shared" ca="1" si="117"/>
        <v>737.81276020642781</v>
      </c>
      <c r="W331">
        <f t="shared" ca="1" si="118"/>
        <v>136.18141539755734</v>
      </c>
      <c r="X331">
        <f t="shared" ca="1" si="119"/>
        <v>50487.751341469317</v>
      </c>
      <c r="Y331">
        <f t="shared" ca="1" si="120"/>
        <v>38187.848619784781</v>
      </c>
      <c r="Z331">
        <f t="shared" ca="1" si="121"/>
        <v>228978.66137999122</v>
      </c>
      <c r="AA331">
        <f t="shared" ca="1" si="122"/>
        <v>193823.10025256756</v>
      </c>
      <c r="AB331">
        <f t="shared" ca="1" si="123"/>
        <v>35155.561127423658</v>
      </c>
      <c r="AE331">
        <f t="shared" ca="1" si="124"/>
        <v>0</v>
      </c>
      <c r="AF331">
        <f t="shared" ca="1" si="125"/>
        <v>1</v>
      </c>
      <c r="BA331" s="7">
        <f ca="1">Table4[[#This Row],[Column20]]/Table4[[#This Row],[Column9]]</f>
        <v>368.90638010321391</v>
      </c>
      <c r="BD331" s="6">
        <f ca="1">Table4[[#This Row],[Column19]]/Table4[[#This Row],[Column18]]</f>
        <v>0.75346965054853476</v>
      </c>
      <c r="BQ331" t="str">
        <f t="shared" ca="1" si="126"/>
        <v>1</v>
      </c>
      <c r="BS331">
        <f ca="1">IF(Table4[[#This Row],[Column28]]&gt;BU330,Table4[[#This Row],[Column3]],0)</f>
        <v>40</v>
      </c>
    </row>
    <row r="332" spans="1:71" x14ac:dyDescent="0.4">
      <c r="A332">
        <f t="shared" ca="1" si="127"/>
        <v>1</v>
      </c>
      <c r="B332" t="str">
        <f t="shared" ca="1" si="128"/>
        <v>woman</v>
      </c>
      <c r="C332">
        <f t="shared" ca="1" si="129"/>
        <v>36</v>
      </c>
      <c r="D332">
        <f t="shared" ca="1" si="130"/>
        <v>5</v>
      </c>
      <c r="E332" t="str">
        <f t="shared" ca="1" si="131"/>
        <v>General work</v>
      </c>
      <c r="F332">
        <f t="shared" ca="1" si="115"/>
        <v>2</v>
      </c>
      <c r="G332" t="str">
        <f ca="1">VLOOKUP(F332,$K$3:$L$7:L336,2)</f>
        <v>college</v>
      </c>
      <c r="H332">
        <f t="shared" ca="1" si="132"/>
        <v>0</v>
      </c>
      <c r="I332">
        <f t="shared" ca="1" si="133"/>
        <v>1</v>
      </c>
      <c r="J332">
        <f t="shared" ca="1" si="134"/>
        <v>57549</v>
      </c>
      <c r="P332">
        <f t="shared" ca="1" si="135"/>
        <v>6</v>
      </c>
      <c r="Q332" t="str">
        <f t="shared" ca="1" si="136"/>
        <v>ogun</v>
      </c>
      <c r="R332">
        <f t="shared" ca="1" si="116"/>
        <v>230196</v>
      </c>
      <c r="S332">
        <f t="shared" ca="1" si="137"/>
        <v>145228.10096371334</v>
      </c>
      <c r="T332">
        <f t="shared" ca="1" si="117"/>
        <v>29538.810446537525</v>
      </c>
      <c r="W332">
        <f t="shared" ca="1" si="118"/>
        <v>5437.2966856539379</v>
      </c>
      <c r="X332">
        <f t="shared" ca="1" si="119"/>
        <v>46770.08737419916</v>
      </c>
      <c r="Y332">
        <f t="shared" ca="1" si="120"/>
        <v>61827.808570095876</v>
      </c>
      <c r="Z332">
        <f t="shared" ca="1" si="121"/>
        <v>321562.61901663337</v>
      </c>
      <c r="AA332">
        <f t="shared" ca="1" si="122"/>
        <v>197435.48502356643</v>
      </c>
      <c r="AB332">
        <f t="shared" ca="1" si="123"/>
        <v>124127.13399306693</v>
      </c>
      <c r="AE332">
        <f t="shared" ca="1" si="124"/>
        <v>0</v>
      </c>
      <c r="AF332">
        <f t="shared" ca="1" si="125"/>
        <v>1</v>
      </c>
      <c r="BA332" s="7">
        <f ca="1">Table4[[#This Row],[Column20]]/Table4[[#This Row],[Column9]]</f>
        <v>29538.810446537525</v>
      </c>
      <c r="BD332" s="6">
        <f ca="1">Table4[[#This Row],[Column19]]/Table4[[#This Row],[Column18]]</f>
        <v>0.63088889886754473</v>
      </c>
      <c r="BQ332" t="str">
        <f t="shared" ca="1" si="126"/>
        <v>1</v>
      </c>
      <c r="BS332">
        <f ca="1">IF(Table4[[#This Row],[Column28]]&gt;BU331,Table4[[#This Row],[Column3]],0)</f>
        <v>36</v>
      </c>
    </row>
    <row r="333" spans="1:71" x14ac:dyDescent="0.4">
      <c r="A333">
        <f t="shared" ca="1" si="127"/>
        <v>1</v>
      </c>
      <c r="B333" t="str">
        <f t="shared" ca="1" si="128"/>
        <v>woman</v>
      </c>
      <c r="C333">
        <f t="shared" ca="1" si="129"/>
        <v>34</v>
      </c>
      <c r="D333">
        <f t="shared" ca="1" si="130"/>
        <v>5</v>
      </c>
      <c r="E333" t="str">
        <f t="shared" ca="1" si="131"/>
        <v>General work</v>
      </c>
      <c r="F333">
        <f t="shared" ca="1" si="115"/>
        <v>3</v>
      </c>
      <c r="G333" t="str">
        <f ca="1">VLOOKUP(F333,$K$3:$L$7:L337,2)</f>
        <v>university</v>
      </c>
      <c r="H333">
        <f t="shared" ca="1" si="132"/>
        <v>4</v>
      </c>
      <c r="I333">
        <f t="shared" ca="1" si="133"/>
        <v>3</v>
      </c>
      <c r="J333">
        <f t="shared" ca="1" si="134"/>
        <v>55697</v>
      </c>
      <c r="K333">
        <v>111</v>
      </c>
      <c r="L333" t="s">
        <v>11</v>
      </c>
      <c r="N333">
        <v>133</v>
      </c>
      <c r="O333" t="s">
        <v>4</v>
      </c>
      <c r="P333">
        <f t="shared" ca="1" si="135"/>
        <v>6</v>
      </c>
      <c r="Q333" t="str">
        <f t="shared" ca="1" si="136"/>
        <v>ogun</v>
      </c>
      <c r="R333">
        <f t="shared" ca="1" si="116"/>
        <v>167091</v>
      </c>
      <c r="S333">
        <f t="shared" ca="1" si="137"/>
        <v>39862.501220822109</v>
      </c>
      <c r="T333">
        <f t="shared" ca="1" si="117"/>
        <v>160495.92083622055</v>
      </c>
      <c r="W333">
        <f t="shared" ca="1" si="118"/>
        <v>79154.199784474753</v>
      </c>
      <c r="X333">
        <f t="shared" ca="1" si="119"/>
        <v>48066.072488925864</v>
      </c>
      <c r="Y333">
        <f t="shared" ca="1" si="120"/>
        <v>51658.628112118793</v>
      </c>
      <c r="Z333">
        <f t="shared" ca="1" si="121"/>
        <v>379245.54894833936</v>
      </c>
      <c r="AA333">
        <f t="shared" ca="1" si="122"/>
        <v>167082.77349422273</v>
      </c>
      <c r="AB333">
        <f t="shared" ca="1" si="123"/>
        <v>212162.77545411664</v>
      </c>
      <c r="AE333">
        <f t="shared" ca="1" si="124"/>
        <v>1</v>
      </c>
      <c r="AF333">
        <f t="shared" ca="1" si="125"/>
        <v>0</v>
      </c>
      <c r="BA333" s="7">
        <f ca="1">Table4[[#This Row],[Column20]]/Table4[[#This Row],[Column9]]</f>
        <v>53498.640278740182</v>
      </c>
      <c r="BD333" s="6">
        <f ca="1">Table4[[#This Row],[Column19]]/Table4[[#This Row],[Column18]]</f>
        <v>0.23856761417923233</v>
      </c>
      <c r="BQ333" t="str">
        <f t="shared" ca="1" si="126"/>
        <v>1</v>
      </c>
      <c r="BS333">
        <f ca="1">IF(Table4[[#This Row],[Column28]]&gt;BU332,Table4[[#This Row],[Column3]],0)</f>
        <v>34</v>
      </c>
    </row>
    <row r="334" spans="1:71" x14ac:dyDescent="0.4">
      <c r="A334">
        <f t="shared" ca="1" si="127"/>
        <v>2</v>
      </c>
      <c r="B334" t="str">
        <f t="shared" ca="1" si="128"/>
        <v>man</v>
      </c>
      <c r="C334">
        <f t="shared" ca="1" si="129"/>
        <v>48</v>
      </c>
      <c r="D334">
        <f t="shared" ca="1" si="130"/>
        <v>6</v>
      </c>
      <c r="E334" t="str">
        <f t="shared" ca="1" si="131"/>
        <v>Agriculture</v>
      </c>
      <c r="F334">
        <f t="shared" ca="1" si="115"/>
        <v>4</v>
      </c>
      <c r="G334" t="str">
        <f ca="1">VLOOKUP(F334,$K$3:$L$7:L338,2)</f>
        <v>technical</v>
      </c>
      <c r="H334">
        <f t="shared" ca="1" si="132"/>
        <v>3</v>
      </c>
      <c r="I334">
        <f t="shared" ca="1" si="133"/>
        <v>4</v>
      </c>
      <c r="J334">
        <f t="shared" ca="1" si="134"/>
        <v>30742</v>
      </c>
      <c r="K334">
        <v>112</v>
      </c>
      <c r="L334" t="s">
        <v>12</v>
      </c>
      <c r="N334">
        <v>134</v>
      </c>
      <c r="O334" t="s">
        <v>5</v>
      </c>
      <c r="P334">
        <f t="shared" ca="1" si="135"/>
        <v>3</v>
      </c>
      <c r="Q334" t="str">
        <f t="shared" ca="1" si="136"/>
        <v>osun</v>
      </c>
      <c r="R334">
        <f t="shared" ca="1" si="116"/>
        <v>122968</v>
      </c>
      <c r="S334">
        <f t="shared" ca="1" si="137"/>
        <v>13569.24173636713</v>
      </c>
      <c r="T334">
        <f t="shared" ca="1" si="117"/>
        <v>84550.393229486668</v>
      </c>
      <c r="W334">
        <f t="shared" ca="1" si="118"/>
        <v>55475.492926185303</v>
      </c>
      <c r="X334">
        <f t="shared" ca="1" si="119"/>
        <v>9053.0971080655727</v>
      </c>
      <c r="Y334">
        <f t="shared" ca="1" si="120"/>
        <v>35183.696774105134</v>
      </c>
      <c r="Z334">
        <f t="shared" ca="1" si="121"/>
        <v>242702.09000359179</v>
      </c>
      <c r="AA334">
        <f t="shared" ca="1" si="122"/>
        <v>78097.83177061801</v>
      </c>
      <c r="AB334">
        <f t="shared" ca="1" si="123"/>
        <v>164604.25823297378</v>
      </c>
      <c r="AE334">
        <f t="shared" ca="1" si="124"/>
        <v>1</v>
      </c>
      <c r="AF334">
        <f t="shared" ca="1" si="125"/>
        <v>0</v>
      </c>
      <c r="BA334" s="7">
        <f ca="1">Table4[[#This Row],[Column20]]/Table4[[#This Row],[Column9]]</f>
        <v>21137.598307371667</v>
      </c>
      <c r="BD334" s="6">
        <f ca="1">Table4[[#This Row],[Column19]]/Table4[[#This Row],[Column18]]</f>
        <v>0.11034774686395754</v>
      </c>
      <c r="BQ334" t="str">
        <f t="shared" ca="1" si="126"/>
        <v>1</v>
      </c>
      <c r="BS334">
        <f ca="1">IF(Table4[[#This Row],[Column28]]&gt;BU333,Table4[[#This Row],[Column3]],0)</f>
        <v>48</v>
      </c>
    </row>
    <row r="335" spans="1:71" x14ac:dyDescent="0.4">
      <c r="A335">
        <f t="shared" ca="1" si="127"/>
        <v>2</v>
      </c>
      <c r="B335" t="str">
        <f t="shared" ca="1" si="128"/>
        <v>man</v>
      </c>
      <c r="C335">
        <f t="shared" ca="1" si="129"/>
        <v>26</v>
      </c>
      <c r="D335">
        <f t="shared" ca="1" si="130"/>
        <v>3</v>
      </c>
      <c r="E335" t="str">
        <f t="shared" ca="1" si="131"/>
        <v>Academia</v>
      </c>
      <c r="F335">
        <f t="shared" ca="1" si="115"/>
        <v>4</v>
      </c>
      <c r="G335" t="str">
        <f ca="1">VLOOKUP(F335,$K$3:$L$7:L339,2)</f>
        <v>technical</v>
      </c>
      <c r="H335">
        <f t="shared" ca="1" si="132"/>
        <v>4</v>
      </c>
      <c r="I335">
        <f t="shared" ca="1" si="133"/>
        <v>2</v>
      </c>
      <c r="J335">
        <f t="shared" ca="1" si="134"/>
        <v>26265</v>
      </c>
      <c r="K335">
        <v>113</v>
      </c>
      <c r="L335" t="s">
        <v>13</v>
      </c>
      <c r="N335">
        <v>135</v>
      </c>
      <c r="O335" t="s">
        <v>6</v>
      </c>
      <c r="P335">
        <f t="shared" ca="1" si="135"/>
        <v>2</v>
      </c>
      <c r="Q335" t="str">
        <f t="shared" ca="1" si="136"/>
        <v>ondo</v>
      </c>
      <c r="R335">
        <f t="shared" ca="1" si="116"/>
        <v>78795</v>
      </c>
      <c r="S335">
        <f t="shared" ca="1" si="137"/>
        <v>17976.530025268694</v>
      </c>
      <c r="T335">
        <f t="shared" ca="1" si="117"/>
        <v>31008.611547445798</v>
      </c>
      <c r="U335">
        <v>155</v>
      </c>
      <c r="V335" t="s">
        <v>20</v>
      </c>
      <c r="W335">
        <f t="shared" ca="1" si="118"/>
        <v>30065.893285195256</v>
      </c>
      <c r="X335">
        <f t="shared" ca="1" si="119"/>
        <v>20425.166905528007</v>
      </c>
      <c r="Y335">
        <f t="shared" ca="1" si="120"/>
        <v>23562.600988599523</v>
      </c>
      <c r="Z335">
        <f t="shared" ca="1" si="121"/>
        <v>133366.21253604532</v>
      </c>
      <c r="AA335">
        <f t="shared" ca="1" si="122"/>
        <v>68467.59021599195</v>
      </c>
      <c r="AB335">
        <f t="shared" ca="1" si="123"/>
        <v>64898.622320053371</v>
      </c>
      <c r="AE335">
        <f t="shared" ca="1" si="124"/>
        <v>0</v>
      </c>
      <c r="AF335">
        <f t="shared" ca="1" si="125"/>
        <v>1</v>
      </c>
      <c r="BA335" s="7">
        <f ca="1">Table4[[#This Row],[Column20]]/Table4[[#This Row],[Column9]]</f>
        <v>15504.305773722899</v>
      </c>
      <c r="BD335" s="6">
        <f ca="1">Table4[[#This Row],[Column19]]/Table4[[#This Row],[Column18]]</f>
        <v>0.22814302970072586</v>
      </c>
      <c r="BQ335" t="str">
        <f t="shared" ca="1" si="126"/>
        <v>1</v>
      </c>
      <c r="BS335">
        <f ca="1">IF(Table4[[#This Row],[Column28]]&gt;BU334,Table4[[#This Row],[Column3]],0)</f>
        <v>26</v>
      </c>
    </row>
    <row r="336" spans="1:71" x14ac:dyDescent="0.4">
      <c r="A336">
        <f t="shared" ca="1" si="127"/>
        <v>1</v>
      </c>
      <c r="B336" t="str">
        <f t="shared" ca="1" si="128"/>
        <v>woman</v>
      </c>
      <c r="C336">
        <f t="shared" ca="1" si="129"/>
        <v>25</v>
      </c>
      <c r="D336">
        <f t="shared" ca="1" si="130"/>
        <v>6</v>
      </c>
      <c r="E336" t="str">
        <f t="shared" ca="1" si="131"/>
        <v>Agriculture</v>
      </c>
      <c r="F336">
        <f t="shared" ca="1" si="115"/>
        <v>3</v>
      </c>
      <c r="G336" t="str">
        <f ca="1">VLOOKUP(F336,$K$3:$L$7:L340,2)</f>
        <v>university</v>
      </c>
      <c r="H336">
        <f t="shared" ca="1" si="132"/>
        <v>3</v>
      </c>
      <c r="I336">
        <f t="shared" ca="1" si="133"/>
        <v>3</v>
      </c>
      <c r="J336">
        <f t="shared" ca="1" si="134"/>
        <v>32571</v>
      </c>
      <c r="K336">
        <v>114</v>
      </c>
      <c r="L336" t="s">
        <v>14</v>
      </c>
      <c r="N336">
        <v>136</v>
      </c>
      <c r="O336" t="s">
        <v>7</v>
      </c>
      <c r="P336">
        <f t="shared" ca="1" si="135"/>
        <v>1</v>
      </c>
      <c r="Q336" t="str">
        <f t="shared" ca="1" si="136"/>
        <v>ekiti</v>
      </c>
      <c r="R336">
        <f t="shared" ca="1" si="116"/>
        <v>130284</v>
      </c>
      <c r="S336">
        <f t="shared" ca="1" si="137"/>
        <v>75696.667898642292</v>
      </c>
      <c r="T336">
        <f t="shared" ca="1" si="117"/>
        <v>48247.185369039093</v>
      </c>
      <c r="U336">
        <v>156</v>
      </c>
      <c r="V336" t="s">
        <v>21</v>
      </c>
      <c r="W336">
        <f t="shared" ca="1" si="118"/>
        <v>32582.925376550054</v>
      </c>
      <c r="X336">
        <f t="shared" ca="1" si="119"/>
        <v>1121.8888031355195</v>
      </c>
      <c r="Y336">
        <f t="shared" ca="1" si="120"/>
        <v>9484.6843762821118</v>
      </c>
      <c r="Z336">
        <f t="shared" ca="1" si="121"/>
        <v>188015.86974532122</v>
      </c>
      <c r="AA336">
        <f t="shared" ca="1" si="122"/>
        <v>109401.48207832786</v>
      </c>
      <c r="AB336">
        <f t="shared" ca="1" si="123"/>
        <v>78614.387666993367</v>
      </c>
      <c r="AE336">
        <f t="shared" ca="1" si="124"/>
        <v>0</v>
      </c>
      <c r="AF336">
        <f t="shared" ca="1" si="125"/>
        <v>1</v>
      </c>
      <c r="BA336" s="7">
        <f ca="1">Table4[[#This Row],[Column20]]/Table4[[#This Row],[Column9]]</f>
        <v>16082.395123013031</v>
      </c>
      <c r="BD336" s="6">
        <f ca="1">Table4[[#This Row],[Column19]]/Table4[[#This Row],[Column18]]</f>
        <v>0.58101277131990336</v>
      </c>
      <c r="BQ336" t="str">
        <f t="shared" ca="1" si="126"/>
        <v>1</v>
      </c>
      <c r="BS336">
        <f ca="1">IF(Table4[[#This Row],[Column28]]&gt;BU335,Table4[[#This Row],[Column3]],0)</f>
        <v>25</v>
      </c>
    </row>
    <row r="337" spans="1:71" x14ac:dyDescent="0.4">
      <c r="A337">
        <f t="shared" ca="1" si="127"/>
        <v>1</v>
      </c>
      <c r="B337" t="str">
        <f t="shared" ca="1" si="128"/>
        <v>woman</v>
      </c>
      <c r="C337">
        <f t="shared" ca="1" si="129"/>
        <v>42</v>
      </c>
      <c r="D337">
        <f t="shared" ca="1" si="130"/>
        <v>5</v>
      </c>
      <c r="E337" t="str">
        <f t="shared" ca="1" si="131"/>
        <v>General work</v>
      </c>
      <c r="F337">
        <f t="shared" ca="1" si="115"/>
        <v>1</v>
      </c>
      <c r="G337" t="str">
        <f ca="1">VLOOKUP(F337,$K$3:$L$7:L341,2)</f>
        <v>high school</v>
      </c>
      <c r="H337">
        <f t="shared" ca="1" si="132"/>
        <v>3</v>
      </c>
      <c r="I337">
        <f t="shared" ca="1" si="133"/>
        <v>3</v>
      </c>
      <c r="J337">
        <f t="shared" ca="1" si="134"/>
        <v>50124</v>
      </c>
      <c r="K337">
        <v>115</v>
      </c>
      <c r="L337" t="s">
        <v>15</v>
      </c>
      <c r="N337">
        <v>137</v>
      </c>
      <c r="O337" t="s">
        <v>8</v>
      </c>
      <c r="P337">
        <f t="shared" ca="1" si="135"/>
        <v>5</v>
      </c>
      <c r="Q337" t="str">
        <f t="shared" ca="1" si="136"/>
        <v>oyo</v>
      </c>
      <c r="R337">
        <f t="shared" ca="1" si="116"/>
        <v>200496</v>
      </c>
      <c r="S337">
        <f t="shared" ca="1" si="137"/>
        <v>107079.48923260329</v>
      </c>
      <c r="T337">
        <f t="shared" ca="1" si="117"/>
        <v>23947.831326457897</v>
      </c>
      <c r="U337">
        <v>157</v>
      </c>
      <c r="V337" t="s">
        <v>22</v>
      </c>
      <c r="W337">
        <f t="shared" ca="1" si="118"/>
        <v>19922.238876165764</v>
      </c>
      <c r="X337">
        <f t="shared" ca="1" si="119"/>
        <v>38373.741279088157</v>
      </c>
      <c r="Y337">
        <f t="shared" ca="1" si="120"/>
        <v>8151.9742959012929</v>
      </c>
      <c r="Z337">
        <f t="shared" ca="1" si="121"/>
        <v>232595.80562235918</v>
      </c>
      <c r="AA337">
        <f t="shared" ca="1" si="122"/>
        <v>165375.46938785721</v>
      </c>
      <c r="AB337">
        <f t="shared" ca="1" si="123"/>
        <v>67220.33623450197</v>
      </c>
      <c r="AE337">
        <f t="shared" ca="1" si="124"/>
        <v>1</v>
      </c>
      <c r="AF337">
        <f t="shared" ca="1" si="125"/>
        <v>0</v>
      </c>
      <c r="BA337" s="7">
        <f ca="1">Table4[[#This Row],[Column20]]/Table4[[#This Row],[Column9]]</f>
        <v>7982.6104421526325</v>
      </c>
      <c r="BD337" s="6">
        <f ca="1">Table4[[#This Row],[Column19]]/Table4[[#This Row],[Column18]]</f>
        <v>0.53407294525877469</v>
      </c>
      <c r="BQ337" t="str">
        <f t="shared" ca="1" si="126"/>
        <v>0</v>
      </c>
      <c r="BS337">
        <f ca="1">IF(Table4[[#This Row],[Column28]]&gt;BU336,Table4[[#This Row],[Column3]],0)</f>
        <v>42</v>
      </c>
    </row>
    <row r="338" spans="1:71" x14ac:dyDescent="0.4">
      <c r="A338">
        <f t="shared" ca="1" si="127"/>
        <v>2</v>
      </c>
      <c r="B338" t="str">
        <f t="shared" ca="1" si="128"/>
        <v>man</v>
      </c>
      <c r="C338">
        <f t="shared" ca="1" si="129"/>
        <v>48</v>
      </c>
      <c r="D338">
        <f t="shared" ca="1" si="130"/>
        <v>5</v>
      </c>
      <c r="E338" t="str">
        <f t="shared" ca="1" si="131"/>
        <v>General work</v>
      </c>
      <c r="F338">
        <f t="shared" ref="F338:F401" ca="1" si="138">RANDBETWEEN(1,5)</f>
        <v>2</v>
      </c>
      <c r="G338" t="str">
        <f ca="1">VLOOKUP(F338,$K$3:$L$7:L342,2)</f>
        <v>college</v>
      </c>
      <c r="H338">
        <f t="shared" ca="1" si="132"/>
        <v>0</v>
      </c>
      <c r="I338">
        <f t="shared" ca="1" si="133"/>
        <v>4</v>
      </c>
      <c r="J338">
        <f t="shared" ca="1" si="134"/>
        <v>34835</v>
      </c>
      <c r="N338">
        <v>138</v>
      </c>
      <c r="O338" t="s">
        <v>9</v>
      </c>
      <c r="P338">
        <f t="shared" ca="1" si="135"/>
        <v>2</v>
      </c>
      <c r="Q338" t="str">
        <f t="shared" ca="1" si="136"/>
        <v>ondo</v>
      </c>
      <c r="R338">
        <f t="shared" ca="1" si="116"/>
        <v>139340</v>
      </c>
      <c r="S338">
        <f t="shared" ca="1" si="137"/>
        <v>5006.6993140092736</v>
      </c>
      <c r="T338">
        <f t="shared" ca="1" si="117"/>
        <v>119811.52155388297</v>
      </c>
      <c r="U338">
        <v>158</v>
      </c>
      <c r="V338" t="s">
        <v>23</v>
      </c>
      <c r="W338">
        <f t="shared" ca="1" si="118"/>
        <v>17952.728425760586</v>
      </c>
      <c r="X338">
        <f t="shared" ca="1" si="119"/>
        <v>1829.4864963711343</v>
      </c>
      <c r="Y338">
        <f t="shared" ca="1" si="120"/>
        <v>9592.9505095561726</v>
      </c>
      <c r="Z338">
        <f t="shared" ca="1" si="121"/>
        <v>268744.47206343914</v>
      </c>
      <c r="AA338">
        <f t="shared" ca="1" si="122"/>
        <v>24788.914236140994</v>
      </c>
      <c r="AB338">
        <f t="shared" ca="1" si="123"/>
        <v>243955.55782729815</v>
      </c>
      <c r="AE338">
        <f t="shared" ca="1" si="124"/>
        <v>0</v>
      </c>
      <c r="AF338">
        <f t="shared" ca="1" si="125"/>
        <v>1</v>
      </c>
      <c r="BA338" s="7">
        <f ca="1">Table4[[#This Row],[Column20]]/Table4[[#This Row],[Column9]]</f>
        <v>29952.880388470741</v>
      </c>
      <c r="BD338" s="6">
        <f ca="1">Table4[[#This Row],[Column19]]/Table4[[#This Row],[Column18]]</f>
        <v>3.5931529453202771E-2</v>
      </c>
      <c r="BQ338" t="str">
        <f t="shared" ca="1" si="126"/>
        <v>1</v>
      </c>
      <c r="BS338">
        <f ca="1">IF(Table4[[#This Row],[Column28]]&gt;BU337,Table4[[#This Row],[Column3]],0)</f>
        <v>48</v>
      </c>
    </row>
    <row r="339" spans="1:71" x14ac:dyDescent="0.4">
      <c r="A339">
        <f t="shared" ca="1" si="127"/>
        <v>1</v>
      </c>
      <c r="B339" t="str">
        <f t="shared" ca="1" si="128"/>
        <v>woman</v>
      </c>
      <c r="C339">
        <f t="shared" ca="1" si="129"/>
        <v>45</v>
      </c>
      <c r="D339">
        <f t="shared" ca="1" si="130"/>
        <v>4</v>
      </c>
      <c r="E339" t="str">
        <f t="shared" ca="1" si="131"/>
        <v>IT</v>
      </c>
      <c r="F339">
        <f t="shared" ca="1" si="138"/>
        <v>5</v>
      </c>
      <c r="G339" t="str">
        <f ca="1">VLOOKUP(F339,$K$3:$L$7:L343,2)</f>
        <v>other</v>
      </c>
      <c r="H339">
        <f t="shared" ca="1" si="132"/>
        <v>1</v>
      </c>
      <c r="I339">
        <f t="shared" ca="1" si="133"/>
        <v>3</v>
      </c>
      <c r="J339">
        <f t="shared" ca="1" si="134"/>
        <v>81183</v>
      </c>
      <c r="P339">
        <f t="shared" ca="1" si="135"/>
        <v>5</v>
      </c>
      <c r="Q339" t="str">
        <f t="shared" ca="1" si="136"/>
        <v>oyo</v>
      </c>
      <c r="R339">
        <f t="shared" ref="R339:R402" ca="1" si="139">RANDBETWEEN(3,4)*J339</f>
        <v>324732</v>
      </c>
      <c r="S339">
        <f t="shared" ca="1" si="137"/>
        <v>125002.33009980687</v>
      </c>
      <c r="T339">
        <f t="shared" ref="T339:T402" ca="1" si="140">RAND()*I339*J339</f>
        <v>91629.406069799647</v>
      </c>
      <c r="U339">
        <v>159</v>
      </c>
      <c r="V339" t="s">
        <v>24</v>
      </c>
      <c r="W339">
        <f t="shared" ref="W339:W402" ca="1" si="141">RAND()*T339</f>
        <v>26426.927866854927</v>
      </c>
      <c r="X339">
        <f t="shared" ref="X339:X402" ca="1" si="142">RAND()*J339</f>
        <v>73140.785524562685</v>
      </c>
      <c r="Y339">
        <f t="shared" ref="Y339:Y402" ca="1" si="143">RAND()*J339*1.5</f>
        <v>34861.884390885389</v>
      </c>
      <c r="Z339">
        <f t="shared" ref="Z339:Z402" ca="1" si="144">R339+Y339+T339</f>
        <v>451223.29046068504</v>
      </c>
      <c r="AA339">
        <f t="shared" ref="AA339:AA402" ca="1" si="145">S339+W339+X339</f>
        <v>224570.04349122447</v>
      </c>
      <c r="AB339">
        <f t="shared" ref="AB339:AB402" ca="1" si="146">Z339-AA339</f>
        <v>226653.24696946057</v>
      </c>
      <c r="AE339">
        <f t="shared" ca="1" si="124"/>
        <v>1</v>
      </c>
      <c r="AF339">
        <f t="shared" ca="1" si="125"/>
        <v>0</v>
      </c>
      <c r="BA339" s="7">
        <f ca="1">Table4[[#This Row],[Column20]]/Table4[[#This Row],[Column9]]</f>
        <v>30543.135356599883</v>
      </c>
      <c r="BD339" s="6">
        <f ca="1">Table4[[#This Row],[Column19]]/Table4[[#This Row],[Column18]]</f>
        <v>0.38493998158421983</v>
      </c>
      <c r="BQ339" t="str">
        <f t="shared" ca="1" si="126"/>
        <v>1</v>
      </c>
      <c r="BS339">
        <f ca="1">IF(Table4[[#This Row],[Column28]]&gt;BU338,Table4[[#This Row],[Column3]],0)</f>
        <v>45</v>
      </c>
    </row>
    <row r="340" spans="1:71" x14ac:dyDescent="0.4">
      <c r="A340">
        <f t="shared" ca="1" si="127"/>
        <v>2</v>
      </c>
      <c r="B340" t="str">
        <f t="shared" ca="1" si="128"/>
        <v>man</v>
      </c>
      <c r="C340">
        <f t="shared" ca="1" si="129"/>
        <v>35</v>
      </c>
      <c r="D340">
        <f t="shared" ca="1" si="130"/>
        <v>2</v>
      </c>
      <c r="E340" t="str">
        <f t="shared" ca="1" si="131"/>
        <v>construction</v>
      </c>
      <c r="F340">
        <f t="shared" ca="1" si="138"/>
        <v>1</v>
      </c>
      <c r="G340" t="str">
        <f ca="1">VLOOKUP(F340,$K$3:$L$7:L344,2)</f>
        <v>high school</v>
      </c>
      <c r="H340">
        <f t="shared" ca="1" si="132"/>
        <v>0</v>
      </c>
      <c r="I340">
        <f t="shared" ca="1" si="133"/>
        <v>4</v>
      </c>
      <c r="J340">
        <f t="shared" ca="1" si="134"/>
        <v>83174</v>
      </c>
      <c r="P340">
        <f t="shared" ca="1" si="135"/>
        <v>2</v>
      </c>
      <c r="Q340" t="str">
        <f t="shared" ca="1" si="136"/>
        <v>ondo</v>
      </c>
      <c r="R340">
        <f t="shared" ca="1" si="139"/>
        <v>332696</v>
      </c>
      <c r="S340">
        <f t="shared" ca="1" si="137"/>
        <v>18747.903747519485</v>
      </c>
      <c r="T340">
        <f t="shared" ca="1" si="140"/>
        <v>117919.89316213089</v>
      </c>
      <c r="U340">
        <v>160</v>
      </c>
      <c r="V340" t="s">
        <v>25</v>
      </c>
      <c r="W340">
        <f t="shared" ca="1" si="141"/>
        <v>55355.738278015939</v>
      </c>
      <c r="X340">
        <f t="shared" ca="1" si="142"/>
        <v>21020.832643681697</v>
      </c>
      <c r="Y340">
        <f t="shared" ca="1" si="143"/>
        <v>60865.045276317869</v>
      </c>
      <c r="Z340">
        <f t="shared" ca="1" si="144"/>
        <v>511480.93843844876</v>
      </c>
      <c r="AA340">
        <f t="shared" ca="1" si="145"/>
        <v>95124.474669217132</v>
      </c>
      <c r="AB340">
        <f t="shared" ca="1" si="146"/>
        <v>416356.46376923163</v>
      </c>
      <c r="AE340">
        <f t="shared" ca="1" si="124"/>
        <v>1</v>
      </c>
      <c r="AF340">
        <f t="shared" ca="1" si="125"/>
        <v>0</v>
      </c>
      <c r="BA340" s="7">
        <f ca="1">Table4[[#This Row],[Column20]]/Table4[[#This Row],[Column9]]</f>
        <v>29479.973290532722</v>
      </c>
      <c r="BD340" s="6">
        <f ca="1">Table4[[#This Row],[Column19]]/Table4[[#This Row],[Column18]]</f>
        <v>5.6351455224948561E-2</v>
      </c>
      <c r="BQ340" t="str">
        <f t="shared" ca="1" si="126"/>
        <v>1</v>
      </c>
      <c r="BS340">
        <f ca="1">IF(Table4[[#This Row],[Column28]]&gt;BU339,Table4[[#This Row],[Column3]],0)</f>
        <v>35</v>
      </c>
    </row>
    <row r="341" spans="1:71" x14ac:dyDescent="0.4">
      <c r="A341">
        <f t="shared" ca="1" si="127"/>
        <v>2</v>
      </c>
      <c r="B341" t="str">
        <f t="shared" ca="1" si="128"/>
        <v>man</v>
      </c>
      <c r="C341">
        <f t="shared" ca="1" si="129"/>
        <v>25</v>
      </c>
      <c r="D341">
        <f t="shared" ca="1" si="130"/>
        <v>5</v>
      </c>
      <c r="E341" t="str">
        <f t="shared" ca="1" si="131"/>
        <v>General work</v>
      </c>
      <c r="F341">
        <f t="shared" ca="1" si="138"/>
        <v>4</v>
      </c>
      <c r="G341" t="str">
        <f ca="1">VLOOKUP(F341,$K$3:$L$7:L345,2)</f>
        <v>technical</v>
      </c>
      <c r="H341">
        <f t="shared" ca="1" si="132"/>
        <v>1</v>
      </c>
      <c r="I341">
        <f t="shared" ca="1" si="133"/>
        <v>4</v>
      </c>
      <c r="J341">
        <f t="shared" ca="1" si="134"/>
        <v>25691</v>
      </c>
      <c r="P341">
        <f t="shared" ca="1" si="135"/>
        <v>2</v>
      </c>
      <c r="Q341" t="str">
        <f t="shared" ca="1" si="136"/>
        <v>ondo</v>
      </c>
      <c r="R341">
        <f t="shared" ca="1" si="139"/>
        <v>77073</v>
      </c>
      <c r="S341">
        <f t="shared" ca="1" si="137"/>
        <v>8975.7628096288208</v>
      </c>
      <c r="T341">
        <f t="shared" ca="1" si="140"/>
        <v>66978.190702703243</v>
      </c>
      <c r="U341">
        <v>161</v>
      </c>
      <c r="V341" t="s">
        <v>26</v>
      </c>
      <c r="W341">
        <f t="shared" ca="1" si="141"/>
        <v>26192.771164033067</v>
      </c>
      <c r="X341">
        <f t="shared" ca="1" si="142"/>
        <v>21188.819240412489</v>
      </c>
      <c r="Y341">
        <f t="shared" ca="1" si="143"/>
        <v>27753.003316368278</v>
      </c>
      <c r="Z341">
        <f t="shared" ca="1" si="144"/>
        <v>171804.19401907152</v>
      </c>
      <c r="AA341">
        <f t="shared" ca="1" si="145"/>
        <v>56357.353214074377</v>
      </c>
      <c r="AB341">
        <f t="shared" ca="1" si="146"/>
        <v>115446.84080499715</v>
      </c>
      <c r="AE341">
        <f t="shared" ca="1" si="124"/>
        <v>0</v>
      </c>
      <c r="AF341">
        <f t="shared" ca="1" si="125"/>
        <v>1</v>
      </c>
      <c r="BA341" s="7">
        <f ca="1">Table4[[#This Row],[Column20]]/Table4[[#This Row],[Column9]]</f>
        <v>16744.547675675811</v>
      </c>
      <c r="BD341" s="6">
        <f ca="1">Table4[[#This Row],[Column19]]/Table4[[#This Row],[Column18]]</f>
        <v>0.11645794000011445</v>
      </c>
      <c r="BQ341" t="str">
        <f t="shared" ca="1" si="126"/>
        <v>1</v>
      </c>
      <c r="BS341">
        <f ca="1">IF(Table4[[#This Row],[Column28]]&gt;BU340,Table4[[#This Row],[Column3]],0)</f>
        <v>25</v>
      </c>
    </row>
    <row r="342" spans="1:71" x14ac:dyDescent="0.4">
      <c r="A342">
        <f t="shared" ca="1" si="127"/>
        <v>1</v>
      </c>
      <c r="B342" t="str">
        <f t="shared" ca="1" si="128"/>
        <v>woman</v>
      </c>
      <c r="C342">
        <f t="shared" ca="1" si="129"/>
        <v>34</v>
      </c>
      <c r="D342">
        <f t="shared" ca="1" si="130"/>
        <v>1</v>
      </c>
      <c r="E342" t="str">
        <f t="shared" ca="1" si="131"/>
        <v>heallth</v>
      </c>
      <c r="F342">
        <f t="shared" ca="1" si="138"/>
        <v>2</v>
      </c>
      <c r="G342" t="str">
        <f ca="1">VLOOKUP(F342,$K$3:$L$7:L346,2)</f>
        <v>college</v>
      </c>
      <c r="H342">
        <f t="shared" ca="1" si="132"/>
        <v>0</v>
      </c>
      <c r="I342">
        <f t="shared" ca="1" si="133"/>
        <v>4</v>
      </c>
      <c r="J342">
        <f t="shared" ca="1" si="134"/>
        <v>38549</v>
      </c>
      <c r="P342">
        <f t="shared" ca="1" si="135"/>
        <v>5</v>
      </c>
      <c r="Q342" t="str">
        <f t="shared" ca="1" si="136"/>
        <v>oyo</v>
      </c>
      <c r="R342">
        <f t="shared" ca="1" si="139"/>
        <v>154196</v>
      </c>
      <c r="S342">
        <f t="shared" ca="1" si="137"/>
        <v>141603.55498162942</v>
      </c>
      <c r="T342">
        <f t="shared" ca="1" si="140"/>
        <v>87644.982558347663</v>
      </c>
      <c r="W342">
        <f t="shared" ca="1" si="141"/>
        <v>83646.118422587417</v>
      </c>
      <c r="X342">
        <f t="shared" ca="1" si="142"/>
        <v>24729.639368449461</v>
      </c>
      <c r="Y342">
        <f t="shared" ca="1" si="143"/>
        <v>25633.392100428056</v>
      </c>
      <c r="Z342">
        <f t="shared" ca="1" si="144"/>
        <v>267474.37465877575</v>
      </c>
      <c r="AA342">
        <f t="shared" ca="1" si="145"/>
        <v>249979.31277266628</v>
      </c>
      <c r="AB342">
        <f t="shared" ca="1" si="146"/>
        <v>17495.06188610947</v>
      </c>
      <c r="AE342">
        <f t="shared" ca="1" si="124"/>
        <v>0</v>
      </c>
      <c r="AF342">
        <f t="shared" ca="1" si="125"/>
        <v>1</v>
      </c>
      <c r="BA342" s="7">
        <f ca="1">Table4[[#This Row],[Column20]]/Table4[[#This Row],[Column9]]</f>
        <v>21911.245639586916</v>
      </c>
      <c r="BD342" s="6">
        <f ca="1">Table4[[#This Row],[Column19]]/Table4[[#This Row],[Column18]]</f>
        <v>0.91833481401352446</v>
      </c>
      <c r="BQ342" t="str">
        <f t="shared" ca="1" si="126"/>
        <v>1</v>
      </c>
      <c r="BS342">
        <f ca="1">IF(Table4[[#This Row],[Column28]]&gt;BU341,Table4[[#This Row],[Column3]],0)</f>
        <v>34</v>
      </c>
    </row>
    <row r="343" spans="1:71" x14ac:dyDescent="0.4">
      <c r="A343">
        <f t="shared" ca="1" si="127"/>
        <v>1</v>
      </c>
      <c r="B343" t="str">
        <f t="shared" ca="1" si="128"/>
        <v>woman</v>
      </c>
      <c r="C343">
        <f t="shared" ca="1" si="129"/>
        <v>40</v>
      </c>
      <c r="D343">
        <f t="shared" ca="1" si="130"/>
        <v>3</v>
      </c>
      <c r="E343" t="str">
        <f t="shared" ca="1" si="131"/>
        <v>Academia</v>
      </c>
      <c r="F343">
        <f t="shared" ca="1" si="138"/>
        <v>1</v>
      </c>
      <c r="G343" t="str">
        <f ca="1">VLOOKUP(F343,$K$3:$L$7:L347,2)</f>
        <v>high school</v>
      </c>
      <c r="H343">
        <f t="shared" ca="1" si="132"/>
        <v>0</v>
      </c>
      <c r="I343">
        <f t="shared" ca="1" si="133"/>
        <v>2</v>
      </c>
      <c r="J343">
        <f t="shared" ca="1" si="134"/>
        <v>66982</v>
      </c>
      <c r="P343">
        <f t="shared" ca="1" si="135"/>
        <v>5</v>
      </c>
      <c r="Q343" t="str">
        <f t="shared" ca="1" si="136"/>
        <v>oyo</v>
      </c>
      <c r="R343">
        <f t="shared" ca="1" si="139"/>
        <v>267928</v>
      </c>
      <c r="S343">
        <f t="shared" ca="1" si="137"/>
        <v>157369.66870804178</v>
      </c>
      <c r="T343">
        <f t="shared" ca="1" si="140"/>
        <v>26563.57480068268</v>
      </c>
      <c r="W343">
        <f t="shared" ca="1" si="141"/>
        <v>20060.289698247114</v>
      </c>
      <c r="X343">
        <f t="shared" ca="1" si="142"/>
        <v>17539.080740382789</v>
      </c>
      <c r="Y343">
        <f t="shared" ca="1" si="143"/>
        <v>33621.265937779834</v>
      </c>
      <c r="Z343">
        <f t="shared" ca="1" si="144"/>
        <v>328112.84073846252</v>
      </c>
      <c r="AA343">
        <f t="shared" ca="1" si="145"/>
        <v>194969.03914667165</v>
      </c>
      <c r="AB343">
        <f t="shared" ca="1" si="146"/>
        <v>133143.80159179086</v>
      </c>
      <c r="AE343">
        <f t="shared" ca="1" si="124"/>
        <v>1</v>
      </c>
      <c r="AF343">
        <f t="shared" ca="1" si="125"/>
        <v>0</v>
      </c>
      <c r="BA343" s="7">
        <f ca="1">Table4[[#This Row],[Column20]]/Table4[[#This Row],[Column9]]</f>
        <v>13281.78740034134</v>
      </c>
      <c r="BD343" s="6">
        <f ca="1">Table4[[#This Row],[Column19]]/Table4[[#This Row],[Column18]]</f>
        <v>0.5873580540594554</v>
      </c>
      <c r="BQ343" t="str">
        <f t="shared" ca="1" si="126"/>
        <v>0</v>
      </c>
      <c r="BS343">
        <f ca="1">IF(Table4[[#This Row],[Column28]]&gt;BU342,Table4[[#This Row],[Column3]],0)</f>
        <v>40</v>
      </c>
    </row>
    <row r="344" spans="1:71" x14ac:dyDescent="0.4">
      <c r="A344">
        <f t="shared" ca="1" si="127"/>
        <v>2</v>
      </c>
      <c r="B344" t="str">
        <f t="shared" ca="1" si="128"/>
        <v>man</v>
      </c>
      <c r="C344">
        <f t="shared" ca="1" si="129"/>
        <v>43</v>
      </c>
      <c r="D344">
        <f t="shared" ca="1" si="130"/>
        <v>4</v>
      </c>
      <c r="E344" t="str">
        <f t="shared" ca="1" si="131"/>
        <v>IT</v>
      </c>
      <c r="F344">
        <f t="shared" ca="1" si="138"/>
        <v>5</v>
      </c>
      <c r="G344" t="str">
        <f ca="1">VLOOKUP(F344,$K$3:$L$7:L348,2)</f>
        <v>other</v>
      </c>
      <c r="H344">
        <f t="shared" ca="1" si="132"/>
        <v>1</v>
      </c>
      <c r="I344">
        <f t="shared" ca="1" si="133"/>
        <v>1</v>
      </c>
      <c r="J344">
        <f t="shared" ca="1" si="134"/>
        <v>62256</v>
      </c>
      <c r="P344">
        <f t="shared" ca="1" si="135"/>
        <v>6</v>
      </c>
      <c r="Q344" t="str">
        <f t="shared" ca="1" si="136"/>
        <v>ogun</v>
      </c>
      <c r="R344">
        <f t="shared" ca="1" si="139"/>
        <v>186768</v>
      </c>
      <c r="S344">
        <f t="shared" ca="1" si="137"/>
        <v>4293.1601881001679</v>
      </c>
      <c r="T344">
        <f t="shared" ca="1" si="140"/>
        <v>21483.404553936125</v>
      </c>
      <c r="W344">
        <f t="shared" ca="1" si="141"/>
        <v>7372.2270884842474</v>
      </c>
      <c r="X344">
        <f t="shared" ca="1" si="142"/>
        <v>36421.47614240968</v>
      </c>
      <c r="Y344">
        <f t="shared" ca="1" si="143"/>
        <v>3192.2515030172517</v>
      </c>
      <c r="Z344">
        <f t="shared" ca="1" si="144"/>
        <v>211443.65605695339</v>
      </c>
      <c r="AA344">
        <f t="shared" ca="1" si="145"/>
        <v>48086.863418994093</v>
      </c>
      <c r="AB344">
        <f t="shared" ca="1" si="146"/>
        <v>163356.7926379593</v>
      </c>
      <c r="AE344">
        <f t="shared" ca="1" si="124"/>
        <v>0</v>
      </c>
      <c r="AF344">
        <f t="shared" ca="1" si="125"/>
        <v>1</v>
      </c>
      <c r="BA344" s="7">
        <f ca="1">Table4[[#This Row],[Column20]]/Table4[[#This Row],[Column9]]</f>
        <v>21483.404553936125</v>
      </c>
      <c r="BD344" s="6">
        <f ca="1">Table4[[#This Row],[Column19]]/Table4[[#This Row],[Column18]]</f>
        <v>2.2986593999508309E-2</v>
      </c>
      <c r="BQ344" t="str">
        <f t="shared" ca="1" si="126"/>
        <v>1</v>
      </c>
      <c r="BS344">
        <f ca="1">IF(Table4[[#This Row],[Column28]]&gt;BU343,Table4[[#This Row],[Column3]],0)</f>
        <v>43</v>
      </c>
    </row>
    <row r="345" spans="1:71" x14ac:dyDescent="0.4">
      <c r="A345">
        <f t="shared" ca="1" si="127"/>
        <v>1</v>
      </c>
      <c r="B345" t="str">
        <f t="shared" ca="1" si="128"/>
        <v>woman</v>
      </c>
      <c r="C345">
        <f t="shared" ca="1" si="129"/>
        <v>32</v>
      </c>
      <c r="D345">
        <f t="shared" ca="1" si="130"/>
        <v>4</v>
      </c>
      <c r="E345" t="str">
        <f t="shared" ca="1" si="131"/>
        <v>IT</v>
      </c>
      <c r="F345">
        <f t="shared" ca="1" si="138"/>
        <v>1</v>
      </c>
      <c r="G345" t="str">
        <f ca="1">VLOOKUP(F345,$K$3:$L$7:L349,2)</f>
        <v>high school</v>
      </c>
      <c r="H345">
        <f t="shared" ca="1" si="132"/>
        <v>3</v>
      </c>
      <c r="I345">
        <f t="shared" ca="1" si="133"/>
        <v>3</v>
      </c>
      <c r="J345">
        <f t="shared" ca="1" si="134"/>
        <v>29169</v>
      </c>
      <c r="P345">
        <f t="shared" ca="1" si="135"/>
        <v>3</v>
      </c>
      <c r="Q345" t="str">
        <f t="shared" ca="1" si="136"/>
        <v>osun</v>
      </c>
      <c r="R345">
        <f t="shared" ca="1" si="139"/>
        <v>87507</v>
      </c>
      <c r="S345">
        <f t="shared" ca="1" si="137"/>
        <v>12540.48161839935</v>
      </c>
      <c r="T345">
        <f t="shared" ca="1" si="140"/>
        <v>61844.301167685735</v>
      </c>
      <c r="W345">
        <f t="shared" ca="1" si="141"/>
        <v>61843.161069555033</v>
      </c>
      <c r="X345">
        <f t="shared" ca="1" si="142"/>
        <v>10757.351720553432</v>
      </c>
      <c r="Y345">
        <f t="shared" ca="1" si="143"/>
        <v>810.01392176925208</v>
      </c>
      <c r="Z345">
        <f t="shared" ca="1" si="144"/>
        <v>150161.31508945499</v>
      </c>
      <c r="AA345">
        <f t="shared" ca="1" si="145"/>
        <v>85140.994408507817</v>
      </c>
      <c r="AB345">
        <f t="shared" ca="1" si="146"/>
        <v>65020.320680947174</v>
      </c>
      <c r="AE345">
        <f t="shared" ca="1" si="124"/>
        <v>0</v>
      </c>
      <c r="AF345">
        <f t="shared" ca="1" si="125"/>
        <v>1</v>
      </c>
      <c r="BA345" s="7">
        <f ca="1">Table4[[#This Row],[Column20]]/Table4[[#This Row],[Column9]]</f>
        <v>20614.767055895245</v>
      </c>
      <c r="BD345" s="6">
        <f ca="1">Table4[[#This Row],[Column19]]/Table4[[#This Row],[Column18]]</f>
        <v>0.14330832525854331</v>
      </c>
      <c r="BQ345" t="str">
        <f t="shared" ca="1" si="126"/>
        <v>1</v>
      </c>
      <c r="BS345">
        <f ca="1">IF(Table4[[#This Row],[Column28]]&gt;BU344,Table4[[#This Row],[Column3]],0)</f>
        <v>32</v>
      </c>
    </row>
    <row r="346" spans="1:71" x14ac:dyDescent="0.4">
      <c r="A346">
        <f t="shared" ca="1" si="127"/>
        <v>1</v>
      </c>
      <c r="B346" t="str">
        <f t="shared" ca="1" si="128"/>
        <v>woman</v>
      </c>
      <c r="C346">
        <f t="shared" ca="1" si="129"/>
        <v>43</v>
      </c>
      <c r="D346">
        <f t="shared" ca="1" si="130"/>
        <v>3</v>
      </c>
      <c r="E346" t="str">
        <f t="shared" ca="1" si="131"/>
        <v>Academia</v>
      </c>
      <c r="F346">
        <f t="shared" ca="1" si="138"/>
        <v>3</v>
      </c>
      <c r="G346" t="str">
        <f ca="1">VLOOKUP(F346,$K$3:$L$7:L350,2)</f>
        <v>university</v>
      </c>
      <c r="H346">
        <f t="shared" ca="1" si="132"/>
        <v>3</v>
      </c>
      <c r="I346">
        <f t="shared" ca="1" si="133"/>
        <v>3</v>
      </c>
      <c r="J346">
        <f t="shared" ca="1" si="134"/>
        <v>31693</v>
      </c>
      <c r="P346">
        <f t="shared" ca="1" si="135"/>
        <v>1</v>
      </c>
      <c r="Q346" t="str">
        <f t="shared" ca="1" si="136"/>
        <v>ekiti</v>
      </c>
      <c r="R346">
        <f t="shared" ca="1" si="139"/>
        <v>95079</v>
      </c>
      <c r="S346">
        <f t="shared" ca="1" si="137"/>
        <v>88466.206128535196</v>
      </c>
      <c r="T346">
        <f t="shared" ca="1" si="140"/>
        <v>41686.691796225132</v>
      </c>
      <c r="W346">
        <f t="shared" ca="1" si="141"/>
        <v>41537.30054438817</v>
      </c>
      <c r="X346">
        <f t="shared" ca="1" si="142"/>
        <v>25485.116117265836</v>
      </c>
      <c r="Y346">
        <f t="shared" ca="1" si="143"/>
        <v>1911.9251279363395</v>
      </c>
      <c r="Z346">
        <f t="shared" ca="1" si="144"/>
        <v>138677.61692416147</v>
      </c>
      <c r="AA346">
        <f t="shared" ca="1" si="145"/>
        <v>155488.6227901892</v>
      </c>
      <c r="AB346">
        <f t="shared" ca="1" si="146"/>
        <v>-16811.005866027728</v>
      </c>
      <c r="AE346">
        <f t="shared" ca="1" si="124"/>
        <v>1</v>
      </c>
      <c r="AF346">
        <f t="shared" ca="1" si="125"/>
        <v>0</v>
      </c>
      <c r="BA346" s="7">
        <f ca="1">Table4[[#This Row],[Column20]]/Table4[[#This Row],[Column9]]</f>
        <v>13895.563932075043</v>
      </c>
      <c r="BD346" s="6">
        <f ca="1">Table4[[#This Row],[Column19]]/Table4[[#This Row],[Column18]]</f>
        <v>0.93044948020630414</v>
      </c>
      <c r="BQ346" t="str">
        <f t="shared" ca="1" si="126"/>
        <v>1</v>
      </c>
      <c r="BS346">
        <f ca="1">IF(Table4[[#This Row],[Column28]]&gt;BU345,Table4[[#This Row],[Column3]],0)</f>
        <v>0</v>
      </c>
    </row>
    <row r="347" spans="1:71" x14ac:dyDescent="0.4">
      <c r="A347">
        <f t="shared" ca="1" si="127"/>
        <v>2</v>
      </c>
      <c r="B347" t="str">
        <f t="shared" ca="1" si="128"/>
        <v>man</v>
      </c>
      <c r="C347">
        <f t="shared" ca="1" si="129"/>
        <v>27</v>
      </c>
      <c r="D347">
        <f t="shared" ca="1" si="130"/>
        <v>3</v>
      </c>
      <c r="E347" t="str">
        <f t="shared" ca="1" si="131"/>
        <v>Academia</v>
      </c>
      <c r="F347">
        <f t="shared" ca="1" si="138"/>
        <v>5</v>
      </c>
      <c r="G347" t="str">
        <f ca="1">VLOOKUP(F347,$K$3:$L$7:L351,2)</f>
        <v>other</v>
      </c>
      <c r="H347">
        <f t="shared" ca="1" si="132"/>
        <v>0</v>
      </c>
      <c r="I347">
        <f t="shared" ca="1" si="133"/>
        <v>1</v>
      </c>
      <c r="J347">
        <f t="shared" ca="1" si="134"/>
        <v>63476</v>
      </c>
      <c r="P347">
        <f t="shared" ca="1" si="135"/>
        <v>2</v>
      </c>
      <c r="Q347" t="str">
        <f t="shared" ca="1" si="136"/>
        <v>ondo</v>
      </c>
      <c r="R347">
        <f t="shared" ca="1" si="139"/>
        <v>253904</v>
      </c>
      <c r="S347">
        <f t="shared" ca="1" si="137"/>
        <v>177304.83580754729</v>
      </c>
      <c r="T347">
        <f t="shared" ca="1" si="140"/>
        <v>18773.116888388766</v>
      </c>
      <c r="W347">
        <f t="shared" ca="1" si="141"/>
        <v>3054.0093442226316</v>
      </c>
      <c r="X347">
        <f t="shared" ca="1" si="142"/>
        <v>42900.570724965357</v>
      </c>
      <c r="Y347">
        <f t="shared" ca="1" si="143"/>
        <v>91278.584949381591</v>
      </c>
      <c r="Z347">
        <f t="shared" ca="1" si="144"/>
        <v>363955.70183777035</v>
      </c>
      <c r="AA347">
        <f t="shared" ca="1" si="145"/>
        <v>223259.41587673529</v>
      </c>
      <c r="AB347">
        <f t="shared" ca="1" si="146"/>
        <v>140696.28596103506</v>
      </c>
      <c r="AE347">
        <f t="shared" ca="1" si="124"/>
        <v>0</v>
      </c>
      <c r="AF347">
        <f t="shared" ca="1" si="125"/>
        <v>1</v>
      </c>
      <c r="BA347" s="7">
        <f ca="1">Table4[[#This Row],[Column20]]/Table4[[#This Row],[Column9]]</f>
        <v>18773.116888388766</v>
      </c>
      <c r="BD347" s="6">
        <f ca="1">Table4[[#This Row],[Column19]]/Table4[[#This Row],[Column18]]</f>
        <v>0.69831446455174906</v>
      </c>
      <c r="BQ347" t="str">
        <f t="shared" ca="1" si="126"/>
        <v>1</v>
      </c>
      <c r="BS347">
        <f ca="1">IF(Table4[[#This Row],[Column28]]&gt;BU346,Table4[[#This Row],[Column3]],0)</f>
        <v>27</v>
      </c>
    </row>
    <row r="348" spans="1:71" x14ac:dyDescent="0.4">
      <c r="A348">
        <f t="shared" ca="1" si="127"/>
        <v>1</v>
      </c>
      <c r="B348" t="str">
        <f t="shared" ca="1" si="128"/>
        <v>woman</v>
      </c>
      <c r="C348">
        <f t="shared" ca="1" si="129"/>
        <v>39</v>
      </c>
      <c r="D348">
        <f t="shared" ca="1" si="130"/>
        <v>2</v>
      </c>
      <c r="E348" t="str">
        <f t="shared" ca="1" si="131"/>
        <v>construction</v>
      </c>
      <c r="F348">
        <f t="shared" ca="1" si="138"/>
        <v>4</v>
      </c>
      <c r="G348" t="str">
        <f ca="1">VLOOKUP(F348,$K$3:$L$7:L352,2)</f>
        <v>technical</v>
      </c>
      <c r="H348">
        <f t="shared" ca="1" si="132"/>
        <v>3</v>
      </c>
      <c r="I348">
        <f t="shared" ca="1" si="133"/>
        <v>4</v>
      </c>
      <c r="J348">
        <f t="shared" ca="1" si="134"/>
        <v>43516</v>
      </c>
      <c r="K348">
        <v>116</v>
      </c>
      <c r="L348" t="s">
        <v>11</v>
      </c>
      <c r="N348">
        <v>139</v>
      </c>
      <c r="O348" t="s">
        <v>4</v>
      </c>
      <c r="P348">
        <f t="shared" ca="1" si="135"/>
        <v>3</v>
      </c>
      <c r="Q348" t="str">
        <f t="shared" ca="1" si="136"/>
        <v>osun</v>
      </c>
      <c r="R348">
        <f t="shared" ca="1" si="139"/>
        <v>174064</v>
      </c>
      <c r="S348">
        <f t="shared" ca="1" si="137"/>
        <v>130722.16175089897</v>
      </c>
      <c r="T348">
        <f t="shared" ca="1" si="140"/>
        <v>127625.90894570705</v>
      </c>
      <c r="W348">
        <f t="shared" ca="1" si="141"/>
        <v>11898.222920628228</v>
      </c>
      <c r="X348">
        <f t="shared" ca="1" si="142"/>
        <v>38440.315663551672</v>
      </c>
      <c r="Y348">
        <f t="shared" ca="1" si="143"/>
        <v>21341.095887439536</v>
      </c>
      <c r="Z348">
        <f t="shared" ca="1" si="144"/>
        <v>323031.00483314658</v>
      </c>
      <c r="AA348">
        <f t="shared" ca="1" si="145"/>
        <v>181060.70033507887</v>
      </c>
      <c r="AB348">
        <f t="shared" ca="1" si="146"/>
        <v>141970.30449806771</v>
      </c>
      <c r="AE348">
        <f t="shared" ca="1" si="124"/>
        <v>1</v>
      </c>
      <c r="AF348">
        <f t="shared" ca="1" si="125"/>
        <v>0</v>
      </c>
      <c r="BA348" s="7">
        <f ca="1">Table4[[#This Row],[Column20]]/Table4[[#This Row],[Column9]]</f>
        <v>31906.477236426763</v>
      </c>
      <c r="BD348" s="6">
        <f ca="1">Table4[[#This Row],[Column19]]/Table4[[#This Row],[Column18]]</f>
        <v>0.75100056158021744</v>
      </c>
      <c r="BQ348" t="str">
        <f t="shared" ca="1" si="126"/>
        <v>1</v>
      </c>
      <c r="BS348">
        <f ca="1">IF(Table4[[#This Row],[Column28]]&gt;BU347,Table4[[#This Row],[Column3]],0)</f>
        <v>39</v>
      </c>
    </row>
    <row r="349" spans="1:71" x14ac:dyDescent="0.4">
      <c r="A349">
        <f t="shared" ca="1" si="127"/>
        <v>2</v>
      </c>
      <c r="B349" t="str">
        <f t="shared" ca="1" si="128"/>
        <v>man</v>
      </c>
      <c r="C349">
        <f t="shared" ca="1" si="129"/>
        <v>25</v>
      </c>
      <c r="D349">
        <f t="shared" ca="1" si="130"/>
        <v>6</v>
      </c>
      <c r="E349" t="str">
        <f t="shared" ca="1" si="131"/>
        <v>Agriculture</v>
      </c>
      <c r="F349">
        <f t="shared" ca="1" si="138"/>
        <v>4</v>
      </c>
      <c r="G349" t="str">
        <f ca="1">VLOOKUP(F349,$K$3:$L$7:L353,2)</f>
        <v>technical</v>
      </c>
      <c r="H349">
        <f t="shared" ca="1" si="132"/>
        <v>1</v>
      </c>
      <c r="I349">
        <f t="shared" ca="1" si="133"/>
        <v>3</v>
      </c>
      <c r="J349">
        <f t="shared" ca="1" si="134"/>
        <v>41658</v>
      </c>
      <c r="K349">
        <v>117</v>
      </c>
      <c r="L349" t="s">
        <v>12</v>
      </c>
      <c r="N349">
        <v>140</v>
      </c>
      <c r="O349" t="s">
        <v>5</v>
      </c>
      <c r="P349">
        <f t="shared" ca="1" si="135"/>
        <v>1</v>
      </c>
      <c r="Q349" t="str">
        <f t="shared" ca="1" si="136"/>
        <v>ekiti</v>
      </c>
      <c r="R349">
        <f t="shared" ca="1" si="139"/>
        <v>124974</v>
      </c>
      <c r="S349">
        <f t="shared" ca="1" si="137"/>
        <v>58286.11466744903</v>
      </c>
      <c r="T349">
        <f t="shared" ca="1" si="140"/>
        <v>50424.75653374751</v>
      </c>
      <c r="W349">
        <f t="shared" ca="1" si="141"/>
        <v>13686.492687459468</v>
      </c>
      <c r="X349">
        <f t="shared" ca="1" si="142"/>
        <v>14180.937196786836</v>
      </c>
      <c r="Y349">
        <f t="shared" ca="1" si="143"/>
        <v>52783.692337443383</v>
      </c>
      <c r="Z349">
        <f t="shared" ca="1" si="144"/>
        <v>228182.44887119089</v>
      </c>
      <c r="AA349">
        <f t="shared" ca="1" si="145"/>
        <v>86153.544551695333</v>
      </c>
      <c r="AB349">
        <f t="shared" ca="1" si="146"/>
        <v>142028.90431949554</v>
      </c>
      <c r="AE349">
        <f t="shared" ca="1" si="124"/>
        <v>0</v>
      </c>
      <c r="AF349">
        <f t="shared" ca="1" si="125"/>
        <v>1</v>
      </c>
      <c r="BA349" s="7">
        <f ca="1">Table4[[#This Row],[Column20]]/Table4[[#This Row],[Column9]]</f>
        <v>16808.252177915838</v>
      </c>
      <c r="BD349" s="6">
        <f ca="1">Table4[[#This Row],[Column19]]/Table4[[#This Row],[Column18]]</f>
        <v>0.46638592561211956</v>
      </c>
      <c r="BQ349" t="str">
        <f t="shared" ca="1" si="126"/>
        <v>1</v>
      </c>
      <c r="BS349">
        <f ca="1">IF(Table4[[#This Row],[Column28]]&gt;BU348,Table4[[#This Row],[Column3]],0)</f>
        <v>25</v>
      </c>
    </row>
    <row r="350" spans="1:71" x14ac:dyDescent="0.4">
      <c r="A350">
        <f t="shared" ca="1" si="127"/>
        <v>1</v>
      </c>
      <c r="B350" t="str">
        <f t="shared" ca="1" si="128"/>
        <v>woman</v>
      </c>
      <c r="C350">
        <f t="shared" ca="1" si="129"/>
        <v>28</v>
      </c>
      <c r="D350">
        <f t="shared" ca="1" si="130"/>
        <v>5</v>
      </c>
      <c r="E350" t="str">
        <f t="shared" ca="1" si="131"/>
        <v>General work</v>
      </c>
      <c r="F350">
        <f t="shared" ca="1" si="138"/>
        <v>3</v>
      </c>
      <c r="G350" t="str">
        <f ca="1">VLOOKUP(F350,$K$3:$L$7:L354,2)</f>
        <v>university</v>
      </c>
      <c r="H350">
        <f t="shared" ca="1" si="132"/>
        <v>3</v>
      </c>
      <c r="I350">
        <f t="shared" ca="1" si="133"/>
        <v>3</v>
      </c>
      <c r="J350">
        <f t="shared" ca="1" si="134"/>
        <v>51592</v>
      </c>
      <c r="K350">
        <v>118</v>
      </c>
      <c r="L350" t="s">
        <v>13</v>
      </c>
      <c r="N350">
        <v>141</v>
      </c>
      <c r="O350" t="s">
        <v>6</v>
      </c>
      <c r="P350">
        <f t="shared" ca="1" si="135"/>
        <v>3</v>
      </c>
      <c r="Q350" t="str">
        <f t="shared" ca="1" si="136"/>
        <v>osun</v>
      </c>
      <c r="R350">
        <f t="shared" ca="1" si="139"/>
        <v>154776</v>
      </c>
      <c r="S350">
        <f t="shared" ca="1" si="137"/>
        <v>63941.606168916849</v>
      </c>
      <c r="T350">
        <f t="shared" ca="1" si="140"/>
        <v>43034.58278153959</v>
      </c>
      <c r="U350">
        <v>162</v>
      </c>
      <c r="V350" t="s">
        <v>20</v>
      </c>
      <c r="W350">
        <f t="shared" ca="1" si="141"/>
        <v>37019.129041153072</v>
      </c>
      <c r="X350">
        <f t="shared" ca="1" si="142"/>
        <v>47938.894560268011</v>
      </c>
      <c r="Y350">
        <f t="shared" ca="1" si="143"/>
        <v>24868.74769538725</v>
      </c>
      <c r="Z350">
        <f t="shared" ca="1" si="144"/>
        <v>222679.33047692684</v>
      </c>
      <c r="AA350">
        <f t="shared" ca="1" si="145"/>
        <v>148899.62977033792</v>
      </c>
      <c r="AB350">
        <f t="shared" ca="1" si="146"/>
        <v>73779.700706588919</v>
      </c>
      <c r="AE350">
        <f t="shared" ca="1" si="124"/>
        <v>0</v>
      </c>
      <c r="AF350">
        <f t="shared" ca="1" si="125"/>
        <v>1</v>
      </c>
      <c r="BA350" s="7">
        <f ca="1">Table4[[#This Row],[Column20]]/Table4[[#This Row],[Column9]]</f>
        <v>14344.860927179863</v>
      </c>
      <c r="BD350" s="6">
        <f ca="1">Table4[[#This Row],[Column19]]/Table4[[#This Row],[Column18]]</f>
        <v>0.41312352153380916</v>
      </c>
      <c r="BQ350" t="str">
        <f t="shared" ca="1" si="126"/>
        <v>1</v>
      </c>
      <c r="BS350">
        <f ca="1">IF(Table4[[#This Row],[Column28]]&gt;BU349,Table4[[#This Row],[Column3]],0)</f>
        <v>28</v>
      </c>
    </row>
    <row r="351" spans="1:71" x14ac:dyDescent="0.4">
      <c r="A351">
        <f t="shared" ca="1" si="127"/>
        <v>1</v>
      </c>
      <c r="B351" t="str">
        <f t="shared" ca="1" si="128"/>
        <v>woman</v>
      </c>
      <c r="C351">
        <f t="shared" ca="1" si="129"/>
        <v>28</v>
      </c>
      <c r="D351">
        <f t="shared" ca="1" si="130"/>
        <v>4</v>
      </c>
      <c r="E351" t="str">
        <f t="shared" ca="1" si="131"/>
        <v>IT</v>
      </c>
      <c r="F351">
        <f t="shared" ca="1" si="138"/>
        <v>5</v>
      </c>
      <c r="G351" t="str">
        <f ca="1">VLOOKUP(F351,$K$3:$L$7:L355,2)</f>
        <v>other</v>
      </c>
      <c r="H351">
        <f t="shared" ca="1" si="132"/>
        <v>3</v>
      </c>
      <c r="I351">
        <f t="shared" ca="1" si="133"/>
        <v>4</v>
      </c>
      <c r="J351">
        <f t="shared" ca="1" si="134"/>
        <v>33128</v>
      </c>
      <c r="K351">
        <v>119</v>
      </c>
      <c r="L351" t="s">
        <v>14</v>
      </c>
      <c r="N351">
        <v>142</v>
      </c>
      <c r="O351" t="s">
        <v>7</v>
      </c>
      <c r="P351">
        <f t="shared" ca="1" si="135"/>
        <v>4</v>
      </c>
      <c r="Q351" t="str">
        <f t="shared" ca="1" si="136"/>
        <v>lagos</v>
      </c>
      <c r="R351">
        <f t="shared" ca="1" si="139"/>
        <v>99384</v>
      </c>
      <c r="S351">
        <f t="shared" ca="1" si="137"/>
        <v>8710.7615805593359</v>
      </c>
      <c r="T351">
        <f t="shared" ca="1" si="140"/>
        <v>114042.09539600524</v>
      </c>
      <c r="U351">
        <v>163</v>
      </c>
      <c r="V351" t="s">
        <v>21</v>
      </c>
      <c r="W351">
        <f t="shared" ca="1" si="141"/>
        <v>37545.622430329458</v>
      </c>
      <c r="X351">
        <f t="shared" ca="1" si="142"/>
        <v>21365.697446395057</v>
      </c>
      <c r="Y351">
        <f t="shared" ca="1" si="143"/>
        <v>31271.08063506522</v>
      </c>
      <c r="Z351">
        <f t="shared" ca="1" si="144"/>
        <v>244697.17603107047</v>
      </c>
      <c r="AA351">
        <f t="shared" ca="1" si="145"/>
        <v>67622.081457283857</v>
      </c>
      <c r="AB351">
        <f t="shared" ca="1" si="146"/>
        <v>177075.0945737866</v>
      </c>
      <c r="AE351">
        <f t="shared" ca="1" si="124"/>
        <v>0</v>
      </c>
      <c r="AF351">
        <f t="shared" ca="1" si="125"/>
        <v>1</v>
      </c>
      <c r="BA351" s="7">
        <f ca="1">Table4[[#This Row],[Column20]]/Table4[[#This Row],[Column9]]</f>
        <v>28510.523849001311</v>
      </c>
      <c r="BD351" s="6">
        <f ca="1">Table4[[#This Row],[Column19]]/Table4[[#This Row],[Column18]]</f>
        <v>8.7647524556863643E-2</v>
      </c>
      <c r="BQ351" t="str">
        <f t="shared" ca="1" si="126"/>
        <v>1</v>
      </c>
      <c r="BS351">
        <f ca="1">IF(Table4[[#This Row],[Column28]]&gt;BU350,Table4[[#This Row],[Column3]],0)</f>
        <v>28</v>
      </c>
    </row>
    <row r="352" spans="1:71" x14ac:dyDescent="0.4">
      <c r="A352">
        <f t="shared" ca="1" si="127"/>
        <v>1</v>
      </c>
      <c r="B352" t="str">
        <f t="shared" ca="1" si="128"/>
        <v>woman</v>
      </c>
      <c r="C352">
        <f t="shared" ca="1" si="129"/>
        <v>25</v>
      </c>
      <c r="D352">
        <f t="shared" ca="1" si="130"/>
        <v>6</v>
      </c>
      <c r="E352" t="str">
        <f t="shared" ca="1" si="131"/>
        <v>Agriculture</v>
      </c>
      <c r="F352">
        <f t="shared" ca="1" si="138"/>
        <v>3</v>
      </c>
      <c r="G352" t="str">
        <f ca="1">VLOOKUP(F352,$K$3:$L$7:L356,2)</f>
        <v>university</v>
      </c>
      <c r="H352">
        <f t="shared" ca="1" si="132"/>
        <v>1</v>
      </c>
      <c r="I352">
        <f t="shared" ca="1" si="133"/>
        <v>1</v>
      </c>
      <c r="J352">
        <f t="shared" ca="1" si="134"/>
        <v>49336</v>
      </c>
      <c r="K352">
        <v>120</v>
      </c>
      <c r="L352" t="s">
        <v>15</v>
      </c>
      <c r="N352">
        <v>143</v>
      </c>
      <c r="O352" t="s">
        <v>8</v>
      </c>
      <c r="P352">
        <f t="shared" ca="1" si="135"/>
        <v>4</v>
      </c>
      <c r="Q352" t="str">
        <f t="shared" ca="1" si="136"/>
        <v>lagos</v>
      </c>
      <c r="R352">
        <f t="shared" ca="1" si="139"/>
        <v>197344</v>
      </c>
      <c r="S352">
        <f t="shared" ca="1" si="137"/>
        <v>81478.021167683211</v>
      </c>
      <c r="T352">
        <f t="shared" ca="1" si="140"/>
        <v>18399.489179292719</v>
      </c>
      <c r="U352">
        <v>164</v>
      </c>
      <c r="V352" t="s">
        <v>22</v>
      </c>
      <c r="W352">
        <f t="shared" ca="1" si="141"/>
        <v>3272.6582221150338</v>
      </c>
      <c r="X352">
        <f t="shared" ca="1" si="142"/>
        <v>26877.612102558629</v>
      </c>
      <c r="Y352">
        <f t="shared" ca="1" si="143"/>
        <v>46625.921107300754</v>
      </c>
      <c r="Z352">
        <f t="shared" ca="1" si="144"/>
        <v>262369.41028659348</v>
      </c>
      <c r="AA352">
        <f t="shared" ca="1" si="145"/>
        <v>111628.29149235688</v>
      </c>
      <c r="AB352">
        <f t="shared" ca="1" si="146"/>
        <v>150741.11879423662</v>
      </c>
      <c r="AE352">
        <f t="shared" ca="1" si="124"/>
        <v>1</v>
      </c>
      <c r="AF352">
        <f t="shared" ca="1" si="125"/>
        <v>0</v>
      </c>
      <c r="BA352" s="7">
        <f ca="1">Table4[[#This Row],[Column20]]/Table4[[#This Row],[Column9]]</f>
        <v>18399.489179292719</v>
      </c>
      <c r="BD352" s="6">
        <f ca="1">Table4[[#This Row],[Column19]]/Table4[[#This Row],[Column18]]</f>
        <v>0.41287306007622837</v>
      </c>
      <c r="BQ352" t="str">
        <f t="shared" ca="1" si="126"/>
        <v>1</v>
      </c>
      <c r="BS352">
        <f ca="1">IF(Table4[[#This Row],[Column28]]&gt;BU351,Table4[[#This Row],[Column3]],0)</f>
        <v>25</v>
      </c>
    </row>
    <row r="353" spans="1:71" x14ac:dyDescent="0.4">
      <c r="A353">
        <f t="shared" ca="1" si="127"/>
        <v>2</v>
      </c>
      <c r="B353" t="str">
        <f t="shared" ca="1" si="128"/>
        <v>man</v>
      </c>
      <c r="C353">
        <f t="shared" ca="1" si="129"/>
        <v>40</v>
      </c>
      <c r="D353">
        <f t="shared" ca="1" si="130"/>
        <v>5</v>
      </c>
      <c r="E353" t="str">
        <f t="shared" ca="1" si="131"/>
        <v>General work</v>
      </c>
      <c r="F353">
        <f t="shared" ca="1" si="138"/>
        <v>2</v>
      </c>
      <c r="G353" t="str">
        <f ca="1">VLOOKUP(F353,$K$3:$L$7:L357,2)</f>
        <v>college</v>
      </c>
      <c r="H353">
        <f t="shared" ca="1" si="132"/>
        <v>2</v>
      </c>
      <c r="I353">
        <f t="shared" ca="1" si="133"/>
        <v>4</v>
      </c>
      <c r="J353">
        <f t="shared" ca="1" si="134"/>
        <v>56502</v>
      </c>
      <c r="N353">
        <v>144</v>
      </c>
      <c r="O353" t="s">
        <v>9</v>
      </c>
      <c r="P353">
        <f t="shared" ca="1" si="135"/>
        <v>3</v>
      </c>
      <c r="Q353" t="str">
        <f t="shared" ca="1" si="136"/>
        <v>osun</v>
      </c>
      <c r="R353">
        <f t="shared" ca="1" si="139"/>
        <v>226008</v>
      </c>
      <c r="S353">
        <f t="shared" ca="1" si="137"/>
        <v>225625.01729195495</v>
      </c>
      <c r="T353">
        <f t="shared" ca="1" si="140"/>
        <v>203702.44924270175</v>
      </c>
      <c r="U353">
        <v>165</v>
      </c>
      <c r="V353" t="s">
        <v>23</v>
      </c>
      <c r="W353">
        <f t="shared" ca="1" si="141"/>
        <v>186403.12074925913</v>
      </c>
      <c r="X353">
        <f t="shared" ca="1" si="142"/>
        <v>6491.707255403393</v>
      </c>
      <c r="Y353">
        <f t="shared" ca="1" si="143"/>
        <v>50984.690100502361</v>
      </c>
      <c r="Z353">
        <f t="shared" ca="1" si="144"/>
        <v>480695.13934320409</v>
      </c>
      <c r="AA353">
        <f t="shared" ca="1" si="145"/>
        <v>418519.84529661748</v>
      </c>
      <c r="AB353">
        <f t="shared" ca="1" si="146"/>
        <v>62175.294046586612</v>
      </c>
      <c r="AE353">
        <f t="shared" ca="1" si="124"/>
        <v>0</v>
      </c>
      <c r="AF353">
        <f t="shared" ca="1" si="125"/>
        <v>1</v>
      </c>
      <c r="BA353" s="7">
        <f ca="1">Table4[[#This Row],[Column20]]/Table4[[#This Row],[Column9]]</f>
        <v>50925.612310675438</v>
      </c>
      <c r="BD353" s="6">
        <f ca="1">Table4[[#This Row],[Column19]]/Table4[[#This Row],[Column18]]</f>
        <v>0.99830544623179251</v>
      </c>
      <c r="BQ353" t="str">
        <f t="shared" ca="1" si="126"/>
        <v>1</v>
      </c>
      <c r="BS353">
        <f ca="1">IF(Table4[[#This Row],[Column28]]&gt;BU352,Table4[[#This Row],[Column3]],0)</f>
        <v>40</v>
      </c>
    </row>
    <row r="354" spans="1:71" x14ac:dyDescent="0.4">
      <c r="A354">
        <f t="shared" ca="1" si="127"/>
        <v>1</v>
      </c>
      <c r="B354" t="str">
        <f t="shared" ca="1" si="128"/>
        <v>woman</v>
      </c>
      <c r="C354">
        <f t="shared" ca="1" si="129"/>
        <v>40</v>
      </c>
      <c r="D354">
        <f t="shared" ca="1" si="130"/>
        <v>6</v>
      </c>
      <c r="E354" t="str">
        <f t="shared" ca="1" si="131"/>
        <v>Agriculture</v>
      </c>
      <c r="F354">
        <f t="shared" ca="1" si="138"/>
        <v>3</v>
      </c>
      <c r="G354" t="str">
        <f ca="1">VLOOKUP(F354,$K$3:$L$7:L358,2)</f>
        <v>university</v>
      </c>
      <c r="H354">
        <f t="shared" ca="1" si="132"/>
        <v>0</v>
      </c>
      <c r="I354">
        <f t="shared" ca="1" si="133"/>
        <v>3</v>
      </c>
      <c r="J354">
        <f t="shared" ca="1" si="134"/>
        <v>56835</v>
      </c>
      <c r="P354">
        <f t="shared" ca="1" si="135"/>
        <v>5</v>
      </c>
      <c r="Q354" t="str">
        <f t="shared" ca="1" si="136"/>
        <v>oyo</v>
      </c>
      <c r="R354">
        <f t="shared" ca="1" si="139"/>
        <v>227340</v>
      </c>
      <c r="S354">
        <f t="shared" ca="1" si="137"/>
        <v>211643.50349601026</v>
      </c>
      <c r="T354">
        <f t="shared" ca="1" si="140"/>
        <v>125215.39784638656</v>
      </c>
      <c r="U354">
        <v>166</v>
      </c>
      <c r="V354" t="s">
        <v>24</v>
      </c>
      <c r="W354">
        <f t="shared" ca="1" si="141"/>
        <v>6288.7036336968167</v>
      </c>
      <c r="X354">
        <f t="shared" ca="1" si="142"/>
        <v>34117.071899621027</v>
      </c>
      <c r="Y354">
        <f t="shared" ca="1" si="143"/>
        <v>46276.716367788671</v>
      </c>
      <c r="Z354">
        <f t="shared" ca="1" si="144"/>
        <v>398832.11421417526</v>
      </c>
      <c r="AA354">
        <f t="shared" ca="1" si="145"/>
        <v>252049.27902932811</v>
      </c>
      <c r="AB354">
        <f t="shared" ca="1" si="146"/>
        <v>146782.83518484715</v>
      </c>
      <c r="AE354">
        <f t="shared" ca="1" si="124"/>
        <v>0</v>
      </c>
      <c r="AF354">
        <f t="shared" ca="1" si="125"/>
        <v>1</v>
      </c>
      <c r="BA354" s="7">
        <f ca="1">Table4[[#This Row],[Column20]]/Table4[[#This Row],[Column9]]</f>
        <v>41738.465948795521</v>
      </c>
      <c r="BD354" s="6">
        <f ca="1">Table4[[#This Row],[Column19]]/Table4[[#This Row],[Column18]]</f>
        <v>0.93095585245011991</v>
      </c>
      <c r="BQ354" t="str">
        <f t="shared" ca="1" si="126"/>
        <v>1</v>
      </c>
      <c r="BS354">
        <f ca="1">IF(Table4[[#This Row],[Column28]]&gt;BU353,Table4[[#This Row],[Column3]],0)</f>
        <v>40</v>
      </c>
    </row>
    <row r="355" spans="1:71" x14ac:dyDescent="0.4">
      <c r="A355">
        <f t="shared" ca="1" si="127"/>
        <v>1</v>
      </c>
      <c r="B355" t="str">
        <f t="shared" ca="1" si="128"/>
        <v>woman</v>
      </c>
      <c r="C355">
        <f t="shared" ca="1" si="129"/>
        <v>26</v>
      </c>
      <c r="D355">
        <f t="shared" ca="1" si="130"/>
        <v>5</v>
      </c>
      <c r="E355" t="str">
        <f t="shared" ca="1" si="131"/>
        <v>General work</v>
      </c>
      <c r="F355">
        <f t="shared" ca="1" si="138"/>
        <v>2</v>
      </c>
      <c r="G355" t="str">
        <f ca="1">VLOOKUP(F355,$K$3:$L$7:L359,2)</f>
        <v>college</v>
      </c>
      <c r="H355">
        <f t="shared" ca="1" si="132"/>
        <v>3</v>
      </c>
      <c r="I355">
        <f t="shared" ca="1" si="133"/>
        <v>2</v>
      </c>
      <c r="J355">
        <f t="shared" ca="1" si="134"/>
        <v>35036</v>
      </c>
      <c r="P355">
        <f t="shared" ca="1" si="135"/>
        <v>4</v>
      </c>
      <c r="Q355" t="str">
        <f t="shared" ca="1" si="136"/>
        <v>lagos</v>
      </c>
      <c r="R355">
        <f t="shared" ca="1" si="139"/>
        <v>140144</v>
      </c>
      <c r="S355">
        <f t="shared" ca="1" si="137"/>
        <v>92832.437975718771</v>
      </c>
      <c r="T355">
        <f t="shared" ca="1" si="140"/>
        <v>10558.66477048319</v>
      </c>
      <c r="U355">
        <v>167</v>
      </c>
      <c r="V355" t="s">
        <v>25</v>
      </c>
      <c r="W355">
        <f t="shared" ca="1" si="141"/>
        <v>5639.8609904897312</v>
      </c>
      <c r="X355">
        <f t="shared" ca="1" si="142"/>
        <v>28109.792046071005</v>
      </c>
      <c r="Y355">
        <f t="shared" ca="1" si="143"/>
        <v>19017.331868404573</v>
      </c>
      <c r="Z355">
        <f t="shared" ca="1" si="144"/>
        <v>169719.99663888777</v>
      </c>
      <c r="AA355">
        <f t="shared" ca="1" si="145"/>
        <v>126582.0910122795</v>
      </c>
      <c r="AB355">
        <f t="shared" ca="1" si="146"/>
        <v>43137.905626608263</v>
      </c>
      <c r="AE355">
        <f t="shared" ca="1" si="124"/>
        <v>0</v>
      </c>
      <c r="AF355">
        <f t="shared" ca="1" si="125"/>
        <v>1</v>
      </c>
      <c r="BA355" s="7">
        <f ca="1">Table4[[#This Row],[Column20]]/Table4[[#This Row],[Column9]]</f>
        <v>5279.3323852415951</v>
      </c>
      <c r="BD355" s="6">
        <f ca="1">Table4[[#This Row],[Column19]]/Table4[[#This Row],[Column18]]</f>
        <v>0.6624075092456243</v>
      </c>
      <c r="BQ355" t="str">
        <f t="shared" ca="1" si="126"/>
        <v>1</v>
      </c>
      <c r="BS355">
        <f ca="1">IF(Table4[[#This Row],[Column28]]&gt;BU354,Table4[[#This Row],[Column3]],0)</f>
        <v>26</v>
      </c>
    </row>
    <row r="356" spans="1:71" x14ac:dyDescent="0.4">
      <c r="A356">
        <f t="shared" ca="1" si="127"/>
        <v>1</v>
      </c>
      <c r="B356" t="str">
        <f t="shared" ca="1" si="128"/>
        <v>woman</v>
      </c>
      <c r="C356">
        <f t="shared" ca="1" si="129"/>
        <v>38</v>
      </c>
      <c r="D356">
        <f t="shared" ca="1" si="130"/>
        <v>2</v>
      </c>
      <c r="E356" t="str">
        <f t="shared" ca="1" si="131"/>
        <v>construction</v>
      </c>
      <c r="F356">
        <f t="shared" ca="1" si="138"/>
        <v>1</v>
      </c>
      <c r="G356" t="str">
        <f ca="1">VLOOKUP(F356,$K$3:$L$7:L360,2)</f>
        <v>high school</v>
      </c>
      <c r="H356">
        <f t="shared" ca="1" si="132"/>
        <v>0</v>
      </c>
      <c r="I356">
        <f t="shared" ca="1" si="133"/>
        <v>2</v>
      </c>
      <c r="J356">
        <f t="shared" ca="1" si="134"/>
        <v>25132</v>
      </c>
      <c r="P356">
        <f t="shared" ca="1" si="135"/>
        <v>2</v>
      </c>
      <c r="Q356" t="str">
        <f t="shared" ca="1" si="136"/>
        <v>ondo</v>
      </c>
      <c r="R356">
        <f t="shared" ca="1" si="139"/>
        <v>100528</v>
      </c>
      <c r="S356">
        <f t="shared" ca="1" si="137"/>
        <v>20696.717728404441</v>
      </c>
      <c r="T356">
        <f t="shared" ca="1" si="140"/>
        <v>38155.115618841985</v>
      </c>
      <c r="U356">
        <v>168</v>
      </c>
      <c r="V356" t="s">
        <v>26</v>
      </c>
      <c r="W356">
        <f t="shared" ca="1" si="141"/>
        <v>8831.1780807875621</v>
      </c>
      <c r="X356">
        <f t="shared" ca="1" si="142"/>
        <v>850.17918715718872</v>
      </c>
      <c r="Y356">
        <f t="shared" ca="1" si="143"/>
        <v>35532.194845547405</v>
      </c>
      <c r="Z356">
        <f t="shared" ca="1" si="144"/>
        <v>174215.31046438939</v>
      </c>
      <c r="AA356">
        <f t="shared" ca="1" si="145"/>
        <v>30378.074996349191</v>
      </c>
      <c r="AB356">
        <f t="shared" ca="1" si="146"/>
        <v>143837.23546804019</v>
      </c>
      <c r="AE356">
        <f t="shared" ca="1" si="124"/>
        <v>0</v>
      </c>
      <c r="AF356">
        <f t="shared" ca="1" si="125"/>
        <v>1</v>
      </c>
      <c r="BA356" s="7">
        <f ca="1">Table4[[#This Row],[Column20]]/Table4[[#This Row],[Column9]]</f>
        <v>19077.557809420992</v>
      </c>
      <c r="BD356" s="6">
        <f ca="1">Table4[[#This Row],[Column19]]/Table4[[#This Row],[Column18]]</f>
        <v>0.20588013019660634</v>
      </c>
      <c r="BQ356" t="str">
        <f t="shared" ca="1" si="126"/>
        <v>1</v>
      </c>
      <c r="BS356">
        <f ca="1">IF(Table4[[#This Row],[Column28]]&gt;BU355,Table4[[#This Row],[Column3]],0)</f>
        <v>38</v>
      </c>
    </row>
    <row r="357" spans="1:71" x14ac:dyDescent="0.4">
      <c r="A357">
        <f t="shared" ca="1" si="127"/>
        <v>1</v>
      </c>
      <c r="B357" t="str">
        <f t="shared" ca="1" si="128"/>
        <v>woman</v>
      </c>
      <c r="C357">
        <f t="shared" ca="1" si="129"/>
        <v>40</v>
      </c>
      <c r="D357">
        <f t="shared" ca="1" si="130"/>
        <v>3</v>
      </c>
      <c r="E357" t="str">
        <f t="shared" ca="1" si="131"/>
        <v>Academia</v>
      </c>
      <c r="F357">
        <f t="shared" ca="1" si="138"/>
        <v>3</v>
      </c>
      <c r="G357" t="str">
        <f ca="1">VLOOKUP(F357,$K$3:$L$7:L361,2)</f>
        <v>university</v>
      </c>
      <c r="H357">
        <f t="shared" ca="1" si="132"/>
        <v>3</v>
      </c>
      <c r="I357">
        <f t="shared" ca="1" si="133"/>
        <v>2</v>
      </c>
      <c r="J357">
        <f t="shared" ca="1" si="134"/>
        <v>82309</v>
      </c>
      <c r="P357">
        <f t="shared" ca="1" si="135"/>
        <v>5</v>
      </c>
      <c r="Q357" t="str">
        <f t="shared" ca="1" si="136"/>
        <v>oyo</v>
      </c>
      <c r="R357">
        <f t="shared" ca="1" si="139"/>
        <v>246927</v>
      </c>
      <c r="S357">
        <f t="shared" ca="1" si="137"/>
        <v>135120.20907039306</v>
      </c>
      <c r="T357">
        <f t="shared" ca="1" si="140"/>
        <v>152493.49943790209</v>
      </c>
      <c r="W357">
        <f t="shared" ca="1" si="141"/>
        <v>65049.265938400014</v>
      </c>
      <c r="X357">
        <f t="shared" ca="1" si="142"/>
        <v>23323.473546133228</v>
      </c>
      <c r="Y357">
        <f t="shared" ca="1" si="143"/>
        <v>81025.351941690649</v>
      </c>
      <c r="Z357">
        <f t="shared" ca="1" si="144"/>
        <v>480445.85137959279</v>
      </c>
      <c r="AA357">
        <f t="shared" ca="1" si="145"/>
        <v>223492.94855492629</v>
      </c>
      <c r="AB357">
        <f t="shared" ca="1" si="146"/>
        <v>256952.9028246665</v>
      </c>
      <c r="AE357">
        <f t="shared" ca="1" si="124"/>
        <v>1</v>
      </c>
      <c r="AF357">
        <f t="shared" ca="1" si="125"/>
        <v>0</v>
      </c>
      <c r="BA357" s="7">
        <f ca="1">Table4[[#This Row],[Column20]]/Table4[[#This Row],[Column9]]</f>
        <v>76246.749718951047</v>
      </c>
      <c r="BD357" s="6">
        <f ca="1">Table4[[#This Row],[Column19]]/Table4[[#This Row],[Column18]]</f>
        <v>0.54720710602887923</v>
      </c>
      <c r="BQ357" t="str">
        <f t="shared" ca="1" si="126"/>
        <v>1</v>
      </c>
      <c r="BS357">
        <f ca="1">IF(Table4[[#This Row],[Column28]]&gt;BU356,Table4[[#This Row],[Column3]],0)</f>
        <v>40</v>
      </c>
    </row>
    <row r="358" spans="1:71" x14ac:dyDescent="0.4">
      <c r="A358">
        <f t="shared" ca="1" si="127"/>
        <v>2</v>
      </c>
      <c r="B358" t="str">
        <f t="shared" ca="1" si="128"/>
        <v>man</v>
      </c>
      <c r="C358">
        <f t="shared" ca="1" si="129"/>
        <v>36</v>
      </c>
      <c r="D358">
        <f t="shared" ca="1" si="130"/>
        <v>5</v>
      </c>
      <c r="E358" t="str">
        <f t="shared" ca="1" si="131"/>
        <v>General work</v>
      </c>
      <c r="F358">
        <f t="shared" ca="1" si="138"/>
        <v>1</v>
      </c>
      <c r="G358" t="str">
        <f ca="1">VLOOKUP(F358,$K$3:$L$7:L362,2)</f>
        <v>high school</v>
      </c>
      <c r="H358">
        <f t="shared" ca="1" si="132"/>
        <v>4</v>
      </c>
      <c r="I358">
        <f t="shared" ca="1" si="133"/>
        <v>2</v>
      </c>
      <c r="J358">
        <f t="shared" ca="1" si="134"/>
        <v>43407</v>
      </c>
      <c r="P358">
        <f t="shared" ca="1" si="135"/>
        <v>1</v>
      </c>
      <c r="Q358" t="str">
        <f t="shared" ca="1" si="136"/>
        <v>ekiti</v>
      </c>
      <c r="R358">
        <f t="shared" ca="1" si="139"/>
        <v>173628</v>
      </c>
      <c r="S358">
        <f t="shared" ca="1" si="137"/>
        <v>2123.4446192185515</v>
      </c>
      <c r="T358">
        <f t="shared" ca="1" si="140"/>
        <v>22786.320427352646</v>
      </c>
      <c r="W358">
        <f t="shared" ca="1" si="141"/>
        <v>18538.847889284698</v>
      </c>
      <c r="X358">
        <f t="shared" ca="1" si="142"/>
        <v>34513.396719183562</v>
      </c>
      <c r="Y358">
        <f t="shared" ca="1" si="143"/>
        <v>51816.602765254662</v>
      </c>
      <c r="Z358">
        <f t="shared" ca="1" si="144"/>
        <v>248230.92319260733</v>
      </c>
      <c r="AA358">
        <f t="shared" ca="1" si="145"/>
        <v>55175.689227686809</v>
      </c>
      <c r="AB358">
        <f t="shared" ca="1" si="146"/>
        <v>193055.23396492051</v>
      </c>
      <c r="AE358">
        <f t="shared" ca="1" si="124"/>
        <v>0</v>
      </c>
      <c r="AF358">
        <f t="shared" ca="1" si="125"/>
        <v>1</v>
      </c>
      <c r="BA358" s="7">
        <f ca="1">Table4[[#This Row],[Column20]]/Table4[[#This Row],[Column9]]</f>
        <v>11393.160213676323</v>
      </c>
      <c r="BD358" s="6">
        <f ca="1">Table4[[#This Row],[Column19]]/Table4[[#This Row],[Column18]]</f>
        <v>1.2229851286765681E-2</v>
      </c>
      <c r="BQ358" t="str">
        <f t="shared" ca="1" si="126"/>
        <v>1</v>
      </c>
      <c r="BS358">
        <f ca="1">IF(Table4[[#This Row],[Column28]]&gt;BU357,Table4[[#This Row],[Column3]],0)</f>
        <v>36</v>
      </c>
    </row>
    <row r="359" spans="1:71" x14ac:dyDescent="0.4">
      <c r="A359">
        <f t="shared" ca="1" si="127"/>
        <v>1</v>
      </c>
      <c r="B359" t="str">
        <f t="shared" ca="1" si="128"/>
        <v>woman</v>
      </c>
      <c r="C359">
        <f t="shared" ca="1" si="129"/>
        <v>34</v>
      </c>
      <c r="D359">
        <f t="shared" ca="1" si="130"/>
        <v>4</v>
      </c>
      <c r="E359" t="str">
        <f t="shared" ca="1" si="131"/>
        <v>IT</v>
      </c>
      <c r="F359">
        <f t="shared" ca="1" si="138"/>
        <v>4</v>
      </c>
      <c r="G359" t="str">
        <f ca="1">VLOOKUP(F359,$K$3:$L$7:L363,2)</f>
        <v>technical</v>
      </c>
      <c r="H359">
        <f t="shared" ca="1" si="132"/>
        <v>2</v>
      </c>
      <c r="I359">
        <f t="shared" ca="1" si="133"/>
        <v>1</v>
      </c>
      <c r="J359">
        <f t="shared" ca="1" si="134"/>
        <v>80433</v>
      </c>
      <c r="P359">
        <f t="shared" ca="1" si="135"/>
        <v>5</v>
      </c>
      <c r="Q359" t="str">
        <f t="shared" ca="1" si="136"/>
        <v>oyo</v>
      </c>
      <c r="R359">
        <f t="shared" ca="1" si="139"/>
        <v>321732</v>
      </c>
      <c r="S359">
        <f t="shared" ca="1" si="137"/>
        <v>136983.30626723342</v>
      </c>
      <c r="T359">
        <f t="shared" ca="1" si="140"/>
        <v>20865.59419440788</v>
      </c>
      <c r="W359">
        <f t="shared" ca="1" si="141"/>
        <v>2646.31823992206</v>
      </c>
      <c r="X359">
        <f t="shared" ca="1" si="142"/>
        <v>60497.032862155669</v>
      </c>
      <c r="Y359">
        <f t="shared" ca="1" si="143"/>
        <v>88081.178592132666</v>
      </c>
      <c r="Z359">
        <f t="shared" ca="1" si="144"/>
        <v>430678.7727865405</v>
      </c>
      <c r="AA359">
        <f t="shared" ca="1" si="145"/>
        <v>200126.65736931114</v>
      </c>
      <c r="AB359">
        <f t="shared" ca="1" si="146"/>
        <v>230552.11541722936</v>
      </c>
      <c r="AE359">
        <f t="shared" ca="1" si="124"/>
        <v>0</v>
      </c>
      <c r="AF359">
        <f t="shared" ca="1" si="125"/>
        <v>1</v>
      </c>
      <c r="BA359" s="7">
        <f ca="1">Table4[[#This Row],[Column20]]/Table4[[#This Row],[Column9]]</f>
        <v>20865.59419440788</v>
      </c>
      <c r="BD359" s="6">
        <f ca="1">Table4[[#This Row],[Column19]]/Table4[[#This Row],[Column18]]</f>
        <v>0.42576836083210068</v>
      </c>
      <c r="BQ359" t="str">
        <f t="shared" ca="1" si="126"/>
        <v>1</v>
      </c>
      <c r="BS359">
        <f ca="1">IF(Table4[[#This Row],[Column28]]&gt;BU358,Table4[[#This Row],[Column3]],0)</f>
        <v>34</v>
      </c>
    </row>
    <row r="360" spans="1:71" x14ac:dyDescent="0.4">
      <c r="A360">
        <f t="shared" ca="1" si="127"/>
        <v>1</v>
      </c>
      <c r="B360" t="str">
        <f t="shared" ca="1" si="128"/>
        <v>woman</v>
      </c>
      <c r="C360">
        <f t="shared" ca="1" si="129"/>
        <v>50</v>
      </c>
      <c r="D360">
        <f t="shared" ca="1" si="130"/>
        <v>6</v>
      </c>
      <c r="E360" t="str">
        <f t="shared" ca="1" si="131"/>
        <v>Agriculture</v>
      </c>
      <c r="F360">
        <f t="shared" ca="1" si="138"/>
        <v>3</v>
      </c>
      <c r="G360" t="str">
        <f ca="1">VLOOKUP(F360,$K$3:$L$7:L364,2)</f>
        <v>university</v>
      </c>
      <c r="H360">
        <f t="shared" ca="1" si="132"/>
        <v>2</v>
      </c>
      <c r="I360">
        <f t="shared" ca="1" si="133"/>
        <v>4</v>
      </c>
      <c r="J360">
        <f t="shared" ca="1" si="134"/>
        <v>35054</v>
      </c>
      <c r="P360">
        <f t="shared" ca="1" si="135"/>
        <v>5</v>
      </c>
      <c r="Q360" t="str">
        <f t="shared" ca="1" si="136"/>
        <v>oyo</v>
      </c>
      <c r="R360">
        <f t="shared" ca="1" si="139"/>
        <v>140216</v>
      </c>
      <c r="S360">
        <f t="shared" ca="1" si="137"/>
        <v>111625.82466454926</v>
      </c>
      <c r="T360">
        <f t="shared" ca="1" si="140"/>
        <v>126084.15142167902</v>
      </c>
      <c r="W360">
        <f t="shared" ca="1" si="141"/>
        <v>29578.024239792918</v>
      </c>
      <c r="X360">
        <f t="shared" ca="1" si="142"/>
        <v>407.96608852867195</v>
      </c>
      <c r="Y360">
        <f t="shared" ca="1" si="143"/>
        <v>25239.42699838688</v>
      </c>
      <c r="Z360">
        <f t="shared" ca="1" si="144"/>
        <v>291539.57842006593</v>
      </c>
      <c r="AA360">
        <f t="shared" ca="1" si="145"/>
        <v>141611.81499287084</v>
      </c>
      <c r="AB360">
        <f t="shared" ca="1" si="146"/>
        <v>149927.76342719508</v>
      </c>
      <c r="AE360">
        <f t="shared" ca="1" si="124"/>
        <v>0</v>
      </c>
      <c r="AF360">
        <f t="shared" ca="1" si="125"/>
        <v>1</v>
      </c>
      <c r="BA360" s="7">
        <f ca="1">Table4[[#This Row],[Column20]]/Table4[[#This Row],[Column9]]</f>
        <v>31521.037855419756</v>
      </c>
      <c r="BD360" s="6">
        <f ca="1">Table4[[#This Row],[Column19]]/Table4[[#This Row],[Column18]]</f>
        <v>0.79609905192381225</v>
      </c>
      <c r="BQ360" t="str">
        <f t="shared" ca="1" si="126"/>
        <v>1</v>
      </c>
      <c r="BS360">
        <f ca="1">IF(Table4[[#This Row],[Column28]]&gt;BU359,Table4[[#This Row],[Column3]],0)</f>
        <v>50</v>
      </c>
    </row>
    <row r="361" spans="1:71" x14ac:dyDescent="0.4">
      <c r="A361">
        <f t="shared" ca="1" si="127"/>
        <v>1</v>
      </c>
      <c r="B361" t="str">
        <f t="shared" ca="1" si="128"/>
        <v>woman</v>
      </c>
      <c r="C361">
        <f t="shared" ca="1" si="129"/>
        <v>25</v>
      </c>
      <c r="D361">
        <f t="shared" ca="1" si="130"/>
        <v>5</v>
      </c>
      <c r="E361" t="str">
        <f t="shared" ca="1" si="131"/>
        <v>General work</v>
      </c>
      <c r="F361">
        <f t="shared" ca="1" si="138"/>
        <v>2</v>
      </c>
      <c r="G361" t="str">
        <f ca="1">VLOOKUP(F361,$K$3:$L$7:L365,2)</f>
        <v>college</v>
      </c>
      <c r="H361">
        <f t="shared" ca="1" si="132"/>
        <v>1</v>
      </c>
      <c r="I361">
        <f t="shared" ca="1" si="133"/>
        <v>3</v>
      </c>
      <c r="J361">
        <f t="shared" ca="1" si="134"/>
        <v>44905</v>
      </c>
      <c r="P361">
        <f t="shared" ca="1" si="135"/>
        <v>6</v>
      </c>
      <c r="Q361" t="str">
        <f t="shared" ca="1" si="136"/>
        <v>ogun</v>
      </c>
      <c r="R361">
        <f t="shared" ca="1" si="139"/>
        <v>179620</v>
      </c>
      <c r="S361">
        <f t="shared" ca="1" si="137"/>
        <v>14697.000547960402</v>
      </c>
      <c r="T361">
        <f t="shared" ca="1" si="140"/>
        <v>77754.964369077657</v>
      </c>
      <c r="W361">
        <f t="shared" ca="1" si="141"/>
        <v>23751.706854701959</v>
      </c>
      <c r="X361">
        <f t="shared" ca="1" si="142"/>
        <v>21665.180275735995</v>
      </c>
      <c r="Y361">
        <f t="shared" ca="1" si="143"/>
        <v>8910.8862550164285</v>
      </c>
      <c r="Z361">
        <f t="shared" ca="1" si="144"/>
        <v>266285.85062409408</v>
      </c>
      <c r="AA361">
        <f t="shared" ca="1" si="145"/>
        <v>60113.887678398358</v>
      </c>
      <c r="AB361">
        <f t="shared" ca="1" si="146"/>
        <v>206171.96294569573</v>
      </c>
      <c r="AE361">
        <f t="shared" ca="1" si="124"/>
        <v>0</v>
      </c>
      <c r="AF361">
        <f t="shared" ca="1" si="125"/>
        <v>1</v>
      </c>
      <c r="BA361" s="7">
        <f ca="1">Table4[[#This Row],[Column20]]/Table4[[#This Row],[Column9]]</f>
        <v>25918.321456359219</v>
      </c>
      <c r="BD361" s="6">
        <f ca="1">Table4[[#This Row],[Column19]]/Table4[[#This Row],[Column18]]</f>
        <v>8.1822739939652611E-2</v>
      </c>
      <c r="BQ361" t="str">
        <f t="shared" ca="1" si="126"/>
        <v>1</v>
      </c>
      <c r="BS361">
        <f ca="1">IF(Table4[[#This Row],[Column28]]&gt;BU360,Table4[[#This Row],[Column3]],0)</f>
        <v>25</v>
      </c>
    </row>
    <row r="362" spans="1:71" x14ac:dyDescent="0.4">
      <c r="A362">
        <f t="shared" ca="1" si="127"/>
        <v>1</v>
      </c>
      <c r="B362" t="str">
        <f t="shared" ca="1" si="128"/>
        <v>woman</v>
      </c>
      <c r="C362">
        <f t="shared" ca="1" si="129"/>
        <v>25</v>
      </c>
      <c r="D362">
        <f t="shared" ca="1" si="130"/>
        <v>5</v>
      </c>
      <c r="E362" t="str">
        <f t="shared" ca="1" si="131"/>
        <v>General work</v>
      </c>
      <c r="F362">
        <f t="shared" ca="1" si="138"/>
        <v>1</v>
      </c>
      <c r="G362" t="str">
        <f ca="1">VLOOKUP(F362,$K$3:$L$7:L366,2)</f>
        <v>high school</v>
      </c>
      <c r="H362">
        <f t="shared" ca="1" si="132"/>
        <v>2</v>
      </c>
      <c r="I362">
        <f t="shared" ca="1" si="133"/>
        <v>4</v>
      </c>
      <c r="J362">
        <f t="shared" ca="1" si="134"/>
        <v>36985</v>
      </c>
      <c r="P362">
        <f t="shared" ca="1" si="135"/>
        <v>2</v>
      </c>
      <c r="Q362" t="str">
        <f t="shared" ca="1" si="136"/>
        <v>ondo</v>
      </c>
      <c r="R362">
        <f t="shared" ca="1" si="139"/>
        <v>147940</v>
      </c>
      <c r="S362">
        <f t="shared" ca="1" si="137"/>
        <v>45241.254765363425</v>
      </c>
      <c r="T362">
        <f t="shared" ca="1" si="140"/>
        <v>143586.08558434976</v>
      </c>
      <c r="W362">
        <f t="shared" ca="1" si="141"/>
        <v>141628.39058309639</v>
      </c>
      <c r="X362">
        <f t="shared" ca="1" si="142"/>
        <v>4522.0642049288608</v>
      </c>
      <c r="Y362">
        <f t="shared" ca="1" si="143"/>
        <v>5336.5073453962996</v>
      </c>
      <c r="Z362">
        <f t="shared" ca="1" si="144"/>
        <v>296862.59292974602</v>
      </c>
      <c r="AA362">
        <f t="shared" ca="1" si="145"/>
        <v>191391.7095533887</v>
      </c>
      <c r="AB362">
        <f t="shared" ca="1" si="146"/>
        <v>105470.88337635732</v>
      </c>
      <c r="AE362">
        <f t="shared" ca="1" si="124"/>
        <v>1</v>
      </c>
      <c r="AF362">
        <f t="shared" ca="1" si="125"/>
        <v>0</v>
      </c>
      <c r="BA362" s="7">
        <f ca="1">Table4[[#This Row],[Column20]]/Table4[[#This Row],[Column9]]</f>
        <v>35896.521396087439</v>
      </c>
      <c r="BD362" s="6">
        <f ca="1">Table4[[#This Row],[Column19]]/Table4[[#This Row],[Column18]]</f>
        <v>0.30580813008897811</v>
      </c>
      <c r="BQ362" t="str">
        <f t="shared" ca="1" si="126"/>
        <v>1</v>
      </c>
      <c r="BS362">
        <f ca="1">IF(Table4[[#This Row],[Column28]]&gt;BU361,Table4[[#This Row],[Column3]],0)</f>
        <v>25</v>
      </c>
    </row>
    <row r="363" spans="1:71" x14ac:dyDescent="0.4">
      <c r="A363">
        <f t="shared" ca="1" si="127"/>
        <v>2</v>
      </c>
      <c r="B363" t="str">
        <f t="shared" ca="1" si="128"/>
        <v>man</v>
      </c>
      <c r="C363">
        <f t="shared" ca="1" si="129"/>
        <v>47</v>
      </c>
      <c r="D363">
        <f t="shared" ca="1" si="130"/>
        <v>6</v>
      </c>
      <c r="E363" t="str">
        <f t="shared" ca="1" si="131"/>
        <v>Agriculture</v>
      </c>
      <c r="F363">
        <f t="shared" ca="1" si="138"/>
        <v>2</v>
      </c>
      <c r="G363" t="str">
        <f ca="1">VLOOKUP(F363,$K$3:$L$7:L367,2)</f>
        <v>college</v>
      </c>
      <c r="H363">
        <f t="shared" ca="1" si="132"/>
        <v>1</v>
      </c>
      <c r="I363">
        <f t="shared" ca="1" si="133"/>
        <v>2</v>
      </c>
      <c r="J363">
        <f t="shared" ca="1" si="134"/>
        <v>48288</v>
      </c>
      <c r="K363">
        <v>121</v>
      </c>
      <c r="L363" t="s">
        <v>11</v>
      </c>
      <c r="N363">
        <v>145</v>
      </c>
      <c r="O363" t="s">
        <v>4</v>
      </c>
      <c r="P363">
        <f t="shared" ca="1" si="135"/>
        <v>4</v>
      </c>
      <c r="Q363" t="str">
        <f t="shared" ca="1" si="136"/>
        <v>lagos</v>
      </c>
      <c r="R363">
        <f t="shared" ca="1" si="139"/>
        <v>193152</v>
      </c>
      <c r="S363">
        <f t="shared" ca="1" si="137"/>
        <v>69297.616365691982</v>
      </c>
      <c r="T363">
        <f t="shared" ca="1" si="140"/>
        <v>46693.594598247124</v>
      </c>
      <c r="W363">
        <f t="shared" ca="1" si="141"/>
        <v>33553.451643021894</v>
      </c>
      <c r="X363">
        <f t="shared" ca="1" si="142"/>
        <v>34994.260952472265</v>
      </c>
      <c r="Y363">
        <f t="shared" ca="1" si="143"/>
        <v>2134.8581704927874</v>
      </c>
      <c r="Z363">
        <f t="shared" ca="1" si="144"/>
        <v>241980.45276873989</v>
      </c>
      <c r="AA363">
        <f t="shared" ca="1" si="145"/>
        <v>137845.32896118614</v>
      </c>
      <c r="AB363">
        <f t="shared" ca="1" si="146"/>
        <v>104135.12380755375</v>
      </c>
      <c r="AE363">
        <f t="shared" ca="1" si="124"/>
        <v>1</v>
      </c>
      <c r="AF363">
        <f t="shared" ca="1" si="125"/>
        <v>0</v>
      </c>
      <c r="BA363" s="7">
        <f ca="1">Table4[[#This Row],[Column20]]/Table4[[#This Row],[Column9]]</f>
        <v>23346.797299123562</v>
      </c>
      <c r="BD363" s="6">
        <f ca="1">Table4[[#This Row],[Column19]]/Table4[[#This Row],[Column18]]</f>
        <v>0.35877245053477047</v>
      </c>
      <c r="BQ363" t="str">
        <f t="shared" ca="1" si="126"/>
        <v>1</v>
      </c>
      <c r="BS363">
        <f ca="1">IF(Table4[[#This Row],[Column28]]&gt;BU362,Table4[[#This Row],[Column3]],0)</f>
        <v>47</v>
      </c>
    </row>
    <row r="364" spans="1:71" x14ac:dyDescent="0.4">
      <c r="A364">
        <f t="shared" ca="1" si="127"/>
        <v>2</v>
      </c>
      <c r="B364" t="str">
        <f t="shared" ca="1" si="128"/>
        <v>man</v>
      </c>
      <c r="C364">
        <f t="shared" ca="1" si="129"/>
        <v>32</v>
      </c>
      <c r="D364">
        <f t="shared" ca="1" si="130"/>
        <v>1</v>
      </c>
      <c r="E364" t="str">
        <f t="shared" ca="1" si="131"/>
        <v>heallth</v>
      </c>
      <c r="F364">
        <f t="shared" ca="1" si="138"/>
        <v>4</v>
      </c>
      <c r="G364" t="str">
        <f ca="1">VLOOKUP(F364,$K$3:$L$7:L368,2)</f>
        <v>technical</v>
      </c>
      <c r="H364">
        <f t="shared" ca="1" si="132"/>
        <v>2</v>
      </c>
      <c r="I364">
        <f t="shared" ca="1" si="133"/>
        <v>1</v>
      </c>
      <c r="J364">
        <f t="shared" ca="1" si="134"/>
        <v>29343</v>
      </c>
      <c r="K364">
        <v>122</v>
      </c>
      <c r="L364" t="s">
        <v>12</v>
      </c>
      <c r="N364">
        <v>146</v>
      </c>
      <c r="O364" t="s">
        <v>5</v>
      </c>
      <c r="P364">
        <f t="shared" ca="1" si="135"/>
        <v>3</v>
      </c>
      <c r="Q364" t="str">
        <f t="shared" ca="1" si="136"/>
        <v>osun</v>
      </c>
      <c r="R364">
        <f t="shared" ca="1" si="139"/>
        <v>88029</v>
      </c>
      <c r="S364">
        <f t="shared" ca="1" si="137"/>
        <v>237.74674321645244</v>
      </c>
      <c r="T364">
        <f t="shared" ca="1" si="140"/>
        <v>18676.884758691162</v>
      </c>
      <c r="W364">
        <f t="shared" ca="1" si="141"/>
        <v>18424.797969156232</v>
      </c>
      <c r="X364">
        <f t="shared" ca="1" si="142"/>
        <v>23564.782764199619</v>
      </c>
      <c r="Y364">
        <f t="shared" ca="1" si="143"/>
        <v>21657.228771535465</v>
      </c>
      <c r="Z364">
        <f t="shared" ca="1" si="144"/>
        <v>128363.11353022662</v>
      </c>
      <c r="AA364">
        <f t="shared" ca="1" si="145"/>
        <v>42227.327476572304</v>
      </c>
      <c r="AB364">
        <f t="shared" ca="1" si="146"/>
        <v>86135.786053654316</v>
      </c>
      <c r="AE364">
        <f t="shared" ca="1" si="124"/>
        <v>0</v>
      </c>
      <c r="AF364">
        <f t="shared" ca="1" si="125"/>
        <v>1</v>
      </c>
      <c r="BA364" s="7">
        <f ca="1">Table4[[#This Row],[Column20]]/Table4[[#This Row],[Column9]]</f>
        <v>18676.884758691162</v>
      </c>
      <c r="BD364" s="6">
        <f ca="1">Table4[[#This Row],[Column19]]/Table4[[#This Row],[Column18]]</f>
        <v>2.700777507599228E-3</v>
      </c>
      <c r="BQ364" t="str">
        <f t="shared" ca="1" si="126"/>
        <v>1</v>
      </c>
      <c r="BS364">
        <f ca="1">IF(Table4[[#This Row],[Column28]]&gt;BU363,Table4[[#This Row],[Column3]],0)</f>
        <v>32</v>
      </c>
    </row>
    <row r="365" spans="1:71" x14ac:dyDescent="0.4">
      <c r="A365">
        <f t="shared" ca="1" si="127"/>
        <v>1</v>
      </c>
      <c r="B365" t="str">
        <f t="shared" ca="1" si="128"/>
        <v>woman</v>
      </c>
      <c r="C365">
        <f t="shared" ca="1" si="129"/>
        <v>45</v>
      </c>
      <c r="D365">
        <f t="shared" ca="1" si="130"/>
        <v>1</v>
      </c>
      <c r="E365" t="str">
        <f t="shared" ca="1" si="131"/>
        <v>heallth</v>
      </c>
      <c r="F365">
        <f t="shared" ca="1" si="138"/>
        <v>2</v>
      </c>
      <c r="G365" t="str">
        <f ca="1">VLOOKUP(F365,$K$3:$L$7:L369,2)</f>
        <v>college</v>
      </c>
      <c r="H365">
        <f t="shared" ca="1" si="132"/>
        <v>2</v>
      </c>
      <c r="I365">
        <f t="shared" ca="1" si="133"/>
        <v>2</v>
      </c>
      <c r="J365">
        <f t="shared" ca="1" si="134"/>
        <v>69403</v>
      </c>
      <c r="K365">
        <v>123</v>
      </c>
      <c r="L365" t="s">
        <v>13</v>
      </c>
      <c r="N365">
        <v>147</v>
      </c>
      <c r="O365" t="s">
        <v>6</v>
      </c>
      <c r="P365">
        <f t="shared" ca="1" si="135"/>
        <v>4</v>
      </c>
      <c r="Q365" t="str">
        <f t="shared" ca="1" si="136"/>
        <v>lagos</v>
      </c>
      <c r="R365">
        <f t="shared" ca="1" si="139"/>
        <v>277612</v>
      </c>
      <c r="S365">
        <f t="shared" ca="1" si="137"/>
        <v>100579.36472380724</v>
      </c>
      <c r="T365">
        <f t="shared" ca="1" si="140"/>
        <v>96613.204132190498</v>
      </c>
      <c r="U365">
        <v>169</v>
      </c>
      <c r="V365" t="s">
        <v>20</v>
      </c>
      <c r="W365">
        <f t="shared" ca="1" si="141"/>
        <v>27682.252227437082</v>
      </c>
      <c r="X365">
        <f t="shared" ca="1" si="142"/>
        <v>62352.955222297212</v>
      </c>
      <c r="Y365">
        <f t="shared" ca="1" si="143"/>
        <v>45480.086843437181</v>
      </c>
      <c r="Z365">
        <f t="shared" ca="1" si="144"/>
        <v>419705.29097562766</v>
      </c>
      <c r="AA365">
        <f t="shared" ca="1" si="145"/>
        <v>190614.57217354153</v>
      </c>
      <c r="AB365">
        <f t="shared" ca="1" si="146"/>
        <v>229090.71880208614</v>
      </c>
      <c r="AE365">
        <f t="shared" ca="1" si="124"/>
        <v>0</v>
      </c>
      <c r="AF365">
        <f t="shared" ca="1" si="125"/>
        <v>1</v>
      </c>
      <c r="BA365" s="7">
        <f ca="1">Table4[[#This Row],[Column20]]/Table4[[#This Row],[Column9]]</f>
        <v>48306.602066095249</v>
      </c>
      <c r="BD365" s="6">
        <f ca="1">Table4[[#This Row],[Column19]]/Table4[[#This Row],[Column18]]</f>
        <v>0.36230193480039496</v>
      </c>
      <c r="BQ365" t="str">
        <f t="shared" ca="1" si="126"/>
        <v>1</v>
      </c>
      <c r="BS365">
        <f ca="1">IF(Table4[[#This Row],[Column28]]&gt;BU364,Table4[[#This Row],[Column3]],0)</f>
        <v>45</v>
      </c>
    </row>
    <row r="366" spans="1:71" x14ac:dyDescent="0.4">
      <c r="A366">
        <f t="shared" ca="1" si="127"/>
        <v>1</v>
      </c>
      <c r="B366" t="str">
        <f t="shared" ca="1" si="128"/>
        <v>woman</v>
      </c>
      <c r="C366">
        <f t="shared" ca="1" si="129"/>
        <v>33</v>
      </c>
      <c r="D366">
        <f t="shared" ca="1" si="130"/>
        <v>4</v>
      </c>
      <c r="E366" t="str">
        <f t="shared" ca="1" si="131"/>
        <v>IT</v>
      </c>
      <c r="F366">
        <f t="shared" ca="1" si="138"/>
        <v>1</v>
      </c>
      <c r="G366" t="str">
        <f ca="1">VLOOKUP(F366,$K$3:$L$7:L370,2)</f>
        <v>high school</v>
      </c>
      <c r="H366">
        <f t="shared" ca="1" si="132"/>
        <v>1</v>
      </c>
      <c r="I366">
        <f t="shared" ca="1" si="133"/>
        <v>4</v>
      </c>
      <c r="J366">
        <f t="shared" ca="1" si="134"/>
        <v>89833</v>
      </c>
      <c r="K366">
        <v>124</v>
      </c>
      <c r="L366" t="s">
        <v>14</v>
      </c>
      <c r="N366">
        <v>148</v>
      </c>
      <c r="O366" t="s">
        <v>7</v>
      </c>
      <c r="P366">
        <f t="shared" ca="1" si="135"/>
        <v>5</v>
      </c>
      <c r="Q366" t="str">
        <f t="shared" ca="1" si="136"/>
        <v>oyo</v>
      </c>
      <c r="R366">
        <f t="shared" ca="1" si="139"/>
        <v>359332</v>
      </c>
      <c r="S366">
        <f t="shared" ca="1" si="137"/>
        <v>309874.3301371368</v>
      </c>
      <c r="T366">
        <f t="shared" ca="1" si="140"/>
        <v>348696.77994284913</v>
      </c>
      <c r="U366">
        <v>170</v>
      </c>
      <c r="V366" t="s">
        <v>21</v>
      </c>
      <c r="W366">
        <f t="shared" ca="1" si="141"/>
        <v>249857.27888065189</v>
      </c>
      <c r="X366">
        <f t="shared" ca="1" si="142"/>
        <v>4719.8888492830029</v>
      </c>
      <c r="Y366">
        <f t="shared" ca="1" si="143"/>
        <v>118528.60742019923</v>
      </c>
      <c r="Z366">
        <f t="shared" ca="1" si="144"/>
        <v>826557.38736304827</v>
      </c>
      <c r="AA366">
        <f t="shared" ca="1" si="145"/>
        <v>564451.49786707165</v>
      </c>
      <c r="AB366">
        <f t="shared" ca="1" si="146"/>
        <v>262105.88949597662</v>
      </c>
      <c r="AE366">
        <f t="shared" ca="1" si="124"/>
        <v>0</v>
      </c>
      <c r="AF366">
        <f t="shared" ca="1" si="125"/>
        <v>1</v>
      </c>
      <c r="BA366" s="7">
        <f ca="1">Table4[[#This Row],[Column20]]/Table4[[#This Row],[Column9]]</f>
        <v>87174.194985712282</v>
      </c>
      <c r="BD366" s="6">
        <f ca="1">Table4[[#This Row],[Column19]]/Table4[[#This Row],[Column18]]</f>
        <v>0.86236218910961671</v>
      </c>
      <c r="BQ366" t="str">
        <f t="shared" ca="1" si="126"/>
        <v>1</v>
      </c>
      <c r="BS366">
        <f ca="1">IF(Table4[[#This Row],[Column28]]&gt;BU365,Table4[[#This Row],[Column3]],0)</f>
        <v>33</v>
      </c>
    </row>
    <row r="367" spans="1:71" x14ac:dyDescent="0.4">
      <c r="A367">
        <f t="shared" ca="1" si="127"/>
        <v>1</v>
      </c>
      <c r="B367" t="str">
        <f t="shared" ca="1" si="128"/>
        <v>woman</v>
      </c>
      <c r="C367">
        <f t="shared" ca="1" si="129"/>
        <v>50</v>
      </c>
      <c r="D367">
        <f t="shared" ca="1" si="130"/>
        <v>5</v>
      </c>
      <c r="E367" t="str">
        <f t="shared" ca="1" si="131"/>
        <v>General work</v>
      </c>
      <c r="F367">
        <f t="shared" ca="1" si="138"/>
        <v>5</v>
      </c>
      <c r="G367" t="str">
        <f ca="1">VLOOKUP(F367,$K$3:$L$7:L371,2)</f>
        <v>other</v>
      </c>
      <c r="H367">
        <f t="shared" ca="1" si="132"/>
        <v>1</v>
      </c>
      <c r="I367">
        <f t="shared" ca="1" si="133"/>
        <v>4</v>
      </c>
      <c r="J367">
        <f t="shared" ca="1" si="134"/>
        <v>51601</v>
      </c>
      <c r="K367">
        <v>125</v>
      </c>
      <c r="L367" t="s">
        <v>15</v>
      </c>
      <c r="N367">
        <v>149</v>
      </c>
      <c r="O367" t="s">
        <v>8</v>
      </c>
      <c r="P367">
        <f t="shared" ca="1" si="135"/>
        <v>6</v>
      </c>
      <c r="Q367" t="str">
        <f t="shared" ca="1" si="136"/>
        <v>ogun</v>
      </c>
      <c r="R367">
        <f t="shared" ca="1" si="139"/>
        <v>154803</v>
      </c>
      <c r="S367">
        <f t="shared" ca="1" si="137"/>
        <v>109365.87789683761</v>
      </c>
      <c r="T367">
        <f t="shared" ca="1" si="140"/>
        <v>30203.928993550573</v>
      </c>
      <c r="U367">
        <v>171</v>
      </c>
      <c r="V367" t="s">
        <v>22</v>
      </c>
      <c r="W367">
        <f t="shared" ca="1" si="141"/>
        <v>9567.893370297712</v>
      </c>
      <c r="X367">
        <f t="shared" ca="1" si="142"/>
        <v>42890.132179390421</v>
      </c>
      <c r="Y367">
        <f t="shared" ca="1" si="143"/>
        <v>56374.777115257617</v>
      </c>
      <c r="Z367">
        <f t="shared" ca="1" si="144"/>
        <v>241381.7061088082</v>
      </c>
      <c r="AA367">
        <f t="shared" ca="1" si="145"/>
        <v>161823.90344652574</v>
      </c>
      <c r="AB367">
        <f t="shared" ca="1" si="146"/>
        <v>79557.802662282455</v>
      </c>
      <c r="AE367">
        <f t="shared" ca="1" si="124"/>
        <v>1</v>
      </c>
      <c r="AF367">
        <f t="shared" ca="1" si="125"/>
        <v>0</v>
      </c>
      <c r="BA367" s="7">
        <f ca="1">Table4[[#This Row],[Column20]]/Table4[[#This Row],[Column9]]</f>
        <v>7550.9822483876433</v>
      </c>
      <c r="BD367" s="6">
        <f ca="1">Table4[[#This Row],[Column19]]/Table4[[#This Row],[Column18]]</f>
        <v>0.70648422767541719</v>
      </c>
      <c r="BQ367" t="str">
        <f t="shared" ca="1" si="126"/>
        <v>1</v>
      </c>
      <c r="BS367">
        <f ca="1">IF(Table4[[#This Row],[Column28]]&gt;BU366,Table4[[#This Row],[Column3]],0)</f>
        <v>50</v>
      </c>
    </row>
    <row r="368" spans="1:71" x14ac:dyDescent="0.4">
      <c r="A368">
        <f t="shared" ca="1" si="127"/>
        <v>2</v>
      </c>
      <c r="B368" t="str">
        <f t="shared" ca="1" si="128"/>
        <v>man</v>
      </c>
      <c r="C368">
        <f t="shared" ca="1" si="129"/>
        <v>33</v>
      </c>
      <c r="D368">
        <f t="shared" ca="1" si="130"/>
        <v>4</v>
      </c>
      <c r="E368" t="str">
        <f t="shared" ca="1" si="131"/>
        <v>IT</v>
      </c>
      <c r="F368">
        <f t="shared" ca="1" si="138"/>
        <v>5</v>
      </c>
      <c r="G368" t="str">
        <f ca="1">VLOOKUP(F368,$K$3:$L$7:L372,2)</f>
        <v>other</v>
      </c>
      <c r="H368">
        <f t="shared" ca="1" si="132"/>
        <v>4</v>
      </c>
      <c r="I368">
        <f t="shared" ca="1" si="133"/>
        <v>4</v>
      </c>
      <c r="J368">
        <f t="shared" ca="1" si="134"/>
        <v>31146</v>
      </c>
      <c r="N368">
        <v>150</v>
      </c>
      <c r="O368" t="s">
        <v>9</v>
      </c>
      <c r="P368">
        <f t="shared" ca="1" si="135"/>
        <v>2</v>
      </c>
      <c r="Q368" t="str">
        <f t="shared" ca="1" si="136"/>
        <v>ondo</v>
      </c>
      <c r="R368">
        <f t="shared" ca="1" si="139"/>
        <v>124584</v>
      </c>
      <c r="S368">
        <f t="shared" ca="1" si="137"/>
        <v>107860.07753137713</v>
      </c>
      <c r="T368">
        <f t="shared" ca="1" si="140"/>
        <v>29711.481945538406</v>
      </c>
      <c r="U368">
        <v>172</v>
      </c>
      <c r="V368" t="s">
        <v>23</v>
      </c>
      <c r="W368">
        <f t="shared" ca="1" si="141"/>
        <v>16462.627763245651</v>
      </c>
      <c r="X368">
        <f t="shared" ca="1" si="142"/>
        <v>21624.267912306233</v>
      </c>
      <c r="Y368">
        <f t="shared" ca="1" si="143"/>
        <v>36839.348980942093</v>
      </c>
      <c r="Z368">
        <f t="shared" ca="1" si="144"/>
        <v>191134.8309264805</v>
      </c>
      <c r="AA368">
        <f t="shared" ca="1" si="145"/>
        <v>145946.97320692902</v>
      </c>
      <c r="AB368">
        <f t="shared" ca="1" si="146"/>
        <v>45187.857719551481</v>
      </c>
      <c r="AE368">
        <f t="shared" ca="1" si="124"/>
        <v>0</v>
      </c>
      <c r="AF368">
        <f t="shared" ca="1" si="125"/>
        <v>1</v>
      </c>
      <c r="BA368" s="7">
        <f ca="1">Table4[[#This Row],[Column20]]/Table4[[#This Row],[Column9]]</f>
        <v>7427.8704863846015</v>
      </c>
      <c r="BD368" s="6">
        <f ca="1">Table4[[#This Row],[Column19]]/Table4[[#This Row],[Column18]]</f>
        <v>0.86576187577359154</v>
      </c>
      <c r="BQ368" t="str">
        <f t="shared" ca="1" si="126"/>
        <v>1</v>
      </c>
      <c r="BS368">
        <f ca="1">IF(Table4[[#This Row],[Column28]]&gt;BU367,Table4[[#This Row],[Column3]],0)</f>
        <v>33</v>
      </c>
    </row>
    <row r="369" spans="1:71" x14ac:dyDescent="0.4">
      <c r="A369">
        <f t="shared" ca="1" si="127"/>
        <v>1</v>
      </c>
      <c r="B369" t="str">
        <f t="shared" ca="1" si="128"/>
        <v>woman</v>
      </c>
      <c r="C369">
        <f t="shared" ca="1" si="129"/>
        <v>37</v>
      </c>
      <c r="D369">
        <f t="shared" ca="1" si="130"/>
        <v>2</v>
      </c>
      <c r="E369" t="str">
        <f t="shared" ca="1" si="131"/>
        <v>construction</v>
      </c>
      <c r="F369">
        <f t="shared" ca="1" si="138"/>
        <v>5</v>
      </c>
      <c r="G369" t="str">
        <f ca="1">VLOOKUP(F369,$K$3:$L$7:L373,2)</f>
        <v>other</v>
      </c>
      <c r="H369">
        <f t="shared" ca="1" si="132"/>
        <v>1</v>
      </c>
      <c r="I369">
        <f t="shared" ca="1" si="133"/>
        <v>2</v>
      </c>
      <c r="J369">
        <f t="shared" ca="1" si="134"/>
        <v>69378</v>
      </c>
      <c r="P369">
        <f t="shared" ca="1" si="135"/>
        <v>6</v>
      </c>
      <c r="Q369" t="str">
        <f t="shared" ca="1" si="136"/>
        <v>ogun</v>
      </c>
      <c r="R369">
        <f t="shared" ca="1" si="139"/>
        <v>277512</v>
      </c>
      <c r="S369">
        <f t="shared" ca="1" si="137"/>
        <v>267125.47717553412</v>
      </c>
      <c r="T369">
        <f t="shared" ca="1" si="140"/>
        <v>134115.93776982583</v>
      </c>
      <c r="U369">
        <v>173</v>
      </c>
      <c r="V369" t="s">
        <v>24</v>
      </c>
      <c r="W369">
        <f t="shared" ca="1" si="141"/>
        <v>78775.498312775206</v>
      </c>
      <c r="X369">
        <f t="shared" ca="1" si="142"/>
        <v>67122.000768377315</v>
      </c>
      <c r="Y369">
        <f t="shared" ca="1" si="143"/>
        <v>84285.839631806943</v>
      </c>
      <c r="Z369">
        <f t="shared" ca="1" si="144"/>
        <v>495913.77740163275</v>
      </c>
      <c r="AA369">
        <f t="shared" ca="1" si="145"/>
        <v>413022.97625668667</v>
      </c>
      <c r="AB369">
        <f t="shared" ca="1" si="146"/>
        <v>82890.801144946076</v>
      </c>
      <c r="AE369">
        <f t="shared" ca="1" si="124"/>
        <v>1</v>
      </c>
      <c r="AF369">
        <f t="shared" ca="1" si="125"/>
        <v>0</v>
      </c>
      <c r="BA369" s="7">
        <f ca="1">Table4[[#This Row],[Column20]]/Table4[[#This Row],[Column9]]</f>
        <v>67057.968884912916</v>
      </c>
      <c r="BD369" s="6">
        <f ca="1">Table4[[#This Row],[Column19]]/Table4[[#This Row],[Column18]]</f>
        <v>0.96257270739836154</v>
      </c>
      <c r="BQ369" t="str">
        <f t="shared" ca="1" si="126"/>
        <v>1</v>
      </c>
      <c r="BS369">
        <f ca="1">IF(Table4[[#This Row],[Column28]]&gt;BU368,Table4[[#This Row],[Column3]],0)</f>
        <v>37</v>
      </c>
    </row>
    <row r="370" spans="1:71" x14ac:dyDescent="0.4">
      <c r="A370">
        <f t="shared" ca="1" si="127"/>
        <v>2</v>
      </c>
      <c r="B370" t="str">
        <f t="shared" ca="1" si="128"/>
        <v>man</v>
      </c>
      <c r="C370">
        <f t="shared" ca="1" si="129"/>
        <v>48</v>
      </c>
      <c r="D370">
        <f t="shared" ca="1" si="130"/>
        <v>6</v>
      </c>
      <c r="E370" t="str">
        <f t="shared" ca="1" si="131"/>
        <v>Agriculture</v>
      </c>
      <c r="F370">
        <f t="shared" ca="1" si="138"/>
        <v>4</v>
      </c>
      <c r="G370" t="str">
        <f ca="1">VLOOKUP(F370,$K$3:$L$7:L374,2)</f>
        <v>technical</v>
      </c>
      <c r="H370">
        <f t="shared" ca="1" si="132"/>
        <v>1</v>
      </c>
      <c r="I370">
        <f t="shared" ca="1" si="133"/>
        <v>1</v>
      </c>
      <c r="J370">
        <f t="shared" ca="1" si="134"/>
        <v>75194</v>
      </c>
      <c r="P370">
        <f t="shared" ca="1" si="135"/>
        <v>5</v>
      </c>
      <c r="Q370" t="str">
        <f t="shared" ca="1" si="136"/>
        <v>oyo</v>
      </c>
      <c r="R370">
        <f t="shared" ca="1" si="139"/>
        <v>225582</v>
      </c>
      <c r="S370">
        <f t="shared" ca="1" si="137"/>
        <v>112040.99075881284</v>
      </c>
      <c r="T370">
        <f t="shared" ca="1" si="140"/>
        <v>20813.092765810492</v>
      </c>
      <c r="U370">
        <v>174</v>
      </c>
      <c r="V370" t="s">
        <v>25</v>
      </c>
      <c r="W370">
        <f t="shared" ca="1" si="141"/>
        <v>15961.886557341908</v>
      </c>
      <c r="X370">
        <f t="shared" ca="1" si="142"/>
        <v>60275.233323718872</v>
      </c>
      <c r="Y370">
        <f t="shared" ca="1" si="143"/>
        <v>6263.6820302267997</v>
      </c>
      <c r="Z370">
        <f t="shared" ca="1" si="144"/>
        <v>252658.77479603729</v>
      </c>
      <c r="AA370">
        <f t="shared" ca="1" si="145"/>
        <v>188278.1106398736</v>
      </c>
      <c r="AB370">
        <f t="shared" ca="1" si="146"/>
        <v>64380.664156163693</v>
      </c>
      <c r="AE370">
        <f t="shared" ca="1" si="124"/>
        <v>1</v>
      </c>
      <c r="AF370">
        <f t="shared" ca="1" si="125"/>
        <v>0</v>
      </c>
      <c r="BA370" s="7">
        <f ca="1">Table4[[#This Row],[Column20]]/Table4[[#This Row],[Column9]]</f>
        <v>20813.092765810492</v>
      </c>
      <c r="BD370" s="6">
        <f ca="1">Table4[[#This Row],[Column19]]/Table4[[#This Row],[Column18]]</f>
        <v>0.49667522567763756</v>
      </c>
      <c r="BQ370" t="str">
        <f t="shared" ca="1" si="126"/>
        <v>1</v>
      </c>
      <c r="BS370">
        <f ca="1">IF(Table4[[#This Row],[Column28]]&gt;BU369,Table4[[#This Row],[Column3]],0)</f>
        <v>48</v>
      </c>
    </row>
    <row r="371" spans="1:71" x14ac:dyDescent="0.4">
      <c r="A371">
        <f t="shared" ca="1" si="127"/>
        <v>2</v>
      </c>
      <c r="B371" t="str">
        <f t="shared" ca="1" si="128"/>
        <v>man</v>
      </c>
      <c r="C371">
        <f t="shared" ca="1" si="129"/>
        <v>43</v>
      </c>
      <c r="D371">
        <f t="shared" ca="1" si="130"/>
        <v>1</v>
      </c>
      <c r="E371" t="str">
        <f t="shared" ca="1" si="131"/>
        <v>heallth</v>
      </c>
      <c r="F371">
        <f t="shared" ca="1" si="138"/>
        <v>2</v>
      </c>
      <c r="G371" t="str">
        <f ca="1">VLOOKUP(F371,$K$3:$L$7:L375,2)</f>
        <v>college</v>
      </c>
      <c r="H371">
        <f t="shared" ca="1" si="132"/>
        <v>3</v>
      </c>
      <c r="I371">
        <f t="shared" ca="1" si="133"/>
        <v>4</v>
      </c>
      <c r="J371">
        <f t="shared" ca="1" si="134"/>
        <v>65594</v>
      </c>
      <c r="P371">
        <f t="shared" ca="1" si="135"/>
        <v>6</v>
      </c>
      <c r="Q371" t="str">
        <f t="shared" ca="1" si="136"/>
        <v>ogun</v>
      </c>
      <c r="R371">
        <f t="shared" ca="1" si="139"/>
        <v>262376</v>
      </c>
      <c r="S371">
        <f t="shared" ca="1" si="137"/>
        <v>112006.89902222621</v>
      </c>
      <c r="T371">
        <f t="shared" ca="1" si="140"/>
        <v>49467.438186757528</v>
      </c>
      <c r="U371">
        <v>175</v>
      </c>
      <c r="V371" t="s">
        <v>26</v>
      </c>
      <c r="W371">
        <f t="shared" ca="1" si="141"/>
        <v>892.02640093700097</v>
      </c>
      <c r="X371">
        <f t="shared" ca="1" si="142"/>
        <v>40418.791364444289</v>
      </c>
      <c r="Y371">
        <f t="shared" ca="1" si="143"/>
        <v>466.38623166462281</v>
      </c>
      <c r="Z371">
        <f t="shared" ca="1" si="144"/>
        <v>312309.82441842218</v>
      </c>
      <c r="AA371">
        <f t="shared" ca="1" si="145"/>
        <v>153317.7167876075</v>
      </c>
      <c r="AB371">
        <f t="shared" ca="1" si="146"/>
        <v>158992.10763081469</v>
      </c>
      <c r="AE371">
        <f t="shared" ca="1" si="124"/>
        <v>1</v>
      </c>
      <c r="AF371">
        <f t="shared" ca="1" si="125"/>
        <v>0</v>
      </c>
      <c r="BA371" s="7">
        <f ca="1">Table4[[#This Row],[Column20]]/Table4[[#This Row],[Column9]]</f>
        <v>12366.859546689382</v>
      </c>
      <c r="BD371" s="6">
        <f ca="1">Table4[[#This Row],[Column19]]/Table4[[#This Row],[Column18]]</f>
        <v>0.42689460553642944</v>
      </c>
      <c r="BQ371" t="str">
        <f t="shared" ca="1" si="126"/>
        <v>1</v>
      </c>
      <c r="BS371">
        <f ca="1">IF(Table4[[#This Row],[Column28]]&gt;BU370,Table4[[#This Row],[Column3]],0)</f>
        <v>43</v>
      </c>
    </row>
    <row r="372" spans="1:71" x14ac:dyDescent="0.4">
      <c r="A372">
        <f t="shared" ca="1" si="127"/>
        <v>2</v>
      </c>
      <c r="B372" t="str">
        <f t="shared" ca="1" si="128"/>
        <v>man</v>
      </c>
      <c r="C372">
        <f t="shared" ca="1" si="129"/>
        <v>47</v>
      </c>
      <c r="D372">
        <f t="shared" ca="1" si="130"/>
        <v>3</v>
      </c>
      <c r="E372" t="str">
        <f t="shared" ca="1" si="131"/>
        <v>Academia</v>
      </c>
      <c r="F372">
        <f t="shared" ca="1" si="138"/>
        <v>1</v>
      </c>
      <c r="G372" t="str">
        <f ca="1">VLOOKUP(F372,$K$3:$L$7:L376,2)</f>
        <v>high school</v>
      </c>
      <c r="H372">
        <f t="shared" ca="1" si="132"/>
        <v>3</v>
      </c>
      <c r="I372">
        <f t="shared" ca="1" si="133"/>
        <v>2</v>
      </c>
      <c r="J372">
        <f t="shared" ca="1" si="134"/>
        <v>78943</v>
      </c>
      <c r="P372">
        <f t="shared" ca="1" si="135"/>
        <v>7</v>
      </c>
      <c r="Q372" t="str">
        <f t="shared" ca="1" si="136"/>
        <v>kwara</v>
      </c>
      <c r="R372">
        <f t="shared" ca="1" si="139"/>
        <v>315772</v>
      </c>
      <c r="S372">
        <f t="shared" ca="1" si="137"/>
        <v>52974.447905793764</v>
      </c>
      <c r="T372">
        <f t="shared" ca="1" si="140"/>
        <v>105722.32657757551</v>
      </c>
      <c r="W372">
        <f t="shared" ca="1" si="141"/>
        <v>17438.842742764486</v>
      </c>
      <c r="X372">
        <f t="shared" ca="1" si="142"/>
        <v>17522.190487618289</v>
      </c>
      <c r="Y372">
        <f t="shared" ca="1" si="143"/>
        <v>76544.043771281329</v>
      </c>
      <c r="Z372">
        <f t="shared" ca="1" si="144"/>
        <v>498038.37034885684</v>
      </c>
      <c r="AA372">
        <f t="shared" ca="1" si="145"/>
        <v>87935.481136176531</v>
      </c>
      <c r="AB372">
        <f t="shared" ca="1" si="146"/>
        <v>410102.88921268028</v>
      </c>
      <c r="AE372">
        <f t="shared" ca="1" si="124"/>
        <v>0</v>
      </c>
      <c r="AF372">
        <f t="shared" ca="1" si="125"/>
        <v>1</v>
      </c>
      <c r="BA372" s="7">
        <f ca="1">Table4[[#This Row],[Column20]]/Table4[[#This Row],[Column9]]</f>
        <v>52861.163288787757</v>
      </c>
      <c r="BD372" s="6">
        <f ca="1">Table4[[#This Row],[Column19]]/Table4[[#This Row],[Column18]]</f>
        <v>0.16776170118247902</v>
      </c>
      <c r="BQ372" t="str">
        <f t="shared" ca="1" si="126"/>
        <v>0</v>
      </c>
      <c r="BS372">
        <f ca="1">IF(Table4[[#This Row],[Column28]]&gt;BU371,Table4[[#This Row],[Column3]],0)</f>
        <v>47</v>
      </c>
    </row>
    <row r="373" spans="1:71" x14ac:dyDescent="0.4">
      <c r="A373">
        <f t="shared" ca="1" si="127"/>
        <v>1</v>
      </c>
      <c r="B373" t="str">
        <f t="shared" ca="1" si="128"/>
        <v>woman</v>
      </c>
      <c r="C373">
        <f t="shared" ca="1" si="129"/>
        <v>33</v>
      </c>
      <c r="D373">
        <f t="shared" ca="1" si="130"/>
        <v>2</v>
      </c>
      <c r="E373" t="str">
        <f t="shared" ca="1" si="131"/>
        <v>construction</v>
      </c>
      <c r="F373">
        <f t="shared" ca="1" si="138"/>
        <v>3</v>
      </c>
      <c r="G373" t="str">
        <f ca="1">VLOOKUP(F373,$K$3:$L$7:L377,2)</f>
        <v>university</v>
      </c>
      <c r="H373">
        <f t="shared" ca="1" si="132"/>
        <v>2</v>
      </c>
      <c r="I373">
        <f t="shared" ca="1" si="133"/>
        <v>2</v>
      </c>
      <c r="J373">
        <f t="shared" ca="1" si="134"/>
        <v>35502</v>
      </c>
      <c r="P373">
        <f t="shared" ca="1" si="135"/>
        <v>4</v>
      </c>
      <c r="Q373" t="str">
        <f t="shared" ca="1" si="136"/>
        <v>lagos</v>
      </c>
      <c r="R373">
        <f t="shared" ca="1" si="139"/>
        <v>106506</v>
      </c>
      <c r="S373">
        <f t="shared" ca="1" si="137"/>
        <v>4302.1144971044632</v>
      </c>
      <c r="T373">
        <f t="shared" ca="1" si="140"/>
        <v>67915.733253012178</v>
      </c>
      <c r="W373">
        <f t="shared" ca="1" si="141"/>
        <v>18619.923682163506</v>
      </c>
      <c r="X373">
        <f t="shared" ca="1" si="142"/>
        <v>9809.3385601148766</v>
      </c>
      <c r="Y373">
        <f t="shared" ca="1" si="143"/>
        <v>23015.752133102753</v>
      </c>
      <c r="Z373">
        <f t="shared" ca="1" si="144"/>
        <v>197437.48538611492</v>
      </c>
      <c r="AA373">
        <f t="shared" ca="1" si="145"/>
        <v>32731.376739382846</v>
      </c>
      <c r="AB373">
        <f t="shared" ca="1" si="146"/>
        <v>164706.10864673206</v>
      </c>
      <c r="AE373">
        <f t="shared" ca="1" si="124"/>
        <v>0</v>
      </c>
      <c r="AF373">
        <f t="shared" ca="1" si="125"/>
        <v>1</v>
      </c>
      <c r="BA373" s="7">
        <f ca="1">Table4[[#This Row],[Column20]]/Table4[[#This Row],[Column9]]</f>
        <v>33957.866626506089</v>
      </c>
      <c r="BD373" s="6">
        <f ca="1">Table4[[#This Row],[Column19]]/Table4[[#This Row],[Column18]]</f>
        <v>4.0393165616063535E-2</v>
      </c>
      <c r="BQ373" t="str">
        <f t="shared" ca="1" si="126"/>
        <v>1</v>
      </c>
      <c r="BS373">
        <f ca="1">IF(Table4[[#This Row],[Column28]]&gt;BU372,Table4[[#This Row],[Column3]],0)</f>
        <v>33</v>
      </c>
    </row>
    <row r="374" spans="1:71" x14ac:dyDescent="0.4">
      <c r="A374">
        <f t="shared" ca="1" si="127"/>
        <v>1</v>
      </c>
      <c r="B374" t="str">
        <f t="shared" ca="1" si="128"/>
        <v>woman</v>
      </c>
      <c r="C374">
        <f t="shared" ca="1" si="129"/>
        <v>35</v>
      </c>
      <c r="D374">
        <f t="shared" ca="1" si="130"/>
        <v>5</v>
      </c>
      <c r="E374" t="str">
        <f t="shared" ca="1" si="131"/>
        <v>General work</v>
      </c>
      <c r="F374">
        <f t="shared" ca="1" si="138"/>
        <v>4</v>
      </c>
      <c r="G374" t="str">
        <f ca="1">VLOOKUP(F374,$K$3:$L$7:L378,2)</f>
        <v>technical</v>
      </c>
      <c r="H374">
        <f t="shared" ca="1" si="132"/>
        <v>3</v>
      </c>
      <c r="I374">
        <f t="shared" ca="1" si="133"/>
        <v>2</v>
      </c>
      <c r="J374">
        <f t="shared" ca="1" si="134"/>
        <v>33059</v>
      </c>
      <c r="P374">
        <f t="shared" ca="1" si="135"/>
        <v>2</v>
      </c>
      <c r="Q374" t="str">
        <f t="shared" ca="1" si="136"/>
        <v>ondo</v>
      </c>
      <c r="R374">
        <f t="shared" ca="1" si="139"/>
        <v>99177</v>
      </c>
      <c r="S374">
        <f t="shared" ca="1" si="137"/>
        <v>22381.643803532548</v>
      </c>
      <c r="T374">
        <f t="shared" ca="1" si="140"/>
        <v>64001.890706499413</v>
      </c>
      <c r="W374">
        <f t="shared" ca="1" si="141"/>
        <v>50724.046074174687</v>
      </c>
      <c r="X374">
        <f t="shared" ca="1" si="142"/>
        <v>7663.7788716222185</v>
      </c>
      <c r="Y374">
        <f t="shared" ca="1" si="143"/>
        <v>41621.483204514399</v>
      </c>
      <c r="Z374">
        <f t="shared" ca="1" si="144"/>
        <v>204800.37391101383</v>
      </c>
      <c r="AA374">
        <f t="shared" ca="1" si="145"/>
        <v>80769.468749329448</v>
      </c>
      <c r="AB374">
        <f t="shared" ca="1" si="146"/>
        <v>124030.90516168438</v>
      </c>
      <c r="AE374">
        <f t="shared" ca="1" si="124"/>
        <v>1</v>
      </c>
      <c r="AF374">
        <f t="shared" ca="1" si="125"/>
        <v>0</v>
      </c>
      <c r="BA374" s="7">
        <f ca="1">Table4[[#This Row],[Column20]]/Table4[[#This Row],[Column9]]</f>
        <v>32000.945353249706</v>
      </c>
      <c r="BD374" s="6">
        <f ca="1">Table4[[#This Row],[Column19]]/Table4[[#This Row],[Column18]]</f>
        <v>0.22567373285673642</v>
      </c>
      <c r="BQ374" t="str">
        <f t="shared" ca="1" si="126"/>
        <v>0</v>
      </c>
      <c r="BS374">
        <f ca="1">IF(Table4[[#This Row],[Column28]]&gt;BU373,Table4[[#This Row],[Column3]],0)</f>
        <v>35</v>
      </c>
    </row>
    <row r="375" spans="1:71" x14ac:dyDescent="0.4">
      <c r="A375">
        <f t="shared" ca="1" si="127"/>
        <v>2</v>
      </c>
      <c r="B375" t="str">
        <f t="shared" ca="1" si="128"/>
        <v>man</v>
      </c>
      <c r="C375">
        <f t="shared" ca="1" si="129"/>
        <v>33</v>
      </c>
      <c r="D375">
        <f t="shared" ca="1" si="130"/>
        <v>2</v>
      </c>
      <c r="E375" t="str">
        <f t="shared" ca="1" si="131"/>
        <v>construction</v>
      </c>
      <c r="F375">
        <f t="shared" ca="1" si="138"/>
        <v>5</v>
      </c>
      <c r="G375" t="str">
        <f ca="1">VLOOKUP(F375,$K$3:$L$7:L379,2)</f>
        <v>other</v>
      </c>
      <c r="H375">
        <f t="shared" ca="1" si="132"/>
        <v>2</v>
      </c>
      <c r="I375">
        <f t="shared" ca="1" si="133"/>
        <v>1</v>
      </c>
      <c r="J375">
        <f t="shared" ca="1" si="134"/>
        <v>86564</v>
      </c>
      <c r="P375">
        <f t="shared" ca="1" si="135"/>
        <v>1</v>
      </c>
      <c r="Q375" t="str">
        <f t="shared" ca="1" si="136"/>
        <v>ekiti</v>
      </c>
      <c r="R375">
        <f t="shared" ca="1" si="139"/>
        <v>259692</v>
      </c>
      <c r="S375">
        <f t="shared" ca="1" si="137"/>
        <v>26037.726325081079</v>
      </c>
      <c r="T375">
        <f t="shared" ca="1" si="140"/>
        <v>55182.909552217694</v>
      </c>
      <c r="W375">
        <f t="shared" ca="1" si="141"/>
        <v>40285.399938774717</v>
      </c>
      <c r="X375">
        <f t="shared" ca="1" si="142"/>
        <v>9110.8846789007312</v>
      </c>
      <c r="Y375">
        <f t="shared" ca="1" si="143"/>
        <v>110609.95166793348</v>
      </c>
      <c r="Z375">
        <f t="shared" ca="1" si="144"/>
        <v>425484.86122015119</v>
      </c>
      <c r="AA375">
        <f t="shared" ca="1" si="145"/>
        <v>75434.010942756533</v>
      </c>
      <c r="AB375">
        <f t="shared" ca="1" si="146"/>
        <v>350050.85027739464</v>
      </c>
      <c r="AE375">
        <f t="shared" ca="1" si="124"/>
        <v>0</v>
      </c>
      <c r="AF375">
        <f t="shared" ca="1" si="125"/>
        <v>1</v>
      </c>
      <c r="BA375" s="7">
        <f ca="1">Table4[[#This Row],[Column20]]/Table4[[#This Row],[Column9]]</f>
        <v>55182.909552217694</v>
      </c>
      <c r="BD375" s="6">
        <f ca="1">Table4[[#This Row],[Column19]]/Table4[[#This Row],[Column18]]</f>
        <v>0.10026387537960768</v>
      </c>
      <c r="BQ375" t="str">
        <f t="shared" ca="1" si="126"/>
        <v>1</v>
      </c>
      <c r="BS375">
        <f ca="1">IF(Table4[[#This Row],[Column28]]&gt;BU374,Table4[[#This Row],[Column3]],0)</f>
        <v>33</v>
      </c>
    </row>
    <row r="376" spans="1:71" x14ac:dyDescent="0.4">
      <c r="A376">
        <f t="shared" ca="1" si="127"/>
        <v>1</v>
      </c>
      <c r="B376" t="str">
        <f t="shared" ca="1" si="128"/>
        <v>woman</v>
      </c>
      <c r="C376">
        <f t="shared" ca="1" si="129"/>
        <v>36</v>
      </c>
      <c r="D376">
        <f t="shared" ca="1" si="130"/>
        <v>1</v>
      </c>
      <c r="E376" t="str">
        <f t="shared" ca="1" si="131"/>
        <v>heallth</v>
      </c>
      <c r="F376">
        <f t="shared" ca="1" si="138"/>
        <v>1</v>
      </c>
      <c r="G376" t="str">
        <f ca="1">VLOOKUP(F376,$K$3:$L$7:L380,2)</f>
        <v>high school</v>
      </c>
      <c r="H376">
        <f t="shared" ca="1" si="132"/>
        <v>4</v>
      </c>
      <c r="I376">
        <f t="shared" ca="1" si="133"/>
        <v>3</v>
      </c>
      <c r="J376">
        <f t="shared" ca="1" si="134"/>
        <v>62811</v>
      </c>
      <c r="P376">
        <f t="shared" ca="1" si="135"/>
        <v>3</v>
      </c>
      <c r="Q376" t="str">
        <f t="shared" ca="1" si="136"/>
        <v>osun</v>
      </c>
      <c r="R376">
        <f t="shared" ca="1" si="139"/>
        <v>251244</v>
      </c>
      <c r="S376">
        <f t="shared" ca="1" si="137"/>
        <v>163331.15057870501</v>
      </c>
      <c r="T376">
        <f t="shared" ca="1" si="140"/>
        <v>20004.602085967319</v>
      </c>
      <c r="W376">
        <f t="shared" ca="1" si="141"/>
        <v>2637.6467784035235</v>
      </c>
      <c r="X376">
        <f t="shared" ca="1" si="142"/>
        <v>15394.952747362138</v>
      </c>
      <c r="Y376">
        <f t="shared" ca="1" si="143"/>
        <v>72820.423230744549</v>
      </c>
      <c r="Z376">
        <f t="shared" ca="1" si="144"/>
        <v>344069.02531671186</v>
      </c>
      <c r="AA376">
        <f t="shared" ca="1" si="145"/>
        <v>181363.75010447067</v>
      </c>
      <c r="AB376">
        <f t="shared" ca="1" si="146"/>
        <v>162705.27521224119</v>
      </c>
      <c r="AE376">
        <f t="shared" ca="1" si="124"/>
        <v>1</v>
      </c>
      <c r="AF376">
        <f t="shared" ca="1" si="125"/>
        <v>0</v>
      </c>
      <c r="BA376" s="7">
        <f ca="1">Table4[[#This Row],[Column20]]/Table4[[#This Row],[Column9]]</f>
        <v>6668.20069532244</v>
      </c>
      <c r="BD376" s="6">
        <f ca="1">Table4[[#This Row],[Column19]]/Table4[[#This Row],[Column18]]</f>
        <v>0.65008975569050409</v>
      </c>
      <c r="BQ376" t="str">
        <f t="shared" ca="1" si="126"/>
        <v>1</v>
      </c>
      <c r="BS376">
        <f ca="1">IF(Table4[[#This Row],[Column28]]&gt;BU375,Table4[[#This Row],[Column3]],0)</f>
        <v>36</v>
      </c>
    </row>
    <row r="377" spans="1:71" x14ac:dyDescent="0.4">
      <c r="A377">
        <f t="shared" ca="1" si="127"/>
        <v>2</v>
      </c>
      <c r="B377" t="str">
        <f t="shared" ca="1" si="128"/>
        <v>man</v>
      </c>
      <c r="C377">
        <f t="shared" ca="1" si="129"/>
        <v>43</v>
      </c>
      <c r="D377">
        <f t="shared" ca="1" si="130"/>
        <v>6</v>
      </c>
      <c r="E377" t="str">
        <f t="shared" ca="1" si="131"/>
        <v>Agriculture</v>
      </c>
      <c r="F377">
        <f t="shared" ca="1" si="138"/>
        <v>3</v>
      </c>
      <c r="G377" t="str">
        <f ca="1">VLOOKUP(F377,$K$3:$L$7:L381,2)</f>
        <v>university</v>
      </c>
      <c r="H377">
        <f t="shared" ca="1" si="132"/>
        <v>2</v>
      </c>
      <c r="I377">
        <f t="shared" ca="1" si="133"/>
        <v>1</v>
      </c>
      <c r="J377">
        <f t="shared" ca="1" si="134"/>
        <v>84708</v>
      </c>
      <c r="P377">
        <f t="shared" ca="1" si="135"/>
        <v>7</v>
      </c>
      <c r="Q377" t="str">
        <f t="shared" ca="1" si="136"/>
        <v>kwara</v>
      </c>
      <c r="R377">
        <f t="shared" ca="1" si="139"/>
        <v>254124</v>
      </c>
      <c r="S377">
        <f t="shared" ca="1" si="137"/>
        <v>59636.029606132564</v>
      </c>
      <c r="T377">
        <f t="shared" ca="1" si="140"/>
        <v>28760.175754560241</v>
      </c>
      <c r="W377">
        <f t="shared" ca="1" si="141"/>
        <v>17406.845236963476</v>
      </c>
      <c r="X377">
        <f t="shared" ca="1" si="142"/>
        <v>61106.573584318241</v>
      </c>
      <c r="Y377">
        <f t="shared" ca="1" si="143"/>
        <v>118426.87687417865</v>
      </c>
      <c r="Z377">
        <f t="shared" ca="1" si="144"/>
        <v>401311.05262873886</v>
      </c>
      <c r="AA377">
        <f t="shared" ca="1" si="145"/>
        <v>138149.44842741429</v>
      </c>
      <c r="AB377">
        <f t="shared" ca="1" si="146"/>
        <v>263161.60420132458</v>
      </c>
      <c r="AE377">
        <f t="shared" ca="1" si="124"/>
        <v>0</v>
      </c>
      <c r="AF377">
        <f t="shared" ca="1" si="125"/>
        <v>1</v>
      </c>
      <c r="BA377" s="7">
        <f ca="1">Table4[[#This Row],[Column20]]/Table4[[#This Row],[Column9]]</f>
        <v>28760.175754560241</v>
      </c>
      <c r="BD377" s="6">
        <f ca="1">Table4[[#This Row],[Column19]]/Table4[[#This Row],[Column18]]</f>
        <v>0.23467295338548333</v>
      </c>
      <c r="BQ377" t="str">
        <f t="shared" ca="1" si="126"/>
        <v>1</v>
      </c>
      <c r="BS377">
        <f ca="1">IF(Table4[[#This Row],[Column28]]&gt;BU376,Table4[[#This Row],[Column3]],0)</f>
        <v>43</v>
      </c>
    </row>
    <row r="378" spans="1:71" x14ac:dyDescent="0.4">
      <c r="A378">
        <f t="shared" ca="1" si="127"/>
        <v>1</v>
      </c>
      <c r="B378" t="str">
        <f t="shared" ca="1" si="128"/>
        <v>woman</v>
      </c>
      <c r="C378">
        <f t="shared" ca="1" si="129"/>
        <v>37</v>
      </c>
      <c r="D378">
        <f t="shared" ca="1" si="130"/>
        <v>6</v>
      </c>
      <c r="E378" t="str">
        <f t="shared" ca="1" si="131"/>
        <v>Agriculture</v>
      </c>
      <c r="F378">
        <f t="shared" ca="1" si="138"/>
        <v>3</v>
      </c>
      <c r="G378" t="str">
        <f ca="1">VLOOKUP(F378,$K$3:$L$7:L382,2)</f>
        <v>university</v>
      </c>
      <c r="H378">
        <f t="shared" ca="1" si="132"/>
        <v>4</v>
      </c>
      <c r="I378">
        <f t="shared" ca="1" si="133"/>
        <v>1</v>
      </c>
      <c r="J378">
        <f t="shared" ca="1" si="134"/>
        <v>26699</v>
      </c>
      <c r="K378">
        <v>126</v>
      </c>
      <c r="L378" t="s">
        <v>11</v>
      </c>
      <c r="N378">
        <v>151</v>
      </c>
      <c r="O378" t="s">
        <v>4</v>
      </c>
      <c r="P378">
        <f t="shared" ca="1" si="135"/>
        <v>6</v>
      </c>
      <c r="Q378" t="str">
        <f t="shared" ca="1" si="136"/>
        <v>ogun</v>
      </c>
      <c r="R378">
        <f t="shared" ca="1" si="139"/>
        <v>80097</v>
      </c>
      <c r="S378">
        <f t="shared" ca="1" si="137"/>
        <v>63296.043330774111</v>
      </c>
      <c r="T378">
        <f t="shared" ca="1" si="140"/>
        <v>24785.736595425533</v>
      </c>
      <c r="W378">
        <f t="shared" ca="1" si="141"/>
        <v>2870.2811711777445</v>
      </c>
      <c r="X378">
        <f t="shared" ca="1" si="142"/>
        <v>20362.648089367412</v>
      </c>
      <c r="Y378">
        <f t="shared" ca="1" si="143"/>
        <v>30021.851346681629</v>
      </c>
      <c r="Z378">
        <f t="shared" ca="1" si="144"/>
        <v>134904.58794210714</v>
      </c>
      <c r="AA378">
        <f t="shared" ca="1" si="145"/>
        <v>86528.972591319267</v>
      </c>
      <c r="AB378">
        <f t="shared" ca="1" si="146"/>
        <v>48375.615350787877</v>
      </c>
      <c r="AE378">
        <f t="shared" ca="1" si="124"/>
        <v>0</v>
      </c>
      <c r="AF378">
        <f t="shared" ca="1" si="125"/>
        <v>1</v>
      </c>
      <c r="BA378" s="7">
        <f ca="1">Table4[[#This Row],[Column20]]/Table4[[#This Row],[Column9]]</f>
        <v>24785.736595425533</v>
      </c>
      <c r="BD378" s="6">
        <f ca="1">Table4[[#This Row],[Column19]]/Table4[[#This Row],[Column18]]</f>
        <v>0.7902423727577077</v>
      </c>
      <c r="BQ378" t="str">
        <f t="shared" ca="1" si="126"/>
        <v>1</v>
      </c>
      <c r="BS378">
        <f ca="1">IF(Table4[[#This Row],[Column28]]&gt;BU377,Table4[[#This Row],[Column3]],0)</f>
        <v>37</v>
      </c>
    </row>
    <row r="379" spans="1:71" x14ac:dyDescent="0.4">
      <c r="A379">
        <f t="shared" ca="1" si="127"/>
        <v>1</v>
      </c>
      <c r="B379" t="str">
        <f t="shared" ca="1" si="128"/>
        <v>woman</v>
      </c>
      <c r="C379">
        <f t="shared" ca="1" si="129"/>
        <v>41</v>
      </c>
      <c r="D379">
        <f t="shared" ca="1" si="130"/>
        <v>6</v>
      </c>
      <c r="E379" t="str">
        <f t="shared" ca="1" si="131"/>
        <v>Agriculture</v>
      </c>
      <c r="F379">
        <f t="shared" ca="1" si="138"/>
        <v>2</v>
      </c>
      <c r="G379" t="str">
        <f ca="1">VLOOKUP(F379,$K$3:$L$7:L383,2)</f>
        <v>college</v>
      </c>
      <c r="H379">
        <f t="shared" ca="1" si="132"/>
        <v>3</v>
      </c>
      <c r="I379">
        <f t="shared" ca="1" si="133"/>
        <v>2</v>
      </c>
      <c r="J379">
        <f t="shared" ca="1" si="134"/>
        <v>66523</v>
      </c>
      <c r="K379">
        <v>127</v>
      </c>
      <c r="L379" t="s">
        <v>12</v>
      </c>
      <c r="N379">
        <v>152</v>
      </c>
      <c r="O379" t="s">
        <v>5</v>
      </c>
      <c r="P379">
        <f t="shared" ca="1" si="135"/>
        <v>3</v>
      </c>
      <c r="Q379" t="str">
        <f t="shared" ca="1" si="136"/>
        <v>osun</v>
      </c>
      <c r="R379">
        <f t="shared" ca="1" si="139"/>
        <v>266092</v>
      </c>
      <c r="S379">
        <f t="shared" ca="1" si="137"/>
        <v>179695.67634751592</v>
      </c>
      <c r="T379">
        <f t="shared" ca="1" si="140"/>
        <v>114131.10551344589</v>
      </c>
      <c r="W379">
        <f t="shared" ca="1" si="141"/>
        <v>26573.050159736285</v>
      </c>
      <c r="X379">
        <f t="shared" ca="1" si="142"/>
        <v>26370.242387918111</v>
      </c>
      <c r="Y379">
        <f t="shared" ca="1" si="143"/>
        <v>29385.096970470244</v>
      </c>
      <c r="Z379">
        <f t="shared" ca="1" si="144"/>
        <v>409608.20248391619</v>
      </c>
      <c r="AA379">
        <f t="shared" ca="1" si="145"/>
        <v>232638.96889517031</v>
      </c>
      <c r="AB379">
        <f t="shared" ca="1" si="146"/>
        <v>176969.23358874588</v>
      </c>
      <c r="AE379">
        <f t="shared" ca="1" si="124"/>
        <v>0</v>
      </c>
      <c r="AF379">
        <f t="shared" ca="1" si="125"/>
        <v>1</v>
      </c>
      <c r="BA379" s="7">
        <f ca="1">Table4[[#This Row],[Column20]]/Table4[[#This Row],[Column9]]</f>
        <v>57065.552756722944</v>
      </c>
      <c r="BD379" s="6">
        <f ca="1">Table4[[#This Row],[Column19]]/Table4[[#This Row],[Column18]]</f>
        <v>0.6753140881631764</v>
      </c>
      <c r="BQ379" t="str">
        <f t="shared" ca="1" si="126"/>
        <v>1</v>
      </c>
      <c r="BS379">
        <f ca="1">IF(Table4[[#This Row],[Column28]]&gt;BU378,Table4[[#This Row],[Column3]],0)</f>
        <v>41</v>
      </c>
    </row>
    <row r="380" spans="1:71" x14ac:dyDescent="0.4">
      <c r="A380">
        <f t="shared" ca="1" si="127"/>
        <v>1</v>
      </c>
      <c r="B380" t="str">
        <f t="shared" ca="1" si="128"/>
        <v>woman</v>
      </c>
      <c r="C380">
        <f t="shared" ca="1" si="129"/>
        <v>28</v>
      </c>
      <c r="D380">
        <f t="shared" ca="1" si="130"/>
        <v>2</v>
      </c>
      <c r="E380" t="str">
        <f t="shared" ca="1" si="131"/>
        <v>construction</v>
      </c>
      <c r="F380">
        <f t="shared" ca="1" si="138"/>
        <v>2</v>
      </c>
      <c r="G380" t="str">
        <f ca="1">VLOOKUP(F380,$K$3:$L$7:L384,2)</f>
        <v>college</v>
      </c>
      <c r="H380">
        <f t="shared" ca="1" si="132"/>
        <v>3</v>
      </c>
      <c r="I380">
        <f t="shared" ca="1" si="133"/>
        <v>4</v>
      </c>
      <c r="J380">
        <f t="shared" ca="1" si="134"/>
        <v>53883</v>
      </c>
      <c r="K380">
        <v>128</v>
      </c>
      <c r="L380" t="s">
        <v>13</v>
      </c>
      <c r="N380">
        <v>153</v>
      </c>
      <c r="O380" t="s">
        <v>6</v>
      </c>
      <c r="P380">
        <f t="shared" ca="1" si="135"/>
        <v>4</v>
      </c>
      <c r="Q380" t="str">
        <f t="shared" ca="1" si="136"/>
        <v>lagos</v>
      </c>
      <c r="R380">
        <f t="shared" ca="1" si="139"/>
        <v>161649</v>
      </c>
      <c r="S380">
        <f t="shared" ca="1" si="137"/>
        <v>95769.777014658204</v>
      </c>
      <c r="T380">
        <f t="shared" ca="1" si="140"/>
        <v>47468.233106393986</v>
      </c>
      <c r="U380">
        <v>176</v>
      </c>
      <c r="V380" t="s">
        <v>20</v>
      </c>
      <c r="W380">
        <f t="shared" ca="1" si="141"/>
        <v>16561.414394228294</v>
      </c>
      <c r="X380">
        <f t="shared" ca="1" si="142"/>
        <v>44803.264519581164</v>
      </c>
      <c r="Y380">
        <f t="shared" ca="1" si="143"/>
        <v>65287.887273262502</v>
      </c>
      <c r="Z380">
        <f t="shared" ca="1" si="144"/>
        <v>274405.1203796565</v>
      </c>
      <c r="AA380">
        <f t="shared" ca="1" si="145"/>
        <v>157134.45592846768</v>
      </c>
      <c r="AB380">
        <f t="shared" ca="1" si="146"/>
        <v>117270.66445118882</v>
      </c>
      <c r="AE380">
        <f t="shared" ca="1" si="124"/>
        <v>0</v>
      </c>
      <c r="AF380">
        <f t="shared" ca="1" si="125"/>
        <v>1</v>
      </c>
      <c r="BA380" s="7">
        <f ca="1">Table4[[#This Row],[Column20]]/Table4[[#This Row],[Column9]]</f>
        <v>11867.058276598496</v>
      </c>
      <c r="BD380" s="6">
        <f ca="1">Table4[[#This Row],[Column19]]/Table4[[#This Row],[Column18]]</f>
        <v>0.59245511580435517</v>
      </c>
      <c r="BQ380" t="str">
        <f t="shared" ca="1" si="126"/>
        <v>1</v>
      </c>
      <c r="BS380">
        <f ca="1">IF(Table4[[#This Row],[Column28]]&gt;BU379,Table4[[#This Row],[Column3]],0)</f>
        <v>28</v>
      </c>
    </row>
    <row r="381" spans="1:71" x14ac:dyDescent="0.4">
      <c r="A381">
        <f t="shared" ca="1" si="127"/>
        <v>1</v>
      </c>
      <c r="B381" t="str">
        <f t="shared" ca="1" si="128"/>
        <v>woman</v>
      </c>
      <c r="C381">
        <f t="shared" ca="1" si="129"/>
        <v>27</v>
      </c>
      <c r="D381">
        <f t="shared" ca="1" si="130"/>
        <v>5</v>
      </c>
      <c r="E381" t="str">
        <f t="shared" ca="1" si="131"/>
        <v>General work</v>
      </c>
      <c r="F381">
        <f t="shared" ca="1" si="138"/>
        <v>2</v>
      </c>
      <c r="G381" t="str">
        <f ca="1">VLOOKUP(F381,$K$3:$L$7:L385,2)</f>
        <v>college</v>
      </c>
      <c r="H381">
        <f t="shared" ca="1" si="132"/>
        <v>4</v>
      </c>
      <c r="I381">
        <f t="shared" ca="1" si="133"/>
        <v>1</v>
      </c>
      <c r="J381">
        <f t="shared" ca="1" si="134"/>
        <v>84066</v>
      </c>
      <c r="K381">
        <v>129</v>
      </c>
      <c r="L381" t="s">
        <v>14</v>
      </c>
      <c r="N381">
        <v>154</v>
      </c>
      <c r="O381" t="s">
        <v>7</v>
      </c>
      <c r="P381">
        <f t="shared" ca="1" si="135"/>
        <v>3</v>
      </c>
      <c r="Q381" t="str">
        <f t="shared" ca="1" si="136"/>
        <v>osun</v>
      </c>
      <c r="R381">
        <f t="shared" ca="1" si="139"/>
        <v>336264</v>
      </c>
      <c r="S381">
        <f t="shared" ca="1" si="137"/>
        <v>77941.787580146614</v>
      </c>
      <c r="T381">
        <f t="shared" ca="1" si="140"/>
        <v>24480.653601806691</v>
      </c>
      <c r="U381">
        <v>177</v>
      </c>
      <c r="V381" t="s">
        <v>21</v>
      </c>
      <c r="W381">
        <f t="shared" ca="1" si="141"/>
        <v>14097.934000051238</v>
      </c>
      <c r="X381">
        <f t="shared" ca="1" si="142"/>
        <v>29654.969053665387</v>
      </c>
      <c r="Y381">
        <f t="shared" ca="1" si="143"/>
        <v>81853.07021043259</v>
      </c>
      <c r="Z381">
        <f t="shared" ca="1" si="144"/>
        <v>442597.72381223924</v>
      </c>
      <c r="AA381">
        <f t="shared" ca="1" si="145"/>
        <v>121694.69063386324</v>
      </c>
      <c r="AB381">
        <f t="shared" ca="1" si="146"/>
        <v>320903.03317837603</v>
      </c>
      <c r="AE381">
        <f t="shared" ca="1" si="124"/>
        <v>0</v>
      </c>
      <c r="AF381">
        <f t="shared" ca="1" si="125"/>
        <v>1</v>
      </c>
      <c r="BA381" s="7">
        <f ca="1">Table4[[#This Row],[Column20]]/Table4[[#This Row],[Column9]]</f>
        <v>24480.653601806691</v>
      </c>
      <c r="BD381" s="6">
        <f ca="1">Table4[[#This Row],[Column19]]/Table4[[#This Row],[Column18]]</f>
        <v>0.23178748715338726</v>
      </c>
      <c r="BQ381" t="str">
        <f t="shared" ca="1" si="126"/>
        <v>1</v>
      </c>
      <c r="BS381">
        <f ca="1">IF(Table4[[#This Row],[Column28]]&gt;BU380,Table4[[#This Row],[Column3]],0)</f>
        <v>27</v>
      </c>
    </row>
    <row r="382" spans="1:71" x14ac:dyDescent="0.4">
      <c r="A382">
        <f t="shared" ca="1" si="127"/>
        <v>1</v>
      </c>
      <c r="B382" t="str">
        <f t="shared" ca="1" si="128"/>
        <v>woman</v>
      </c>
      <c r="C382">
        <f t="shared" ca="1" si="129"/>
        <v>38</v>
      </c>
      <c r="D382">
        <f t="shared" ca="1" si="130"/>
        <v>1</v>
      </c>
      <c r="E382" t="str">
        <f t="shared" ca="1" si="131"/>
        <v>heallth</v>
      </c>
      <c r="F382">
        <f t="shared" ca="1" si="138"/>
        <v>2</v>
      </c>
      <c r="G382" t="str">
        <f ca="1">VLOOKUP(F382,$K$3:$L$7:L386,2)</f>
        <v>college</v>
      </c>
      <c r="H382">
        <f t="shared" ca="1" si="132"/>
        <v>3</v>
      </c>
      <c r="I382">
        <f t="shared" ca="1" si="133"/>
        <v>3</v>
      </c>
      <c r="J382">
        <f t="shared" ca="1" si="134"/>
        <v>37631</v>
      </c>
      <c r="K382">
        <v>130</v>
      </c>
      <c r="L382" t="s">
        <v>15</v>
      </c>
      <c r="N382">
        <v>155</v>
      </c>
      <c r="O382" t="s">
        <v>8</v>
      </c>
      <c r="P382">
        <f t="shared" ca="1" si="135"/>
        <v>1</v>
      </c>
      <c r="Q382" t="str">
        <f t="shared" ca="1" si="136"/>
        <v>ekiti</v>
      </c>
      <c r="R382">
        <f t="shared" ca="1" si="139"/>
        <v>150524</v>
      </c>
      <c r="S382">
        <f t="shared" ca="1" si="137"/>
        <v>19286.186162671533</v>
      </c>
      <c r="T382">
        <f t="shared" ca="1" si="140"/>
        <v>96471.458581618543</v>
      </c>
      <c r="U382">
        <v>178</v>
      </c>
      <c r="V382" t="s">
        <v>22</v>
      </c>
      <c r="W382">
        <f t="shared" ca="1" si="141"/>
        <v>93560.760361960871</v>
      </c>
      <c r="X382">
        <f t="shared" ca="1" si="142"/>
        <v>20993.034790947131</v>
      </c>
      <c r="Y382">
        <f t="shared" ca="1" si="143"/>
        <v>43389.594765719565</v>
      </c>
      <c r="Z382">
        <f t="shared" ca="1" si="144"/>
        <v>290385.05334733811</v>
      </c>
      <c r="AA382">
        <f t="shared" ca="1" si="145"/>
        <v>133839.98131557953</v>
      </c>
      <c r="AB382">
        <f t="shared" ca="1" si="146"/>
        <v>156545.07203175858</v>
      </c>
      <c r="AE382">
        <f t="shared" ca="1" si="124"/>
        <v>1</v>
      </c>
      <c r="AF382">
        <f t="shared" ca="1" si="125"/>
        <v>0</v>
      </c>
      <c r="BA382" s="7">
        <f ca="1">Table4[[#This Row],[Column20]]/Table4[[#This Row],[Column9]]</f>
        <v>32157.152860539514</v>
      </c>
      <c r="BD382" s="6">
        <f ca="1">Table4[[#This Row],[Column19]]/Table4[[#This Row],[Column18]]</f>
        <v>0.12812698415316848</v>
      </c>
      <c r="BQ382" t="str">
        <f t="shared" ca="1" si="126"/>
        <v>1</v>
      </c>
      <c r="BS382">
        <f ca="1">IF(Table4[[#This Row],[Column28]]&gt;BU381,Table4[[#This Row],[Column3]],0)</f>
        <v>38</v>
      </c>
    </row>
    <row r="383" spans="1:71" x14ac:dyDescent="0.4">
      <c r="A383">
        <f t="shared" ca="1" si="127"/>
        <v>2</v>
      </c>
      <c r="B383" t="str">
        <f t="shared" ca="1" si="128"/>
        <v>man</v>
      </c>
      <c r="C383">
        <f t="shared" ca="1" si="129"/>
        <v>47</v>
      </c>
      <c r="D383">
        <f t="shared" ca="1" si="130"/>
        <v>1</v>
      </c>
      <c r="E383" t="str">
        <f t="shared" ca="1" si="131"/>
        <v>heallth</v>
      </c>
      <c r="F383">
        <f t="shared" ca="1" si="138"/>
        <v>4</v>
      </c>
      <c r="G383" t="str">
        <f ca="1">VLOOKUP(F383,$K$3:$L$7:L387,2)</f>
        <v>technical</v>
      </c>
      <c r="H383">
        <f t="shared" ca="1" si="132"/>
        <v>1</v>
      </c>
      <c r="I383">
        <f t="shared" ca="1" si="133"/>
        <v>1</v>
      </c>
      <c r="J383">
        <f t="shared" ca="1" si="134"/>
        <v>29065</v>
      </c>
      <c r="N383">
        <v>156</v>
      </c>
      <c r="O383" t="s">
        <v>9</v>
      </c>
      <c r="P383">
        <f t="shared" ca="1" si="135"/>
        <v>5</v>
      </c>
      <c r="Q383" t="str">
        <f t="shared" ca="1" si="136"/>
        <v>oyo</v>
      </c>
      <c r="R383">
        <f t="shared" ca="1" si="139"/>
        <v>116260</v>
      </c>
      <c r="S383">
        <f t="shared" ca="1" si="137"/>
        <v>66499.784620916442</v>
      </c>
      <c r="T383">
        <f t="shared" ca="1" si="140"/>
        <v>16429.270680051824</v>
      </c>
      <c r="U383">
        <v>179</v>
      </c>
      <c r="V383" t="s">
        <v>23</v>
      </c>
      <c r="W383">
        <f t="shared" ca="1" si="141"/>
        <v>9389.0651528859944</v>
      </c>
      <c r="X383">
        <f t="shared" ca="1" si="142"/>
        <v>23947.716694955863</v>
      </c>
      <c r="Y383">
        <f t="shared" ca="1" si="143"/>
        <v>12093.44786592439</v>
      </c>
      <c r="Z383">
        <f t="shared" ca="1" si="144"/>
        <v>144782.71854597621</v>
      </c>
      <c r="AA383">
        <f t="shared" ca="1" si="145"/>
        <v>99836.56646875829</v>
      </c>
      <c r="AB383">
        <f t="shared" ca="1" si="146"/>
        <v>44946.152077217921</v>
      </c>
      <c r="AE383">
        <f t="shared" ca="1" si="124"/>
        <v>0</v>
      </c>
      <c r="AF383">
        <f t="shared" ca="1" si="125"/>
        <v>1</v>
      </c>
      <c r="BA383" s="7">
        <f ca="1">Table4[[#This Row],[Column20]]/Table4[[#This Row],[Column9]]</f>
        <v>16429.270680051824</v>
      </c>
      <c r="BD383" s="6">
        <f ca="1">Table4[[#This Row],[Column19]]/Table4[[#This Row],[Column18]]</f>
        <v>0.5719919544204064</v>
      </c>
      <c r="BQ383" t="str">
        <f t="shared" ca="1" si="126"/>
        <v>1</v>
      </c>
      <c r="BS383">
        <f ca="1">IF(Table4[[#This Row],[Column28]]&gt;BU382,Table4[[#This Row],[Column3]],0)</f>
        <v>47</v>
      </c>
    </row>
    <row r="384" spans="1:71" x14ac:dyDescent="0.4">
      <c r="A384">
        <f t="shared" ca="1" si="127"/>
        <v>1</v>
      </c>
      <c r="B384" t="str">
        <f t="shared" ca="1" si="128"/>
        <v>woman</v>
      </c>
      <c r="C384">
        <f t="shared" ca="1" si="129"/>
        <v>44</v>
      </c>
      <c r="D384">
        <f t="shared" ca="1" si="130"/>
        <v>2</v>
      </c>
      <c r="E384" t="str">
        <f t="shared" ca="1" si="131"/>
        <v>construction</v>
      </c>
      <c r="F384">
        <f t="shared" ca="1" si="138"/>
        <v>3</v>
      </c>
      <c r="G384" t="str">
        <f ca="1">VLOOKUP(F384,$K$3:$L$7:L388,2)</f>
        <v>university</v>
      </c>
      <c r="H384">
        <f t="shared" ca="1" si="132"/>
        <v>2</v>
      </c>
      <c r="I384">
        <f t="shared" ca="1" si="133"/>
        <v>4</v>
      </c>
      <c r="J384">
        <f t="shared" ca="1" si="134"/>
        <v>49347</v>
      </c>
      <c r="P384">
        <f t="shared" ca="1" si="135"/>
        <v>4</v>
      </c>
      <c r="Q384" t="str">
        <f t="shared" ca="1" si="136"/>
        <v>lagos</v>
      </c>
      <c r="R384">
        <f t="shared" ca="1" si="139"/>
        <v>148041</v>
      </c>
      <c r="S384">
        <f t="shared" ca="1" si="137"/>
        <v>120394.24508890856</v>
      </c>
      <c r="T384">
        <f t="shared" ca="1" si="140"/>
        <v>56893.682660598264</v>
      </c>
      <c r="U384">
        <v>180</v>
      </c>
      <c r="V384" t="s">
        <v>24</v>
      </c>
      <c r="W384">
        <f t="shared" ca="1" si="141"/>
        <v>35437.882224175381</v>
      </c>
      <c r="X384">
        <f t="shared" ca="1" si="142"/>
        <v>15479.925551667427</v>
      </c>
      <c r="Y384">
        <f t="shared" ca="1" si="143"/>
        <v>6965.8978307324514</v>
      </c>
      <c r="Z384">
        <f t="shared" ca="1" si="144"/>
        <v>211900.58049133071</v>
      </c>
      <c r="AA384">
        <f t="shared" ca="1" si="145"/>
        <v>171312.05286475137</v>
      </c>
      <c r="AB384">
        <f t="shared" ca="1" si="146"/>
        <v>40588.527626579336</v>
      </c>
      <c r="AE384">
        <f t="shared" ca="1" si="124"/>
        <v>1</v>
      </c>
      <c r="AF384">
        <f t="shared" ca="1" si="125"/>
        <v>0</v>
      </c>
      <c r="BA384" s="7">
        <f ca="1">Table4[[#This Row],[Column20]]/Table4[[#This Row],[Column9]]</f>
        <v>14223.420665149566</v>
      </c>
      <c r="BD384" s="6">
        <f ca="1">Table4[[#This Row],[Column19]]/Table4[[#This Row],[Column18]]</f>
        <v>0.81324933693306967</v>
      </c>
      <c r="BQ384" t="str">
        <f t="shared" ca="1" si="126"/>
        <v>1</v>
      </c>
      <c r="BS384">
        <f ca="1">IF(Table4[[#This Row],[Column28]]&gt;BU383,Table4[[#This Row],[Column3]],0)</f>
        <v>44</v>
      </c>
    </row>
    <row r="385" spans="1:71" x14ac:dyDescent="0.4">
      <c r="A385">
        <f t="shared" ca="1" si="127"/>
        <v>2</v>
      </c>
      <c r="B385" t="str">
        <f t="shared" ca="1" si="128"/>
        <v>man</v>
      </c>
      <c r="C385">
        <f t="shared" ca="1" si="129"/>
        <v>30</v>
      </c>
      <c r="D385">
        <f t="shared" ca="1" si="130"/>
        <v>5</v>
      </c>
      <c r="E385" t="str">
        <f t="shared" ca="1" si="131"/>
        <v>General work</v>
      </c>
      <c r="F385">
        <f t="shared" ca="1" si="138"/>
        <v>2</v>
      </c>
      <c r="G385" t="str">
        <f ca="1">VLOOKUP(F385,$K$3:$L$7:L389,2)</f>
        <v>college</v>
      </c>
      <c r="H385">
        <f t="shared" ca="1" si="132"/>
        <v>3</v>
      </c>
      <c r="I385">
        <f t="shared" ca="1" si="133"/>
        <v>4</v>
      </c>
      <c r="J385">
        <f t="shared" ca="1" si="134"/>
        <v>47839</v>
      </c>
      <c r="P385">
        <f t="shared" ca="1" si="135"/>
        <v>4</v>
      </c>
      <c r="Q385" t="str">
        <f t="shared" ca="1" si="136"/>
        <v>lagos</v>
      </c>
      <c r="R385">
        <f t="shared" ca="1" si="139"/>
        <v>143517</v>
      </c>
      <c r="S385">
        <f t="shared" ca="1" si="137"/>
        <v>94486.272891056957</v>
      </c>
      <c r="T385">
        <f t="shared" ca="1" si="140"/>
        <v>72136.720470921922</v>
      </c>
      <c r="U385">
        <v>181</v>
      </c>
      <c r="V385" t="s">
        <v>25</v>
      </c>
      <c r="W385">
        <f t="shared" ca="1" si="141"/>
        <v>26987.800992933069</v>
      </c>
      <c r="X385">
        <f t="shared" ca="1" si="142"/>
        <v>1153.3223717983346</v>
      </c>
      <c r="Y385">
        <f t="shared" ca="1" si="143"/>
        <v>11391.927941719632</v>
      </c>
      <c r="Z385">
        <f t="shared" ca="1" si="144"/>
        <v>227045.64841264155</v>
      </c>
      <c r="AA385">
        <f t="shared" ca="1" si="145"/>
        <v>122627.39625578836</v>
      </c>
      <c r="AB385">
        <f t="shared" ca="1" si="146"/>
        <v>104418.25215685318</v>
      </c>
      <c r="AE385">
        <f t="shared" ca="1" si="124"/>
        <v>1</v>
      </c>
      <c r="AF385">
        <f t="shared" ca="1" si="125"/>
        <v>0</v>
      </c>
      <c r="BA385" s="7">
        <f ca="1">Table4[[#This Row],[Column20]]/Table4[[#This Row],[Column9]]</f>
        <v>18034.180117730481</v>
      </c>
      <c r="BD385" s="6">
        <f ca="1">Table4[[#This Row],[Column19]]/Table4[[#This Row],[Column18]]</f>
        <v>0.65836293185515971</v>
      </c>
      <c r="BQ385" t="str">
        <f t="shared" ca="1" si="126"/>
        <v>1</v>
      </c>
      <c r="BS385">
        <f ca="1">IF(Table4[[#This Row],[Column28]]&gt;BU384,Table4[[#This Row],[Column3]],0)</f>
        <v>30</v>
      </c>
    </row>
    <row r="386" spans="1:71" x14ac:dyDescent="0.4">
      <c r="A386">
        <f t="shared" ca="1" si="127"/>
        <v>2</v>
      </c>
      <c r="B386" t="str">
        <f t="shared" ca="1" si="128"/>
        <v>man</v>
      </c>
      <c r="C386">
        <f t="shared" ca="1" si="129"/>
        <v>27</v>
      </c>
      <c r="D386">
        <f t="shared" ca="1" si="130"/>
        <v>5</v>
      </c>
      <c r="E386" t="str">
        <f t="shared" ca="1" si="131"/>
        <v>General work</v>
      </c>
      <c r="F386">
        <f t="shared" ca="1" si="138"/>
        <v>4</v>
      </c>
      <c r="G386" t="str">
        <f ca="1">VLOOKUP(F386,$K$3:$L$7:L390,2)</f>
        <v>technical</v>
      </c>
      <c r="H386">
        <f t="shared" ca="1" si="132"/>
        <v>3</v>
      </c>
      <c r="I386">
        <f t="shared" ca="1" si="133"/>
        <v>4</v>
      </c>
      <c r="J386">
        <f t="shared" ca="1" si="134"/>
        <v>47707</v>
      </c>
      <c r="P386">
        <f t="shared" ca="1" si="135"/>
        <v>7</v>
      </c>
      <c r="Q386" t="str">
        <f t="shared" ca="1" si="136"/>
        <v>kwara</v>
      </c>
      <c r="R386">
        <f t="shared" ca="1" si="139"/>
        <v>143121</v>
      </c>
      <c r="S386">
        <f t="shared" ca="1" si="137"/>
        <v>95884.068545923335</v>
      </c>
      <c r="T386">
        <f t="shared" ca="1" si="140"/>
        <v>184212.26676655549</v>
      </c>
      <c r="U386">
        <v>182</v>
      </c>
      <c r="V386" t="s">
        <v>26</v>
      </c>
      <c r="W386">
        <f t="shared" ca="1" si="141"/>
        <v>126230.14832561261</v>
      </c>
      <c r="X386">
        <f t="shared" ca="1" si="142"/>
        <v>10144.083436964462</v>
      </c>
      <c r="Y386">
        <f t="shared" ca="1" si="143"/>
        <v>55569.215394118859</v>
      </c>
      <c r="Z386">
        <f t="shared" ca="1" si="144"/>
        <v>382902.48216067435</v>
      </c>
      <c r="AA386">
        <f t="shared" ca="1" si="145"/>
        <v>232258.30030850039</v>
      </c>
      <c r="AB386">
        <f t="shared" ca="1" si="146"/>
        <v>150644.18185217396</v>
      </c>
      <c r="AE386">
        <f t="shared" ca="1" si="124"/>
        <v>1</v>
      </c>
      <c r="AF386">
        <f t="shared" ca="1" si="125"/>
        <v>0</v>
      </c>
      <c r="BA386" s="7">
        <f ca="1">Table4[[#This Row],[Column20]]/Table4[[#This Row],[Column9]]</f>
        <v>46053.066691638873</v>
      </c>
      <c r="BD386" s="6">
        <f ca="1">Table4[[#This Row],[Column19]]/Table4[[#This Row],[Column18]]</f>
        <v>0.66995108017637761</v>
      </c>
      <c r="BQ386" t="str">
        <f t="shared" ca="1" si="126"/>
        <v>1</v>
      </c>
      <c r="BS386">
        <f ca="1">IF(Table4[[#This Row],[Column28]]&gt;BU385,Table4[[#This Row],[Column3]],0)</f>
        <v>27</v>
      </c>
    </row>
    <row r="387" spans="1:71" x14ac:dyDescent="0.4">
      <c r="A387">
        <f t="shared" ca="1" si="127"/>
        <v>2</v>
      </c>
      <c r="B387" t="str">
        <f t="shared" ca="1" si="128"/>
        <v>man</v>
      </c>
      <c r="C387">
        <f t="shared" ca="1" si="129"/>
        <v>26</v>
      </c>
      <c r="D387">
        <f t="shared" ca="1" si="130"/>
        <v>3</v>
      </c>
      <c r="E387" t="str">
        <f t="shared" ca="1" si="131"/>
        <v>Academia</v>
      </c>
      <c r="F387">
        <f t="shared" ca="1" si="138"/>
        <v>1</v>
      </c>
      <c r="G387" t="str">
        <f ca="1">VLOOKUP(F387,$K$3:$L$7:L391,2)</f>
        <v>high school</v>
      </c>
      <c r="H387">
        <f t="shared" ca="1" si="132"/>
        <v>1</v>
      </c>
      <c r="I387">
        <f t="shared" ca="1" si="133"/>
        <v>3</v>
      </c>
      <c r="J387">
        <f t="shared" ca="1" si="134"/>
        <v>74046</v>
      </c>
      <c r="P387">
        <f t="shared" ca="1" si="135"/>
        <v>5</v>
      </c>
      <c r="Q387" t="str">
        <f t="shared" ca="1" si="136"/>
        <v>oyo</v>
      </c>
      <c r="R387">
        <f t="shared" ca="1" si="139"/>
        <v>296184</v>
      </c>
      <c r="S387">
        <f t="shared" ca="1" si="137"/>
        <v>66741.767896378122</v>
      </c>
      <c r="T387">
        <f t="shared" ca="1" si="140"/>
        <v>89355.354483642222</v>
      </c>
      <c r="W387">
        <f t="shared" ca="1" si="141"/>
        <v>16046.908994404319</v>
      </c>
      <c r="X387">
        <f t="shared" ca="1" si="142"/>
        <v>258.20509203233786</v>
      </c>
      <c r="Y387">
        <f t="shared" ca="1" si="143"/>
        <v>51093.100946303734</v>
      </c>
      <c r="Z387">
        <f t="shared" ca="1" si="144"/>
        <v>436632.45542994596</v>
      </c>
      <c r="AA387">
        <f t="shared" ca="1" si="145"/>
        <v>83046.881982814783</v>
      </c>
      <c r="AB387">
        <f t="shared" ca="1" si="146"/>
        <v>353585.5734471312</v>
      </c>
      <c r="AE387">
        <f t="shared" ref="AE387:AE450" ca="1" si="147">IF(B388="man",1,0)</f>
        <v>1</v>
      </c>
      <c r="AF387">
        <f t="shared" ref="AF387:AF450" ca="1" si="148">IF(B388="woman",1,0)</f>
        <v>0</v>
      </c>
      <c r="BA387" s="7">
        <f ca="1">Table4[[#This Row],[Column20]]/Table4[[#This Row],[Column9]]</f>
        <v>29785.118161214075</v>
      </c>
      <c r="BD387" s="6">
        <f ca="1">Table4[[#This Row],[Column19]]/Table4[[#This Row],[Column18]]</f>
        <v>0.22533887008203726</v>
      </c>
      <c r="BQ387" t="str">
        <f t="shared" ref="BQ387:BQ450" ca="1" si="149">IF(AA388&gt;J388,"1","0")</f>
        <v>1</v>
      </c>
      <c r="BS387">
        <f ca="1">IF(Table4[[#This Row],[Column28]]&gt;BU386,Table4[[#This Row],[Column3]],0)</f>
        <v>26</v>
      </c>
    </row>
    <row r="388" spans="1:71" x14ac:dyDescent="0.4">
      <c r="A388">
        <f t="shared" ref="A388:A451" ca="1" si="150">RANDBETWEEN(1,2)</f>
        <v>2</v>
      </c>
      <c r="B388" t="str">
        <f t="shared" ref="B388:B451" ca="1" si="151">IF(A388=1,"woman","man")</f>
        <v>man</v>
      </c>
      <c r="C388">
        <f t="shared" ref="C388:C451" ca="1" si="152">RANDBETWEEN(25,50)</f>
        <v>41</v>
      </c>
      <c r="D388">
        <f t="shared" ref="D388:D451" ca="1" si="153">RANDBETWEEN(1,6)</f>
        <v>4</v>
      </c>
      <c r="E388" t="str">
        <f t="shared" ref="E388:E451" ca="1" si="154">VLOOKUP($D388,($N$3:$O$8),2)</f>
        <v>IT</v>
      </c>
      <c r="F388">
        <f t="shared" ca="1" si="138"/>
        <v>1</v>
      </c>
      <c r="G388" t="str">
        <f ca="1">VLOOKUP(F388,$K$3:$L$7:L392,2)</f>
        <v>high school</v>
      </c>
      <c r="H388">
        <f t="shared" ref="H388:H451" ca="1" si="155">RANDBETWEEN(0,4)</f>
        <v>0</v>
      </c>
      <c r="I388">
        <f t="shared" ref="I388:I451" ca="1" si="156">RANDBETWEEN(1,4)</f>
        <v>4</v>
      </c>
      <c r="J388">
        <f t="shared" ref="J388:J451" ca="1" si="157">RANDBETWEEN(25000,90000)</f>
        <v>56753</v>
      </c>
      <c r="P388">
        <f t="shared" ref="P388:P451" ca="1" si="158">RANDBETWEEN(1,7)</f>
        <v>2</v>
      </c>
      <c r="Q388" t="str">
        <f t="shared" ref="Q388:Q451" ca="1" si="159">VLOOKUP(P388,$U$5:$V$11,2)</f>
        <v>ondo</v>
      </c>
      <c r="R388">
        <f t="shared" ca="1" si="139"/>
        <v>227012</v>
      </c>
      <c r="S388">
        <f t="shared" ref="S388:S451" ca="1" si="160">RAND()*R388</f>
        <v>102418.15989675885</v>
      </c>
      <c r="T388">
        <f t="shared" ca="1" si="140"/>
        <v>159252.77675455078</v>
      </c>
      <c r="W388">
        <f t="shared" ca="1" si="141"/>
        <v>102486.28859183688</v>
      </c>
      <c r="X388">
        <f t="shared" ca="1" si="142"/>
        <v>35098.039732136371</v>
      </c>
      <c r="Y388">
        <f t="shared" ca="1" si="143"/>
        <v>17503.853474257216</v>
      </c>
      <c r="Z388">
        <f t="shared" ca="1" si="144"/>
        <v>403768.63022880803</v>
      </c>
      <c r="AA388">
        <f t="shared" ca="1" si="145"/>
        <v>240002.48822073208</v>
      </c>
      <c r="AB388">
        <f t="shared" ca="1" si="146"/>
        <v>163766.14200807596</v>
      </c>
      <c r="AE388">
        <f t="shared" ca="1" si="147"/>
        <v>1</v>
      </c>
      <c r="AF388">
        <f t="shared" ca="1" si="148"/>
        <v>0</v>
      </c>
      <c r="BA388" s="7">
        <f ca="1">Table4[[#This Row],[Column20]]/Table4[[#This Row],[Column9]]</f>
        <v>39813.194188637695</v>
      </c>
      <c r="BD388" s="6">
        <f ca="1">Table4[[#This Row],[Column19]]/Table4[[#This Row],[Column18]]</f>
        <v>0.45115747139692547</v>
      </c>
      <c r="BQ388" t="str">
        <f t="shared" ca="1" si="149"/>
        <v>1</v>
      </c>
      <c r="BS388">
        <f ca="1">IF(Table4[[#This Row],[Column28]]&gt;BU387,Table4[[#This Row],[Column3]],0)</f>
        <v>41</v>
      </c>
    </row>
    <row r="389" spans="1:71" x14ac:dyDescent="0.4">
      <c r="A389">
        <f t="shared" ca="1" si="150"/>
        <v>2</v>
      </c>
      <c r="B389" t="str">
        <f t="shared" ca="1" si="151"/>
        <v>man</v>
      </c>
      <c r="C389">
        <f t="shared" ca="1" si="152"/>
        <v>43</v>
      </c>
      <c r="D389">
        <f t="shared" ca="1" si="153"/>
        <v>1</v>
      </c>
      <c r="E389" t="str">
        <f t="shared" ca="1" si="154"/>
        <v>heallth</v>
      </c>
      <c r="F389">
        <f t="shared" ca="1" si="138"/>
        <v>3</v>
      </c>
      <c r="G389" t="str">
        <f ca="1">VLOOKUP(F389,$K$3:$L$7:L393,2)</f>
        <v>university</v>
      </c>
      <c r="H389">
        <f t="shared" ca="1" si="155"/>
        <v>2</v>
      </c>
      <c r="I389">
        <f t="shared" ca="1" si="156"/>
        <v>2</v>
      </c>
      <c r="J389">
        <f t="shared" ca="1" si="157"/>
        <v>83750</v>
      </c>
      <c r="P389">
        <f t="shared" ca="1" si="158"/>
        <v>2</v>
      </c>
      <c r="Q389" t="str">
        <f t="shared" ca="1" si="159"/>
        <v>ondo</v>
      </c>
      <c r="R389">
        <f t="shared" ca="1" si="139"/>
        <v>251250</v>
      </c>
      <c r="S389">
        <f t="shared" ca="1" si="160"/>
        <v>5183.8149719154917</v>
      </c>
      <c r="T389">
        <f t="shared" ca="1" si="140"/>
        <v>82023.080841959396</v>
      </c>
      <c r="W389">
        <f t="shared" ca="1" si="141"/>
        <v>11988.947894266037</v>
      </c>
      <c r="X389">
        <f t="shared" ca="1" si="142"/>
        <v>79060.825120598369</v>
      </c>
      <c r="Y389">
        <f t="shared" ca="1" si="143"/>
        <v>25740.50675442697</v>
      </c>
      <c r="Z389">
        <f t="shared" ca="1" si="144"/>
        <v>359013.58759638638</v>
      </c>
      <c r="AA389">
        <f t="shared" ca="1" si="145"/>
        <v>96233.587986779894</v>
      </c>
      <c r="AB389">
        <f t="shared" ca="1" si="146"/>
        <v>262779.99960960646</v>
      </c>
      <c r="AE389">
        <f t="shared" ca="1" si="147"/>
        <v>1</v>
      </c>
      <c r="AF389">
        <f t="shared" ca="1" si="148"/>
        <v>0</v>
      </c>
      <c r="BA389" s="7">
        <f ca="1">Table4[[#This Row],[Column20]]/Table4[[#This Row],[Column9]]</f>
        <v>41011.540420979698</v>
      </c>
      <c r="BD389" s="6">
        <f ca="1">Table4[[#This Row],[Column19]]/Table4[[#This Row],[Column18]]</f>
        <v>2.0632099390708425E-2</v>
      </c>
      <c r="BQ389" t="str">
        <f t="shared" ca="1" si="149"/>
        <v>1</v>
      </c>
      <c r="BS389">
        <f ca="1">IF(Table4[[#This Row],[Column28]]&gt;BU388,Table4[[#This Row],[Column3]],0)</f>
        <v>43</v>
      </c>
    </row>
    <row r="390" spans="1:71" x14ac:dyDescent="0.4">
      <c r="A390">
        <f t="shared" ca="1" si="150"/>
        <v>2</v>
      </c>
      <c r="B390" t="str">
        <f t="shared" ca="1" si="151"/>
        <v>man</v>
      </c>
      <c r="C390">
        <f t="shared" ca="1" si="152"/>
        <v>35</v>
      </c>
      <c r="D390">
        <f t="shared" ca="1" si="153"/>
        <v>4</v>
      </c>
      <c r="E390" t="str">
        <f t="shared" ca="1" si="154"/>
        <v>IT</v>
      </c>
      <c r="F390">
        <f t="shared" ca="1" si="138"/>
        <v>5</v>
      </c>
      <c r="G390" t="str">
        <f ca="1">VLOOKUP(F390,$K$3:$L$7:L394,2)</f>
        <v>other</v>
      </c>
      <c r="H390">
        <f t="shared" ca="1" si="155"/>
        <v>2</v>
      </c>
      <c r="I390">
        <f t="shared" ca="1" si="156"/>
        <v>2</v>
      </c>
      <c r="J390">
        <f t="shared" ca="1" si="157"/>
        <v>45154</v>
      </c>
      <c r="P390">
        <f t="shared" ca="1" si="158"/>
        <v>3</v>
      </c>
      <c r="Q390" t="str">
        <f t="shared" ca="1" si="159"/>
        <v>osun</v>
      </c>
      <c r="R390">
        <f t="shared" ca="1" si="139"/>
        <v>180616</v>
      </c>
      <c r="S390">
        <f t="shared" ca="1" si="160"/>
        <v>110839.35130742303</v>
      </c>
      <c r="T390">
        <f t="shared" ca="1" si="140"/>
        <v>69353.193015323559</v>
      </c>
      <c r="W390">
        <f t="shared" ca="1" si="141"/>
        <v>63030.385346522366</v>
      </c>
      <c r="X390">
        <f t="shared" ca="1" si="142"/>
        <v>19997.534423416684</v>
      </c>
      <c r="Y390">
        <f t="shared" ca="1" si="143"/>
        <v>61075.479231998819</v>
      </c>
      <c r="Z390">
        <f t="shared" ca="1" si="144"/>
        <v>311044.67224732239</v>
      </c>
      <c r="AA390">
        <f t="shared" ca="1" si="145"/>
        <v>193867.27107736209</v>
      </c>
      <c r="AB390">
        <f t="shared" ca="1" si="146"/>
        <v>117177.4011699603</v>
      </c>
      <c r="AE390">
        <f t="shared" ca="1" si="147"/>
        <v>1</v>
      </c>
      <c r="AF390">
        <f t="shared" ca="1" si="148"/>
        <v>0</v>
      </c>
      <c r="BA390" s="7">
        <f ca="1">Table4[[#This Row],[Column20]]/Table4[[#This Row],[Column9]]</f>
        <v>34676.596507661779</v>
      </c>
      <c r="BD390" s="6">
        <f ca="1">Table4[[#This Row],[Column19]]/Table4[[#This Row],[Column18]]</f>
        <v>0.61367404497620937</v>
      </c>
      <c r="BQ390" t="str">
        <f t="shared" ca="1" si="149"/>
        <v>1</v>
      </c>
      <c r="BS390">
        <f ca="1">IF(Table4[[#This Row],[Column28]]&gt;BU389,Table4[[#This Row],[Column3]],0)</f>
        <v>35</v>
      </c>
    </row>
    <row r="391" spans="1:71" x14ac:dyDescent="0.4">
      <c r="A391">
        <f t="shared" ca="1" si="150"/>
        <v>2</v>
      </c>
      <c r="B391" t="str">
        <f t="shared" ca="1" si="151"/>
        <v>man</v>
      </c>
      <c r="C391">
        <f t="shared" ca="1" si="152"/>
        <v>35</v>
      </c>
      <c r="D391">
        <f t="shared" ca="1" si="153"/>
        <v>5</v>
      </c>
      <c r="E391" t="str">
        <f t="shared" ca="1" si="154"/>
        <v>General work</v>
      </c>
      <c r="F391">
        <f t="shared" ca="1" si="138"/>
        <v>2</v>
      </c>
      <c r="G391" t="str">
        <f ca="1">VLOOKUP(F391,$K$3:$L$7:L395,2)</f>
        <v>college</v>
      </c>
      <c r="H391">
        <f t="shared" ca="1" si="155"/>
        <v>0</v>
      </c>
      <c r="I391">
        <f t="shared" ca="1" si="156"/>
        <v>4</v>
      </c>
      <c r="J391">
        <f t="shared" ca="1" si="157"/>
        <v>29121</v>
      </c>
      <c r="P391">
        <f t="shared" ca="1" si="158"/>
        <v>7</v>
      </c>
      <c r="Q391" t="str">
        <f t="shared" ca="1" si="159"/>
        <v>kwara</v>
      </c>
      <c r="R391">
        <f t="shared" ca="1" si="139"/>
        <v>116484</v>
      </c>
      <c r="S391">
        <f t="shared" ca="1" si="160"/>
        <v>65152.805198066497</v>
      </c>
      <c r="T391">
        <f t="shared" ca="1" si="140"/>
        <v>36704.498920382037</v>
      </c>
      <c r="W391">
        <f t="shared" ca="1" si="141"/>
        <v>32489.556843517195</v>
      </c>
      <c r="X391">
        <f t="shared" ca="1" si="142"/>
        <v>8554.989682372614</v>
      </c>
      <c r="Y391">
        <f t="shared" ca="1" si="143"/>
        <v>11558.321059589493</v>
      </c>
      <c r="Z391">
        <f t="shared" ca="1" si="144"/>
        <v>164746.81997997154</v>
      </c>
      <c r="AA391">
        <f t="shared" ca="1" si="145"/>
        <v>106197.35172395631</v>
      </c>
      <c r="AB391">
        <f t="shared" ca="1" si="146"/>
        <v>58549.468256015229</v>
      </c>
      <c r="AE391">
        <f t="shared" ca="1" si="147"/>
        <v>1</v>
      </c>
      <c r="AF391">
        <f t="shared" ca="1" si="148"/>
        <v>0</v>
      </c>
      <c r="BA391" s="7">
        <f ca="1">Table4[[#This Row],[Column20]]/Table4[[#This Row],[Column9]]</f>
        <v>9176.1247300955092</v>
      </c>
      <c r="BD391" s="6">
        <f ca="1">Table4[[#This Row],[Column19]]/Table4[[#This Row],[Column18]]</f>
        <v>0.55932836439396394</v>
      </c>
      <c r="BQ391" t="str">
        <f t="shared" ca="1" si="149"/>
        <v>1</v>
      </c>
      <c r="BS391">
        <f ca="1">IF(Table4[[#This Row],[Column28]]&gt;BU390,Table4[[#This Row],[Column3]],0)</f>
        <v>35</v>
      </c>
    </row>
    <row r="392" spans="1:71" x14ac:dyDescent="0.4">
      <c r="A392">
        <f t="shared" ca="1" si="150"/>
        <v>2</v>
      </c>
      <c r="B392" t="str">
        <f t="shared" ca="1" si="151"/>
        <v>man</v>
      </c>
      <c r="C392">
        <f t="shared" ca="1" si="152"/>
        <v>43</v>
      </c>
      <c r="D392">
        <f t="shared" ca="1" si="153"/>
        <v>6</v>
      </c>
      <c r="E392" t="str">
        <f t="shared" ca="1" si="154"/>
        <v>Agriculture</v>
      </c>
      <c r="F392">
        <f t="shared" ca="1" si="138"/>
        <v>2</v>
      </c>
      <c r="G392" t="str">
        <f ca="1">VLOOKUP(F392,$K$3:$L$7:L396,2)</f>
        <v>college</v>
      </c>
      <c r="H392">
        <f t="shared" ca="1" si="155"/>
        <v>4</v>
      </c>
      <c r="I392">
        <f t="shared" ca="1" si="156"/>
        <v>4</v>
      </c>
      <c r="J392">
        <f t="shared" ca="1" si="157"/>
        <v>70869</v>
      </c>
      <c r="P392">
        <f t="shared" ca="1" si="158"/>
        <v>4</v>
      </c>
      <c r="Q392" t="str">
        <f t="shared" ca="1" si="159"/>
        <v>lagos</v>
      </c>
      <c r="R392">
        <f t="shared" ca="1" si="139"/>
        <v>212607</v>
      </c>
      <c r="S392">
        <f t="shared" ca="1" si="160"/>
        <v>51101.852391706489</v>
      </c>
      <c r="T392">
        <f t="shared" ca="1" si="140"/>
        <v>209415.51820532311</v>
      </c>
      <c r="W392">
        <f t="shared" ca="1" si="141"/>
        <v>128279.31530483341</v>
      </c>
      <c r="X392">
        <f t="shared" ca="1" si="142"/>
        <v>6756.6922574471719</v>
      </c>
      <c r="Y392">
        <f t="shared" ca="1" si="143"/>
        <v>27714.059791326537</v>
      </c>
      <c r="Z392">
        <f t="shared" ca="1" si="144"/>
        <v>449736.57799664966</v>
      </c>
      <c r="AA392">
        <f t="shared" ca="1" si="145"/>
        <v>186137.85995398706</v>
      </c>
      <c r="AB392">
        <f t="shared" ca="1" si="146"/>
        <v>263598.7180426626</v>
      </c>
      <c r="AE392">
        <f t="shared" ca="1" si="147"/>
        <v>1</v>
      </c>
      <c r="AF392">
        <f t="shared" ca="1" si="148"/>
        <v>0</v>
      </c>
      <c r="BA392" s="7">
        <f ca="1">Table4[[#This Row],[Column20]]/Table4[[#This Row],[Column9]]</f>
        <v>52353.879551330778</v>
      </c>
      <c r="BD392" s="6">
        <f ca="1">Table4[[#This Row],[Column19]]/Table4[[#This Row],[Column18]]</f>
        <v>0.24035827791044739</v>
      </c>
      <c r="BQ392" t="str">
        <f t="shared" ca="1" si="149"/>
        <v>1</v>
      </c>
      <c r="BS392">
        <f ca="1">IF(Table4[[#This Row],[Column28]]&gt;BU391,Table4[[#This Row],[Column3]],0)</f>
        <v>43</v>
      </c>
    </row>
    <row r="393" spans="1:71" x14ac:dyDescent="0.4">
      <c r="A393">
        <f t="shared" ca="1" si="150"/>
        <v>2</v>
      </c>
      <c r="B393" t="str">
        <f t="shared" ca="1" si="151"/>
        <v>man</v>
      </c>
      <c r="C393">
        <f t="shared" ca="1" si="152"/>
        <v>36</v>
      </c>
      <c r="D393">
        <f t="shared" ca="1" si="153"/>
        <v>2</v>
      </c>
      <c r="E393" t="str">
        <f t="shared" ca="1" si="154"/>
        <v>construction</v>
      </c>
      <c r="F393">
        <f t="shared" ca="1" si="138"/>
        <v>2</v>
      </c>
      <c r="G393" t="str">
        <f ca="1">VLOOKUP(F393,$K$3:$L$7:L397,2)</f>
        <v>college</v>
      </c>
      <c r="H393">
        <f t="shared" ca="1" si="155"/>
        <v>0</v>
      </c>
      <c r="I393">
        <f t="shared" ca="1" si="156"/>
        <v>2</v>
      </c>
      <c r="J393">
        <f t="shared" ca="1" si="157"/>
        <v>48955</v>
      </c>
      <c r="K393">
        <v>131</v>
      </c>
      <c r="L393" t="s">
        <v>11</v>
      </c>
      <c r="N393">
        <v>157</v>
      </c>
      <c r="O393" t="s">
        <v>4</v>
      </c>
      <c r="P393">
        <f t="shared" ca="1" si="158"/>
        <v>1</v>
      </c>
      <c r="Q393" t="str">
        <f t="shared" ca="1" si="159"/>
        <v>ekiti</v>
      </c>
      <c r="R393">
        <f t="shared" ca="1" si="139"/>
        <v>195820</v>
      </c>
      <c r="S393">
        <f t="shared" ca="1" si="160"/>
        <v>37304.638779526103</v>
      </c>
      <c r="T393">
        <f t="shared" ca="1" si="140"/>
        <v>65477.545323752289</v>
      </c>
      <c r="W393">
        <f t="shared" ca="1" si="141"/>
        <v>58633.580501164084</v>
      </c>
      <c r="X393">
        <f t="shared" ca="1" si="142"/>
        <v>31660.683819186394</v>
      </c>
      <c r="Y393">
        <f t="shared" ca="1" si="143"/>
        <v>73374.534556790386</v>
      </c>
      <c r="Z393">
        <f t="shared" ca="1" si="144"/>
        <v>334672.07988054265</v>
      </c>
      <c r="AA393">
        <f t="shared" ca="1" si="145"/>
        <v>127598.90309987658</v>
      </c>
      <c r="AB393">
        <f t="shared" ca="1" si="146"/>
        <v>207073.17678066605</v>
      </c>
      <c r="AE393">
        <f t="shared" ca="1" si="147"/>
        <v>0</v>
      </c>
      <c r="AF393">
        <f t="shared" ca="1" si="148"/>
        <v>1</v>
      </c>
      <c r="BA393" s="7">
        <f ca="1">Table4[[#This Row],[Column20]]/Table4[[#This Row],[Column9]]</f>
        <v>32738.772661876144</v>
      </c>
      <c r="BD393" s="6">
        <f ca="1">Table4[[#This Row],[Column19]]/Table4[[#This Row],[Column18]]</f>
        <v>0.19050474302689258</v>
      </c>
      <c r="BQ393" t="str">
        <f t="shared" ca="1" si="149"/>
        <v>1</v>
      </c>
      <c r="BS393">
        <f ca="1">IF(Table4[[#This Row],[Column28]]&gt;BU392,Table4[[#This Row],[Column3]],0)</f>
        <v>36</v>
      </c>
    </row>
    <row r="394" spans="1:71" x14ac:dyDescent="0.4">
      <c r="A394">
        <f t="shared" ca="1" si="150"/>
        <v>1</v>
      </c>
      <c r="B394" t="str">
        <f t="shared" ca="1" si="151"/>
        <v>woman</v>
      </c>
      <c r="C394">
        <f t="shared" ca="1" si="152"/>
        <v>46</v>
      </c>
      <c r="D394">
        <f t="shared" ca="1" si="153"/>
        <v>1</v>
      </c>
      <c r="E394" t="str">
        <f t="shared" ca="1" si="154"/>
        <v>heallth</v>
      </c>
      <c r="F394">
        <f t="shared" ca="1" si="138"/>
        <v>5</v>
      </c>
      <c r="G394" t="str">
        <f ca="1">VLOOKUP(F394,$K$3:$L$7:L398,2)</f>
        <v>other</v>
      </c>
      <c r="H394">
        <f t="shared" ca="1" si="155"/>
        <v>1</v>
      </c>
      <c r="I394">
        <f t="shared" ca="1" si="156"/>
        <v>4</v>
      </c>
      <c r="J394">
        <f t="shared" ca="1" si="157"/>
        <v>57322</v>
      </c>
      <c r="K394">
        <v>132</v>
      </c>
      <c r="L394" t="s">
        <v>12</v>
      </c>
      <c r="N394">
        <v>158</v>
      </c>
      <c r="O394" t="s">
        <v>5</v>
      </c>
      <c r="P394">
        <f t="shared" ca="1" si="158"/>
        <v>1</v>
      </c>
      <c r="Q394" t="str">
        <f t="shared" ca="1" si="159"/>
        <v>ekiti</v>
      </c>
      <c r="R394">
        <f t="shared" ca="1" si="139"/>
        <v>229288</v>
      </c>
      <c r="S394">
        <f t="shared" ca="1" si="160"/>
        <v>139289.21778318836</v>
      </c>
      <c r="T394">
        <f t="shared" ca="1" si="140"/>
        <v>75657.798341161688</v>
      </c>
      <c r="W394">
        <f t="shared" ca="1" si="141"/>
        <v>30374.13508162395</v>
      </c>
      <c r="X394">
        <f t="shared" ca="1" si="142"/>
        <v>9708.4129855995852</v>
      </c>
      <c r="Y394">
        <f t="shared" ca="1" si="143"/>
        <v>27163.330510200769</v>
      </c>
      <c r="Z394">
        <f t="shared" ca="1" si="144"/>
        <v>332109.12885136245</v>
      </c>
      <c r="AA394">
        <f t="shared" ca="1" si="145"/>
        <v>179371.7658504119</v>
      </c>
      <c r="AB394">
        <f t="shared" ca="1" si="146"/>
        <v>152737.36300095054</v>
      </c>
      <c r="AE394">
        <f t="shared" ca="1" si="147"/>
        <v>1</v>
      </c>
      <c r="AF394">
        <f t="shared" ca="1" si="148"/>
        <v>0</v>
      </c>
      <c r="BA394" s="7">
        <f ca="1">Table4[[#This Row],[Column20]]/Table4[[#This Row],[Column9]]</f>
        <v>18914.449585290422</v>
      </c>
      <c r="BD394" s="6">
        <f ca="1">Table4[[#This Row],[Column19]]/Table4[[#This Row],[Column18]]</f>
        <v>0.60748585963150425</v>
      </c>
      <c r="BQ394" t="str">
        <f t="shared" ca="1" si="149"/>
        <v>1</v>
      </c>
      <c r="BS394">
        <f ca="1">IF(Table4[[#This Row],[Column28]]&gt;BU393,Table4[[#This Row],[Column3]],0)</f>
        <v>46</v>
      </c>
    </row>
    <row r="395" spans="1:71" x14ac:dyDescent="0.4">
      <c r="A395">
        <f t="shared" ca="1" si="150"/>
        <v>2</v>
      </c>
      <c r="B395" t="str">
        <f t="shared" ca="1" si="151"/>
        <v>man</v>
      </c>
      <c r="C395">
        <f t="shared" ca="1" si="152"/>
        <v>50</v>
      </c>
      <c r="D395">
        <f t="shared" ca="1" si="153"/>
        <v>4</v>
      </c>
      <c r="E395" t="str">
        <f t="shared" ca="1" si="154"/>
        <v>IT</v>
      </c>
      <c r="F395">
        <f t="shared" ca="1" si="138"/>
        <v>2</v>
      </c>
      <c r="G395" t="str">
        <f ca="1">VLOOKUP(F395,$K$3:$L$7:L399,2)</f>
        <v>college</v>
      </c>
      <c r="H395">
        <f t="shared" ca="1" si="155"/>
        <v>3</v>
      </c>
      <c r="I395">
        <f t="shared" ca="1" si="156"/>
        <v>3</v>
      </c>
      <c r="J395">
        <f t="shared" ca="1" si="157"/>
        <v>76448</v>
      </c>
      <c r="K395">
        <v>133</v>
      </c>
      <c r="L395" t="s">
        <v>13</v>
      </c>
      <c r="N395">
        <v>159</v>
      </c>
      <c r="O395" t="s">
        <v>6</v>
      </c>
      <c r="P395">
        <f t="shared" ca="1" si="158"/>
        <v>3</v>
      </c>
      <c r="Q395" t="str">
        <f t="shared" ca="1" si="159"/>
        <v>osun</v>
      </c>
      <c r="R395">
        <f t="shared" ca="1" si="139"/>
        <v>305792</v>
      </c>
      <c r="S395">
        <f t="shared" ca="1" si="160"/>
        <v>200923.60582290363</v>
      </c>
      <c r="T395">
        <f t="shared" ca="1" si="140"/>
        <v>22008.828748477728</v>
      </c>
      <c r="U395">
        <v>183</v>
      </c>
      <c r="V395" t="s">
        <v>20</v>
      </c>
      <c r="W395">
        <f t="shared" ca="1" si="141"/>
        <v>19526.767327176804</v>
      </c>
      <c r="X395">
        <f t="shared" ca="1" si="142"/>
        <v>63338.080874295258</v>
      </c>
      <c r="Y395">
        <f t="shared" ca="1" si="143"/>
        <v>95650.439751465485</v>
      </c>
      <c r="Z395">
        <f t="shared" ca="1" si="144"/>
        <v>423451.26849994319</v>
      </c>
      <c r="AA395">
        <f t="shared" ca="1" si="145"/>
        <v>283788.45402437571</v>
      </c>
      <c r="AB395">
        <f t="shared" ca="1" si="146"/>
        <v>139662.81447556749</v>
      </c>
      <c r="AE395">
        <f t="shared" ca="1" si="147"/>
        <v>0</v>
      </c>
      <c r="AF395">
        <f t="shared" ca="1" si="148"/>
        <v>1</v>
      </c>
      <c r="BA395" s="7">
        <f ca="1">Table4[[#This Row],[Column20]]/Table4[[#This Row],[Column9]]</f>
        <v>7336.2762494925764</v>
      </c>
      <c r="BD395" s="6">
        <f ca="1">Table4[[#This Row],[Column19]]/Table4[[#This Row],[Column18]]</f>
        <v>0.6570597197536352</v>
      </c>
      <c r="BQ395" t="str">
        <f t="shared" ca="1" si="149"/>
        <v>1</v>
      </c>
      <c r="BS395">
        <f ca="1">IF(Table4[[#This Row],[Column28]]&gt;BU394,Table4[[#This Row],[Column3]],0)</f>
        <v>50</v>
      </c>
    </row>
    <row r="396" spans="1:71" x14ac:dyDescent="0.4">
      <c r="A396">
        <f t="shared" ca="1" si="150"/>
        <v>1</v>
      </c>
      <c r="B396" t="str">
        <f t="shared" ca="1" si="151"/>
        <v>woman</v>
      </c>
      <c r="C396">
        <f t="shared" ca="1" si="152"/>
        <v>37</v>
      </c>
      <c r="D396">
        <f t="shared" ca="1" si="153"/>
        <v>4</v>
      </c>
      <c r="E396" t="str">
        <f t="shared" ca="1" si="154"/>
        <v>IT</v>
      </c>
      <c r="F396">
        <f t="shared" ca="1" si="138"/>
        <v>3</v>
      </c>
      <c r="G396" t="str">
        <f ca="1">VLOOKUP(F396,$K$3:$L$7:L400,2)</f>
        <v>university</v>
      </c>
      <c r="H396">
        <f t="shared" ca="1" si="155"/>
        <v>4</v>
      </c>
      <c r="I396">
        <f t="shared" ca="1" si="156"/>
        <v>3</v>
      </c>
      <c r="J396">
        <f t="shared" ca="1" si="157"/>
        <v>88143</v>
      </c>
      <c r="K396">
        <v>134</v>
      </c>
      <c r="L396" t="s">
        <v>14</v>
      </c>
      <c r="N396">
        <v>160</v>
      </c>
      <c r="O396" t="s">
        <v>7</v>
      </c>
      <c r="P396">
        <f t="shared" ca="1" si="158"/>
        <v>1</v>
      </c>
      <c r="Q396" t="str">
        <f t="shared" ca="1" si="159"/>
        <v>ekiti</v>
      </c>
      <c r="R396">
        <f t="shared" ca="1" si="139"/>
        <v>352572</v>
      </c>
      <c r="S396">
        <f t="shared" ca="1" si="160"/>
        <v>185616.90271638823</v>
      </c>
      <c r="T396">
        <f t="shared" ca="1" si="140"/>
        <v>30610.991489215732</v>
      </c>
      <c r="U396">
        <v>184</v>
      </c>
      <c r="V396" t="s">
        <v>21</v>
      </c>
      <c r="W396">
        <f t="shared" ca="1" si="141"/>
        <v>29388.388926463474</v>
      </c>
      <c r="X396">
        <f t="shared" ca="1" si="142"/>
        <v>84790.298496751508</v>
      </c>
      <c r="Y396">
        <f t="shared" ca="1" si="143"/>
        <v>103968.91443480237</v>
      </c>
      <c r="Z396">
        <f t="shared" ca="1" si="144"/>
        <v>487151.90592401812</v>
      </c>
      <c r="AA396">
        <f t="shared" ca="1" si="145"/>
        <v>299795.59013960318</v>
      </c>
      <c r="AB396">
        <f t="shared" ca="1" si="146"/>
        <v>187356.31578441494</v>
      </c>
      <c r="AE396">
        <f t="shared" ca="1" si="147"/>
        <v>0</v>
      </c>
      <c r="AF396">
        <f t="shared" ca="1" si="148"/>
        <v>1</v>
      </c>
      <c r="BA396" s="7">
        <f ca="1">Table4[[#This Row],[Column20]]/Table4[[#This Row],[Column9]]</f>
        <v>10203.663829738578</v>
      </c>
      <c r="BD396" s="6">
        <f ca="1">Table4[[#This Row],[Column19]]/Table4[[#This Row],[Column18]]</f>
        <v>0.52646524033782671</v>
      </c>
      <c r="BQ396" t="str">
        <f t="shared" ca="1" si="149"/>
        <v>1</v>
      </c>
      <c r="BS396">
        <f ca="1">IF(Table4[[#This Row],[Column28]]&gt;BU395,Table4[[#This Row],[Column3]],0)</f>
        <v>37</v>
      </c>
    </row>
    <row r="397" spans="1:71" x14ac:dyDescent="0.4">
      <c r="A397">
        <f t="shared" ca="1" si="150"/>
        <v>1</v>
      </c>
      <c r="B397" t="str">
        <f t="shared" ca="1" si="151"/>
        <v>woman</v>
      </c>
      <c r="C397">
        <f t="shared" ca="1" si="152"/>
        <v>40</v>
      </c>
      <c r="D397">
        <f t="shared" ca="1" si="153"/>
        <v>4</v>
      </c>
      <c r="E397" t="str">
        <f t="shared" ca="1" si="154"/>
        <v>IT</v>
      </c>
      <c r="F397">
        <f t="shared" ca="1" si="138"/>
        <v>4</v>
      </c>
      <c r="G397" t="str">
        <f ca="1">VLOOKUP(F397,$K$3:$L$7:L401,2)</f>
        <v>technical</v>
      </c>
      <c r="H397">
        <f t="shared" ca="1" si="155"/>
        <v>3</v>
      </c>
      <c r="I397">
        <f t="shared" ca="1" si="156"/>
        <v>3</v>
      </c>
      <c r="J397">
        <f t="shared" ca="1" si="157"/>
        <v>41461</v>
      </c>
      <c r="K397">
        <v>135</v>
      </c>
      <c r="L397" t="s">
        <v>15</v>
      </c>
      <c r="N397">
        <v>161</v>
      </c>
      <c r="O397" t="s">
        <v>8</v>
      </c>
      <c r="P397">
        <f t="shared" ca="1" si="158"/>
        <v>2</v>
      </c>
      <c r="Q397" t="str">
        <f t="shared" ca="1" si="159"/>
        <v>ondo</v>
      </c>
      <c r="R397">
        <f t="shared" ca="1" si="139"/>
        <v>165844</v>
      </c>
      <c r="S397">
        <f t="shared" ca="1" si="160"/>
        <v>85902.51207943575</v>
      </c>
      <c r="T397">
        <f t="shared" ca="1" si="140"/>
        <v>8248.5465129225795</v>
      </c>
      <c r="U397">
        <v>185</v>
      </c>
      <c r="V397" t="s">
        <v>22</v>
      </c>
      <c r="W397">
        <f t="shared" ca="1" si="141"/>
        <v>6087.9892575075683</v>
      </c>
      <c r="X397">
        <f t="shared" ca="1" si="142"/>
        <v>1037.9757261655448</v>
      </c>
      <c r="Y397">
        <f t="shared" ca="1" si="143"/>
        <v>50199.896643666631</v>
      </c>
      <c r="Z397">
        <f t="shared" ca="1" si="144"/>
        <v>224292.44315658923</v>
      </c>
      <c r="AA397">
        <f t="shared" ca="1" si="145"/>
        <v>93028.477063108861</v>
      </c>
      <c r="AB397">
        <f t="shared" ca="1" si="146"/>
        <v>131263.96609348035</v>
      </c>
      <c r="AE397">
        <f t="shared" ca="1" si="147"/>
        <v>0</v>
      </c>
      <c r="AF397">
        <f t="shared" ca="1" si="148"/>
        <v>1</v>
      </c>
      <c r="BA397" s="7">
        <f ca="1">Table4[[#This Row],[Column20]]/Table4[[#This Row],[Column9]]</f>
        <v>2749.5155043075265</v>
      </c>
      <c r="BD397" s="6">
        <f ca="1">Table4[[#This Row],[Column19]]/Table4[[#This Row],[Column18]]</f>
        <v>0.51797178118856124</v>
      </c>
      <c r="BQ397" t="str">
        <f t="shared" ca="1" si="149"/>
        <v>1</v>
      </c>
      <c r="BS397">
        <f ca="1">IF(Table4[[#This Row],[Column28]]&gt;BU396,Table4[[#This Row],[Column3]],0)</f>
        <v>40</v>
      </c>
    </row>
    <row r="398" spans="1:71" x14ac:dyDescent="0.4">
      <c r="A398">
        <f t="shared" ca="1" si="150"/>
        <v>1</v>
      </c>
      <c r="B398" t="str">
        <f t="shared" ca="1" si="151"/>
        <v>woman</v>
      </c>
      <c r="C398">
        <f t="shared" ca="1" si="152"/>
        <v>32</v>
      </c>
      <c r="D398">
        <f t="shared" ca="1" si="153"/>
        <v>2</v>
      </c>
      <c r="E398" t="str">
        <f t="shared" ca="1" si="154"/>
        <v>construction</v>
      </c>
      <c r="F398">
        <f t="shared" ca="1" si="138"/>
        <v>4</v>
      </c>
      <c r="G398" t="str">
        <f ca="1">VLOOKUP(F398,$K$3:$L$7:L402,2)</f>
        <v>technical</v>
      </c>
      <c r="H398">
        <f t="shared" ca="1" si="155"/>
        <v>1</v>
      </c>
      <c r="I398">
        <f t="shared" ca="1" si="156"/>
        <v>2</v>
      </c>
      <c r="J398">
        <f t="shared" ca="1" si="157"/>
        <v>87752</v>
      </c>
      <c r="N398">
        <v>162</v>
      </c>
      <c r="O398" t="s">
        <v>9</v>
      </c>
      <c r="P398">
        <f t="shared" ca="1" si="158"/>
        <v>5</v>
      </c>
      <c r="Q398" t="str">
        <f t="shared" ca="1" si="159"/>
        <v>oyo</v>
      </c>
      <c r="R398">
        <f t="shared" ca="1" si="139"/>
        <v>351008</v>
      </c>
      <c r="S398">
        <f t="shared" ca="1" si="160"/>
        <v>221750.38839675472</v>
      </c>
      <c r="T398">
        <f t="shared" ca="1" si="140"/>
        <v>5070.3640989810192</v>
      </c>
      <c r="U398">
        <v>186</v>
      </c>
      <c r="V398" t="s">
        <v>23</v>
      </c>
      <c r="W398">
        <f t="shared" ca="1" si="141"/>
        <v>1925.5991540699031</v>
      </c>
      <c r="X398">
        <f t="shared" ca="1" si="142"/>
        <v>69953.225675458176</v>
      </c>
      <c r="Y398">
        <f t="shared" ca="1" si="143"/>
        <v>97166.944286457408</v>
      </c>
      <c r="Z398">
        <f t="shared" ca="1" si="144"/>
        <v>453245.3083854384</v>
      </c>
      <c r="AA398">
        <f t="shared" ca="1" si="145"/>
        <v>293629.21322628279</v>
      </c>
      <c r="AB398">
        <f t="shared" ca="1" si="146"/>
        <v>159616.09515915561</v>
      </c>
      <c r="AE398">
        <f t="shared" ca="1" si="147"/>
        <v>1</v>
      </c>
      <c r="AF398">
        <f t="shared" ca="1" si="148"/>
        <v>0</v>
      </c>
      <c r="BA398" s="7">
        <f ca="1">Table4[[#This Row],[Column20]]/Table4[[#This Row],[Column9]]</f>
        <v>2535.1820494905096</v>
      </c>
      <c r="BD398" s="6">
        <f ca="1">Table4[[#This Row],[Column19]]/Table4[[#This Row],[Column18]]</f>
        <v>0.63175308937903041</v>
      </c>
      <c r="BQ398" t="str">
        <f t="shared" ca="1" si="149"/>
        <v>1</v>
      </c>
      <c r="BS398">
        <f ca="1">IF(Table4[[#This Row],[Column28]]&gt;BU397,Table4[[#This Row],[Column3]],0)</f>
        <v>32</v>
      </c>
    </row>
    <row r="399" spans="1:71" x14ac:dyDescent="0.4">
      <c r="A399">
        <f t="shared" ca="1" si="150"/>
        <v>2</v>
      </c>
      <c r="B399" t="str">
        <f t="shared" ca="1" si="151"/>
        <v>man</v>
      </c>
      <c r="C399">
        <f t="shared" ca="1" si="152"/>
        <v>29</v>
      </c>
      <c r="D399">
        <f t="shared" ca="1" si="153"/>
        <v>5</v>
      </c>
      <c r="E399" t="str">
        <f t="shared" ca="1" si="154"/>
        <v>General work</v>
      </c>
      <c r="F399">
        <f t="shared" ca="1" si="138"/>
        <v>4</v>
      </c>
      <c r="G399" t="str">
        <f ca="1">VLOOKUP(F399,$K$3:$L$7:L403,2)</f>
        <v>technical</v>
      </c>
      <c r="H399">
        <f t="shared" ca="1" si="155"/>
        <v>0</v>
      </c>
      <c r="I399">
        <f t="shared" ca="1" si="156"/>
        <v>2</v>
      </c>
      <c r="J399">
        <f t="shared" ca="1" si="157"/>
        <v>54789</v>
      </c>
      <c r="P399">
        <f t="shared" ca="1" si="158"/>
        <v>7</v>
      </c>
      <c r="Q399" t="str">
        <f t="shared" ca="1" si="159"/>
        <v>kwara</v>
      </c>
      <c r="R399">
        <f t="shared" ca="1" si="139"/>
        <v>164367</v>
      </c>
      <c r="S399">
        <f t="shared" ca="1" si="160"/>
        <v>95775.264469611095</v>
      </c>
      <c r="T399">
        <f t="shared" ca="1" si="140"/>
        <v>48762.925787161264</v>
      </c>
      <c r="U399">
        <v>187</v>
      </c>
      <c r="V399" t="s">
        <v>24</v>
      </c>
      <c r="W399">
        <f t="shared" ca="1" si="141"/>
        <v>30455.467181601594</v>
      </c>
      <c r="X399">
        <f t="shared" ca="1" si="142"/>
        <v>41055.334733886688</v>
      </c>
      <c r="Y399">
        <f t="shared" ca="1" si="143"/>
        <v>31431.875670795591</v>
      </c>
      <c r="Z399">
        <f t="shared" ca="1" si="144"/>
        <v>244561.80145795684</v>
      </c>
      <c r="AA399">
        <f t="shared" ca="1" si="145"/>
        <v>167286.06638509937</v>
      </c>
      <c r="AB399">
        <f t="shared" ca="1" si="146"/>
        <v>77275.735072857467</v>
      </c>
      <c r="AE399">
        <f t="shared" ca="1" si="147"/>
        <v>0</v>
      </c>
      <c r="AF399">
        <f t="shared" ca="1" si="148"/>
        <v>1</v>
      </c>
      <c r="BA399" s="7">
        <f ca="1">Table4[[#This Row],[Column20]]/Table4[[#This Row],[Column9]]</f>
        <v>24381.462893580632</v>
      </c>
      <c r="BD399" s="6">
        <f ca="1">Table4[[#This Row],[Column19]]/Table4[[#This Row],[Column18]]</f>
        <v>0.58269156503197783</v>
      </c>
      <c r="BQ399" t="str">
        <f t="shared" ca="1" si="149"/>
        <v>1</v>
      </c>
      <c r="BS399">
        <f ca="1">IF(Table4[[#This Row],[Column28]]&gt;BU398,Table4[[#This Row],[Column3]],0)</f>
        <v>29</v>
      </c>
    </row>
    <row r="400" spans="1:71" x14ac:dyDescent="0.4">
      <c r="A400">
        <f t="shared" ca="1" si="150"/>
        <v>1</v>
      </c>
      <c r="B400" t="str">
        <f t="shared" ca="1" si="151"/>
        <v>woman</v>
      </c>
      <c r="C400">
        <f t="shared" ca="1" si="152"/>
        <v>40</v>
      </c>
      <c r="D400">
        <f t="shared" ca="1" si="153"/>
        <v>6</v>
      </c>
      <c r="E400" t="str">
        <f t="shared" ca="1" si="154"/>
        <v>Agriculture</v>
      </c>
      <c r="F400">
        <f t="shared" ca="1" si="138"/>
        <v>3</v>
      </c>
      <c r="G400" t="str">
        <f ca="1">VLOOKUP(F400,$K$3:$L$7:L404,2)</f>
        <v>university</v>
      </c>
      <c r="H400">
        <f t="shared" ca="1" si="155"/>
        <v>3</v>
      </c>
      <c r="I400">
        <f t="shared" ca="1" si="156"/>
        <v>3</v>
      </c>
      <c r="J400">
        <f t="shared" ca="1" si="157"/>
        <v>76025</v>
      </c>
      <c r="P400">
        <f t="shared" ca="1" si="158"/>
        <v>3</v>
      </c>
      <c r="Q400" t="str">
        <f t="shared" ca="1" si="159"/>
        <v>osun</v>
      </c>
      <c r="R400">
        <f t="shared" ca="1" si="139"/>
        <v>228075</v>
      </c>
      <c r="S400">
        <f t="shared" ca="1" si="160"/>
        <v>116209.36549420706</v>
      </c>
      <c r="T400">
        <f t="shared" ca="1" si="140"/>
        <v>88750.799986810613</v>
      </c>
      <c r="U400">
        <v>188</v>
      </c>
      <c r="V400" t="s">
        <v>25</v>
      </c>
      <c r="W400">
        <f t="shared" ca="1" si="141"/>
        <v>6262.5623907954459</v>
      </c>
      <c r="X400">
        <f t="shared" ca="1" si="142"/>
        <v>13082.404443068468</v>
      </c>
      <c r="Y400">
        <f t="shared" ca="1" si="143"/>
        <v>98260.279232286193</v>
      </c>
      <c r="Z400">
        <f t="shared" ca="1" si="144"/>
        <v>415086.07921909681</v>
      </c>
      <c r="AA400">
        <f t="shared" ca="1" si="145"/>
        <v>135554.33232807097</v>
      </c>
      <c r="AB400">
        <f t="shared" ca="1" si="146"/>
        <v>279531.7468910258</v>
      </c>
      <c r="AE400">
        <f t="shared" ca="1" si="147"/>
        <v>0</v>
      </c>
      <c r="AF400">
        <f t="shared" ca="1" si="148"/>
        <v>1</v>
      </c>
      <c r="BA400" s="7">
        <f ca="1">Table4[[#This Row],[Column20]]/Table4[[#This Row],[Column9]]</f>
        <v>29583.599995603538</v>
      </c>
      <c r="BD400" s="6">
        <f ca="1">Table4[[#This Row],[Column19]]/Table4[[#This Row],[Column18]]</f>
        <v>0.50952259341973938</v>
      </c>
      <c r="BQ400" t="str">
        <f t="shared" ca="1" si="149"/>
        <v>1</v>
      </c>
      <c r="BS400">
        <f ca="1">IF(Table4[[#This Row],[Column28]]&gt;BU399,Table4[[#This Row],[Column3]],0)</f>
        <v>40</v>
      </c>
    </row>
    <row r="401" spans="1:71" x14ac:dyDescent="0.4">
      <c r="A401">
        <f t="shared" ca="1" si="150"/>
        <v>1</v>
      </c>
      <c r="B401" t="str">
        <f t="shared" ca="1" si="151"/>
        <v>woman</v>
      </c>
      <c r="C401">
        <f t="shared" ca="1" si="152"/>
        <v>32</v>
      </c>
      <c r="D401">
        <f t="shared" ca="1" si="153"/>
        <v>6</v>
      </c>
      <c r="E401" t="str">
        <f t="shared" ca="1" si="154"/>
        <v>Agriculture</v>
      </c>
      <c r="F401">
        <f t="shared" ca="1" si="138"/>
        <v>5</v>
      </c>
      <c r="G401" t="str">
        <f ca="1">VLOOKUP(F401,$K$3:$L$7:L405,2)</f>
        <v>other</v>
      </c>
      <c r="H401">
        <f t="shared" ca="1" si="155"/>
        <v>2</v>
      </c>
      <c r="I401">
        <f t="shared" ca="1" si="156"/>
        <v>1</v>
      </c>
      <c r="J401">
        <f t="shared" ca="1" si="157"/>
        <v>50852</v>
      </c>
      <c r="P401">
        <f t="shared" ca="1" si="158"/>
        <v>3</v>
      </c>
      <c r="Q401" t="str">
        <f t="shared" ca="1" si="159"/>
        <v>osun</v>
      </c>
      <c r="R401">
        <f t="shared" ca="1" si="139"/>
        <v>203408</v>
      </c>
      <c r="S401">
        <f t="shared" ca="1" si="160"/>
        <v>25046.204463877777</v>
      </c>
      <c r="T401">
        <f t="shared" ca="1" si="140"/>
        <v>33338.07675046465</v>
      </c>
      <c r="U401">
        <v>189</v>
      </c>
      <c r="V401" t="s">
        <v>26</v>
      </c>
      <c r="W401">
        <f t="shared" ca="1" si="141"/>
        <v>19119.981159044637</v>
      </c>
      <c r="X401">
        <f t="shared" ca="1" si="142"/>
        <v>44122.262204274433</v>
      </c>
      <c r="Y401">
        <f t="shared" ca="1" si="143"/>
        <v>8730.6198737507111</v>
      </c>
      <c r="Z401">
        <f t="shared" ca="1" si="144"/>
        <v>245476.69662421537</v>
      </c>
      <c r="AA401">
        <f t="shared" ca="1" si="145"/>
        <v>88288.447827196855</v>
      </c>
      <c r="AB401">
        <f t="shared" ca="1" si="146"/>
        <v>157188.24879701852</v>
      </c>
      <c r="AE401">
        <f t="shared" ca="1" si="147"/>
        <v>0</v>
      </c>
      <c r="AF401">
        <f t="shared" ca="1" si="148"/>
        <v>1</v>
      </c>
      <c r="BA401" s="7">
        <f ca="1">Table4[[#This Row],[Column20]]/Table4[[#This Row],[Column9]]</f>
        <v>33338.07675046465</v>
      </c>
      <c r="BD401" s="6">
        <f ca="1">Table4[[#This Row],[Column19]]/Table4[[#This Row],[Column18]]</f>
        <v>0.12313283874713767</v>
      </c>
      <c r="BQ401" t="str">
        <f t="shared" ca="1" si="149"/>
        <v>1</v>
      </c>
      <c r="BS401">
        <f ca="1">IF(Table4[[#This Row],[Column28]]&gt;BU400,Table4[[#This Row],[Column3]],0)</f>
        <v>32</v>
      </c>
    </row>
    <row r="402" spans="1:71" x14ac:dyDescent="0.4">
      <c r="A402">
        <f t="shared" ca="1" si="150"/>
        <v>1</v>
      </c>
      <c r="B402" t="str">
        <f t="shared" ca="1" si="151"/>
        <v>woman</v>
      </c>
      <c r="C402">
        <f t="shared" ca="1" si="152"/>
        <v>32</v>
      </c>
      <c r="D402">
        <f t="shared" ca="1" si="153"/>
        <v>5</v>
      </c>
      <c r="E402" t="str">
        <f t="shared" ca="1" si="154"/>
        <v>General work</v>
      </c>
      <c r="F402">
        <f t="shared" ref="F402:F465" ca="1" si="161">RANDBETWEEN(1,5)</f>
        <v>5</v>
      </c>
      <c r="G402" t="str">
        <f ca="1">VLOOKUP(F402,$K$3:$L$7:L406,2)</f>
        <v>other</v>
      </c>
      <c r="H402">
        <f t="shared" ca="1" si="155"/>
        <v>2</v>
      </c>
      <c r="I402">
        <f t="shared" ca="1" si="156"/>
        <v>2</v>
      </c>
      <c r="J402">
        <f t="shared" ca="1" si="157"/>
        <v>53104</v>
      </c>
      <c r="P402">
        <f t="shared" ca="1" si="158"/>
        <v>7</v>
      </c>
      <c r="Q402" t="str">
        <f t="shared" ca="1" si="159"/>
        <v>kwara</v>
      </c>
      <c r="R402">
        <f t="shared" ca="1" si="139"/>
        <v>159312</v>
      </c>
      <c r="S402">
        <f t="shared" ca="1" si="160"/>
        <v>48962.673838004644</v>
      </c>
      <c r="T402">
        <f t="shared" ca="1" si="140"/>
        <v>105309.4955218815</v>
      </c>
      <c r="W402">
        <f t="shared" ca="1" si="141"/>
        <v>84146.091548999219</v>
      </c>
      <c r="X402">
        <f t="shared" ca="1" si="142"/>
        <v>19918.426625574106</v>
      </c>
      <c r="Y402">
        <f t="shared" ca="1" si="143"/>
        <v>73333.545023072365</v>
      </c>
      <c r="Z402">
        <f t="shared" ca="1" si="144"/>
        <v>337955.0405449539</v>
      </c>
      <c r="AA402">
        <f t="shared" ca="1" si="145"/>
        <v>153027.19201257796</v>
      </c>
      <c r="AB402">
        <f t="shared" ca="1" si="146"/>
        <v>184927.84853237594</v>
      </c>
      <c r="AE402">
        <f t="shared" ca="1" si="147"/>
        <v>0</v>
      </c>
      <c r="AF402">
        <f t="shared" ca="1" si="148"/>
        <v>1</v>
      </c>
      <c r="BA402" s="7">
        <f ca="1">Table4[[#This Row],[Column20]]/Table4[[#This Row],[Column9]]</f>
        <v>52654.747760940751</v>
      </c>
      <c r="BD402" s="6">
        <f ca="1">Table4[[#This Row],[Column19]]/Table4[[#This Row],[Column18]]</f>
        <v>0.3073382660314643</v>
      </c>
      <c r="BQ402" t="str">
        <f t="shared" ca="1" si="149"/>
        <v>1</v>
      </c>
      <c r="BS402">
        <f ca="1">IF(Table4[[#This Row],[Column28]]&gt;BU401,Table4[[#This Row],[Column3]],0)</f>
        <v>32</v>
      </c>
    </row>
    <row r="403" spans="1:71" x14ac:dyDescent="0.4">
      <c r="A403">
        <f t="shared" ca="1" si="150"/>
        <v>1</v>
      </c>
      <c r="B403" t="str">
        <f t="shared" ca="1" si="151"/>
        <v>woman</v>
      </c>
      <c r="C403">
        <f t="shared" ca="1" si="152"/>
        <v>26</v>
      </c>
      <c r="D403">
        <f t="shared" ca="1" si="153"/>
        <v>1</v>
      </c>
      <c r="E403" t="str">
        <f t="shared" ca="1" si="154"/>
        <v>heallth</v>
      </c>
      <c r="F403">
        <f t="shared" ca="1" si="161"/>
        <v>3</v>
      </c>
      <c r="G403" t="str">
        <f ca="1">VLOOKUP(F403,$K$3:$L$7:L407,2)</f>
        <v>university</v>
      </c>
      <c r="H403">
        <f t="shared" ca="1" si="155"/>
        <v>2</v>
      </c>
      <c r="I403">
        <f t="shared" ca="1" si="156"/>
        <v>1</v>
      </c>
      <c r="J403">
        <f t="shared" ca="1" si="157"/>
        <v>36658</v>
      </c>
      <c r="P403">
        <f t="shared" ca="1" si="158"/>
        <v>6</v>
      </c>
      <c r="Q403" t="str">
        <f t="shared" ca="1" si="159"/>
        <v>ogun</v>
      </c>
      <c r="R403">
        <f t="shared" ref="R403:R466" ca="1" si="162">RANDBETWEEN(3,4)*J403</f>
        <v>109974</v>
      </c>
      <c r="S403">
        <f t="shared" ca="1" si="160"/>
        <v>21183.139418732961</v>
      </c>
      <c r="T403">
        <f t="shared" ref="T403:T466" ca="1" si="163">RAND()*I403*J403</f>
        <v>26279.981734039495</v>
      </c>
      <c r="W403">
        <f t="shared" ref="W403:W466" ca="1" si="164">RAND()*T403</f>
        <v>21261.770483006705</v>
      </c>
      <c r="X403">
        <f t="shared" ref="X403:X466" ca="1" si="165">RAND()*J403</f>
        <v>2261.5254443586759</v>
      </c>
      <c r="Y403">
        <f t="shared" ref="Y403:Y466" ca="1" si="166">RAND()*J403*1.5</f>
        <v>44063.997679928041</v>
      </c>
      <c r="Z403">
        <f t="shared" ref="Z403:Z466" ca="1" si="167">R403+Y403+T403</f>
        <v>180317.97941396752</v>
      </c>
      <c r="AA403">
        <f t="shared" ref="AA403:AA466" ca="1" si="168">S403+W403+X403</f>
        <v>44706.43534609834</v>
      </c>
      <c r="AB403">
        <f t="shared" ref="AB403:AB466" ca="1" si="169">Z403-AA403</f>
        <v>135611.5440678692</v>
      </c>
      <c r="AE403">
        <f t="shared" ca="1" si="147"/>
        <v>1</v>
      </c>
      <c r="AF403">
        <f t="shared" ca="1" si="148"/>
        <v>0</v>
      </c>
      <c r="BA403" s="7">
        <f ca="1">Table4[[#This Row],[Column20]]/Table4[[#This Row],[Column9]]</f>
        <v>26279.981734039495</v>
      </c>
      <c r="BD403" s="6">
        <f ca="1">Table4[[#This Row],[Column19]]/Table4[[#This Row],[Column18]]</f>
        <v>0.1926195229666372</v>
      </c>
      <c r="BQ403" t="str">
        <f t="shared" ca="1" si="149"/>
        <v>1</v>
      </c>
      <c r="BS403">
        <f ca="1">IF(Table4[[#This Row],[Column28]]&gt;BU402,Table4[[#This Row],[Column3]],0)</f>
        <v>26</v>
      </c>
    </row>
    <row r="404" spans="1:71" x14ac:dyDescent="0.4">
      <c r="A404">
        <f t="shared" ca="1" si="150"/>
        <v>2</v>
      </c>
      <c r="B404" t="str">
        <f t="shared" ca="1" si="151"/>
        <v>man</v>
      </c>
      <c r="C404">
        <f t="shared" ca="1" si="152"/>
        <v>46</v>
      </c>
      <c r="D404">
        <f t="shared" ca="1" si="153"/>
        <v>6</v>
      </c>
      <c r="E404" t="str">
        <f t="shared" ca="1" si="154"/>
        <v>Agriculture</v>
      </c>
      <c r="F404">
        <f t="shared" ca="1" si="161"/>
        <v>4</v>
      </c>
      <c r="G404" t="str">
        <f ca="1">VLOOKUP(F404,$K$3:$L$7:L408,2)</f>
        <v>technical</v>
      </c>
      <c r="H404">
        <f t="shared" ca="1" si="155"/>
        <v>0</v>
      </c>
      <c r="I404">
        <f t="shared" ca="1" si="156"/>
        <v>3</v>
      </c>
      <c r="J404">
        <f t="shared" ca="1" si="157"/>
        <v>76992</v>
      </c>
      <c r="P404">
        <f t="shared" ca="1" si="158"/>
        <v>5</v>
      </c>
      <c r="Q404" t="str">
        <f t="shared" ca="1" si="159"/>
        <v>oyo</v>
      </c>
      <c r="R404">
        <f t="shared" ca="1" si="162"/>
        <v>230976</v>
      </c>
      <c r="S404">
        <f t="shared" ca="1" si="160"/>
        <v>184651.42452225133</v>
      </c>
      <c r="T404">
        <f t="shared" ca="1" si="163"/>
        <v>215023.38321935592</v>
      </c>
      <c r="W404">
        <f t="shared" ca="1" si="164"/>
        <v>13969.219767535787</v>
      </c>
      <c r="X404">
        <f t="shared" ca="1" si="165"/>
        <v>3531.992898545343</v>
      </c>
      <c r="Y404">
        <f t="shared" ca="1" si="166"/>
        <v>3865.8340021742806</v>
      </c>
      <c r="Z404">
        <f t="shared" ca="1" si="167"/>
        <v>449865.21722153021</v>
      </c>
      <c r="AA404">
        <f t="shared" ca="1" si="168"/>
        <v>202152.63718833245</v>
      </c>
      <c r="AB404">
        <f t="shared" ca="1" si="169"/>
        <v>247712.58003319777</v>
      </c>
      <c r="AE404">
        <f t="shared" ca="1" si="147"/>
        <v>1</v>
      </c>
      <c r="AF404">
        <f t="shared" ca="1" si="148"/>
        <v>0</v>
      </c>
      <c r="BA404" s="7">
        <f ca="1">Table4[[#This Row],[Column20]]/Table4[[#This Row],[Column9]]</f>
        <v>71674.46107311864</v>
      </c>
      <c r="BD404" s="6">
        <f ca="1">Table4[[#This Row],[Column19]]/Table4[[#This Row],[Column18]]</f>
        <v>0.79943987480193324</v>
      </c>
      <c r="BQ404" t="str">
        <f t="shared" ca="1" si="149"/>
        <v>1</v>
      </c>
      <c r="BS404">
        <f ca="1">IF(Table4[[#This Row],[Column28]]&gt;BU403,Table4[[#This Row],[Column3]],0)</f>
        <v>46</v>
      </c>
    </row>
    <row r="405" spans="1:71" x14ac:dyDescent="0.4">
      <c r="A405">
        <f t="shared" ca="1" si="150"/>
        <v>2</v>
      </c>
      <c r="B405" t="str">
        <f t="shared" ca="1" si="151"/>
        <v>man</v>
      </c>
      <c r="C405">
        <f t="shared" ca="1" si="152"/>
        <v>50</v>
      </c>
      <c r="D405">
        <f t="shared" ca="1" si="153"/>
        <v>1</v>
      </c>
      <c r="E405" t="str">
        <f t="shared" ca="1" si="154"/>
        <v>heallth</v>
      </c>
      <c r="F405">
        <f t="shared" ca="1" si="161"/>
        <v>1</v>
      </c>
      <c r="G405" t="str">
        <f ca="1">VLOOKUP(F405,$K$3:$L$7:L409,2)</f>
        <v>high school</v>
      </c>
      <c r="H405">
        <f t="shared" ca="1" si="155"/>
        <v>3</v>
      </c>
      <c r="I405">
        <f t="shared" ca="1" si="156"/>
        <v>3</v>
      </c>
      <c r="J405">
        <f t="shared" ca="1" si="157"/>
        <v>73829</v>
      </c>
      <c r="P405">
        <f t="shared" ca="1" si="158"/>
        <v>7</v>
      </c>
      <c r="Q405" t="str">
        <f t="shared" ca="1" si="159"/>
        <v>kwara</v>
      </c>
      <c r="R405">
        <f t="shared" ca="1" si="162"/>
        <v>221487</v>
      </c>
      <c r="S405">
        <f t="shared" ca="1" si="160"/>
        <v>115548.77377597718</v>
      </c>
      <c r="T405">
        <f t="shared" ca="1" si="163"/>
        <v>72572.462202057737</v>
      </c>
      <c r="W405">
        <f t="shared" ca="1" si="164"/>
        <v>56858.135754239847</v>
      </c>
      <c r="X405">
        <f t="shared" ca="1" si="165"/>
        <v>43139.243140931314</v>
      </c>
      <c r="Y405">
        <f t="shared" ca="1" si="166"/>
        <v>28731.617467301334</v>
      </c>
      <c r="Z405">
        <f t="shared" ca="1" si="167"/>
        <v>322791.07966935908</v>
      </c>
      <c r="AA405">
        <f t="shared" ca="1" si="168"/>
        <v>215546.15267114836</v>
      </c>
      <c r="AB405">
        <f t="shared" ca="1" si="169"/>
        <v>107244.92699821072</v>
      </c>
      <c r="AE405">
        <f t="shared" ca="1" si="147"/>
        <v>1</v>
      </c>
      <c r="AF405">
        <f t="shared" ca="1" si="148"/>
        <v>0</v>
      </c>
      <c r="BA405" s="7">
        <f ca="1">Table4[[#This Row],[Column20]]/Table4[[#This Row],[Column9]]</f>
        <v>24190.820734019246</v>
      </c>
      <c r="BD405" s="6">
        <f ca="1">Table4[[#This Row],[Column19]]/Table4[[#This Row],[Column18]]</f>
        <v>0.52169551159199945</v>
      </c>
      <c r="BQ405" t="str">
        <f t="shared" ca="1" si="149"/>
        <v>1</v>
      </c>
      <c r="BS405">
        <f ca="1">IF(Table4[[#This Row],[Column28]]&gt;BU404,Table4[[#This Row],[Column3]],0)</f>
        <v>50</v>
      </c>
    </row>
    <row r="406" spans="1:71" x14ac:dyDescent="0.4">
      <c r="A406">
        <f t="shared" ca="1" si="150"/>
        <v>2</v>
      </c>
      <c r="B406" t="str">
        <f t="shared" ca="1" si="151"/>
        <v>man</v>
      </c>
      <c r="C406">
        <f t="shared" ca="1" si="152"/>
        <v>38</v>
      </c>
      <c r="D406">
        <f t="shared" ca="1" si="153"/>
        <v>6</v>
      </c>
      <c r="E406" t="str">
        <f t="shared" ca="1" si="154"/>
        <v>Agriculture</v>
      </c>
      <c r="F406">
        <f t="shared" ca="1" si="161"/>
        <v>2</v>
      </c>
      <c r="G406" t="str">
        <f ca="1">VLOOKUP(F406,$K$3:$L$7:L410,2)</f>
        <v>college</v>
      </c>
      <c r="H406">
        <f t="shared" ca="1" si="155"/>
        <v>3</v>
      </c>
      <c r="I406">
        <f t="shared" ca="1" si="156"/>
        <v>3</v>
      </c>
      <c r="J406">
        <f t="shared" ca="1" si="157"/>
        <v>70509</v>
      </c>
      <c r="P406">
        <f t="shared" ca="1" si="158"/>
        <v>1</v>
      </c>
      <c r="Q406" t="str">
        <f t="shared" ca="1" si="159"/>
        <v>ekiti</v>
      </c>
      <c r="R406">
        <f t="shared" ca="1" si="162"/>
        <v>211527</v>
      </c>
      <c r="S406">
        <f t="shared" ca="1" si="160"/>
        <v>101322.25051729333</v>
      </c>
      <c r="T406">
        <f t="shared" ca="1" si="163"/>
        <v>99869.419550175051</v>
      </c>
      <c r="W406">
        <f t="shared" ca="1" si="164"/>
        <v>38996.254342015949</v>
      </c>
      <c r="X406">
        <f t="shared" ca="1" si="165"/>
        <v>34928.227012441552</v>
      </c>
      <c r="Y406">
        <f t="shared" ca="1" si="166"/>
        <v>93272.783924864692</v>
      </c>
      <c r="Z406">
        <f t="shared" ca="1" si="167"/>
        <v>404669.2034750398</v>
      </c>
      <c r="AA406">
        <f t="shared" ca="1" si="168"/>
        <v>175246.73187175085</v>
      </c>
      <c r="AB406">
        <f t="shared" ca="1" si="169"/>
        <v>229422.47160328896</v>
      </c>
      <c r="AE406">
        <f t="shared" ca="1" si="147"/>
        <v>1</v>
      </c>
      <c r="AF406">
        <f t="shared" ca="1" si="148"/>
        <v>0</v>
      </c>
      <c r="BA406" s="7">
        <f ca="1">Table4[[#This Row],[Column20]]/Table4[[#This Row],[Column9]]</f>
        <v>33289.806516725017</v>
      </c>
      <c r="BD406" s="6">
        <f ca="1">Table4[[#This Row],[Column19]]/Table4[[#This Row],[Column18]]</f>
        <v>0.47900386483660873</v>
      </c>
      <c r="BQ406" t="str">
        <f t="shared" ca="1" si="149"/>
        <v>1</v>
      </c>
      <c r="BS406">
        <f ca="1">IF(Table4[[#This Row],[Column28]]&gt;BU405,Table4[[#This Row],[Column3]],0)</f>
        <v>38</v>
      </c>
    </row>
    <row r="407" spans="1:71" x14ac:dyDescent="0.4">
      <c r="A407">
        <f t="shared" ca="1" si="150"/>
        <v>2</v>
      </c>
      <c r="B407" t="str">
        <f t="shared" ca="1" si="151"/>
        <v>man</v>
      </c>
      <c r="C407">
        <f t="shared" ca="1" si="152"/>
        <v>48</v>
      </c>
      <c r="D407">
        <f t="shared" ca="1" si="153"/>
        <v>1</v>
      </c>
      <c r="E407" t="str">
        <f t="shared" ca="1" si="154"/>
        <v>heallth</v>
      </c>
      <c r="F407">
        <f t="shared" ca="1" si="161"/>
        <v>4</v>
      </c>
      <c r="G407" t="str">
        <f ca="1">VLOOKUP(F407,$K$3:$L$7:L411,2)</f>
        <v>technical</v>
      </c>
      <c r="H407">
        <f t="shared" ca="1" si="155"/>
        <v>0</v>
      </c>
      <c r="I407">
        <f t="shared" ca="1" si="156"/>
        <v>4</v>
      </c>
      <c r="J407">
        <f t="shared" ca="1" si="157"/>
        <v>50380</v>
      </c>
      <c r="P407">
        <f t="shared" ca="1" si="158"/>
        <v>6</v>
      </c>
      <c r="Q407" t="str">
        <f t="shared" ca="1" si="159"/>
        <v>ogun</v>
      </c>
      <c r="R407">
        <f t="shared" ca="1" si="162"/>
        <v>201520</v>
      </c>
      <c r="S407">
        <f t="shared" ca="1" si="160"/>
        <v>182596.29316072422</v>
      </c>
      <c r="T407">
        <f t="shared" ca="1" si="163"/>
        <v>16483.064501835528</v>
      </c>
      <c r="W407">
        <f t="shared" ca="1" si="164"/>
        <v>5327.9402354779331</v>
      </c>
      <c r="X407">
        <f t="shared" ca="1" si="165"/>
        <v>23411.644462051649</v>
      </c>
      <c r="Y407">
        <f t="shared" ca="1" si="166"/>
        <v>65778.896741979799</v>
      </c>
      <c r="Z407">
        <f t="shared" ca="1" si="167"/>
        <v>283781.96124381537</v>
      </c>
      <c r="AA407">
        <f t="shared" ca="1" si="168"/>
        <v>211335.87785825381</v>
      </c>
      <c r="AB407">
        <f t="shared" ca="1" si="169"/>
        <v>72446.083385561564</v>
      </c>
      <c r="AE407">
        <f t="shared" ca="1" si="147"/>
        <v>0</v>
      </c>
      <c r="AF407">
        <f t="shared" ca="1" si="148"/>
        <v>1</v>
      </c>
      <c r="BA407" s="7">
        <f ca="1">Table4[[#This Row],[Column20]]/Table4[[#This Row],[Column9]]</f>
        <v>4120.766125458882</v>
      </c>
      <c r="BD407" s="6">
        <f ca="1">Table4[[#This Row],[Column19]]/Table4[[#This Row],[Column18]]</f>
        <v>0.90609514271895708</v>
      </c>
      <c r="BQ407" t="str">
        <f t="shared" ca="1" si="149"/>
        <v>1</v>
      </c>
      <c r="BS407">
        <f ca="1">IF(Table4[[#This Row],[Column28]]&gt;BU406,Table4[[#This Row],[Column3]],0)</f>
        <v>48</v>
      </c>
    </row>
    <row r="408" spans="1:71" x14ac:dyDescent="0.4">
      <c r="A408">
        <f t="shared" ca="1" si="150"/>
        <v>1</v>
      </c>
      <c r="B408" t="str">
        <f t="shared" ca="1" si="151"/>
        <v>woman</v>
      </c>
      <c r="C408">
        <f t="shared" ca="1" si="152"/>
        <v>40</v>
      </c>
      <c r="D408">
        <f t="shared" ca="1" si="153"/>
        <v>6</v>
      </c>
      <c r="E408" t="str">
        <f t="shared" ca="1" si="154"/>
        <v>Agriculture</v>
      </c>
      <c r="F408">
        <f t="shared" ca="1" si="161"/>
        <v>2</v>
      </c>
      <c r="G408" t="str">
        <f ca="1">VLOOKUP(F408,$K$3:$L$7:L412,2)</f>
        <v>college</v>
      </c>
      <c r="H408">
        <f t="shared" ca="1" si="155"/>
        <v>0</v>
      </c>
      <c r="I408">
        <f t="shared" ca="1" si="156"/>
        <v>2</v>
      </c>
      <c r="J408">
        <f t="shared" ca="1" si="157"/>
        <v>52904</v>
      </c>
      <c r="K408">
        <v>136</v>
      </c>
      <c r="L408" t="s">
        <v>11</v>
      </c>
      <c r="N408">
        <v>163</v>
      </c>
      <c r="O408" t="s">
        <v>4</v>
      </c>
      <c r="P408">
        <f t="shared" ca="1" si="158"/>
        <v>7</v>
      </c>
      <c r="Q408" t="str">
        <f t="shared" ca="1" si="159"/>
        <v>kwara</v>
      </c>
      <c r="R408">
        <f t="shared" ca="1" si="162"/>
        <v>211616</v>
      </c>
      <c r="S408">
        <f t="shared" ca="1" si="160"/>
        <v>160291.15176657564</v>
      </c>
      <c r="T408">
        <f t="shared" ca="1" si="163"/>
        <v>77944.33330445482</v>
      </c>
      <c r="W408">
        <f t="shared" ca="1" si="164"/>
        <v>55732.395775345183</v>
      </c>
      <c r="X408">
        <f t="shared" ca="1" si="165"/>
        <v>18460.400400836843</v>
      </c>
      <c r="Y408">
        <f t="shared" ca="1" si="166"/>
        <v>69791.036858201813</v>
      </c>
      <c r="Z408">
        <f t="shared" ca="1" si="167"/>
        <v>359351.37016265665</v>
      </c>
      <c r="AA408">
        <f t="shared" ca="1" si="168"/>
        <v>234483.94794275766</v>
      </c>
      <c r="AB408">
        <f t="shared" ca="1" si="169"/>
        <v>124867.42221989899</v>
      </c>
      <c r="AE408">
        <f t="shared" ca="1" si="147"/>
        <v>1</v>
      </c>
      <c r="AF408">
        <f t="shared" ca="1" si="148"/>
        <v>0</v>
      </c>
      <c r="BA408" s="7">
        <f ca="1">Table4[[#This Row],[Column20]]/Table4[[#This Row],[Column9]]</f>
        <v>38972.16665222741</v>
      </c>
      <c r="BD408" s="6">
        <f ca="1">Table4[[#This Row],[Column19]]/Table4[[#This Row],[Column18]]</f>
        <v>0.75746234578942817</v>
      </c>
      <c r="BQ408" t="str">
        <f t="shared" ca="1" si="149"/>
        <v>0</v>
      </c>
      <c r="BS408">
        <f ca="1">IF(Table4[[#This Row],[Column28]]&gt;BU407,Table4[[#This Row],[Column3]],0)</f>
        <v>40</v>
      </c>
    </row>
    <row r="409" spans="1:71" x14ac:dyDescent="0.4">
      <c r="A409">
        <f t="shared" ca="1" si="150"/>
        <v>2</v>
      </c>
      <c r="B409" t="str">
        <f t="shared" ca="1" si="151"/>
        <v>man</v>
      </c>
      <c r="C409">
        <f t="shared" ca="1" si="152"/>
        <v>38</v>
      </c>
      <c r="D409">
        <f t="shared" ca="1" si="153"/>
        <v>4</v>
      </c>
      <c r="E409" t="str">
        <f t="shared" ca="1" si="154"/>
        <v>IT</v>
      </c>
      <c r="F409">
        <f t="shared" ca="1" si="161"/>
        <v>2</v>
      </c>
      <c r="G409" t="str">
        <f ca="1">VLOOKUP(F409,$K$3:$L$7:L413,2)</f>
        <v>college</v>
      </c>
      <c r="H409">
        <f t="shared" ca="1" si="155"/>
        <v>1</v>
      </c>
      <c r="I409">
        <f t="shared" ca="1" si="156"/>
        <v>1</v>
      </c>
      <c r="J409">
        <f t="shared" ca="1" si="157"/>
        <v>77794</v>
      </c>
      <c r="K409">
        <v>137</v>
      </c>
      <c r="L409" t="s">
        <v>12</v>
      </c>
      <c r="N409">
        <v>164</v>
      </c>
      <c r="O409" t="s">
        <v>5</v>
      </c>
      <c r="P409">
        <f t="shared" ca="1" si="158"/>
        <v>3</v>
      </c>
      <c r="Q409" t="str">
        <f t="shared" ca="1" si="159"/>
        <v>osun</v>
      </c>
      <c r="R409">
        <f t="shared" ca="1" si="162"/>
        <v>233382</v>
      </c>
      <c r="S409">
        <f t="shared" ca="1" si="160"/>
        <v>30785.577156957836</v>
      </c>
      <c r="T409">
        <f t="shared" ca="1" si="163"/>
        <v>33563.525705010965</v>
      </c>
      <c r="W409">
        <f t="shared" ca="1" si="164"/>
        <v>32515.796129311522</v>
      </c>
      <c r="X409">
        <f t="shared" ca="1" si="165"/>
        <v>13952.874404649407</v>
      </c>
      <c r="Y409">
        <f t="shared" ca="1" si="166"/>
        <v>43199.125196373112</v>
      </c>
      <c r="Z409">
        <f t="shared" ca="1" si="167"/>
        <v>310144.65090138407</v>
      </c>
      <c r="AA409">
        <f t="shared" ca="1" si="168"/>
        <v>77254.247690918768</v>
      </c>
      <c r="AB409">
        <f t="shared" ca="1" si="169"/>
        <v>232890.4032104653</v>
      </c>
      <c r="AE409">
        <f t="shared" ca="1" si="147"/>
        <v>1</v>
      </c>
      <c r="AF409">
        <f t="shared" ca="1" si="148"/>
        <v>0</v>
      </c>
      <c r="BA409" s="7">
        <f ca="1">Table4[[#This Row],[Column20]]/Table4[[#This Row],[Column9]]</f>
        <v>33563.525705010965</v>
      </c>
      <c r="BD409" s="6">
        <f ca="1">Table4[[#This Row],[Column19]]/Table4[[#This Row],[Column18]]</f>
        <v>0.13191067501760134</v>
      </c>
      <c r="BQ409" t="str">
        <f t="shared" ca="1" si="149"/>
        <v>1</v>
      </c>
      <c r="BS409">
        <f ca="1">IF(Table4[[#This Row],[Column28]]&gt;BU408,Table4[[#This Row],[Column3]],0)</f>
        <v>38</v>
      </c>
    </row>
    <row r="410" spans="1:71" x14ac:dyDescent="0.4">
      <c r="A410">
        <f t="shared" ca="1" si="150"/>
        <v>2</v>
      </c>
      <c r="B410" t="str">
        <f t="shared" ca="1" si="151"/>
        <v>man</v>
      </c>
      <c r="C410">
        <f t="shared" ca="1" si="152"/>
        <v>41</v>
      </c>
      <c r="D410">
        <f t="shared" ca="1" si="153"/>
        <v>1</v>
      </c>
      <c r="E410" t="str">
        <f t="shared" ca="1" si="154"/>
        <v>heallth</v>
      </c>
      <c r="F410">
        <f t="shared" ca="1" si="161"/>
        <v>2</v>
      </c>
      <c r="G410" t="str">
        <f ca="1">VLOOKUP(F410,$K$3:$L$7:L414,2)</f>
        <v>college</v>
      </c>
      <c r="H410">
        <f t="shared" ca="1" si="155"/>
        <v>3</v>
      </c>
      <c r="I410">
        <f t="shared" ca="1" si="156"/>
        <v>4</v>
      </c>
      <c r="J410">
        <f t="shared" ca="1" si="157"/>
        <v>77480</v>
      </c>
      <c r="K410">
        <v>138</v>
      </c>
      <c r="L410" t="s">
        <v>13</v>
      </c>
      <c r="N410">
        <v>165</v>
      </c>
      <c r="O410" t="s">
        <v>6</v>
      </c>
      <c r="P410">
        <f t="shared" ca="1" si="158"/>
        <v>5</v>
      </c>
      <c r="Q410" t="str">
        <f t="shared" ca="1" si="159"/>
        <v>oyo</v>
      </c>
      <c r="R410">
        <f t="shared" ca="1" si="162"/>
        <v>309920</v>
      </c>
      <c r="S410">
        <f t="shared" ca="1" si="160"/>
        <v>159814.70251820548</v>
      </c>
      <c r="T410">
        <f t="shared" ca="1" si="163"/>
        <v>284893.52003111172</v>
      </c>
      <c r="U410">
        <v>190</v>
      </c>
      <c r="V410" t="s">
        <v>20</v>
      </c>
      <c r="W410">
        <f t="shared" ca="1" si="164"/>
        <v>60220.224946014496</v>
      </c>
      <c r="X410">
        <f t="shared" ca="1" si="165"/>
        <v>75313.801806092917</v>
      </c>
      <c r="Y410">
        <f t="shared" ca="1" si="166"/>
        <v>35318.312210108023</v>
      </c>
      <c r="Z410">
        <f t="shared" ca="1" si="167"/>
        <v>630131.8322412197</v>
      </c>
      <c r="AA410">
        <f t="shared" ca="1" si="168"/>
        <v>295348.72927031288</v>
      </c>
      <c r="AB410">
        <f t="shared" ca="1" si="169"/>
        <v>334783.10297090682</v>
      </c>
      <c r="AE410">
        <f t="shared" ca="1" si="147"/>
        <v>0</v>
      </c>
      <c r="AF410">
        <f t="shared" ca="1" si="148"/>
        <v>1</v>
      </c>
      <c r="BA410" s="7">
        <f ca="1">Table4[[#This Row],[Column20]]/Table4[[#This Row],[Column9]]</f>
        <v>71223.380007777931</v>
      </c>
      <c r="BD410" s="6">
        <f ca="1">Table4[[#This Row],[Column19]]/Table4[[#This Row],[Column18]]</f>
        <v>0.51566437312275903</v>
      </c>
      <c r="BQ410" t="str">
        <f t="shared" ca="1" si="149"/>
        <v>1</v>
      </c>
      <c r="BS410">
        <f ca="1">IF(Table4[[#This Row],[Column28]]&gt;BU409,Table4[[#This Row],[Column3]],0)</f>
        <v>41</v>
      </c>
    </row>
    <row r="411" spans="1:71" x14ac:dyDescent="0.4">
      <c r="A411">
        <f t="shared" ca="1" si="150"/>
        <v>1</v>
      </c>
      <c r="B411" t="str">
        <f t="shared" ca="1" si="151"/>
        <v>woman</v>
      </c>
      <c r="C411">
        <f t="shared" ca="1" si="152"/>
        <v>27</v>
      </c>
      <c r="D411">
        <f t="shared" ca="1" si="153"/>
        <v>6</v>
      </c>
      <c r="E411" t="str">
        <f t="shared" ca="1" si="154"/>
        <v>Agriculture</v>
      </c>
      <c r="F411">
        <f t="shared" ca="1" si="161"/>
        <v>5</v>
      </c>
      <c r="G411" t="str">
        <f ca="1">VLOOKUP(F411,$K$3:$L$7:L415,2)</f>
        <v>other</v>
      </c>
      <c r="H411">
        <f t="shared" ca="1" si="155"/>
        <v>2</v>
      </c>
      <c r="I411">
        <f t="shared" ca="1" si="156"/>
        <v>3</v>
      </c>
      <c r="J411">
        <f t="shared" ca="1" si="157"/>
        <v>84361</v>
      </c>
      <c r="K411">
        <v>139</v>
      </c>
      <c r="L411" t="s">
        <v>14</v>
      </c>
      <c r="N411">
        <v>166</v>
      </c>
      <c r="O411" t="s">
        <v>7</v>
      </c>
      <c r="P411">
        <f t="shared" ca="1" si="158"/>
        <v>7</v>
      </c>
      <c r="Q411" t="str">
        <f t="shared" ca="1" si="159"/>
        <v>kwara</v>
      </c>
      <c r="R411">
        <f t="shared" ca="1" si="162"/>
        <v>337444</v>
      </c>
      <c r="S411">
        <f t="shared" ca="1" si="160"/>
        <v>230703.75842077998</v>
      </c>
      <c r="T411">
        <f t="shared" ca="1" si="163"/>
        <v>22337.878638176157</v>
      </c>
      <c r="U411">
        <v>191</v>
      </c>
      <c r="V411" t="s">
        <v>21</v>
      </c>
      <c r="W411">
        <f t="shared" ca="1" si="164"/>
        <v>11610.963388946358</v>
      </c>
      <c r="X411">
        <f t="shared" ca="1" si="165"/>
        <v>7236.8256195962931</v>
      </c>
      <c r="Y411">
        <f t="shared" ca="1" si="166"/>
        <v>5924.1312533159098</v>
      </c>
      <c r="Z411">
        <f t="shared" ca="1" si="167"/>
        <v>365706.00989149202</v>
      </c>
      <c r="AA411">
        <f t="shared" ca="1" si="168"/>
        <v>249551.54742932261</v>
      </c>
      <c r="AB411">
        <f t="shared" ca="1" si="169"/>
        <v>116154.46246216941</v>
      </c>
      <c r="AE411">
        <f t="shared" ca="1" si="147"/>
        <v>1</v>
      </c>
      <c r="AF411">
        <f t="shared" ca="1" si="148"/>
        <v>0</v>
      </c>
      <c r="BA411" s="7">
        <f ca="1">Table4[[#This Row],[Column20]]/Table4[[#This Row],[Column9]]</f>
        <v>7445.9595460587188</v>
      </c>
      <c r="BD411" s="6">
        <f ca="1">Table4[[#This Row],[Column19]]/Table4[[#This Row],[Column18]]</f>
        <v>0.68368013187604459</v>
      </c>
      <c r="BQ411" t="str">
        <f t="shared" ca="1" si="149"/>
        <v>1</v>
      </c>
      <c r="BS411">
        <f ca="1">IF(Table4[[#This Row],[Column28]]&gt;BU410,Table4[[#This Row],[Column3]],0)</f>
        <v>27</v>
      </c>
    </row>
    <row r="412" spans="1:71" x14ac:dyDescent="0.4">
      <c r="A412">
        <f t="shared" ca="1" si="150"/>
        <v>2</v>
      </c>
      <c r="B412" t="str">
        <f t="shared" ca="1" si="151"/>
        <v>man</v>
      </c>
      <c r="C412">
        <f t="shared" ca="1" si="152"/>
        <v>34</v>
      </c>
      <c r="D412">
        <f t="shared" ca="1" si="153"/>
        <v>2</v>
      </c>
      <c r="E412" t="str">
        <f t="shared" ca="1" si="154"/>
        <v>construction</v>
      </c>
      <c r="F412">
        <f t="shared" ca="1" si="161"/>
        <v>4</v>
      </c>
      <c r="G412" t="str">
        <f ca="1">VLOOKUP(F412,$K$3:$L$7:L416,2)</f>
        <v>technical</v>
      </c>
      <c r="H412">
        <f t="shared" ca="1" si="155"/>
        <v>4</v>
      </c>
      <c r="I412">
        <f t="shared" ca="1" si="156"/>
        <v>1</v>
      </c>
      <c r="J412">
        <f t="shared" ca="1" si="157"/>
        <v>86177</v>
      </c>
      <c r="K412">
        <v>140</v>
      </c>
      <c r="L412" t="s">
        <v>15</v>
      </c>
      <c r="N412">
        <v>167</v>
      </c>
      <c r="O412" t="s">
        <v>8</v>
      </c>
      <c r="P412">
        <f t="shared" ca="1" si="158"/>
        <v>5</v>
      </c>
      <c r="Q412" t="str">
        <f t="shared" ca="1" si="159"/>
        <v>oyo</v>
      </c>
      <c r="R412">
        <f t="shared" ca="1" si="162"/>
        <v>344708</v>
      </c>
      <c r="S412">
        <f t="shared" ca="1" si="160"/>
        <v>129931.66509273781</v>
      </c>
      <c r="T412">
        <f t="shared" ca="1" si="163"/>
        <v>33898.66910790305</v>
      </c>
      <c r="U412">
        <v>192</v>
      </c>
      <c r="V412" t="s">
        <v>22</v>
      </c>
      <c r="W412">
        <f t="shared" ca="1" si="164"/>
        <v>27175.151314174294</v>
      </c>
      <c r="X412">
        <f t="shared" ca="1" si="165"/>
        <v>26820.321898092941</v>
      </c>
      <c r="Y412">
        <f t="shared" ca="1" si="166"/>
        <v>85097.526388120241</v>
      </c>
      <c r="Z412">
        <f t="shared" ca="1" si="167"/>
        <v>463704.19549602328</v>
      </c>
      <c r="AA412">
        <f t="shared" ca="1" si="168"/>
        <v>183927.13830500506</v>
      </c>
      <c r="AB412">
        <f t="shared" ca="1" si="169"/>
        <v>279777.05719101825</v>
      </c>
      <c r="AE412">
        <f t="shared" ca="1" si="147"/>
        <v>1</v>
      </c>
      <c r="AF412">
        <f t="shared" ca="1" si="148"/>
        <v>0</v>
      </c>
      <c r="BA412" s="7">
        <f ca="1">Table4[[#This Row],[Column20]]/Table4[[#This Row],[Column9]]</f>
        <v>33898.66910790305</v>
      </c>
      <c r="BD412" s="6">
        <f ca="1">Table4[[#This Row],[Column19]]/Table4[[#This Row],[Column18]]</f>
        <v>0.37693254897692485</v>
      </c>
      <c r="BQ412" t="str">
        <f t="shared" ca="1" si="149"/>
        <v>1</v>
      </c>
      <c r="BS412">
        <f ca="1">IF(Table4[[#This Row],[Column28]]&gt;BU411,Table4[[#This Row],[Column3]],0)</f>
        <v>34</v>
      </c>
    </row>
    <row r="413" spans="1:71" x14ac:dyDescent="0.4">
      <c r="A413">
        <f t="shared" ca="1" si="150"/>
        <v>2</v>
      </c>
      <c r="B413" t="str">
        <f t="shared" ca="1" si="151"/>
        <v>man</v>
      </c>
      <c r="C413">
        <f t="shared" ca="1" si="152"/>
        <v>36</v>
      </c>
      <c r="D413">
        <f t="shared" ca="1" si="153"/>
        <v>3</v>
      </c>
      <c r="E413" t="str">
        <f t="shared" ca="1" si="154"/>
        <v>Academia</v>
      </c>
      <c r="F413">
        <f t="shared" ca="1" si="161"/>
        <v>4</v>
      </c>
      <c r="G413" t="str">
        <f ca="1">VLOOKUP(F413,$K$3:$L$7:L417,2)</f>
        <v>technical</v>
      </c>
      <c r="H413">
        <f t="shared" ca="1" si="155"/>
        <v>2</v>
      </c>
      <c r="I413">
        <f t="shared" ca="1" si="156"/>
        <v>3</v>
      </c>
      <c r="J413">
        <f t="shared" ca="1" si="157"/>
        <v>87963</v>
      </c>
      <c r="N413">
        <v>168</v>
      </c>
      <c r="O413" t="s">
        <v>9</v>
      </c>
      <c r="P413">
        <f t="shared" ca="1" si="158"/>
        <v>1</v>
      </c>
      <c r="Q413" t="str">
        <f t="shared" ca="1" si="159"/>
        <v>ekiti</v>
      </c>
      <c r="R413">
        <f t="shared" ca="1" si="162"/>
        <v>351852</v>
      </c>
      <c r="S413">
        <f t="shared" ca="1" si="160"/>
        <v>322897.91100480041</v>
      </c>
      <c r="T413">
        <f t="shared" ca="1" si="163"/>
        <v>94631.88406390509</v>
      </c>
      <c r="U413">
        <v>193</v>
      </c>
      <c r="V413" t="s">
        <v>23</v>
      </c>
      <c r="W413">
        <f t="shared" ca="1" si="164"/>
        <v>25931.174591398274</v>
      </c>
      <c r="X413">
        <f t="shared" ca="1" si="165"/>
        <v>677.46659179014739</v>
      </c>
      <c r="Y413">
        <f t="shared" ca="1" si="166"/>
        <v>92105.576703473664</v>
      </c>
      <c r="Z413">
        <f t="shared" ca="1" si="167"/>
        <v>538589.4607673788</v>
      </c>
      <c r="AA413">
        <f t="shared" ca="1" si="168"/>
        <v>349506.55218798883</v>
      </c>
      <c r="AB413">
        <f t="shared" ca="1" si="169"/>
        <v>189082.90857938997</v>
      </c>
      <c r="AE413">
        <f t="shared" ca="1" si="147"/>
        <v>1</v>
      </c>
      <c r="AF413">
        <f t="shared" ca="1" si="148"/>
        <v>0</v>
      </c>
      <c r="BA413" s="7">
        <f ca="1">Table4[[#This Row],[Column20]]/Table4[[#This Row],[Column9]]</f>
        <v>31543.96135463503</v>
      </c>
      <c r="BD413" s="6">
        <f ca="1">Table4[[#This Row],[Column19]]/Table4[[#This Row],[Column18]]</f>
        <v>0.91770946592544711</v>
      </c>
      <c r="BQ413" t="str">
        <f t="shared" ca="1" si="149"/>
        <v>1</v>
      </c>
      <c r="BS413">
        <f ca="1">IF(Table4[[#This Row],[Column28]]&gt;BU412,Table4[[#This Row],[Column3]],0)</f>
        <v>36</v>
      </c>
    </row>
    <row r="414" spans="1:71" x14ac:dyDescent="0.4">
      <c r="A414">
        <f t="shared" ca="1" si="150"/>
        <v>2</v>
      </c>
      <c r="B414" t="str">
        <f t="shared" ca="1" si="151"/>
        <v>man</v>
      </c>
      <c r="C414">
        <f t="shared" ca="1" si="152"/>
        <v>48</v>
      </c>
      <c r="D414">
        <f t="shared" ca="1" si="153"/>
        <v>4</v>
      </c>
      <c r="E414" t="str">
        <f t="shared" ca="1" si="154"/>
        <v>IT</v>
      </c>
      <c r="F414">
        <f t="shared" ca="1" si="161"/>
        <v>3</v>
      </c>
      <c r="G414" t="str">
        <f ca="1">VLOOKUP(F414,$K$3:$L$7:L418,2)</f>
        <v>university</v>
      </c>
      <c r="H414">
        <f t="shared" ca="1" si="155"/>
        <v>0</v>
      </c>
      <c r="I414">
        <f t="shared" ca="1" si="156"/>
        <v>3</v>
      </c>
      <c r="J414">
        <f t="shared" ca="1" si="157"/>
        <v>57337</v>
      </c>
      <c r="P414">
        <f t="shared" ca="1" si="158"/>
        <v>6</v>
      </c>
      <c r="Q414" t="str">
        <f t="shared" ca="1" si="159"/>
        <v>ogun</v>
      </c>
      <c r="R414">
        <f t="shared" ca="1" si="162"/>
        <v>172011</v>
      </c>
      <c r="S414">
        <f t="shared" ca="1" si="160"/>
        <v>152759.0906893069</v>
      </c>
      <c r="T414">
        <f t="shared" ca="1" si="163"/>
        <v>131074.86773684004</v>
      </c>
      <c r="U414">
        <v>194</v>
      </c>
      <c r="V414" t="s">
        <v>24</v>
      </c>
      <c r="W414">
        <f t="shared" ca="1" si="164"/>
        <v>96271.334979091611</v>
      </c>
      <c r="X414">
        <f t="shared" ca="1" si="165"/>
        <v>49873.632899443917</v>
      </c>
      <c r="Y414">
        <f t="shared" ca="1" si="166"/>
        <v>2323.0478204332858</v>
      </c>
      <c r="Z414">
        <f t="shared" ca="1" si="167"/>
        <v>305408.91555727331</v>
      </c>
      <c r="AA414">
        <f t="shared" ca="1" si="168"/>
        <v>298904.05856784241</v>
      </c>
      <c r="AB414">
        <f t="shared" ca="1" si="169"/>
        <v>6504.8569894309039</v>
      </c>
      <c r="AE414">
        <f t="shared" ca="1" si="147"/>
        <v>0</v>
      </c>
      <c r="AF414">
        <f t="shared" ca="1" si="148"/>
        <v>1</v>
      </c>
      <c r="BA414" s="7">
        <f ca="1">Table4[[#This Row],[Column20]]/Table4[[#This Row],[Column9]]</f>
        <v>43691.622578946677</v>
      </c>
      <c r="BD414" s="6">
        <f ca="1">Table4[[#This Row],[Column19]]/Table4[[#This Row],[Column18]]</f>
        <v>0.88807745254261006</v>
      </c>
      <c r="BQ414" t="str">
        <f t="shared" ca="1" si="149"/>
        <v>1</v>
      </c>
      <c r="BS414">
        <f ca="1">IF(Table4[[#This Row],[Column28]]&gt;BU413,Table4[[#This Row],[Column3]],0)</f>
        <v>48</v>
      </c>
    </row>
    <row r="415" spans="1:71" x14ac:dyDescent="0.4">
      <c r="A415">
        <f t="shared" ca="1" si="150"/>
        <v>1</v>
      </c>
      <c r="B415" t="str">
        <f t="shared" ca="1" si="151"/>
        <v>woman</v>
      </c>
      <c r="C415">
        <f t="shared" ca="1" si="152"/>
        <v>27</v>
      </c>
      <c r="D415">
        <f t="shared" ca="1" si="153"/>
        <v>1</v>
      </c>
      <c r="E415" t="str">
        <f t="shared" ca="1" si="154"/>
        <v>heallth</v>
      </c>
      <c r="F415">
        <f t="shared" ca="1" si="161"/>
        <v>1</v>
      </c>
      <c r="G415" t="str">
        <f ca="1">VLOOKUP(F415,$K$3:$L$7:L419,2)</f>
        <v>high school</v>
      </c>
      <c r="H415">
        <f t="shared" ca="1" si="155"/>
        <v>2</v>
      </c>
      <c r="I415">
        <f t="shared" ca="1" si="156"/>
        <v>4</v>
      </c>
      <c r="J415">
        <f t="shared" ca="1" si="157"/>
        <v>57743</v>
      </c>
      <c r="P415">
        <f t="shared" ca="1" si="158"/>
        <v>5</v>
      </c>
      <c r="Q415" t="str">
        <f t="shared" ca="1" si="159"/>
        <v>oyo</v>
      </c>
      <c r="R415">
        <f t="shared" ca="1" si="162"/>
        <v>230972</v>
      </c>
      <c r="S415">
        <f t="shared" ca="1" si="160"/>
        <v>5313.7262141271221</v>
      </c>
      <c r="T415">
        <f t="shared" ca="1" si="163"/>
        <v>78138.465150929653</v>
      </c>
      <c r="U415">
        <v>195</v>
      </c>
      <c r="V415" t="s">
        <v>25</v>
      </c>
      <c r="W415">
        <f t="shared" ca="1" si="164"/>
        <v>70228.287732207245</v>
      </c>
      <c r="X415">
        <f t="shared" ca="1" si="165"/>
        <v>33100.294635374034</v>
      </c>
      <c r="Y415">
        <f t="shared" ca="1" si="166"/>
        <v>27466.179151394012</v>
      </c>
      <c r="Z415">
        <f t="shared" ca="1" si="167"/>
        <v>336576.64430232364</v>
      </c>
      <c r="AA415">
        <f t="shared" ca="1" si="168"/>
        <v>108642.30858170841</v>
      </c>
      <c r="AB415">
        <f t="shared" ca="1" si="169"/>
        <v>227934.33572061523</v>
      </c>
      <c r="AE415">
        <f t="shared" ca="1" si="147"/>
        <v>1</v>
      </c>
      <c r="AF415">
        <f t="shared" ca="1" si="148"/>
        <v>0</v>
      </c>
      <c r="BA415" s="7">
        <f ca="1">Table4[[#This Row],[Column20]]/Table4[[#This Row],[Column9]]</f>
        <v>19534.616287732413</v>
      </c>
      <c r="BD415" s="6">
        <f ca="1">Table4[[#This Row],[Column19]]/Table4[[#This Row],[Column18]]</f>
        <v>2.3005932381964578E-2</v>
      </c>
      <c r="BQ415" t="str">
        <f t="shared" ca="1" si="149"/>
        <v>1</v>
      </c>
      <c r="BS415">
        <f ca="1">IF(Table4[[#This Row],[Column28]]&gt;BU414,Table4[[#This Row],[Column3]],0)</f>
        <v>27</v>
      </c>
    </row>
    <row r="416" spans="1:71" x14ac:dyDescent="0.4">
      <c r="A416">
        <f t="shared" ca="1" si="150"/>
        <v>2</v>
      </c>
      <c r="B416" t="str">
        <f t="shared" ca="1" si="151"/>
        <v>man</v>
      </c>
      <c r="C416">
        <f t="shared" ca="1" si="152"/>
        <v>48</v>
      </c>
      <c r="D416">
        <f t="shared" ca="1" si="153"/>
        <v>3</v>
      </c>
      <c r="E416" t="str">
        <f t="shared" ca="1" si="154"/>
        <v>Academia</v>
      </c>
      <c r="F416">
        <f t="shared" ca="1" si="161"/>
        <v>1</v>
      </c>
      <c r="G416" t="str">
        <f ca="1">VLOOKUP(F416,$K$3:$L$7:L420,2)</f>
        <v>high school</v>
      </c>
      <c r="H416">
        <f t="shared" ca="1" si="155"/>
        <v>4</v>
      </c>
      <c r="I416">
        <f t="shared" ca="1" si="156"/>
        <v>3</v>
      </c>
      <c r="J416">
        <f t="shared" ca="1" si="157"/>
        <v>60368</v>
      </c>
      <c r="P416">
        <f t="shared" ca="1" si="158"/>
        <v>3</v>
      </c>
      <c r="Q416" t="str">
        <f t="shared" ca="1" si="159"/>
        <v>osun</v>
      </c>
      <c r="R416">
        <f t="shared" ca="1" si="162"/>
        <v>241472</v>
      </c>
      <c r="S416">
        <f t="shared" ca="1" si="160"/>
        <v>30726.206218881693</v>
      </c>
      <c r="T416">
        <f t="shared" ca="1" si="163"/>
        <v>52056.453577532651</v>
      </c>
      <c r="U416">
        <v>196</v>
      </c>
      <c r="V416" t="s">
        <v>26</v>
      </c>
      <c r="W416">
        <f t="shared" ca="1" si="164"/>
        <v>25033.80679882137</v>
      </c>
      <c r="X416">
        <f t="shared" ca="1" si="165"/>
        <v>54123.408885266399</v>
      </c>
      <c r="Y416">
        <f t="shared" ca="1" si="166"/>
        <v>3537.6326804753917</v>
      </c>
      <c r="Z416">
        <f t="shared" ca="1" si="167"/>
        <v>297066.08625800803</v>
      </c>
      <c r="AA416">
        <f t="shared" ca="1" si="168"/>
        <v>109883.42190296947</v>
      </c>
      <c r="AB416">
        <f t="shared" ca="1" si="169"/>
        <v>187182.66435503855</v>
      </c>
      <c r="AE416">
        <f t="shared" ca="1" si="147"/>
        <v>0</v>
      </c>
      <c r="AF416">
        <f t="shared" ca="1" si="148"/>
        <v>1</v>
      </c>
      <c r="BA416" s="7">
        <f ca="1">Table4[[#This Row],[Column20]]/Table4[[#This Row],[Column9]]</f>
        <v>17352.151192510883</v>
      </c>
      <c r="BD416" s="6">
        <f ca="1">Table4[[#This Row],[Column19]]/Table4[[#This Row],[Column18]]</f>
        <v>0.12724542066526012</v>
      </c>
      <c r="BQ416" t="str">
        <f t="shared" ca="1" si="149"/>
        <v>1</v>
      </c>
      <c r="BS416">
        <f ca="1">IF(Table4[[#This Row],[Column28]]&gt;BU415,Table4[[#This Row],[Column3]],0)</f>
        <v>48</v>
      </c>
    </row>
    <row r="417" spans="1:71" x14ac:dyDescent="0.4">
      <c r="A417">
        <f t="shared" ca="1" si="150"/>
        <v>1</v>
      </c>
      <c r="B417" t="str">
        <f t="shared" ca="1" si="151"/>
        <v>woman</v>
      </c>
      <c r="C417">
        <f t="shared" ca="1" si="152"/>
        <v>37</v>
      </c>
      <c r="D417">
        <f t="shared" ca="1" si="153"/>
        <v>2</v>
      </c>
      <c r="E417" t="str">
        <f t="shared" ca="1" si="154"/>
        <v>construction</v>
      </c>
      <c r="F417">
        <f t="shared" ca="1" si="161"/>
        <v>4</v>
      </c>
      <c r="G417" t="str">
        <f ca="1">VLOOKUP(F417,$K$3:$L$7:L421,2)</f>
        <v>technical</v>
      </c>
      <c r="H417">
        <f t="shared" ca="1" si="155"/>
        <v>4</v>
      </c>
      <c r="I417">
        <f t="shared" ca="1" si="156"/>
        <v>4</v>
      </c>
      <c r="J417">
        <f t="shared" ca="1" si="157"/>
        <v>59003</v>
      </c>
      <c r="P417">
        <f t="shared" ca="1" si="158"/>
        <v>5</v>
      </c>
      <c r="Q417" t="str">
        <f t="shared" ca="1" si="159"/>
        <v>oyo</v>
      </c>
      <c r="R417">
        <f t="shared" ca="1" si="162"/>
        <v>236012</v>
      </c>
      <c r="S417">
        <f t="shared" ca="1" si="160"/>
        <v>169249.94761952641</v>
      </c>
      <c r="T417">
        <f t="shared" ca="1" si="163"/>
        <v>74.083094576758185</v>
      </c>
      <c r="W417">
        <f t="shared" ca="1" si="164"/>
        <v>2.3226502204454271</v>
      </c>
      <c r="X417">
        <f t="shared" ca="1" si="165"/>
        <v>7074.7588643675072</v>
      </c>
      <c r="Y417">
        <f t="shared" ca="1" si="166"/>
        <v>138.22081815434944</v>
      </c>
      <c r="Z417">
        <f t="shared" ca="1" si="167"/>
        <v>236224.30391273109</v>
      </c>
      <c r="AA417">
        <f t="shared" ca="1" si="168"/>
        <v>176327.02913411436</v>
      </c>
      <c r="AB417">
        <f t="shared" ca="1" si="169"/>
        <v>59897.274778616731</v>
      </c>
      <c r="AE417">
        <f t="shared" ca="1" si="147"/>
        <v>1</v>
      </c>
      <c r="AF417">
        <f t="shared" ca="1" si="148"/>
        <v>0</v>
      </c>
      <c r="BA417" s="7">
        <f ca="1">Table4[[#This Row],[Column20]]/Table4[[#This Row],[Column9]]</f>
        <v>18.520773644189546</v>
      </c>
      <c r="BD417" s="6">
        <f ca="1">Table4[[#This Row],[Column19]]/Table4[[#This Row],[Column18]]</f>
        <v>0.7171243310489569</v>
      </c>
      <c r="BQ417" t="str">
        <f t="shared" ca="1" si="149"/>
        <v>1</v>
      </c>
      <c r="BS417">
        <f ca="1">IF(Table4[[#This Row],[Column28]]&gt;BU416,Table4[[#This Row],[Column3]],0)</f>
        <v>37</v>
      </c>
    </row>
    <row r="418" spans="1:71" x14ac:dyDescent="0.4">
      <c r="A418">
        <f t="shared" ca="1" si="150"/>
        <v>2</v>
      </c>
      <c r="B418" t="str">
        <f t="shared" ca="1" si="151"/>
        <v>man</v>
      </c>
      <c r="C418">
        <f t="shared" ca="1" si="152"/>
        <v>34</v>
      </c>
      <c r="D418">
        <f t="shared" ca="1" si="153"/>
        <v>4</v>
      </c>
      <c r="E418" t="str">
        <f t="shared" ca="1" si="154"/>
        <v>IT</v>
      </c>
      <c r="F418">
        <f t="shared" ca="1" si="161"/>
        <v>3</v>
      </c>
      <c r="G418" t="str">
        <f ca="1">VLOOKUP(F418,$K$3:$L$7:L422,2)</f>
        <v>university</v>
      </c>
      <c r="H418">
        <f t="shared" ca="1" si="155"/>
        <v>0</v>
      </c>
      <c r="I418">
        <f t="shared" ca="1" si="156"/>
        <v>3</v>
      </c>
      <c r="J418">
        <f t="shared" ca="1" si="157"/>
        <v>67560</v>
      </c>
      <c r="P418">
        <f t="shared" ca="1" si="158"/>
        <v>5</v>
      </c>
      <c r="Q418" t="str">
        <f t="shared" ca="1" si="159"/>
        <v>oyo</v>
      </c>
      <c r="R418">
        <f t="shared" ca="1" si="162"/>
        <v>270240</v>
      </c>
      <c r="S418">
        <f t="shared" ca="1" si="160"/>
        <v>121700.51962069824</v>
      </c>
      <c r="T418">
        <f t="shared" ca="1" si="163"/>
        <v>82469.826885159273</v>
      </c>
      <c r="W418">
        <f t="shared" ca="1" si="164"/>
        <v>31182.527274427768</v>
      </c>
      <c r="X418">
        <f t="shared" ca="1" si="165"/>
        <v>4349.0957174979158</v>
      </c>
      <c r="Y418">
        <f t="shared" ca="1" si="166"/>
        <v>90175.045854393582</v>
      </c>
      <c r="Z418">
        <f t="shared" ca="1" si="167"/>
        <v>442884.87273955287</v>
      </c>
      <c r="AA418">
        <f t="shared" ca="1" si="168"/>
        <v>157232.14261262392</v>
      </c>
      <c r="AB418">
        <f t="shared" ca="1" si="169"/>
        <v>285652.73012692895</v>
      </c>
      <c r="AE418">
        <f t="shared" ca="1" si="147"/>
        <v>1</v>
      </c>
      <c r="AF418">
        <f t="shared" ca="1" si="148"/>
        <v>0</v>
      </c>
      <c r="BA418" s="7">
        <f ca="1">Table4[[#This Row],[Column20]]/Table4[[#This Row],[Column9]]</f>
        <v>27489.94229505309</v>
      </c>
      <c r="BD418" s="6">
        <f ca="1">Table4[[#This Row],[Column19]]/Table4[[#This Row],[Column18]]</f>
        <v>0.45034236094100888</v>
      </c>
      <c r="BQ418" t="str">
        <f t="shared" ca="1" si="149"/>
        <v>1</v>
      </c>
      <c r="BS418">
        <f ca="1">IF(Table4[[#This Row],[Column28]]&gt;BU417,Table4[[#This Row],[Column3]],0)</f>
        <v>34</v>
      </c>
    </row>
    <row r="419" spans="1:71" x14ac:dyDescent="0.4">
      <c r="A419">
        <f t="shared" ca="1" si="150"/>
        <v>2</v>
      </c>
      <c r="B419" t="str">
        <f t="shared" ca="1" si="151"/>
        <v>man</v>
      </c>
      <c r="C419">
        <f t="shared" ca="1" si="152"/>
        <v>34</v>
      </c>
      <c r="D419">
        <f t="shared" ca="1" si="153"/>
        <v>2</v>
      </c>
      <c r="E419" t="str">
        <f t="shared" ca="1" si="154"/>
        <v>construction</v>
      </c>
      <c r="F419">
        <f t="shared" ca="1" si="161"/>
        <v>1</v>
      </c>
      <c r="G419" t="str">
        <f ca="1">VLOOKUP(F419,$K$3:$L$7:L423,2)</f>
        <v>high school</v>
      </c>
      <c r="H419">
        <f t="shared" ca="1" si="155"/>
        <v>2</v>
      </c>
      <c r="I419">
        <f t="shared" ca="1" si="156"/>
        <v>4</v>
      </c>
      <c r="J419">
        <f t="shared" ca="1" si="157"/>
        <v>48462</v>
      </c>
      <c r="P419">
        <f t="shared" ca="1" si="158"/>
        <v>3</v>
      </c>
      <c r="Q419" t="str">
        <f t="shared" ca="1" si="159"/>
        <v>osun</v>
      </c>
      <c r="R419">
        <f t="shared" ca="1" si="162"/>
        <v>145386</v>
      </c>
      <c r="S419">
        <f t="shared" ca="1" si="160"/>
        <v>73638.052151490279</v>
      </c>
      <c r="T419">
        <f t="shared" ca="1" si="163"/>
        <v>154691.56480591517</v>
      </c>
      <c r="W419">
        <f t="shared" ca="1" si="164"/>
        <v>93870.59048320631</v>
      </c>
      <c r="X419">
        <f t="shared" ca="1" si="165"/>
        <v>21034.847631054781</v>
      </c>
      <c r="Y419">
        <f t="shared" ca="1" si="166"/>
        <v>55527.740881309976</v>
      </c>
      <c r="Z419">
        <f t="shared" ca="1" si="167"/>
        <v>355605.30568722513</v>
      </c>
      <c r="AA419">
        <f t="shared" ca="1" si="168"/>
        <v>188543.49026575137</v>
      </c>
      <c r="AB419">
        <f t="shared" ca="1" si="169"/>
        <v>167061.81542147376</v>
      </c>
      <c r="AE419">
        <f t="shared" ca="1" si="147"/>
        <v>1</v>
      </c>
      <c r="AF419">
        <f t="shared" ca="1" si="148"/>
        <v>0</v>
      </c>
      <c r="BA419" s="7">
        <f ca="1">Table4[[#This Row],[Column20]]/Table4[[#This Row],[Column9]]</f>
        <v>38672.891201478793</v>
      </c>
      <c r="BD419" s="6">
        <f ca="1">Table4[[#This Row],[Column19]]/Table4[[#This Row],[Column18]]</f>
        <v>0.50650029680636566</v>
      </c>
      <c r="BQ419" t="str">
        <f t="shared" ca="1" si="149"/>
        <v>1</v>
      </c>
      <c r="BS419">
        <f ca="1">IF(Table4[[#This Row],[Column28]]&gt;BU418,Table4[[#This Row],[Column3]],0)</f>
        <v>34</v>
      </c>
    </row>
    <row r="420" spans="1:71" x14ac:dyDescent="0.4">
      <c r="A420">
        <f t="shared" ca="1" si="150"/>
        <v>2</v>
      </c>
      <c r="B420" t="str">
        <f t="shared" ca="1" si="151"/>
        <v>man</v>
      </c>
      <c r="C420">
        <f t="shared" ca="1" si="152"/>
        <v>30</v>
      </c>
      <c r="D420">
        <f t="shared" ca="1" si="153"/>
        <v>6</v>
      </c>
      <c r="E420" t="str">
        <f t="shared" ca="1" si="154"/>
        <v>Agriculture</v>
      </c>
      <c r="F420">
        <f t="shared" ca="1" si="161"/>
        <v>1</v>
      </c>
      <c r="G420" t="str">
        <f ca="1">VLOOKUP(F420,$K$3:$L$7:L424,2)</f>
        <v>high school</v>
      </c>
      <c r="H420">
        <f t="shared" ca="1" si="155"/>
        <v>0</v>
      </c>
      <c r="I420">
        <f t="shared" ca="1" si="156"/>
        <v>3</v>
      </c>
      <c r="J420">
        <f t="shared" ca="1" si="157"/>
        <v>79425</v>
      </c>
      <c r="P420">
        <f t="shared" ca="1" si="158"/>
        <v>7</v>
      </c>
      <c r="Q420" t="str">
        <f t="shared" ca="1" si="159"/>
        <v>kwara</v>
      </c>
      <c r="R420">
        <f t="shared" ca="1" si="162"/>
        <v>317700</v>
      </c>
      <c r="S420">
        <f t="shared" ca="1" si="160"/>
        <v>179549.9966853665</v>
      </c>
      <c r="T420">
        <f t="shared" ca="1" si="163"/>
        <v>30474.236010818575</v>
      </c>
      <c r="W420">
        <f t="shared" ca="1" si="164"/>
        <v>7040.5452321180856</v>
      </c>
      <c r="X420">
        <f t="shared" ca="1" si="165"/>
        <v>49091.779354173384</v>
      </c>
      <c r="Y420">
        <f t="shared" ca="1" si="166"/>
        <v>2150.8270644210456</v>
      </c>
      <c r="Z420">
        <f t="shared" ca="1" si="167"/>
        <v>350325.0630752396</v>
      </c>
      <c r="AA420">
        <f t="shared" ca="1" si="168"/>
        <v>235682.32127165794</v>
      </c>
      <c r="AB420">
        <f t="shared" ca="1" si="169"/>
        <v>114642.74180358165</v>
      </c>
      <c r="AE420">
        <f t="shared" ca="1" si="147"/>
        <v>0</v>
      </c>
      <c r="AF420">
        <f t="shared" ca="1" si="148"/>
        <v>1</v>
      </c>
      <c r="BA420" s="7">
        <f ca="1">Table4[[#This Row],[Column20]]/Table4[[#This Row],[Column9]]</f>
        <v>10158.078670272858</v>
      </c>
      <c r="BD420" s="6">
        <f ca="1">Table4[[#This Row],[Column19]]/Table4[[#This Row],[Column18]]</f>
        <v>0.56515579693222062</v>
      </c>
      <c r="BQ420" t="str">
        <f t="shared" ca="1" si="149"/>
        <v>1</v>
      </c>
      <c r="BS420">
        <f ca="1">IF(Table4[[#This Row],[Column28]]&gt;BU419,Table4[[#This Row],[Column3]],0)</f>
        <v>30</v>
      </c>
    </row>
    <row r="421" spans="1:71" x14ac:dyDescent="0.4">
      <c r="A421">
        <f t="shared" ca="1" si="150"/>
        <v>1</v>
      </c>
      <c r="B421" t="str">
        <f t="shared" ca="1" si="151"/>
        <v>woman</v>
      </c>
      <c r="C421">
        <f t="shared" ca="1" si="152"/>
        <v>27</v>
      </c>
      <c r="D421">
        <f t="shared" ca="1" si="153"/>
        <v>5</v>
      </c>
      <c r="E421" t="str">
        <f t="shared" ca="1" si="154"/>
        <v>General work</v>
      </c>
      <c r="F421">
        <f t="shared" ca="1" si="161"/>
        <v>2</v>
      </c>
      <c r="G421" t="str">
        <f ca="1">VLOOKUP(F421,$K$3:$L$7:L425,2)</f>
        <v>college</v>
      </c>
      <c r="H421">
        <f t="shared" ca="1" si="155"/>
        <v>3</v>
      </c>
      <c r="I421">
        <f t="shared" ca="1" si="156"/>
        <v>4</v>
      </c>
      <c r="J421">
        <f t="shared" ca="1" si="157"/>
        <v>62561</v>
      </c>
      <c r="P421">
        <f t="shared" ca="1" si="158"/>
        <v>1</v>
      </c>
      <c r="Q421" t="str">
        <f t="shared" ca="1" si="159"/>
        <v>ekiti</v>
      </c>
      <c r="R421">
        <f t="shared" ca="1" si="162"/>
        <v>250244</v>
      </c>
      <c r="S421">
        <f t="shared" ca="1" si="160"/>
        <v>97006.142744057113</v>
      </c>
      <c r="T421">
        <f t="shared" ca="1" si="163"/>
        <v>210264.16630782542</v>
      </c>
      <c r="W421">
        <f t="shared" ca="1" si="164"/>
        <v>3661.8969743533003</v>
      </c>
      <c r="X421">
        <f t="shared" ca="1" si="165"/>
        <v>59132.931473031924</v>
      </c>
      <c r="Y421">
        <f t="shared" ca="1" si="166"/>
        <v>38156.626297026451</v>
      </c>
      <c r="Z421">
        <f t="shared" ca="1" si="167"/>
        <v>498664.79260485189</v>
      </c>
      <c r="AA421">
        <f t="shared" ca="1" si="168"/>
        <v>159800.97119144234</v>
      </c>
      <c r="AB421">
        <f t="shared" ca="1" si="169"/>
        <v>338863.82141340955</v>
      </c>
      <c r="AE421">
        <f t="shared" ca="1" si="147"/>
        <v>0</v>
      </c>
      <c r="AF421">
        <f t="shared" ca="1" si="148"/>
        <v>1</v>
      </c>
      <c r="BA421" s="7">
        <f ca="1">Table4[[#This Row],[Column20]]/Table4[[#This Row],[Column9]]</f>
        <v>52566.041576956355</v>
      </c>
      <c r="BD421" s="6">
        <f ca="1">Table4[[#This Row],[Column19]]/Table4[[#This Row],[Column18]]</f>
        <v>0.38764622825744921</v>
      </c>
      <c r="BQ421" t="str">
        <f t="shared" ca="1" si="149"/>
        <v>1</v>
      </c>
      <c r="BS421">
        <f ca="1">IF(Table4[[#This Row],[Column28]]&gt;BU420,Table4[[#This Row],[Column3]],0)</f>
        <v>27</v>
      </c>
    </row>
    <row r="422" spans="1:71" x14ac:dyDescent="0.4">
      <c r="A422">
        <f t="shared" ca="1" si="150"/>
        <v>1</v>
      </c>
      <c r="B422" t="str">
        <f t="shared" ca="1" si="151"/>
        <v>woman</v>
      </c>
      <c r="C422">
        <f t="shared" ca="1" si="152"/>
        <v>50</v>
      </c>
      <c r="D422">
        <f t="shared" ca="1" si="153"/>
        <v>5</v>
      </c>
      <c r="E422" t="str">
        <f t="shared" ca="1" si="154"/>
        <v>General work</v>
      </c>
      <c r="F422">
        <f t="shared" ca="1" si="161"/>
        <v>2</v>
      </c>
      <c r="G422" t="str">
        <f ca="1">VLOOKUP(F422,$K$3:$L$7:L426,2)</f>
        <v>college</v>
      </c>
      <c r="H422">
        <f t="shared" ca="1" si="155"/>
        <v>3</v>
      </c>
      <c r="I422">
        <f t="shared" ca="1" si="156"/>
        <v>2</v>
      </c>
      <c r="J422">
        <f t="shared" ca="1" si="157"/>
        <v>68088</v>
      </c>
      <c r="P422">
        <f t="shared" ca="1" si="158"/>
        <v>3</v>
      </c>
      <c r="Q422" t="str">
        <f t="shared" ca="1" si="159"/>
        <v>osun</v>
      </c>
      <c r="R422">
        <f t="shared" ca="1" si="162"/>
        <v>272352</v>
      </c>
      <c r="S422">
        <f t="shared" ca="1" si="160"/>
        <v>178816.28036058065</v>
      </c>
      <c r="T422">
        <f t="shared" ca="1" si="163"/>
        <v>20513.070636899636</v>
      </c>
      <c r="W422">
        <f t="shared" ca="1" si="164"/>
        <v>5831.1126231370863</v>
      </c>
      <c r="X422">
        <f t="shared" ca="1" si="165"/>
        <v>54671.589045270113</v>
      </c>
      <c r="Y422">
        <f t="shared" ca="1" si="166"/>
        <v>27633.215893827481</v>
      </c>
      <c r="Z422">
        <f t="shared" ca="1" si="167"/>
        <v>320498.28653072711</v>
      </c>
      <c r="AA422">
        <f t="shared" ca="1" si="168"/>
        <v>239318.98202898784</v>
      </c>
      <c r="AB422">
        <f t="shared" ca="1" si="169"/>
        <v>81179.304501739272</v>
      </c>
      <c r="AE422">
        <f t="shared" ca="1" si="147"/>
        <v>0</v>
      </c>
      <c r="AF422">
        <f t="shared" ca="1" si="148"/>
        <v>1</v>
      </c>
      <c r="BA422" s="7">
        <f ca="1">Table4[[#This Row],[Column20]]/Table4[[#This Row],[Column9]]</f>
        <v>10256.535318449818</v>
      </c>
      <c r="BD422" s="6">
        <f ca="1">Table4[[#This Row],[Column19]]/Table4[[#This Row],[Column18]]</f>
        <v>0.65656312551617269</v>
      </c>
      <c r="BQ422" t="str">
        <f t="shared" ca="1" si="149"/>
        <v>1</v>
      </c>
      <c r="BS422">
        <f ca="1">IF(Table4[[#This Row],[Column28]]&gt;BU421,Table4[[#This Row],[Column3]],0)</f>
        <v>50</v>
      </c>
    </row>
    <row r="423" spans="1:71" x14ac:dyDescent="0.4">
      <c r="A423">
        <f t="shared" ca="1" si="150"/>
        <v>1</v>
      </c>
      <c r="B423" t="str">
        <f t="shared" ca="1" si="151"/>
        <v>woman</v>
      </c>
      <c r="C423">
        <f t="shared" ca="1" si="152"/>
        <v>27</v>
      </c>
      <c r="D423">
        <f t="shared" ca="1" si="153"/>
        <v>1</v>
      </c>
      <c r="E423" t="str">
        <f t="shared" ca="1" si="154"/>
        <v>heallth</v>
      </c>
      <c r="F423">
        <f t="shared" ca="1" si="161"/>
        <v>5</v>
      </c>
      <c r="G423" t="str">
        <f ca="1">VLOOKUP(F423,$K$3:$L$7:L427,2)</f>
        <v>other</v>
      </c>
      <c r="H423">
        <f t="shared" ca="1" si="155"/>
        <v>2</v>
      </c>
      <c r="I423">
        <f t="shared" ca="1" si="156"/>
        <v>3</v>
      </c>
      <c r="J423">
        <f t="shared" ca="1" si="157"/>
        <v>65809</v>
      </c>
      <c r="K423">
        <v>141</v>
      </c>
      <c r="L423" t="s">
        <v>11</v>
      </c>
      <c r="N423">
        <v>169</v>
      </c>
      <c r="O423" t="s">
        <v>4</v>
      </c>
      <c r="P423">
        <f t="shared" ca="1" si="158"/>
        <v>5</v>
      </c>
      <c r="Q423" t="str">
        <f t="shared" ca="1" si="159"/>
        <v>oyo</v>
      </c>
      <c r="R423">
        <f t="shared" ca="1" si="162"/>
        <v>263236</v>
      </c>
      <c r="S423">
        <f t="shared" ca="1" si="160"/>
        <v>225890.55957480369</v>
      </c>
      <c r="T423">
        <f t="shared" ca="1" si="163"/>
        <v>21457.40136297838</v>
      </c>
      <c r="W423">
        <f t="shared" ca="1" si="164"/>
        <v>3890.7566937437141</v>
      </c>
      <c r="X423">
        <f t="shared" ca="1" si="165"/>
        <v>5980.0590699288123</v>
      </c>
      <c r="Y423">
        <f t="shared" ca="1" si="166"/>
        <v>80779.254554382511</v>
      </c>
      <c r="Z423">
        <f t="shared" ca="1" si="167"/>
        <v>365472.65591736091</v>
      </c>
      <c r="AA423">
        <f t="shared" ca="1" si="168"/>
        <v>235761.37533847621</v>
      </c>
      <c r="AB423">
        <f t="shared" ca="1" si="169"/>
        <v>129711.2805788847</v>
      </c>
      <c r="AE423">
        <f t="shared" ca="1" si="147"/>
        <v>1</v>
      </c>
      <c r="AF423">
        <f t="shared" ca="1" si="148"/>
        <v>0</v>
      </c>
      <c r="BA423" s="7">
        <f ca="1">Table4[[#This Row],[Column20]]/Table4[[#This Row],[Column9]]</f>
        <v>7152.4671209927938</v>
      </c>
      <c r="BD423" s="6">
        <f ca="1">Table4[[#This Row],[Column19]]/Table4[[#This Row],[Column18]]</f>
        <v>0.8581294335683709</v>
      </c>
      <c r="BQ423" t="str">
        <f t="shared" ca="1" si="149"/>
        <v>1</v>
      </c>
      <c r="BS423">
        <f ca="1">IF(Table4[[#This Row],[Column28]]&gt;BU422,Table4[[#This Row],[Column3]],0)</f>
        <v>27</v>
      </c>
    </row>
    <row r="424" spans="1:71" x14ac:dyDescent="0.4">
      <c r="A424">
        <f t="shared" ca="1" si="150"/>
        <v>2</v>
      </c>
      <c r="B424" t="str">
        <f t="shared" ca="1" si="151"/>
        <v>man</v>
      </c>
      <c r="C424">
        <f t="shared" ca="1" si="152"/>
        <v>28</v>
      </c>
      <c r="D424">
        <f t="shared" ca="1" si="153"/>
        <v>3</v>
      </c>
      <c r="E424" t="str">
        <f t="shared" ca="1" si="154"/>
        <v>Academia</v>
      </c>
      <c r="F424">
        <f t="shared" ca="1" si="161"/>
        <v>3</v>
      </c>
      <c r="G424" t="str">
        <f ca="1">VLOOKUP(F424,$K$3:$L$7:L428,2)</f>
        <v>university</v>
      </c>
      <c r="H424">
        <f t="shared" ca="1" si="155"/>
        <v>2</v>
      </c>
      <c r="I424">
        <f t="shared" ca="1" si="156"/>
        <v>2</v>
      </c>
      <c r="J424">
        <f t="shared" ca="1" si="157"/>
        <v>40058</v>
      </c>
      <c r="K424">
        <v>142</v>
      </c>
      <c r="L424" t="s">
        <v>12</v>
      </c>
      <c r="N424">
        <v>170</v>
      </c>
      <c r="O424" t="s">
        <v>5</v>
      </c>
      <c r="P424">
        <f t="shared" ca="1" si="158"/>
        <v>5</v>
      </c>
      <c r="Q424" t="str">
        <f t="shared" ca="1" si="159"/>
        <v>oyo</v>
      </c>
      <c r="R424">
        <f t="shared" ca="1" si="162"/>
        <v>120174</v>
      </c>
      <c r="S424">
        <f t="shared" ca="1" si="160"/>
        <v>112224.2600092822</v>
      </c>
      <c r="T424">
        <f t="shared" ca="1" si="163"/>
        <v>51683.735553232538</v>
      </c>
      <c r="W424">
        <f t="shared" ca="1" si="164"/>
        <v>34717.7831560294</v>
      </c>
      <c r="X424">
        <f t="shared" ca="1" si="165"/>
        <v>30135.634147891877</v>
      </c>
      <c r="Y424">
        <f t="shared" ca="1" si="166"/>
        <v>47786.285428174837</v>
      </c>
      <c r="Z424">
        <f t="shared" ca="1" si="167"/>
        <v>219644.02098140738</v>
      </c>
      <c r="AA424">
        <f t="shared" ca="1" si="168"/>
        <v>177077.67731320346</v>
      </c>
      <c r="AB424">
        <f t="shared" ca="1" si="169"/>
        <v>42566.343668203917</v>
      </c>
      <c r="AE424">
        <f t="shared" ca="1" si="147"/>
        <v>1</v>
      </c>
      <c r="AF424">
        <f t="shared" ca="1" si="148"/>
        <v>0</v>
      </c>
      <c r="BA424" s="7">
        <f ca="1">Table4[[#This Row],[Column20]]/Table4[[#This Row],[Column9]]</f>
        <v>25841.867776616269</v>
      </c>
      <c r="BD424" s="6">
        <f ca="1">Table4[[#This Row],[Column19]]/Table4[[#This Row],[Column18]]</f>
        <v>0.93384808701784239</v>
      </c>
      <c r="BQ424" t="str">
        <f t="shared" ca="1" si="149"/>
        <v>1</v>
      </c>
      <c r="BS424">
        <f ca="1">IF(Table4[[#This Row],[Column28]]&gt;BU423,Table4[[#This Row],[Column3]],0)</f>
        <v>28</v>
      </c>
    </row>
    <row r="425" spans="1:71" x14ac:dyDescent="0.4">
      <c r="A425">
        <f t="shared" ca="1" si="150"/>
        <v>2</v>
      </c>
      <c r="B425" t="str">
        <f t="shared" ca="1" si="151"/>
        <v>man</v>
      </c>
      <c r="C425">
        <f t="shared" ca="1" si="152"/>
        <v>28</v>
      </c>
      <c r="D425">
        <f t="shared" ca="1" si="153"/>
        <v>1</v>
      </c>
      <c r="E425" t="str">
        <f t="shared" ca="1" si="154"/>
        <v>heallth</v>
      </c>
      <c r="F425">
        <f t="shared" ca="1" si="161"/>
        <v>5</v>
      </c>
      <c r="G425" t="str">
        <f ca="1">VLOOKUP(F425,$K$3:$L$7:L429,2)</f>
        <v>other</v>
      </c>
      <c r="H425">
        <f t="shared" ca="1" si="155"/>
        <v>1</v>
      </c>
      <c r="I425">
        <f t="shared" ca="1" si="156"/>
        <v>4</v>
      </c>
      <c r="J425">
        <f t="shared" ca="1" si="157"/>
        <v>51171</v>
      </c>
      <c r="K425">
        <v>143</v>
      </c>
      <c r="L425" t="s">
        <v>13</v>
      </c>
      <c r="N425">
        <v>171</v>
      </c>
      <c r="O425" t="s">
        <v>6</v>
      </c>
      <c r="P425">
        <f t="shared" ca="1" si="158"/>
        <v>5</v>
      </c>
      <c r="Q425" t="str">
        <f t="shared" ca="1" si="159"/>
        <v>oyo</v>
      </c>
      <c r="R425">
        <f t="shared" ca="1" si="162"/>
        <v>153513</v>
      </c>
      <c r="S425">
        <f t="shared" ca="1" si="160"/>
        <v>20352.96685352557</v>
      </c>
      <c r="T425">
        <f t="shared" ca="1" si="163"/>
        <v>84458.363412027116</v>
      </c>
      <c r="U425">
        <v>197</v>
      </c>
      <c r="V425" t="s">
        <v>20</v>
      </c>
      <c r="W425">
        <f t="shared" ca="1" si="164"/>
        <v>38753.845001429509</v>
      </c>
      <c r="X425">
        <f t="shared" ca="1" si="165"/>
        <v>40634.098064022823</v>
      </c>
      <c r="Y425">
        <f t="shared" ca="1" si="166"/>
        <v>52758.154012725587</v>
      </c>
      <c r="Z425">
        <f t="shared" ca="1" si="167"/>
        <v>290729.5174247527</v>
      </c>
      <c r="AA425">
        <f t="shared" ca="1" si="168"/>
        <v>99740.909918977908</v>
      </c>
      <c r="AB425">
        <f t="shared" ca="1" si="169"/>
        <v>190988.60750577479</v>
      </c>
      <c r="AE425">
        <f t="shared" ca="1" si="147"/>
        <v>0</v>
      </c>
      <c r="AF425">
        <f t="shared" ca="1" si="148"/>
        <v>1</v>
      </c>
      <c r="BA425" s="7">
        <f ca="1">Table4[[#This Row],[Column20]]/Table4[[#This Row],[Column9]]</f>
        <v>21114.590853006779</v>
      </c>
      <c r="BD425" s="6">
        <f ca="1">Table4[[#This Row],[Column19]]/Table4[[#This Row],[Column18]]</f>
        <v>0.13258138954698018</v>
      </c>
      <c r="BQ425" t="str">
        <f t="shared" ca="1" si="149"/>
        <v>1</v>
      </c>
      <c r="BS425">
        <f ca="1">IF(Table4[[#This Row],[Column28]]&gt;BU424,Table4[[#This Row],[Column3]],0)</f>
        <v>28</v>
      </c>
    </row>
    <row r="426" spans="1:71" x14ac:dyDescent="0.4">
      <c r="A426">
        <f t="shared" ca="1" si="150"/>
        <v>1</v>
      </c>
      <c r="B426" t="str">
        <f t="shared" ca="1" si="151"/>
        <v>woman</v>
      </c>
      <c r="C426">
        <f t="shared" ca="1" si="152"/>
        <v>43</v>
      </c>
      <c r="D426">
        <f t="shared" ca="1" si="153"/>
        <v>1</v>
      </c>
      <c r="E426" t="str">
        <f t="shared" ca="1" si="154"/>
        <v>heallth</v>
      </c>
      <c r="F426">
        <f t="shared" ca="1" si="161"/>
        <v>5</v>
      </c>
      <c r="G426" t="str">
        <f ca="1">VLOOKUP(F426,$K$3:$L$7:L430,2)</f>
        <v>other</v>
      </c>
      <c r="H426">
        <f t="shared" ca="1" si="155"/>
        <v>0</v>
      </c>
      <c r="I426">
        <f t="shared" ca="1" si="156"/>
        <v>4</v>
      </c>
      <c r="J426">
        <f t="shared" ca="1" si="157"/>
        <v>28587</v>
      </c>
      <c r="K426">
        <v>144</v>
      </c>
      <c r="L426" t="s">
        <v>14</v>
      </c>
      <c r="N426">
        <v>172</v>
      </c>
      <c r="O426" t="s">
        <v>7</v>
      </c>
      <c r="P426">
        <f t="shared" ca="1" si="158"/>
        <v>6</v>
      </c>
      <c r="Q426" t="str">
        <f t="shared" ca="1" si="159"/>
        <v>ogun</v>
      </c>
      <c r="R426">
        <f t="shared" ca="1" si="162"/>
        <v>114348</v>
      </c>
      <c r="S426">
        <f t="shared" ca="1" si="160"/>
        <v>108363.3561224001</v>
      </c>
      <c r="T426">
        <f t="shared" ca="1" si="163"/>
        <v>63712.622240270088</v>
      </c>
      <c r="U426">
        <v>198</v>
      </c>
      <c r="V426" t="s">
        <v>21</v>
      </c>
      <c r="W426">
        <f t="shared" ca="1" si="164"/>
        <v>43065.522913139124</v>
      </c>
      <c r="X426">
        <f t="shared" ca="1" si="165"/>
        <v>22583.382292965143</v>
      </c>
      <c r="Y426">
        <f t="shared" ca="1" si="166"/>
        <v>6801.0960514029339</v>
      </c>
      <c r="Z426">
        <f t="shared" ca="1" si="167"/>
        <v>184861.71829167302</v>
      </c>
      <c r="AA426">
        <f t="shared" ca="1" si="168"/>
        <v>174012.26132850436</v>
      </c>
      <c r="AB426">
        <f t="shared" ca="1" si="169"/>
        <v>10849.456963168661</v>
      </c>
      <c r="AE426">
        <f t="shared" ca="1" si="147"/>
        <v>0</v>
      </c>
      <c r="AF426">
        <f t="shared" ca="1" si="148"/>
        <v>1</v>
      </c>
      <c r="BA426" s="7">
        <f ca="1">Table4[[#This Row],[Column20]]/Table4[[#This Row],[Column9]]</f>
        <v>15928.155560067522</v>
      </c>
      <c r="BD426" s="6">
        <f ca="1">Table4[[#This Row],[Column19]]/Table4[[#This Row],[Column18]]</f>
        <v>0.94766288979606206</v>
      </c>
      <c r="BQ426" t="str">
        <f t="shared" ca="1" si="149"/>
        <v>1</v>
      </c>
      <c r="BS426">
        <f ca="1">IF(Table4[[#This Row],[Column28]]&gt;BU425,Table4[[#This Row],[Column3]],0)</f>
        <v>43</v>
      </c>
    </row>
    <row r="427" spans="1:71" x14ac:dyDescent="0.4">
      <c r="A427">
        <f t="shared" ca="1" si="150"/>
        <v>1</v>
      </c>
      <c r="B427" t="str">
        <f t="shared" ca="1" si="151"/>
        <v>woman</v>
      </c>
      <c r="C427">
        <f t="shared" ca="1" si="152"/>
        <v>25</v>
      </c>
      <c r="D427">
        <f t="shared" ca="1" si="153"/>
        <v>3</v>
      </c>
      <c r="E427" t="str">
        <f t="shared" ca="1" si="154"/>
        <v>Academia</v>
      </c>
      <c r="F427">
        <f t="shared" ca="1" si="161"/>
        <v>2</v>
      </c>
      <c r="G427" t="str">
        <f ca="1">VLOOKUP(F427,$K$3:$L$7:L431,2)</f>
        <v>college</v>
      </c>
      <c r="H427">
        <f t="shared" ca="1" si="155"/>
        <v>2</v>
      </c>
      <c r="I427">
        <f t="shared" ca="1" si="156"/>
        <v>4</v>
      </c>
      <c r="J427">
        <f t="shared" ca="1" si="157"/>
        <v>47232</v>
      </c>
      <c r="K427">
        <v>145</v>
      </c>
      <c r="L427" t="s">
        <v>15</v>
      </c>
      <c r="N427">
        <v>173</v>
      </c>
      <c r="O427" t="s">
        <v>8</v>
      </c>
      <c r="P427">
        <f t="shared" ca="1" si="158"/>
        <v>3</v>
      </c>
      <c r="Q427" t="str">
        <f t="shared" ca="1" si="159"/>
        <v>osun</v>
      </c>
      <c r="R427">
        <f t="shared" ca="1" si="162"/>
        <v>141696</v>
      </c>
      <c r="S427">
        <f t="shared" ca="1" si="160"/>
        <v>107401.89848664023</v>
      </c>
      <c r="T427">
        <f t="shared" ca="1" si="163"/>
        <v>10370.408162674859</v>
      </c>
      <c r="U427">
        <v>199</v>
      </c>
      <c r="V427" t="s">
        <v>22</v>
      </c>
      <c r="W427">
        <f t="shared" ca="1" si="164"/>
        <v>5903.4065425568588</v>
      </c>
      <c r="X427">
        <f t="shared" ca="1" si="165"/>
        <v>1344.1061022999475</v>
      </c>
      <c r="Y427">
        <f t="shared" ca="1" si="166"/>
        <v>23063.884049686429</v>
      </c>
      <c r="Z427">
        <f t="shared" ca="1" si="167"/>
        <v>175130.2922123613</v>
      </c>
      <c r="AA427">
        <f t="shared" ca="1" si="168"/>
        <v>114649.41113149704</v>
      </c>
      <c r="AB427">
        <f t="shared" ca="1" si="169"/>
        <v>60480.881080864259</v>
      </c>
      <c r="AE427">
        <f t="shared" ca="1" si="147"/>
        <v>1</v>
      </c>
      <c r="AF427">
        <f t="shared" ca="1" si="148"/>
        <v>0</v>
      </c>
      <c r="BA427" s="7">
        <f ca="1">Table4[[#This Row],[Column20]]/Table4[[#This Row],[Column9]]</f>
        <v>2592.6020406687148</v>
      </c>
      <c r="BD427" s="6">
        <f ca="1">Table4[[#This Row],[Column19]]/Table4[[#This Row],[Column18]]</f>
        <v>0.75797410291497458</v>
      </c>
      <c r="BQ427" t="str">
        <f t="shared" ca="1" si="149"/>
        <v>1</v>
      </c>
      <c r="BS427">
        <f ca="1">IF(Table4[[#This Row],[Column28]]&gt;BU426,Table4[[#This Row],[Column3]],0)</f>
        <v>25</v>
      </c>
    </row>
    <row r="428" spans="1:71" x14ac:dyDescent="0.4">
      <c r="A428">
        <f t="shared" ca="1" si="150"/>
        <v>2</v>
      </c>
      <c r="B428" t="str">
        <f t="shared" ca="1" si="151"/>
        <v>man</v>
      </c>
      <c r="C428">
        <f t="shared" ca="1" si="152"/>
        <v>49</v>
      </c>
      <c r="D428">
        <f t="shared" ca="1" si="153"/>
        <v>3</v>
      </c>
      <c r="E428" t="str">
        <f t="shared" ca="1" si="154"/>
        <v>Academia</v>
      </c>
      <c r="F428">
        <f t="shared" ca="1" si="161"/>
        <v>5</v>
      </c>
      <c r="G428" t="str">
        <f ca="1">VLOOKUP(F428,$K$3:$L$7:L432,2)</f>
        <v>other</v>
      </c>
      <c r="H428">
        <f t="shared" ca="1" si="155"/>
        <v>0</v>
      </c>
      <c r="I428">
        <f t="shared" ca="1" si="156"/>
        <v>4</v>
      </c>
      <c r="J428">
        <f t="shared" ca="1" si="157"/>
        <v>37505</v>
      </c>
      <c r="N428">
        <v>174</v>
      </c>
      <c r="O428" t="s">
        <v>9</v>
      </c>
      <c r="P428">
        <f t="shared" ca="1" si="158"/>
        <v>6</v>
      </c>
      <c r="Q428" t="str">
        <f t="shared" ca="1" si="159"/>
        <v>ogun</v>
      </c>
      <c r="R428">
        <f t="shared" ca="1" si="162"/>
        <v>112515</v>
      </c>
      <c r="S428">
        <f t="shared" ca="1" si="160"/>
        <v>77253.271183855279</v>
      </c>
      <c r="T428">
        <f t="shared" ca="1" si="163"/>
        <v>14353.960173140849</v>
      </c>
      <c r="U428">
        <v>200</v>
      </c>
      <c r="V428" t="s">
        <v>23</v>
      </c>
      <c r="W428">
        <f t="shared" ca="1" si="164"/>
        <v>12145.279911307085</v>
      </c>
      <c r="X428">
        <f t="shared" ca="1" si="165"/>
        <v>13137.726027973571</v>
      </c>
      <c r="Y428">
        <f t="shared" ca="1" si="166"/>
        <v>27275.694922716721</v>
      </c>
      <c r="Z428">
        <f t="shared" ca="1" si="167"/>
        <v>154144.65509585757</v>
      </c>
      <c r="AA428">
        <f t="shared" ca="1" si="168"/>
        <v>102536.27712313592</v>
      </c>
      <c r="AB428">
        <f t="shared" ca="1" si="169"/>
        <v>51608.377972721646</v>
      </c>
      <c r="AE428">
        <f t="shared" ca="1" si="147"/>
        <v>1</v>
      </c>
      <c r="AF428">
        <f t="shared" ca="1" si="148"/>
        <v>0</v>
      </c>
      <c r="BA428" s="7">
        <f ca="1">Table4[[#This Row],[Column20]]/Table4[[#This Row],[Column9]]</f>
        <v>3588.4900432852123</v>
      </c>
      <c r="BD428" s="6">
        <f ca="1">Table4[[#This Row],[Column19]]/Table4[[#This Row],[Column18]]</f>
        <v>0.68660419663027394</v>
      </c>
      <c r="BQ428" t="str">
        <f t="shared" ca="1" si="149"/>
        <v>1</v>
      </c>
      <c r="BS428">
        <f ca="1">IF(Table4[[#This Row],[Column28]]&gt;BU427,Table4[[#This Row],[Column3]],0)</f>
        <v>49</v>
      </c>
    </row>
    <row r="429" spans="1:71" x14ac:dyDescent="0.4">
      <c r="A429">
        <f t="shared" ca="1" si="150"/>
        <v>2</v>
      </c>
      <c r="B429" t="str">
        <f t="shared" ca="1" si="151"/>
        <v>man</v>
      </c>
      <c r="C429">
        <f t="shared" ca="1" si="152"/>
        <v>39</v>
      </c>
      <c r="D429">
        <f t="shared" ca="1" si="153"/>
        <v>6</v>
      </c>
      <c r="E429" t="str">
        <f t="shared" ca="1" si="154"/>
        <v>Agriculture</v>
      </c>
      <c r="F429">
        <f t="shared" ca="1" si="161"/>
        <v>4</v>
      </c>
      <c r="G429" t="str">
        <f ca="1">VLOOKUP(F429,$K$3:$L$7:L433,2)</f>
        <v>technical</v>
      </c>
      <c r="H429">
        <f t="shared" ca="1" si="155"/>
        <v>0</v>
      </c>
      <c r="I429">
        <f t="shared" ca="1" si="156"/>
        <v>3</v>
      </c>
      <c r="J429">
        <f t="shared" ca="1" si="157"/>
        <v>79509</v>
      </c>
      <c r="P429">
        <f t="shared" ca="1" si="158"/>
        <v>3</v>
      </c>
      <c r="Q429" t="str">
        <f t="shared" ca="1" si="159"/>
        <v>osun</v>
      </c>
      <c r="R429">
        <f t="shared" ca="1" si="162"/>
        <v>318036</v>
      </c>
      <c r="S429">
        <f t="shared" ca="1" si="160"/>
        <v>34103.856963795966</v>
      </c>
      <c r="T429">
        <f t="shared" ca="1" si="163"/>
        <v>96908.143510025417</v>
      </c>
      <c r="U429">
        <v>201</v>
      </c>
      <c r="V429" t="s">
        <v>24</v>
      </c>
      <c r="W429">
        <f t="shared" ca="1" si="164"/>
        <v>24335.645057434398</v>
      </c>
      <c r="X429">
        <f t="shared" ca="1" si="165"/>
        <v>25368.397734922488</v>
      </c>
      <c r="Y429">
        <f t="shared" ca="1" si="166"/>
        <v>61173.855763574888</v>
      </c>
      <c r="Z429">
        <f t="shared" ca="1" si="167"/>
        <v>476117.99927360029</v>
      </c>
      <c r="AA429">
        <f t="shared" ca="1" si="168"/>
        <v>83807.899756152852</v>
      </c>
      <c r="AB429">
        <f t="shared" ca="1" si="169"/>
        <v>392310.09951744741</v>
      </c>
      <c r="AE429">
        <f t="shared" ca="1" si="147"/>
        <v>1</v>
      </c>
      <c r="AF429">
        <f t="shared" ca="1" si="148"/>
        <v>0</v>
      </c>
      <c r="BA429" s="7">
        <f ca="1">Table4[[#This Row],[Column20]]/Table4[[#This Row],[Column9]]</f>
        <v>32302.714503341806</v>
      </c>
      <c r="BD429" s="6">
        <f ca="1">Table4[[#This Row],[Column19]]/Table4[[#This Row],[Column18]]</f>
        <v>0.10723269366925746</v>
      </c>
      <c r="BQ429" t="str">
        <f t="shared" ca="1" si="149"/>
        <v>1</v>
      </c>
      <c r="BS429">
        <f ca="1">IF(Table4[[#This Row],[Column28]]&gt;BU428,Table4[[#This Row],[Column3]],0)</f>
        <v>39</v>
      </c>
    </row>
    <row r="430" spans="1:71" x14ac:dyDescent="0.4">
      <c r="A430">
        <f t="shared" ca="1" si="150"/>
        <v>2</v>
      </c>
      <c r="B430" t="str">
        <f t="shared" ca="1" si="151"/>
        <v>man</v>
      </c>
      <c r="C430">
        <f t="shared" ca="1" si="152"/>
        <v>32</v>
      </c>
      <c r="D430">
        <f t="shared" ca="1" si="153"/>
        <v>3</v>
      </c>
      <c r="E430" t="str">
        <f t="shared" ca="1" si="154"/>
        <v>Academia</v>
      </c>
      <c r="F430">
        <f t="shared" ca="1" si="161"/>
        <v>1</v>
      </c>
      <c r="G430" t="str">
        <f ca="1">VLOOKUP(F430,$K$3:$L$7:L434,2)</f>
        <v>high school</v>
      </c>
      <c r="H430">
        <f t="shared" ca="1" si="155"/>
        <v>0</v>
      </c>
      <c r="I430">
        <f t="shared" ca="1" si="156"/>
        <v>2</v>
      </c>
      <c r="J430">
        <f t="shared" ca="1" si="157"/>
        <v>85952</v>
      </c>
      <c r="P430">
        <f t="shared" ca="1" si="158"/>
        <v>7</v>
      </c>
      <c r="Q430" t="str">
        <f t="shared" ca="1" si="159"/>
        <v>kwara</v>
      </c>
      <c r="R430">
        <f t="shared" ca="1" si="162"/>
        <v>257856</v>
      </c>
      <c r="S430">
        <f t="shared" ca="1" si="160"/>
        <v>227408.05586872416</v>
      </c>
      <c r="T430">
        <f t="shared" ca="1" si="163"/>
        <v>118329.48183718103</v>
      </c>
      <c r="U430">
        <v>202</v>
      </c>
      <c r="V430" t="s">
        <v>25</v>
      </c>
      <c r="W430">
        <f t="shared" ca="1" si="164"/>
        <v>98620.069186438253</v>
      </c>
      <c r="X430">
        <f t="shared" ca="1" si="165"/>
        <v>7863.4279985327166</v>
      </c>
      <c r="Y430">
        <f t="shared" ca="1" si="166"/>
        <v>22708.460098062766</v>
      </c>
      <c r="Z430">
        <f t="shared" ca="1" si="167"/>
        <v>398893.94193524378</v>
      </c>
      <c r="AA430">
        <f t="shared" ca="1" si="168"/>
        <v>333891.55305369513</v>
      </c>
      <c r="AB430">
        <f t="shared" ca="1" si="169"/>
        <v>65002.388881548657</v>
      </c>
      <c r="AE430">
        <f t="shared" ca="1" si="147"/>
        <v>0</v>
      </c>
      <c r="AF430">
        <f t="shared" ca="1" si="148"/>
        <v>1</v>
      </c>
      <c r="BA430" s="7">
        <f ca="1">Table4[[#This Row],[Column20]]/Table4[[#This Row],[Column9]]</f>
        <v>59164.740918590513</v>
      </c>
      <c r="BD430" s="6">
        <f ca="1">Table4[[#This Row],[Column19]]/Table4[[#This Row],[Column18]]</f>
        <v>0.88191880688727098</v>
      </c>
      <c r="BQ430" t="str">
        <f t="shared" ca="1" si="149"/>
        <v>1</v>
      </c>
      <c r="BS430">
        <f ca="1">IF(Table4[[#This Row],[Column28]]&gt;BU429,Table4[[#This Row],[Column3]],0)</f>
        <v>32</v>
      </c>
    </row>
    <row r="431" spans="1:71" x14ac:dyDescent="0.4">
      <c r="A431">
        <f t="shared" ca="1" si="150"/>
        <v>1</v>
      </c>
      <c r="B431" t="str">
        <f t="shared" ca="1" si="151"/>
        <v>woman</v>
      </c>
      <c r="C431">
        <f t="shared" ca="1" si="152"/>
        <v>39</v>
      </c>
      <c r="D431">
        <f t="shared" ca="1" si="153"/>
        <v>6</v>
      </c>
      <c r="E431" t="str">
        <f t="shared" ca="1" si="154"/>
        <v>Agriculture</v>
      </c>
      <c r="F431">
        <f t="shared" ca="1" si="161"/>
        <v>3</v>
      </c>
      <c r="G431" t="str">
        <f ca="1">VLOOKUP(F431,$K$3:$L$7:L435,2)</f>
        <v>university</v>
      </c>
      <c r="H431">
        <f t="shared" ca="1" si="155"/>
        <v>2</v>
      </c>
      <c r="I431">
        <f t="shared" ca="1" si="156"/>
        <v>1</v>
      </c>
      <c r="J431">
        <f t="shared" ca="1" si="157"/>
        <v>28731</v>
      </c>
      <c r="P431">
        <f t="shared" ca="1" si="158"/>
        <v>3</v>
      </c>
      <c r="Q431" t="str">
        <f t="shared" ca="1" si="159"/>
        <v>osun</v>
      </c>
      <c r="R431">
        <f t="shared" ca="1" si="162"/>
        <v>114924</v>
      </c>
      <c r="S431">
        <f t="shared" ca="1" si="160"/>
        <v>25762.816854886059</v>
      </c>
      <c r="T431">
        <f t="shared" ca="1" si="163"/>
        <v>7542.2637698769004</v>
      </c>
      <c r="U431">
        <v>203</v>
      </c>
      <c r="V431" t="s">
        <v>26</v>
      </c>
      <c r="W431">
        <f t="shared" ca="1" si="164"/>
        <v>17.919521846817972</v>
      </c>
      <c r="X431">
        <f t="shared" ca="1" si="165"/>
        <v>3872.2006110421416</v>
      </c>
      <c r="Y431">
        <f t="shared" ca="1" si="166"/>
        <v>5079.8408382236357</v>
      </c>
      <c r="Z431">
        <f t="shared" ca="1" si="167"/>
        <v>127546.10460810053</v>
      </c>
      <c r="AA431">
        <f t="shared" ca="1" si="168"/>
        <v>29652.936987775021</v>
      </c>
      <c r="AB431">
        <f t="shared" ca="1" si="169"/>
        <v>97893.167620325519</v>
      </c>
      <c r="AE431">
        <f t="shared" ca="1" si="147"/>
        <v>1</v>
      </c>
      <c r="AF431">
        <f t="shared" ca="1" si="148"/>
        <v>0</v>
      </c>
      <c r="BA431" s="7">
        <f ca="1">Table4[[#This Row],[Column20]]/Table4[[#This Row],[Column9]]</f>
        <v>7542.2637698769004</v>
      </c>
      <c r="BD431" s="6">
        <f ca="1">Table4[[#This Row],[Column19]]/Table4[[#This Row],[Column18]]</f>
        <v>0.22417264326760344</v>
      </c>
      <c r="BQ431" t="str">
        <f t="shared" ca="1" si="149"/>
        <v>1</v>
      </c>
      <c r="BS431">
        <f ca="1">IF(Table4[[#This Row],[Column28]]&gt;BU430,Table4[[#This Row],[Column3]],0)</f>
        <v>39</v>
      </c>
    </row>
    <row r="432" spans="1:71" x14ac:dyDescent="0.4">
      <c r="A432">
        <f t="shared" ca="1" si="150"/>
        <v>2</v>
      </c>
      <c r="B432" t="str">
        <f t="shared" ca="1" si="151"/>
        <v>man</v>
      </c>
      <c r="C432">
        <f t="shared" ca="1" si="152"/>
        <v>40</v>
      </c>
      <c r="D432">
        <f t="shared" ca="1" si="153"/>
        <v>1</v>
      </c>
      <c r="E432" t="str">
        <f t="shared" ca="1" si="154"/>
        <v>heallth</v>
      </c>
      <c r="F432">
        <f t="shared" ca="1" si="161"/>
        <v>5</v>
      </c>
      <c r="G432" t="str">
        <f ca="1">VLOOKUP(F432,$K$3:$L$7:L436,2)</f>
        <v>other</v>
      </c>
      <c r="H432">
        <f t="shared" ca="1" si="155"/>
        <v>0</v>
      </c>
      <c r="I432">
        <f t="shared" ca="1" si="156"/>
        <v>1</v>
      </c>
      <c r="J432">
        <f t="shared" ca="1" si="157"/>
        <v>81524</v>
      </c>
      <c r="P432">
        <f t="shared" ca="1" si="158"/>
        <v>2</v>
      </c>
      <c r="Q432" t="str">
        <f t="shared" ca="1" si="159"/>
        <v>ondo</v>
      </c>
      <c r="R432">
        <f t="shared" ca="1" si="162"/>
        <v>244572</v>
      </c>
      <c r="S432">
        <f t="shared" ca="1" si="160"/>
        <v>112031.85750106639</v>
      </c>
      <c r="T432">
        <f t="shared" ca="1" si="163"/>
        <v>55341.218753298912</v>
      </c>
      <c r="W432">
        <f t="shared" ca="1" si="164"/>
        <v>51515.498050017719</v>
      </c>
      <c r="X432">
        <f t="shared" ca="1" si="165"/>
        <v>1441.8902592327149</v>
      </c>
      <c r="Y432">
        <f t="shared" ca="1" si="166"/>
        <v>98935.595284074836</v>
      </c>
      <c r="Z432">
        <f t="shared" ca="1" si="167"/>
        <v>398848.81403737376</v>
      </c>
      <c r="AA432">
        <f t="shared" ca="1" si="168"/>
        <v>164989.24581031682</v>
      </c>
      <c r="AB432">
        <f t="shared" ca="1" si="169"/>
        <v>233859.56822705694</v>
      </c>
      <c r="AE432">
        <f t="shared" ca="1" si="147"/>
        <v>0</v>
      </c>
      <c r="AF432">
        <f t="shared" ca="1" si="148"/>
        <v>1</v>
      </c>
      <c r="BA432" s="7">
        <f ca="1">Table4[[#This Row],[Column20]]/Table4[[#This Row],[Column9]]</f>
        <v>55341.218753298912</v>
      </c>
      <c r="BD432" s="6">
        <f ca="1">Table4[[#This Row],[Column19]]/Table4[[#This Row],[Column18]]</f>
        <v>0.4580731134433475</v>
      </c>
      <c r="BQ432" t="str">
        <f t="shared" ca="1" si="149"/>
        <v>1</v>
      </c>
      <c r="BS432">
        <f ca="1">IF(Table4[[#This Row],[Column28]]&gt;BU431,Table4[[#This Row],[Column3]],0)</f>
        <v>40</v>
      </c>
    </row>
    <row r="433" spans="1:71" x14ac:dyDescent="0.4">
      <c r="A433">
        <f t="shared" ca="1" si="150"/>
        <v>1</v>
      </c>
      <c r="B433" t="str">
        <f t="shared" ca="1" si="151"/>
        <v>woman</v>
      </c>
      <c r="C433">
        <f t="shared" ca="1" si="152"/>
        <v>46</v>
      </c>
      <c r="D433">
        <f t="shared" ca="1" si="153"/>
        <v>1</v>
      </c>
      <c r="E433" t="str">
        <f t="shared" ca="1" si="154"/>
        <v>heallth</v>
      </c>
      <c r="F433">
        <f t="shared" ca="1" si="161"/>
        <v>2</v>
      </c>
      <c r="G433" t="str">
        <f ca="1">VLOOKUP(F433,$K$3:$L$7:L437,2)</f>
        <v>college</v>
      </c>
      <c r="H433">
        <f t="shared" ca="1" si="155"/>
        <v>0</v>
      </c>
      <c r="I433">
        <f t="shared" ca="1" si="156"/>
        <v>2</v>
      </c>
      <c r="J433">
        <f t="shared" ca="1" si="157"/>
        <v>34433</v>
      </c>
      <c r="P433">
        <f t="shared" ca="1" si="158"/>
        <v>1</v>
      </c>
      <c r="Q433" t="str">
        <f t="shared" ca="1" si="159"/>
        <v>ekiti</v>
      </c>
      <c r="R433">
        <f t="shared" ca="1" si="162"/>
        <v>103299</v>
      </c>
      <c r="S433">
        <f t="shared" ca="1" si="160"/>
        <v>9800.2889212726586</v>
      </c>
      <c r="T433">
        <f t="shared" ca="1" si="163"/>
        <v>7184.5288231096247</v>
      </c>
      <c r="W433">
        <f t="shared" ca="1" si="164"/>
        <v>3879.1321322669642</v>
      </c>
      <c r="X433">
        <f t="shared" ca="1" si="165"/>
        <v>27371.717274419083</v>
      </c>
      <c r="Y433">
        <f t="shared" ca="1" si="166"/>
        <v>17692.762583100066</v>
      </c>
      <c r="Z433">
        <f t="shared" ca="1" si="167"/>
        <v>128176.29140620968</v>
      </c>
      <c r="AA433">
        <f t="shared" ca="1" si="168"/>
        <v>41051.138327958703</v>
      </c>
      <c r="AB433">
        <f t="shared" ca="1" si="169"/>
        <v>87125.15307825098</v>
      </c>
      <c r="AE433">
        <f t="shared" ca="1" si="147"/>
        <v>0</v>
      </c>
      <c r="AF433">
        <f t="shared" ca="1" si="148"/>
        <v>1</v>
      </c>
      <c r="BA433" s="7">
        <f ca="1">Table4[[#This Row],[Column20]]/Table4[[#This Row],[Column9]]</f>
        <v>3592.2644115548123</v>
      </c>
      <c r="BD433" s="6">
        <f ca="1">Table4[[#This Row],[Column19]]/Table4[[#This Row],[Column18]]</f>
        <v>9.4873028018399586E-2</v>
      </c>
      <c r="BQ433" t="str">
        <f t="shared" ca="1" si="149"/>
        <v>1</v>
      </c>
      <c r="BS433">
        <f ca="1">IF(Table4[[#This Row],[Column28]]&gt;BU432,Table4[[#This Row],[Column3]],0)</f>
        <v>46</v>
      </c>
    </row>
    <row r="434" spans="1:71" x14ac:dyDescent="0.4">
      <c r="A434">
        <f t="shared" ca="1" si="150"/>
        <v>1</v>
      </c>
      <c r="B434" t="str">
        <f t="shared" ca="1" si="151"/>
        <v>woman</v>
      </c>
      <c r="C434">
        <f t="shared" ca="1" si="152"/>
        <v>49</v>
      </c>
      <c r="D434">
        <f t="shared" ca="1" si="153"/>
        <v>6</v>
      </c>
      <c r="E434" t="str">
        <f t="shared" ca="1" si="154"/>
        <v>Agriculture</v>
      </c>
      <c r="F434">
        <f t="shared" ca="1" si="161"/>
        <v>4</v>
      </c>
      <c r="G434" t="str">
        <f ca="1">VLOOKUP(F434,$K$3:$L$7:L438,2)</f>
        <v>technical</v>
      </c>
      <c r="H434">
        <f t="shared" ca="1" si="155"/>
        <v>3</v>
      </c>
      <c r="I434">
        <f t="shared" ca="1" si="156"/>
        <v>4</v>
      </c>
      <c r="J434">
        <f t="shared" ca="1" si="157"/>
        <v>65489</v>
      </c>
      <c r="P434">
        <f t="shared" ca="1" si="158"/>
        <v>4</v>
      </c>
      <c r="Q434" t="str">
        <f t="shared" ca="1" si="159"/>
        <v>lagos</v>
      </c>
      <c r="R434">
        <f t="shared" ca="1" si="162"/>
        <v>196467</v>
      </c>
      <c r="S434">
        <f t="shared" ca="1" si="160"/>
        <v>107004.6237656122</v>
      </c>
      <c r="T434">
        <f t="shared" ca="1" si="163"/>
        <v>122080.89639406938</v>
      </c>
      <c r="W434">
        <f t="shared" ca="1" si="164"/>
        <v>120691.00481479264</v>
      </c>
      <c r="X434">
        <f t="shared" ca="1" si="165"/>
        <v>59227.333917993317</v>
      </c>
      <c r="Y434">
        <f t="shared" ca="1" si="166"/>
        <v>87761.745216945565</v>
      </c>
      <c r="Z434">
        <f t="shared" ca="1" si="167"/>
        <v>406309.6416110149</v>
      </c>
      <c r="AA434">
        <f t="shared" ca="1" si="168"/>
        <v>286922.96249839815</v>
      </c>
      <c r="AB434">
        <f t="shared" ca="1" si="169"/>
        <v>119386.67911261675</v>
      </c>
      <c r="AE434">
        <f t="shared" ca="1" si="147"/>
        <v>0</v>
      </c>
      <c r="AF434">
        <f t="shared" ca="1" si="148"/>
        <v>1</v>
      </c>
      <c r="BA434" s="7">
        <f ca="1">Table4[[#This Row],[Column20]]/Table4[[#This Row],[Column9]]</f>
        <v>30520.224098517345</v>
      </c>
      <c r="BD434" s="6">
        <f ca="1">Table4[[#This Row],[Column19]]/Table4[[#This Row],[Column18]]</f>
        <v>0.54464425967522379</v>
      </c>
      <c r="BQ434" t="str">
        <f t="shared" ca="1" si="149"/>
        <v>1</v>
      </c>
      <c r="BS434">
        <f ca="1">IF(Table4[[#This Row],[Column28]]&gt;BU433,Table4[[#This Row],[Column3]],0)</f>
        <v>49</v>
      </c>
    </row>
    <row r="435" spans="1:71" x14ac:dyDescent="0.4">
      <c r="A435">
        <f t="shared" ca="1" si="150"/>
        <v>1</v>
      </c>
      <c r="B435" t="str">
        <f t="shared" ca="1" si="151"/>
        <v>woman</v>
      </c>
      <c r="C435">
        <f t="shared" ca="1" si="152"/>
        <v>39</v>
      </c>
      <c r="D435">
        <f t="shared" ca="1" si="153"/>
        <v>2</v>
      </c>
      <c r="E435" t="str">
        <f t="shared" ca="1" si="154"/>
        <v>construction</v>
      </c>
      <c r="F435">
        <f t="shared" ca="1" si="161"/>
        <v>1</v>
      </c>
      <c r="G435" t="str">
        <f ca="1">VLOOKUP(F435,$K$3:$L$7:L439,2)</f>
        <v>high school</v>
      </c>
      <c r="H435">
        <f t="shared" ca="1" si="155"/>
        <v>4</v>
      </c>
      <c r="I435">
        <f t="shared" ca="1" si="156"/>
        <v>2</v>
      </c>
      <c r="J435">
        <f t="shared" ca="1" si="157"/>
        <v>59914</v>
      </c>
      <c r="P435">
        <f t="shared" ca="1" si="158"/>
        <v>3</v>
      </c>
      <c r="Q435" t="str">
        <f t="shared" ca="1" si="159"/>
        <v>osun</v>
      </c>
      <c r="R435">
        <f t="shared" ca="1" si="162"/>
        <v>239656</v>
      </c>
      <c r="S435">
        <f t="shared" ca="1" si="160"/>
        <v>56325.62464671849</v>
      </c>
      <c r="T435">
        <f t="shared" ca="1" si="163"/>
        <v>77003.389083465081</v>
      </c>
      <c r="W435">
        <f t="shared" ca="1" si="164"/>
        <v>42989.894639785292</v>
      </c>
      <c r="X435">
        <f t="shared" ca="1" si="165"/>
        <v>5613.8695092181479</v>
      </c>
      <c r="Y435">
        <f t="shared" ca="1" si="166"/>
        <v>4367.1392081887698</v>
      </c>
      <c r="Z435">
        <f t="shared" ca="1" si="167"/>
        <v>321026.52829165384</v>
      </c>
      <c r="AA435">
        <f t="shared" ca="1" si="168"/>
        <v>104929.38879572193</v>
      </c>
      <c r="AB435">
        <f t="shared" ca="1" si="169"/>
        <v>216097.13949593192</v>
      </c>
      <c r="AE435">
        <f t="shared" ca="1" si="147"/>
        <v>0</v>
      </c>
      <c r="AF435">
        <f t="shared" ca="1" si="148"/>
        <v>1</v>
      </c>
      <c r="BA435" s="7">
        <f ca="1">Table4[[#This Row],[Column20]]/Table4[[#This Row],[Column9]]</f>
        <v>38501.694541732541</v>
      </c>
      <c r="BD435" s="6">
        <f ca="1">Table4[[#This Row],[Column19]]/Table4[[#This Row],[Column18]]</f>
        <v>0.23502697469171852</v>
      </c>
      <c r="BQ435" t="str">
        <f t="shared" ca="1" si="149"/>
        <v>1</v>
      </c>
      <c r="BS435">
        <f ca="1">IF(Table4[[#This Row],[Column28]]&gt;BU434,Table4[[#This Row],[Column3]],0)</f>
        <v>39</v>
      </c>
    </row>
    <row r="436" spans="1:71" x14ac:dyDescent="0.4">
      <c r="A436">
        <f t="shared" ca="1" si="150"/>
        <v>1</v>
      </c>
      <c r="B436" t="str">
        <f t="shared" ca="1" si="151"/>
        <v>woman</v>
      </c>
      <c r="C436">
        <f t="shared" ca="1" si="152"/>
        <v>39</v>
      </c>
      <c r="D436">
        <f t="shared" ca="1" si="153"/>
        <v>4</v>
      </c>
      <c r="E436" t="str">
        <f t="shared" ca="1" si="154"/>
        <v>IT</v>
      </c>
      <c r="F436">
        <f t="shared" ca="1" si="161"/>
        <v>2</v>
      </c>
      <c r="G436" t="str">
        <f ca="1">VLOOKUP(F436,$K$3:$L$7:L440,2)</f>
        <v>college</v>
      </c>
      <c r="H436">
        <f t="shared" ca="1" si="155"/>
        <v>1</v>
      </c>
      <c r="I436">
        <f t="shared" ca="1" si="156"/>
        <v>4</v>
      </c>
      <c r="J436">
        <f t="shared" ca="1" si="157"/>
        <v>28019</v>
      </c>
      <c r="P436">
        <f t="shared" ca="1" si="158"/>
        <v>3</v>
      </c>
      <c r="Q436" t="str">
        <f t="shared" ca="1" si="159"/>
        <v>osun</v>
      </c>
      <c r="R436">
        <f t="shared" ca="1" si="162"/>
        <v>112076</v>
      </c>
      <c r="S436">
        <f t="shared" ca="1" si="160"/>
        <v>81516.1630644135</v>
      </c>
      <c r="T436">
        <f t="shared" ca="1" si="163"/>
        <v>3547.9342814146535</v>
      </c>
      <c r="W436">
        <f t="shared" ca="1" si="164"/>
        <v>464.32077876207296</v>
      </c>
      <c r="X436">
        <f t="shared" ca="1" si="165"/>
        <v>1416.7365126791451</v>
      </c>
      <c r="Y436">
        <f t="shared" ca="1" si="166"/>
        <v>33547.609227994428</v>
      </c>
      <c r="Z436">
        <f t="shared" ca="1" si="167"/>
        <v>149171.54350940909</v>
      </c>
      <c r="AA436">
        <f t="shared" ca="1" si="168"/>
        <v>83397.220355854719</v>
      </c>
      <c r="AB436">
        <f t="shared" ca="1" si="169"/>
        <v>65774.323153554375</v>
      </c>
      <c r="AE436">
        <f t="shared" ca="1" si="147"/>
        <v>0</v>
      </c>
      <c r="AF436">
        <f t="shared" ca="1" si="148"/>
        <v>1</v>
      </c>
      <c r="BA436" s="7">
        <f ca="1">Table4[[#This Row],[Column20]]/Table4[[#This Row],[Column9]]</f>
        <v>886.98357035366337</v>
      </c>
      <c r="BD436" s="6">
        <f ca="1">Table4[[#This Row],[Column19]]/Table4[[#This Row],[Column18]]</f>
        <v>0.72732933959468127</v>
      </c>
      <c r="BQ436" t="str">
        <f t="shared" ca="1" si="149"/>
        <v>1</v>
      </c>
      <c r="BS436">
        <f ca="1">IF(Table4[[#This Row],[Column28]]&gt;BU435,Table4[[#This Row],[Column3]],0)</f>
        <v>39</v>
      </c>
    </row>
    <row r="437" spans="1:71" x14ac:dyDescent="0.4">
      <c r="A437">
        <f t="shared" ca="1" si="150"/>
        <v>1</v>
      </c>
      <c r="B437" t="str">
        <f t="shared" ca="1" si="151"/>
        <v>woman</v>
      </c>
      <c r="C437">
        <f t="shared" ca="1" si="152"/>
        <v>27</v>
      </c>
      <c r="D437">
        <f t="shared" ca="1" si="153"/>
        <v>3</v>
      </c>
      <c r="E437" t="str">
        <f t="shared" ca="1" si="154"/>
        <v>Academia</v>
      </c>
      <c r="F437">
        <f t="shared" ca="1" si="161"/>
        <v>5</v>
      </c>
      <c r="G437" t="str">
        <f ca="1">VLOOKUP(F437,$K$3:$L$7:L441,2)</f>
        <v>other</v>
      </c>
      <c r="H437">
        <f t="shared" ca="1" si="155"/>
        <v>0</v>
      </c>
      <c r="I437">
        <f t="shared" ca="1" si="156"/>
        <v>1</v>
      </c>
      <c r="J437">
        <f t="shared" ca="1" si="157"/>
        <v>34280</v>
      </c>
      <c r="P437">
        <f t="shared" ca="1" si="158"/>
        <v>2</v>
      </c>
      <c r="Q437" t="str">
        <f t="shared" ca="1" si="159"/>
        <v>ondo</v>
      </c>
      <c r="R437">
        <f t="shared" ca="1" si="162"/>
        <v>137120</v>
      </c>
      <c r="S437">
        <f t="shared" ca="1" si="160"/>
        <v>15058.824609015726</v>
      </c>
      <c r="T437">
        <f t="shared" ca="1" si="163"/>
        <v>21054.567637490149</v>
      </c>
      <c r="W437">
        <f t="shared" ca="1" si="164"/>
        <v>12544.124379010469</v>
      </c>
      <c r="X437">
        <f t="shared" ca="1" si="165"/>
        <v>16624.976626547203</v>
      </c>
      <c r="Y437">
        <f t="shared" ca="1" si="166"/>
        <v>15044.937911854882</v>
      </c>
      <c r="Z437">
        <f t="shared" ca="1" si="167"/>
        <v>173219.50554934502</v>
      </c>
      <c r="AA437">
        <f t="shared" ca="1" si="168"/>
        <v>44227.925614573396</v>
      </c>
      <c r="AB437">
        <f t="shared" ca="1" si="169"/>
        <v>128991.57993477162</v>
      </c>
      <c r="AE437">
        <f t="shared" ca="1" si="147"/>
        <v>0</v>
      </c>
      <c r="AF437">
        <f t="shared" ca="1" si="148"/>
        <v>1</v>
      </c>
      <c r="BA437" s="7">
        <f ca="1">Table4[[#This Row],[Column20]]/Table4[[#This Row],[Column9]]</f>
        <v>21054.567637490149</v>
      </c>
      <c r="BD437" s="6">
        <f ca="1">Table4[[#This Row],[Column19]]/Table4[[#This Row],[Column18]]</f>
        <v>0.10982223314626405</v>
      </c>
      <c r="BQ437" t="str">
        <f t="shared" ca="1" si="149"/>
        <v>1</v>
      </c>
      <c r="BS437">
        <f ca="1">IF(Table4[[#This Row],[Column28]]&gt;BU436,Table4[[#This Row],[Column3]],0)</f>
        <v>27</v>
      </c>
    </row>
    <row r="438" spans="1:71" x14ac:dyDescent="0.4">
      <c r="A438">
        <f t="shared" ca="1" si="150"/>
        <v>1</v>
      </c>
      <c r="B438" t="str">
        <f t="shared" ca="1" si="151"/>
        <v>woman</v>
      </c>
      <c r="C438">
        <f t="shared" ca="1" si="152"/>
        <v>38</v>
      </c>
      <c r="D438">
        <f t="shared" ca="1" si="153"/>
        <v>5</v>
      </c>
      <c r="E438" t="str">
        <f t="shared" ca="1" si="154"/>
        <v>General work</v>
      </c>
      <c r="F438">
        <f t="shared" ca="1" si="161"/>
        <v>2</v>
      </c>
      <c r="G438" t="str">
        <f ca="1">VLOOKUP(F438,$K$3:$L$7:L442,2)</f>
        <v>college</v>
      </c>
      <c r="H438">
        <f t="shared" ca="1" si="155"/>
        <v>2</v>
      </c>
      <c r="I438">
        <f t="shared" ca="1" si="156"/>
        <v>4</v>
      </c>
      <c r="J438">
        <f t="shared" ca="1" si="157"/>
        <v>58782</v>
      </c>
      <c r="K438">
        <v>146</v>
      </c>
      <c r="L438" t="s">
        <v>11</v>
      </c>
      <c r="N438">
        <v>175</v>
      </c>
      <c r="O438" t="s">
        <v>4</v>
      </c>
      <c r="P438">
        <f t="shared" ca="1" si="158"/>
        <v>5</v>
      </c>
      <c r="Q438" t="str">
        <f t="shared" ca="1" si="159"/>
        <v>oyo</v>
      </c>
      <c r="R438">
        <f t="shared" ca="1" si="162"/>
        <v>235128</v>
      </c>
      <c r="S438">
        <f t="shared" ca="1" si="160"/>
        <v>75428.215134640326</v>
      </c>
      <c r="T438">
        <f t="shared" ca="1" si="163"/>
        <v>189690.2850605151</v>
      </c>
      <c r="W438">
        <f t="shared" ca="1" si="164"/>
        <v>99952.605090890065</v>
      </c>
      <c r="X438">
        <f t="shared" ca="1" si="165"/>
        <v>9219.4613577686687</v>
      </c>
      <c r="Y438">
        <f t="shared" ca="1" si="166"/>
        <v>24091.837014723136</v>
      </c>
      <c r="Z438">
        <f t="shared" ca="1" si="167"/>
        <v>448910.12207523827</v>
      </c>
      <c r="AA438">
        <f t="shared" ca="1" si="168"/>
        <v>184600.28158329905</v>
      </c>
      <c r="AB438">
        <f t="shared" ca="1" si="169"/>
        <v>264309.84049193922</v>
      </c>
      <c r="AE438">
        <f t="shared" ca="1" si="147"/>
        <v>0</v>
      </c>
      <c r="AF438">
        <f t="shared" ca="1" si="148"/>
        <v>1</v>
      </c>
      <c r="BA438" s="7">
        <f ca="1">Table4[[#This Row],[Column20]]/Table4[[#This Row],[Column9]]</f>
        <v>47422.571265128776</v>
      </c>
      <c r="BD438" s="6">
        <f ca="1">Table4[[#This Row],[Column19]]/Table4[[#This Row],[Column18]]</f>
        <v>0.32079639657820558</v>
      </c>
      <c r="BQ438" t="str">
        <f t="shared" ca="1" si="149"/>
        <v>1</v>
      </c>
      <c r="BS438">
        <f ca="1">IF(Table4[[#This Row],[Column28]]&gt;BU437,Table4[[#This Row],[Column3]],0)</f>
        <v>38</v>
      </c>
    </row>
    <row r="439" spans="1:71" x14ac:dyDescent="0.4">
      <c r="A439">
        <f t="shared" ca="1" si="150"/>
        <v>1</v>
      </c>
      <c r="B439" t="str">
        <f t="shared" ca="1" si="151"/>
        <v>woman</v>
      </c>
      <c r="C439">
        <f t="shared" ca="1" si="152"/>
        <v>31</v>
      </c>
      <c r="D439">
        <f t="shared" ca="1" si="153"/>
        <v>6</v>
      </c>
      <c r="E439" t="str">
        <f t="shared" ca="1" si="154"/>
        <v>Agriculture</v>
      </c>
      <c r="F439">
        <f t="shared" ca="1" si="161"/>
        <v>2</v>
      </c>
      <c r="G439" t="str">
        <f ca="1">VLOOKUP(F439,$K$3:$L$7:L443,2)</f>
        <v>college</v>
      </c>
      <c r="H439">
        <f t="shared" ca="1" si="155"/>
        <v>2</v>
      </c>
      <c r="I439">
        <f t="shared" ca="1" si="156"/>
        <v>4</v>
      </c>
      <c r="J439">
        <f t="shared" ca="1" si="157"/>
        <v>64324</v>
      </c>
      <c r="K439">
        <v>147</v>
      </c>
      <c r="L439" t="s">
        <v>12</v>
      </c>
      <c r="N439">
        <v>176</v>
      </c>
      <c r="O439" t="s">
        <v>5</v>
      </c>
      <c r="P439">
        <f t="shared" ca="1" si="158"/>
        <v>4</v>
      </c>
      <c r="Q439" t="str">
        <f t="shared" ca="1" si="159"/>
        <v>lagos</v>
      </c>
      <c r="R439">
        <f t="shared" ca="1" si="162"/>
        <v>257296</v>
      </c>
      <c r="S439">
        <f t="shared" ca="1" si="160"/>
        <v>196368.31000131211</v>
      </c>
      <c r="T439">
        <f t="shared" ca="1" si="163"/>
        <v>53104.521001783578</v>
      </c>
      <c r="W439">
        <f t="shared" ca="1" si="164"/>
        <v>47397.020550128393</v>
      </c>
      <c r="X439">
        <f t="shared" ca="1" si="165"/>
        <v>43933.253266968168</v>
      </c>
      <c r="Y439">
        <f t="shared" ca="1" si="166"/>
        <v>1791.8883891026421</v>
      </c>
      <c r="Z439">
        <f t="shared" ca="1" si="167"/>
        <v>312192.4093908862</v>
      </c>
      <c r="AA439">
        <f t="shared" ca="1" si="168"/>
        <v>287698.58381840866</v>
      </c>
      <c r="AB439">
        <f t="shared" ca="1" si="169"/>
        <v>24493.825572477537</v>
      </c>
      <c r="AE439">
        <f t="shared" ca="1" si="147"/>
        <v>0</v>
      </c>
      <c r="AF439">
        <f t="shared" ca="1" si="148"/>
        <v>1</v>
      </c>
      <c r="BA439" s="7">
        <f ca="1">Table4[[#This Row],[Column20]]/Table4[[#This Row],[Column9]]</f>
        <v>13276.130250445894</v>
      </c>
      <c r="BD439" s="6">
        <f ca="1">Table4[[#This Row],[Column19]]/Table4[[#This Row],[Column18]]</f>
        <v>0.76320001088750744</v>
      </c>
      <c r="BQ439" t="str">
        <f t="shared" ca="1" si="149"/>
        <v>1</v>
      </c>
      <c r="BS439">
        <f ca="1">IF(Table4[[#This Row],[Column28]]&gt;BU438,Table4[[#This Row],[Column3]],0)</f>
        <v>31</v>
      </c>
    </row>
    <row r="440" spans="1:71" x14ac:dyDescent="0.4">
      <c r="A440">
        <f t="shared" ca="1" si="150"/>
        <v>1</v>
      </c>
      <c r="B440" t="str">
        <f t="shared" ca="1" si="151"/>
        <v>woman</v>
      </c>
      <c r="C440">
        <f t="shared" ca="1" si="152"/>
        <v>35</v>
      </c>
      <c r="D440">
        <f t="shared" ca="1" si="153"/>
        <v>6</v>
      </c>
      <c r="E440" t="str">
        <f t="shared" ca="1" si="154"/>
        <v>Agriculture</v>
      </c>
      <c r="F440">
        <f t="shared" ca="1" si="161"/>
        <v>2</v>
      </c>
      <c r="G440" t="str">
        <f ca="1">VLOOKUP(F440,$K$3:$L$7:L444,2)</f>
        <v>college</v>
      </c>
      <c r="H440">
        <f t="shared" ca="1" si="155"/>
        <v>2</v>
      </c>
      <c r="I440">
        <f t="shared" ca="1" si="156"/>
        <v>3</v>
      </c>
      <c r="J440">
        <f t="shared" ca="1" si="157"/>
        <v>51892</v>
      </c>
      <c r="K440">
        <v>148</v>
      </c>
      <c r="L440" t="s">
        <v>13</v>
      </c>
      <c r="N440">
        <v>177</v>
      </c>
      <c r="O440" t="s">
        <v>6</v>
      </c>
      <c r="P440">
        <f t="shared" ca="1" si="158"/>
        <v>6</v>
      </c>
      <c r="Q440" t="str">
        <f t="shared" ca="1" si="159"/>
        <v>ogun</v>
      </c>
      <c r="R440">
        <f t="shared" ca="1" si="162"/>
        <v>155676</v>
      </c>
      <c r="S440">
        <f t="shared" ca="1" si="160"/>
        <v>6582.1023751045477</v>
      </c>
      <c r="T440">
        <f t="shared" ca="1" si="163"/>
        <v>127709.12185737977</v>
      </c>
      <c r="U440">
        <v>204</v>
      </c>
      <c r="V440" t="s">
        <v>20</v>
      </c>
      <c r="W440">
        <f t="shared" ca="1" si="164"/>
        <v>87860.926218171211</v>
      </c>
      <c r="X440">
        <f t="shared" ca="1" si="165"/>
        <v>5503.3575015925926</v>
      </c>
      <c r="Y440">
        <f t="shared" ca="1" si="166"/>
        <v>75354.431171148666</v>
      </c>
      <c r="Z440">
        <f t="shared" ca="1" si="167"/>
        <v>358739.55302852846</v>
      </c>
      <c r="AA440">
        <f t="shared" ca="1" si="168"/>
        <v>99946.386094868343</v>
      </c>
      <c r="AB440">
        <f t="shared" ca="1" si="169"/>
        <v>258793.1669336601</v>
      </c>
      <c r="AE440">
        <f t="shared" ca="1" si="147"/>
        <v>1</v>
      </c>
      <c r="AF440">
        <f t="shared" ca="1" si="148"/>
        <v>0</v>
      </c>
      <c r="BA440" s="7">
        <f ca="1">Table4[[#This Row],[Column20]]/Table4[[#This Row],[Column9]]</f>
        <v>42569.707285793258</v>
      </c>
      <c r="BD440" s="6">
        <f ca="1">Table4[[#This Row],[Column19]]/Table4[[#This Row],[Column18]]</f>
        <v>4.2280777866238517E-2</v>
      </c>
      <c r="BQ440" t="str">
        <f t="shared" ca="1" si="149"/>
        <v>1</v>
      </c>
      <c r="BS440">
        <f ca="1">IF(Table4[[#This Row],[Column28]]&gt;BU439,Table4[[#This Row],[Column3]],0)</f>
        <v>35</v>
      </c>
    </row>
    <row r="441" spans="1:71" x14ac:dyDescent="0.4">
      <c r="A441">
        <f t="shared" ca="1" si="150"/>
        <v>2</v>
      </c>
      <c r="B441" t="str">
        <f t="shared" ca="1" si="151"/>
        <v>man</v>
      </c>
      <c r="C441">
        <f t="shared" ca="1" si="152"/>
        <v>32</v>
      </c>
      <c r="D441">
        <f t="shared" ca="1" si="153"/>
        <v>3</v>
      </c>
      <c r="E441" t="str">
        <f t="shared" ca="1" si="154"/>
        <v>Academia</v>
      </c>
      <c r="F441">
        <f t="shared" ca="1" si="161"/>
        <v>5</v>
      </c>
      <c r="G441" t="str">
        <f ca="1">VLOOKUP(F441,$K$3:$L$7:L445,2)</f>
        <v>other</v>
      </c>
      <c r="H441">
        <f t="shared" ca="1" si="155"/>
        <v>3</v>
      </c>
      <c r="I441">
        <f t="shared" ca="1" si="156"/>
        <v>2</v>
      </c>
      <c r="J441">
        <f t="shared" ca="1" si="157"/>
        <v>58468</v>
      </c>
      <c r="K441">
        <v>149</v>
      </c>
      <c r="L441" t="s">
        <v>14</v>
      </c>
      <c r="N441">
        <v>178</v>
      </c>
      <c r="O441" t="s">
        <v>7</v>
      </c>
      <c r="P441">
        <f t="shared" ca="1" si="158"/>
        <v>1</v>
      </c>
      <c r="Q441" t="str">
        <f t="shared" ca="1" si="159"/>
        <v>ekiti</v>
      </c>
      <c r="R441">
        <f t="shared" ca="1" si="162"/>
        <v>175404</v>
      </c>
      <c r="S441">
        <f t="shared" ca="1" si="160"/>
        <v>126627.68742762931</v>
      </c>
      <c r="T441">
        <f t="shared" ca="1" si="163"/>
        <v>51810.999606331374</v>
      </c>
      <c r="U441">
        <v>205</v>
      </c>
      <c r="V441" t="s">
        <v>21</v>
      </c>
      <c r="W441">
        <f t="shared" ca="1" si="164"/>
        <v>16466.520826973247</v>
      </c>
      <c r="X441">
        <f t="shared" ca="1" si="165"/>
        <v>7795.6642366830665</v>
      </c>
      <c r="Y441">
        <f t="shared" ca="1" si="166"/>
        <v>86481.692138183862</v>
      </c>
      <c r="Z441">
        <f t="shared" ca="1" si="167"/>
        <v>313696.69174451521</v>
      </c>
      <c r="AA441">
        <f t="shared" ca="1" si="168"/>
        <v>150889.87249128564</v>
      </c>
      <c r="AB441">
        <f t="shared" ca="1" si="169"/>
        <v>162806.81925322957</v>
      </c>
      <c r="AE441">
        <f t="shared" ca="1" si="147"/>
        <v>0</v>
      </c>
      <c r="AF441">
        <f t="shared" ca="1" si="148"/>
        <v>1</v>
      </c>
      <c r="BA441" s="7">
        <f ca="1">Table4[[#This Row],[Column20]]/Table4[[#This Row],[Column9]]</f>
        <v>25905.499803165687</v>
      </c>
      <c r="BD441" s="6">
        <f ca="1">Table4[[#This Row],[Column19]]/Table4[[#This Row],[Column18]]</f>
        <v>0.72192018099717969</v>
      </c>
      <c r="BQ441" t="str">
        <f t="shared" ca="1" si="149"/>
        <v>1</v>
      </c>
      <c r="BS441">
        <f ca="1">IF(Table4[[#This Row],[Column28]]&gt;BU440,Table4[[#This Row],[Column3]],0)</f>
        <v>32</v>
      </c>
    </row>
    <row r="442" spans="1:71" x14ac:dyDescent="0.4">
      <c r="A442">
        <f t="shared" ca="1" si="150"/>
        <v>1</v>
      </c>
      <c r="B442" t="str">
        <f t="shared" ca="1" si="151"/>
        <v>woman</v>
      </c>
      <c r="C442">
        <f t="shared" ca="1" si="152"/>
        <v>35</v>
      </c>
      <c r="D442">
        <f t="shared" ca="1" si="153"/>
        <v>5</v>
      </c>
      <c r="E442" t="str">
        <f t="shared" ca="1" si="154"/>
        <v>General work</v>
      </c>
      <c r="F442">
        <f t="shared" ca="1" si="161"/>
        <v>4</v>
      </c>
      <c r="G442" t="str">
        <f ca="1">VLOOKUP(F442,$K$3:$L$7:L446,2)</f>
        <v>technical</v>
      </c>
      <c r="H442">
        <f t="shared" ca="1" si="155"/>
        <v>3</v>
      </c>
      <c r="I442">
        <f t="shared" ca="1" si="156"/>
        <v>3</v>
      </c>
      <c r="J442">
        <f t="shared" ca="1" si="157"/>
        <v>70168</v>
      </c>
      <c r="K442">
        <v>150</v>
      </c>
      <c r="L442" t="s">
        <v>15</v>
      </c>
      <c r="N442">
        <v>179</v>
      </c>
      <c r="O442" t="s">
        <v>8</v>
      </c>
      <c r="P442">
        <f t="shared" ca="1" si="158"/>
        <v>2</v>
      </c>
      <c r="Q442" t="str">
        <f t="shared" ca="1" si="159"/>
        <v>ondo</v>
      </c>
      <c r="R442">
        <f t="shared" ca="1" si="162"/>
        <v>210504</v>
      </c>
      <c r="S442">
        <f t="shared" ca="1" si="160"/>
        <v>51989.044466349624</v>
      </c>
      <c r="T442">
        <f t="shared" ca="1" si="163"/>
        <v>33934.676774278603</v>
      </c>
      <c r="U442">
        <v>206</v>
      </c>
      <c r="V442" t="s">
        <v>22</v>
      </c>
      <c r="W442">
        <f t="shared" ca="1" si="164"/>
        <v>27765.448748981733</v>
      </c>
      <c r="X442">
        <f t="shared" ca="1" si="165"/>
        <v>31217.075582085679</v>
      </c>
      <c r="Y442">
        <f t="shared" ca="1" si="166"/>
        <v>12524.007618688171</v>
      </c>
      <c r="Z442">
        <f t="shared" ca="1" si="167"/>
        <v>256962.68439296677</v>
      </c>
      <c r="AA442">
        <f t="shared" ca="1" si="168"/>
        <v>110971.56879741704</v>
      </c>
      <c r="AB442">
        <f t="shared" ca="1" si="169"/>
        <v>145991.11559554972</v>
      </c>
      <c r="AE442">
        <f t="shared" ca="1" si="147"/>
        <v>1</v>
      </c>
      <c r="AF442">
        <f t="shared" ca="1" si="148"/>
        <v>0</v>
      </c>
      <c r="BA442" s="7">
        <f ca="1">Table4[[#This Row],[Column20]]/Table4[[#This Row],[Column9]]</f>
        <v>11311.558924759534</v>
      </c>
      <c r="BD442" s="6">
        <f ca="1">Table4[[#This Row],[Column19]]/Table4[[#This Row],[Column18]]</f>
        <v>0.24697414047405097</v>
      </c>
      <c r="BQ442" t="str">
        <f t="shared" ca="1" si="149"/>
        <v>1</v>
      </c>
      <c r="BS442">
        <f ca="1">IF(Table4[[#This Row],[Column28]]&gt;BU441,Table4[[#This Row],[Column3]],0)</f>
        <v>35</v>
      </c>
    </row>
    <row r="443" spans="1:71" x14ac:dyDescent="0.4">
      <c r="A443">
        <f t="shared" ca="1" si="150"/>
        <v>2</v>
      </c>
      <c r="B443" t="str">
        <f t="shared" ca="1" si="151"/>
        <v>man</v>
      </c>
      <c r="C443">
        <f t="shared" ca="1" si="152"/>
        <v>26</v>
      </c>
      <c r="D443">
        <f t="shared" ca="1" si="153"/>
        <v>6</v>
      </c>
      <c r="E443" t="str">
        <f t="shared" ca="1" si="154"/>
        <v>Agriculture</v>
      </c>
      <c r="F443">
        <f t="shared" ca="1" si="161"/>
        <v>2</v>
      </c>
      <c r="G443" t="str">
        <f ca="1">VLOOKUP(F443,$K$3:$L$7:L447,2)</f>
        <v>college</v>
      </c>
      <c r="H443">
        <f t="shared" ca="1" si="155"/>
        <v>4</v>
      </c>
      <c r="I443">
        <f t="shared" ca="1" si="156"/>
        <v>4</v>
      </c>
      <c r="J443">
        <f t="shared" ca="1" si="157"/>
        <v>66760</v>
      </c>
      <c r="N443">
        <v>180</v>
      </c>
      <c r="O443" t="s">
        <v>9</v>
      </c>
      <c r="P443">
        <f t="shared" ca="1" si="158"/>
        <v>2</v>
      </c>
      <c r="Q443" t="str">
        <f t="shared" ca="1" si="159"/>
        <v>ondo</v>
      </c>
      <c r="R443">
        <f t="shared" ca="1" si="162"/>
        <v>267040</v>
      </c>
      <c r="S443">
        <f t="shared" ca="1" si="160"/>
        <v>103166.22047039203</v>
      </c>
      <c r="T443">
        <f t="shared" ca="1" si="163"/>
        <v>21647.661253209142</v>
      </c>
      <c r="U443">
        <v>207</v>
      </c>
      <c r="V443" t="s">
        <v>23</v>
      </c>
      <c r="W443">
        <f t="shared" ca="1" si="164"/>
        <v>9451.3842251572714</v>
      </c>
      <c r="X443">
        <f t="shared" ca="1" si="165"/>
        <v>41328.515452838132</v>
      </c>
      <c r="Y443">
        <f t="shared" ca="1" si="166"/>
        <v>47137.243217019524</v>
      </c>
      <c r="Z443">
        <f t="shared" ca="1" si="167"/>
        <v>335824.90447022871</v>
      </c>
      <c r="AA443">
        <f t="shared" ca="1" si="168"/>
        <v>153946.12014838742</v>
      </c>
      <c r="AB443">
        <f t="shared" ca="1" si="169"/>
        <v>181878.78432184129</v>
      </c>
      <c r="AE443">
        <f t="shared" ca="1" si="147"/>
        <v>0</v>
      </c>
      <c r="AF443">
        <f t="shared" ca="1" si="148"/>
        <v>1</v>
      </c>
      <c r="BA443" s="7">
        <f ca="1">Table4[[#This Row],[Column20]]/Table4[[#This Row],[Column9]]</f>
        <v>5411.9153133022855</v>
      </c>
      <c r="BD443" s="6">
        <f ca="1">Table4[[#This Row],[Column19]]/Table4[[#This Row],[Column18]]</f>
        <v>0.38633246131812471</v>
      </c>
      <c r="BQ443" t="str">
        <f t="shared" ca="1" si="149"/>
        <v>1</v>
      </c>
      <c r="BS443">
        <f ca="1">IF(Table4[[#This Row],[Column28]]&gt;BU442,Table4[[#This Row],[Column3]],0)</f>
        <v>26</v>
      </c>
    </row>
    <row r="444" spans="1:71" x14ac:dyDescent="0.4">
      <c r="A444">
        <f t="shared" ca="1" si="150"/>
        <v>1</v>
      </c>
      <c r="B444" t="str">
        <f t="shared" ca="1" si="151"/>
        <v>woman</v>
      </c>
      <c r="C444">
        <f t="shared" ca="1" si="152"/>
        <v>34</v>
      </c>
      <c r="D444">
        <f t="shared" ca="1" si="153"/>
        <v>4</v>
      </c>
      <c r="E444" t="str">
        <f t="shared" ca="1" si="154"/>
        <v>IT</v>
      </c>
      <c r="F444">
        <f t="shared" ca="1" si="161"/>
        <v>5</v>
      </c>
      <c r="G444" t="str">
        <f ca="1">VLOOKUP(F444,$K$3:$L$7:L448,2)</f>
        <v>other</v>
      </c>
      <c r="H444">
        <f t="shared" ca="1" si="155"/>
        <v>4</v>
      </c>
      <c r="I444">
        <f t="shared" ca="1" si="156"/>
        <v>1</v>
      </c>
      <c r="J444">
        <f t="shared" ca="1" si="157"/>
        <v>74467</v>
      </c>
      <c r="P444">
        <f t="shared" ca="1" si="158"/>
        <v>1</v>
      </c>
      <c r="Q444" t="str">
        <f t="shared" ca="1" si="159"/>
        <v>ekiti</v>
      </c>
      <c r="R444">
        <f t="shared" ca="1" si="162"/>
        <v>297868</v>
      </c>
      <c r="S444">
        <f t="shared" ca="1" si="160"/>
        <v>231683.15193513056</v>
      </c>
      <c r="T444">
        <f t="shared" ca="1" si="163"/>
        <v>33199.172437804365</v>
      </c>
      <c r="U444">
        <v>208</v>
      </c>
      <c r="V444" t="s">
        <v>24</v>
      </c>
      <c r="W444">
        <f t="shared" ca="1" si="164"/>
        <v>23611.758697072823</v>
      </c>
      <c r="X444">
        <f t="shared" ca="1" si="165"/>
        <v>26296.20327760006</v>
      </c>
      <c r="Y444">
        <f t="shared" ca="1" si="166"/>
        <v>41681.239239751776</v>
      </c>
      <c r="Z444">
        <f t="shared" ca="1" si="167"/>
        <v>372748.41167755611</v>
      </c>
      <c r="AA444">
        <f t="shared" ca="1" si="168"/>
        <v>281591.11390980345</v>
      </c>
      <c r="AB444">
        <f t="shared" ca="1" si="169"/>
        <v>91157.297767752665</v>
      </c>
      <c r="AE444">
        <f t="shared" ca="1" si="147"/>
        <v>1</v>
      </c>
      <c r="AF444">
        <f t="shared" ca="1" si="148"/>
        <v>0</v>
      </c>
      <c r="BA444" s="7">
        <f ca="1">Table4[[#This Row],[Column20]]/Table4[[#This Row],[Column9]]</f>
        <v>33199.172437804365</v>
      </c>
      <c r="BD444" s="6">
        <f ca="1">Table4[[#This Row],[Column19]]/Table4[[#This Row],[Column18]]</f>
        <v>0.77780477236604995</v>
      </c>
      <c r="BQ444" t="str">
        <f t="shared" ca="1" si="149"/>
        <v>1</v>
      </c>
      <c r="BS444">
        <f ca="1">IF(Table4[[#This Row],[Column28]]&gt;BU443,Table4[[#This Row],[Column3]],0)</f>
        <v>34</v>
      </c>
    </row>
    <row r="445" spans="1:71" x14ac:dyDescent="0.4">
      <c r="A445">
        <f t="shared" ca="1" si="150"/>
        <v>2</v>
      </c>
      <c r="B445" t="str">
        <f t="shared" ca="1" si="151"/>
        <v>man</v>
      </c>
      <c r="C445">
        <f t="shared" ca="1" si="152"/>
        <v>39</v>
      </c>
      <c r="D445">
        <f t="shared" ca="1" si="153"/>
        <v>1</v>
      </c>
      <c r="E445" t="str">
        <f t="shared" ca="1" si="154"/>
        <v>heallth</v>
      </c>
      <c r="F445">
        <f t="shared" ca="1" si="161"/>
        <v>2</v>
      </c>
      <c r="G445" t="str">
        <f ca="1">VLOOKUP(F445,$K$3:$L$7:L449,2)</f>
        <v>college</v>
      </c>
      <c r="H445">
        <f t="shared" ca="1" si="155"/>
        <v>1</v>
      </c>
      <c r="I445">
        <f t="shared" ca="1" si="156"/>
        <v>3</v>
      </c>
      <c r="J445">
        <f t="shared" ca="1" si="157"/>
        <v>54109</v>
      </c>
      <c r="P445">
        <f t="shared" ca="1" si="158"/>
        <v>1</v>
      </c>
      <c r="Q445" t="str">
        <f t="shared" ca="1" si="159"/>
        <v>ekiti</v>
      </c>
      <c r="R445">
        <f t="shared" ca="1" si="162"/>
        <v>216436</v>
      </c>
      <c r="S445">
        <f t="shared" ca="1" si="160"/>
        <v>100285.83568000255</v>
      </c>
      <c r="T445">
        <f t="shared" ca="1" si="163"/>
        <v>105098.18805938514</v>
      </c>
      <c r="U445">
        <v>209</v>
      </c>
      <c r="V445" t="s">
        <v>25</v>
      </c>
      <c r="W445">
        <f t="shared" ca="1" si="164"/>
        <v>72556.689443358075</v>
      </c>
      <c r="X445">
        <f t="shared" ca="1" si="165"/>
        <v>23688.142159189742</v>
      </c>
      <c r="Y445">
        <f t="shared" ca="1" si="166"/>
        <v>16383.645140968863</v>
      </c>
      <c r="Z445">
        <f t="shared" ca="1" si="167"/>
        <v>337917.83320035401</v>
      </c>
      <c r="AA445">
        <f t="shared" ca="1" si="168"/>
        <v>196530.66728255036</v>
      </c>
      <c r="AB445">
        <f t="shared" ca="1" si="169"/>
        <v>141387.16591780365</v>
      </c>
      <c r="AE445">
        <f t="shared" ca="1" si="147"/>
        <v>0</v>
      </c>
      <c r="AF445">
        <f t="shared" ca="1" si="148"/>
        <v>1</v>
      </c>
      <c r="BA445" s="7">
        <f ca="1">Table4[[#This Row],[Column20]]/Table4[[#This Row],[Column9]]</f>
        <v>35032.729353128379</v>
      </c>
      <c r="BD445" s="6">
        <f ca="1">Table4[[#This Row],[Column19]]/Table4[[#This Row],[Column18]]</f>
        <v>0.46335099373488031</v>
      </c>
      <c r="BQ445" t="str">
        <f t="shared" ca="1" si="149"/>
        <v>1</v>
      </c>
      <c r="BS445">
        <f ca="1">IF(Table4[[#This Row],[Column28]]&gt;BU444,Table4[[#This Row],[Column3]],0)</f>
        <v>39</v>
      </c>
    </row>
    <row r="446" spans="1:71" x14ac:dyDescent="0.4">
      <c r="A446">
        <f t="shared" ca="1" si="150"/>
        <v>1</v>
      </c>
      <c r="B446" t="str">
        <f t="shared" ca="1" si="151"/>
        <v>woman</v>
      </c>
      <c r="C446">
        <f t="shared" ca="1" si="152"/>
        <v>49</v>
      </c>
      <c r="D446">
        <f t="shared" ca="1" si="153"/>
        <v>2</v>
      </c>
      <c r="E446" t="str">
        <f t="shared" ca="1" si="154"/>
        <v>construction</v>
      </c>
      <c r="F446">
        <f t="shared" ca="1" si="161"/>
        <v>2</v>
      </c>
      <c r="G446" t="str">
        <f ca="1">VLOOKUP(F446,$K$3:$L$7:L450,2)</f>
        <v>college</v>
      </c>
      <c r="H446">
        <f t="shared" ca="1" si="155"/>
        <v>4</v>
      </c>
      <c r="I446">
        <f t="shared" ca="1" si="156"/>
        <v>4</v>
      </c>
      <c r="J446">
        <f t="shared" ca="1" si="157"/>
        <v>69029</v>
      </c>
      <c r="P446">
        <f t="shared" ca="1" si="158"/>
        <v>3</v>
      </c>
      <c r="Q446" t="str">
        <f t="shared" ca="1" si="159"/>
        <v>osun</v>
      </c>
      <c r="R446">
        <f t="shared" ca="1" si="162"/>
        <v>276116</v>
      </c>
      <c r="S446">
        <f t="shared" ca="1" si="160"/>
        <v>165843.83736748615</v>
      </c>
      <c r="T446">
        <f t="shared" ca="1" si="163"/>
        <v>233188.69449028934</v>
      </c>
      <c r="U446">
        <v>210</v>
      </c>
      <c r="V446" t="s">
        <v>26</v>
      </c>
      <c r="W446">
        <f t="shared" ca="1" si="164"/>
        <v>207887.4127836499</v>
      </c>
      <c r="X446">
        <f t="shared" ca="1" si="165"/>
        <v>34924.464195824847</v>
      </c>
      <c r="Y446">
        <f t="shared" ca="1" si="166"/>
        <v>38845.410218563135</v>
      </c>
      <c r="Z446">
        <f t="shared" ca="1" si="167"/>
        <v>548150.10470885248</v>
      </c>
      <c r="AA446">
        <f t="shared" ca="1" si="168"/>
        <v>408655.71434696094</v>
      </c>
      <c r="AB446">
        <f t="shared" ca="1" si="169"/>
        <v>139494.39036189154</v>
      </c>
      <c r="AE446">
        <f t="shared" ca="1" si="147"/>
        <v>0</v>
      </c>
      <c r="AF446">
        <f t="shared" ca="1" si="148"/>
        <v>1</v>
      </c>
      <c r="BA446" s="7">
        <f ca="1">Table4[[#This Row],[Column20]]/Table4[[#This Row],[Column9]]</f>
        <v>58297.173622572336</v>
      </c>
      <c r="BD446" s="6">
        <f ca="1">Table4[[#This Row],[Column19]]/Table4[[#This Row],[Column18]]</f>
        <v>0.60063102959439563</v>
      </c>
      <c r="BQ446" t="str">
        <f t="shared" ca="1" si="149"/>
        <v>1</v>
      </c>
      <c r="BS446">
        <f ca="1">IF(Table4[[#This Row],[Column28]]&gt;BU445,Table4[[#This Row],[Column3]],0)</f>
        <v>49</v>
      </c>
    </row>
    <row r="447" spans="1:71" x14ac:dyDescent="0.4">
      <c r="A447">
        <f t="shared" ca="1" si="150"/>
        <v>1</v>
      </c>
      <c r="B447" t="str">
        <f t="shared" ca="1" si="151"/>
        <v>woman</v>
      </c>
      <c r="C447">
        <f t="shared" ca="1" si="152"/>
        <v>33</v>
      </c>
      <c r="D447">
        <f t="shared" ca="1" si="153"/>
        <v>5</v>
      </c>
      <c r="E447" t="str">
        <f t="shared" ca="1" si="154"/>
        <v>General work</v>
      </c>
      <c r="F447">
        <f t="shared" ca="1" si="161"/>
        <v>1</v>
      </c>
      <c r="G447" t="str">
        <f ca="1">VLOOKUP(F447,$K$3:$L$7:L451,2)</f>
        <v>high school</v>
      </c>
      <c r="H447">
        <f t="shared" ca="1" si="155"/>
        <v>1</v>
      </c>
      <c r="I447">
        <f t="shared" ca="1" si="156"/>
        <v>1</v>
      </c>
      <c r="J447">
        <f t="shared" ca="1" si="157"/>
        <v>38667</v>
      </c>
      <c r="P447">
        <f t="shared" ca="1" si="158"/>
        <v>7</v>
      </c>
      <c r="Q447" t="str">
        <f t="shared" ca="1" si="159"/>
        <v>kwara</v>
      </c>
      <c r="R447">
        <f t="shared" ca="1" si="162"/>
        <v>154668</v>
      </c>
      <c r="S447">
        <f t="shared" ca="1" si="160"/>
        <v>143478.37572400557</v>
      </c>
      <c r="T447">
        <f t="shared" ca="1" si="163"/>
        <v>9013.0005614965394</v>
      </c>
      <c r="W447">
        <f t="shared" ca="1" si="164"/>
        <v>4095.8296471991735</v>
      </c>
      <c r="X447">
        <f t="shared" ca="1" si="165"/>
        <v>17394.927388404343</v>
      </c>
      <c r="Y447">
        <f t="shared" ca="1" si="166"/>
        <v>30502.938641838162</v>
      </c>
      <c r="Z447">
        <f t="shared" ca="1" si="167"/>
        <v>194183.93920333468</v>
      </c>
      <c r="AA447">
        <f t="shared" ca="1" si="168"/>
        <v>164969.13275960909</v>
      </c>
      <c r="AB447">
        <f t="shared" ca="1" si="169"/>
        <v>29214.806443725596</v>
      </c>
      <c r="AE447">
        <f t="shared" ca="1" si="147"/>
        <v>1</v>
      </c>
      <c r="AF447">
        <f t="shared" ca="1" si="148"/>
        <v>0</v>
      </c>
      <c r="BA447" s="7">
        <f ca="1">Table4[[#This Row],[Column20]]/Table4[[#This Row],[Column9]]</f>
        <v>9013.0005614965394</v>
      </c>
      <c r="BD447" s="6">
        <f ca="1">Table4[[#This Row],[Column19]]/Table4[[#This Row],[Column18]]</f>
        <v>0.92765391499214811</v>
      </c>
      <c r="BQ447" t="str">
        <f t="shared" ca="1" si="149"/>
        <v>1</v>
      </c>
      <c r="BS447">
        <f ca="1">IF(Table4[[#This Row],[Column28]]&gt;BU446,Table4[[#This Row],[Column3]],0)</f>
        <v>33</v>
      </c>
    </row>
    <row r="448" spans="1:71" x14ac:dyDescent="0.4">
      <c r="A448">
        <f t="shared" ca="1" si="150"/>
        <v>2</v>
      </c>
      <c r="B448" t="str">
        <f t="shared" ca="1" si="151"/>
        <v>man</v>
      </c>
      <c r="C448">
        <f t="shared" ca="1" si="152"/>
        <v>29</v>
      </c>
      <c r="D448">
        <f t="shared" ca="1" si="153"/>
        <v>2</v>
      </c>
      <c r="E448" t="str">
        <f t="shared" ca="1" si="154"/>
        <v>construction</v>
      </c>
      <c r="F448">
        <f t="shared" ca="1" si="161"/>
        <v>2</v>
      </c>
      <c r="G448" t="str">
        <f ca="1">VLOOKUP(F448,$K$3:$L$7:L452,2)</f>
        <v>college</v>
      </c>
      <c r="H448">
        <f t="shared" ca="1" si="155"/>
        <v>2</v>
      </c>
      <c r="I448">
        <f t="shared" ca="1" si="156"/>
        <v>3</v>
      </c>
      <c r="J448">
        <f t="shared" ca="1" si="157"/>
        <v>45937</v>
      </c>
      <c r="P448">
        <f t="shared" ca="1" si="158"/>
        <v>6</v>
      </c>
      <c r="Q448" t="str">
        <f t="shared" ca="1" si="159"/>
        <v>ogun</v>
      </c>
      <c r="R448">
        <f t="shared" ca="1" si="162"/>
        <v>183748</v>
      </c>
      <c r="S448">
        <f t="shared" ca="1" si="160"/>
        <v>84385.686858486981</v>
      </c>
      <c r="T448">
        <f t="shared" ca="1" si="163"/>
        <v>85007.400511759974</v>
      </c>
      <c r="W448">
        <f t="shared" ca="1" si="164"/>
        <v>53097.033596827998</v>
      </c>
      <c r="X448">
        <f t="shared" ca="1" si="165"/>
        <v>30197.380524052653</v>
      </c>
      <c r="Y448">
        <f t="shared" ca="1" si="166"/>
        <v>41666.224981694133</v>
      </c>
      <c r="Z448">
        <f t="shared" ca="1" si="167"/>
        <v>310421.62549345411</v>
      </c>
      <c r="AA448">
        <f t="shared" ca="1" si="168"/>
        <v>167680.10097936762</v>
      </c>
      <c r="AB448">
        <f t="shared" ca="1" si="169"/>
        <v>142741.52451408649</v>
      </c>
      <c r="AE448">
        <f t="shared" ca="1" si="147"/>
        <v>0</v>
      </c>
      <c r="AF448">
        <f t="shared" ca="1" si="148"/>
        <v>1</v>
      </c>
      <c r="BA448" s="7">
        <f ca="1">Table4[[#This Row],[Column20]]/Table4[[#This Row],[Column9]]</f>
        <v>28335.800170586659</v>
      </c>
      <c r="BD448" s="6">
        <f ca="1">Table4[[#This Row],[Column19]]/Table4[[#This Row],[Column18]]</f>
        <v>0.45924683184843906</v>
      </c>
      <c r="BQ448" t="str">
        <f t="shared" ca="1" si="149"/>
        <v>1</v>
      </c>
      <c r="BS448">
        <f ca="1">IF(Table4[[#This Row],[Column28]]&gt;BU447,Table4[[#This Row],[Column3]],0)</f>
        <v>29</v>
      </c>
    </row>
    <row r="449" spans="1:71" x14ac:dyDescent="0.4">
      <c r="A449">
        <f t="shared" ca="1" si="150"/>
        <v>1</v>
      </c>
      <c r="B449" t="str">
        <f t="shared" ca="1" si="151"/>
        <v>woman</v>
      </c>
      <c r="C449">
        <f t="shared" ca="1" si="152"/>
        <v>32</v>
      </c>
      <c r="D449">
        <f t="shared" ca="1" si="153"/>
        <v>6</v>
      </c>
      <c r="E449" t="str">
        <f t="shared" ca="1" si="154"/>
        <v>Agriculture</v>
      </c>
      <c r="F449">
        <f t="shared" ca="1" si="161"/>
        <v>3</v>
      </c>
      <c r="G449" t="str">
        <f ca="1">VLOOKUP(F449,$K$3:$L$7:L453,2)</f>
        <v>university</v>
      </c>
      <c r="H449">
        <f t="shared" ca="1" si="155"/>
        <v>4</v>
      </c>
      <c r="I449">
        <f t="shared" ca="1" si="156"/>
        <v>3</v>
      </c>
      <c r="J449">
        <f t="shared" ca="1" si="157"/>
        <v>60381</v>
      </c>
      <c r="P449">
        <f t="shared" ca="1" si="158"/>
        <v>2</v>
      </c>
      <c r="Q449" t="str">
        <f t="shared" ca="1" si="159"/>
        <v>ondo</v>
      </c>
      <c r="R449">
        <f t="shared" ca="1" si="162"/>
        <v>181143</v>
      </c>
      <c r="S449">
        <f t="shared" ca="1" si="160"/>
        <v>75201.698610834908</v>
      </c>
      <c r="T449">
        <f t="shared" ca="1" si="163"/>
        <v>128930.3279414593</v>
      </c>
      <c r="W449">
        <f t="shared" ca="1" si="164"/>
        <v>103105.42642891078</v>
      </c>
      <c r="X449">
        <f t="shared" ca="1" si="165"/>
        <v>31063.438796758066</v>
      </c>
      <c r="Y449">
        <f t="shared" ca="1" si="166"/>
        <v>79566.050103552712</v>
      </c>
      <c r="Z449">
        <f t="shared" ca="1" si="167"/>
        <v>389639.37804501201</v>
      </c>
      <c r="AA449">
        <f t="shared" ca="1" si="168"/>
        <v>209370.56383650377</v>
      </c>
      <c r="AB449">
        <f t="shared" ca="1" si="169"/>
        <v>180268.81420850824</v>
      </c>
      <c r="AE449">
        <f t="shared" ca="1" si="147"/>
        <v>0</v>
      </c>
      <c r="AF449">
        <f t="shared" ca="1" si="148"/>
        <v>1</v>
      </c>
      <c r="BA449" s="7">
        <f ca="1">Table4[[#This Row],[Column20]]/Table4[[#This Row],[Column9]]</f>
        <v>42976.775980486433</v>
      </c>
      <c r="BD449" s="6">
        <f ca="1">Table4[[#This Row],[Column19]]/Table4[[#This Row],[Column18]]</f>
        <v>0.41515100561895801</v>
      </c>
      <c r="BQ449" t="str">
        <f t="shared" ca="1" si="149"/>
        <v>1</v>
      </c>
      <c r="BS449">
        <f ca="1">IF(Table4[[#This Row],[Column28]]&gt;BU448,Table4[[#This Row],[Column3]],0)</f>
        <v>32</v>
      </c>
    </row>
    <row r="450" spans="1:71" x14ac:dyDescent="0.4">
      <c r="A450">
        <f t="shared" ca="1" si="150"/>
        <v>1</v>
      </c>
      <c r="B450" t="str">
        <f t="shared" ca="1" si="151"/>
        <v>woman</v>
      </c>
      <c r="C450">
        <f t="shared" ca="1" si="152"/>
        <v>32</v>
      </c>
      <c r="D450">
        <f t="shared" ca="1" si="153"/>
        <v>4</v>
      </c>
      <c r="E450" t="str">
        <f t="shared" ca="1" si="154"/>
        <v>IT</v>
      </c>
      <c r="F450">
        <f t="shared" ca="1" si="161"/>
        <v>4</v>
      </c>
      <c r="G450" t="str">
        <f ca="1">VLOOKUP(F450,$K$3:$L$7:L454,2)</f>
        <v>technical</v>
      </c>
      <c r="H450">
        <f t="shared" ca="1" si="155"/>
        <v>1</v>
      </c>
      <c r="I450">
        <f t="shared" ca="1" si="156"/>
        <v>3</v>
      </c>
      <c r="J450">
        <f t="shared" ca="1" si="157"/>
        <v>79406</v>
      </c>
      <c r="P450">
        <f t="shared" ca="1" si="158"/>
        <v>3</v>
      </c>
      <c r="Q450" t="str">
        <f t="shared" ca="1" si="159"/>
        <v>osun</v>
      </c>
      <c r="R450">
        <f t="shared" ca="1" si="162"/>
        <v>238218</v>
      </c>
      <c r="S450">
        <f t="shared" ca="1" si="160"/>
        <v>154693.90584979788</v>
      </c>
      <c r="T450">
        <f t="shared" ca="1" si="163"/>
        <v>5080.7018436995768</v>
      </c>
      <c r="W450">
        <f t="shared" ca="1" si="164"/>
        <v>1369.7313486292503</v>
      </c>
      <c r="X450">
        <f t="shared" ca="1" si="165"/>
        <v>46914.100605516571</v>
      </c>
      <c r="Y450">
        <f t="shared" ca="1" si="166"/>
        <v>24681.103405343056</v>
      </c>
      <c r="Z450">
        <f t="shared" ca="1" si="167"/>
        <v>267979.80524904263</v>
      </c>
      <c r="AA450">
        <f t="shared" ca="1" si="168"/>
        <v>202977.73780394372</v>
      </c>
      <c r="AB450">
        <f t="shared" ca="1" si="169"/>
        <v>65002.067445098917</v>
      </c>
      <c r="AE450">
        <f t="shared" ca="1" si="147"/>
        <v>1</v>
      </c>
      <c r="AF450">
        <f t="shared" ca="1" si="148"/>
        <v>0</v>
      </c>
      <c r="BA450" s="7">
        <f ca="1">Table4[[#This Row],[Column20]]/Table4[[#This Row],[Column9]]</f>
        <v>1693.5672812331923</v>
      </c>
      <c r="BD450" s="6">
        <f ca="1">Table4[[#This Row],[Column19]]/Table4[[#This Row],[Column18]]</f>
        <v>0.64937958445540589</v>
      </c>
      <c r="BQ450" t="str">
        <f t="shared" ca="1" si="149"/>
        <v>1</v>
      </c>
      <c r="BS450">
        <f ca="1">IF(Table4[[#This Row],[Column28]]&gt;BU449,Table4[[#This Row],[Column3]],0)</f>
        <v>32</v>
      </c>
    </row>
    <row r="451" spans="1:71" x14ac:dyDescent="0.4">
      <c r="A451">
        <f t="shared" ca="1" si="150"/>
        <v>2</v>
      </c>
      <c r="B451" t="str">
        <f t="shared" ca="1" si="151"/>
        <v>man</v>
      </c>
      <c r="C451">
        <f t="shared" ca="1" si="152"/>
        <v>34</v>
      </c>
      <c r="D451">
        <f t="shared" ca="1" si="153"/>
        <v>4</v>
      </c>
      <c r="E451" t="str">
        <f t="shared" ca="1" si="154"/>
        <v>IT</v>
      </c>
      <c r="F451">
        <f t="shared" ca="1" si="161"/>
        <v>2</v>
      </c>
      <c r="G451" t="str">
        <f ca="1">VLOOKUP(F451,$K$3:$L$7:L455,2)</f>
        <v>college</v>
      </c>
      <c r="H451">
        <f t="shared" ca="1" si="155"/>
        <v>2</v>
      </c>
      <c r="I451">
        <f t="shared" ca="1" si="156"/>
        <v>4</v>
      </c>
      <c r="J451">
        <f t="shared" ca="1" si="157"/>
        <v>65541</v>
      </c>
      <c r="P451">
        <f t="shared" ca="1" si="158"/>
        <v>6</v>
      </c>
      <c r="Q451" t="str">
        <f t="shared" ca="1" si="159"/>
        <v>ogun</v>
      </c>
      <c r="R451">
        <f t="shared" ca="1" si="162"/>
        <v>262164</v>
      </c>
      <c r="S451">
        <f t="shared" ca="1" si="160"/>
        <v>194969.99766636576</v>
      </c>
      <c r="T451">
        <f t="shared" ca="1" si="163"/>
        <v>46531.488419445333</v>
      </c>
      <c r="W451">
        <f t="shared" ca="1" si="164"/>
        <v>44152.959545793434</v>
      </c>
      <c r="X451">
        <f t="shared" ca="1" si="165"/>
        <v>47661.609295728646</v>
      </c>
      <c r="Y451">
        <f t="shared" ca="1" si="166"/>
        <v>43048.877257950684</v>
      </c>
      <c r="Z451">
        <f t="shared" ca="1" si="167"/>
        <v>351744.36567739601</v>
      </c>
      <c r="AA451">
        <f t="shared" ca="1" si="168"/>
        <v>286784.56650788779</v>
      </c>
      <c r="AB451">
        <f t="shared" ca="1" si="169"/>
        <v>64959.799169508216</v>
      </c>
      <c r="AE451">
        <f t="shared" ref="AE451:AE501" ca="1" si="170">IF(B452="man",1,0)</f>
        <v>0</v>
      </c>
      <c r="AF451">
        <f t="shared" ref="AF451:AF501" ca="1" si="171">IF(B452="woman",1,0)</f>
        <v>1</v>
      </c>
      <c r="BA451" s="7">
        <f ca="1">Table4[[#This Row],[Column20]]/Table4[[#This Row],[Column9]]</f>
        <v>11632.872104861333</v>
      </c>
      <c r="BD451" s="6">
        <f ca="1">Table4[[#This Row],[Column19]]/Table4[[#This Row],[Column18]]</f>
        <v>0.74369477756810909</v>
      </c>
      <c r="BQ451" t="str">
        <f t="shared" ref="BQ451:BQ501" ca="1" si="172">IF(AA452&gt;J452,"1","0")</f>
        <v>1</v>
      </c>
      <c r="BS451">
        <f ca="1">IF(Table4[[#This Row],[Column28]]&gt;BU450,Table4[[#This Row],[Column3]],0)</f>
        <v>34</v>
      </c>
    </row>
    <row r="452" spans="1:71" x14ac:dyDescent="0.4">
      <c r="A452">
        <f t="shared" ref="A452:A502" ca="1" si="173">RANDBETWEEN(1,2)</f>
        <v>1</v>
      </c>
      <c r="B452" t="str">
        <f t="shared" ref="B452:B501" ca="1" si="174">IF(A452=1,"woman","man")</f>
        <v>woman</v>
      </c>
      <c r="C452">
        <f t="shared" ref="C452:C501" ca="1" si="175">RANDBETWEEN(25,50)</f>
        <v>41</v>
      </c>
      <c r="D452">
        <f t="shared" ref="D452:D501" ca="1" si="176">RANDBETWEEN(1,6)</f>
        <v>4</v>
      </c>
      <c r="E452" t="str">
        <f t="shared" ref="E452:E501" ca="1" si="177">VLOOKUP($D452,($N$3:$O$8),2)</f>
        <v>IT</v>
      </c>
      <c r="F452">
        <f t="shared" ca="1" si="161"/>
        <v>2</v>
      </c>
      <c r="G452" t="str">
        <f ca="1">VLOOKUP(F452,$K$3:$L$7:L456,2)</f>
        <v>college</v>
      </c>
      <c r="H452">
        <f t="shared" ref="H452:H501" ca="1" si="178">RANDBETWEEN(0,4)</f>
        <v>2</v>
      </c>
      <c r="I452">
        <f t="shared" ref="I452:I501" ca="1" si="179">RANDBETWEEN(1,4)</f>
        <v>3</v>
      </c>
      <c r="J452">
        <f t="shared" ref="J452:J501" ca="1" si="180">RANDBETWEEN(25000,90000)</f>
        <v>57583</v>
      </c>
      <c r="P452">
        <f t="shared" ref="P452:P501" ca="1" si="181">RANDBETWEEN(1,7)</f>
        <v>1</v>
      </c>
      <c r="Q452" t="str">
        <f t="shared" ref="Q452:Q501" ca="1" si="182">VLOOKUP(P452,$U$5:$V$11,2)</f>
        <v>ekiti</v>
      </c>
      <c r="R452">
        <f t="shared" ca="1" si="162"/>
        <v>172749</v>
      </c>
      <c r="S452">
        <f t="shared" ref="S452:S501" ca="1" si="183">RAND()*R452</f>
        <v>104838.37881009298</v>
      </c>
      <c r="T452">
        <f t="shared" ca="1" si="163"/>
        <v>1916.2914938094236</v>
      </c>
      <c r="W452">
        <f t="shared" ca="1" si="164"/>
        <v>1672.0874062659075</v>
      </c>
      <c r="X452">
        <f t="shared" ca="1" si="165"/>
        <v>33406.515355309995</v>
      </c>
      <c r="Y452">
        <f t="shared" ca="1" si="166"/>
        <v>64446.751154304715</v>
      </c>
      <c r="Z452">
        <f t="shared" ca="1" si="167"/>
        <v>239112.04264811415</v>
      </c>
      <c r="AA452">
        <f t="shared" ca="1" si="168"/>
        <v>139916.98157166888</v>
      </c>
      <c r="AB452">
        <f t="shared" ca="1" si="169"/>
        <v>99195.061076445272</v>
      </c>
      <c r="AE452">
        <f t="shared" ca="1" si="170"/>
        <v>0</v>
      </c>
      <c r="AF452">
        <f t="shared" ca="1" si="171"/>
        <v>1</v>
      </c>
      <c r="BA452" s="7">
        <f ca="1">Table4[[#This Row],[Column20]]/Table4[[#This Row],[Column9]]</f>
        <v>638.76383126980784</v>
      </c>
      <c r="BD452" s="6">
        <f ca="1">Table4[[#This Row],[Column19]]/Table4[[#This Row],[Column18]]</f>
        <v>0.60688269576143994</v>
      </c>
      <c r="BQ452" t="str">
        <f t="shared" ca="1" si="172"/>
        <v>1</v>
      </c>
      <c r="BS452">
        <f ca="1">IF(Table4[[#This Row],[Column28]]&gt;BU451,Table4[[#This Row],[Column3]],0)</f>
        <v>41</v>
      </c>
    </row>
    <row r="453" spans="1:71" x14ac:dyDescent="0.4">
      <c r="A453">
        <f t="shared" ca="1" si="173"/>
        <v>1</v>
      </c>
      <c r="B453" t="str">
        <f t="shared" ca="1" si="174"/>
        <v>woman</v>
      </c>
      <c r="C453">
        <f t="shared" ca="1" si="175"/>
        <v>37</v>
      </c>
      <c r="D453">
        <f t="shared" ca="1" si="176"/>
        <v>5</v>
      </c>
      <c r="E453" t="str">
        <f t="shared" ca="1" si="177"/>
        <v>General work</v>
      </c>
      <c r="F453">
        <f t="shared" ca="1" si="161"/>
        <v>4</v>
      </c>
      <c r="G453" t="str">
        <f ca="1">VLOOKUP(F453,$K$3:$L$7:L457,2)</f>
        <v>technical</v>
      </c>
      <c r="H453">
        <f t="shared" ca="1" si="178"/>
        <v>2</v>
      </c>
      <c r="I453">
        <f t="shared" ca="1" si="179"/>
        <v>3</v>
      </c>
      <c r="J453">
        <f t="shared" ca="1" si="180"/>
        <v>71024</v>
      </c>
      <c r="K453">
        <v>151</v>
      </c>
      <c r="L453" t="s">
        <v>11</v>
      </c>
      <c r="N453">
        <v>181</v>
      </c>
      <c r="O453" t="s">
        <v>4</v>
      </c>
      <c r="P453">
        <f t="shared" ca="1" si="181"/>
        <v>1</v>
      </c>
      <c r="Q453" t="str">
        <f t="shared" ca="1" si="182"/>
        <v>ekiti</v>
      </c>
      <c r="R453">
        <f t="shared" ca="1" si="162"/>
        <v>284096</v>
      </c>
      <c r="S453">
        <f t="shared" ca="1" si="183"/>
        <v>96373.539879397518</v>
      </c>
      <c r="T453">
        <f t="shared" ca="1" si="163"/>
        <v>159478.9021435311</v>
      </c>
      <c r="W453">
        <f t="shared" ca="1" si="164"/>
        <v>76578.737208713443</v>
      </c>
      <c r="X453">
        <f t="shared" ca="1" si="165"/>
        <v>51332.087102361147</v>
      </c>
      <c r="Y453">
        <f t="shared" ca="1" si="166"/>
        <v>21835.388808789605</v>
      </c>
      <c r="Z453">
        <f t="shared" ca="1" si="167"/>
        <v>465410.29095232068</v>
      </c>
      <c r="AA453">
        <f t="shared" ca="1" si="168"/>
        <v>224284.36419047212</v>
      </c>
      <c r="AB453">
        <f t="shared" ca="1" si="169"/>
        <v>241125.92676184856</v>
      </c>
      <c r="AE453">
        <f t="shared" ca="1" si="170"/>
        <v>1</v>
      </c>
      <c r="AF453">
        <f t="shared" ca="1" si="171"/>
        <v>0</v>
      </c>
      <c r="BA453" s="7">
        <f ca="1">Table4[[#This Row],[Column20]]/Table4[[#This Row],[Column9]]</f>
        <v>53159.634047843698</v>
      </c>
      <c r="BD453" s="6">
        <f ca="1">Table4[[#This Row],[Column19]]/Table4[[#This Row],[Column18]]</f>
        <v>0.33922878139571666</v>
      </c>
      <c r="BQ453" t="str">
        <f t="shared" ca="1" si="172"/>
        <v>1</v>
      </c>
      <c r="BS453">
        <f ca="1">IF(Table4[[#This Row],[Column28]]&gt;BU452,Table4[[#This Row],[Column3]],0)</f>
        <v>37</v>
      </c>
    </row>
    <row r="454" spans="1:71" x14ac:dyDescent="0.4">
      <c r="A454">
        <f t="shared" ca="1" si="173"/>
        <v>2</v>
      </c>
      <c r="B454" t="str">
        <f t="shared" ca="1" si="174"/>
        <v>man</v>
      </c>
      <c r="C454">
        <f t="shared" ca="1" si="175"/>
        <v>35</v>
      </c>
      <c r="D454">
        <f t="shared" ca="1" si="176"/>
        <v>2</v>
      </c>
      <c r="E454" t="str">
        <f t="shared" ca="1" si="177"/>
        <v>construction</v>
      </c>
      <c r="F454">
        <f t="shared" ca="1" si="161"/>
        <v>2</v>
      </c>
      <c r="G454" t="str">
        <f ca="1">VLOOKUP(F454,$K$3:$L$7:L458,2)</f>
        <v>college</v>
      </c>
      <c r="H454">
        <f t="shared" ca="1" si="178"/>
        <v>2</v>
      </c>
      <c r="I454">
        <f t="shared" ca="1" si="179"/>
        <v>3</v>
      </c>
      <c r="J454">
        <f t="shared" ca="1" si="180"/>
        <v>49850</v>
      </c>
      <c r="K454">
        <v>152</v>
      </c>
      <c r="L454" t="s">
        <v>12</v>
      </c>
      <c r="N454">
        <v>182</v>
      </c>
      <c r="O454" t="s">
        <v>5</v>
      </c>
      <c r="P454">
        <f t="shared" ca="1" si="181"/>
        <v>3</v>
      </c>
      <c r="Q454" t="str">
        <f t="shared" ca="1" si="182"/>
        <v>osun</v>
      </c>
      <c r="R454">
        <f t="shared" ca="1" si="162"/>
        <v>199400</v>
      </c>
      <c r="S454">
        <f t="shared" ca="1" si="183"/>
        <v>38556.142588933224</v>
      </c>
      <c r="T454">
        <f t="shared" ca="1" si="163"/>
        <v>131800.326996699</v>
      </c>
      <c r="W454">
        <f t="shared" ca="1" si="164"/>
        <v>110614.79062264487</v>
      </c>
      <c r="X454">
        <f t="shared" ca="1" si="165"/>
        <v>9448.8532056916629</v>
      </c>
      <c r="Y454">
        <f t="shared" ca="1" si="166"/>
        <v>29554.681070473809</v>
      </c>
      <c r="Z454">
        <f t="shared" ca="1" si="167"/>
        <v>360755.00806717284</v>
      </c>
      <c r="AA454">
        <f t="shared" ca="1" si="168"/>
        <v>158619.78641726976</v>
      </c>
      <c r="AB454">
        <f t="shared" ca="1" si="169"/>
        <v>202135.22164990308</v>
      </c>
      <c r="AE454">
        <f t="shared" ca="1" si="170"/>
        <v>0</v>
      </c>
      <c r="AF454">
        <f t="shared" ca="1" si="171"/>
        <v>1</v>
      </c>
      <c r="BA454" s="7">
        <f ca="1">Table4[[#This Row],[Column20]]/Table4[[#This Row],[Column9]]</f>
        <v>43933.442332233004</v>
      </c>
      <c r="BD454" s="6">
        <f ca="1">Table4[[#This Row],[Column19]]/Table4[[#This Row],[Column18]]</f>
        <v>0.19336079533065809</v>
      </c>
      <c r="BQ454" t="str">
        <f t="shared" ca="1" si="172"/>
        <v>1</v>
      </c>
      <c r="BS454">
        <f ca="1">IF(Table4[[#This Row],[Column28]]&gt;BU453,Table4[[#This Row],[Column3]],0)</f>
        <v>35</v>
      </c>
    </row>
    <row r="455" spans="1:71" x14ac:dyDescent="0.4">
      <c r="A455">
        <f t="shared" ca="1" si="173"/>
        <v>1</v>
      </c>
      <c r="B455" t="str">
        <f t="shared" ca="1" si="174"/>
        <v>woman</v>
      </c>
      <c r="C455">
        <f t="shared" ca="1" si="175"/>
        <v>46</v>
      </c>
      <c r="D455">
        <f t="shared" ca="1" si="176"/>
        <v>1</v>
      </c>
      <c r="E455" t="str">
        <f t="shared" ca="1" si="177"/>
        <v>heallth</v>
      </c>
      <c r="F455">
        <f t="shared" ca="1" si="161"/>
        <v>1</v>
      </c>
      <c r="G455" t="str">
        <f ca="1">VLOOKUP(F455,$K$3:$L$7:L459,2)</f>
        <v>high school</v>
      </c>
      <c r="H455">
        <f t="shared" ca="1" si="178"/>
        <v>4</v>
      </c>
      <c r="I455">
        <f t="shared" ca="1" si="179"/>
        <v>2</v>
      </c>
      <c r="J455">
        <f t="shared" ca="1" si="180"/>
        <v>36290</v>
      </c>
      <c r="K455">
        <v>153</v>
      </c>
      <c r="L455" t="s">
        <v>13</v>
      </c>
      <c r="N455">
        <v>183</v>
      </c>
      <c r="O455" t="s">
        <v>6</v>
      </c>
      <c r="P455">
        <f t="shared" ca="1" si="181"/>
        <v>5</v>
      </c>
      <c r="Q455" t="str">
        <f t="shared" ca="1" si="182"/>
        <v>oyo</v>
      </c>
      <c r="R455">
        <f t="shared" ca="1" si="162"/>
        <v>145160</v>
      </c>
      <c r="S455">
        <f t="shared" ca="1" si="183"/>
        <v>28549.791743892234</v>
      </c>
      <c r="T455">
        <f t="shared" ca="1" si="163"/>
        <v>3453.5264234462688</v>
      </c>
      <c r="U455">
        <v>211</v>
      </c>
      <c r="V455" t="s">
        <v>20</v>
      </c>
      <c r="W455">
        <f t="shared" ca="1" si="164"/>
        <v>25.159157809484</v>
      </c>
      <c r="X455">
        <f t="shared" ca="1" si="165"/>
        <v>32016.173710216866</v>
      </c>
      <c r="Y455">
        <f t="shared" ca="1" si="166"/>
        <v>13237.658492497252</v>
      </c>
      <c r="Z455">
        <f t="shared" ca="1" si="167"/>
        <v>161851.18491594354</v>
      </c>
      <c r="AA455">
        <f t="shared" ca="1" si="168"/>
        <v>60591.124611918582</v>
      </c>
      <c r="AB455">
        <f t="shared" ca="1" si="169"/>
        <v>101260.06030402496</v>
      </c>
      <c r="AE455">
        <f t="shared" ca="1" si="170"/>
        <v>0</v>
      </c>
      <c r="AF455">
        <f t="shared" ca="1" si="171"/>
        <v>1</v>
      </c>
      <c r="BA455" s="7">
        <f ca="1">Table4[[#This Row],[Column20]]/Table4[[#This Row],[Column9]]</f>
        <v>1726.7632117231344</v>
      </c>
      <c r="BD455" s="6">
        <f ca="1">Table4[[#This Row],[Column19]]/Table4[[#This Row],[Column18]]</f>
        <v>0.19667809137429204</v>
      </c>
      <c r="BQ455" t="str">
        <f t="shared" ca="1" si="172"/>
        <v>0</v>
      </c>
      <c r="BS455">
        <f ca="1">IF(Table4[[#This Row],[Column28]]&gt;BU454,Table4[[#This Row],[Column3]],0)</f>
        <v>46</v>
      </c>
    </row>
    <row r="456" spans="1:71" x14ac:dyDescent="0.4">
      <c r="A456">
        <f t="shared" ca="1" si="173"/>
        <v>1</v>
      </c>
      <c r="B456" t="str">
        <f t="shared" ca="1" si="174"/>
        <v>woman</v>
      </c>
      <c r="C456">
        <f t="shared" ca="1" si="175"/>
        <v>46</v>
      </c>
      <c r="D456">
        <f t="shared" ca="1" si="176"/>
        <v>6</v>
      </c>
      <c r="E456" t="str">
        <f t="shared" ca="1" si="177"/>
        <v>Agriculture</v>
      </c>
      <c r="F456">
        <f t="shared" ca="1" si="161"/>
        <v>2</v>
      </c>
      <c r="G456" t="str">
        <f ca="1">VLOOKUP(F456,$K$3:$L$7:L460,2)</f>
        <v>college</v>
      </c>
      <c r="H456">
        <f t="shared" ca="1" si="178"/>
        <v>1</v>
      </c>
      <c r="I456">
        <f t="shared" ca="1" si="179"/>
        <v>3</v>
      </c>
      <c r="J456">
        <f t="shared" ca="1" si="180"/>
        <v>53046</v>
      </c>
      <c r="K456">
        <v>154</v>
      </c>
      <c r="L456" t="s">
        <v>14</v>
      </c>
      <c r="N456">
        <v>184</v>
      </c>
      <c r="O456" t="s">
        <v>7</v>
      </c>
      <c r="P456">
        <f t="shared" ca="1" si="181"/>
        <v>3</v>
      </c>
      <c r="Q456" t="str">
        <f t="shared" ca="1" si="182"/>
        <v>osun</v>
      </c>
      <c r="R456">
        <f t="shared" ca="1" si="162"/>
        <v>159138</v>
      </c>
      <c r="S456">
        <f t="shared" ca="1" si="183"/>
        <v>36400.811397578742</v>
      </c>
      <c r="T456">
        <f t="shared" ca="1" si="163"/>
        <v>52883.67106201026</v>
      </c>
      <c r="U456">
        <v>212</v>
      </c>
      <c r="V456" t="s">
        <v>21</v>
      </c>
      <c r="W456">
        <f t="shared" ca="1" si="164"/>
        <v>563.63157974539934</v>
      </c>
      <c r="X456">
        <f t="shared" ca="1" si="165"/>
        <v>10369.065894541978</v>
      </c>
      <c r="Y456">
        <f t="shared" ca="1" si="166"/>
        <v>75368.423111143871</v>
      </c>
      <c r="Z456">
        <f t="shared" ca="1" si="167"/>
        <v>287390.09417315415</v>
      </c>
      <c r="AA456">
        <f t="shared" ca="1" si="168"/>
        <v>47333.508871866121</v>
      </c>
      <c r="AB456">
        <f t="shared" ca="1" si="169"/>
        <v>240056.58530128803</v>
      </c>
      <c r="AE456">
        <f t="shared" ca="1" si="170"/>
        <v>1</v>
      </c>
      <c r="AF456">
        <f t="shared" ca="1" si="171"/>
        <v>0</v>
      </c>
      <c r="BA456" s="7">
        <f ca="1">Table4[[#This Row],[Column20]]/Table4[[#This Row],[Column9]]</f>
        <v>17627.890354003419</v>
      </c>
      <c r="BD456" s="6">
        <f ca="1">Table4[[#This Row],[Column19]]/Table4[[#This Row],[Column18]]</f>
        <v>0.22873739394474446</v>
      </c>
      <c r="BQ456" t="str">
        <f t="shared" ca="1" si="172"/>
        <v>1</v>
      </c>
      <c r="BS456">
        <f ca="1">IF(Table4[[#This Row],[Column28]]&gt;BU455,Table4[[#This Row],[Column3]],0)</f>
        <v>46</v>
      </c>
    </row>
    <row r="457" spans="1:71" x14ac:dyDescent="0.4">
      <c r="A457">
        <f t="shared" ca="1" si="173"/>
        <v>2</v>
      </c>
      <c r="B457" t="str">
        <f t="shared" ca="1" si="174"/>
        <v>man</v>
      </c>
      <c r="C457">
        <f t="shared" ca="1" si="175"/>
        <v>45</v>
      </c>
      <c r="D457">
        <f t="shared" ca="1" si="176"/>
        <v>3</v>
      </c>
      <c r="E457" t="str">
        <f t="shared" ca="1" si="177"/>
        <v>Academia</v>
      </c>
      <c r="F457">
        <f t="shared" ca="1" si="161"/>
        <v>2</v>
      </c>
      <c r="G457" t="str">
        <f ca="1">VLOOKUP(F457,$K$3:$L$7:L461,2)</f>
        <v>college</v>
      </c>
      <c r="H457">
        <f t="shared" ca="1" si="178"/>
        <v>0</v>
      </c>
      <c r="I457">
        <f t="shared" ca="1" si="179"/>
        <v>1</v>
      </c>
      <c r="J457">
        <f t="shared" ca="1" si="180"/>
        <v>44056</v>
      </c>
      <c r="K457">
        <v>155</v>
      </c>
      <c r="L457" t="s">
        <v>15</v>
      </c>
      <c r="N457">
        <v>185</v>
      </c>
      <c r="O457" t="s">
        <v>8</v>
      </c>
      <c r="P457">
        <f t="shared" ca="1" si="181"/>
        <v>4</v>
      </c>
      <c r="Q457" t="str">
        <f t="shared" ca="1" si="182"/>
        <v>lagos</v>
      </c>
      <c r="R457">
        <f t="shared" ca="1" si="162"/>
        <v>176224</v>
      </c>
      <c r="S457">
        <f t="shared" ca="1" si="183"/>
        <v>114374.58635962332</v>
      </c>
      <c r="T457">
        <f t="shared" ca="1" si="163"/>
        <v>8961.8071495441727</v>
      </c>
      <c r="U457">
        <v>213</v>
      </c>
      <c r="V457" t="s">
        <v>22</v>
      </c>
      <c r="W457">
        <f t="shared" ca="1" si="164"/>
        <v>655.74182514616973</v>
      </c>
      <c r="X457">
        <f t="shared" ca="1" si="165"/>
        <v>9513.92650936873</v>
      </c>
      <c r="Y457">
        <f t="shared" ca="1" si="166"/>
        <v>11067.476538953844</v>
      </c>
      <c r="Z457">
        <f t="shared" ca="1" si="167"/>
        <v>196253.28368849802</v>
      </c>
      <c r="AA457">
        <f t="shared" ca="1" si="168"/>
        <v>124544.25469413822</v>
      </c>
      <c r="AB457">
        <f t="shared" ca="1" si="169"/>
        <v>71709.028994359804</v>
      </c>
      <c r="AE457">
        <f t="shared" ca="1" si="170"/>
        <v>0</v>
      </c>
      <c r="AF457">
        <f t="shared" ca="1" si="171"/>
        <v>1</v>
      </c>
      <c r="BA457" s="7">
        <f ca="1">Table4[[#This Row],[Column20]]/Table4[[#This Row],[Column9]]</f>
        <v>8961.8071495441727</v>
      </c>
      <c r="BD457" s="6">
        <f ca="1">Table4[[#This Row],[Column19]]/Table4[[#This Row],[Column18]]</f>
        <v>0.64902956668571432</v>
      </c>
      <c r="BQ457" t="str">
        <f t="shared" ca="1" si="172"/>
        <v>1</v>
      </c>
      <c r="BS457">
        <f ca="1">IF(Table4[[#This Row],[Column28]]&gt;BU456,Table4[[#This Row],[Column3]],0)</f>
        <v>45</v>
      </c>
    </row>
    <row r="458" spans="1:71" x14ac:dyDescent="0.4">
      <c r="A458">
        <f t="shared" ca="1" si="173"/>
        <v>1</v>
      </c>
      <c r="B458" t="str">
        <f t="shared" ca="1" si="174"/>
        <v>woman</v>
      </c>
      <c r="C458">
        <f t="shared" ca="1" si="175"/>
        <v>36</v>
      </c>
      <c r="D458">
        <f t="shared" ca="1" si="176"/>
        <v>6</v>
      </c>
      <c r="E458" t="str">
        <f t="shared" ca="1" si="177"/>
        <v>Agriculture</v>
      </c>
      <c r="F458">
        <f t="shared" ca="1" si="161"/>
        <v>5</v>
      </c>
      <c r="G458" t="str">
        <f ca="1">VLOOKUP(F458,$K$3:$L$7:L462,2)</f>
        <v>other</v>
      </c>
      <c r="H458">
        <f t="shared" ca="1" si="178"/>
        <v>3</v>
      </c>
      <c r="I458">
        <f t="shared" ca="1" si="179"/>
        <v>3</v>
      </c>
      <c r="J458">
        <f t="shared" ca="1" si="180"/>
        <v>41189</v>
      </c>
      <c r="N458">
        <v>186</v>
      </c>
      <c r="O458" t="s">
        <v>9</v>
      </c>
      <c r="P458">
        <f t="shared" ca="1" si="181"/>
        <v>3</v>
      </c>
      <c r="Q458" t="str">
        <f t="shared" ca="1" si="182"/>
        <v>osun</v>
      </c>
      <c r="R458">
        <f t="shared" ca="1" si="162"/>
        <v>123567</v>
      </c>
      <c r="S458">
        <f t="shared" ca="1" si="183"/>
        <v>110649.67103862594</v>
      </c>
      <c r="T458">
        <f t="shared" ca="1" si="163"/>
        <v>68831.069937261331</v>
      </c>
      <c r="U458">
        <v>214</v>
      </c>
      <c r="V458" t="s">
        <v>23</v>
      </c>
      <c r="W458">
        <f t="shared" ca="1" si="164"/>
        <v>21725.532880395684</v>
      </c>
      <c r="X458">
        <f t="shared" ca="1" si="165"/>
        <v>12791.393126359955</v>
      </c>
      <c r="Y458">
        <f t="shared" ca="1" si="166"/>
        <v>50100.842416712781</v>
      </c>
      <c r="Z458">
        <f t="shared" ca="1" si="167"/>
        <v>242498.91235397413</v>
      </c>
      <c r="AA458">
        <f t="shared" ca="1" si="168"/>
        <v>145166.59704538158</v>
      </c>
      <c r="AB458">
        <f t="shared" ca="1" si="169"/>
        <v>97332.315308592544</v>
      </c>
      <c r="AE458">
        <f t="shared" ca="1" si="170"/>
        <v>1</v>
      </c>
      <c r="AF458">
        <f t="shared" ca="1" si="171"/>
        <v>0</v>
      </c>
      <c r="BA458" s="7">
        <f ca="1">Table4[[#This Row],[Column20]]/Table4[[#This Row],[Column9]]</f>
        <v>22943.68997908711</v>
      </c>
      <c r="BD458" s="6">
        <f ca="1">Table4[[#This Row],[Column19]]/Table4[[#This Row],[Column18]]</f>
        <v>0.8954629556323771</v>
      </c>
      <c r="BQ458" t="str">
        <f t="shared" ca="1" si="172"/>
        <v>0</v>
      </c>
      <c r="BS458">
        <f ca="1">IF(Table4[[#This Row],[Column28]]&gt;BU457,Table4[[#This Row],[Column3]],0)</f>
        <v>36</v>
      </c>
    </row>
    <row r="459" spans="1:71" x14ac:dyDescent="0.4">
      <c r="A459">
        <f t="shared" ca="1" si="173"/>
        <v>2</v>
      </c>
      <c r="B459" t="str">
        <f t="shared" ca="1" si="174"/>
        <v>man</v>
      </c>
      <c r="C459">
        <f t="shared" ca="1" si="175"/>
        <v>42</v>
      </c>
      <c r="D459">
        <f t="shared" ca="1" si="176"/>
        <v>3</v>
      </c>
      <c r="E459" t="str">
        <f t="shared" ca="1" si="177"/>
        <v>Academia</v>
      </c>
      <c r="F459">
        <f t="shared" ca="1" si="161"/>
        <v>2</v>
      </c>
      <c r="G459" t="str">
        <f ca="1">VLOOKUP(F459,$K$3:$L$7:L463,2)</f>
        <v>college</v>
      </c>
      <c r="H459">
        <f t="shared" ca="1" si="178"/>
        <v>2</v>
      </c>
      <c r="I459">
        <f t="shared" ca="1" si="179"/>
        <v>3</v>
      </c>
      <c r="J459">
        <f t="shared" ca="1" si="180"/>
        <v>34800</v>
      </c>
      <c r="P459">
        <f t="shared" ca="1" si="181"/>
        <v>6</v>
      </c>
      <c r="Q459" t="str">
        <f t="shared" ca="1" si="182"/>
        <v>ogun</v>
      </c>
      <c r="R459">
        <f t="shared" ca="1" si="162"/>
        <v>139200</v>
      </c>
      <c r="S459">
        <f t="shared" ca="1" si="183"/>
        <v>2183.3007937054135</v>
      </c>
      <c r="T459">
        <f t="shared" ca="1" si="163"/>
        <v>59679.504930272626</v>
      </c>
      <c r="U459">
        <v>215</v>
      </c>
      <c r="V459" t="s">
        <v>24</v>
      </c>
      <c r="W459">
        <f t="shared" ca="1" si="164"/>
        <v>18234.403469347923</v>
      </c>
      <c r="X459">
        <f t="shared" ca="1" si="165"/>
        <v>2124.9967420593925</v>
      </c>
      <c r="Y459">
        <f t="shared" ca="1" si="166"/>
        <v>1811.5778258700168</v>
      </c>
      <c r="Z459">
        <f t="shared" ca="1" si="167"/>
        <v>200691.08275614266</v>
      </c>
      <c r="AA459">
        <f t="shared" ca="1" si="168"/>
        <v>22542.701005112729</v>
      </c>
      <c r="AB459">
        <f t="shared" ca="1" si="169"/>
        <v>178148.38175102993</v>
      </c>
      <c r="AE459">
        <f t="shared" ca="1" si="170"/>
        <v>0</v>
      </c>
      <c r="AF459">
        <f t="shared" ca="1" si="171"/>
        <v>1</v>
      </c>
      <c r="BA459" s="7">
        <f ca="1">Table4[[#This Row],[Column20]]/Table4[[#This Row],[Column9]]</f>
        <v>19893.168310090874</v>
      </c>
      <c r="BD459" s="6">
        <f ca="1">Table4[[#This Row],[Column19]]/Table4[[#This Row],[Column18]]</f>
        <v>1.5684632138688315E-2</v>
      </c>
      <c r="BQ459" t="str">
        <f t="shared" ca="1" si="172"/>
        <v>1</v>
      </c>
      <c r="BS459">
        <f ca="1">IF(Table4[[#This Row],[Column28]]&gt;BU458,Table4[[#This Row],[Column3]],0)</f>
        <v>42</v>
      </c>
    </row>
    <row r="460" spans="1:71" x14ac:dyDescent="0.4">
      <c r="A460">
        <f t="shared" ca="1" si="173"/>
        <v>1</v>
      </c>
      <c r="B460" t="str">
        <f t="shared" ca="1" si="174"/>
        <v>woman</v>
      </c>
      <c r="C460">
        <f t="shared" ca="1" si="175"/>
        <v>49</v>
      </c>
      <c r="D460">
        <f t="shared" ca="1" si="176"/>
        <v>6</v>
      </c>
      <c r="E460" t="str">
        <f t="shared" ca="1" si="177"/>
        <v>Agriculture</v>
      </c>
      <c r="F460">
        <f t="shared" ca="1" si="161"/>
        <v>2</v>
      </c>
      <c r="G460" t="str">
        <f ca="1">VLOOKUP(F460,$K$3:$L$7:L464,2)</f>
        <v>college</v>
      </c>
      <c r="H460">
        <f t="shared" ca="1" si="178"/>
        <v>0</v>
      </c>
      <c r="I460">
        <f t="shared" ca="1" si="179"/>
        <v>2</v>
      </c>
      <c r="J460">
        <f t="shared" ca="1" si="180"/>
        <v>75921</v>
      </c>
      <c r="P460">
        <f t="shared" ca="1" si="181"/>
        <v>7</v>
      </c>
      <c r="Q460" t="str">
        <f t="shared" ca="1" si="182"/>
        <v>kwara</v>
      </c>
      <c r="R460">
        <f t="shared" ca="1" si="162"/>
        <v>227763</v>
      </c>
      <c r="S460">
        <f t="shared" ca="1" si="183"/>
        <v>58500.182643616274</v>
      </c>
      <c r="T460">
        <f t="shared" ca="1" si="163"/>
        <v>131633.69034607115</v>
      </c>
      <c r="U460">
        <v>216</v>
      </c>
      <c r="V460" t="s">
        <v>25</v>
      </c>
      <c r="W460">
        <f t="shared" ca="1" si="164"/>
        <v>123379.62421834106</v>
      </c>
      <c r="X460">
        <f t="shared" ca="1" si="165"/>
        <v>57990.517204736308</v>
      </c>
      <c r="Y460">
        <f t="shared" ca="1" si="166"/>
        <v>93683.3174562325</v>
      </c>
      <c r="Z460">
        <f t="shared" ca="1" si="167"/>
        <v>453080.00780230365</v>
      </c>
      <c r="AA460">
        <f t="shared" ca="1" si="168"/>
        <v>239870.32406669363</v>
      </c>
      <c r="AB460">
        <f t="shared" ca="1" si="169"/>
        <v>213209.68373561001</v>
      </c>
      <c r="AE460">
        <f t="shared" ca="1" si="170"/>
        <v>1</v>
      </c>
      <c r="AF460">
        <f t="shared" ca="1" si="171"/>
        <v>0</v>
      </c>
      <c r="BA460" s="7">
        <f ca="1">Table4[[#This Row],[Column20]]/Table4[[#This Row],[Column9]]</f>
        <v>65816.845173035574</v>
      </c>
      <c r="BD460" s="6">
        <f ca="1">Table4[[#This Row],[Column19]]/Table4[[#This Row],[Column18]]</f>
        <v>0.2568467338576339</v>
      </c>
      <c r="BQ460" t="str">
        <f t="shared" ca="1" si="172"/>
        <v>1</v>
      </c>
      <c r="BS460">
        <f ca="1">IF(Table4[[#This Row],[Column28]]&gt;BU459,Table4[[#This Row],[Column3]],0)</f>
        <v>49</v>
      </c>
    </row>
    <row r="461" spans="1:71" x14ac:dyDescent="0.4">
      <c r="A461">
        <f t="shared" ca="1" si="173"/>
        <v>2</v>
      </c>
      <c r="B461" t="str">
        <f t="shared" ca="1" si="174"/>
        <v>man</v>
      </c>
      <c r="C461">
        <f t="shared" ca="1" si="175"/>
        <v>47</v>
      </c>
      <c r="D461">
        <f t="shared" ca="1" si="176"/>
        <v>1</v>
      </c>
      <c r="E461" t="str">
        <f t="shared" ca="1" si="177"/>
        <v>heallth</v>
      </c>
      <c r="F461">
        <f t="shared" ca="1" si="161"/>
        <v>3</v>
      </c>
      <c r="G461" t="str">
        <f ca="1">VLOOKUP(F461,$K$3:$L$7:L465,2)</f>
        <v>university</v>
      </c>
      <c r="H461">
        <f t="shared" ca="1" si="178"/>
        <v>4</v>
      </c>
      <c r="I461">
        <f t="shared" ca="1" si="179"/>
        <v>2</v>
      </c>
      <c r="J461">
        <f t="shared" ca="1" si="180"/>
        <v>72260</v>
      </c>
      <c r="P461">
        <f t="shared" ca="1" si="181"/>
        <v>3</v>
      </c>
      <c r="Q461" t="str">
        <f t="shared" ca="1" si="182"/>
        <v>osun</v>
      </c>
      <c r="R461">
        <f t="shared" ca="1" si="162"/>
        <v>289040</v>
      </c>
      <c r="S461">
        <f t="shared" ca="1" si="183"/>
        <v>55304.188558962349</v>
      </c>
      <c r="T461">
        <f t="shared" ca="1" si="163"/>
        <v>112729.89380356642</v>
      </c>
      <c r="U461">
        <v>217</v>
      </c>
      <c r="V461" t="s">
        <v>26</v>
      </c>
      <c r="W461">
        <f t="shared" ca="1" si="164"/>
        <v>101320.12522679029</v>
      </c>
      <c r="X461">
        <f t="shared" ca="1" si="165"/>
        <v>57454.085790152894</v>
      </c>
      <c r="Y461">
        <f t="shared" ca="1" si="166"/>
        <v>73980.655235062877</v>
      </c>
      <c r="Z461">
        <f t="shared" ca="1" si="167"/>
        <v>475750.54903862928</v>
      </c>
      <c r="AA461">
        <f t="shared" ca="1" si="168"/>
        <v>214078.39957590553</v>
      </c>
      <c r="AB461">
        <f t="shared" ca="1" si="169"/>
        <v>261672.14946272376</v>
      </c>
      <c r="AE461">
        <f t="shared" ca="1" si="170"/>
        <v>1</v>
      </c>
      <c r="AF461">
        <f t="shared" ca="1" si="171"/>
        <v>0</v>
      </c>
      <c r="BA461" s="7">
        <f ca="1">Table4[[#This Row],[Column20]]/Table4[[#This Row],[Column9]]</f>
        <v>56364.946901783209</v>
      </c>
      <c r="BD461" s="6">
        <f ca="1">Table4[[#This Row],[Column19]]/Table4[[#This Row],[Column18]]</f>
        <v>0.19133749155467183</v>
      </c>
      <c r="BQ461" t="str">
        <f t="shared" ca="1" si="172"/>
        <v>1</v>
      </c>
      <c r="BS461">
        <f ca="1">IF(Table4[[#This Row],[Column28]]&gt;BU460,Table4[[#This Row],[Column3]],0)</f>
        <v>47</v>
      </c>
    </row>
    <row r="462" spans="1:71" x14ac:dyDescent="0.4">
      <c r="A462">
        <f t="shared" ca="1" si="173"/>
        <v>2</v>
      </c>
      <c r="B462" t="str">
        <f t="shared" ca="1" si="174"/>
        <v>man</v>
      </c>
      <c r="C462">
        <f t="shared" ca="1" si="175"/>
        <v>45</v>
      </c>
      <c r="D462">
        <f t="shared" ca="1" si="176"/>
        <v>1</v>
      </c>
      <c r="E462" t="str">
        <f t="shared" ca="1" si="177"/>
        <v>heallth</v>
      </c>
      <c r="F462">
        <f t="shared" ca="1" si="161"/>
        <v>1</v>
      </c>
      <c r="G462" t="str">
        <f ca="1">VLOOKUP(F462,$K$3:$L$7:L466,2)</f>
        <v>high school</v>
      </c>
      <c r="H462">
        <f t="shared" ca="1" si="178"/>
        <v>4</v>
      </c>
      <c r="I462">
        <f t="shared" ca="1" si="179"/>
        <v>4</v>
      </c>
      <c r="J462">
        <f t="shared" ca="1" si="180"/>
        <v>29647</v>
      </c>
      <c r="P462">
        <f t="shared" ca="1" si="181"/>
        <v>7</v>
      </c>
      <c r="Q462" t="str">
        <f t="shared" ca="1" si="182"/>
        <v>kwara</v>
      </c>
      <c r="R462">
        <f t="shared" ca="1" si="162"/>
        <v>118588</v>
      </c>
      <c r="S462">
        <f t="shared" ca="1" si="183"/>
        <v>51177.275342268855</v>
      </c>
      <c r="T462">
        <f t="shared" ca="1" si="163"/>
        <v>13982.404393080329</v>
      </c>
      <c r="W462">
        <f t="shared" ca="1" si="164"/>
        <v>8337.5919864580519</v>
      </c>
      <c r="X462">
        <f t="shared" ca="1" si="165"/>
        <v>24440.8243483646</v>
      </c>
      <c r="Y462">
        <f t="shared" ca="1" si="166"/>
        <v>28855.752202883024</v>
      </c>
      <c r="Z462">
        <f t="shared" ca="1" si="167"/>
        <v>161426.15659596334</v>
      </c>
      <c r="AA462">
        <f t="shared" ca="1" si="168"/>
        <v>83955.691677091498</v>
      </c>
      <c r="AB462">
        <f t="shared" ca="1" si="169"/>
        <v>77470.464918871847</v>
      </c>
      <c r="AE462">
        <f t="shared" ca="1" si="170"/>
        <v>0</v>
      </c>
      <c r="AF462">
        <f t="shared" ca="1" si="171"/>
        <v>1</v>
      </c>
      <c r="BA462" s="7">
        <f ca="1">Table4[[#This Row],[Column20]]/Table4[[#This Row],[Column9]]</f>
        <v>3495.6010982700823</v>
      </c>
      <c r="BD462" s="6">
        <f ca="1">Table4[[#This Row],[Column19]]/Table4[[#This Row],[Column18]]</f>
        <v>0.43155526142838108</v>
      </c>
      <c r="BQ462" t="str">
        <f t="shared" ca="1" si="172"/>
        <v>1</v>
      </c>
      <c r="BS462">
        <f ca="1">IF(Table4[[#This Row],[Column28]]&gt;BU461,Table4[[#This Row],[Column3]],0)</f>
        <v>45</v>
      </c>
    </row>
    <row r="463" spans="1:71" x14ac:dyDescent="0.4">
      <c r="A463">
        <f t="shared" ca="1" si="173"/>
        <v>1</v>
      </c>
      <c r="B463" t="str">
        <f t="shared" ca="1" si="174"/>
        <v>woman</v>
      </c>
      <c r="C463">
        <f t="shared" ca="1" si="175"/>
        <v>35</v>
      </c>
      <c r="D463">
        <f t="shared" ca="1" si="176"/>
        <v>5</v>
      </c>
      <c r="E463" t="str">
        <f t="shared" ca="1" si="177"/>
        <v>General work</v>
      </c>
      <c r="F463">
        <f t="shared" ca="1" si="161"/>
        <v>5</v>
      </c>
      <c r="G463" t="str">
        <f ca="1">VLOOKUP(F463,$K$3:$L$7:L467,2)</f>
        <v>other</v>
      </c>
      <c r="H463">
        <f t="shared" ca="1" si="178"/>
        <v>3</v>
      </c>
      <c r="I463">
        <f t="shared" ca="1" si="179"/>
        <v>3</v>
      </c>
      <c r="J463">
        <f t="shared" ca="1" si="180"/>
        <v>34228</v>
      </c>
      <c r="P463">
        <f t="shared" ca="1" si="181"/>
        <v>6</v>
      </c>
      <c r="Q463" t="str">
        <f t="shared" ca="1" si="182"/>
        <v>ogun</v>
      </c>
      <c r="R463">
        <f t="shared" ca="1" si="162"/>
        <v>136912</v>
      </c>
      <c r="S463">
        <f t="shared" ca="1" si="183"/>
        <v>38518.33142981214</v>
      </c>
      <c r="T463">
        <f t="shared" ca="1" si="163"/>
        <v>64021.767746548758</v>
      </c>
      <c r="W463">
        <f t="shared" ca="1" si="164"/>
        <v>37108.704727610602</v>
      </c>
      <c r="X463">
        <f t="shared" ca="1" si="165"/>
        <v>14556.150510177044</v>
      </c>
      <c r="Y463">
        <f t="shared" ca="1" si="166"/>
        <v>37760.267748058577</v>
      </c>
      <c r="Z463">
        <f t="shared" ca="1" si="167"/>
        <v>238694.03549460732</v>
      </c>
      <c r="AA463">
        <f t="shared" ca="1" si="168"/>
        <v>90183.186667599788</v>
      </c>
      <c r="AB463">
        <f t="shared" ca="1" si="169"/>
        <v>148510.84882700752</v>
      </c>
      <c r="AE463">
        <f t="shared" ca="1" si="170"/>
        <v>0</v>
      </c>
      <c r="AF463">
        <f t="shared" ca="1" si="171"/>
        <v>1</v>
      </c>
      <c r="BA463" s="7">
        <f ca="1">Table4[[#This Row],[Column20]]/Table4[[#This Row],[Column9]]</f>
        <v>21340.589248849585</v>
      </c>
      <c r="BD463" s="6">
        <f ca="1">Table4[[#This Row],[Column19]]/Table4[[#This Row],[Column18]]</f>
        <v>0.28133641630983508</v>
      </c>
      <c r="BQ463" t="str">
        <f t="shared" ca="1" si="172"/>
        <v>0</v>
      </c>
      <c r="BS463">
        <f ca="1">IF(Table4[[#This Row],[Column28]]&gt;BU462,Table4[[#This Row],[Column3]],0)</f>
        <v>35</v>
      </c>
    </row>
    <row r="464" spans="1:71" x14ac:dyDescent="0.4">
      <c r="A464">
        <f t="shared" ca="1" si="173"/>
        <v>1</v>
      </c>
      <c r="B464" t="str">
        <f t="shared" ca="1" si="174"/>
        <v>woman</v>
      </c>
      <c r="C464">
        <f t="shared" ca="1" si="175"/>
        <v>47</v>
      </c>
      <c r="D464">
        <f t="shared" ca="1" si="176"/>
        <v>1</v>
      </c>
      <c r="E464" t="str">
        <f t="shared" ca="1" si="177"/>
        <v>heallth</v>
      </c>
      <c r="F464">
        <f t="shared" ca="1" si="161"/>
        <v>4</v>
      </c>
      <c r="G464" t="str">
        <f ca="1">VLOOKUP(F464,$K$3:$L$7:L468,2)</f>
        <v>technical</v>
      </c>
      <c r="H464">
        <f t="shared" ca="1" si="178"/>
        <v>1</v>
      </c>
      <c r="I464">
        <f t="shared" ca="1" si="179"/>
        <v>1</v>
      </c>
      <c r="J464">
        <f t="shared" ca="1" si="180"/>
        <v>83985</v>
      </c>
      <c r="P464">
        <f t="shared" ca="1" si="181"/>
        <v>2</v>
      </c>
      <c r="Q464" t="str">
        <f t="shared" ca="1" si="182"/>
        <v>ondo</v>
      </c>
      <c r="R464">
        <f t="shared" ca="1" si="162"/>
        <v>251955</v>
      </c>
      <c r="S464">
        <f t="shared" ca="1" si="183"/>
        <v>28185.014865505196</v>
      </c>
      <c r="T464">
        <f t="shared" ca="1" si="163"/>
        <v>50929.916830332586</v>
      </c>
      <c r="W464">
        <f t="shared" ca="1" si="164"/>
        <v>46963.263851423355</v>
      </c>
      <c r="X464">
        <f t="shared" ca="1" si="165"/>
        <v>2678.8426812059502</v>
      </c>
      <c r="Y464">
        <f t="shared" ca="1" si="166"/>
        <v>84664.794426249922</v>
      </c>
      <c r="Z464">
        <f t="shared" ca="1" si="167"/>
        <v>387549.71125658252</v>
      </c>
      <c r="AA464">
        <f t="shared" ca="1" si="168"/>
        <v>77827.121398134506</v>
      </c>
      <c r="AB464">
        <f t="shared" ca="1" si="169"/>
        <v>309722.58985844802</v>
      </c>
      <c r="AE464">
        <f t="shared" ca="1" si="170"/>
        <v>1</v>
      </c>
      <c r="AF464">
        <f t="shared" ca="1" si="171"/>
        <v>0</v>
      </c>
      <c r="BA464" s="7">
        <f ca="1">Table4[[#This Row],[Column20]]/Table4[[#This Row],[Column9]]</f>
        <v>50929.916830332586</v>
      </c>
      <c r="BD464" s="6">
        <f ca="1">Table4[[#This Row],[Column19]]/Table4[[#This Row],[Column18]]</f>
        <v>0.11186527302695004</v>
      </c>
      <c r="BQ464" t="str">
        <f t="shared" ca="1" si="172"/>
        <v>1</v>
      </c>
      <c r="BS464">
        <f ca="1">IF(Table4[[#This Row],[Column28]]&gt;BU463,Table4[[#This Row],[Column3]],0)</f>
        <v>47</v>
      </c>
    </row>
    <row r="465" spans="1:71" x14ac:dyDescent="0.4">
      <c r="A465">
        <f t="shared" ca="1" si="173"/>
        <v>2</v>
      </c>
      <c r="B465" t="str">
        <f t="shared" ca="1" si="174"/>
        <v>man</v>
      </c>
      <c r="C465">
        <f t="shared" ca="1" si="175"/>
        <v>32</v>
      </c>
      <c r="D465">
        <f t="shared" ca="1" si="176"/>
        <v>1</v>
      </c>
      <c r="E465" t="str">
        <f t="shared" ca="1" si="177"/>
        <v>heallth</v>
      </c>
      <c r="F465">
        <f t="shared" ca="1" si="161"/>
        <v>3</v>
      </c>
      <c r="G465" t="str">
        <f ca="1">VLOOKUP(F465,$K$3:$L$7:L469,2)</f>
        <v>university</v>
      </c>
      <c r="H465">
        <f t="shared" ca="1" si="178"/>
        <v>4</v>
      </c>
      <c r="I465">
        <f t="shared" ca="1" si="179"/>
        <v>4</v>
      </c>
      <c r="J465">
        <f t="shared" ca="1" si="180"/>
        <v>56022</v>
      </c>
      <c r="P465">
        <f t="shared" ca="1" si="181"/>
        <v>6</v>
      </c>
      <c r="Q465" t="str">
        <f t="shared" ca="1" si="182"/>
        <v>ogun</v>
      </c>
      <c r="R465">
        <f t="shared" ca="1" si="162"/>
        <v>168066</v>
      </c>
      <c r="S465">
        <f t="shared" ca="1" si="183"/>
        <v>56932.302558759191</v>
      </c>
      <c r="T465">
        <f t="shared" ca="1" si="163"/>
        <v>11738.41416645024</v>
      </c>
      <c r="W465">
        <f t="shared" ca="1" si="164"/>
        <v>5966.7570824149452</v>
      </c>
      <c r="X465">
        <f t="shared" ca="1" si="165"/>
        <v>13496.534254272783</v>
      </c>
      <c r="Y465">
        <f t="shared" ca="1" si="166"/>
        <v>7707.873967640835</v>
      </c>
      <c r="Z465">
        <f t="shared" ca="1" si="167"/>
        <v>187512.28813409107</v>
      </c>
      <c r="AA465">
        <f t="shared" ca="1" si="168"/>
        <v>76395.593895446917</v>
      </c>
      <c r="AB465">
        <f t="shared" ca="1" si="169"/>
        <v>111116.69423864415</v>
      </c>
      <c r="AE465">
        <f t="shared" ca="1" si="170"/>
        <v>1</v>
      </c>
      <c r="AF465">
        <f t="shared" ca="1" si="171"/>
        <v>0</v>
      </c>
      <c r="BA465" s="7">
        <f ca="1">Table4[[#This Row],[Column20]]/Table4[[#This Row],[Column9]]</f>
        <v>2934.6035416125601</v>
      </c>
      <c r="BD465" s="6">
        <f ca="1">Table4[[#This Row],[Column19]]/Table4[[#This Row],[Column18]]</f>
        <v>0.33874967309723081</v>
      </c>
      <c r="BQ465" t="str">
        <f t="shared" ca="1" si="172"/>
        <v>1</v>
      </c>
      <c r="BS465">
        <f ca="1">IF(Table4[[#This Row],[Column28]]&gt;BU464,Table4[[#This Row],[Column3]],0)</f>
        <v>32</v>
      </c>
    </row>
    <row r="466" spans="1:71" x14ac:dyDescent="0.4">
      <c r="A466">
        <f t="shared" ca="1" si="173"/>
        <v>2</v>
      </c>
      <c r="B466" t="str">
        <f t="shared" ca="1" si="174"/>
        <v>man</v>
      </c>
      <c r="C466">
        <f t="shared" ca="1" si="175"/>
        <v>42</v>
      </c>
      <c r="D466">
        <f t="shared" ca="1" si="176"/>
        <v>4</v>
      </c>
      <c r="E466" t="str">
        <f t="shared" ca="1" si="177"/>
        <v>IT</v>
      </c>
      <c r="F466">
        <f t="shared" ref="F466:F501" ca="1" si="184">RANDBETWEEN(1,5)</f>
        <v>4</v>
      </c>
      <c r="G466" t="str">
        <f ca="1">VLOOKUP(F466,$K$3:$L$7:L470,2)</f>
        <v>technical</v>
      </c>
      <c r="H466">
        <f t="shared" ca="1" si="178"/>
        <v>2</v>
      </c>
      <c r="I466">
        <f t="shared" ca="1" si="179"/>
        <v>4</v>
      </c>
      <c r="J466">
        <f t="shared" ca="1" si="180"/>
        <v>69661</v>
      </c>
      <c r="P466">
        <f t="shared" ca="1" si="181"/>
        <v>3</v>
      </c>
      <c r="Q466" t="str">
        <f t="shared" ca="1" si="182"/>
        <v>osun</v>
      </c>
      <c r="R466">
        <f t="shared" ca="1" si="162"/>
        <v>208983</v>
      </c>
      <c r="S466">
        <f t="shared" ca="1" si="183"/>
        <v>39805.06828541337</v>
      </c>
      <c r="T466">
        <f t="shared" ca="1" si="163"/>
        <v>258153.52258442223</v>
      </c>
      <c r="W466">
        <f t="shared" ca="1" si="164"/>
        <v>256878.22777483062</v>
      </c>
      <c r="X466">
        <f t="shared" ca="1" si="165"/>
        <v>56215.783169798873</v>
      </c>
      <c r="Y466">
        <f t="shared" ca="1" si="166"/>
        <v>54943.558489296272</v>
      </c>
      <c r="Z466">
        <f t="shared" ca="1" si="167"/>
        <v>522080.08107371849</v>
      </c>
      <c r="AA466">
        <f t="shared" ca="1" si="168"/>
        <v>352899.07923004287</v>
      </c>
      <c r="AB466">
        <f t="shared" ca="1" si="169"/>
        <v>169181.00184367562</v>
      </c>
      <c r="AE466">
        <f t="shared" ca="1" si="170"/>
        <v>0</v>
      </c>
      <c r="AF466">
        <f t="shared" ca="1" si="171"/>
        <v>1</v>
      </c>
      <c r="BA466" s="7">
        <f ca="1">Table4[[#This Row],[Column20]]/Table4[[#This Row],[Column9]]</f>
        <v>64538.380646105557</v>
      </c>
      <c r="BD466" s="6">
        <f ca="1">Table4[[#This Row],[Column19]]/Table4[[#This Row],[Column18]]</f>
        <v>0.19047036498381864</v>
      </c>
      <c r="BQ466" t="str">
        <f t="shared" ca="1" si="172"/>
        <v>0</v>
      </c>
      <c r="BS466">
        <f ca="1">IF(Table4[[#This Row],[Column28]]&gt;BU465,Table4[[#This Row],[Column3]],0)</f>
        <v>42</v>
      </c>
    </row>
    <row r="467" spans="1:71" x14ac:dyDescent="0.4">
      <c r="A467">
        <f t="shared" ca="1" si="173"/>
        <v>1</v>
      </c>
      <c r="B467" t="str">
        <f t="shared" ca="1" si="174"/>
        <v>woman</v>
      </c>
      <c r="C467">
        <f t="shared" ca="1" si="175"/>
        <v>37</v>
      </c>
      <c r="D467">
        <f t="shared" ca="1" si="176"/>
        <v>4</v>
      </c>
      <c r="E467" t="str">
        <f t="shared" ca="1" si="177"/>
        <v>IT</v>
      </c>
      <c r="F467">
        <f t="shared" ca="1" si="184"/>
        <v>1</v>
      </c>
      <c r="G467" t="str">
        <f ca="1">VLOOKUP(F467,$K$3:$L$7:L471,2)</f>
        <v>high school</v>
      </c>
      <c r="H467">
        <f t="shared" ca="1" si="178"/>
        <v>0</v>
      </c>
      <c r="I467">
        <f t="shared" ca="1" si="179"/>
        <v>2</v>
      </c>
      <c r="J467">
        <f t="shared" ca="1" si="180"/>
        <v>81370</v>
      </c>
      <c r="P467">
        <f t="shared" ca="1" si="181"/>
        <v>1</v>
      </c>
      <c r="Q467" t="str">
        <f t="shared" ca="1" si="182"/>
        <v>ekiti</v>
      </c>
      <c r="R467">
        <f t="shared" ref="R467:R501" ca="1" si="185">RANDBETWEEN(3,4)*J467</f>
        <v>325480</v>
      </c>
      <c r="S467">
        <f t="shared" ca="1" si="183"/>
        <v>354.83582008986849</v>
      </c>
      <c r="T467">
        <f t="shared" ref="T467:T501" ca="1" si="186">RAND()*I467*J467</f>
        <v>32157.212594478828</v>
      </c>
      <c r="W467">
        <f t="shared" ref="W467:W501" ca="1" si="187">RAND()*T467</f>
        <v>18125.844993318977</v>
      </c>
      <c r="X467">
        <f t="shared" ref="X467:X501" ca="1" si="188">RAND()*J467</f>
        <v>24462.518857511313</v>
      </c>
      <c r="Y467">
        <f t="shared" ref="Y467:Y501" ca="1" si="189">RAND()*J467*1.5</f>
        <v>101208.34666920561</v>
      </c>
      <c r="Z467">
        <f t="shared" ref="Z467:Z501" ca="1" si="190">R467+Y467+T467</f>
        <v>458845.55926368444</v>
      </c>
      <c r="AA467">
        <f t="shared" ref="AA467:AA501" ca="1" si="191">S467+W467+X467</f>
        <v>42943.199670920163</v>
      </c>
      <c r="AB467">
        <f t="shared" ref="AB467:AB501" ca="1" si="192">Z467-AA467</f>
        <v>415902.35959276429</v>
      </c>
      <c r="AE467">
        <f t="shared" ca="1" si="170"/>
        <v>0</v>
      </c>
      <c r="AF467">
        <f t="shared" ca="1" si="171"/>
        <v>1</v>
      </c>
      <c r="BA467" s="7">
        <f ca="1">Table4[[#This Row],[Column20]]/Table4[[#This Row],[Column9]]</f>
        <v>16078.606297239414</v>
      </c>
      <c r="BD467" s="6">
        <f ca="1">Table4[[#This Row],[Column19]]/Table4[[#This Row],[Column18]]</f>
        <v>1.0901923930498603E-3</v>
      </c>
      <c r="BQ467" t="str">
        <f t="shared" ca="1" si="172"/>
        <v>1</v>
      </c>
      <c r="BS467">
        <f ca="1">IF(Table4[[#This Row],[Column28]]&gt;BU466,Table4[[#This Row],[Column3]],0)</f>
        <v>37</v>
      </c>
    </row>
    <row r="468" spans="1:71" x14ac:dyDescent="0.4">
      <c r="A468">
        <f t="shared" ca="1" si="173"/>
        <v>1</v>
      </c>
      <c r="B468" t="str">
        <f t="shared" ca="1" si="174"/>
        <v>woman</v>
      </c>
      <c r="C468">
        <f t="shared" ca="1" si="175"/>
        <v>26</v>
      </c>
      <c r="D468">
        <f t="shared" ca="1" si="176"/>
        <v>6</v>
      </c>
      <c r="E468" t="str">
        <f t="shared" ca="1" si="177"/>
        <v>Agriculture</v>
      </c>
      <c r="F468">
        <f t="shared" ca="1" si="184"/>
        <v>5</v>
      </c>
      <c r="G468" t="str">
        <f ca="1">VLOOKUP(F468,$K$3:$L$7:L472,2)</f>
        <v>other</v>
      </c>
      <c r="H468">
        <f t="shared" ca="1" si="178"/>
        <v>0</v>
      </c>
      <c r="I468">
        <f t="shared" ca="1" si="179"/>
        <v>2</v>
      </c>
      <c r="J468">
        <f t="shared" ca="1" si="180"/>
        <v>55171</v>
      </c>
      <c r="K468">
        <v>156</v>
      </c>
      <c r="L468" t="s">
        <v>11</v>
      </c>
      <c r="N468">
        <v>187</v>
      </c>
      <c r="O468" t="s">
        <v>4</v>
      </c>
      <c r="P468">
        <f t="shared" ca="1" si="181"/>
        <v>6</v>
      </c>
      <c r="Q468" t="str">
        <f t="shared" ca="1" si="182"/>
        <v>ogun</v>
      </c>
      <c r="R468">
        <f t="shared" ca="1" si="185"/>
        <v>220684</v>
      </c>
      <c r="S468">
        <f t="shared" ca="1" si="183"/>
        <v>38520.439474431259</v>
      </c>
      <c r="T468">
        <f t="shared" ca="1" si="186"/>
        <v>60067.602099589967</v>
      </c>
      <c r="W468">
        <f t="shared" ca="1" si="187"/>
        <v>37681.708830610012</v>
      </c>
      <c r="X468">
        <f t="shared" ca="1" si="188"/>
        <v>14617.920278380348</v>
      </c>
      <c r="Y468">
        <f t="shared" ca="1" si="189"/>
        <v>32585.153103950477</v>
      </c>
      <c r="Z468">
        <f t="shared" ca="1" si="190"/>
        <v>313336.75520354044</v>
      </c>
      <c r="AA468">
        <f t="shared" ca="1" si="191"/>
        <v>90820.068583421627</v>
      </c>
      <c r="AB468">
        <f t="shared" ca="1" si="192"/>
        <v>222516.68662011879</v>
      </c>
      <c r="AE468">
        <f t="shared" ca="1" si="170"/>
        <v>0</v>
      </c>
      <c r="AF468">
        <f t="shared" ca="1" si="171"/>
        <v>1</v>
      </c>
      <c r="BA468" s="7">
        <f ca="1">Table4[[#This Row],[Column20]]/Table4[[#This Row],[Column9]]</f>
        <v>30033.801049794984</v>
      </c>
      <c r="BD468" s="6">
        <f ca="1">Table4[[#This Row],[Column19]]/Table4[[#This Row],[Column18]]</f>
        <v>0.17455021421775596</v>
      </c>
      <c r="BQ468" t="str">
        <f t="shared" ca="1" si="172"/>
        <v>1</v>
      </c>
      <c r="BS468">
        <f ca="1">IF(Table4[[#This Row],[Column28]]&gt;BU467,Table4[[#This Row],[Column3]],0)</f>
        <v>26</v>
      </c>
    </row>
    <row r="469" spans="1:71" x14ac:dyDescent="0.4">
      <c r="A469">
        <f t="shared" ca="1" si="173"/>
        <v>1</v>
      </c>
      <c r="B469" t="str">
        <f t="shared" ca="1" si="174"/>
        <v>woman</v>
      </c>
      <c r="C469">
        <f t="shared" ca="1" si="175"/>
        <v>38</v>
      </c>
      <c r="D469">
        <f t="shared" ca="1" si="176"/>
        <v>6</v>
      </c>
      <c r="E469" t="str">
        <f t="shared" ca="1" si="177"/>
        <v>Agriculture</v>
      </c>
      <c r="F469">
        <f t="shared" ca="1" si="184"/>
        <v>1</v>
      </c>
      <c r="G469" t="str">
        <f ca="1">VLOOKUP(F469,$K$3:$L$7:L473,2)</f>
        <v>high school</v>
      </c>
      <c r="H469">
        <f t="shared" ca="1" si="178"/>
        <v>0</v>
      </c>
      <c r="I469">
        <f t="shared" ca="1" si="179"/>
        <v>4</v>
      </c>
      <c r="J469">
        <f t="shared" ca="1" si="180"/>
        <v>85267</v>
      </c>
      <c r="K469">
        <v>157</v>
      </c>
      <c r="L469" t="s">
        <v>12</v>
      </c>
      <c r="N469">
        <v>188</v>
      </c>
      <c r="O469" t="s">
        <v>5</v>
      </c>
      <c r="P469">
        <f t="shared" ca="1" si="181"/>
        <v>1</v>
      </c>
      <c r="Q469" t="str">
        <f t="shared" ca="1" si="182"/>
        <v>ekiti</v>
      </c>
      <c r="R469">
        <f t="shared" ca="1" si="185"/>
        <v>255801</v>
      </c>
      <c r="S469">
        <f t="shared" ca="1" si="183"/>
        <v>61420.62165619911</v>
      </c>
      <c r="T469">
        <f t="shared" ca="1" si="186"/>
        <v>237807.02667511904</v>
      </c>
      <c r="W469">
        <f t="shared" ca="1" si="187"/>
        <v>84275.381769002139</v>
      </c>
      <c r="X469">
        <f t="shared" ca="1" si="188"/>
        <v>11458.244427756605</v>
      </c>
      <c r="Y469">
        <f t="shared" ca="1" si="189"/>
        <v>61894.363115323249</v>
      </c>
      <c r="Z469">
        <f t="shared" ca="1" si="190"/>
        <v>555502.38979044231</v>
      </c>
      <c r="AA469">
        <f t="shared" ca="1" si="191"/>
        <v>157154.24785295787</v>
      </c>
      <c r="AB469">
        <f t="shared" ca="1" si="192"/>
        <v>398348.14193748444</v>
      </c>
      <c r="AE469">
        <f t="shared" ca="1" si="170"/>
        <v>0</v>
      </c>
      <c r="AF469">
        <f t="shared" ca="1" si="171"/>
        <v>1</v>
      </c>
      <c r="BA469" s="7">
        <f ca="1">Table4[[#This Row],[Column20]]/Table4[[#This Row],[Column9]]</f>
        <v>59451.756668779759</v>
      </c>
      <c r="BD469" s="6">
        <f ca="1">Table4[[#This Row],[Column19]]/Table4[[#This Row],[Column18]]</f>
        <v>0.24011095209244337</v>
      </c>
      <c r="BQ469" t="str">
        <f t="shared" ca="1" si="172"/>
        <v>1</v>
      </c>
      <c r="BS469">
        <f ca="1">IF(Table4[[#This Row],[Column28]]&gt;BU468,Table4[[#This Row],[Column3]],0)</f>
        <v>38</v>
      </c>
    </row>
    <row r="470" spans="1:71" x14ac:dyDescent="0.4">
      <c r="A470">
        <f t="shared" ca="1" si="173"/>
        <v>1</v>
      </c>
      <c r="B470" t="str">
        <f t="shared" ca="1" si="174"/>
        <v>woman</v>
      </c>
      <c r="C470">
        <f t="shared" ca="1" si="175"/>
        <v>42</v>
      </c>
      <c r="D470">
        <f t="shared" ca="1" si="176"/>
        <v>2</v>
      </c>
      <c r="E470" t="str">
        <f t="shared" ca="1" si="177"/>
        <v>construction</v>
      </c>
      <c r="F470">
        <f t="shared" ca="1" si="184"/>
        <v>4</v>
      </c>
      <c r="G470" t="str">
        <f ca="1">VLOOKUP(F470,$K$3:$L$7:L474,2)</f>
        <v>technical</v>
      </c>
      <c r="H470">
        <f t="shared" ca="1" si="178"/>
        <v>2</v>
      </c>
      <c r="I470">
        <f t="shared" ca="1" si="179"/>
        <v>1</v>
      </c>
      <c r="J470">
        <f t="shared" ca="1" si="180"/>
        <v>87015</v>
      </c>
      <c r="K470">
        <v>158</v>
      </c>
      <c r="L470" t="s">
        <v>13</v>
      </c>
      <c r="N470">
        <v>189</v>
      </c>
      <c r="O470" t="s">
        <v>6</v>
      </c>
      <c r="P470">
        <f t="shared" ca="1" si="181"/>
        <v>2</v>
      </c>
      <c r="Q470" t="str">
        <f t="shared" ca="1" si="182"/>
        <v>ondo</v>
      </c>
      <c r="R470">
        <f t="shared" ca="1" si="185"/>
        <v>261045</v>
      </c>
      <c r="S470">
        <f t="shared" ca="1" si="183"/>
        <v>50032.817136508689</v>
      </c>
      <c r="T470">
        <f t="shared" ca="1" si="186"/>
        <v>84256.076202457116</v>
      </c>
      <c r="U470">
        <v>218</v>
      </c>
      <c r="V470" t="s">
        <v>20</v>
      </c>
      <c r="W470">
        <f t="shared" ca="1" si="187"/>
        <v>1649.7720043218962</v>
      </c>
      <c r="X470">
        <f t="shared" ca="1" si="188"/>
        <v>83148.240359338655</v>
      </c>
      <c r="Y470">
        <f t="shared" ca="1" si="189"/>
        <v>127061.79906739935</v>
      </c>
      <c r="Z470">
        <f t="shared" ca="1" si="190"/>
        <v>472362.87526985648</v>
      </c>
      <c r="AA470">
        <f t="shared" ca="1" si="191"/>
        <v>134830.82950016923</v>
      </c>
      <c r="AB470">
        <f t="shared" ca="1" si="192"/>
        <v>337532.04576968728</v>
      </c>
      <c r="AE470">
        <f t="shared" ca="1" si="170"/>
        <v>0</v>
      </c>
      <c r="AF470">
        <f t="shared" ca="1" si="171"/>
        <v>1</v>
      </c>
      <c r="BA470" s="7">
        <f ca="1">Table4[[#This Row],[Column20]]/Table4[[#This Row],[Column9]]</f>
        <v>84256.076202457116</v>
      </c>
      <c r="BD470" s="6">
        <f ca="1">Table4[[#This Row],[Column19]]/Table4[[#This Row],[Column18]]</f>
        <v>0.1916635719378218</v>
      </c>
      <c r="BQ470" t="str">
        <f t="shared" ca="1" si="172"/>
        <v>1</v>
      </c>
      <c r="BS470">
        <f ca="1">IF(Table4[[#This Row],[Column28]]&gt;BU469,Table4[[#This Row],[Column3]],0)</f>
        <v>42</v>
      </c>
    </row>
    <row r="471" spans="1:71" x14ac:dyDescent="0.4">
      <c r="A471">
        <f t="shared" ca="1" si="173"/>
        <v>1</v>
      </c>
      <c r="B471" t="str">
        <f t="shared" ca="1" si="174"/>
        <v>woman</v>
      </c>
      <c r="C471">
        <f t="shared" ca="1" si="175"/>
        <v>40</v>
      </c>
      <c r="D471">
        <f t="shared" ca="1" si="176"/>
        <v>2</v>
      </c>
      <c r="E471" t="str">
        <f t="shared" ca="1" si="177"/>
        <v>construction</v>
      </c>
      <c r="F471">
        <f t="shared" ca="1" si="184"/>
        <v>2</v>
      </c>
      <c r="G471" t="str">
        <f ca="1">VLOOKUP(F471,$K$3:$L$7:L475,2)</f>
        <v>college</v>
      </c>
      <c r="H471">
        <f t="shared" ca="1" si="178"/>
        <v>1</v>
      </c>
      <c r="I471">
        <f t="shared" ca="1" si="179"/>
        <v>3</v>
      </c>
      <c r="J471">
        <f t="shared" ca="1" si="180"/>
        <v>32281</v>
      </c>
      <c r="K471">
        <v>159</v>
      </c>
      <c r="L471" t="s">
        <v>14</v>
      </c>
      <c r="N471">
        <v>190</v>
      </c>
      <c r="O471" t="s">
        <v>7</v>
      </c>
      <c r="P471">
        <f t="shared" ca="1" si="181"/>
        <v>7</v>
      </c>
      <c r="Q471" t="str">
        <f t="shared" ca="1" si="182"/>
        <v>kwara</v>
      </c>
      <c r="R471">
        <f t="shared" ca="1" si="185"/>
        <v>96843</v>
      </c>
      <c r="S471">
        <f t="shared" ca="1" si="183"/>
        <v>10593.949955033155</v>
      </c>
      <c r="T471">
        <f t="shared" ca="1" si="186"/>
        <v>66025.522422906608</v>
      </c>
      <c r="U471">
        <v>219</v>
      </c>
      <c r="V471" t="s">
        <v>21</v>
      </c>
      <c r="W471">
        <f t="shared" ca="1" si="187"/>
        <v>9582.3229349114008</v>
      </c>
      <c r="X471">
        <f t="shared" ca="1" si="188"/>
        <v>23044.599881297047</v>
      </c>
      <c r="Y471">
        <f t="shared" ca="1" si="189"/>
        <v>3188.5160731401088</v>
      </c>
      <c r="Z471">
        <f t="shared" ca="1" si="190"/>
        <v>166057.03849604673</v>
      </c>
      <c r="AA471">
        <f t="shared" ca="1" si="191"/>
        <v>43220.8727712416</v>
      </c>
      <c r="AB471">
        <f t="shared" ca="1" si="192"/>
        <v>122836.16572480513</v>
      </c>
      <c r="AE471">
        <f t="shared" ca="1" si="170"/>
        <v>1</v>
      </c>
      <c r="AF471">
        <f t="shared" ca="1" si="171"/>
        <v>0</v>
      </c>
      <c r="BA471" s="7">
        <f ca="1">Table4[[#This Row],[Column20]]/Table4[[#This Row],[Column9]]</f>
        <v>22008.507474302201</v>
      </c>
      <c r="BD471" s="6">
        <f ca="1">Table4[[#This Row],[Column19]]/Table4[[#This Row],[Column18]]</f>
        <v>0.10939303775216748</v>
      </c>
      <c r="BQ471" t="str">
        <f t="shared" ca="1" si="172"/>
        <v>1</v>
      </c>
      <c r="BS471">
        <f ca="1">IF(Table4[[#This Row],[Column28]]&gt;BU470,Table4[[#This Row],[Column3]],0)</f>
        <v>40</v>
      </c>
    </row>
    <row r="472" spans="1:71" x14ac:dyDescent="0.4">
      <c r="A472">
        <f t="shared" ca="1" si="173"/>
        <v>2</v>
      </c>
      <c r="B472" t="str">
        <f t="shared" ca="1" si="174"/>
        <v>man</v>
      </c>
      <c r="C472">
        <f t="shared" ca="1" si="175"/>
        <v>47</v>
      </c>
      <c r="D472">
        <f t="shared" ca="1" si="176"/>
        <v>3</v>
      </c>
      <c r="E472" t="str">
        <f t="shared" ca="1" si="177"/>
        <v>Academia</v>
      </c>
      <c r="F472">
        <f t="shared" ca="1" si="184"/>
        <v>1</v>
      </c>
      <c r="G472" t="str">
        <f ca="1">VLOOKUP(F472,$K$3:$L$7:L476,2)</f>
        <v>high school</v>
      </c>
      <c r="H472">
        <f t="shared" ca="1" si="178"/>
        <v>1</v>
      </c>
      <c r="I472">
        <f t="shared" ca="1" si="179"/>
        <v>4</v>
      </c>
      <c r="J472">
        <f t="shared" ca="1" si="180"/>
        <v>49661</v>
      </c>
      <c r="K472">
        <v>160</v>
      </c>
      <c r="L472" t="s">
        <v>15</v>
      </c>
      <c r="N472">
        <v>191</v>
      </c>
      <c r="O472" t="s">
        <v>8</v>
      </c>
      <c r="P472">
        <f t="shared" ca="1" si="181"/>
        <v>3</v>
      </c>
      <c r="Q472" t="str">
        <f t="shared" ca="1" si="182"/>
        <v>osun</v>
      </c>
      <c r="R472">
        <f t="shared" ca="1" si="185"/>
        <v>198644</v>
      </c>
      <c r="S472">
        <f t="shared" ca="1" si="183"/>
        <v>93179.654267059042</v>
      </c>
      <c r="T472">
        <f t="shared" ca="1" si="186"/>
        <v>142858.99716025183</v>
      </c>
      <c r="U472">
        <v>220</v>
      </c>
      <c r="V472" t="s">
        <v>22</v>
      </c>
      <c r="W472">
        <f t="shared" ca="1" si="187"/>
        <v>48593.537910332176</v>
      </c>
      <c r="X472">
        <f t="shared" ca="1" si="188"/>
        <v>12808.743084019678</v>
      </c>
      <c r="Y472">
        <f t="shared" ca="1" si="189"/>
        <v>27572.402299274065</v>
      </c>
      <c r="Z472">
        <f t="shared" ca="1" si="190"/>
        <v>369075.39945952588</v>
      </c>
      <c r="AA472">
        <f t="shared" ca="1" si="191"/>
        <v>154581.93526141089</v>
      </c>
      <c r="AB472">
        <f t="shared" ca="1" si="192"/>
        <v>214493.46419811499</v>
      </c>
      <c r="AE472">
        <f t="shared" ca="1" si="170"/>
        <v>1</v>
      </c>
      <c r="AF472">
        <f t="shared" ca="1" si="171"/>
        <v>0</v>
      </c>
      <c r="BA472" s="7">
        <f ca="1">Table4[[#This Row],[Column20]]/Table4[[#This Row],[Column9]]</f>
        <v>35714.749290062959</v>
      </c>
      <c r="BD472" s="6">
        <f ca="1">Table4[[#This Row],[Column19]]/Table4[[#This Row],[Column18]]</f>
        <v>0.46907862440878678</v>
      </c>
      <c r="BQ472" t="str">
        <f t="shared" ca="1" si="172"/>
        <v>1</v>
      </c>
      <c r="BS472">
        <f ca="1">IF(Table4[[#This Row],[Column28]]&gt;BU471,Table4[[#This Row],[Column3]],0)</f>
        <v>47</v>
      </c>
    </row>
    <row r="473" spans="1:71" x14ac:dyDescent="0.4">
      <c r="A473">
        <f t="shared" ca="1" si="173"/>
        <v>2</v>
      </c>
      <c r="B473" t="str">
        <f t="shared" ca="1" si="174"/>
        <v>man</v>
      </c>
      <c r="C473">
        <f t="shared" ca="1" si="175"/>
        <v>45</v>
      </c>
      <c r="D473">
        <f t="shared" ca="1" si="176"/>
        <v>5</v>
      </c>
      <c r="E473" t="str">
        <f t="shared" ca="1" si="177"/>
        <v>General work</v>
      </c>
      <c r="F473">
        <f t="shared" ca="1" si="184"/>
        <v>1</v>
      </c>
      <c r="G473" t="str">
        <f ca="1">VLOOKUP(F473,$K$3:$L$7:L477,2)</f>
        <v>high school</v>
      </c>
      <c r="H473">
        <f t="shared" ca="1" si="178"/>
        <v>1</v>
      </c>
      <c r="I473">
        <f t="shared" ca="1" si="179"/>
        <v>1</v>
      </c>
      <c r="J473">
        <f t="shared" ca="1" si="180"/>
        <v>38643</v>
      </c>
      <c r="N473">
        <v>192</v>
      </c>
      <c r="O473" t="s">
        <v>9</v>
      </c>
      <c r="P473">
        <f t="shared" ca="1" si="181"/>
        <v>1</v>
      </c>
      <c r="Q473" t="str">
        <f t="shared" ca="1" si="182"/>
        <v>ekiti</v>
      </c>
      <c r="R473">
        <f t="shared" ca="1" si="185"/>
        <v>154572</v>
      </c>
      <c r="S473">
        <f t="shared" ca="1" si="183"/>
        <v>54479.291755403465</v>
      </c>
      <c r="T473">
        <f t="shared" ca="1" si="186"/>
        <v>10815.347137860283</v>
      </c>
      <c r="U473">
        <v>221</v>
      </c>
      <c r="V473" t="s">
        <v>23</v>
      </c>
      <c r="W473">
        <f t="shared" ca="1" si="187"/>
        <v>10139.505379654844</v>
      </c>
      <c r="X473">
        <f t="shared" ca="1" si="188"/>
        <v>21433.152538166378</v>
      </c>
      <c r="Y473">
        <f t="shared" ca="1" si="189"/>
        <v>48476.803815186933</v>
      </c>
      <c r="Z473">
        <f t="shared" ca="1" si="190"/>
        <v>213864.15095304721</v>
      </c>
      <c r="AA473">
        <f t="shared" ca="1" si="191"/>
        <v>86051.949673224692</v>
      </c>
      <c r="AB473">
        <f t="shared" ca="1" si="192"/>
        <v>127812.20127982252</v>
      </c>
      <c r="AE473">
        <f t="shared" ca="1" si="170"/>
        <v>0</v>
      </c>
      <c r="AF473">
        <f t="shared" ca="1" si="171"/>
        <v>1</v>
      </c>
      <c r="BA473" s="7">
        <f ca="1">Table4[[#This Row],[Column20]]/Table4[[#This Row],[Column9]]</f>
        <v>10815.347137860283</v>
      </c>
      <c r="BD473" s="6">
        <f ca="1">Table4[[#This Row],[Column19]]/Table4[[#This Row],[Column18]]</f>
        <v>0.35245252539530747</v>
      </c>
      <c r="BQ473" t="str">
        <f t="shared" ca="1" si="172"/>
        <v>1</v>
      </c>
      <c r="BS473">
        <f ca="1">IF(Table4[[#This Row],[Column28]]&gt;BU472,Table4[[#This Row],[Column3]],0)</f>
        <v>45</v>
      </c>
    </row>
    <row r="474" spans="1:71" x14ac:dyDescent="0.4">
      <c r="A474">
        <f t="shared" ca="1" si="173"/>
        <v>1</v>
      </c>
      <c r="B474" t="str">
        <f t="shared" ca="1" si="174"/>
        <v>woman</v>
      </c>
      <c r="C474">
        <f t="shared" ca="1" si="175"/>
        <v>39</v>
      </c>
      <c r="D474">
        <f t="shared" ca="1" si="176"/>
        <v>4</v>
      </c>
      <c r="E474" t="str">
        <f t="shared" ca="1" si="177"/>
        <v>IT</v>
      </c>
      <c r="F474">
        <f t="shared" ca="1" si="184"/>
        <v>2</v>
      </c>
      <c r="G474" t="str">
        <f ca="1">VLOOKUP(F474,$K$3:$L$7:L478,2)</f>
        <v>college</v>
      </c>
      <c r="H474">
        <f t="shared" ca="1" si="178"/>
        <v>1</v>
      </c>
      <c r="I474">
        <f t="shared" ca="1" si="179"/>
        <v>1</v>
      </c>
      <c r="J474">
        <f t="shared" ca="1" si="180"/>
        <v>89522</v>
      </c>
      <c r="P474">
        <f t="shared" ca="1" si="181"/>
        <v>6</v>
      </c>
      <c r="Q474" t="str">
        <f t="shared" ca="1" si="182"/>
        <v>ogun</v>
      </c>
      <c r="R474">
        <f t="shared" ca="1" si="185"/>
        <v>268566</v>
      </c>
      <c r="S474">
        <f t="shared" ca="1" si="183"/>
        <v>123030.81934506785</v>
      </c>
      <c r="T474">
        <f t="shared" ca="1" si="186"/>
        <v>35825.813009116813</v>
      </c>
      <c r="U474">
        <v>222</v>
      </c>
      <c r="V474" t="s">
        <v>24</v>
      </c>
      <c r="W474">
        <f t="shared" ca="1" si="187"/>
        <v>3367.5574904998289</v>
      </c>
      <c r="X474">
        <f t="shared" ca="1" si="188"/>
        <v>55495.91824166783</v>
      </c>
      <c r="Y474">
        <f t="shared" ca="1" si="189"/>
        <v>46054.737500406256</v>
      </c>
      <c r="Z474">
        <f t="shared" ca="1" si="190"/>
        <v>350446.55050952308</v>
      </c>
      <c r="AA474">
        <f t="shared" ca="1" si="191"/>
        <v>181894.29507723553</v>
      </c>
      <c r="AB474">
        <f t="shared" ca="1" si="192"/>
        <v>168552.25543228755</v>
      </c>
      <c r="AE474">
        <f t="shared" ca="1" si="170"/>
        <v>1</v>
      </c>
      <c r="AF474">
        <f t="shared" ca="1" si="171"/>
        <v>0</v>
      </c>
      <c r="BA474" s="7">
        <f ca="1">Table4[[#This Row],[Column20]]/Table4[[#This Row],[Column9]]</f>
        <v>35825.813009116813</v>
      </c>
      <c r="BD474" s="6">
        <f ca="1">Table4[[#This Row],[Column19]]/Table4[[#This Row],[Column18]]</f>
        <v>0.45810273580821048</v>
      </c>
      <c r="BQ474" t="str">
        <f t="shared" ca="1" si="172"/>
        <v>1</v>
      </c>
      <c r="BS474">
        <f ca="1">IF(Table4[[#This Row],[Column28]]&gt;BU473,Table4[[#This Row],[Column3]],0)</f>
        <v>39</v>
      </c>
    </row>
    <row r="475" spans="1:71" x14ac:dyDescent="0.4">
      <c r="A475">
        <f t="shared" ca="1" si="173"/>
        <v>2</v>
      </c>
      <c r="B475" t="str">
        <f t="shared" ca="1" si="174"/>
        <v>man</v>
      </c>
      <c r="C475">
        <f t="shared" ca="1" si="175"/>
        <v>30</v>
      </c>
      <c r="D475">
        <f t="shared" ca="1" si="176"/>
        <v>6</v>
      </c>
      <c r="E475" t="str">
        <f t="shared" ca="1" si="177"/>
        <v>Agriculture</v>
      </c>
      <c r="F475">
        <f t="shared" ca="1" si="184"/>
        <v>4</v>
      </c>
      <c r="G475" t="str">
        <f ca="1">VLOOKUP(F475,$K$3:$L$7:L479,2)</f>
        <v>technical</v>
      </c>
      <c r="H475">
        <f t="shared" ca="1" si="178"/>
        <v>3</v>
      </c>
      <c r="I475">
        <f t="shared" ca="1" si="179"/>
        <v>1</v>
      </c>
      <c r="J475">
        <f t="shared" ca="1" si="180"/>
        <v>34775</v>
      </c>
      <c r="P475">
        <f t="shared" ca="1" si="181"/>
        <v>3</v>
      </c>
      <c r="Q475" t="str">
        <f t="shared" ca="1" si="182"/>
        <v>osun</v>
      </c>
      <c r="R475">
        <f t="shared" ca="1" si="185"/>
        <v>139100</v>
      </c>
      <c r="S475">
        <f t="shared" ca="1" si="183"/>
        <v>62717.356949672401</v>
      </c>
      <c r="T475">
        <f t="shared" ca="1" si="186"/>
        <v>29515.318958911444</v>
      </c>
      <c r="U475">
        <v>223</v>
      </c>
      <c r="V475" t="s">
        <v>25</v>
      </c>
      <c r="W475">
        <f t="shared" ca="1" si="187"/>
        <v>15055.970130954211</v>
      </c>
      <c r="X475">
        <f t="shared" ca="1" si="188"/>
        <v>2939.6081720353827</v>
      </c>
      <c r="Y475">
        <f t="shared" ca="1" si="189"/>
        <v>33905.485749974068</v>
      </c>
      <c r="Z475">
        <f t="shared" ca="1" si="190"/>
        <v>202520.80470888549</v>
      </c>
      <c r="AA475">
        <f t="shared" ca="1" si="191"/>
        <v>80712.935252661991</v>
      </c>
      <c r="AB475">
        <f t="shared" ca="1" si="192"/>
        <v>121807.8694562235</v>
      </c>
      <c r="AE475">
        <f t="shared" ca="1" si="170"/>
        <v>0</v>
      </c>
      <c r="AF475">
        <f t="shared" ca="1" si="171"/>
        <v>1</v>
      </c>
      <c r="BA475" s="7">
        <f ca="1">Table4[[#This Row],[Column20]]/Table4[[#This Row],[Column9]]</f>
        <v>29515.318958911444</v>
      </c>
      <c r="BD475" s="6">
        <f ca="1">Table4[[#This Row],[Column19]]/Table4[[#This Row],[Column18]]</f>
        <v>0.45087963299548817</v>
      </c>
      <c r="BQ475" t="str">
        <f t="shared" ca="1" si="172"/>
        <v>1</v>
      </c>
      <c r="BS475">
        <f ca="1">IF(Table4[[#This Row],[Column28]]&gt;BU474,Table4[[#This Row],[Column3]],0)</f>
        <v>30</v>
      </c>
    </row>
    <row r="476" spans="1:71" x14ac:dyDescent="0.4">
      <c r="A476">
        <f t="shared" ca="1" si="173"/>
        <v>1</v>
      </c>
      <c r="B476" t="str">
        <f t="shared" ca="1" si="174"/>
        <v>woman</v>
      </c>
      <c r="C476">
        <f t="shared" ca="1" si="175"/>
        <v>44</v>
      </c>
      <c r="D476">
        <f t="shared" ca="1" si="176"/>
        <v>1</v>
      </c>
      <c r="E476" t="str">
        <f t="shared" ca="1" si="177"/>
        <v>heallth</v>
      </c>
      <c r="F476">
        <f t="shared" ca="1" si="184"/>
        <v>1</v>
      </c>
      <c r="G476" t="str">
        <f ca="1">VLOOKUP(F476,$K$3:$L$7:L480,2)</f>
        <v>high school</v>
      </c>
      <c r="H476">
        <f t="shared" ca="1" si="178"/>
        <v>0</v>
      </c>
      <c r="I476">
        <f t="shared" ca="1" si="179"/>
        <v>1</v>
      </c>
      <c r="J476">
        <f t="shared" ca="1" si="180"/>
        <v>63748</v>
      </c>
      <c r="P476">
        <f t="shared" ca="1" si="181"/>
        <v>7</v>
      </c>
      <c r="Q476" t="str">
        <f t="shared" ca="1" si="182"/>
        <v>kwara</v>
      </c>
      <c r="R476">
        <f t="shared" ca="1" si="185"/>
        <v>254992</v>
      </c>
      <c r="S476">
        <f t="shared" ca="1" si="183"/>
        <v>151130.32099554205</v>
      </c>
      <c r="T476">
        <f t="shared" ca="1" si="186"/>
        <v>4186.242881921652</v>
      </c>
      <c r="U476">
        <v>224</v>
      </c>
      <c r="V476" t="s">
        <v>26</v>
      </c>
      <c r="W476">
        <f t="shared" ca="1" si="187"/>
        <v>748.66784789714563</v>
      </c>
      <c r="X476">
        <f t="shared" ca="1" si="188"/>
        <v>22193.882901645014</v>
      </c>
      <c r="Y476">
        <f t="shared" ca="1" si="189"/>
        <v>69121.233538965593</v>
      </c>
      <c r="Z476">
        <f t="shared" ca="1" si="190"/>
        <v>328299.47642088722</v>
      </c>
      <c r="AA476">
        <f t="shared" ca="1" si="191"/>
        <v>174072.87174508421</v>
      </c>
      <c r="AB476">
        <f t="shared" ca="1" si="192"/>
        <v>154226.60467580301</v>
      </c>
      <c r="AE476">
        <f t="shared" ca="1" si="170"/>
        <v>0</v>
      </c>
      <c r="AF476">
        <f t="shared" ca="1" si="171"/>
        <v>1</v>
      </c>
      <c r="BA476" s="7">
        <f ca="1">Table4[[#This Row],[Column20]]/Table4[[#This Row],[Column9]]</f>
        <v>4186.242881921652</v>
      </c>
      <c r="BD476" s="6">
        <f ca="1">Table4[[#This Row],[Column19]]/Table4[[#This Row],[Column18]]</f>
        <v>0.59268651955960205</v>
      </c>
      <c r="BQ476" t="str">
        <f t="shared" ca="1" si="172"/>
        <v>1</v>
      </c>
      <c r="BS476">
        <f ca="1">IF(Table4[[#This Row],[Column28]]&gt;BU475,Table4[[#This Row],[Column3]],0)</f>
        <v>44</v>
      </c>
    </row>
    <row r="477" spans="1:71" x14ac:dyDescent="0.4">
      <c r="A477">
        <f t="shared" ca="1" si="173"/>
        <v>1</v>
      </c>
      <c r="B477" t="str">
        <f t="shared" ca="1" si="174"/>
        <v>woman</v>
      </c>
      <c r="C477">
        <f t="shared" ca="1" si="175"/>
        <v>47</v>
      </c>
      <c r="D477">
        <f t="shared" ca="1" si="176"/>
        <v>2</v>
      </c>
      <c r="E477" t="str">
        <f t="shared" ca="1" si="177"/>
        <v>construction</v>
      </c>
      <c r="F477">
        <f t="shared" ca="1" si="184"/>
        <v>5</v>
      </c>
      <c r="G477" t="str">
        <f ca="1">VLOOKUP(F477,$K$3:$L$7:L481,2)</f>
        <v>other</v>
      </c>
      <c r="H477">
        <f t="shared" ca="1" si="178"/>
        <v>1</v>
      </c>
      <c r="I477">
        <f t="shared" ca="1" si="179"/>
        <v>2</v>
      </c>
      <c r="J477">
        <f t="shared" ca="1" si="180"/>
        <v>67093</v>
      </c>
      <c r="P477">
        <f t="shared" ca="1" si="181"/>
        <v>4</v>
      </c>
      <c r="Q477" t="str">
        <f t="shared" ca="1" si="182"/>
        <v>lagos</v>
      </c>
      <c r="R477">
        <f t="shared" ca="1" si="185"/>
        <v>268372</v>
      </c>
      <c r="S477">
        <f t="shared" ca="1" si="183"/>
        <v>3235.1113676612258</v>
      </c>
      <c r="T477">
        <f t="shared" ca="1" si="186"/>
        <v>86817.622713711637</v>
      </c>
      <c r="W477">
        <f t="shared" ca="1" si="187"/>
        <v>73164.592645762183</v>
      </c>
      <c r="X477">
        <f t="shared" ca="1" si="188"/>
        <v>26880.500241815163</v>
      </c>
      <c r="Y477">
        <f t="shared" ca="1" si="189"/>
        <v>18022.635550192164</v>
      </c>
      <c r="Z477">
        <f t="shared" ca="1" si="190"/>
        <v>373212.25826390379</v>
      </c>
      <c r="AA477">
        <f t="shared" ca="1" si="191"/>
        <v>103280.20425523858</v>
      </c>
      <c r="AB477">
        <f t="shared" ca="1" si="192"/>
        <v>269932.0540086652</v>
      </c>
      <c r="AE477">
        <f t="shared" ca="1" si="170"/>
        <v>1</v>
      </c>
      <c r="AF477">
        <f t="shared" ca="1" si="171"/>
        <v>0</v>
      </c>
      <c r="BA477" s="7">
        <f ca="1">Table4[[#This Row],[Column20]]/Table4[[#This Row],[Column9]]</f>
        <v>43408.811356855818</v>
      </c>
      <c r="BD477" s="6">
        <f ca="1">Table4[[#This Row],[Column19]]/Table4[[#This Row],[Column18]]</f>
        <v>1.2054578598591603E-2</v>
      </c>
      <c r="BQ477" t="str">
        <f t="shared" ca="1" si="172"/>
        <v>1</v>
      </c>
      <c r="BS477">
        <f ca="1">IF(Table4[[#This Row],[Column28]]&gt;BU476,Table4[[#This Row],[Column3]],0)</f>
        <v>47</v>
      </c>
    </row>
    <row r="478" spans="1:71" x14ac:dyDescent="0.4">
      <c r="A478">
        <f t="shared" ca="1" si="173"/>
        <v>2</v>
      </c>
      <c r="B478" t="str">
        <f t="shared" ca="1" si="174"/>
        <v>man</v>
      </c>
      <c r="C478">
        <f t="shared" ca="1" si="175"/>
        <v>32</v>
      </c>
      <c r="D478">
        <f t="shared" ca="1" si="176"/>
        <v>4</v>
      </c>
      <c r="E478" t="str">
        <f t="shared" ca="1" si="177"/>
        <v>IT</v>
      </c>
      <c r="F478">
        <f t="shared" ca="1" si="184"/>
        <v>4</v>
      </c>
      <c r="G478" t="str">
        <f ca="1">VLOOKUP(F478,$K$3:$L$7:L482,2)</f>
        <v>technical</v>
      </c>
      <c r="H478">
        <f t="shared" ca="1" si="178"/>
        <v>3</v>
      </c>
      <c r="I478">
        <f t="shared" ca="1" si="179"/>
        <v>4</v>
      </c>
      <c r="J478">
        <f t="shared" ca="1" si="180"/>
        <v>45534</v>
      </c>
      <c r="P478">
        <f t="shared" ca="1" si="181"/>
        <v>1</v>
      </c>
      <c r="Q478" t="str">
        <f t="shared" ca="1" si="182"/>
        <v>ekiti</v>
      </c>
      <c r="R478">
        <f t="shared" ca="1" si="185"/>
        <v>136602</v>
      </c>
      <c r="S478">
        <f t="shared" ca="1" si="183"/>
        <v>74971.968555469735</v>
      </c>
      <c r="T478">
        <f t="shared" ca="1" si="186"/>
        <v>113824.19076840109</v>
      </c>
      <c r="W478">
        <f t="shared" ca="1" si="187"/>
        <v>79872.117244970417</v>
      </c>
      <c r="X478">
        <f t="shared" ca="1" si="188"/>
        <v>29242.121331100814</v>
      </c>
      <c r="Y478">
        <f t="shared" ca="1" si="189"/>
        <v>39272.791632060762</v>
      </c>
      <c r="Z478">
        <f t="shared" ca="1" si="190"/>
        <v>289698.98240046186</v>
      </c>
      <c r="AA478">
        <f t="shared" ca="1" si="191"/>
        <v>184086.20713154098</v>
      </c>
      <c r="AB478">
        <f t="shared" ca="1" si="192"/>
        <v>105612.77526892087</v>
      </c>
      <c r="AE478">
        <f t="shared" ca="1" si="170"/>
        <v>1</v>
      </c>
      <c r="AF478">
        <f t="shared" ca="1" si="171"/>
        <v>0</v>
      </c>
      <c r="BA478" s="7">
        <f ca="1">Table4[[#This Row],[Column20]]/Table4[[#This Row],[Column9]]</f>
        <v>28456.047692100274</v>
      </c>
      <c r="BD478" s="6">
        <f ca="1">Table4[[#This Row],[Column19]]/Table4[[#This Row],[Column18]]</f>
        <v>0.54883507236694729</v>
      </c>
      <c r="BQ478" t="str">
        <f t="shared" ca="1" si="172"/>
        <v>1</v>
      </c>
      <c r="BS478">
        <f ca="1">IF(Table4[[#This Row],[Column28]]&gt;BU477,Table4[[#This Row],[Column3]],0)</f>
        <v>32</v>
      </c>
    </row>
    <row r="479" spans="1:71" x14ac:dyDescent="0.4">
      <c r="A479">
        <f t="shared" ca="1" si="173"/>
        <v>2</v>
      </c>
      <c r="B479" t="str">
        <f t="shared" ca="1" si="174"/>
        <v>man</v>
      </c>
      <c r="C479">
        <f t="shared" ca="1" si="175"/>
        <v>37</v>
      </c>
      <c r="D479">
        <f t="shared" ca="1" si="176"/>
        <v>5</v>
      </c>
      <c r="E479" t="str">
        <f t="shared" ca="1" si="177"/>
        <v>General work</v>
      </c>
      <c r="F479">
        <f t="shared" ca="1" si="184"/>
        <v>4</v>
      </c>
      <c r="G479" t="str">
        <f ca="1">VLOOKUP(F479,$K$3:$L$7:L483,2)</f>
        <v>technical</v>
      </c>
      <c r="H479">
        <f t="shared" ca="1" si="178"/>
        <v>0</v>
      </c>
      <c r="I479">
        <f t="shared" ca="1" si="179"/>
        <v>3</v>
      </c>
      <c r="J479">
        <f t="shared" ca="1" si="180"/>
        <v>41930</v>
      </c>
      <c r="P479">
        <f t="shared" ca="1" si="181"/>
        <v>5</v>
      </c>
      <c r="Q479" t="str">
        <f t="shared" ca="1" si="182"/>
        <v>oyo</v>
      </c>
      <c r="R479">
        <f t="shared" ca="1" si="185"/>
        <v>167720</v>
      </c>
      <c r="S479">
        <f t="shared" ca="1" si="183"/>
        <v>93027.586874117187</v>
      </c>
      <c r="T479">
        <f t="shared" ca="1" si="186"/>
        <v>89363.694307719925</v>
      </c>
      <c r="W479">
        <f t="shared" ca="1" si="187"/>
        <v>26990.047682593151</v>
      </c>
      <c r="X479">
        <f t="shared" ca="1" si="188"/>
        <v>14790.682802159714</v>
      </c>
      <c r="Y479">
        <f t="shared" ca="1" si="189"/>
        <v>11651.34742619194</v>
      </c>
      <c r="Z479">
        <f t="shared" ca="1" si="190"/>
        <v>268735.04173391184</v>
      </c>
      <c r="AA479">
        <f t="shared" ca="1" si="191"/>
        <v>134808.31735887006</v>
      </c>
      <c r="AB479">
        <f t="shared" ca="1" si="192"/>
        <v>133926.72437504178</v>
      </c>
      <c r="AE479">
        <f t="shared" ca="1" si="170"/>
        <v>0</v>
      </c>
      <c r="AF479">
        <f t="shared" ca="1" si="171"/>
        <v>1</v>
      </c>
      <c r="BA479" s="7">
        <f ca="1">Table4[[#This Row],[Column20]]/Table4[[#This Row],[Column9]]</f>
        <v>29787.898102573308</v>
      </c>
      <c r="BD479" s="6">
        <f ca="1">Table4[[#This Row],[Column19]]/Table4[[#This Row],[Column18]]</f>
        <v>0.55466006960480074</v>
      </c>
      <c r="BQ479" t="str">
        <f t="shared" ca="1" si="172"/>
        <v>1</v>
      </c>
      <c r="BS479">
        <f ca="1">IF(Table4[[#This Row],[Column28]]&gt;BU478,Table4[[#This Row],[Column3]],0)</f>
        <v>37</v>
      </c>
    </row>
    <row r="480" spans="1:71" x14ac:dyDescent="0.4">
      <c r="A480">
        <f t="shared" ca="1" si="173"/>
        <v>1</v>
      </c>
      <c r="B480" t="str">
        <f t="shared" ca="1" si="174"/>
        <v>woman</v>
      </c>
      <c r="C480">
        <f t="shared" ca="1" si="175"/>
        <v>39</v>
      </c>
      <c r="D480">
        <f t="shared" ca="1" si="176"/>
        <v>2</v>
      </c>
      <c r="E480" t="str">
        <f t="shared" ca="1" si="177"/>
        <v>construction</v>
      </c>
      <c r="F480">
        <f t="shared" ca="1" si="184"/>
        <v>2</v>
      </c>
      <c r="G480" t="str">
        <f ca="1">VLOOKUP(F480,$K$3:$L$7:L484,2)</f>
        <v>college</v>
      </c>
      <c r="H480">
        <f t="shared" ca="1" si="178"/>
        <v>4</v>
      </c>
      <c r="I480">
        <f t="shared" ca="1" si="179"/>
        <v>3</v>
      </c>
      <c r="J480">
        <f t="shared" ca="1" si="180"/>
        <v>48775</v>
      </c>
      <c r="P480">
        <f t="shared" ca="1" si="181"/>
        <v>4</v>
      </c>
      <c r="Q480" t="str">
        <f t="shared" ca="1" si="182"/>
        <v>lagos</v>
      </c>
      <c r="R480">
        <f t="shared" ca="1" si="185"/>
        <v>195100</v>
      </c>
      <c r="S480">
        <f t="shared" ca="1" si="183"/>
        <v>181982.60164273009</v>
      </c>
      <c r="T480">
        <f t="shared" ca="1" si="186"/>
        <v>133723.22741443684</v>
      </c>
      <c r="W480">
        <f t="shared" ca="1" si="187"/>
        <v>126257.38154642496</v>
      </c>
      <c r="X480">
        <f t="shared" ca="1" si="188"/>
        <v>17003.700715685543</v>
      </c>
      <c r="Y480">
        <f t="shared" ca="1" si="189"/>
        <v>41742.486410188132</v>
      </c>
      <c r="Z480">
        <f t="shared" ca="1" si="190"/>
        <v>370565.71382462501</v>
      </c>
      <c r="AA480">
        <f t="shared" ca="1" si="191"/>
        <v>325243.68390484061</v>
      </c>
      <c r="AB480">
        <f t="shared" ca="1" si="192"/>
        <v>45322.0299197844</v>
      </c>
      <c r="AE480">
        <f t="shared" ca="1" si="170"/>
        <v>1</v>
      </c>
      <c r="AF480">
        <f t="shared" ca="1" si="171"/>
        <v>0</v>
      </c>
      <c r="BA480" s="7">
        <f ca="1">Table4[[#This Row],[Column20]]/Table4[[#This Row],[Column9]]</f>
        <v>44574.409138145616</v>
      </c>
      <c r="BD480" s="6">
        <f ca="1">Table4[[#This Row],[Column19]]/Table4[[#This Row],[Column18]]</f>
        <v>0.93276576956806811</v>
      </c>
      <c r="BQ480" t="str">
        <f t="shared" ca="1" si="172"/>
        <v>1</v>
      </c>
      <c r="BS480">
        <f ca="1">IF(Table4[[#This Row],[Column28]]&gt;BU479,Table4[[#This Row],[Column3]],0)</f>
        <v>39</v>
      </c>
    </row>
    <row r="481" spans="1:71" x14ac:dyDescent="0.4">
      <c r="A481">
        <f t="shared" ca="1" si="173"/>
        <v>2</v>
      </c>
      <c r="B481" t="str">
        <f t="shared" ca="1" si="174"/>
        <v>man</v>
      </c>
      <c r="C481">
        <f t="shared" ca="1" si="175"/>
        <v>33</v>
      </c>
      <c r="D481">
        <f t="shared" ca="1" si="176"/>
        <v>4</v>
      </c>
      <c r="E481" t="str">
        <f t="shared" ca="1" si="177"/>
        <v>IT</v>
      </c>
      <c r="F481">
        <f t="shared" ca="1" si="184"/>
        <v>5</v>
      </c>
      <c r="G481" t="str">
        <f ca="1">VLOOKUP(F481,$K$3:$L$7:L485,2)</f>
        <v>other</v>
      </c>
      <c r="H481">
        <f t="shared" ca="1" si="178"/>
        <v>1</v>
      </c>
      <c r="I481">
        <f t="shared" ca="1" si="179"/>
        <v>1</v>
      </c>
      <c r="J481">
        <f t="shared" ca="1" si="180"/>
        <v>39858</v>
      </c>
      <c r="P481">
        <f t="shared" ca="1" si="181"/>
        <v>5</v>
      </c>
      <c r="Q481" t="str">
        <f t="shared" ca="1" si="182"/>
        <v>oyo</v>
      </c>
      <c r="R481">
        <f t="shared" ca="1" si="185"/>
        <v>119574</v>
      </c>
      <c r="S481">
        <f t="shared" ca="1" si="183"/>
        <v>75311.452179245971</v>
      </c>
      <c r="T481">
        <f t="shared" ca="1" si="186"/>
        <v>7073.9140204431314</v>
      </c>
      <c r="W481">
        <f t="shared" ca="1" si="187"/>
        <v>6268.002413189447</v>
      </c>
      <c r="X481">
        <f t="shared" ca="1" si="188"/>
        <v>2310.8820156874026</v>
      </c>
      <c r="Y481">
        <f t="shared" ca="1" si="189"/>
        <v>35879.456576033175</v>
      </c>
      <c r="Z481">
        <f t="shared" ca="1" si="190"/>
        <v>162527.37059647631</v>
      </c>
      <c r="AA481">
        <f t="shared" ca="1" si="191"/>
        <v>83890.336608122816</v>
      </c>
      <c r="AB481">
        <f t="shared" ca="1" si="192"/>
        <v>78637.033988353491</v>
      </c>
      <c r="AE481">
        <f t="shared" ca="1" si="170"/>
        <v>1</v>
      </c>
      <c r="AF481">
        <f t="shared" ca="1" si="171"/>
        <v>0</v>
      </c>
      <c r="BA481" s="7">
        <f ca="1">Table4[[#This Row],[Column20]]/Table4[[#This Row],[Column9]]</f>
        <v>7073.9140204431314</v>
      </c>
      <c r="BD481" s="6">
        <f ca="1">Table4[[#This Row],[Column19]]/Table4[[#This Row],[Column18]]</f>
        <v>0.62983133607009856</v>
      </c>
      <c r="BQ481" t="str">
        <f t="shared" ca="1" si="172"/>
        <v>1</v>
      </c>
      <c r="BS481">
        <f ca="1">IF(Table4[[#This Row],[Column28]]&gt;BU480,Table4[[#This Row],[Column3]],0)</f>
        <v>33</v>
      </c>
    </row>
    <row r="482" spans="1:71" x14ac:dyDescent="0.4">
      <c r="A482">
        <f t="shared" ca="1" si="173"/>
        <v>2</v>
      </c>
      <c r="B482" t="str">
        <f t="shared" ca="1" si="174"/>
        <v>man</v>
      </c>
      <c r="C482">
        <f t="shared" ca="1" si="175"/>
        <v>41</v>
      </c>
      <c r="D482">
        <f t="shared" ca="1" si="176"/>
        <v>4</v>
      </c>
      <c r="E482" t="str">
        <f t="shared" ca="1" si="177"/>
        <v>IT</v>
      </c>
      <c r="F482">
        <f t="shared" ca="1" si="184"/>
        <v>3</v>
      </c>
      <c r="G482" t="str">
        <f ca="1">VLOOKUP(F482,$K$3:$L$7:L486,2)</f>
        <v>university</v>
      </c>
      <c r="H482">
        <f t="shared" ca="1" si="178"/>
        <v>4</v>
      </c>
      <c r="I482">
        <f t="shared" ca="1" si="179"/>
        <v>4</v>
      </c>
      <c r="J482">
        <f t="shared" ca="1" si="180"/>
        <v>83258</v>
      </c>
      <c r="P482">
        <f t="shared" ca="1" si="181"/>
        <v>6</v>
      </c>
      <c r="Q482" t="str">
        <f t="shared" ca="1" si="182"/>
        <v>ogun</v>
      </c>
      <c r="R482">
        <f t="shared" ca="1" si="185"/>
        <v>333032</v>
      </c>
      <c r="S482">
        <f t="shared" ca="1" si="183"/>
        <v>325508.57370154187</v>
      </c>
      <c r="T482">
        <f t="shared" ca="1" si="186"/>
        <v>1281.9823585062991</v>
      </c>
      <c r="W482">
        <f t="shared" ca="1" si="187"/>
        <v>408.47825890323458</v>
      </c>
      <c r="X482">
        <f t="shared" ca="1" si="188"/>
        <v>61099.64160965375</v>
      </c>
      <c r="Y482">
        <f t="shared" ca="1" si="189"/>
        <v>101884.18229818957</v>
      </c>
      <c r="Z482">
        <f t="shared" ca="1" si="190"/>
        <v>436198.16465669585</v>
      </c>
      <c r="AA482">
        <f t="shared" ca="1" si="191"/>
        <v>387016.6935700989</v>
      </c>
      <c r="AB482">
        <f t="shared" ca="1" si="192"/>
        <v>49181.471086596954</v>
      </c>
      <c r="AE482">
        <f t="shared" ca="1" si="170"/>
        <v>0</v>
      </c>
      <c r="AF482">
        <f t="shared" ca="1" si="171"/>
        <v>1</v>
      </c>
      <c r="BA482" s="7">
        <f ca="1">Table4[[#This Row],[Column20]]/Table4[[#This Row],[Column9]]</f>
        <v>320.49558962657477</v>
      </c>
      <c r="BD482" s="6">
        <f ca="1">Table4[[#This Row],[Column19]]/Table4[[#This Row],[Column18]]</f>
        <v>0.97740929911102192</v>
      </c>
      <c r="BQ482" t="str">
        <f t="shared" ca="1" si="172"/>
        <v>1</v>
      </c>
      <c r="BS482">
        <f ca="1">IF(Table4[[#This Row],[Column28]]&gt;BU481,Table4[[#This Row],[Column3]],0)</f>
        <v>41</v>
      </c>
    </row>
    <row r="483" spans="1:71" x14ac:dyDescent="0.4">
      <c r="A483">
        <f t="shared" ca="1" si="173"/>
        <v>1</v>
      </c>
      <c r="B483" t="str">
        <f t="shared" ca="1" si="174"/>
        <v>woman</v>
      </c>
      <c r="C483">
        <f t="shared" ca="1" si="175"/>
        <v>45</v>
      </c>
      <c r="D483">
        <f t="shared" ca="1" si="176"/>
        <v>6</v>
      </c>
      <c r="E483" t="str">
        <f t="shared" ca="1" si="177"/>
        <v>Agriculture</v>
      </c>
      <c r="F483">
        <f t="shared" ca="1" si="184"/>
        <v>3</v>
      </c>
      <c r="G483" t="str">
        <f ca="1">VLOOKUP(F483,$K$3:$L$7:L487,2)</f>
        <v>university</v>
      </c>
      <c r="H483">
        <f t="shared" ca="1" si="178"/>
        <v>1</v>
      </c>
      <c r="I483">
        <f t="shared" ca="1" si="179"/>
        <v>4</v>
      </c>
      <c r="J483">
        <f t="shared" ca="1" si="180"/>
        <v>48628</v>
      </c>
      <c r="K483">
        <v>161</v>
      </c>
      <c r="L483" t="s">
        <v>11</v>
      </c>
      <c r="N483">
        <v>193</v>
      </c>
      <c r="O483" t="s">
        <v>4</v>
      </c>
      <c r="P483">
        <f t="shared" ca="1" si="181"/>
        <v>4</v>
      </c>
      <c r="Q483" t="str">
        <f t="shared" ca="1" si="182"/>
        <v>lagos</v>
      </c>
      <c r="R483">
        <f t="shared" ca="1" si="185"/>
        <v>194512</v>
      </c>
      <c r="S483">
        <f t="shared" ca="1" si="183"/>
        <v>191107.97320649435</v>
      </c>
      <c r="T483">
        <f t="shared" ca="1" si="186"/>
        <v>146251.84866743127</v>
      </c>
      <c r="W483">
        <f t="shared" ca="1" si="187"/>
        <v>36341.478453389471</v>
      </c>
      <c r="X483">
        <f t="shared" ca="1" si="188"/>
        <v>36026.392449041021</v>
      </c>
      <c r="Y483">
        <f t="shared" ca="1" si="189"/>
        <v>41160.837590648378</v>
      </c>
      <c r="Z483">
        <f t="shared" ca="1" si="190"/>
        <v>381924.68625807966</v>
      </c>
      <c r="AA483">
        <f t="shared" ca="1" si="191"/>
        <v>263475.84410892485</v>
      </c>
      <c r="AB483">
        <f t="shared" ca="1" si="192"/>
        <v>118448.84214915481</v>
      </c>
      <c r="AE483">
        <f t="shared" ca="1" si="170"/>
        <v>1</v>
      </c>
      <c r="AF483">
        <f t="shared" ca="1" si="171"/>
        <v>0</v>
      </c>
      <c r="BA483" s="7">
        <f ca="1">Table4[[#This Row],[Column20]]/Table4[[#This Row],[Column9]]</f>
        <v>36562.962166857818</v>
      </c>
      <c r="BD483" s="6">
        <f ca="1">Table4[[#This Row],[Column19]]/Table4[[#This Row],[Column18]]</f>
        <v>0.98249965660984595</v>
      </c>
      <c r="BQ483" t="str">
        <f t="shared" ca="1" si="172"/>
        <v>1</v>
      </c>
      <c r="BS483">
        <f ca="1">IF(Table4[[#This Row],[Column28]]&gt;BU482,Table4[[#This Row],[Column3]],0)</f>
        <v>45</v>
      </c>
    </row>
    <row r="484" spans="1:71" x14ac:dyDescent="0.4">
      <c r="A484">
        <f t="shared" ca="1" si="173"/>
        <v>2</v>
      </c>
      <c r="B484" t="str">
        <f t="shared" ca="1" si="174"/>
        <v>man</v>
      </c>
      <c r="C484">
        <f t="shared" ca="1" si="175"/>
        <v>47</v>
      </c>
      <c r="D484">
        <f t="shared" ca="1" si="176"/>
        <v>5</v>
      </c>
      <c r="E484" t="str">
        <f t="shared" ca="1" si="177"/>
        <v>General work</v>
      </c>
      <c r="F484">
        <f t="shared" ca="1" si="184"/>
        <v>2</v>
      </c>
      <c r="G484" t="str">
        <f ca="1">VLOOKUP(F484,$K$3:$L$7:L488,2)</f>
        <v>college</v>
      </c>
      <c r="H484">
        <f t="shared" ca="1" si="178"/>
        <v>3</v>
      </c>
      <c r="I484">
        <f t="shared" ca="1" si="179"/>
        <v>3</v>
      </c>
      <c r="J484">
        <f t="shared" ca="1" si="180"/>
        <v>37871</v>
      </c>
      <c r="K484">
        <v>162</v>
      </c>
      <c r="L484" t="s">
        <v>12</v>
      </c>
      <c r="N484">
        <v>194</v>
      </c>
      <c r="O484" t="s">
        <v>5</v>
      </c>
      <c r="P484">
        <f t="shared" ca="1" si="181"/>
        <v>5</v>
      </c>
      <c r="Q484" t="str">
        <f t="shared" ca="1" si="182"/>
        <v>oyo</v>
      </c>
      <c r="R484">
        <f t="shared" ca="1" si="185"/>
        <v>151484</v>
      </c>
      <c r="S484">
        <f t="shared" ca="1" si="183"/>
        <v>32801.111657422851</v>
      </c>
      <c r="T484">
        <f t="shared" ca="1" si="186"/>
        <v>56836.85275635626</v>
      </c>
      <c r="W484">
        <f t="shared" ca="1" si="187"/>
        <v>36103.365341414668</v>
      </c>
      <c r="X484">
        <f t="shared" ca="1" si="188"/>
        <v>23637.862706929445</v>
      </c>
      <c r="Y484">
        <f t="shared" ca="1" si="189"/>
        <v>53738.052378042514</v>
      </c>
      <c r="Z484">
        <f t="shared" ca="1" si="190"/>
        <v>262058.90513439878</v>
      </c>
      <c r="AA484">
        <f t="shared" ca="1" si="191"/>
        <v>92542.339705766964</v>
      </c>
      <c r="AB484">
        <f t="shared" ca="1" si="192"/>
        <v>169516.56542863182</v>
      </c>
      <c r="AE484">
        <f t="shared" ca="1" si="170"/>
        <v>1</v>
      </c>
      <c r="AF484">
        <f t="shared" ca="1" si="171"/>
        <v>0</v>
      </c>
      <c r="BA484" s="7">
        <f ca="1">Table4[[#This Row],[Column20]]/Table4[[#This Row],[Column9]]</f>
        <v>18945.617585452088</v>
      </c>
      <c r="BD484" s="6">
        <f ca="1">Table4[[#This Row],[Column19]]/Table4[[#This Row],[Column18]]</f>
        <v>0.2165318558885615</v>
      </c>
      <c r="BQ484" t="str">
        <f t="shared" ca="1" si="172"/>
        <v>1</v>
      </c>
      <c r="BS484">
        <f ca="1">IF(Table4[[#This Row],[Column28]]&gt;BU483,Table4[[#This Row],[Column3]],0)</f>
        <v>47</v>
      </c>
    </row>
    <row r="485" spans="1:71" x14ac:dyDescent="0.4">
      <c r="A485">
        <f t="shared" ca="1" si="173"/>
        <v>2</v>
      </c>
      <c r="B485" t="str">
        <f t="shared" ca="1" si="174"/>
        <v>man</v>
      </c>
      <c r="C485">
        <f t="shared" ca="1" si="175"/>
        <v>42</v>
      </c>
      <c r="D485">
        <f t="shared" ca="1" si="176"/>
        <v>4</v>
      </c>
      <c r="E485" t="str">
        <f t="shared" ca="1" si="177"/>
        <v>IT</v>
      </c>
      <c r="F485">
        <f t="shared" ca="1" si="184"/>
        <v>2</v>
      </c>
      <c r="G485" t="str">
        <f ca="1">VLOOKUP(F485,$K$3:$L$7:L489,2)</f>
        <v>college</v>
      </c>
      <c r="H485">
        <f t="shared" ca="1" si="178"/>
        <v>4</v>
      </c>
      <c r="I485">
        <f t="shared" ca="1" si="179"/>
        <v>3</v>
      </c>
      <c r="J485">
        <f t="shared" ca="1" si="180"/>
        <v>67988</v>
      </c>
      <c r="K485">
        <v>163</v>
      </c>
      <c r="L485" t="s">
        <v>13</v>
      </c>
      <c r="N485">
        <v>195</v>
      </c>
      <c r="O485" t="s">
        <v>6</v>
      </c>
      <c r="P485">
        <f t="shared" ca="1" si="181"/>
        <v>4</v>
      </c>
      <c r="Q485" t="str">
        <f t="shared" ca="1" si="182"/>
        <v>lagos</v>
      </c>
      <c r="R485">
        <f t="shared" ca="1" si="185"/>
        <v>271952</v>
      </c>
      <c r="S485">
        <f t="shared" ca="1" si="183"/>
        <v>20094.228900350736</v>
      </c>
      <c r="T485">
        <f t="shared" ca="1" si="186"/>
        <v>195931.56453833106</v>
      </c>
      <c r="U485">
        <v>225</v>
      </c>
      <c r="V485" t="s">
        <v>20</v>
      </c>
      <c r="W485">
        <f t="shared" ca="1" si="187"/>
        <v>167351.70897582985</v>
      </c>
      <c r="X485">
        <f t="shared" ca="1" si="188"/>
        <v>61659.986834882795</v>
      </c>
      <c r="Y485">
        <f t="shared" ca="1" si="189"/>
        <v>38568.338419374923</v>
      </c>
      <c r="Z485">
        <f t="shared" ca="1" si="190"/>
        <v>506451.90295770596</v>
      </c>
      <c r="AA485">
        <f t="shared" ca="1" si="191"/>
        <v>249105.92471106339</v>
      </c>
      <c r="AB485">
        <f t="shared" ca="1" si="192"/>
        <v>257345.97824664257</v>
      </c>
      <c r="AE485">
        <f t="shared" ca="1" si="170"/>
        <v>0</v>
      </c>
      <c r="AF485">
        <f t="shared" ca="1" si="171"/>
        <v>1</v>
      </c>
      <c r="BA485" s="7">
        <f ca="1">Table4[[#This Row],[Column20]]/Table4[[#This Row],[Column9]]</f>
        <v>65310.521512777021</v>
      </c>
      <c r="BD485" s="6">
        <f ca="1">Table4[[#This Row],[Column19]]/Table4[[#This Row],[Column18]]</f>
        <v>7.3888880759658826E-2</v>
      </c>
      <c r="BQ485" t="str">
        <f t="shared" ca="1" si="172"/>
        <v>1</v>
      </c>
      <c r="BS485">
        <f ca="1">IF(Table4[[#This Row],[Column28]]&gt;BU484,Table4[[#This Row],[Column3]],0)</f>
        <v>42</v>
      </c>
    </row>
    <row r="486" spans="1:71" x14ac:dyDescent="0.4">
      <c r="A486">
        <f t="shared" ca="1" si="173"/>
        <v>1</v>
      </c>
      <c r="B486" t="str">
        <f t="shared" ca="1" si="174"/>
        <v>woman</v>
      </c>
      <c r="C486">
        <f t="shared" ca="1" si="175"/>
        <v>48</v>
      </c>
      <c r="D486">
        <f t="shared" ca="1" si="176"/>
        <v>6</v>
      </c>
      <c r="E486" t="str">
        <f t="shared" ca="1" si="177"/>
        <v>Agriculture</v>
      </c>
      <c r="F486">
        <f t="shared" ca="1" si="184"/>
        <v>1</v>
      </c>
      <c r="G486" t="str">
        <f ca="1">VLOOKUP(F486,$K$3:$L$7:L490,2)</f>
        <v>high school</v>
      </c>
      <c r="H486">
        <f t="shared" ca="1" si="178"/>
        <v>1</v>
      </c>
      <c r="I486">
        <f t="shared" ca="1" si="179"/>
        <v>3</v>
      </c>
      <c r="J486">
        <f t="shared" ca="1" si="180"/>
        <v>50195</v>
      </c>
      <c r="K486">
        <v>164</v>
      </c>
      <c r="L486" t="s">
        <v>14</v>
      </c>
      <c r="N486">
        <v>196</v>
      </c>
      <c r="O486" t="s">
        <v>7</v>
      </c>
      <c r="P486">
        <f t="shared" ca="1" si="181"/>
        <v>3</v>
      </c>
      <c r="Q486" t="str">
        <f t="shared" ca="1" si="182"/>
        <v>osun</v>
      </c>
      <c r="R486">
        <f t="shared" ca="1" si="185"/>
        <v>200780</v>
      </c>
      <c r="S486">
        <f t="shared" ca="1" si="183"/>
        <v>136421.15668055075</v>
      </c>
      <c r="T486">
        <f t="shared" ca="1" si="186"/>
        <v>68898.566713184133</v>
      </c>
      <c r="U486">
        <v>226</v>
      </c>
      <c r="V486" t="s">
        <v>21</v>
      </c>
      <c r="W486">
        <f t="shared" ca="1" si="187"/>
        <v>41822.304746666705</v>
      </c>
      <c r="X486">
        <f t="shared" ca="1" si="188"/>
        <v>11052.606306553404</v>
      </c>
      <c r="Y486">
        <f t="shared" ca="1" si="189"/>
        <v>34334.496445415112</v>
      </c>
      <c r="Z486">
        <f t="shared" ca="1" si="190"/>
        <v>304013.06315859925</v>
      </c>
      <c r="AA486">
        <f t="shared" ca="1" si="191"/>
        <v>189296.06773377088</v>
      </c>
      <c r="AB486">
        <f t="shared" ca="1" si="192"/>
        <v>114716.99542482838</v>
      </c>
      <c r="AE486">
        <f t="shared" ca="1" si="170"/>
        <v>1</v>
      </c>
      <c r="AF486">
        <f t="shared" ca="1" si="171"/>
        <v>0</v>
      </c>
      <c r="BA486" s="7">
        <f ca="1">Table4[[#This Row],[Column20]]/Table4[[#This Row],[Column9]]</f>
        <v>22966.188904394712</v>
      </c>
      <c r="BD486" s="6">
        <f ca="1">Table4[[#This Row],[Column19]]/Table4[[#This Row],[Column18]]</f>
        <v>0.67945590537180367</v>
      </c>
      <c r="BQ486" t="str">
        <f t="shared" ca="1" si="172"/>
        <v>1</v>
      </c>
      <c r="BS486">
        <f ca="1">IF(Table4[[#This Row],[Column28]]&gt;BU485,Table4[[#This Row],[Column3]],0)</f>
        <v>48</v>
      </c>
    </row>
    <row r="487" spans="1:71" x14ac:dyDescent="0.4">
      <c r="A487">
        <f t="shared" ca="1" si="173"/>
        <v>2</v>
      </c>
      <c r="B487" t="str">
        <f t="shared" ca="1" si="174"/>
        <v>man</v>
      </c>
      <c r="C487">
        <f t="shared" ca="1" si="175"/>
        <v>50</v>
      </c>
      <c r="D487">
        <f t="shared" ca="1" si="176"/>
        <v>2</v>
      </c>
      <c r="E487" t="str">
        <f t="shared" ca="1" si="177"/>
        <v>construction</v>
      </c>
      <c r="F487">
        <f t="shared" ca="1" si="184"/>
        <v>5</v>
      </c>
      <c r="G487" t="str">
        <f ca="1">VLOOKUP(F487,$K$3:$L$7:L491,2)</f>
        <v>other</v>
      </c>
      <c r="H487">
        <f t="shared" ca="1" si="178"/>
        <v>3</v>
      </c>
      <c r="I487">
        <f t="shared" ca="1" si="179"/>
        <v>4</v>
      </c>
      <c r="J487">
        <f t="shared" ca="1" si="180"/>
        <v>39121</v>
      </c>
      <c r="K487">
        <v>165</v>
      </c>
      <c r="L487" t="s">
        <v>15</v>
      </c>
      <c r="N487">
        <v>197</v>
      </c>
      <c r="O487" t="s">
        <v>8</v>
      </c>
      <c r="P487">
        <f t="shared" ca="1" si="181"/>
        <v>2</v>
      </c>
      <c r="Q487" t="str">
        <f t="shared" ca="1" si="182"/>
        <v>ondo</v>
      </c>
      <c r="R487">
        <f t="shared" ca="1" si="185"/>
        <v>156484</v>
      </c>
      <c r="S487">
        <f t="shared" ca="1" si="183"/>
        <v>27002.782603849122</v>
      </c>
      <c r="T487">
        <f t="shared" ca="1" si="186"/>
        <v>149302.3858687864</v>
      </c>
      <c r="U487">
        <v>227</v>
      </c>
      <c r="V487" t="s">
        <v>22</v>
      </c>
      <c r="W487">
        <f t="shared" ca="1" si="187"/>
        <v>136659.42043052762</v>
      </c>
      <c r="X487">
        <f t="shared" ca="1" si="188"/>
        <v>27668.855067625973</v>
      </c>
      <c r="Y487">
        <f t="shared" ca="1" si="189"/>
        <v>54965.822167850361</v>
      </c>
      <c r="Z487">
        <f t="shared" ca="1" si="190"/>
        <v>360752.20803663676</v>
      </c>
      <c r="AA487">
        <f t="shared" ca="1" si="191"/>
        <v>191331.05810200272</v>
      </c>
      <c r="AB487">
        <f t="shared" ca="1" si="192"/>
        <v>169421.14993463404</v>
      </c>
      <c r="AE487">
        <f t="shared" ca="1" si="170"/>
        <v>1</v>
      </c>
      <c r="AF487">
        <f t="shared" ca="1" si="171"/>
        <v>0</v>
      </c>
      <c r="BA487" s="7">
        <f ca="1">Table4[[#This Row],[Column20]]/Table4[[#This Row],[Column9]]</f>
        <v>37325.596467196599</v>
      </c>
      <c r="BD487" s="6">
        <f ca="1">Table4[[#This Row],[Column19]]/Table4[[#This Row],[Column18]]</f>
        <v>0.17255938373155799</v>
      </c>
      <c r="BQ487" t="str">
        <f t="shared" ca="1" si="172"/>
        <v>1</v>
      </c>
      <c r="BS487">
        <f ca="1">IF(Table4[[#This Row],[Column28]]&gt;BU486,Table4[[#This Row],[Column3]],0)</f>
        <v>50</v>
      </c>
    </row>
    <row r="488" spans="1:71" x14ac:dyDescent="0.4">
      <c r="A488">
        <f t="shared" ca="1" si="173"/>
        <v>2</v>
      </c>
      <c r="B488" t="str">
        <f t="shared" ca="1" si="174"/>
        <v>man</v>
      </c>
      <c r="C488">
        <f t="shared" ca="1" si="175"/>
        <v>40</v>
      </c>
      <c r="D488">
        <f t="shared" ca="1" si="176"/>
        <v>3</v>
      </c>
      <c r="E488" t="str">
        <f t="shared" ca="1" si="177"/>
        <v>Academia</v>
      </c>
      <c r="F488">
        <f t="shared" ca="1" si="184"/>
        <v>3</v>
      </c>
      <c r="G488" t="str">
        <f ca="1">VLOOKUP(F488,$K$3:$L$7:L492,2)</f>
        <v>university</v>
      </c>
      <c r="H488">
        <f t="shared" ca="1" si="178"/>
        <v>0</v>
      </c>
      <c r="I488">
        <f t="shared" ca="1" si="179"/>
        <v>3</v>
      </c>
      <c r="J488">
        <f t="shared" ca="1" si="180"/>
        <v>51702</v>
      </c>
      <c r="N488">
        <v>198</v>
      </c>
      <c r="O488" t="s">
        <v>9</v>
      </c>
      <c r="P488">
        <f t="shared" ca="1" si="181"/>
        <v>2</v>
      </c>
      <c r="Q488" t="str">
        <f t="shared" ca="1" si="182"/>
        <v>ondo</v>
      </c>
      <c r="R488">
        <f t="shared" ca="1" si="185"/>
        <v>155106</v>
      </c>
      <c r="S488">
        <f t="shared" ca="1" si="183"/>
        <v>52878.868070096614</v>
      </c>
      <c r="T488">
        <f t="shared" ca="1" si="186"/>
        <v>55398.579652422406</v>
      </c>
      <c r="U488">
        <v>228</v>
      </c>
      <c r="V488" t="s">
        <v>23</v>
      </c>
      <c r="W488">
        <f t="shared" ca="1" si="187"/>
        <v>22227.424076336851</v>
      </c>
      <c r="X488">
        <f t="shared" ca="1" si="188"/>
        <v>9410.7865461747424</v>
      </c>
      <c r="Y488">
        <f t="shared" ca="1" si="189"/>
        <v>27350.784847449144</v>
      </c>
      <c r="Z488">
        <f t="shared" ca="1" si="190"/>
        <v>237855.36449987153</v>
      </c>
      <c r="AA488">
        <f t="shared" ca="1" si="191"/>
        <v>84517.078692608207</v>
      </c>
      <c r="AB488">
        <f t="shared" ca="1" si="192"/>
        <v>153338.28580726334</v>
      </c>
      <c r="AE488">
        <f t="shared" ca="1" si="170"/>
        <v>1</v>
      </c>
      <c r="AF488">
        <f t="shared" ca="1" si="171"/>
        <v>0</v>
      </c>
      <c r="BA488" s="7">
        <f ca="1">Table4[[#This Row],[Column20]]/Table4[[#This Row],[Column9]]</f>
        <v>18466.193217474134</v>
      </c>
      <c r="BD488" s="6">
        <f ca="1">Table4[[#This Row],[Column19]]/Table4[[#This Row],[Column18]]</f>
        <v>0.34092084168308523</v>
      </c>
      <c r="BQ488" t="str">
        <f t="shared" ca="1" si="172"/>
        <v>1</v>
      </c>
      <c r="BS488">
        <f ca="1">IF(Table4[[#This Row],[Column28]]&gt;BU487,Table4[[#This Row],[Column3]],0)</f>
        <v>40</v>
      </c>
    </row>
    <row r="489" spans="1:71" x14ac:dyDescent="0.4">
      <c r="A489">
        <f t="shared" ca="1" si="173"/>
        <v>2</v>
      </c>
      <c r="B489" t="str">
        <f t="shared" ca="1" si="174"/>
        <v>man</v>
      </c>
      <c r="C489">
        <f t="shared" ca="1" si="175"/>
        <v>31</v>
      </c>
      <c r="D489">
        <f t="shared" ca="1" si="176"/>
        <v>2</v>
      </c>
      <c r="E489" t="str">
        <f t="shared" ca="1" si="177"/>
        <v>construction</v>
      </c>
      <c r="F489">
        <f t="shared" ca="1" si="184"/>
        <v>5</v>
      </c>
      <c r="G489" t="str">
        <f ca="1">VLOOKUP(F489,$K$3:$L$7:L493,2)</f>
        <v>other</v>
      </c>
      <c r="H489">
        <f t="shared" ca="1" si="178"/>
        <v>1</v>
      </c>
      <c r="I489">
        <f t="shared" ca="1" si="179"/>
        <v>2</v>
      </c>
      <c r="J489">
        <f t="shared" ca="1" si="180"/>
        <v>40803</v>
      </c>
      <c r="P489">
        <f t="shared" ca="1" si="181"/>
        <v>3</v>
      </c>
      <c r="Q489" t="str">
        <f t="shared" ca="1" si="182"/>
        <v>osun</v>
      </c>
      <c r="R489">
        <f t="shared" ca="1" si="185"/>
        <v>163212</v>
      </c>
      <c r="S489">
        <f t="shared" ca="1" si="183"/>
        <v>34288.327581818587</v>
      </c>
      <c r="T489">
        <f t="shared" ca="1" si="186"/>
        <v>27642.55391321706</v>
      </c>
      <c r="U489">
        <v>229</v>
      </c>
      <c r="V489" t="s">
        <v>24</v>
      </c>
      <c r="W489">
        <f t="shared" ca="1" si="187"/>
        <v>25469.929774740882</v>
      </c>
      <c r="X489">
        <f t="shared" ca="1" si="188"/>
        <v>23977.214945699794</v>
      </c>
      <c r="Y489">
        <f t="shared" ca="1" si="189"/>
        <v>44318.357921723844</v>
      </c>
      <c r="Z489">
        <f t="shared" ca="1" si="190"/>
        <v>235172.91183494093</v>
      </c>
      <c r="AA489">
        <f t="shared" ca="1" si="191"/>
        <v>83735.472302259266</v>
      </c>
      <c r="AB489">
        <f t="shared" ca="1" si="192"/>
        <v>151437.43953268166</v>
      </c>
      <c r="AE489">
        <f t="shared" ca="1" si="170"/>
        <v>1</v>
      </c>
      <c r="AF489">
        <f t="shared" ca="1" si="171"/>
        <v>0</v>
      </c>
      <c r="BA489" s="7">
        <f ca="1">Table4[[#This Row],[Column20]]/Table4[[#This Row],[Column9]]</f>
        <v>13821.27695660853</v>
      </c>
      <c r="BD489" s="6">
        <f ca="1">Table4[[#This Row],[Column19]]/Table4[[#This Row],[Column18]]</f>
        <v>0.210084599060232</v>
      </c>
      <c r="BQ489" t="str">
        <f t="shared" ca="1" si="172"/>
        <v>0</v>
      </c>
      <c r="BS489">
        <f ca="1">IF(Table4[[#This Row],[Column28]]&gt;BU488,Table4[[#This Row],[Column3]],0)</f>
        <v>31</v>
      </c>
    </row>
    <row r="490" spans="1:71" x14ac:dyDescent="0.4">
      <c r="A490">
        <f t="shared" ca="1" si="173"/>
        <v>2</v>
      </c>
      <c r="B490" t="str">
        <f t="shared" ca="1" si="174"/>
        <v>man</v>
      </c>
      <c r="C490">
        <f t="shared" ca="1" si="175"/>
        <v>39</v>
      </c>
      <c r="D490">
        <f t="shared" ca="1" si="176"/>
        <v>6</v>
      </c>
      <c r="E490" t="str">
        <f t="shared" ca="1" si="177"/>
        <v>Agriculture</v>
      </c>
      <c r="F490">
        <f t="shared" ca="1" si="184"/>
        <v>5</v>
      </c>
      <c r="G490" t="str">
        <f ca="1">VLOOKUP(F490,$K$3:$L$7:L494,2)</f>
        <v>other</v>
      </c>
      <c r="H490">
        <f t="shared" ca="1" si="178"/>
        <v>2</v>
      </c>
      <c r="I490">
        <f t="shared" ca="1" si="179"/>
        <v>1</v>
      </c>
      <c r="J490">
        <f t="shared" ca="1" si="180"/>
        <v>57600</v>
      </c>
      <c r="P490">
        <f t="shared" ca="1" si="181"/>
        <v>7</v>
      </c>
      <c r="Q490" t="str">
        <f t="shared" ca="1" si="182"/>
        <v>kwara</v>
      </c>
      <c r="R490">
        <f t="shared" ca="1" si="185"/>
        <v>230400</v>
      </c>
      <c r="S490">
        <f t="shared" ca="1" si="183"/>
        <v>43822.559144961131</v>
      </c>
      <c r="T490">
        <f t="shared" ca="1" si="186"/>
        <v>13894.162813463267</v>
      </c>
      <c r="U490">
        <v>230</v>
      </c>
      <c r="V490" t="s">
        <v>25</v>
      </c>
      <c r="W490">
        <f t="shared" ca="1" si="187"/>
        <v>4322.9655620010353</v>
      </c>
      <c r="X490">
        <f t="shared" ca="1" si="188"/>
        <v>4328.2709400009107</v>
      </c>
      <c r="Y490">
        <f t="shared" ca="1" si="189"/>
        <v>37031.755845347827</v>
      </c>
      <c r="Z490">
        <f t="shared" ca="1" si="190"/>
        <v>281325.91865881108</v>
      </c>
      <c r="AA490">
        <f t="shared" ca="1" si="191"/>
        <v>52473.795646963081</v>
      </c>
      <c r="AB490">
        <f t="shared" ca="1" si="192"/>
        <v>228852.12301184799</v>
      </c>
      <c r="AE490">
        <f t="shared" ca="1" si="170"/>
        <v>1</v>
      </c>
      <c r="AF490">
        <f t="shared" ca="1" si="171"/>
        <v>0</v>
      </c>
      <c r="BA490" s="7">
        <f ca="1">Table4[[#This Row],[Column20]]/Table4[[#This Row],[Column9]]</f>
        <v>13894.162813463267</v>
      </c>
      <c r="BD490" s="6">
        <f ca="1">Table4[[#This Row],[Column19]]/Table4[[#This Row],[Column18]]</f>
        <v>0.19020207962222713</v>
      </c>
      <c r="BQ490" t="str">
        <f t="shared" ca="1" si="172"/>
        <v>1</v>
      </c>
      <c r="BS490">
        <f ca="1">IF(Table4[[#This Row],[Column28]]&gt;BU489,Table4[[#This Row],[Column3]],0)</f>
        <v>39</v>
      </c>
    </row>
    <row r="491" spans="1:71" x14ac:dyDescent="0.4">
      <c r="A491">
        <f t="shared" ca="1" si="173"/>
        <v>2</v>
      </c>
      <c r="B491" t="str">
        <f t="shared" ca="1" si="174"/>
        <v>man</v>
      </c>
      <c r="C491">
        <f t="shared" ca="1" si="175"/>
        <v>28</v>
      </c>
      <c r="D491">
        <f t="shared" ca="1" si="176"/>
        <v>4</v>
      </c>
      <c r="E491" t="str">
        <f t="shared" ca="1" si="177"/>
        <v>IT</v>
      </c>
      <c r="F491">
        <f t="shared" ca="1" si="184"/>
        <v>1</v>
      </c>
      <c r="G491" t="str">
        <f ca="1">VLOOKUP(F491,$K$3:$L$7:L495,2)</f>
        <v>high school</v>
      </c>
      <c r="H491">
        <f t="shared" ca="1" si="178"/>
        <v>2</v>
      </c>
      <c r="I491">
        <f t="shared" ca="1" si="179"/>
        <v>2</v>
      </c>
      <c r="J491">
        <f t="shared" ca="1" si="180"/>
        <v>33802</v>
      </c>
      <c r="P491">
        <f t="shared" ca="1" si="181"/>
        <v>2</v>
      </c>
      <c r="Q491" t="str">
        <f t="shared" ca="1" si="182"/>
        <v>ondo</v>
      </c>
      <c r="R491">
        <f t="shared" ca="1" si="185"/>
        <v>135208</v>
      </c>
      <c r="S491">
        <f t="shared" ca="1" si="183"/>
        <v>113840.54070546292</v>
      </c>
      <c r="T491">
        <f t="shared" ca="1" si="186"/>
        <v>48819.327846385444</v>
      </c>
      <c r="U491">
        <v>231</v>
      </c>
      <c r="V491" t="s">
        <v>26</v>
      </c>
      <c r="W491">
        <f t="shared" ca="1" si="187"/>
        <v>23863.717402741178</v>
      </c>
      <c r="X491">
        <f t="shared" ca="1" si="188"/>
        <v>309.60919315086261</v>
      </c>
      <c r="Y491">
        <f t="shared" ca="1" si="189"/>
        <v>22886.469566294618</v>
      </c>
      <c r="Z491">
        <f t="shared" ca="1" si="190"/>
        <v>206913.79741268008</v>
      </c>
      <c r="AA491">
        <f t="shared" ca="1" si="191"/>
        <v>138013.86730135494</v>
      </c>
      <c r="AB491">
        <f t="shared" ca="1" si="192"/>
        <v>68899.930111325142</v>
      </c>
      <c r="AE491">
        <f t="shared" ca="1" si="170"/>
        <v>1</v>
      </c>
      <c r="AF491">
        <f t="shared" ca="1" si="171"/>
        <v>0</v>
      </c>
      <c r="BA491" s="7">
        <f ca="1">Table4[[#This Row],[Column20]]/Table4[[#This Row],[Column9]]</f>
        <v>24409.663923192722</v>
      </c>
      <c r="BD491" s="6">
        <f ca="1">Table4[[#This Row],[Column19]]/Table4[[#This Row],[Column18]]</f>
        <v>0.84196601314613717</v>
      </c>
      <c r="BQ491" t="str">
        <f t="shared" ca="1" si="172"/>
        <v>1</v>
      </c>
      <c r="BS491">
        <f ca="1">IF(Table4[[#This Row],[Column28]]&gt;BU490,Table4[[#This Row],[Column3]],0)</f>
        <v>28</v>
      </c>
    </row>
    <row r="492" spans="1:71" x14ac:dyDescent="0.4">
      <c r="A492">
        <f t="shared" ca="1" si="173"/>
        <v>2</v>
      </c>
      <c r="B492" t="str">
        <f t="shared" ca="1" si="174"/>
        <v>man</v>
      </c>
      <c r="C492">
        <f t="shared" ca="1" si="175"/>
        <v>46</v>
      </c>
      <c r="D492">
        <f t="shared" ca="1" si="176"/>
        <v>5</v>
      </c>
      <c r="E492" t="str">
        <f t="shared" ca="1" si="177"/>
        <v>General work</v>
      </c>
      <c r="F492">
        <f t="shared" ca="1" si="184"/>
        <v>1</v>
      </c>
      <c r="G492" t="str">
        <f ca="1">VLOOKUP(F492,$K$3:$L$7:L496,2)</f>
        <v>high school</v>
      </c>
      <c r="H492">
        <f t="shared" ca="1" si="178"/>
        <v>2</v>
      </c>
      <c r="I492">
        <f t="shared" ca="1" si="179"/>
        <v>3</v>
      </c>
      <c r="J492">
        <f t="shared" ca="1" si="180"/>
        <v>39226</v>
      </c>
      <c r="P492">
        <f t="shared" ca="1" si="181"/>
        <v>1</v>
      </c>
      <c r="Q492" t="str">
        <f t="shared" ca="1" si="182"/>
        <v>ekiti</v>
      </c>
      <c r="R492">
        <f t="shared" ca="1" si="185"/>
        <v>117678</v>
      </c>
      <c r="S492">
        <f t="shared" ca="1" si="183"/>
        <v>85915.557342335305</v>
      </c>
      <c r="T492">
        <f t="shared" ca="1" si="186"/>
        <v>70318.803429103427</v>
      </c>
      <c r="W492">
        <f t="shared" ca="1" si="187"/>
        <v>44868.529691678668</v>
      </c>
      <c r="X492">
        <f t="shared" ca="1" si="188"/>
        <v>28441.741942631783</v>
      </c>
      <c r="Y492">
        <f t="shared" ca="1" si="189"/>
        <v>38587.527009737518</v>
      </c>
      <c r="Z492">
        <f t="shared" ca="1" si="190"/>
        <v>226584.33043884093</v>
      </c>
      <c r="AA492">
        <f t="shared" ca="1" si="191"/>
        <v>159225.82897664575</v>
      </c>
      <c r="AB492">
        <f t="shared" ca="1" si="192"/>
        <v>67358.501462195185</v>
      </c>
      <c r="AE492">
        <f t="shared" ca="1" si="170"/>
        <v>1</v>
      </c>
      <c r="AF492">
        <f t="shared" ca="1" si="171"/>
        <v>0</v>
      </c>
      <c r="BA492" s="7">
        <f ca="1">Table4[[#This Row],[Column20]]/Table4[[#This Row],[Column9]]</f>
        <v>23439.601143034477</v>
      </c>
      <c r="BD492" s="6">
        <f ca="1">Table4[[#This Row],[Column19]]/Table4[[#This Row],[Column18]]</f>
        <v>0.73009022368102194</v>
      </c>
      <c r="BQ492" t="str">
        <f t="shared" ca="1" si="172"/>
        <v>1</v>
      </c>
      <c r="BS492">
        <f ca="1">IF(Table4[[#This Row],[Column28]]&gt;BU491,Table4[[#This Row],[Column3]],0)</f>
        <v>46</v>
      </c>
    </row>
    <row r="493" spans="1:71" x14ac:dyDescent="0.4">
      <c r="A493">
        <f t="shared" ca="1" si="173"/>
        <v>2</v>
      </c>
      <c r="B493" t="str">
        <f t="shared" ca="1" si="174"/>
        <v>man</v>
      </c>
      <c r="C493">
        <f t="shared" ca="1" si="175"/>
        <v>28</v>
      </c>
      <c r="D493">
        <f t="shared" ca="1" si="176"/>
        <v>5</v>
      </c>
      <c r="E493" t="str">
        <f t="shared" ca="1" si="177"/>
        <v>General work</v>
      </c>
      <c r="F493">
        <f t="shared" ca="1" si="184"/>
        <v>4</v>
      </c>
      <c r="G493" t="str">
        <f ca="1">VLOOKUP(F493,$K$3:$L$7:L497,2)</f>
        <v>technical</v>
      </c>
      <c r="H493">
        <f t="shared" ca="1" si="178"/>
        <v>2</v>
      </c>
      <c r="I493">
        <f t="shared" ca="1" si="179"/>
        <v>2</v>
      </c>
      <c r="J493">
        <f t="shared" ca="1" si="180"/>
        <v>79060</v>
      </c>
      <c r="P493">
        <f t="shared" ca="1" si="181"/>
        <v>6</v>
      </c>
      <c r="Q493" t="str">
        <f t="shared" ca="1" si="182"/>
        <v>ogun</v>
      </c>
      <c r="R493">
        <f t="shared" ca="1" si="185"/>
        <v>316240</v>
      </c>
      <c r="S493">
        <f t="shared" ca="1" si="183"/>
        <v>269939.7810588897</v>
      </c>
      <c r="T493">
        <f t="shared" ca="1" si="186"/>
        <v>88313.709515039052</v>
      </c>
      <c r="W493">
        <f t="shared" ca="1" si="187"/>
        <v>12336.422300472736</v>
      </c>
      <c r="X493">
        <f t="shared" ca="1" si="188"/>
        <v>12772.313891822429</v>
      </c>
      <c r="Y493">
        <f t="shared" ca="1" si="189"/>
        <v>64386.236143397909</v>
      </c>
      <c r="Z493">
        <f t="shared" ca="1" si="190"/>
        <v>468939.94565843698</v>
      </c>
      <c r="AA493">
        <f t="shared" ca="1" si="191"/>
        <v>295048.51725118485</v>
      </c>
      <c r="AB493">
        <f t="shared" ca="1" si="192"/>
        <v>173891.42840725213</v>
      </c>
      <c r="AE493">
        <f t="shared" ca="1" si="170"/>
        <v>0</v>
      </c>
      <c r="AF493">
        <f t="shared" ca="1" si="171"/>
        <v>1</v>
      </c>
      <c r="BA493" s="7">
        <f ca="1">Table4[[#This Row],[Column20]]/Table4[[#This Row],[Column9]]</f>
        <v>44156.854757519526</v>
      </c>
      <c r="BD493" s="6">
        <f ca="1">Table4[[#This Row],[Column19]]/Table4[[#This Row],[Column18]]</f>
        <v>0.85359151612348116</v>
      </c>
      <c r="BQ493" t="str">
        <f t="shared" ca="1" si="172"/>
        <v>1</v>
      </c>
      <c r="BS493">
        <f ca="1">IF(Table4[[#This Row],[Column28]]&gt;BU492,Table4[[#This Row],[Column3]],0)</f>
        <v>28</v>
      </c>
    </row>
    <row r="494" spans="1:71" x14ac:dyDescent="0.4">
      <c r="A494">
        <f t="shared" ca="1" si="173"/>
        <v>1</v>
      </c>
      <c r="B494" t="str">
        <f t="shared" ca="1" si="174"/>
        <v>woman</v>
      </c>
      <c r="C494">
        <f t="shared" ca="1" si="175"/>
        <v>28</v>
      </c>
      <c r="D494">
        <f t="shared" ca="1" si="176"/>
        <v>5</v>
      </c>
      <c r="E494" t="str">
        <f t="shared" ca="1" si="177"/>
        <v>General work</v>
      </c>
      <c r="F494">
        <f t="shared" ca="1" si="184"/>
        <v>2</v>
      </c>
      <c r="G494" t="str">
        <f ca="1">VLOOKUP(F494,$K$3:$L$7:L498,2)</f>
        <v>college</v>
      </c>
      <c r="H494">
        <f t="shared" ca="1" si="178"/>
        <v>2</v>
      </c>
      <c r="I494">
        <f t="shared" ca="1" si="179"/>
        <v>3</v>
      </c>
      <c r="J494">
        <f t="shared" ca="1" si="180"/>
        <v>87428</v>
      </c>
      <c r="P494">
        <f t="shared" ca="1" si="181"/>
        <v>2</v>
      </c>
      <c r="Q494" t="str">
        <f t="shared" ca="1" si="182"/>
        <v>ondo</v>
      </c>
      <c r="R494">
        <f t="shared" ca="1" si="185"/>
        <v>262284</v>
      </c>
      <c r="S494">
        <f t="shared" ca="1" si="183"/>
        <v>111227.23725213399</v>
      </c>
      <c r="T494">
        <f t="shared" ca="1" si="186"/>
        <v>249125.95952352273</v>
      </c>
      <c r="W494">
        <f t="shared" ca="1" si="187"/>
        <v>174447.90060508941</v>
      </c>
      <c r="X494">
        <f t="shared" ca="1" si="188"/>
        <v>40633.99798230343</v>
      </c>
      <c r="Y494">
        <f t="shared" ca="1" si="189"/>
        <v>31475.176723984761</v>
      </c>
      <c r="Z494">
        <f t="shared" ca="1" si="190"/>
        <v>542885.13624750753</v>
      </c>
      <c r="AA494">
        <f t="shared" ca="1" si="191"/>
        <v>326309.13583952683</v>
      </c>
      <c r="AB494">
        <f t="shared" ca="1" si="192"/>
        <v>216576.0004079807</v>
      </c>
      <c r="AE494">
        <f t="shared" ca="1" si="170"/>
        <v>0</v>
      </c>
      <c r="AF494">
        <f t="shared" ca="1" si="171"/>
        <v>1</v>
      </c>
      <c r="BA494" s="7">
        <f ca="1">Table4[[#This Row],[Column20]]/Table4[[#This Row],[Column9]]</f>
        <v>83041.986507840906</v>
      </c>
      <c r="BD494" s="6">
        <f ca="1">Table4[[#This Row],[Column19]]/Table4[[#This Row],[Column18]]</f>
        <v>0.42407175905558092</v>
      </c>
      <c r="BQ494" t="str">
        <f t="shared" ca="1" si="172"/>
        <v>1</v>
      </c>
      <c r="BS494">
        <f ca="1">IF(Table4[[#This Row],[Column28]]&gt;BU493,Table4[[#This Row],[Column3]],0)</f>
        <v>28</v>
      </c>
    </row>
    <row r="495" spans="1:71" x14ac:dyDescent="0.4">
      <c r="A495">
        <f t="shared" ca="1" si="173"/>
        <v>1</v>
      </c>
      <c r="B495" t="str">
        <f t="shared" ca="1" si="174"/>
        <v>woman</v>
      </c>
      <c r="C495">
        <f t="shared" ca="1" si="175"/>
        <v>25</v>
      </c>
      <c r="D495">
        <f t="shared" ca="1" si="176"/>
        <v>4</v>
      </c>
      <c r="E495" t="str">
        <f t="shared" ca="1" si="177"/>
        <v>IT</v>
      </c>
      <c r="F495">
        <f t="shared" ca="1" si="184"/>
        <v>3</v>
      </c>
      <c r="G495" t="str">
        <f ca="1">VLOOKUP(F495,$K$3:$L$7:L499,2)</f>
        <v>university</v>
      </c>
      <c r="H495">
        <f t="shared" ca="1" si="178"/>
        <v>1</v>
      </c>
      <c r="I495">
        <f t="shared" ca="1" si="179"/>
        <v>1</v>
      </c>
      <c r="J495">
        <f t="shared" ca="1" si="180"/>
        <v>75471</v>
      </c>
      <c r="P495">
        <f t="shared" ca="1" si="181"/>
        <v>1</v>
      </c>
      <c r="Q495" t="str">
        <f t="shared" ca="1" si="182"/>
        <v>ekiti</v>
      </c>
      <c r="R495">
        <f t="shared" ca="1" si="185"/>
        <v>226413</v>
      </c>
      <c r="S495">
        <f t="shared" ca="1" si="183"/>
        <v>168964.68778209999</v>
      </c>
      <c r="T495">
        <f t="shared" ca="1" si="186"/>
        <v>42916.400180844408</v>
      </c>
      <c r="W495">
        <f t="shared" ca="1" si="187"/>
        <v>12569.248245985798</v>
      </c>
      <c r="X495">
        <f t="shared" ca="1" si="188"/>
        <v>30792.143932671297</v>
      </c>
      <c r="Y495">
        <f t="shared" ca="1" si="189"/>
        <v>69929.731234669744</v>
      </c>
      <c r="Z495">
        <f t="shared" ca="1" si="190"/>
        <v>339259.13141551416</v>
      </c>
      <c r="AA495">
        <f t="shared" ca="1" si="191"/>
        <v>212326.07996075708</v>
      </c>
      <c r="AB495">
        <f t="shared" ca="1" si="192"/>
        <v>126933.05145475708</v>
      </c>
      <c r="AE495">
        <f t="shared" ca="1" si="170"/>
        <v>0</v>
      </c>
      <c r="AF495">
        <f t="shared" ca="1" si="171"/>
        <v>1</v>
      </c>
      <c r="BA495" s="7">
        <f ca="1">Table4[[#This Row],[Column20]]/Table4[[#This Row],[Column9]]</f>
        <v>42916.400180844408</v>
      </c>
      <c r="BD495" s="6">
        <f ca="1">Table4[[#This Row],[Column19]]/Table4[[#This Row],[Column18]]</f>
        <v>0.74626760734630959</v>
      </c>
      <c r="BQ495" t="str">
        <f t="shared" ca="1" si="172"/>
        <v>1</v>
      </c>
      <c r="BS495">
        <f ca="1">IF(Table4[[#This Row],[Column28]]&gt;BU494,Table4[[#This Row],[Column3]],0)</f>
        <v>25</v>
      </c>
    </row>
    <row r="496" spans="1:71" x14ac:dyDescent="0.4">
      <c r="A496">
        <f t="shared" ca="1" si="173"/>
        <v>1</v>
      </c>
      <c r="B496" t="str">
        <f t="shared" ca="1" si="174"/>
        <v>woman</v>
      </c>
      <c r="C496">
        <f t="shared" ca="1" si="175"/>
        <v>31</v>
      </c>
      <c r="D496">
        <f t="shared" ca="1" si="176"/>
        <v>2</v>
      </c>
      <c r="E496" t="str">
        <f t="shared" ca="1" si="177"/>
        <v>construction</v>
      </c>
      <c r="F496">
        <f t="shared" ca="1" si="184"/>
        <v>5</v>
      </c>
      <c r="G496" t="str">
        <f ca="1">VLOOKUP(F496,$K$3:$L$7:L500,2)</f>
        <v>other</v>
      </c>
      <c r="H496">
        <f t="shared" ca="1" si="178"/>
        <v>0</v>
      </c>
      <c r="I496">
        <f t="shared" ca="1" si="179"/>
        <v>3</v>
      </c>
      <c r="J496">
        <f t="shared" ca="1" si="180"/>
        <v>72871</v>
      </c>
      <c r="P496">
        <f t="shared" ca="1" si="181"/>
        <v>6</v>
      </c>
      <c r="Q496" t="str">
        <f t="shared" ca="1" si="182"/>
        <v>ogun</v>
      </c>
      <c r="R496">
        <f t="shared" ca="1" si="185"/>
        <v>291484</v>
      </c>
      <c r="S496">
        <f t="shared" ca="1" si="183"/>
        <v>23761.849799821208</v>
      </c>
      <c r="T496">
        <f t="shared" ca="1" si="186"/>
        <v>13316.207882172139</v>
      </c>
      <c r="W496">
        <f t="shared" ca="1" si="187"/>
        <v>4133.9824303623045</v>
      </c>
      <c r="X496">
        <f t="shared" ca="1" si="188"/>
        <v>48518.591976112388</v>
      </c>
      <c r="Y496">
        <f t="shared" ca="1" si="189"/>
        <v>63039.053862488363</v>
      </c>
      <c r="Z496">
        <f t="shared" ca="1" si="190"/>
        <v>367839.2617446605</v>
      </c>
      <c r="AA496">
        <f t="shared" ca="1" si="191"/>
        <v>76414.424206295895</v>
      </c>
      <c r="AB496">
        <f t="shared" ca="1" si="192"/>
        <v>291424.83753836458</v>
      </c>
      <c r="AE496">
        <f t="shared" ca="1" si="170"/>
        <v>1</v>
      </c>
      <c r="AF496">
        <f t="shared" ca="1" si="171"/>
        <v>0</v>
      </c>
      <c r="BA496" s="7">
        <f ca="1">Table4[[#This Row],[Column20]]/Table4[[#This Row],[Column9]]</f>
        <v>4438.735960724046</v>
      </c>
      <c r="BD496" s="6">
        <f ca="1">Table4[[#This Row],[Column19]]/Table4[[#This Row],[Column18]]</f>
        <v>8.1520254284355942E-2</v>
      </c>
      <c r="BQ496" t="str">
        <f t="shared" ca="1" si="172"/>
        <v>1</v>
      </c>
      <c r="BS496">
        <f ca="1">IF(Table4[[#This Row],[Column28]]&gt;BU495,Table4[[#This Row],[Column3]],0)</f>
        <v>31</v>
      </c>
    </row>
    <row r="497" spans="1:71" x14ac:dyDescent="0.4">
      <c r="A497">
        <f t="shared" ca="1" si="173"/>
        <v>2</v>
      </c>
      <c r="B497" t="str">
        <f t="shared" ca="1" si="174"/>
        <v>man</v>
      </c>
      <c r="C497">
        <f t="shared" ca="1" si="175"/>
        <v>27</v>
      </c>
      <c r="D497">
        <f t="shared" ca="1" si="176"/>
        <v>4</v>
      </c>
      <c r="E497" t="str">
        <f t="shared" ca="1" si="177"/>
        <v>IT</v>
      </c>
      <c r="F497">
        <f t="shared" ca="1" si="184"/>
        <v>4</v>
      </c>
      <c r="G497" t="str">
        <f ca="1">VLOOKUP(F497,$K$3:$L$7:L501,2)</f>
        <v>technical</v>
      </c>
      <c r="H497">
        <f t="shared" ca="1" si="178"/>
        <v>4</v>
      </c>
      <c r="I497">
        <f t="shared" ca="1" si="179"/>
        <v>2</v>
      </c>
      <c r="J497">
        <f t="shared" ca="1" si="180"/>
        <v>25631</v>
      </c>
      <c r="P497">
        <f t="shared" ca="1" si="181"/>
        <v>5</v>
      </c>
      <c r="Q497" t="str">
        <f t="shared" ca="1" si="182"/>
        <v>oyo</v>
      </c>
      <c r="R497">
        <f t="shared" ca="1" si="185"/>
        <v>76893</v>
      </c>
      <c r="S497">
        <f t="shared" ca="1" si="183"/>
        <v>19414.073490669351</v>
      </c>
      <c r="T497">
        <f t="shared" ca="1" si="186"/>
        <v>35583.757993233135</v>
      </c>
      <c r="W497">
        <f t="shared" ca="1" si="187"/>
        <v>15415.504692114191</v>
      </c>
      <c r="X497">
        <f t="shared" ca="1" si="188"/>
        <v>18838.874710542186</v>
      </c>
      <c r="Y497">
        <f t="shared" ca="1" si="189"/>
        <v>17850.023253236483</v>
      </c>
      <c r="Z497">
        <f t="shared" ca="1" si="190"/>
        <v>130326.78124646962</v>
      </c>
      <c r="AA497">
        <f t="shared" ca="1" si="191"/>
        <v>53668.452893325732</v>
      </c>
      <c r="AB497">
        <f t="shared" ca="1" si="192"/>
        <v>76658.328353143879</v>
      </c>
      <c r="AE497">
        <f t="shared" ca="1" si="170"/>
        <v>1</v>
      </c>
      <c r="AF497">
        <f t="shared" ca="1" si="171"/>
        <v>0</v>
      </c>
      <c r="BA497" s="7">
        <f ca="1">Table4[[#This Row],[Column20]]/Table4[[#This Row],[Column9]]</f>
        <v>17791.878996616568</v>
      </c>
      <c r="BD497" s="6">
        <f ca="1">Table4[[#This Row],[Column19]]/Table4[[#This Row],[Column18]]</f>
        <v>0.25248167571390567</v>
      </c>
      <c r="BQ497" t="str">
        <f t="shared" ca="1" si="172"/>
        <v>1</v>
      </c>
      <c r="BS497">
        <f ca="1">IF(Table4[[#This Row],[Column28]]&gt;BU496,Table4[[#This Row],[Column3]],0)</f>
        <v>27</v>
      </c>
    </row>
    <row r="498" spans="1:71" x14ac:dyDescent="0.4">
      <c r="A498">
        <f t="shared" ca="1" si="173"/>
        <v>2</v>
      </c>
      <c r="B498" t="str">
        <f t="shared" ca="1" si="174"/>
        <v>man</v>
      </c>
      <c r="C498">
        <f t="shared" ca="1" si="175"/>
        <v>33</v>
      </c>
      <c r="D498">
        <f t="shared" ca="1" si="176"/>
        <v>6</v>
      </c>
      <c r="E498" t="str">
        <f t="shared" ca="1" si="177"/>
        <v>Agriculture</v>
      </c>
      <c r="F498">
        <f t="shared" ca="1" si="184"/>
        <v>2</v>
      </c>
      <c r="G498" t="str">
        <f ca="1">VLOOKUP(F498,$K$3:$L$7:L502,2)</f>
        <v>college</v>
      </c>
      <c r="H498">
        <f t="shared" ca="1" si="178"/>
        <v>0</v>
      </c>
      <c r="I498">
        <f t="shared" ca="1" si="179"/>
        <v>2</v>
      </c>
      <c r="J498">
        <f t="shared" ca="1" si="180"/>
        <v>83688</v>
      </c>
      <c r="K498">
        <v>166</v>
      </c>
      <c r="L498" t="s">
        <v>11</v>
      </c>
      <c r="N498">
        <v>199</v>
      </c>
      <c r="O498" t="s">
        <v>4</v>
      </c>
      <c r="P498">
        <f t="shared" ca="1" si="181"/>
        <v>7</v>
      </c>
      <c r="Q498" t="str">
        <f t="shared" ca="1" si="182"/>
        <v>kwara</v>
      </c>
      <c r="R498">
        <f t="shared" ca="1" si="185"/>
        <v>251064</v>
      </c>
      <c r="S498">
        <f t="shared" ca="1" si="183"/>
        <v>136355.15146455079</v>
      </c>
      <c r="T498">
        <f t="shared" ca="1" si="186"/>
        <v>90136.934791725726</v>
      </c>
      <c r="W498">
        <f t="shared" ca="1" si="187"/>
        <v>37870.068774949388</v>
      </c>
      <c r="X498">
        <f t="shared" ca="1" si="188"/>
        <v>63043.343131969974</v>
      </c>
      <c r="Y498">
        <f t="shared" ca="1" si="189"/>
        <v>64883.443800732493</v>
      </c>
      <c r="Z498">
        <f t="shared" ca="1" si="190"/>
        <v>406084.3785924582</v>
      </c>
      <c r="AA498">
        <f t="shared" ca="1" si="191"/>
        <v>237268.56337147014</v>
      </c>
      <c r="AB498">
        <f t="shared" ca="1" si="192"/>
        <v>168815.81522098806</v>
      </c>
      <c r="AE498">
        <f t="shared" ca="1" si="170"/>
        <v>1</v>
      </c>
      <c r="AF498">
        <f t="shared" ca="1" si="171"/>
        <v>0</v>
      </c>
      <c r="BA498" s="7">
        <f ca="1">Table4[[#This Row],[Column20]]/Table4[[#This Row],[Column9]]</f>
        <v>45068.467395862863</v>
      </c>
      <c r="BD498" s="6">
        <f ca="1">Table4[[#This Row],[Column19]]/Table4[[#This Row],[Column18]]</f>
        <v>0.54310913338651012</v>
      </c>
      <c r="BQ498" t="str">
        <f t="shared" ca="1" si="172"/>
        <v>1</v>
      </c>
      <c r="BS498">
        <f ca="1">IF(Table4[[#This Row],[Column28]]&gt;BU497,Table4[[#This Row],[Column3]],0)</f>
        <v>33</v>
      </c>
    </row>
    <row r="499" spans="1:71" x14ac:dyDescent="0.4">
      <c r="A499">
        <f t="shared" ca="1" si="173"/>
        <v>2</v>
      </c>
      <c r="B499" t="str">
        <f t="shared" ca="1" si="174"/>
        <v>man</v>
      </c>
      <c r="C499">
        <f t="shared" ca="1" si="175"/>
        <v>29</v>
      </c>
      <c r="D499">
        <f t="shared" ca="1" si="176"/>
        <v>1</v>
      </c>
      <c r="E499" t="str">
        <f t="shared" ca="1" si="177"/>
        <v>heallth</v>
      </c>
      <c r="F499">
        <f t="shared" ca="1" si="184"/>
        <v>2</v>
      </c>
      <c r="G499" t="str">
        <f ca="1">VLOOKUP(F499,$K$3:$L$7:L503,2)</f>
        <v>college</v>
      </c>
      <c r="H499">
        <f t="shared" ca="1" si="178"/>
        <v>0</v>
      </c>
      <c r="I499">
        <f t="shared" ca="1" si="179"/>
        <v>2</v>
      </c>
      <c r="J499">
        <f t="shared" ca="1" si="180"/>
        <v>42544</v>
      </c>
      <c r="K499">
        <v>167</v>
      </c>
      <c r="L499" t="s">
        <v>12</v>
      </c>
      <c r="N499">
        <v>200</v>
      </c>
      <c r="O499" t="s">
        <v>5</v>
      </c>
      <c r="P499">
        <f t="shared" ca="1" si="181"/>
        <v>7</v>
      </c>
      <c r="Q499" t="str">
        <f t="shared" ca="1" si="182"/>
        <v>kwara</v>
      </c>
      <c r="R499">
        <f t="shared" ca="1" si="185"/>
        <v>170176</v>
      </c>
      <c r="S499">
        <f t="shared" ca="1" si="183"/>
        <v>106149.00005491893</v>
      </c>
      <c r="T499">
        <f t="shared" ca="1" si="186"/>
        <v>11929.454300161782</v>
      </c>
      <c r="W499">
        <f t="shared" ca="1" si="187"/>
        <v>8720.0804362760246</v>
      </c>
      <c r="X499">
        <f t="shared" ca="1" si="188"/>
        <v>24699.425336155426</v>
      </c>
      <c r="Y499">
        <f t="shared" ca="1" si="189"/>
        <v>18948.933541596445</v>
      </c>
      <c r="Z499">
        <f t="shared" ca="1" si="190"/>
        <v>201054.38784175823</v>
      </c>
      <c r="AA499">
        <f t="shared" ca="1" si="191"/>
        <v>139568.50582735037</v>
      </c>
      <c r="AB499">
        <f t="shared" ca="1" si="192"/>
        <v>61485.882014407864</v>
      </c>
      <c r="AE499">
        <f t="shared" ca="1" si="170"/>
        <v>1</v>
      </c>
      <c r="AF499">
        <f t="shared" ca="1" si="171"/>
        <v>0</v>
      </c>
      <c r="BA499" s="7">
        <f ca="1">Table4[[#This Row],[Column20]]/Table4[[#This Row],[Column9]]</f>
        <v>5964.7271500808911</v>
      </c>
      <c r="BD499" s="6">
        <f ca="1">Table4[[#This Row],[Column19]]/Table4[[#This Row],[Column18]]</f>
        <v>0.62376010750586997</v>
      </c>
      <c r="BQ499" t="str">
        <f t="shared" ca="1" si="172"/>
        <v>1</v>
      </c>
      <c r="BS499">
        <f ca="1">IF(Table4[[#This Row],[Column28]]&gt;BU498,Table4[[#This Row],[Column3]],0)</f>
        <v>29</v>
      </c>
    </row>
    <row r="500" spans="1:71" x14ac:dyDescent="0.4">
      <c r="A500">
        <f t="shared" ca="1" si="173"/>
        <v>2</v>
      </c>
      <c r="B500" t="str">
        <f t="shared" ca="1" si="174"/>
        <v>man</v>
      </c>
      <c r="C500">
        <f t="shared" ca="1" si="175"/>
        <v>50</v>
      </c>
      <c r="D500">
        <f t="shared" ca="1" si="176"/>
        <v>5</v>
      </c>
      <c r="E500" t="str">
        <f t="shared" ca="1" si="177"/>
        <v>General work</v>
      </c>
      <c r="F500">
        <f t="shared" ca="1" si="184"/>
        <v>1</v>
      </c>
      <c r="G500" t="str">
        <f ca="1">VLOOKUP(F500,$K$3:$L$7:L504,2)</f>
        <v>high school</v>
      </c>
      <c r="H500">
        <f t="shared" ca="1" si="178"/>
        <v>4</v>
      </c>
      <c r="I500">
        <f t="shared" ca="1" si="179"/>
        <v>1</v>
      </c>
      <c r="J500">
        <f t="shared" ca="1" si="180"/>
        <v>73824</v>
      </c>
      <c r="K500">
        <v>168</v>
      </c>
      <c r="L500" t="s">
        <v>13</v>
      </c>
      <c r="N500">
        <v>201</v>
      </c>
      <c r="O500" t="s">
        <v>6</v>
      </c>
      <c r="P500">
        <f t="shared" ca="1" si="181"/>
        <v>1</v>
      </c>
      <c r="Q500" t="str">
        <f t="shared" ca="1" si="182"/>
        <v>ekiti</v>
      </c>
      <c r="R500">
        <f t="shared" ca="1" si="185"/>
        <v>295296</v>
      </c>
      <c r="S500">
        <f t="shared" ca="1" si="183"/>
        <v>75035.354803181835</v>
      </c>
      <c r="T500">
        <f t="shared" ca="1" si="186"/>
        <v>69814.100281611361</v>
      </c>
      <c r="U500">
        <v>232</v>
      </c>
      <c r="V500" t="s">
        <v>20</v>
      </c>
      <c r="W500">
        <f t="shared" ca="1" si="187"/>
        <v>29587.344688407728</v>
      </c>
      <c r="X500">
        <f t="shared" ca="1" si="188"/>
        <v>11800.992470490621</v>
      </c>
      <c r="Y500">
        <f t="shared" ca="1" si="189"/>
        <v>78429.597975155324</v>
      </c>
      <c r="Z500">
        <f t="shared" ca="1" si="190"/>
        <v>443539.69825676671</v>
      </c>
      <c r="AA500">
        <f t="shared" ca="1" si="191"/>
        <v>116423.69196208018</v>
      </c>
      <c r="AB500">
        <f t="shared" ca="1" si="192"/>
        <v>327116.00629468652</v>
      </c>
      <c r="AE500">
        <f t="shared" ca="1" si="170"/>
        <v>1</v>
      </c>
      <c r="AF500">
        <f t="shared" ca="1" si="171"/>
        <v>0</v>
      </c>
      <c r="BA500" s="7">
        <f ca="1">Table4[[#This Row],[Column20]]/Table4[[#This Row],[Column9]]</f>
        <v>69814.100281611361</v>
      </c>
      <c r="BD500" s="6">
        <f ca="1">Table4[[#This Row],[Column19]]/Table4[[#This Row],[Column18]]</f>
        <v>0.25410217139135594</v>
      </c>
      <c r="BQ500" t="str">
        <f t="shared" ca="1" si="172"/>
        <v>1</v>
      </c>
      <c r="BS500">
        <f ca="1">IF(Table4[[#This Row],[Column28]]&gt;BU499,Table4[[#This Row],[Column3]],0)</f>
        <v>50</v>
      </c>
    </row>
    <row r="501" spans="1:71" x14ac:dyDescent="0.4">
      <c r="A501">
        <f t="shared" ca="1" si="173"/>
        <v>2</v>
      </c>
      <c r="B501" t="str">
        <f t="shared" ca="1" si="174"/>
        <v>man</v>
      </c>
      <c r="C501">
        <f t="shared" ca="1" si="175"/>
        <v>49</v>
      </c>
      <c r="D501">
        <f t="shared" ca="1" si="176"/>
        <v>3</v>
      </c>
      <c r="E501" t="str">
        <f t="shared" ca="1" si="177"/>
        <v>Academia</v>
      </c>
      <c r="F501">
        <f t="shared" ca="1" si="184"/>
        <v>1</v>
      </c>
      <c r="G501" t="str">
        <f ca="1">VLOOKUP(F501,$K$3:$L$7:L505,2)</f>
        <v>high school</v>
      </c>
      <c r="H501">
        <f t="shared" ca="1" si="178"/>
        <v>0</v>
      </c>
      <c r="I501">
        <f t="shared" ca="1" si="179"/>
        <v>4</v>
      </c>
      <c r="J501">
        <f t="shared" ca="1" si="180"/>
        <v>29771</v>
      </c>
      <c r="K501">
        <v>169</v>
      </c>
      <c r="L501" t="s">
        <v>14</v>
      </c>
      <c r="N501">
        <v>202</v>
      </c>
      <c r="O501" t="s">
        <v>7</v>
      </c>
      <c r="P501">
        <f t="shared" ca="1" si="181"/>
        <v>2</v>
      </c>
      <c r="Q501" t="str">
        <f t="shared" ca="1" si="182"/>
        <v>ondo</v>
      </c>
      <c r="R501">
        <f t="shared" ca="1" si="185"/>
        <v>89313</v>
      </c>
      <c r="S501">
        <f t="shared" ca="1" si="183"/>
        <v>14993.981203207828</v>
      </c>
      <c r="T501">
        <f t="shared" ca="1" si="186"/>
        <v>103190.58099223381</v>
      </c>
      <c r="U501">
        <v>233</v>
      </c>
      <c r="V501" t="s">
        <v>21</v>
      </c>
      <c r="W501">
        <f t="shared" ca="1" si="187"/>
        <v>42362.784772384635</v>
      </c>
      <c r="X501">
        <f t="shared" ca="1" si="188"/>
        <v>7581.0919827564348</v>
      </c>
      <c r="Y501">
        <f t="shared" ca="1" si="189"/>
        <v>12397.481017963522</v>
      </c>
      <c r="Z501">
        <f t="shared" ca="1" si="190"/>
        <v>204901.06201019732</v>
      </c>
      <c r="AA501">
        <f t="shared" ca="1" si="191"/>
        <v>64937.857958348897</v>
      </c>
      <c r="AB501">
        <f t="shared" ca="1" si="192"/>
        <v>139963.20405184841</v>
      </c>
      <c r="AE501">
        <f t="shared" si="170"/>
        <v>0</v>
      </c>
      <c r="AF501">
        <f t="shared" si="171"/>
        <v>0</v>
      </c>
      <c r="BA501" s="7">
        <f ca="1">Table4[[#This Row],[Column20]]/Table4[[#This Row],[Column9]]</f>
        <v>25797.645248058452</v>
      </c>
      <c r="BD501" s="6">
        <f ca="1">Table4[[#This Row],[Column19]]/Table4[[#This Row],[Column18]]</f>
        <v>0.16788128495524535</v>
      </c>
      <c r="BQ501" t="str">
        <f t="shared" si="172"/>
        <v>0</v>
      </c>
      <c r="BS501">
        <f ca="1">IF(Table4[[#This Row],[Column28]]&gt;BU500,Table4[[#This Row],[Column3]],0)</f>
        <v>49</v>
      </c>
    </row>
    <row r="502" spans="1:71" x14ac:dyDescent="0.4">
      <c r="A502">
        <f t="shared" ca="1" si="173"/>
        <v>2</v>
      </c>
      <c r="AE502">
        <f ca="1">SUM(AE2:AE501)</f>
        <v>261</v>
      </c>
      <c r="AF502">
        <f ca="1">SUM(AF2:AF501)</f>
        <v>238</v>
      </c>
      <c r="BQ502" t="str">
        <f>IF(AA503&gt;J503,"1","0")</f>
        <v>0</v>
      </c>
      <c r="BS502" t="e">
        <f ca="1">AVERAGEIF(BS3:BS502,"&lt;&gt;0")</f>
        <v>#REF!</v>
      </c>
    </row>
    <row r="503" spans="1:71" x14ac:dyDescent="0.4">
      <c r="BQ503">
        <f ca="1">COUNTIF(BQ2:BQ502,"=1")</f>
        <v>473</v>
      </c>
      <c r="BR503" t="s">
        <v>93</v>
      </c>
      <c r="BS503" s="1">
        <f ca="1">SUMIF(BS3:BS501,"&gt;0")</f>
        <v>18375</v>
      </c>
    </row>
    <row r="504" spans="1:71" x14ac:dyDescent="0.4">
      <c r="BS504">
        <f ca="1">COUNT(BS3:BS501)</f>
        <v>499</v>
      </c>
    </row>
  </sheetData>
  <mergeCells count="5">
    <mergeCell ref="AK1:AM1"/>
    <mergeCell ref="AR1:AT1"/>
    <mergeCell ref="BE1:BH1"/>
    <mergeCell ref="BI1:BK1"/>
    <mergeCell ref="BI7:BM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5BD8-3A8D-4134-AB87-CDCF68BB0FA2}">
  <sheetPr>
    <pageSetUpPr fitToPage="1"/>
  </sheetPr>
  <dimension ref="E7:AN43"/>
  <sheetViews>
    <sheetView tabSelected="1" topLeftCell="B1" zoomScale="46" zoomScaleNormal="53" workbookViewId="0">
      <selection activeCell="AJ61" sqref="A1:XFD1048576"/>
    </sheetView>
  </sheetViews>
  <sheetFormatPr defaultRowHeight="14.15" x14ac:dyDescent="0.4"/>
  <cols>
    <col min="12" max="12" width="9.23046875" customWidth="1"/>
    <col min="14" max="20" width="9.23046875" customWidth="1"/>
    <col min="30" max="30" width="9.53515625" customWidth="1"/>
    <col min="37" max="37" width="9.23046875" customWidth="1"/>
  </cols>
  <sheetData>
    <row r="7" spans="5:38" ht="14.6" thickBot="1" x14ac:dyDescent="0.45"/>
    <row r="8" spans="5:38" x14ac:dyDescent="0.4">
      <c r="E8" s="44" t="s">
        <v>96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6"/>
    </row>
    <row r="9" spans="5:38" ht="14.6" thickBot="1" x14ac:dyDescent="0.45"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9"/>
    </row>
    <row r="10" spans="5:38" x14ac:dyDescent="0.4">
      <c r="E10" s="54" t="s">
        <v>97</v>
      </c>
      <c r="F10" s="55"/>
      <c r="G10" s="55"/>
      <c r="H10" s="56"/>
      <c r="I10" s="54" t="s">
        <v>100</v>
      </c>
      <c r="J10" s="55"/>
      <c r="K10" s="55"/>
      <c r="L10" s="56"/>
      <c r="M10" s="44" t="s">
        <v>101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6"/>
      <c r="Y10" s="55" t="s">
        <v>106</v>
      </c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6"/>
    </row>
    <row r="11" spans="5:38" ht="14.6" thickBot="1" x14ac:dyDescent="0.45">
      <c r="E11" s="47"/>
      <c r="F11" s="48"/>
      <c r="G11" s="48"/>
      <c r="H11" s="49"/>
      <c r="I11" s="47"/>
      <c r="J11" s="48"/>
      <c r="K11" s="48"/>
      <c r="L11" s="49"/>
      <c r="M11" s="47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9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6"/>
    </row>
    <row r="12" spans="5:38" ht="14.6" thickBot="1" x14ac:dyDescent="0.45">
      <c r="E12" s="84" t="s">
        <v>98</v>
      </c>
      <c r="F12" s="85"/>
      <c r="G12" s="84" t="s">
        <v>99</v>
      </c>
      <c r="H12" s="86"/>
      <c r="I12" s="87">
        <f ca="1">Sheet1!AI2</f>
        <v>37.430861723446895</v>
      </c>
      <c r="J12" s="55"/>
      <c r="K12" s="55"/>
      <c r="L12" s="56"/>
      <c r="M12" s="82" t="s">
        <v>7</v>
      </c>
      <c r="N12" s="83"/>
      <c r="O12" s="82" t="s">
        <v>102</v>
      </c>
      <c r="P12" s="83"/>
      <c r="Q12" s="82" t="s">
        <v>71</v>
      </c>
      <c r="R12" s="83"/>
      <c r="S12" s="82" t="s">
        <v>103</v>
      </c>
      <c r="T12" s="83"/>
      <c r="U12" s="82" t="s">
        <v>104</v>
      </c>
      <c r="V12" s="83"/>
      <c r="W12" s="82" t="s">
        <v>105</v>
      </c>
      <c r="X12" s="88"/>
      <c r="Y12" s="66" t="s">
        <v>76</v>
      </c>
      <c r="Z12" s="67"/>
      <c r="AA12" s="64" t="s">
        <v>107</v>
      </c>
      <c r="AB12" s="65"/>
      <c r="AC12" s="66" t="s">
        <v>108</v>
      </c>
      <c r="AD12" s="67"/>
      <c r="AE12" s="66" t="s">
        <v>109</v>
      </c>
      <c r="AF12" s="65"/>
      <c r="AG12" s="20" t="s">
        <v>110</v>
      </c>
      <c r="AH12" s="22"/>
      <c r="AI12" s="20" t="s">
        <v>115</v>
      </c>
      <c r="AJ12" s="22"/>
      <c r="AK12" s="68" t="s">
        <v>111</v>
      </c>
      <c r="AL12" s="69"/>
    </row>
    <row r="13" spans="5:38" ht="14.6" thickBot="1" x14ac:dyDescent="0.45">
      <c r="E13" s="89">
        <f ca="1">Sheet1!AG2</f>
        <v>261</v>
      </c>
      <c r="F13" s="90"/>
      <c r="G13" s="91">
        <f ca="1">Sheet1!AH2</f>
        <v>238</v>
      </c>
      <c r="H13" s="90"/>
      <c r="I13" s="54"/>
      <c r="J13" s="55"/>
      <c r="K13" s="55"/>
      <c r="L13" s="56"/>
      <c r="M13" s="44">
        <f ca="1">Sheet1!AK3</f>
        <v>87</v>
      </c>
      <c r="N13" s="46"/>
      <c r="O13" s="44">
        <f ca="1">Sheet1!AL3</f>
        <v>81</v>
      </c>
      <c r="P13" s="46"/>
      <c r="Q13" s="44">
        <f ca="1">Sheet1!AM3</f>
        <v>107</v>
      </c>
      <c r="R13" s="46"/>
      <c r="S13" s="44">
        <f ca="1">Sheet1!AN3</f>
        <v>69</v>
      </c>
      <c r="T13" s="46"/>
      <c r="U13" s="44">
        <f ca="1">Sheet1!AN3</f>
        <v>69</v>
      </c>
      <c r="V13" s="46"/>
      <c r="W13" s="44">
        <f ca="1">Sheet1!AP3</f>
        <v>66</v>
      </c>
      <c r="X13" s="45"/>
      <c r="Y13" s="70">
        <f ca="1">Sheet1!AR3</f>
        <v>72</v>
      </c>
      <c r="Z13" s="71"/>
      <c r="AA13" s="74">
        <f ca="1">Sheet1!AS3</f>
        <v>82</v>
      </c>
      <c r="AB13" s="75"/>
      <c r="AC13" s="77">
        <f ca="1">Sheet1!AT3</f>
        <v>83</v>
      </c>
      <c r="AD13" s="78"/>
      <c r="AE13" s="70">
        <f ca="1">Sheet1!AV3</f>
        <v>71</v>
      </c>
      <c r="AF13" s="71"/>
      <c r="AG13" s="44">
        <f ca="1">Sheet1!AX3</f>
        <v>64</v>
      </c>
      <c r="AH13" s="46"/>
      <c r="AI13" s="44">
        <f ca="1">Sheet1!AU3</f>
        <v>69</v>
      </c>
      <c r="AJ13" s="46"/>
      <c r="AK13" s="79">
        <f ca="1">Sheet1!AW3</f>
        <v>58</v>
      </c>
      <c r="AL13" s="80"/>
    </row>
    <row r="14" spans="5:38" ht="14.6" thickBot="1" x14ac:dyDescent="0.45">
      <c r="E14" s="82"/>
      <c r="F14" s="83"/>
      <c r="G14" s="88"/>
      <c r="H14" s="83"/>
      <c r="I14" s="47"/>
      <c r="J14" s="48"/>
      <c r="K14" s="48"/>
      <c r="L14" s="49"/>
      <c r="M14" s="47"/>
      <c r="N14" s="49"/>
      <c r="O14" s="47"/>
      <c r="P14" s="49"/>
      <c r="Q14" s="47"/>
      <c r="R14" s="49"/>
      <c r="S14" s="47"/>
      <c r="T14" s="49"/>
      <c r="U14" s="47"/>
      <c r="V14" s="49"/>
      <c r="W14" s="47"/>
      <c r="X14" s="48"/>
      <c r="Y14" s="72"/>
      <c r="Z14" s="73"/>
      <c r="AA14" s="72"/>
      <c r="AB14" s="76"/>
      <c r="AC14" s="77"/>
      <c r="AD14" s="78"/>
      <c r="AE14" s="72"/>
      <c r="AF14" s="73"/>
      <c r="AG14" s="47"/>
      <c r="AH14" s="49"/>
      <c r="AI14" s="47"/>
      <c r="AJ14" s="49"/>
      <c r="AK14" s="81"/>
      <c r="AL14" s="76"/>
    </row>
    <row r="15" spans="5:38" x14ac:dyDescent="0.4">
      <c r="E15" s="32"/>
      <c r="F15" s="33"/>
      <c r="G15" s="33"/>
      <c r="H15" s="34"/>
      <c r="I15" s="44" t="s">
        <v>77</v>
      </c>
      <c r="J15" s="45"/>
      <c r="K15" s="45"/>
      <c r="L15" s="46"/>
      <c r="AK15" s="38"/>
      <c r="AL15" s="40"/>
    </row>
    <row r="16" spans="5:38" ht="14.6" thickBot="1" x14ac:dyDescent="0.45">
      <c r="E16" s="35"/>
      <c r="F16" s="36"/>
      <c r="G16" s="36"/>
      <c r="H16" s="37"/>
      <c r="I16" s="47"/>
      <c r="J16" s="48"/>
      <c r="K16" s="48"/>
      <c r="L16" s="49"/>
      <c r="AK16" s="41"/>
      <c r="AL16" s="43"/>
    </row>
    <row r="17" spans="5:38" x14ac:dyDescent="0.4">
      <c r="E17" s="35"/>
      <c r="F17" s="36"/>
      <c r="G17" s="36"/>
      <c r="H17" s="37"/>
      <c r="I17" s="23">
        <f ca="1">Sheet1!AZ3</f>
        <v>57272.224448897796</v>
      </c>
      <c r="J17" s="24"/>
      <c r="K17" s="24"/>
      <c r="L17" s="25"/>
      <c r="AK17" s="41"/>
      <c r="AL17" s="43"/>
    </row>
    <row r="18" spans="5:38" ht="14.6" thickBot="1" x14ac:dyDescent="0.45">
      <c r="E18" s="35"/>
      <c r="F18" s="36"/>
      <c r="G18" s="36"/>
      <c r="H18" s="37"/>
      <c r="I18" s="26"/>
      <c r="J18" s="27"/>
      <c r="K18" s="27"/>
      <c r="L18" s="28"/>
      <c r="AK18" s="41"/>
      <c r="AL18" s="43"/>
    </row>
    <row r="19" spans="5:38" x14ac:dyDescent="0.4">
      <c r="E19" s="35"/>
      <c r="F19" s="36"/>
      <c r="G19" s="36"/>
      <c r="H19" s="37"/>
      <c r="I19" s="44" t="s">
        <v>112</v>
      </c>
      <c r="J19" s="45"/>
      <c r="K19" s="45"/>
      <c r="L19" s="46"/>
      <c r="AK19" s="41"/>
      <c r="AL19" s="43"/>
    </row>
    <row r="20" spans="5:38" ht="14.6" thickBot="1" x14ac:dyDescent="0.45">
      <c r="E20" s="35"/>
      <c r="F20" s="36"/>
      <c r="G20" s="36"/>
      <c r="H20" s="37"/>
      <c r="I20" s="47"/>
      <c r="J20" s="48"/>
      <c r="K20" s="48"/>
      <c r="L20" s="49"/>
      <c r="AK20" s="41"/>
      <c r="AL20" s="43"/>
    </row>
    <row r="21" spans="5:38" x14ac:dyDescent="0.4">
      <c r="E21" s="35"/>
      <c r="F21" s="36"/>
      <c r="G21" s="36"/>
      <c r="H21" s="37"/>
      <c r="I21" s="58">
        <f ca="1">Sheet1!BB3</f>
        <v>28198.166621550736</v>
      </c>
      <c r="J21" s="59"/>
      <c r="K21" s="59"/>
      <c r="L21" s="60"/>
      <c r="AK21" s="41"/>
      <c r="AL21" s="43"/>
    </row>
    <row r="22" spans="5:38" ht="14.6" thickBot="1" x14ac:dyDescent="0.45">
      <c r="E22" s="35"/>
      <c r="F22" s="36"/>
      <c r="G22" s="36"/>
      <c r="H22" s="37"/>
      <c r="I22" s="61"/>
      <c r="J22" s="62"/>
      <c r="K22" s="62"/>
      <c r="L22" s="63"/>
      <c r="AK22" s="41"/>
      <c r="AL22" s="43"/>
    </row>
    <row r="23" spans="5:38" x14ac:dyDescent="0.4">
      <c r="E23" s="35"/>
      <c r="F23" s="36"/>
      <c r="G23" s="36"/>
      <c r="H23" s="37"/>
      <c r="I23" s="52" t="s">
        <v>113</v>
      </c>
      <c r="J23" s="45"/>
      <c r="K23" s="45"/>
      <c r="L23" s="46"/>
      <c r="AK23" s="41"/>
      <c r="AL23" s="43"/>
    </row>
    <row r="24" spans="5:38" ht="14.6" thickBot="1" x14ac:dyDescent="0.45">
      <c r="E24" s="35"/>
      <c r="F24" s="36"/>
      <c r="G24" s="36"/>
      <c r="H24" s="37"/>
      <c r="I24" s="47"/>
      <c r="J24" s="48"/>
      <c r="K24" s="48"/>
      <c r="L24" s="49"/>
      <c r="AK24" s="41"/>
      <c r="AL24" s="43"/>
    </row>
    <row r="25" spans="5:38" ht="14.6" thickBot="1" x14ac:dyDescent="0.45">
      <c r="E25" s="35"/>
      <c r="F25" s="36"/>
      <c r="G25" s="36"/>
      <c r="H25" s="37"/>
      <c r="I25" s="44">
        <f ca="1">Sheet1!BC3</f>
        <v>50</v>
      </c>
      <c r="J25" s="45"/>
      <c r="K25" s="45"/>
      <c r="L25" s="46"/>
      <c r="AK25" s="50"/>
      <c r="AL25" s="51"/>
    </row>
    <row r="26" spans="5:38" ht="14.6" thickBot="1" x14ac:dyDescent="0.45">
      <c r="E26" s="35"/>
      <c r="F26" s="36"/>
      <c r="G26" s="36"/>
      <c r="H26" s="37"/>
      <c r="I26" s="47"/>
      <c r="J26" s="48"/>
      <c r="K26" s="48"/>
      <c r="L26" s="49"/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40"/>
    </row>
    <row r="27" spans="5:38" x14ac:dyDescent="0.4">
      <c r="E27" s="35"/>
      <c r="F27" s="36"/>
      <c r="G27" s="36"/>
      <c r="H27" s="37"/>
      <c r="I27" s="52" t="s">
        <v>81</v>
      </c>
      <c r="J27" s="45"/>
      <c r="K27" s="45"/>
      <c r="L27" s="46"/>
      <c r="M27" s="4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3"/>
    </row>
    <row r="28" spans="5:38" ht="14.6" thickBot="1" x14ac:dyDescent="0.45">
      <c r="E28" s="35"/>
      <c r="F28" s="36"/>
      <c r="G28" s="36"/>
      <c r="H28" s="37"/>
      <c r="I28" s="54"/>
      <c r="J28" s="55"/>
      <c r="K28" s="55"/>
      <c r="L28" s="56"/>
      <c r="M28" s="41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3"/>
    </row>
    <row r="29" spans="5:38" x14ac:dyDescent="0.4">
      <c r="E29" s="35"/>
      <c r="F29" s="36"/>
      <c r="G29" s="36"/>
      <c r="H29" s="37"/>
      <c r="I29" s="44">
        <f ca="1">Sheet1!BF3</f>
        <v>158</v>
      </c>
      <c r="J29" s="45"/>
      <c r="K29" s="45"/>
      <c r="L29" s="46"/>
      <c r="M29" s="41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3"/>
    </row>
    <row r="30" spans="5:38" ht="14.6" thickBot="1" x14ac:dyDescent="0.45">
      <c r="E30" s="35"/>
      <c r="F30" s="36"/>
      <c r="G30" s="36"/>
      <c r="H30" s="37"/>
      <c r="I30" s="47"/>
      <c r="J30" s="48"/>
      <c r="K30" s="48"/>
      <c r="L30" s="49"/>
      <c r="M30" s="41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3"/>
    </row>
    <row r="31" spans="5:38" x14ac:dyDescent="0.4">
      <c r="E31" s="35"/>
      <c r="F31" s="36"/>
      <c r="G31" s="36"/>
      <c r="H31" s="37"/>
      <c r="I31" s="52" t="s">
        <v>116</v>
      </c>
      <c r="J31" s="45"/>
      <c r="K31" s="45"/>
      <c r="L31" s="46"/>
      <c r="M31" s="4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3"/>
    </row>
    <row r="32" spans="5:38" ht="14.6" thickBot="1" x14ac:dyDescent="0.45">
      <c r="E32" s="35"/>
      <c r="F32" s="36"/>
      <c r="G32" s="36"/>
      <c r="H32" s="37"/>
      <c r="I32" s="47"/>
      <c r="J32" s="48"/>
      <c r="K32" s="48"/>
      <c r="L32" s="49"/>
      <c r="M32" s="41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5:40" x14ac:dyDescent="0.4">
      <c r="E33" s="35"/>
      <c r="F33" s="36"/>
      <c r="G33" s="36"/>
      <c r="H33" s="37"/>
      <c r="I33" s="53">
        <f ca="1">Sheet1!BR3</f>
        <v>0.94789579158316628</v>
      </c>
      <c r="J33" s="45"/>
      <c r="K33" s="45"/>
      <c r="L33" s="46"/>
      <c r="M33" s="4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3"/>
    </row>
    <row r="34" spans="5:40" ht="14.6" thickBot="1" x14ac:dyDescent="0.45">
      <c r="E34" s="35"/>
      <c r="F34" s="36"/>
      <c r="G34" s="36"/>
      <c r="H34" s="37"/>
      <c r="I34" s="47"/>
      <c r="J34" s="48"/>
      <c r="K34" s="48"/>
      <c r="L34" s="49"/>
      <c r="M34" s="41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3"/>
    </row>
    <row r="35" spans="5:40" x14ac:dyDescent="0.4">
      <c r="E35" s="35"/>
      <c r="F35" s="36"/>
      <c r="G35" s="36"/>
      <c r="H35" s="37"/>
      <c r="I35" s="52" t="s">
        <v>117</v>
      </c>
      <c r="J35" s="45"/>
      <c r="K35" s="45"/>
      <c r="L35" s="46"/>
      <c r="M35" s="41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3"/>
    </row>
    <row r="36" spans="5:40" ht="14.6" thickBot="1" x14ac:dyDescent="0.45">
      <c r="E36" s="35"/>
      <c r="F36" s="36"/>
      <c r="G36" s="36"/>
      <c r="H36" s="37"/>
      <c r="I36" s="54"/>
      <c r="J36" s="55"/>
      <c r="K36" s="55"/>
      <c r="L36" s="56"/>
      <c r="M36" s="41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3"/>
    </row>
    <row r="37" spans="5:40" x14ac:dyDescent="0.4">
      <c r="E37" s="35"/>
      <c r="F37" s="36"/>
      <c r="G37" s="36"/>
      <c r="H37" s="37"/>
      <c r="I37" s="57">
        <f ca="1">Sheet1!BT4</f>
        <v>36.823647294589179</v>
      </c>
      <c r="J37" s="45"/>
      <c r="K37" s="45"/>
      <c r="L37" s="46"/>
      <c r="M37" s="4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3"/>
    </row>
    <row r="38" spans="5:40" ht="14.6" thickBot="1" x14ac:dyDescent="0.45">
      <c r="E38" s="35"/>
      <c r="F38" s="36"/>
      <c r="G38" s="36"/>
      <c r="H38" s="37"/>
      <c r="I38" s="47"/>
      <c r="J38" s="48"/>
      <c r="K38" s="48"/>
      <c r="L38" s="49"/>
      <c r="M38" s="41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3"/>
    </row>
    <row r="39" spans="5:40" x14ac:dyDescent="0.4">
      <c r="E39" s="44" t="s">
        <v>114</v>
      </c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6"/>
    </row>
    <row r="40" spans="5:40" ht="14.6" thickBot="1" x14ac:dyDescent="0.45">
      <c r="E40" s="4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9"/>
    </row>
    <row r="41" spans="5:40" ht="14.6" thickBot="1" x14ac:dyDescent="0.45">
      <c r="E41" s="29" t="s">
        <v>76</v>
      </c>
      <c r="F41" s="30"/>
      <c r="G41" s="30"/>
      <c r="H41" s="31"/>
      <c r="I41" s="20" t="s">
        <v>107</v>
      </c>
      <c r="J41" s="21"/>
      <c r="K41" s="21"/>
      <c r="L41" s="21"/>
      <c r="M41" s="20" t="s">
        <v>108</v>
      </c>
      <c r="N41" s="21"/>
      <c r="O41" s="21"/>
      <c r="P41" s="22"/>
      <c r="Q41" s="21" t="s">
        <v>109</v>
      </c>
      <c r="R41" s="21"/>
      <c r="S41" s="21"/>
      <c r="T41" s="21"/>
      <c r="U41" s="20" t="s">
        <v>110</v>
      </c>
      <c r="V41" s="21"/>
      <c r="W41" s="21"/>
      <c r="X41" s="22"/>
      <c r="Y41" s="20" t="s">
        <v>115</v>
      </c>
      <c r="Z41" s="21"/>
      <c r="AA41" s="21"/>
      <c r="AB41" s="22"/>
      <c r="AC41" s="21" t="s">
        <v>111</v>
      </c>
      <c r="AD41" s="21"/>
      <c r="AE41" s="21"/>
      <c r="AF41" s="22"/>
    </row>
    <row r="42" spans="5:40" x14ac:dyDescent="0.4">
      <c r="E42" s="23">
        <f ca="1">Sheet1!BI8</f>
        <v>57442.125</v>
      </c>
      <c r="F42" s="24"/>
      <c r="G42" s="24"/>
      <c r="H42" s="25"/>
      <c r="I42" s="23">
        <f ca="1">Sheet1!BM8</f>
        <v>58206.097560975613</v>
      </c>
      <c r="J42" s="24"/>
      <c r="K42" s="24"/>
      <c r="L42" s="25"/>
      <c r="M42" s="23">
        <f ca="1">Sheet1!BJ8</f>
        <v>54695.783132530123</v>
      </c>
      <c r="N42" s="24"/>
      <c r="O42" s="24"/>
      <c r="P42" s="25"/>
      <c r="Q42" s="23">
        <f ca="1">Sheet1!BK8</f>
        <v>59154.661971830988</v>
      </c>
      <c r="R42" s="24"/>
      <c r="S42" s="24"/>
      <c r="T42" s="25"/>
      <c r="U42" s="23">
        <f ca="1">Sheet1!BL8</f>
        <v>57224.234375</v>
      </c>
      <c r="V42" s="24"/>
      <c r="W42" s="24"/>
      <c r="X42" s="25"/>
      <c r="Y42" s="23">
        <f ca="1">Sheet1!BO8</f>
        <v>55329.710144927536</v>
      </c>
      <c r="Z42" s="24"/>
      <c r="AA42" s="24"/>
      <c r="AB42" s="25"/>
      <c r="AC42" s="23">
        <f ca="1">Sheet1!BN8</f>
        <v>59487.5</v>
      </c>
      <c r="AD42" s="24"/>
      <c r="AE42" s="24"/>
      <c r="AF42" s="25"/>
    </row>
    <row r="43" spans="5:40" ht="14.6" thickBot="1" x14ac:dyDescent="0.45">
      <c r="E43" s="26"/>
      <c r="F43" s="27"/>
      <c r="G43" s="27"/>
      <c r="H43" s="28"/>
      <c r="I43" s="26"/>
      <c r="J43" s="27"/>
      <c r="K43" s="27"/>
      <c r="L43" s="28"/>
      <c r="M43" s="26"/>
      <c r="N43" s="27"/>
      <c r="O43" s="27"/>
      <c r="P43" s="28"/>
      <c r="Q43" s="26"/>
      <c r="R43" s="27"/>
      <c r="S43" s="27"/>
      <c r="T43" s="28"/>
      <c r="U43" s="26"/>
      <c r="V43" s="27"/>
      <c r="W43" s="27"/>
      <c r="X43" s="28"/>
      <c r="Y43" s="26"/>
      <c r="Z43" s="27"/>
      <c r="AA43" s="27"/>
      <c r="AB43" s="28"/>
      <c r="AC43" s="26"/>
      <c r="AD43" s="27"/>
      <c r="AE43" s="27"/>
      <c r="AF43" s="28"/>
    </row>
  </sheetData>
  <mergeCells count="66">
    <mergeCell ref="I15:L16"/>
    <mergeCell ref="I17:L18"/>
    <mergeCell ref="E8:AL9"/>
    <mergeCell ref="Y10:AL11"/>
    <mergeCell ref="Q12:R12"/>
    <mergeCell ref="U12:V12"/>
    <mergeCell ref="W12:X12"/>
    <mergeCell ref="S12:T12"/>
    <mergeCell ref="M13:N14"/>
    <mergeCell ref="Q13:R14"/>
    <mergeCell ref="S13:T14"/>
    <mergeCell ref="W13:X14"/>
    <mergeCell ref="U13:V14"/>
    <mergeCell ref="O13:P14"/>
    <mergeCell ref="E13:F14"/>
    <mergeCell ref="G13:H14"/>
    <mergeCell ref="M10:X11"/>
    <mergeCell ref="M12:N12"/>
    <mergeCell ref="O12:P12"/>
    <mergeCell ref="Y12:Z12"/>
    <mergeCell ref="E10:H11"/>
    <mergeCell ref="E12:F12"/>
    <mergeCell ref="G12:H12"/>
    <mergeCell ref="I10:L11"/>
    <mergeCell ref="I12:L14"/>
    <mergeCell ref="AA12:AB12"/>
    <mergeCell ref="AC12:AD12"/>
    <mergeCell ref="AE12:AF12"/>
    <mergeCell ref="AK12:AL12"/>
    <mergeCell ref="Y13:Z14"/>
    <mergeCell ref="AA13:AB14"/>
    <mergeCell ref="AC13:AD14"/>
    <mergeCell ref="AE13:AF14"/>
    <mergeCell ref="AK13:AL14"/>
    <mergeCell ref="AG12:AH12"/>
    <mergeCell ref="AG13:AH14"/>
    <mergeCell ref="E15:H38"/>
    <mergeCell ref="M26:AL38"/>
    <mergeCell ref="E39:AN40"/>
    <mergeCell ref="AI12:AJ12"/>
    <mergeCell ref="AI13:AJ14"/>
    <mergeCell ref="AK15:AL25"/>
    <mergeCell ref="I29:L30"/>
    <mergeCell ref="I31:L32"/>
    <mergeCell ref="I33:L34"/>
    <mergeCell ref="I35:L36"/>
    <mergeCell ref="I37:L38"/>
    <mergeCell ref="I19:L20"/>
    <mergeCell ref="I21:L22"/>
    <mergeCell ref="I23:L24"/>
    <mergeCell ref="I25:L26"/>
    <mergeCell ref="I27:L28"/>
    <mergeCell ref="Y41:AB41"/>
    <mergeCell ref="AC41:AF41"/>
    <mergeCell ref="E42:H43"/>
    <mergeCell ref="I42:L43"/>
    <mergeCell ref="M42:P43"/>
    <mergeCell ref="Q42:T43"/>
    <mergeCell ref="U42:X43"/>
    <mergeCell ref="Y42:AB43"/>
    <mergeCell ref="AC42:AF43"/>
    <mergeCell ref="E41:H41"/>
    <mergeCell ref="I41:L41"/>
    <mergeCell ref="M41:P41"/>
    <mergeCell ref="Q41:T41"/>
    <mergeCell ref="U41:X41"/>
  </mergeCells>
  <pageMargins left="0.7" right="0.7" top="0.75" bottom="0.75" header="0.3" footer="0.3"/>
  <pageSetup paperSize="9" scale="2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dashboard</vt:lpstr>
      <vt:lpstr>totalbroke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2024-07-03T20:53:18Z</cp:lastPrinted>
  <dcterms:created xsi:type="dcterms:W3CDTF">2024-07-01T19:16:58Z</dcterms:created>
  <dcterms:modified xsi:type="dcterms:W3CDTF">2024-07-03T21:03:02Z</dcterms:modified>
</cp:coreProperties>
</file>