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asgn\"/>
    </mc:Choice>
  </mc:AlternateContent>
  <bookViews>
    <workbookView xWindow="-105" yWindow="-105" windowWidth="23250" windowHeight="12720" activeTab="1"/>
  </bookViews>
  <sheets>
    <sheet name="Exercise 1" sheetId="1" r:id="rId1"/>
    <sheet name="Exercise 2" sheetId="3" r:id="rId2"/>
    <sheet name="Exercise 2 - result" sheetId="2" state="hidden" r:id="rId3"/>
    <sheet name="Credits" sheetId="4" state="hidden" r:id="rId4"/>
  </sheets>
  <calcPr calcId="152511"/>
</workbook>
</file>

<file path=xl/calcChain.xml><?xml version="1.0" encoding="utf-8"?>
<calcChain xmlns="http://schemas.openxmlformats.org/spreadsheetml/2006/main">
  <c r="F11" i="3" l="1"/>
  <c r="F10" i="3"/>
  <c r="F9" i="3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E4" i="3"/>
  <c r="E3" i="3"/>
  <c r="E2" i="3"/>
  <c r="D5" i="3"/>
  <c r="D4" i="3"/>
  <c r="D3" i="3"/>
  <c r="D2" i="3"/>
  <c r="B2" i="3"/>
  <c r="C5" i="3"/>
  <c r="C4" i="3"/>
  <c r="C3" i="3"/>
  <c r="C2" i="3"/>
  <c r="B5" i="3"/>
  <c r="B4" i="3"/>
  <c r="B3" i="3"/>
  <c r="F53" i="1"/>
  <c r="F50" i="1"/>
  <c r="F49" i="1"/>
  <c r="F48" i="1"/>
  <c r="F46" i="1"/>
  <c r="F45" i="1"/>
  <c r="F44" i="1"/>
  <c r="F43" i="1"/>
  <c r="F40" i="1"/>
  <c r="F39" i="1" l="1"/>
  <c r="F38" i="1"/>
  <c r="F37" i="1"/>
  <c r="F36" i="1"/>
  <c r="F33" i="1"/>
  <c r="F32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<sst xmlns="http://schemas.openxmlformats.org/spreadsheetml/2006/main" count="1532" uniqueCount="76">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</sst>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32" workbookViewId="0">
      <selection activeCell="F44" sqref="F44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COUNTIF(G2:G25,"Boston")</f>
        <v>4</v>
      </c>
    </row>
    <row r="30" spans="1:7" x14ac:dyDescent="0.25">
      <c r="E30" s="4" t="s">
        <v>36</v>
      </c>
      <c r="F30">
        <f>COUNTIF(D2:D25,"microwave")</f>
        <v>5</v>
      </c>
    </row>
    <row r="31" spans="1:7" x14ac:dyDescent="0.25">
      <c r="E31" s="4" t="s">
        <v>37</v>
      </c>
      <c r="F31">
        <f>COUNTIF(F2:F25,"truck 3")</f>
        <v>8</v>
      </c>
    </row>
    <row r="32" spans="1:7" x14ac:dyDescent="0.25">
      <c r="E32" s="4" t="s">
        <v>38</v>
      </c>
      <c r="F32">
        <f>COUNTIF(C2:C25,"Peter White")</f>
        <v>6</v>
      </c>
    </row>
    <row r="33" spans="5:6" x14ac:dyDescent="0.25">
      <c r="E33" s="4" t="s">
        <v>30</v>
      </c>
      <c r="F33">
        <f>COUNTIF(E2:E25,"&lt;20")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SUMIF(D2:D25,"refrigerator",E2:E25)</f>
        <v>105</v>
      </c>
    </row>
    <row r="37" spans="5:6" x14ac:dyDescent="0.25">
      <c r="E37" s="4" t="s">
        <v>28</v>
      </c>
      <c r="F37">
        <f>SUMIF(D2:D25,"washing machine",E2:E25)</f>
        <v>164</v>
      </c>
    </row>
    <row r="38" spans="5:6" x14ac:dyDescent="0.25">
      <c r="E38" s="4" t="s">
        <v>34</v>
      </c>
      <c r="F38">
        <f>SUMIFS(E2:E25,F2:F25,"truck 4")</f>
        <v>156</v>
      </c>
    </row>
    <row r="39" spans="5:6" x14ac:dyDescent="0.25">
      <c r="E39" s="4" t="s">
        <v>44</v>
      </c>
      <c r="F39">
        <f>SUMIF(F2:F25,"truck*",E2:E25)</f>
        <v>511</v>
      </c>
    </row>
    <row r="40" spans="5:6" x14ac:dyDescent="0.25">
      <c r="E40" s="4" t="s">
        <v>44</v>
      </c>
      <c r="F40">
        <f>SUMIF(F2:F25,"&lt;&gt;airplane",E2:E25)</f>
        <v>511</v>
      </c>
    </row>
    <row r="42" spans="5:6" x14ac:dyDescent="0.25">
      <c r="E42" s="4"/>
      <c r="F42" s="3" t="s">
        <v>25</v>
      </c>
    </row>
    <row r="43" spans="5:6" x14ac:dyDescent="0.25">
      <c r="E43" s="4" t="s">
        <v>39</v>
      </c>
      <c r="F43">
        <f>COUNTIFS(G2:G25,"Boston",D2:D25,"microwave")</f>
        <v>2</v>
      </c>
    </row>
    <row r="44" spans="5:6" x14ac:dyDescent="0.25">
      <c r="E44" s="4" t="s">
        <v>40</v>
      </c>
      <c r="F44">
        <f>COUNTIFS(C2:C25,"Peter White",F2:F25,"truck 1")</f>
        <v>2</v>
      </c>
    </row>
    <row r="45" spans="5:6" x14ac:dyDescent="0.25">
      <c r="E45" s="4" t="s">
        <v>41</v>
      </c>
      <c r="F45">
        <f>COUNTIFS(G2:G25,"Boston",B2:B25,"&gt;2/3/2013")</f>
        <v>0</v>
      </c>
    </row>
    <row r="46" spans="5:6" x14ac:dyDescent="0.25">
      <c r="E46" s="4" t="s">
        <v>42</v>
      </c>
      <c r="F46">
        <f>COUNTIFS(B2:B25,"&gt;2/3/2013",B2:B25,"&lt;2/6/2013")</f>
        <v>0</v>
      </c>
    </row>
    <row r="47" spans="5:6" x14ac:dyDescent="0.25">
      <c r="F47" s="3" t="s">
        <v>26</v>
      </c>
    </row>
    <row r="48" spans="5:6" x14ac:dyDescent="0.25">
      <c r="E48" s="4" t="s">
        <v>31</v>
      </c>
      <c r="F48">
        <f>SUMIFS(E2:E25,G2:G25,"NY",D2:D25,"microwave")</f>
        <v>25</v>
      </c>
    </row>
    <row r="49" spans="5:6" x14ac:dyDescent="0.25">
      <c r="E49" s="4" t="s">
        <v>33</v>
      </c>
      <c r="F49">
        <f>SUMIFS(E2:E25,F2:F25,"truck 1",G2:G25,"Pittsburgh")</f>
        <v>75</v>
      </c>
    </row>
    <row r="50" spans="5:6" x14ac:dyDescent="0.25">
      <c r="E50" s="4" t="s">
        <v>43</v>
      </c>
      <c r="F50">
        <f>SUMIFS(E2:E25,B2:B25,"&gt;2/3/2013",B2:B25,"&lt;2/6/2013")</f>
        <v>0</v>
      </c>
    </row>
    <row r="53" spans="5:6" x14ac:dyDescent="0.25">
      <c r="E53" s="4" t="s">
        <v>32</v>
      </c>
      <c r="F53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F12" sqref="F1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COUNTIF(B16:B241,A2)</f>
        <v>71</v>
      </c>
      <c r="C2" s="2">
        <f>SUMIF(B16:B241,A2,E16:E241)</f>
        <v>717</v>
      </c>
      <c r="D2" s="2">
        <f>COUNTIFS(B16:B241,A2,D16:D241,"cash")</f>
        <v>42</v>
      </c>
      <c r="E2" s="2">
        <f>COUNTIFS(B16:B241,A2,D16:D241,"credit card")</f>
        <v>29</v>
      </c>
      <c r="F2" s="2">
        <f>SUMIFS(E16:E241,B16:B241,A2,D16:D241,"cash")</f>
        <v>414</v>
      </c>
    </row>
    <row r="3" spans="1:6" x14ac:dyDescent="0.25">
      <c r="A3" s="9" t="s">
        <v>47</v>
      </c>
      <c r="B3" s="2">
        <f>COUNTIF(B16:B241,A3)</f>
        <v>46</v>
      </c>
      <c r="C3" s="2">
        <f>SUMIF(B16:B241,A3,E16:E241)</f>
        <v>1934</v>
      </c>
      <c r="D3" s="2">
        <f>COUNTIFS(B16:B241,A3,D16:D241,"cash")</f>
        <v>31</v>
      </c>
      <c r="E3" s="2">
        <f>COUNTIFS(B16:B241,A3,D16:D241,"credit card")</f>
        <v>15</v>
      </c>
      <c r="F3" s="2">
        <f>SUMIFS(E16:E241,B16:B241,A3,D16:D241,"cash")</f>
        <v>1350</v>
      </c>
    </row>
    <row r="4" spans="1:6" x14ac:dyDescent="0.25">
      <c r="A4" s="10" t="s">
        <v>48</v>
      </c>
      <c r="B4" s="2">
        <f>COUNTIF(B16:B241,A4)</f>
        <v>50</v>
      </c>
      <c r="C4" s="2">
        <f>SUMIF(B16:B241,A4,E16:E241)</f>
        <v>1650</v>
      </c>
      <c r="D4" s="2">
        <f>COUNTIFS(B16:B241,A4,D16:D241,"cash")</f>
        <v>35</v>
      </c>
      <c r="E4" s="2">
        <f>COUNTIFS(B16:B241,A4,D16:D241,"credit card")</f>
        <v>15</v>
      </c>
      <c r="F4" s="2">
        <f>SUMIFS(E16:E241,B16:B241,A4,D16:D241,"cash")</f>
        <v>1155</v>
      </c>
    </row>
    <row r="5" spans="1:6" x14ac:dyDescent="0.25">
      <c r="A5" s="2" t="s">
        <v>52</v>
      </c>
      <c r="B5" s="2">
        <f>COUNTIF(B16:B241,A5)</f>
        <v>32</v>
      </c>
      <c r="C5" s="2">
        <f>SUMIF(B16:B241,A5,E16:E241)</f>
        <v>1119</v>
      </c>
      <c r="D5" s="2">
        <f>COUNTIFS(B16:B241,A5,D16:D241,"cash")</f>
        <v>21</v>
      </c>
      <c r="E5" s="2">
        <f>COUNTIFS(B16:B241,A5,D16:D241,"credit card")</f>
        <v>11</v>
      </c>
      <c r="F5" s="2">
        <f>SUMIFS(E16:E241,B16:B241,A5,D16:D241,"cash")</f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COUNTIF(C16:C241,A9)</f>
        <v>25</v>
      </c>
      <c r="C9" s="2">
        <f>SUMIF(C16:C241,A9,E16:E241)</f>
        <v>688</v>
      </c>
      <c r="D9" s="2">
        <f>COUNTIFS(C16:C241,A9,B16:B241,"Shaving")</f>
        <v>7</v>
      </c>
      <c r="E9" s="2">
        <f>COUNTIFS(C16:C241,A9,B16:B241,"Kids")</f>
        <v>1</v>
      </c>
      <c r="F9" s="2">
        <f>SUMIFS(E16:E241,C16:C241,A9,A16:A241,"&gt;=5/10/2013",A16:A241,"&lt;=5/20/2013",B16:B241,"Shaving")</f>
        <v>0</v>
      </c>
    </row>
    <row r="10" spans="1:6" x14ac:dyDescent="0.25">
      <c r="A10" s="9" t="s">
        <v>54</v>
      </c>
      <c r="B10" s="2">
        <f>COUNTIF(C16:C241,A10)</f>
        <v>31</v>
      </c>
      <c r="C10" s="2">
        <f>SUMIF(C16:C241,A10,E16:E241)</f>
        <v>965</v>
      </c>
      <c r="D10" s="2">
        <f>COUNTIFS(C16:C241,A10,B16:B241,"Shaving")</f>
        <v>8</v>
      </c>
      <c r="E10" s="2">
        <f>COUNTIFS(C16:C241,A10,B16:B241,"Kids")</f>
        <v>1</v>
      </c>
      <c r="F10" s="2">
        <f>SUMIFS(E16:E241,C16:C241,A10,A16:A241,"&gt;=5/10/2013",A16:A241,"&lt;=5/20/2013",B16:B241,"Shaving")</f>
        <v>0</v>
      </c>
    </row>
    <row r="11" spans="1:6" x14ac:dyDescent="0.25">
      <c r="A11" s="9" t="s">
        <v>56</v>
      </c>
      <c r="B11" s="2">
        <f>COUNTIF(C16:C241,A11)</f>
        <v>23</v>
      </c>
      <c r="C11" s="2">
        <f>SUMIF(C16:C241,A11,E16:E241)</f>
        <v>701</v>
      </c>
      <c r="D11" s="2">
        <f>COUNTIFS(C16:C241,A11,B16:B241,"Shaving")</f>
        <v>5</v>
      </c>
      <c r="E11" s="2">
        <f>COUNTIFS(C16:C241,A11,B16:B241,"Kids")</f>
        <v>1</v>
      </c>
      <c r="F11" s="2">
        <f>SUMIFS(E16:E241,C16:C241,A11,A16:A241,"&gt;=5/10/2013",A16:A241,"&lt;=5/20/2013",B16:B241,"Shaving")</f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opLeftCell="A3" workbookViewId="0">
      <selection activeCell="H12" sqref="H1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user</cp:lastModifiedBy>
  <dcterms:created xsi:type="dcterms:W3CDTF">2013-06-05T17:23:06Z</dcterms:created>
  <dcterms:modified xsi:type="dcterms:W3CDTF">2022-05-07T19:01:36Z</dcterms:modified>
</cp:coreProperties>
</file>