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ст1" sheetId="1" r:id="rId4"/>
    <sheet name="Лист2" sheetId="2" r:id="rId5"/>
    <sheet name="Лист3" sheetId="3" r:id="rId6"/>
  </sheets>
  <definedNames>
    <definedName name="_xlnm.Print_Area" localSheetId="0">'Лист1'!$B$1:$AJ$57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<sst xmlns="http://schemas.openxmlformats.org/spreadsheetml/2006/main" uniqueCount="75">
  <si>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</si>
  <si>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</si>
  <si>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r>
      <t xml:space="preserve">Информационно-статистическая справка </t>
    </r>
    <r>
      <rPr>
        <rFont val="Times New Roman"/>
        <b val="true"/>
        <i val="false"/>
        <strike val="false"/>
        <color rgb="FF000000"/>
        <sz val="12"/>
        <u val="single"/>
      </rPr>
      <t xml:space="preserve">куратора</t>
    </r>
  </si>
  <si>
    <t xml:space="preserve">по результатам промежуточной аттестации и семестрового контроля успеваемости в </t>
  </si>
  <si>
    <t xml:space="preserve"> семестре </t>
  </si>
  <si>
    <t xml:space="preserve"> учебного года</t>
  </si>
  <si>
    <t xml:space="preserve">Группа: </t>
  </si>
  <si>
    <t>ПИ-209</t>
  </si>
  <si>
    <t xml:space="preserve">Специальность: </t>
  </si>
  <si>
    <t>09.02.05 «ПРИКЛАДНАЯ ИНФОРМАТИКА»</t>
  </si>
  <si>
    <t>№ п/п</t>
  </si>
  <si>
    <t>Фамилия Имя Отчество</t>
  </si>
  <si>
    <t>Результаты промежуточной аттестации</t>
  </si>
  <si>
    <t>Результаты семестрового контроля</t>
  </si>
  <si>
    <t>Средний балл</t>
  </si>
  <si>
    <t>Статус студента</t>
  </si>
  <si>
    <t>[ЕН.01] Математика, алгебра, начало математического анализа, геометрия</t>
  </si>
  <si>
    <t>[МДК.01.01] Обработка отраслевой информации</t>
  </si>
  <si>
    <t>[МДК.05.01] Технологии  создания , обработки и публикации цифровой мультимедийной информации</t>
  </si>
  <si>
    <t>[ОГСЭ.02] История</t>
  </si>
  <si>
    <t>[ОГСЭ.04] Физическая культура</t>
  </si>
  <si>
    <t>[ОП.09] Безопасность жизнедеятельности</t>
  </si>
  <si>
    <t>[УП.01] Учебная практика - 2 недели</t>
  </si>
  <si>
    <t>[МДК.02.01] Разработка, внедрение и адаптация программного обеспечения отраслевой направленности</t>
  </si>
  <si>
    <t>[ОГСЭ.03] Иностранный язык</t>
  </si>
  <si>
    <t>[УП.05] Учебная практика- 4 недели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</si>
  <si>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</si>
  <si>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</si>
  <si>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</si>
  <si>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</si>
  <si>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</si>
  <si>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</si>
  <si>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</si>
  <si>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</si>
  <si>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</si>
  <si>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</si>
  <si>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</si>
  <si>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</si>
  <si>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</si>
  <si>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</si>
  <si>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</si>
  <si>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</si>
  <si>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</si>
  <si>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</si>
  <si>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</si>
  <si>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</si>
  <si>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</si>
  <si>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</si>
  <si>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</si>
  <si>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</si>
  <si>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</si>
  <si>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Cредний балл по дисциплине</t>
  </si>
  <si>
    <t>Средний балл группы по итогам семестра</t>
  </si>
  <si>
    <t>Кол-во студентов</t>
  </si>
  <si>
    <t>Отличники (только 5)</t>
  </si>
  <si>
    <t>Ударники (4 и 5)</t>
  </si>
  <si>
    <t>Оценка 3</t>
  </si>
  <si>
    <t xml:space="preserve">Оценка 2 </t>
  </si>
  <si>
    <t>Н/А</t>
  </si>
  <si>
    <t>% Успеваемости в группе</t>
  </si>
  <si>
    <t>% качества обучения</t>
  </si>
  <si>
    <t>Куратор</t>
  </si>
  <si>
    <t>Дата заполнения</t>
  </si>
  <si>
    <t>Средний балл по промежуточной</t>
  </si>
  <si>
    <t>Средний балл по семестровой</t>
  </si>
  <si>
    <t>Н/а П</t>
  </si>
  <si>
    <t>Н/а С</t>
  </si>
  <si>
    <t>3 П</t>
  </si>
  <si>
    <t>3 С</t>
  </si>
  <si>
    <t>2 П</t>
  </si>
  <si>
    <t>2 С</t>
  </si>
  <si>
    <t>Промежуточная</t>
  </si>
  <si>
    <t>незач</t>
  </si>
  <si>
    <t>Семестровая</t>
  </si>
  <si>
    <t>Количество студентов: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</si>
</sst>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0.0%"/>
  </numFmts>
  <fonts count="10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numFmtId="0" fontId="0" fillId="0" borderId="0"/>
  </cellStyleXfs>
  <cellXfs count="11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 indent="2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6" numFmtId="0" fillId="3" borderId="3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5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6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8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164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65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5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" fillId="3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" numFmtId="165" fillId="2" borderId="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1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3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6" numFmtId="0" fillId="2" borderId="5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2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3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54"/>
  <sheetViews>
    <sheetView tabSelected="1" workbookViewId="0" zoomScale="60" zoomScaleNormal="85" view="pageBreakPreview" showGridLines="true" showRowColHeaders="1">
      <selection activeCell="W12" sqref="W12"/>
    </sheetView>
  </sheetViews>
  <sheetFormatPr customHeight="true" defaultRowHeight="15" defaultColWidth="8.5703125" outlineLevelRow="0" outlineLevelCol="0"/>
  <cols>
    <col min="1" max="1" width="0" hidden="true" customWidth="true" style="1"/>
    <col min="2" max="2" width="0" hidden="true" customWidth="true" style="1"/>
    <col min="3" max="3" width="0" hidden="true" customWidth="true" style="1"/>
    <col min="4" max="4" width="0" hidden="true" customWidth="true" style="1"/>
    <col min="5" max="5" width="8.42578125" customWidth="true" style="64"/>
    <col min="6" max="6" width="42.85546875" customWidth="true" style="64"/>
    <col min="7" max="7" width="20" customWidth="true" style="64"/>
    <col min="8" max="8" width="20" customWidth="true" style="64"/>
    <col min="9" max="9" width="20" customWidth="true" style="64"/>
    <col min="10" max="10" width="20" customWidth="true" style="64"/>
    <col min="11" max="11" width="20" customWidth="true" style="64"/>
    <col min="12" max="12" width="20" customWidth="true" style="64"/>
    <col min="13" max="13" width="20" customWidth="true" style="64"/>
    <col min="14" max="14" width="6.7109375" customWidth="true" style="64"/>
    <col min="15" max="15" width="6.7109375" customWidth="true" style="64"/>
    <col min="16" max="16" width="6.7109375" customWidth="true" style="64"/>
    <col min="17" max="17" width="6.7109375" customWidth="true" style="64"/>
    <col min="18" max="18" width="6.7109375" customWidth="true" style="64"/>
    <col min="19" max="19" width="6.7109375" customWidth="true" style="64"/>
    <col min="20" max="20" width="6.7109375" customWidth="true" style="64"/>
    <col min="21" max="21" width="20" customWidth="true" style="64"/>
    <col min="22" max="22" width="20" customWidth="true" style="64"/>
    <col min="23" max="23" width="20" customWidth="true" style="64"/>
    <col min="24" max="24" width="6.7109375" customWidth="true" style="64"/>
    <col min="25" max="25" width="6.7109375" customWidth="true" style="64"/>
    <col min="26" max="26" width="6.7109375" customWidth="true" style="64"/>
    <col min="27" max="27" width="6.7109375" customWidth="true" style="64"/>
    <col min="28" max="28" width="6.7109375" customWidth="true" style="64"/>
    <col min="29" max="29" width="6.7109375" customWidth="true" style="64"/>
    <col min="30" max="30" width="6.7109375" customWidth="true" style="64"/>
    <col min="31" max="31" width="6.7109375" customWidth="true" style="64"/>
    <col min="32" max="32" width="6.7109375" customWidth="true" style="64"/>
    <col min="33" max="33" width="6.7109375" customWidth="true" style="64"/>
    <col min="34" max="34" width="6.7109375" customWidth="true" style="64"/>
    <col min="35" max="35" width="14.85546875" customWidth="true" style="64"/>
    <col min="36" max="36" width="14.5703125" customWidth="true" style="64"/>
    <col min="37" max="37" width="8.5703125" style="2"/>
    <col min="38" max="38" width="8.5703125" style="2"/>
    <col min="39" max="39" width="8.5703125" style="2"/>
    <col min="40" max="40" width="8.5703125" style="2"/>
    <col min="41" max="41" width="8.5703125" style="2"/>
  </cols>
  <sheetData>
    <row r="1" spans="1:41" customHeight="1" ht="15.75" s="6" customFormat="1">
      <c r="E1" s="93" t="s">
        <v>0</v>
      </c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</row>
    <row r="2" spans="1:41" customHeight="1" ht="15.75" s="6" customFormat="1">
      <c r="E2" s="94" t="s">
        <v>1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</row>
    <row r="3" spans="1:41" customHeight="1" ht="15.75" s="6" customFormat="1"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15"/>
    </row>
    <row r="4" spans="1:41" customHeight="1" ht="15.75" s="6" customFormat="1">
      <c r="E4" s="95" t="s">
        <v>2</v>
      </c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</row>
    <row r="5" spans="1:41" customHeight="1" ht="18.75" s="6" customFormat="1">
      <c r="D5" s="8"/>
      <c r="E5" s="96" t="s">
        <v>3</v>
      </c>
      <c r="F5" s="96"/>
      <c r="G5" s="96"/>
      <c r="H5" s="96"/>
      <c r="I5" s="96"/>
      <c r="J5" s="96"/>
      <c r="K5" s="96"/>
      <c r="L5" s="96"/>
      <c r="M5" s="96"/>
      <c r="N5" s="96"/>
      <c r="O5" s="96">
        <v>2</v>
      </c>
      <c r="P5" s="96"/>
      <c r="Q5" s="96"/>
      <c r="R5" s="96"/>
      <c r="S5" s="96"/>
      <c r="T5" s="96"/>
      <c r="U5" s="65"/>
      <c r="V5" s="97" t="s">
        <v>4</v>
      </c>
      <c r="W5" s="97"/>
      <c r="X5" s="101"/>
      <c r="Y5" s="101"/>
      <c r="Z5" s="101"/>
      <c r="AA5" s="101"/>
      <c r="AB5" s="88" t="s">
        <v>5</v>
      </c>
      <c r="AC5" s="88"/>
      <c r="AD5" s="88"/>
      <c r="AE5" s="9"/>
      <c r="AF5" s="9"/>
      <c r="AG5" s="9"/>
      <c r="AH5" s="7"/>
      <c r="AI5" s="7"/>
      <c r="AJ5" s="15"/>
    </row>
    <row r="6" spans="1:41" customHeight="1" ht="15.75" s="6" customFormat="1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15"/>
    </row>
    <row r="7" spans="1:41" customHeight="1" ht="15.75" s="6" customFormat="1">
      <c r="E7" s="67" t="s">
        <v>6</v>
      </c>
      <c r="F7" s="66" t="s">
        <v>7</v>
      </c>
      <c r="G7" s="91"/>
      <c r="H7" s="91"/>
      <c r="I7" s="91"/>
      <c r="J7" s="68"/>
      <c r="K7" s="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15"/>
    </row>
    <row r="8" spans="1:41" customHeight="1" ht="15.75" s="6" customFormat="1">
      <c r="E8" s="67"/>
      <c r="F8" s="66"/>
      <c r="G8" s="82"/>
      <c r="H8" s="82"/>
      <c r="I8" s="82"/>
      <c r="J8" s="82"/>
      <c r="K8" s="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5"/>
    </row>
    <row r="9" spans="1:41" customHeight="1" ht="15.75" s="6" customFormat="1">
      <c r="E9" s="67" t="s">
        <v>8</v>
      </c>
      <c r="F9" s="67" t="s">
        <v>9</v>
      </c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</row>
    <row r="10" spans="1:41" customHeight="1" ht="15.75" s="6" customFormat="1">
      <c r="E10" s="10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15"/>
    </row>
    <row r="11" spans="1:41" customHeight="1" ht="45.75" s="6" customFormat="1">
      <c r="E11" s="89" t="s">
        <v>10</v>
      </c>
      <c r="F11" s="98" t="s">
        <v>11</v>
      </c>
      <c r="G11" s="104" t="s">
        <v>12</v>
      </c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0" t="s">
        <v>13</v>
      </c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2" t="s">
        <v>14</v>
      </c>
      <c r="AJ11" s="80" t="s">
        <v>15</v>
      </c>
    </row>
    <row r="12" spans="1:41" customHeight="1" ht="160" s="6" customFormat="1">
      <c r="E12" s="89"/>
      <c r="F12" s="99"/>
      <c r="G12" s="108" t="s">
        <v>16</v>
      </c>
      <c r="H12" s="108" t="s">
        <v>17</v>
      </c>
      <c r="I12" s="108" t="s">
        <v>18</v>
      </c>
      <c r="J12" s="108" t="s">
        <v>19</v>
      </c>
      <c r="K12" s="108" t="s">
        <v>20</v>
      </c>
      <c r="L12" s="108" t="s">
        <v>21</v>
      </c>
      <c r="M12" s="110" t="s">
        <v>22</v>
      </c>
      <c r="N12" s="4"/>
      <c r="O12" s="4"/>
      <c r="P12" s="4"/>
      <c r="Q12" s="4"/>
      <c r="R12" s="4"/>
      <c r="S12" s="4"/>
      <c r="T12" s="4"/>
      <c r="U12" s="108" t="s">
        <v>23</v>
      </c>
      <c r="V12" s="108" t="s">
        <v>24</v>
      </c>
      <c r="W12" s="108" t="s">
        <v>25</v>
      </c>
      <c r="X12" s="3"/>
      <c r="Y12" s="3"/>
      <c r="Z12" s="3"/>
      <c r="AA12" s="4"/>
      <c r="AB12" s="4"/>
      <c r="AC12" s="3"/>
      <c r="AD12" s="3"/>
      <c r="AE12" s="3"/>
      <c r="AF12" s="3"/>
      <c r="AG12" s="3"/>
      <c r="AH12" s="3"/>
      <c r="AI12" s="103"/>
      <c r="AJ12" s="81"/>
      <c r="AK12" s="11"/>
      <c r="AL12" s="11"/>
      <c r="AM12" s="11"/>
      <c r="AN12" s="11"/>
    </row>
    <row r="13" spans="1:41" customHeight="1" ht="15.75" s="6" customFormat="1">
      <c r="E13" s="16">
        <v>1</v>
      </c>
      <c r="F13" s="17">
        <v>2</v>
      </c>
      <c r="G13" s="16">
        <v>3</v>
      </c>
      <c r="H13" s="17">
        <v>4</v>
      </c>
      <c r="I13" s="16">
        <v>5</v>
      </c>
      <c r="J13" s="17">
        <v>6</v>
      </c>
      <c r="K13" s="16">
        <v>7</v>
      </c>
      <c r="L13" s="17">
        <v>8</v>
      </c>
      <c r="M13" s="16">
        <v>9</v>
      </c>
      <c r="N13" s="17">
        <v>10</v>
      </c>
      <c r="O13" s="16">
        <v>11</v>
      </c>
      <c r="P13" s="17">
        <v>12</v>
      </c>
      <c r="Q13" s="16">
        <v>13</v>
      </c>
      <c r="R13" s="17">
        <v>14</v>
      </c>
      <c r="S13" s="16">
        <v>15</v>
      </c>
      <c r="T13" s="17">
        <v>16</v>
      </c>
      <c r="U13" s="16">
        <v>17</v>
      </c>
      <c r="V13" s="17">
        <v>18</v>
      </c>
      <c r="W13" s="16">
        <v>19</v>
      </c>
      <c r="X13" s="17">
        <v>20</v>
      </c>
      <c r="Y13" s="16">
        <v>21</v>
      </c>
      <c r="Z13" s="17">
        <v>22</v>
      </c>
      <c r="AA13" s="16">
        <v>23</v>
      </c>
      <c r="AB13" s="17">
        <v>24</v>
      </c>
      <c r="AC13" s="16">
        <v>25</v>
      </c>
      <c r="AD13" s="17">
        <v>26</v>
      </c>
      <c r="AE13" s="16">
        <v>27</v>
      </c>
      <c r="AF13" s="17">
        <v>28</v>
      </c>
      <c r="AG13" s="16">
        <v>29</v>
      </c>
      <c r="AH13" s="17">
        <v>30</v>
      </c>
      <c r="AI13" s="18">
        <v>31</v>
      </c>
      <c r="AJ13" s="19">
        <v>32</v>
      </c>
    </row>
    <row r="14" spans="1:41" customHeight="1" ht="15.75" s="6" customFormat="1">
      <c r="E14" s="20">
        <v>1</v>
      </c>
      <c r="F14" s="21" t="s">
        <v>26</v>
      </c>
      <c r="G14" s="106"/>
      <c r="H14" s="106"/>
      <c r="I14" s="106"/>
      <c r="J14" s="106"/>
      <c r="K14" s="106"/>
      <c r="L14" s="106"/>
      <c r="M14" s="106"/>
      <c r="N14" s="22"/>
      <c r="O14" s="22"/>
      <c r="P14" s="22"/>
      <c r="Q14" s="22"/>
      <c r="R14" s="22"/>
      <c r="S14" s="22"/>
      <c r="T14" s="22"/>
      <c r="U14" s="106"/>
      <c r="V14" s="106"/>
      <c r="W14" s="106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18" t="str">
        <f>(COUNTIF(G14:AH14,"зач")*5+COUNTIF(G14:AH14,"незач")*2+SUM(G14:AH14))/COUNTA(G14:AH14)</f>
        <v>0</v>
      </c>
      <c r="AJ14" s="23" t="str">
        <f>IF(COUNTIF(G14:T14,"н/а"),"не аттестован",IF(COUNTIF(G14:AH14,"незач"),"не аттестован",(LOOKUP(MIN(G14:AH14),{2;3;4;5},{"Двоечник";"Троечник";"Ударник";"Отличник"}))))</f>
        <v>0</v>
      </c>
    </row>
    <row r="15" spans="1:41" customHeight="1" ht="15.75" s="6" customFormat="1">
      <c r="E15" s="20">
        <v>2</v>
      </c>
      <c r="F15" s="21" t="s">
        <v>27</v>
      </c>
      <c r="G15" s="106"/>
      <c r="H15" s="106"/>
      <c r="I15" s="106"/>
      <c r="J15" s="106"/>
      <c r="K15" s="106"/>
      <c r="L15" s="106"/>
      <c r="M15" s="106"/>
      <c r="N15" s="22"/>
      <c r="O15" s="22"/>
      <c r="P15" s="22"/>
      <c r="Q15" s="22"/>
      <c r="R15" s="22"/>
      <c r="S15" s="22"/>
      <c r="T15" s="22"/>
      <c r="U15" s="106"/>
      <c r="V15" s="106"/>
      <c r="W15" s="106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18" t="str">
        <f>(COUNTIF(G15:AH15,"зач")*5+COUNTIF(G15:AH15,"незач")*2+SUM(G15:AH15))/COUNTA(G15:AH15)</f>
        <v>0</v>
      </c>
      <c r="AJ15" s="23" t="str">
        <f>IF(COUNTIF(G15:T15,"н/а"),"не аттестован",IF(COUNTIF(G15:AH15,"незач"),"не аттестован",(LOOKUP(MIN(G15:AH15),{2;3;4;5},{"Двоечник";"Троечник";"Ударник";"Отличник"}))))</f>
        <v>0</v>
      </c>
    </row>
    <row r="16" spans="1:41" customHeight="1" ht="15.75" s="6" customFormat="1">
      <c r="E16" s="20">
        <v>3</v>
      </c>
      <c r="F16" s="21" t="s">
        <v>28</v>
      </c>
      <c r="G16" s="106"/>
      <c r="H16" s="106"/>
      <c r="I16" s="106"/>
      <c r="J16" s="106"/>
      <c r="K16" s="106"/>
      <c r="L16" s="106"/>
      <c r="M16" s="106"/>
      <c r="N16" s="22"/>
      <c r="O16" s="22"/>
      <c r="P16" s="22"/>
      <c r="Q16" s="22"/>
      <c r="R16" s="22"/>
      <c r="S16" s="22"/>
      <c r="T16" s="22"/>
      <c r="U16" s="106"/>
      <c r="V16" s="106"/>
      <c r="W16" s="106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18" t="str">
        <f>(COUNTIF(G16:AH16,"зач")*5+COUNTIF(G16:AH16,"незач")*2+SUM(G16:AH16))/COUNTA(G16:AH16)</f>
        <v>0</v>
      </c>
      <c r="AJ16" s="23" t="str">
        <f>IF(COUNTIF(G16:T16,"н/а"),"не аттестован",IF(COUNTIF(G16:AH16,"незач"),"не аттестован",(LOOKUP(MIN(G16:AH16),{2;3;4;5},{"Двоечник";"Троечник";"Ударник";"Отличник"}))))</f>
        <v>0</v>
      </c>
    </row>
    <row r="17" spans="1:41" customHeight="1" ht="15.75" s="6" customFormat="1">
      <c r="E17" s="20">
        <v>4</v>
      </c>
      <c r="F17" s="21" t="s">
        <v>29</v>
      </c>
      <c r="G17" s="106"/>
      <c r="H17" s="106"/>
      <c r="I17" s="106"/>
      <c r="J17" s="106"/>
      <c r="K17" s="106"/>
      <c r="L17" s="106"/>
      <c r="M17" s="106"/>
      <c r="N17" s="22"/>
      <c r="O17" s="22"/>
      <c r="P17" s="22"/>
      <c r="Q17" s="22"/>
      <c r="R17" s="22"/>
      <c r="S17" s="22"/>
      <c r="T17" s="22"/>
      <c r="U17" s="106"/>
      <c r="V17" s="106"/>
      <c r="W17" s="106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18" t="str">
        <f>(COUNTIF(G17:AH17,"зач")*5+COUNTIF(G17:AH17,"незач")*2+SUM(G17:AH17))/COUNTA(G17:AH17)</f>
        <v>0</v>
      </c>
      <c r="AJ17" s="23" t="str">
        <f>IF(COUNTIF(G17:T17,"н/а"),"не аттестован",IF(COUNTIF(G17:AH17,"незач"),"не аттестован",(LOOKUP(MIN(G17:AH17),{2;3;4;5},{"Двоечник";"Троечник";"Ударник";"Отличник"}))))</f>
        <v>0</v>
      </c>
    </row>
    <row r="18" spans="1:41" customHeight="1" ht="15.75" s="6" customFormat="1">
      <c r="E18" s="20">
        <v>5</v>
      </c>
      <c r="F18" s="21" t="s">
        <v>30</v>
      </c>
      <c r="G18" s="106"/>
      <c r="H18" s="106"/>
      <c r="I18" s="106"/>
      <c r="J18" s="106"/>
      <c r="K18" s="106"/>
      <c r="L18" s="106"/>
      <c r="M18" s="106"/>
      <c r="N18" s="22"/>
      <c r="O18" s="22"/>
      <c r="P18" s="22"/>
      <c r="Q18" s="22"/>
      <c r="R18" s="22"/>
      <c r="S18" s="22"/>
      <c r="T18" s="22"/>
      <c r="U18" s="106"/>
      <c r="V18" s="106"/>
      <c r="W18" s="106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8" t="str">
        <f>(COUNTIF(G18:AH18,"зач")*5+COUNTIF(G18:AH18,"незач")*2+SUM(G18:AH18))/COUNTA(G18:AH18)</f>
        <v>0</v>
      </c>
      <c r="AJ18" s="23" t="str">
        <f>IF(COUNTIF(G18:T18,"н/а"),"не аттестован",IF(COUNTIF(G18:AH18,"незач"),"не аттестован",(LOOKUP(MIN(G18:AH18),{2;3;4;5},{"Двоечник";"Троечник";"Ударник";"Отличник"}))))</f>
        <v>0</v>
      </c>
    </row>
    <row r="19" spans="1:41" customHeight="1" ht="15.75" s="6" customFormat="1">
      <c r="E19" s="20">
        <v>6</v>
      </c>
      <c r="F19" s="21" t="s">
        <v>31</v>
      </c>
      <c r="G19" s="106"/>
      <c r="H19" s="106"/>
      <c r="I19" s="106"/>
      <c r="J19" s="106"/>
      <c r="K19" s="106"/>
      <c r="L19" s="106"/>
      <c r="M19" s="106"/>
      <c r="N19" s="22"/>
      <c r="O19" s="22"/>
      <c r="P19" s="22"/>
      <c r="Q19" s="22"/>
      <c r="R19" s="22"/>
      <c r="S19" s="22"/>
      <c r="T19" s="22"/>
      <c r="U19" s="106"/>
      <c r="V19" s="106"/>
      <c r="W19" s="106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18" t="str">
        <f>(COUNTIF(G19:AH19,"зач")*5+COUNTIF(G19:AH19,"незач")*2+SUM(G19:AH19))/COUNTA(G19:AH19)</f>
        <v>0</v>
      </c>
      <c r="AJ19" s="23" t="str">
        <f>IF(COUNTIF(G19:T19,"н/а"),"не аттестован",IF(COUNTIF(G19:AH19,"незач"),"не аттестован",(LOOKUP(MIN(G19:AH19),{2;3;4;5},{"Двоечник";"Троечник";"Ударник";"Отличник"}))))</f>
        <v>0</v>
      </c>
    </row>
    <row r="20" spans="1:41" customHeight="1" ht="15.75" s="6" customFormat="1">
      <c r="E20" s="20">
        <v>7</v>
      </c>
      <c r="F20" s="21" t="s">
        <v>32</v>
      </c>
      <c r="G20" s="106"/>
      <c r="H20" s="106"/>
      <c r="I20" s="106"/>
      <c r="J20" s="106"/>
      <c r="K20" s="106"/>
      <c r="L20" s="106"/>
      <c r="M20" s="106"/>
      <c r="N20" s="22"/>
      <c r="O20" s="22"/>
      <c r="P20" s="22"/>
      <c r="Q20" s="22"/>
      <c r="R20" s="22"/>
      <c r="S20" s="22"/>
      <c r="T20" s="22"/>
      <c r="U20" s="106"/>
      <c r="V20" s="106"/>
      <c r="W20" s="106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18" t="str">
        <f>(COUNTIF(G20:AH20,"зач")*5+COUNTIF(G20:AH20,"незач")*2+SUM(G20:AH20))/COUNTA(G20:AH20)</f>
        <v>0</v>
      </c>
      <c r="AJ20" s="23" t="str">
        <f>IF(COUNTIF(G20:T20,"н/а"),"не аттестован",IF(COUNTIF(G20:AH20,"незач"),"не аттестован",(LOOKUP(MIN(G20:AH20),{2;3;4;5},{"Двоечник";"Троечник";"Ударник";"Отличник"}))))</f>
        <v>0</v>
      </c>
    </row>
    <row r="21" spans="1:41" customHeight="1" ht="15.75" s="6" customFormat="1">
      <c r="E21" s="20">
        <v>8</v>
      </c>
      <c r="F21" s="21" t="s">
        <v>33</v>
      </c>
      <c r="G21" s="106"/>
      <c r="H21" s="106"/>
      <c r="I21" s="106"/>
      <c r="J21" s="106"/>
      <c r="K21" s="106"/>
      <c r="L21" s="106"/>
      <c r="M21" s="106"/>
      <c r="N21" s="22"/>
      <c r="O21" s="22"/>
      <c r="P21" s="22"/>
      <c r="Q21" s="22"/>
      <c r="R21" s="22"/>
      <c r="S21" s="22"/>
      <c r="T21" s="22"/>
      <c r="U21" s="106"/>
      <c r="V21" s="106"/>
      <c r="W21" s="106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18" t="str">
        <f>(COUNTIF(G21:AH21,"зач")*5+COUNTIF(G21:AH21,"незач")*2+SUM(G21:AH21))/COUNTA(G21:AH21)</f>
        <v>0</v>
      </c>
      <c r="AJ21" s="23" t="str">
        <f>IF(COUNTIF(G21:T21,"н/а"),"не аттестован",IF(COUNTIF(G21:AH21,"незач"),"не аттестован",(LOOKUP(MIN(G21:AH21),{2;3;4;5},{"Двоечник";"Троечник";"Ударник";"Отличник"}))))</f>
        <v>0</v>
      </c>
    </row>
    <row r="22" spans="1:41" customHeight="1" ht="15.75" s="6" customFormat="1">
      <c r="E22" s="20">
        <v>9</v>
      </c>
      <c r="F22" s="21" t="s">
        <v>34</v>
      </c>
      <c r="G22" s="106"/>
      <c r="H22" s="106"/>
      <c r="I22" s="106"/>
      <c r="J22" s="106"/>
      <c r="K22" s="106"/>
      <c r="L22" s="106"/>
      <c r="M22" s="106"/>
      <c r="N22" s="22"/>
      <c r="O22" s="22"/>
      <c r="P22" s="22"/>
      <c r="Q22" s="22"/>
      <c r="R22" s="22"/>
      <c r="S22" s="22"/>
      <c r="T22" s="22"/>
      <c r="U22" s="106"/>
      <c r="V22" s="106"/>
      <c r="W22" s="106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18" t="str">
        <f>(COUNTIF(G22:AH22,"зач")*5+COUNTIF(G22:AH22,"незач")*2+SUM(G22:AH22))/COUNTA(G22:AH22)</f>
        <v>0</v>
      </c>
      <c r="AJ22" s="23" t="str">
        <f>IF(COUNTIF(G22:T22,"н/а"),"не аттестован",IF(COUNTIF(G22:AH22,"незач"),"не аттестован",(LOOKUP(MIN(G22:AH22),{2;3;4;5},{"Двоечник";"Троечник";"Ударник";"Отличник"}))))</f>
        <v>0</v>
      </c>
    </row>
    <row r="23" spans="1:41" customHeight="1" ht="15.75" s="6" customFormat="1">
      <c r="E23" s="20">
        <v>10</v>
      </c>
      <c r="F23" s="21" t="s">
        <v>35</v>
      </c>
      <c r="G23" s="106"/>
      <c r="H23" s="106"/>
      <c r="I23" s="106"/>
      <c r="J23" s="106"/>
      <c r="K23" s="106"/>
      <c r="L23" s="106"/>
      <c r="M23" s="106"/>
      <c r="N23" s="22"/>
      <c r="O23" s="22"/>
      <c r="P23" s="22"/>
      <c r="Q23" s="22"/>
      <c r="R23" s="22"/>
      <c r="S23" s="22"/>
      <c r="T23" s="22"/>
      <c r="U23" s="106"/>
      <c r="V23" s="106"/>
      <c r="W23" s="106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18" t="str">
        <f>(COUNTIF(G23:AH23,"зач")*5+COUNTIF(G23:AH23,"незач")*2+SUM(G23:AH23))/COUNTA(G23:AH23)</f>
        <v>0</v>
      </c>
      <c r="AJ23" s="23" t="str">
        <f>IF(COUNTIF(G23:T23,"н/а"),"не аттестован",IF(COUNTIF(G23:AH23,"незач"),"не аттестован",(LOOKUP(MIN(G23:AH23),{2;3;4;5},{"Двоечник";"Троечник";"Ударник";"Отличник"}))))</f>
        <v>0</v>
      </c>
    </row>
    <row r="24" spans="1:41" customHeight="1" ht="15.75" s="6" customFormat="1">
      <c r="E24" s="20">
        <v>11</v>
      </c>
      <c r="F24" s="21" t="s">
        <v>36</v>
      </c>
      <c r="G24" s="106"/>
      <c r="H24" s="106"/>
      <c r="I24" s="106"/>
      <c r="J24" s="106"/>
      <c r="K24" s="106"/>
      <c r="L24" s="106"/>
      <c r="M24" s="106"/>
      <c r="N24" s="22"/>
      <c r="O24" s="22"/>
      <c r="P24" s="22"/>
      <c r="Q24" s="22"/>
      <c r="R24" s="22"/>
      <c r="S24" s="22"/>
      <c r="T24" s="22"/>
      <c r="U24" s="106"/>
      <c r="V24" s="106"/>
      <c r="W24" s="106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18" t="str">
        <f>(COUNTIF(G24:AH24,"зач")*5+COUNTIF(G24:AH24,"незач")*2+SUM(G24:AH24))/COUNTA(G24:AH24)</f>
        <v>0</v>
      </c>
      <c r="AJ24" s="23" t="str">
        <f>IF(COUNTIF(G24:T24,"н/а"),"не аттестован",IF(COUNTIF(G24:AH24,"незач"),"не аттестован",(LOOKUP(MIN(G24:AH24),{2;3;4;5},{"Двоечник";"Троечник";"Ударник";"Отличник"}))))</f>
        <v>0</v>
      </c>
    </row>
    <row r="25" spans="1:41" customHeight="1" ht="15.75" s="6" customFormat="1">
      <c r="E25" s="20">
        <v>12</v>
      </c>
      <c r="F25" s="21" t="s">
        <v>37</v>
      </c>
      <c r="G25" s="106"/>
      <c r="H25" s="106"/>
      <c r="I25" s="106"/>
      <c r="J25" s="106"/>
      <c r="K25" s="106"/>
      <c r="L25" s="106"/>
      <c r="M25" s="106"/>
      <c r="N25" s="22"/>
      <c r="O25" s="22"/>
      <c r="P25" s="22"/>
      <c r="Q25" s="22"/>
      <c r="R25" s="22"/>
      <c r="S25" s="22"/>
      <c r="T25" s="22"/>
      <c r="U25" s="106"/>
      <c r="V25" s="106"/>
      <c r="W25" s="106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18" t="str">
        <f>(COUNTIF(G25:AH25,"зач")*5+COUNTIF(G25:AH25,"незач")*2+SUM(G25:AH25))/COUNTA(G25:AH25)</f>
        <v>0</v>
      </c>
      <c r="AJ25" s="23" t="str">
        <f>IF(COUNTIF(G25:T25,"н/а"),"не аттестован",IF(COUNTIF(G25:AH25,"незач"),"не аттестован",(LOOKUP(MIN(G25:AH25),{2;3;4;5},{"Двоечник";"Троечник";"Ударник";"Отличник"}))))</f>
        <v>0</v>
      </c>
    </row>
    <row r="26" spans="1:41" customHeight="1" ht="15.75" s="6" customFormat="1">
      <c r="E26" s="20">
        <v>13</v>
      </c>
      <c r="F26" s="21" t="s">
        <v>38</v>
      </c>
      <c r="G26" s="106"/>
      <c r="H26" s="106"/>
      <c r="I26" s="106"/>
      <c r="J26" s="106"/>
      <c r="K26" s="106"/>
      <c r="L26" s="106"/>
      <c r="M26" s="106"/>
      <c r="N26" s="22"/>
      <c r="O26" s="22"/>
      <c r="P26" s="22"/>
      <c r="Q26" s="22"/>
      <c r="R26" s="22"/>
      <c r="S26" s="22"/>
      <c r="T26" s="22"/>
      <c r="U26" s="106"/>
      <c r="V26" s="106"/>
      <c r="W26" s="106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18" t="str">
        <f>(COUNTIF(G26:AH26,"зач")*5+COUNTIF(G26:AH26,"незач")*2+SUM(G26:AH26))/COUNTA(G26:AH26)</f>
        <v>0</v>
      </c>
      <c r="AJ26" s="23" t="str">
        <f>IF(COUNTIF(G26:T26,"н/а"),"не аттестован",IF(COUNTIF(G26:AH26,"незач"),"не аттестован",(LOOKUP(MIN(G26:AH26),{2;3;4;5},{"Двоечник";"Троечник";"Ударник";"Отличник"}))))</f>
        <v>0</v>
      </c>
    </row>
    <row r="27" spans="1:41" customHeight="1" ht="15.75" s="6" customFormat="1">
      <c r="E27" s="20">
        <v>14</v>
      </c>
      <c r="F27" s="21" t="s">
        <v>39</v>
      </c>
      <c r="G27" s="106"/>
      <c r="H27" s="106"/>
      <c r="I27" s="106"/>
      <c r="J27" s="106"/>
      <c r="K27" s="106"/>
      <c r="L27" s="106"/>
      <c r="M27" s="106"/>
      <c r="N27" s="22"/>
      <c r="O27" s="22"/>
      <c r="P27" s="22"/>
      <c r="Q27" s="22"/>
      <c r="R27" s="22"/>
      <c r="S27" s="22"/>
      <c r="T27" s="22"/>
      <c r="U27" s="106"/>
      <c r="V27" s="106"/>
      <c r="W27" s="106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18" t="str">
        <f>(COUNTIF(G27:AH27,"зач")*5+COUNTIF(G27:AH27,"незач")*2+SUM(G27:AH27))/COUNTA(G27:AH27)</f>
        <v>0</v>
      </c>
      <c r="AJ27" s="23" t="str">
        <f>IF(COUNTIF(G27:T27,"н/а"),"не аттестован",IF(COUNTIF(G27:AH27,"незач"),"не аттестован",(LOOKUP(MIN(G27:AH27),{2;3;4;5},{"Двоечник";"Троечник";"Ударник";"Отличник"}))))</f>
        <v>0</v>
      </c>
    </row>
    <row r="28" spans="1:41" customHeight="1" ht="15.75" s="6" customFormat="1">
      <c r="E28" s="20">
        <v>15</v>
      </c>
      <c r="F28" s="21" t="s">
        <v>40</v>
      </c>
      <c r="G28" s="106"/>
      <c r="H28" s="106"/>
      <c r="I28" s="106"/>
      <c r="J28" s="106"/>
      <c r="K28" s="106"/>
      <c r="L28" s="106"/>
      <c r="M28" s="106"/>
      <c r="N28" s="22"/>
      <c r="O28" s="22"/>
      <c r="P28" s="22"/>
      <c r="Q28" s="22"/>
      <c r="R28" s="22"/>
      <c r="S28" s="22"/>
      <c r="T28" s="22"/>
      <c r="U28" s="106"/>
      <c r="V28" s="106"/>
      <c r="W28" s="106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18" t="str">
        <f>(COUNTIF(G28:AH28,"зач")*5+COUNTIF(G28:AH28,"незач")*2+SUM(G28:AH28))/COUNTA(G28:AH28)</f>
        <v>0</v>
      </c>
      <c r="AJ28" s="23" t="str">
        <f>IF(COUNTIF(G28:T28,"н/а"),"не аттестован",IF(COUNTIF(G28:AH28,"незач"),"не аттестован",(LOOKUP(MIN(G28:AH28),{2;3;4;5},{"Двоечник";"Троечник";"Ударник";"Отличник"}))))</f>
        <v>0</v>
      </c>
    </row>
    <row r="29" spans="1:41" customHeight="1" ht="15.75" s="6" customFormat="1">
      <c r="E29" s="20">
        <v>16</v>
      </c>
      <c r="F29" s="21" t="s">
        <v>41</v>
      </c>
      <c r="G29" s="106"/>
      <c r="H29" s="106"/>
      <c r="I29" s="106"/>
      <c r="J29" s="106"/>
      <c r="K29" s="106"/>
      <c r="L29" s="106"/>
      <c r="M29" s="106"/>
      <c r="N29" s="22"/>
      <c r="O29" s="22"/>
      <c r="P29" s="22"/>
      <c r="Q29" s="22"/>
      <c r="R29" s="22"/>
      <c r="S29" s="22"/>
      <c r="T29" s="22"/>
      <c r="U29" s="106"/>
      <c r="V29" s="106"/>
      <c r="W29" s="106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18" t="str">
        <f>(COUNTIF(G29:AH29,"зач")*5+COUNTIF(G29:AH29,"незач")*2+SUM(G29:AH29))/COUNTA(G29:AH29)</f>
        <v>0</v>
      </c>
      <c r="AJ29" s="23" t="str">
        <f>IF(COUNTIF(G29:T29,"н/а"),"не аттестован",IF(COUNTIF(G29:AH29,"незач"),"не аттестован",(LOOKUP(MIN(G29:AH29),{2;3;4;5},{"Двоечник";"Троечник";"Ударник";"Отличник"}))))</f>
        <v>0</v>
      </c>
    </row>
    <row r="30" spans="1:41" customHeight="1" ht="15.75" s="6" customFormat="1">
      <c r="E30" s="20">
        <v>17</v>
      </c>
      <c r="F30" s="21" t="s">
        <v>42</v>
      </c>
      <c r="G30" s="106"/>
      <c r="H30" s="106"/>
      <c r="I30" s="106"/>
      <c r="J30" s="106"/>
      <c r="K30" s="106"/>
      <c r="L30" s="106"/>
      <c r="M30" s="106"/>
      <c r="N30" s="22"/>
      <c r="O30" s="22"/>
      <c r="P30" s="22"/>
      <c r="Q30" s="22"/>
      <c r="R30" s="22"/>
      <c r="S30" s="22"/>
      <c r="T30" s="22"/>
      <c r="U30" s="106"/>
      <c r="V30" s="106"/>
      <c r="W30" s="106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18" t="str">
        <f>(COUNTIF(G30:AH30,"зач")*5+COUNTIF(G30:AH30,"незач")*2+SUM(G30:AH30))/COUNTA(G30:AH30)</f>
        <v>0</v>
      </c>
      <c r="AJ30" s="23" t="str">
        <f>IF(COUNTIF(G30:T30,"н/а"),"не аттестован",IF(COUNTIF(G30:AH30,"незач"),"не аттестован",(LOOKUP(MIN(G30:AH30),{2;3;4;5},{"Двоечник";"Троечник";"Ударник";"Отличник"}))))</f>
        <v>0</v>
      </c>
    </row>
    <row r="31" spans="1:41" customHeight="1" ht="15.75" s="6" customFormat="1">
      <c r="E31" s="20">
        <v>18</v>
      </c>
      <c r="F31" s="21" t="s">
        <v>43</v>
      </c>
      <c r="G31" s="106"/>
      <c r="H31" s="106"/>
      <c r="I31" s="106"/>
      <c r="J31" s="106"/>
      <c r="K31" s="106"/>
      <c r="L31" s="106"/>
      <c r="M31" s="106"/>
      <c r="N31" s="22"/>
      <c r="O31" s="22"/>
      <c r="P31" s="22"/>
      <c r="Q31" s="22"/>
      <c r="R31" s="22"/>
      <c r="S31" s="22"/>
      <c r="T31" s="22"/>
      <c r="U31" s="106"/>
      <c r="V31" s="106"/>
      <c r="W31" s="106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18" t="str">
        <f>(COUNTIF(G31:AH31,"зач")*5+COUNTIF(G31:AH31,"незач")*2+SUM(G31:AH31))/COUNTA(G31:AH31)</f>
        <v>0</v>
      </c>
      <c r="AJ31" s="23" t="str">
        <f>IF(COUNTIF(G31:T31,"н/а"),"не аттестован",IF(COUNTIF(G31:AH31,"незач"),"не аттестован",(LOOKUP(MIN(G31:AH31),{2;3;4;5},{"Двоечник";"Троечник";"Ударник";"Отличник"}))))</f>
        <v>0</v>
      </c>
    </row>
    <row r="32" spans="1:41" customHeight="1" ht="15.75" s="6" customFormat="1">
      <c r="E32" s="20">
        <v>19</v>
      </c>
      <c r="F32" s="21" t="s">
        <v>44</v>
      </c>
      <c r="G32" s="106"/>
      <c r="H32" s="106"/>
      <c r="I32" s="106"/>
      <c r="J32" s="106"/>
      <c r="K32" s="106"/>
      <c r="L32" s="106"/>
      <c r="M32" s="106"/>
      <c r="N32" s="22"/>
      <c r="O32" s="22"/>
      <c r="P32" s="22"/>
      <c r="Q32" s="22"/>
      <c r="R32" s="22"/>
      <c r="S32" s="22"/>
      <c r="T32" s="22"/>
      <c r="U32" s="106"/>
      <c r="V32" s="106"/>
      <c r="W32" s="106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18" t="str">
        <f>(COUNTIF(G32:AH32,"зач")*5+COUNTIF(G32:AH32,"незач")*2+SUM(G32:AH32))/COUNTA(G32:AH32)</f>
        <v>0</v>
      </c>
      <c r="AJ32" s="23" t="str">
        <f>IF(COUNTIF(G32:T32,"н/а"),"не аттестован",IF(COUNTIF(G32:AH32,"незач"),"не аттестован",(LOOKUP(MIN(G32:AH32),{2;3;4;5},{"Двоечник";"Троечник";"Ударник";"Отличник"}))))</f>
        <v>0</v>
      </c>
    </row>
    <row r="33" spans="1:41" customHeight="1" ht="15.75" s="6" customFormat="1">
      <c r="E33" s="20">
        <v>20</v>
      </c>
      <c r="F33" s="21" t="s">
        <v>45</v>
      </c>
      <c r="G33" s="106"/>
      <c r="H33" s="106"/>
      <c r="I33" s="106"/>
      <c r="J33" s="106"/>
      <c r="K33" s="106"/>
      <c r="L33" s="106"/>
      <c r="M33" s="106"/>
      <c r="N33" s="22"/>
      <c r="O33" s="22"/>
      <c r="P33" s="22"/>
      <c r="Q33" s="22"/>
      <c r="R33" s="22"/>
      <c r="S33" s="22"/>
      <c r="T33" s="22"/>
      <c r="U33" s="106"/>
      <c r="V33" s="106"/>
      <c r="W33" s="106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18" t="str">
        <f>(COUNTIF(G33:AH33,"зач")*5+COUNTIF(G33:AH33,"незач")*2+SUM(G33:AH33))/COUNTA(G33:AH33)</f>
        <v>0</v>
      </c>
      <c r="AJ33" s="23" t="str">
        <f>IF(COUNTIF(G33:T33,"н/а"),"не аттестован",IF(COUNTIF(G33:AH33,"незач"),"не аттестован",(LOOKUP(MIN(G33:AH33),{2;3;4;5},{"Двоечник";"Троечник";"Ударник";"Отличник"}))))</f>
        <v>0</v>
      </c>
    </row>
    <row r="34" spans="1:41" customHeight="1" ht="15.75" s="6" customFormat="1">
      <c r="E34" s="20">
        <v>21</v>
      </c>
      <c r="F34" s="21" t="s">
        <v>46</v>
      </c>
      <c r="G34" s="106"/>
      <c r="H34" s="106"/>
      <c r="I34" s="106"/>
      <c r="J34" s="106"/>
      <c r="K34" s="106"/>
      <c r="L34" s="106"/>
      <c r="M34" s="106"/>
      <c r="N34" s="22"/>
      <c r="O34" s="22"/>
      <c r="P34" s="22"/>
      <c r="Q34" s="22"/>
      <c r="R34" s="22"/>
      <c r="S34" s="22"/>
      <c r="T34" s="22"/>
      <c r="U34" s="106"/>
      <c r="V34" s="106"/>
      <c r="W34" s="106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18" t="str">
        <f>(COUNTIF(G34:AH34,"зач")*5+COUNTIF(G34:AH34,"незач")*2+SUM(G34:AH34))/COUNTA(G34:AH34)</f>
        <v>0</v>
      </c>
      <c r="AJ34" s="23" t="str">
        <f>IF(COUNTIF(G34:T34,"н/а"),"не аттестован",IF(COUNTIF(G34:AH34,"незач"),"не аттестован",(LOOKUP(MIN(G34:AH34),{2;3;4;5},{"Двоечник";"Троечник";"Ударник";"Отличник"}))))</f>
        <v>0</v>
      </c>
    </row>
    <row r="35" spans="1:41" customHeight="1" ht="15.75" s="6" customFormat="1">
      <c r="E35" s="20">
        <v>22</v>
      </c>
      <c r="F35" s="21" t="s">
        <v>47</v>
      </c>
      <c r="G35" s="106"/>
      <c r="H35" s="106"/>
      <c r="I35" s="106"/>
      <c r="J35" s="106"/>
      <c r="K35" s="106"/>
      <c r="L35" s="106"/>
      <c r="M35" s="106"/>
      <c r="N35" s="22"/>
      <c r="O35" s="22"/>
      <c r="P35" s="22"/>
      <c r="Q35" s="22"/>
      <c r="R35" s="22"/>
      <c r="S35" s="22"/>
      <c r="T35" s="22"/>
      <c r="U35" s="106"/>
      <c r="V35" s="106"/>
      <c r="W35" s="106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18" t="str">
        <f>(COUNTIF(G35:AH35,"зач")*5+COUNTIF(G35:AH35,"незач")*2+SUM(G35:AH35))/COUNTA(G35:AH35)</f>
        <v>0</v>
      </c>
      <c r="AJ35" s="23" t="str">
        <f>IF(COUNTIF(G35:T35,"н/а"),"не аттестован",IF(COUNTIF(G35:AH35,"незач"),"не аттестован",(LOOKUP(MIN(G35:AH35),{2;3;4;5},{"Двоечник";"Троечник";"Ударник";"Отличник"}))))</f>
        <v>0</v>
      </c>
    </row>
    <row r="36" spans="1:41" customHeight="1" ht="15.75" s="6" customFormat="1">
      <c r="E36" s="20">
        <v>23</v>
      </c>
      <c r="F36" s="21" t="s">
        <v>48</v>
      </c>
      <c r="G36" s="106"/>
      <c r="H36" s="106"/>
      <c r="I36" s="106"/>
      <c r="J36" s="106"/>
      <c r="K36" s="106"/>
      <c r="L36" s="106"/>
      <c r="M36" s="106"/>
      <c r="N36" s="22"/>
      <c r="O36" s="22"/>
      <c r="P36" s="22"/>
      <c r="Q36" s="22"/>
      <c r="R36" s="22"/>
      <c r="S36" s="22"/>
      <c r="T36" s="22"/>
      <c r="U36" s="106"/>
      <c r="V36" s="106"/>
      <c r="W36" s="106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18" t="str">
        <f>(COUNTIF(G36:AH36,"зач")*5+COUNTIF(G36:AH36,"незач")*2+SUM(G36:AH36))/COUNTA(G36:AH36)</f>
        <v>0</v>
      </c>
      <c r="AJ36" s="23" t="str">
        <f>IF(COUNTIF(G36:T36,"н/а"),"не аттестован",IF(COUNTIF(G36:AH36,"незач"),"не аттестован",(LOOKUP(MIN(G36:AH36),{2;3;4;5},{"Двоечник";"Троечник";"Ударник";"Отличник"}))))</f>
        <v>0</v>
      </c>
    </row>
    <row r="37" spans="1:41" customHeight="1" ht="15.75" s="6" customFormat="1">
      <c r="E37" s="20">
        <v>24</v>
      </c>
      <c r="F37" s="21" t="s">
        <v>49</v>
      </c>
      <c r="G37" s="106"/>
      <c r="H37" s="106"/>
      <c r="I37" s="106"/>
      <c r="J37" s="106"/>
      <c r="K37" s="106"/>
      <c r="L37" s="106"/>
      <c r="M37" s="106"/>
      <c r="N37" s="22"/>
      <c r="O37" s="22"/>
      <c r="P37" s="22"/>
      <c r="Q37" s="22"/>
      <c r="R37" s="22"/>
      <c r="S37" s="22"/>
      <c r="T37" s="22"/>
      <c r="U37" s="106"/>
      <c r="V37" s="106"/>
      <c r="W37" s="106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18" t="str">
        <f>(COUNTIF(G37:AH37,"зач")*5+COUNTIF(G37:AH37,"незач")*2+SUM(G37:AH37))/COUNTA(G37:AH37)</f>
        <v>0</v>
      </c>
      <c r="AJ37" s="23" t="str">
        <f>IF(COUNTIF(G37:T37,"н/а"),"не аттестован",IF(COUNTIF(G37:AH37,"незач"),"не аттестован",(LOOKUP(MIN(G37:AH37),{2;3;4;5},{"Двоечник";"Троечник";"Ударник";"Отличник"}))))</f>
        <v>0</v>
      </c>
    </row>
    <row r="38" spans="1:41" customHeight="1" ht="15.75" s="6" customFormat="1">
      <c r="E38" s="20">
        <v>25</v>
      </c>
      <c r="F38" s="24" t="s">
        <v>50</v>
      </c>
      <c r="G38" s="107"/>
      <c r="H38" s="109"/>
      <c r="I38" s="109"/>
      <c r="J38" s="109"/>
      <c r="K38" s="109"/>
      <c r="L38" s="109"/>
      <c r="M38" s="109"/>
      <c r="N38" s="26"/>
      <c r="O38" s="26"/>
      <c r="P38" s="26"/>
      <c r="Q38" s="26"/>
      <c r="R38" s="26"/>
      <c r="S38" s="26"/>
      <c r="T38" s="26"/>
      <c r="U38" s="109"/>
      <c r="V38" s="109"/>
      <c r="W38" s="109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18" t="str">
        <f>(COUNTIF(G38:AH38,"зач")*5+COUNTIF(G38:AH38,"незач")*2+SUM(G38:AH38))/COUNTA(G38:AH38)</f>
        <v>0</v>
      </c>
      <c r="AJ38" s="23" t="str">
        <f>IF(COUNTIF(G38:T38,"н/а"),"не аттестован",IF(COUNTIF(G38:AH38,"незач"),"не аттестован",(LOOKUP(MIN(G38:AH38),{2;3;4;5},{"Двоечник";"Троечник";"Ударник";"Отличник"}))))</f>
        <v>0</v>
      </c>
    </row>
    <row r="39" spans="1:41" customHeight="1" ht="15.75" s="6" customFormat="1">
      <c r="E39" s="20">
        <v>26</v>
      </c>
      <c r="F39" s="24"/>
      <c r="G39" s="107"/>
      <c r="H39" s="109"/>
      <c r="I39" s="109"/>
      <c r="J39" s="109"/>
      <c r="K39" s="109"/>
      <c r="L39" s="109"/>
      <c r="M39" s="109"/>
      <c r="N39" s="26"/>
      <c r="O39" s="26"/>
      <c r="P39" s="26"/>
      <c r="Q39" s="26"/>
      <c r="R39" s="26"/>
      <c r="S39" s="26"/>
      <c r="T39" s="26"/>
      <c r="U39" s="109"/>
      <c r="V39" s="109"/>
      <c r="W39" s="109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18" t="str">
        <f>(COUNTIF(G39:AH39,"зач")*5+COUNTIF(G39:AH39,"незач")*2+SUM(G39:AH39))/COUNTA(G39:AH39)</f>
        <v>0</v>
      </c>
      <c r="AJ39" s="23" t="str">
        <f>IF(COUNTIF(G39:T39,"н/а"),"не аттестован",IF(COUNTIF(G39:AH39,"незач"),"не аттестован",(LOOKUP(MIN(G39:AH39),{2;3;4;5},{"Двоечник";"Троечник";"Ударник";"Отличник"}))))</f>
        <v>0</v>
      </c>
    </row>
    <row r="40" spans="1:41" customHeight="1" ht="15.75" s="6" customFormat="1">
      <c r="E40" s="20">
        <v>27</v>
      </c>
      <c r="F40" s="24"/>
      <c r="G40" s="25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18" t="str">
        <f>(COUNTIF(G40:AH40,"зач")*5+COUNTIF(G40:AH40,"незач")*2+SUM(G40:AH40))/COUNTA(G40:AH40)</f>
        <v>0</v>
      </c>
      <c r="AJ40" s="23" t="str">
        <f>IF(COUNTIF(G40:T40,"н/а"),"не аттестован",IF(COUNTIF(G40:AH40,"незач"),"не аттестован",(LOOKUP(MIN(G40:AH40),{2;3;4;5},{"Двоечник";"Троечник";"Ударник";"Отличник"}))))</f>
        <v>0</v>
      </c>
    </row>
    <row r="41" spans="1:41" customHeight="1" ht="15.75" s="6" customFormat="1">
      <c r="E41" s="20">
        <v>28</v>
      </c>
      <c r="F41" s="24"/>
      <c r="G41" s="25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18" t="str">
        <f>(COUNTIF(G41:AH41,"зач")*5+COUNTIF(G41:AH41,"незач")*2+SUM(G41:AH41))/COUNTA(G41:AH41)</f>
        <v>0</v>
      </c>
      <c r="AJ41" s="23" t="str">
        <f>IF(COUNTIF(G41:T41,"н/а"),"не аттестован",IF(COUNTIF(G41:AH41,"незач"),"не аттестован",(LOOKUP(MIN(G41:AH41),{2;3;4;5},{"Двоечник";"Троечник";"Ударник";"Отличник"}))))</f>
        <v>0</v>
      </c>
    </row>
    <row r="42" spans="1:41" customHeight="1" ht="15.75" s="6" customFormat="1">
      <c r="E42" s="27">
        <v>29</v>
      </c>
      <c r="F42" s="28"/>
      <c r="G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1" t="str">
        <f>(COUNTIF(G42:AH42,"зач")*5+COUNTIF(G42:AH42,"незач")*2+SUM(G42:AH42))/COUNTA(G42:AH42)</f>
        <v>0</v>
      </c>
      <c r="AJ42" s="32" t="str">
        <f>IF(COUNTIF(G42:T42,"н/а"),"не аттестован",IF(COUNTIF(G42:AH42,"незач"),"не аттестован",(LOOKUP(MIN(G42:AH42),{2;3;4;5},{"Двоечник";"Троечник";"Ударник";"Отличник"}))))</f>
        <v>0</v>
      </c>
    </row>
    <row r="43" spans="1:41" customHeight="1" ht="15.75" s="6" customFormat="1">
      <c r="E43" s="33">
        <v>30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5"/>
      <c r="AI43" s="36" t="str">
        <f>(COUNTIF(G43:AH43,"зач")*5+COUNTIF(G43:AH43,"незач")*2+SUM(G43:AH43))/COUNTA(G43:AH43)</f>
        <v>0</v>
      </c>
      <c r="AJ43" s="23" t="str">
        <f>IF(COUNTIF(G43:T43,"н/а"),"не аттестован",IF(COUNTIF(G43:AH43,"незач"),"не аттестован",(LOOKUP(MIN(G43:AH43),{2;3;4;5},{"Двоечник";"Троечник";"Ударник";"Отличник"}))))</f>
        <v>0</v>
      </c>
    </row>
    <row r="44" spans="1:41" customHeight="1" ht="15.75" s="6" customFormat="1">
      <c r="E44" s="37"/>
      <c r="F44" s="38" t="s">
        <v>51</v>
      </c>
      <c r="G44" s="39" t="str">
        <f>AVERAGE(G14:G42)</f>
        <v>0</v>
      </c>
      <c r="H44" s="39" t="str">
        <f>AVERAGE(H14:H42)</f>
        <v>0</v>
      </c>
      <c r="I44" s="39" t="str">
        <f>AVERAGE(I14:I42)</f>
        <v>0</v>
      </c>
      <c r="J44" s="39" t="str">
        <f>AVERAGE(J14:J42)</f>
        <v>0</v>
      </c>
      <c r="K44" s="39" t="str">
        <f>AVERAGE(K14:K42)</f>
        <v>0</v>
      </c>
      <c r="L44" s="39" t="str">
        <f>AVERAGE(L14:L42)</f>
        <v>0</v>
      </c>
      <c r="M44" s="39" t="str">
        <f>AVERAGE(M14:M42)</f>
        <v>0</v>
      </c>
      <c r="N44" s="39" t="str">
        <f>AVERAGE(N14:N42)</f>
        <v>0</v>
      </c>
      <c r="O44" s="39" t="str">
        <f>AVERAGE(O14:O42)</f>
        <v>0</v>
      </c>
      <c r="P44" s="39" t="str">
        <f>AVERAGE(P14:P42)</f>
        <v>0</v>
      </c>
      <c r="Q44" s="39" t="str">
        <f>AVERAGE(Q14:Q42)</f>
        <v>0</v>
      </c>
      <c r="R44" s="39" t="str">
        <f>AVERAGE(R14:R42)</f>
        <v>0</v>
      </c>
      <c r="S44" s="39" t="str">
        <f>AVERAGE(S14:S42)</f>
        <v>0</v>
      </c>
      <c r="T44" s="39" t="str">
        <f>AVERAGE(T14:T42)</f>
        <v>0</v>
      </c>
      <c r="U44" s="39" t="str">
        <f>AVERAGE(U14:U42)</f>
        <v>0</v>
      </c>
      <c r="V44" s="39" t="str">
        <f>AVERAGE(V14:V42)</f>
        <v>0</v>
      </c>
      <c r="W44" s="39" t="str">
        <f>AVERAGE(W14:W42)</f>
        <v>0</v>
      </c>
      <c r="X44" s="39" t="str">
        <f>AVERAGE(X14:X42)</f>
        <v>0</v>
      </c>
      <c r="Y44" s="39" t="str">
        <f>AVERAGE(Y14:Y42)</f>
        <v>0</v>
      </c>
      <c r="Z44" s="39" t="str">
        <f>AVERAGE(Z14:Z42)</f>
        <v>0</v>
      </c>
      <c r="AA44" s="39" t="str">
        <f>AVERAGE(AA14:AA42)</f>
        <v>0</v>
      </c>
      <c r="AB44" s="39" t="str">
        <f>AVERAGE(AB14:AB42)</f>
        <v>0</v>
      </c>
      <c r="AC44" s="39" t="str">
        <f>AVERAGE(AC14:AC42)</f>
        <v>0</v>
      </c>
      <c r="AD44" s="39" t="str">
        <f>AVERAGE(AD14:AD42)</f>
        <v>0</v>
      </c>
      <c r="AE44" s="39" t="str">
        <f>AVERAGE(AE14:AE42)</f>
        <v>0</v>
      </c>
      <c r="AF44" s="39" t="str">
        <f>AVERAGE(AF14:AF42)</f>
        <v>0</v>
      </c>
      <c r="AG44" s="39" t="str">
        <f>AVERAGE(AG14:AG42)</f>
        <v>0</v>
      </c>
      <c r="AH44" s="39" t="str">
        <f>AVERAGE(AH14:AH42)</f>
        <v>0</v>
      </c>
      <c r="AI44" s="40"/>
      <c r="AJ44" s="41"/>
    </row>
    <row r="45" spans="1:41" customHeight="1" ht="31.5" s="6" customFormat="1">
      <c r="A45" s="12"/>
      <c r="B45" s="12"/>
      <c r="C45" s="12"/>
      <c r="D45" s="12"/>
      <c r="E45" s="42"/>
      <c r="F45" s="43" t="s">
        <v>52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44" t="str">
        <f>AVERAGE(AI13:AI42)</f>
        <v>0</v>
      </c>
      <c r="AJ45" s="34"/>
    </row>
    <row r="46" spans="1:41" customHeight="1" ht="15" s="6" customFormat="1"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41" customHeight="1" ht="51.75" s="6" customFormat="1">
      <c r="E47" s="45" t="s">
        <v>53</v>
      </c>
      <c r="F47" s="45"/>
      <c r="G47" s="46" t="s">
        <v>54</v>
      </c>
      <c r="H47" s="47" t="s">
        <v>55</v>
      </c>
      <c r="I47" s="48" t="s">
        <v>56</v>
      </c>
      <c r="J47" s="49" t="s">
        <v>57</v>
      </c>
      <c r="K47" s="50" t="s">
        <v>58</v>
      </c>
      <c r="L47" s="51"/>
      <c r="M47" s="52"/>
      <c r="N47" s="52"/>
      <c r="O47" s="52"/>
      <c r="P47" s="52"/>
      <c r="Q47" s="52"/>
      <c r="R47" s="52"/>
      <c r="S47" s="52"/>
      <c r="T47" s="52"/>
      <c r="U47" s="52"/>
      <c r="V47" s="53"/>
      <c r="W47" s="53"/>
      <c r="X47" s="53"/>
      <c r="Y47" s="53"/>
      <c r="Z47" s="53"/>
      <c r="AA47" s="53"/>
      <c r="AB47" s="53"/>
      <c r="AC47" s="53"/>
      <c r="AD47" s="15"/>
      <c r="AE47" s="15"/>
      <c r="AF47" s="15"/>
      <c r="AG47" s="15"/>
      <c r="AH47" s="15"/>
      <c r="AI47" s="15"/>
      <c r="AJ47" s="15"/>
    </row>
    <row r="48" spans="1:41" customHeight="1" ht="15.75" s="6" customFormat="1">
      <c r="E48" s="83" t="str">
        <f>COUNTA(F14:F43)</f>
        <v>0</v>
      </c>
      <c r="F48" s="84"/>
      <c r="G48" s="54" t="str">
        <f>COUNTIF(AJ14:AJ43,"Отличник")</f>
        <v>0</v>
      </c>
      <c r="H48" s="54" t="str">
        <f>COUNTIF(AJ13:AJ43,"Ударник")</f>
        <v>0</v>
      </c>
      <c r="I48" s="54" t="str">
        <f>COUNTIF(AJ13:AJ43,"Троечник")</f>
        <v>0</v>
      </c>
      <c r="J48" s="55" t="str">
        <f>COUNTIF(AJ13:AJ43,"Двоичник")</f>
        <v>0</v>
      </c>
      <c r="K48" s="56" t="str">
        <f>COUNTIF(AJ13:AJ43,"Не аттестован")</f>
        <v>0</v>
      </c>
      <c r="L48" s="51"/>
      <c r="M48" s="51"/>
      <c r="N48" s="51"/>
      <c r="O48" s="51"/>
      <c r="P48" s="51"/>
      <c r="Q48" s="51"/>
      <c r="R48" s="51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15"/>
      <c r="AE48" s="15"/>
      <c r="AF48" s="15"/>
      <c r="AG48" s="15"/>
      <c r="AH48" s="15"/>
      <c r="AI48" s="15"/>
      <c r="AJ48" s="15"/>
    </row>
    <row r="49" spans="1:41" customHeight="1" ht="15.75" s="6" customFormat="1">
      <c r="E49" s="83" t="s">
        <v>59</v>
      </c>
      <c r="F49" s="84"/>
      <c r="G49" s="85" t="str">
        <f>SUM(G48,H48,I48)/E48</f>
        <v>0</v>
      </c>
      <c r="H49" s="86"/>
      <c r="I49" s="87"/>
      <c r="J49" s="58"/>
      <c r="K49" s="34"/>
      <c r="L49" s="51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15"/>
      <c r="AE49" s="15"/>
      <c r="AF49" s="15"/>
      <c r="AG49" s="15"/>
      <c r="AH49" s="15"/>
      <c r="AI49" s="15"/>
      <c r="AJ49" s="15"/>
    </row>
    <row r="50" spans="1:41" customHeight="1" ht="33.75" s="6" customFormat="1">
      <c r="E50" s="83" t="s">
        <v>60</v>
      </c>
      <c r="F50" s="84"/>
      <c r="G50" s="85" t="str">
        <f>(G48+H48)/E48</f>
        <v>0</v>
      </c>
      <c r="H50" s="87"/>
      <c r="I50" s="57"/>
      <c r="J50" s="58"/>
      <c r="K50" s="34"/>
      <c r="L50" s="51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15"/>
      <c r="AE50" s="15"/>
      <c r="AF50" s="15"/>
      <c r="AG50" s="15"/>
      <c r="AH50" s="15"/>
      <c r="AI50" s="15"/>
      <c r="AJ50" s="15"/>
    </row>
    <row r="51" spans="1:41" customHeight="1" ht="15" s="6" customFormat="1">
      <c r="E51" s="15"/>
      <c r="F51" s="15"/>
      <c r="G51" s="15"/>
      <c r="H51" s="15"/>
      <c r="I51" s="15"/>
      <c r="J51" s="15"/>
      <c r="K51" s="15"/>
      <c r="L51" s="15"/>
      <c r="M51" s="53"/>
      <c r="N51" s="53"/>
      <c r="O51" s="53"/>
      <c r="P51" s="53"/>
      <c r="Q51" s="53"/>
      <c r="R51" s="53"/>
      <c r="S51" s="53"/>
      <c r="T51" s="51"/>
      <c r="U51" s="53"/>
      <c r="V51" s="51"/>
      <c r="W51" s="51"/>
      <c r="X51" s="51"/>
      <c r="Y51" s="51"/>
      <c r="Z51" s="51"/>
      <c r="AA51" s="51"/>
      <c r="AB51" s="51"/>
      <c r="AC51" s="51"/>
      <c r="AD51" s="15"/>
      <c r="AE51" s="15"/>
      <c r="AF51" s="15"/>
      <c r="AG51" s="15"/>
      <c r="AH51" s="15"/>
      <c r="AI51" s="15"/>
      <c r="AJ51" s="15"/>
    </row>
    <row r="52" spans="1:41" customHeight="1" ht="27" s="13" customFormat="1">
      <c r="E52" s="9" t="s">
        <v>61</v>
      </c>
      <c r="F52" s="9"/>
      <c r="G52" s="59"/>
      <c r="H52" s="59"/>
      <c r="I52" s="59"/>
      <c r="J52" s="14"/>
      <c r="K52" s="15"/>
      <c r="L52" s="15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15"/>
      <c r="AE52" s="15"/>
      <c r="AF52" s="15"/>
      <c r="AG52" s="15"/>
      <c r="AH52" s="15"/>
      <c r="AI52" s="15"/>
      <c r="AJ52" s="15"/>
    </row>
    <row r="53" spans="1:41" customHeight="1" ht="30.75" s="6" customFormat="1">
      <c r="E53" s="60"/>
      <c r="F53" s="51"/>
      <c r="G53" s="61"/>
      <c r="H53" s="61"/>
      <c r="I53" s="6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</row>
    <row r="54" spans="1:41" customHeight="1" ht="18.75" s="6" customFormat="1">
      <c r="E54" s="62" t="s">
        <v>62</v>
      </c>
      <c r="F54" s="15"/>
      <c r="G54" s="90"/>
      <c r="H54" s="90"/>
      <c r="I54" s="90"/>
      <c r="J54" s="7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AI11:AI12"/>
    <mergeCell ref="G11:T11"/>
    <mergeCell ref="G54:I54"/>
    <mergeCell ref="G7:I7"/>
    <mergeCell ref="G9:AJ9"/>
    <mergeCell ref="E48:F48"/>
    <mergeCell ref="E49:F49"/>
    <mergeCell ref="E1:AJ1"/>
    <mergeCell ref="E2:AJ2"/>
    <mergeCell ref="E4:AJ4"/>
    <mergeCell ref="E5:T5"/>
    <mergeCell ref="V5:W5"/>
    <mergeCell ref="AJ11:AJ12"/>
    <mergeCell ref="G8:J8"/>
    <mergeCell ref="E50:F50"/>
    <mergeCell ref="G49:I49"/>
    <mergeCell ref="G50:H50"/>
    <mergeCell ref="AB5:AD5"/>
    <mergeCell ref="E11:E12"/>
    <mergeCell ref="F11:F12"/>
    <mergeCell ref="U11:AH11"/>
    <mergeCell ref="X5:AA5"/>
  </mergeCells>
  <printOptions gridLines="false" gridLinesSet="true"/>
  <pageMargins left="0.25" right="0.25" top="0.75" bottom="0.75" header="0.3" footer="0.3"/>
  <pageSetup paperSize="9" orientation="landscape" scale="54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5" man="1"/>
  </rowBreaks>
  <colBreaks count="1" manualBreakCount="1">
    <brk id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showGridLines="true" showRowColHeaders="1">
      <selection activeCell="B37" sqref="B37"/>
    </sheetView>
  </sheetViews>
  <sheetFormatPr customHeight="true" defaultRowHeight="15" defaultColWidth="8.5703125" outlineLevelRow="0" outlineLevelCol="0"/>
  <cols>
    <col min="1" max="1" width="8.5703125" style="1"/>
    <col min="2" max="2" width="20.85546875" customWidth="true" style="1"/>
    <col min="3" max="3" width="8.140625" customWidth="true" style="1"/>
    <col min="4" max="4" width="8.5703125" style="1"/>
    <col min="5" max="5" width="9" customWidth="true" style="1"/>
    <col min="6" max="6" width="8.5703125" style="1"/>
    <col min="7" max="7" width="8.5703125" style="1"/>
    <col min="8" max="8" width="30.140625" customWidth="true" style="1"/>
    <col min="9" max="9" width="27.7109375" customWidth="true" style="1"/>
  </cols>
  <sheetData>
    <row r="1" spans="1:18" customHeight="1" ht="15">
      <c r="A1" s="69"/>
      <c r="B1" s="69"/>
      <c r="C1" s="69"/>
      <c r="D1" s="69"/>
      <c r="E1" s="69"/>
      <c r="F1" s="69"/>
      <c r="G1" s="69"/>
      <c r="H1" s="69" t="s">
        <v>63</v>
      </c>
      <c r="I1" s="69" t="s">
        <v>64</v>
      </c>
      <c r="K1" s="78" t="s">
        <v>65</v>
      </c>
      <c r="L1" s="78" t="s">
        <v>66</v>
      </c>
      <c r="N1" s="78" t="s">
        <v>67</v>
      </c>
      <c r="O1" s="78" t="s">
        <v>68</v>
      </c>
      <c r="Q1" s="78" t="s">
        <v>69</v>
      </c>
      <c r="R1" s="78" t="s">
        <v>70</v>
      </c>
    </row>
    <row r="2" spans="1:18" customHeight="1" ht="15">
      <c r="A2" s="70"/>
      <c r="B2" s="69"/>
      <c r="C2" s="69"/>
      <c r="D2" s="69"/>
      <c r="E2" s="69"/>
      <c r="F2" s="69"/>
      <c r="G2" s="69"/>
      <c r="H2" s="71" t="str">
        <f>(COUNTIF(Лист1!G14:T14,"зач")*5+SUM(Лист1!G14:T14))/COUNTA(Лист1!G14:T14)</f>
        <v>0</v>
      </c>
      <c r="I2" s="71" t="str">
        <f>(COUNTIF(Лист1!U14:AH14,"зач")*5+SUM(Лист1!U14:AH14))/COUNTA(Лист1!U14:AH14)</f>
        <v>0</v>
      </c>
      <c r="K2" s="78" t="str">
        <f>COUNTIF(Лист1!G14:T14,"незач")</f>
        <v>0</v>
      </c>
      <c r="L2" s="78" t="str">
        <f>COUNTIF(Лист1!U14:AH14,"незач")</f>
        <v>0</v>
      </c>
      <c r="N2" s="78" t="str">
        <f>COUNTIF(Лист1!G14:T14,"3")</f>
        <v>0</v>
      </c>
      <c r="O2" s="78" t="str">
        <f>COUNTIF(Лист1!U14:AH14,"3")</f>
        <v>0</v>
      </c>
      <c r="Q2" s="78" t="str">
        <f>COUNTIF(Лист1!G14:T14,"2")</f>
        <v>0</v>
      </c>
      <c r="R2" s="78" t="str">
        <f>COUNTIF(Лист1!U14:AH14,"2")</f>
        <v>0</v>
      </c>
    </row>
    <row r="3" spans="1:18" customHeight="1" ht="15">
      <c r="A3" s="70"/>
      <c r="B3" s="69"/>
      <c r="C3" s="69"/>
      <c r="D3" s="69"/>
      <c r="E3" s="69"/>
      <c r="F3" s="69"/>
      <c r="G3" s="69"/>
      <c r="H3" s="71" t="str">
        <f>(COUNTIF(Лист1!G15:T15,"зач")*5+SUM(Лист1!G15:T15))/COUNTA(Лист1!G15:T15)</f>
        <v>0</v>
      </c>
      <c r="I3" s="71" t="str">
        <f>(COUNTIF(Лист1!U15:AH15,"зач")*5+COUNTIF(Лист1!U15:AH15,"незач")*2+SUM(Лист1!U15:AH15))/COUNTA(Лист1!U15:AH15)</f>
        <v>0</v>
      </c>
      <c r="K3" s="78" t="str">
        <f>COUNTIF(Лист1!G15:T15,"незач")</f>
        <v>0</v>
      </c>
      <c r="L3" s="78" t="str">
        <f>COUNTIF(Лист1!U15:AH15,"незач")</f>
        <v>0</v>
      </c>
      <c r="N3" s="78" t="str">
        <f>COUNTIF(Лист1!G15:T15,"3")</f>
        <v>0</v>
      </c>
      <c r="O3" s="78" t="str">
        <f>COUNTIF(Лист1!U15:AH15,"3")</f>
        <v>0</v>
      </c>
      <c r="Q3" s="78" t="str">
        <f>COUNTIF(Лист1!G15:T15,"2")</f>
        <v>0</v>
      </c>
      <c r="R3" s="78" t="str">
        <f>COUNTIF(Лист1!U15:AH15,"2")</f>
        <v>0</v>
      </c>
    </row>
    <row r="4" spans="1:18" customHeight="1" ht="15">
      <c r="A4" s="70"/>
      <c r="B4" s="69"/>
      <c r="C4" s="69"/>
      <c r="D4" s="69"/>
      <c r="E4" s="69"/>
      <c r="F4" s="69"/>
      <c r="G4" s="69"/>
      <c r="H4" s="71" t="str">
        <f>(COUNTIF(Лист1!G16:T16,"зач")*5+SUM(Лист1!G16:T16))/COUNTA(Лист1!G16:T16)</f>
        <v>0</v>
      </c>
      <c r="I4" s="71" t="str">
        <f>(COUNTIF(Лист1!U16:AH16,"зач")*5+COUNTIF(Лист1!U16:AH16,"незач")*2+SUM(Лист1!U16:AH16))/COUNTA(Лист1!U16:AH16)</f>
        <v>0</v>
      </c>
      <c r="K4" s="78" t="str">
        <f>COUNTIF(Лист1!G16:T16,"незач")</f>
        <v>0</v>
      </c>
      <c r="L4" s="78" t="str">
        <f>COUNTIF(Лист1!U16:AH16,"незач")</f>
        <v>0</v>
      </c>
      <c r="N4" s="78" t="str">
        <f>COUNTIF(Лист1!G16:T16,"3")</f>
        <v>0</v>
      </c>
      <c r="O4" s="78" t="str">
        <f>COUNTIF(Лист1!U16:AH16,"3")</f>
        <v>0</v>
      </c>
      <c r="Q4" s="78" t="str">
        <f>COUNTIF(Лист1!G16:T16,"2")</f>
        <v>0</v>
      </c>
      <c r="R4" s="78" t="str">
        <f>COUNTIF(Лист1!U16:AH16,"2")</f>
        <v>0</v>
      </c>
    </row>
    <row r="5" spans="1:18" customHeight="1" ht="15">
      <c r="A5" s="69"/>
      <c r="B5" s="105" t="s">
        <v>71</v>
      </c>
      <c r="C5" s="105"/>
      <c r="D5" s="105"/>
      <c r="E5" s="105"/>
      <c r="F5" s="105"/>
      <c r="G5" s="69"/>
      <c r="H5" s="71" t="str">
        <f>(COUNTIF(Лист1!G17:T17,"зач")*5+SUM(Лист1!G17:T17))/COUNTA(Лист1!G17:T17)</f>
        <v>0</v>
      </c>
      <c r="I5" s="71" t="str">
        <f>(COUNTIF(Лист1!U17:AH17,"зач")*5+COUNTIF(Лист1!U17:AH17,"незач")*2+SUM(Лист1!U17:AH17))/COUNTA(Лист1!U17:AH17)</f>
        <v>0</v>
      </c>
      <c r="K5" s="78" t="str">
        <f>COUNTIF(Лист1!G17:T17,"незач")</f>
        <v>0</v>
      </c>
      <c r="L5" s="78" t="str">
        <f>COUNTIF(Лист1!U17:AH17,"незач")</f>
        <v>0</v>
      </c>
      <c r="N5" s="78" t="str">
        <f>COUNTIF(Лист1!G17:T17,"3")</f>
        <v>0</v>
      </c>
      <c r="O5" s="78" t="str">
        <f>COUNTIF(Лист1!U17:AH17,"3")</f>
        <v>0</v>
      </c>
      <c r="Q5" s="78" t="str">
        <f>COUNTIF(Лист1!G17:T17,"2")</f>
        <v>0</v>
      </c>
      <c r="R5" s="78" t="str">
        <f>COUNTIF(Лист1!U17:AH17,"2")</f>
        <v>0</v>
      </c>
    </row>
    <row r="6" spans="1:18" customHeight="1" ht="51.75">
      <c r="A6" s="69"/>
      <c r="B6" s="72" t="s">
        <v>54</v>
      </c>
      <c r="C6" s="73" t="s">
        <v>55</v>
      </c>
      <c r="D6" s="74" t="s">
        <v>56</v>
      </c>
      <c r="E6" s="74" t="s">
        <v>57</v>
      </c>
      <c r="F6" s="75" t="s">
        <v>72</v>
      </c>
      <c r="G6" s="69"/>
      <c r="H6" s="71" t="str">
        <f>(COUNTIF(Лист1!G18:T18,"зач")*5+SUM(Лист1!G18:T18))/COUNTA(Лист1!G18:T18)</f>
        <v>0</v>
      </c>
      <c r="I6" s="71" t="str">
        <f>(COUNTIF(Лист1!U18:AH18,"зач")*5+COUNTIF(Лист1!U18:AH18,"незач")*2+SUM(Лист1!U18:AH18))/COUNTA(Лист1!U18:AH18)</f>
        <v>0</v>
      </c>
      <c r="K6" s="78" t="str">
        <f>COUNTIF(Лист1!G18:T18,"незач")</f>
        <v>0</v>
      </c>
      <c r="L6" s="78" t="str">
        <f>COUNTIF(Лист1!U18:AH18,"незач")</f>
        <v>0</v>
      </c>
      <c r="N6" s="78" t="str">
        <f>COUNTIF(Лист1!G18:T18,"3")</f>
        <v>0</v>
      </c>
      <c r="O6" s="78" t="str">
        <f>COUNTIF(Лист1!U18:AH18,"3")</f>
        <v>0</v>
      </c>
      <c r="Q6" s="78" t="str">
        <f>COUNTIF(Лист1!G18:T18,"2")</f>
        <v>0</v>
      </c>
      <c r="R6" s="78" t="str">
        <f>COUNTIF(Лист1!U18:AH18,"2")</f>
        <v>0</v>
      </c>
    </row>
    <row r="7" spans="1:18" customHeight="1" ht="15">
      <c r="A7" s="69"/>
      <c r="B7" s="76" t="str">
        <f>COUNTIF(H2:H33,"5")</f>
        <v>0</v>
      </c>
      <c r="C7" s="76" t="str">
        <f>COUNTIF(H2:H33,"&gt;3,99")</f>
        <v>0</v>
      </c>
      <c r="D7" s="79" t="str">
        <f>COUNTIF(N2:N33,"&gt;0")</f>
        <v>0</v>
      </c>
      <c r="E7" s="76" t="str">
        <f>COUNTIF(Q2:Q33,"&gt;0")</f>
        <v>0</v>
      </c>
      <c r="F7" s="75" t="str">
        <f>COUNTIF(K2:K33,"&gt;0")</f>
        <v>0</v>
      </c>
      <c r="G7" s="69"/>
      <c r="H7" s="71" t="str">
        <f>(COUNTIF(Лист1!G19:T19,"зач")*5+SUM(Лист1!G19:T19))/COUNTA(Лист1!G19:T19)</f>
        <v>0</v>
      </c>
      <c r="I7" s="71" t="str">
        <f>(COUNTIF(Лист1!U19:AH19,"зач")*5+COUNTIF(Лист1!U19:AH19,"незач")*2+SUM(Лист1!U19:AH19))/COUNTA(Лист1!U19:AH19)</f>
        <v>0</v>
      </c>
      <c r="K7" s="78" t="str">
        <f>COUNTIF(Лист1!G19:T19,"незач")</f>
        <v>0</v>
      </c>
      <c r="L7" s="78" t="str">
        <f>COUNTIF(Лист1!U19:AH19,"незач")</f>
        <v>0</v>
      </c>
      <c r="N7" s="78" t="str">
        <f>COUNTIF(Лист1!G19:T19,"3")</f>
        <v>0</v>
      </c>
      <c r="O7" s="78" t="str">
        <f>COUNTIF(Лист1!U19:AH19,"3")</f>
        <v>0</v>
      </c>
      <c r="Q7" s="78" t="str">
        <f>COUNTIF(Лист1!G19:T19,"2")</f>
        <v>0</v>
      </c>
      <c r="R7" s="78" t="str">
        <f>COUNTIF(Лист1!U19:AH19,"2")</f>
        <v>0</v>
      </c>
    </row>
    <row r="8" spans="1:18" customHeight="1" ht="15">
      <c r="A8" s="69"/>
      <c r="B8" s="69"/>
      <c r="C8" s="69"/>
      <c r="D8" s="69"/>
      <c r="E8" s="69"/>
      <c r="F8" s="69"/>
      <c r="G8" s="69"/>
      <c r="H8" s="71" t="str">
        <f>(COUNTIF(Лист1!G20:T20,"зач")*5+SUM(Лист1!G20:T20))/COUNTA(Лист1!G20:T20)</f>
        <v>0</v>
      </c>
      <c r="I8" s="71" t="str">
        <f>(COUNTIF(Лист1!U20:AH20,"зач")*5+COUNTIF(Лист1!U20:AH20,"незач")*2+SUM(Лист1!U20:AH20))/COUNTA(Лист1!U20:AH20)</f>
        <v>0</v>
      </c>
      <c r="K8" s="78" t="str">
        <f>COUNTIF(Лист1!G20:T20,"незач")</f>
        <v>0</v>
      </c>
      <c r="L8" s="78" t="str">
        <f>COUNTIF(Лист1!U20:AH20,"незач")</f>
        <v>0</v>
      </c>
      <c r="N8" s="78" t="str">
        <f>COUNTIF(Лист1!G20:T20,"3")</f>
        <v>0</v>
      </c>
      <c r="O8" s="78" t="str">
        <f>COUNTIF(Лист1!U20:AH20,"3")</f>
        <v>0</v>
      </c>
      <c r="Q8" s="78" t="str">
        <f>COUNTIF(Лист1!G20:T20,"2")</f>
        <v>0</v>
      </c>
      <c r="R8" s="78" t="str">
        <f>COUNTIF(Лист1!U20:AH20,"2")</f>
        <v>0</v>
      </c>
    </row>
    <row r="9" spans="1:18" customHeight="1" ht="15">
      <c r="A9" s="69"/>
      <c r="B9" s="69"/>
      <c r="C9" s="69"/>
      <c r="D9" s="69"/>
      <c r="E9" s="69"/>
      <c r="F9" s="69"/>
      <c r="G9" s="69"/>
      <c r="H9" s="71" t="str">
        <f>(COUNTIF(Лист1!G21:T21,"зач")*5+SUM(Лист1!G21:T21))/COUNTA(Лист1!G21:T21)</f>
        <v>0</v>
      </c>
      <c r="I9" s="71" t="str">
        <f>(COUNTIF(Лист1!U21:AH21,"зач")*5+COUNTIF(Лист1!U21:AH21,"незач")*2+SUM(Лист1!U21:AH21))/COUNTA(Лист1!U21:AH21)</f>
        <v>0</v>
      </c>
      <c r="K9" s="78" t="str">
        <f>COUNTIF(Лист1!G21:T21,"незач")</f>
        <v>0</v>
      </c>
      <c r="L9" s="78" t="str">
        <f>COUNTIF(Лист1!U21:AH21,"незач")</f>
        <v>0</v>
      </c>
      <c r="N9" s="78" t="str">
        <f>COUNTIF(Лист1!G21:T21,"3")</f>
        <v>0</v>
      </c>
      <c r="O9" s="78" t="str">
        <f>COUNTIF(Лист1!U21:AH21,"3")</f>
        <v>0</v>
      </c>
      <c r="Q9" s="78" t="str">
        <f>COUNTIF(Лист1!G21:T21,"2")</f>
        <v>0</v>
      </c>
      <c r="R9" s="78" t="str">
        <f>COUNTIF(Лист1!U21:AH21,"2")</f>
        <v>0</v>
      </c>
    </row>
    <row r="10" spans="1:18" customHeight="1" ht="15">
      <c r="A10" s="69"/>
      <c r="B10" s="105" t="s">
        <v>73</v>
      </c>
      <c r="C10" s="105"/>
      <c r="D10" s="105"/>
      <c r="E10" s="105"/>
      <c r="F10" s="105"/>
      <c r="G10" s="69"/>
      <c r="H10" s="71" t="str">
        <f>(COUNTIF(Лист1!G22:T22,"зач")*5+SUM(Лист1!G22:T22))/COUNTA(Лист1!G22:T22)</f>
        <v>0</v>
      </c>
      <c r="I10" s="71" t="str">
        <f>(COUNTIF(Лист1!U22:AH22,"зач")*5+COUNTIF(Лист1!U22:AH22,"незач")*2+SUM(Лист1!U22:AH22))/COUNTA(Лист1!U22:AH22)</f>
        <v>0</v>
      </c>
      <c r="K10" s="78" t="str">
        <f>COUNTIF(Лист1!G22:T22,"незач")</f>
        <v>0</v>
      </c>
      <c r="L10" s="78" t="str">
        <f>COUNTIF(Лист1!U22:AH22,"незач")</f>
        <v>0</v>
      </c>
      <c r="N10" s="78" t="str">
        <f>COUNTIF(Лист1!G22:T22,"3")</f>
        <v>0</v>
      </c>
      <c r="O10" s="78" t="str">
        <f>COUNTIF(Лист1!U22:AH22,"3")</f>
        <v>0</v>
      </c>
      <c r="Q10" s="78" t="str">
        <f>COUNTIF(Лист1!G22:T22,"2")</f>
        <v>0</v>
      </c>
      <c r="R10" s="78" t="str">
        <f>COUNTIF(Лист1!U22:AH22,"2")</f>
        <v>0</v>
      </c>
    </row>
    <row r="11" spans="1:18" customHeight="1" ht="51.75">
      <c r="A11" s="69"/>
      <c r="B11" s="72" t="s">
        <v>54</v>
      </c>
      <c r="C11" s="73" t="s">
        <v>55</v>
      </c>
      <c r="D11" s="74" t="s">
        <v>56</v>
      </c>
      <c r="E11" s="74" t="s">
        <v>57</v>
      </c>
      <c r="F11" s="75" t="s">
        <v>72</v>
      </c>
      <c r="G11" s="69"/>
      <c r="H11" s="71" t="str">
        <f>(COUNTIF(Лист1!G23:T23,"зач")*5+SUM(Лист1!G23:T23))/COUNTA(Лист1!G23:T23)</f>
        <v>0</v>
      </c>
      <c r="I11" s="71" t="str">
        <f>(COUNTIF(Лист1!U23:AH23,"зач")*5+COUNTIF(Лист1!U23:AH23,"незач")*2+SUM(Лист1!U23:AH23))/COUNTA(Лист1!U23:AH23)</f>
        <v>0</v>
      </c>
      <c r="K11" s="78" t="str">
        <f>COUNTIF(Лист1!G23:T23,"незач")</f>
        <v>0</v>
      </c>
      <c r="L11" s="78" t="str">
        <f>COUNTIF(Лист1!U23:AH23,"незач")</f>
        <v>0</v>
      </c>
      <c r="N11" s="78" t="str">
        <f>COUNTIF(Лист1!G23:T23,"3")</f>
        <v>0</v>
      </c>
      <c r="O11" s="78" t="str">
        <f>COUNTIF(Лист1!U23:AH23,"3")</f>
        <v>0</v>
      </c>
      <c r="Q11" s="78" t="str">
        <f>COUNTIF(Лист1!G23:T23,"2")</f>
        <v>0</v>
      </c>
      <c r="R11" s="78" t="str">
        <f>COUNTIF(Лист1!U23:AH23,"2")</f>
        <v>0</v>
      </c>
    </row>
    <row r="12" spans="1:18" customHeight="1" ht="15">
      <c r="A12" s="69"/>
      <c r="B12" s="76" t="str">
        <f>COUNTIF(I2:I33,"5")</f>
        <v>0</v>
      </c>
      <c r="C12" s="76" t="str">
        <f>COUNTIF(I2:I33,"&gt;3,99")</f>
        <v>0</v>
      </c>
      <c r="D12" s="77" t="str">
        <f>COUNTIF(O2:O33,"&gt;0")</f>
        <v>0</v>
      </c>
      <c r="E12" s="76" t="str">
        <f>COUNTIF(R2:R33,"&gt;0")</f>
        <v>0</v>
      </c>
      <c r="F12" s="75" t="str">
        <f>COUNTIF(L2:L33,"&gt;0")</f>
        <v>0</v>
      </c>
      <c r="G12" s="69"/>
      <c r="H12" s="71" t="str">
        <f>(COUNTIF(Лист1!G24:T24,"зач")*5+SUM(Лист1!G24:T24))/COUNTA(Лист1!G24:T24)</f>
        <v>0</v>
      </c>
      <c r="I12" s="71" t="str">
        <f>(COUNTIF(Лист1!U24:AH24,"зач")*5+COUNTIF(Лист1!U24:AH24,"незач")*2+SUM(Лист1!U24:AH24))/COUNTA(Лист1!U24:AH24)</f>
        <v>0</v>
      </c>
      <c r="K12" s="78" t="str">
        <f>COUNTIF(Лист1!G24:T24,"незач")</f>
        <v>0</v>
      </c>
      <c r="L12" s="78" t="str">
        <f>COUNTIF(Лист1!U24:AH24,"незач")</f>
        <v>0</v>
      </c>
      <c r="N12" s="78" t="str">
        <f>COUNTIF(Лист1!G24:T24,"3")</f>
        <v>0</v>
      </c>
      <c r="O12" s="78" t="str">
        <f>COUNTIF(Лист1!U24:AH24,"3")</f>
        <v>0</v>
      </c>
      <c r="Q12" s="78" t="str">
        <f>COUNTIF(Лист1!G24:T24,"2")</f>
        <v>0</v>
      </c>
      <c r="R12" s="78" t="str">
        <f>COUNTIF(Лист1!U24:AH24,"2")</f>
        <v>0</v>
      </c>
    </row>
    <row r="13" spans="1:18" customHeight="1" ht="15">
      <c r="A13" s="69"/>
      <c r="B13" s="69"/>
      <c r="C13" s="69"/>
      <c r="D13" s="69"/>
      <c r="E13" s="69"/>
      <c r="F13" s="69"/>
      <c r="G13" s="69"/>
      <c r="H13" s="71" t="str">
        <f>(COUNTIF(Лист1!G25:T25,"зач")*5+SUM(Лист1!G25:T25))/COUNTA(Лист1!G25:T25)</f>
        <v>0</v>
      </c>
      <c r="I13" s="71" t="str">
        <f>(COUNTIF(Лист1!U25:AH25,"зач")*5+COUNTIF(Лист1!U25:AH25,"незач")*2+SUM(Лист1!U25:AH25))/COUNTA(Лист1!U25:AH25)</f>
        <v>0</v>
      </c>
      <c r="K13" s="78" t="str">
        <f>COUNTIF(Лист1!G25:T25,"незач")</f>
        <v>0</v>
      </c>
      <c r="L13" s="78" t="str">
        <f>COUNTIF(Лист1!U25:AH25,"незач")</f>
        <v>0</v>
      </c>
      <c r="N13" s="78" t="str">
        <f>COUNTIF(Лист1!G25:T25,"3")</f>
        <v>0</v>
      </c>
      <c r="O13" s="78" t="str">
        <f>COUNTIF(Лист1!U25:AH25,"3")</f>
        <v>0</v>
      </c>
      <c r="Q13" s="78" t="str">
        <f>COUNTIF(Лист1!G25:T25,"2")</f>
        <v>0</v>
      </c>
      <c r="R13" s="78" t="str">
        <f>COUNTIF(Лист1!U25:AH25,"2")</f>
        <v>0</v>
      </c>
    </row>
    <row r="14" spans="1:18" customHeight="1" ht="15">
      <c r="A14" s="69"/>
      <c r="B14" s="69"/>
      <c r="C14" s="69"/>
      <c r="D14" s="69"/>
      <c r="E14" s="69"/>
      <c r="F14" s="69"/>
      <c r="G14" s="69"/>
      <c r="H14" s="71" t="str">
        <f>(COUNTIF(Лист1!G26:T26,"зач")*5+SUM(Лист1!G26:T26))/COUNTA(Лист1!G26:T26)</f>
        <v>0</v>
      </c>
      <c r="I14" s="71" t="str">
        <f>(COUNTIF(Лист1!U26:AH26,"зач")*5+COUNTIF(Лист1!U26:AH26,"незач")*2+SUM(Лист1!U26:AH26))/COUNTA(Лист1!U26:AH26)</f>
        <v>0</v>
      </c>
      <c r="K14" s="78" t="str">
        <f>COUNTIF(Лист1!G26:T26,"незач")</f>
        <v>0</v>
      </c>
      <c r="L14" s="78" t="str">
        <f>COUNTIF(Лист1!U26:AH26,"незач")</f>
        <v>0</v>
      </c>
      <c r="N14" s="78" t="str">
        <f>COUNTIF(Лист1!G26:T26,"3")</f>
        <v>0</v>
      </c>
      <c r="O14" s="78" t="str">
        <f>COUNTIF(Лист1!U26:AH26,"3")</f>
        <v>0</v>
      </c>
      <c r="Q14" s="78" t="str">
        <f>COUNTIF(Лист1!G26:T26,"2")</f>
        <v>0</v>
      </c>
      <c r="R14" s="78" t="str">
        <f>COUNTIF(Лист1!U26:AH26,"2")</f>
        <v>0</v>
      </c>
    </row>
    <row r="15" spans="1:18" customHeight="1" ht="15">
      <c r="A15" s="69"/>
      <c r="B15" s="69" t="s">
        <v>74</v>
      </c>
      <c r="C15" s="69" t="str">
        <f>COUNTIF(Лист1!F15:F43,"*")</f>
        <v>0</v>
      </c>
      <c r="D15" s="69"/>
      <c r="E15" s="69"/>
      <c r="F15" s="69"/>
      <c r="G15" s="69"/>
      <c r="H15" s="71" t="str">
        <f>(COUNTIF(Лист1!G27:T27,"зач")*5+SUM(Лист1!G27:T27))/COUNTA(Лист1!G27:T27)</f>
        <v>0</v>
      </c>
      <c r="I15" s="71" t="str">
        <f>(COUNTIF(Лист1!U27:AH27,"зач")*5+COUNTIF(Лист1!U27:AH27,"незач")*2+SUM(Лист1!U27:AH27))/COUNTA(Лист1!U27:AH27)</f>
        <v>0</v>
      </c>
      <c r="K15" s="78" t="str">
        <f>COUNTIF(Лист1!G27:T27,"незач")</f>
        <v>0</v>
      </c>
      <c r="L15" s="78" t="str">
        <f>COUNTIF(Лист1!U27:AH27,"незач")</f>
        <v>0</v>
      </c>
      <c r="N15" s="78" t="str">
        <f>COUNTIF(Лист1!G27:T27,"3")</f>
        <v>0</v>
      </c>
      <c r="O15" s="78" t="str">
        <f>COUNTIF(Лист1!U27:AH27,"3")</f>
        <v>0</v>
      </c>
      <c r="Q15" s="78" t="str">
        <f>COUNTIF(Лист1!G27:T27,"2")</f>
        <v>0</v>
      </c>
      <c r="R15" s="78" t="str">
        <f>COUNTIF(Лист1!U27:AH27,"2")</f>
        <v>0</v>
      </c>
    </row>
    <row r="16" spans="1:18" customHeight="1" ht="15">
      <c r="A16" s="69"/>
      <c r="B16" s="69"/>
      <c r="C16" s="69"/>
      <c r="D16" s="69"/>
      <c r="E16" s="69"/>
      <c r="F16" s="69"/>
      <c r="G16" s="69"/>
      <c r="H16" s="71" t="str">
        <f>(COUNTIF(Лист1!G28:T28,"зач")*5+SUM(Лист1!G28:T28))/COUNTA(Лист1!G28:T28)</f>
        <v>0</v>
      </c>
      <c r="I16" s="71" t="str">
        <f>(COUNTIF(Лист1!U28:AH28,"зач")*5+COUNTIF(Лист1!U28:AH28,"незач")*2+SUM(Лист1!U28:AH28))/COUNTA(Лист1!U28:AH28)</f>
        <v>0</v>
      </c>
      <c r="K16" s="78" t="str">
        <f>COUNTIF(Лист1!G28:T28,"незач")</f>
        <v>0</v>
      </c>
      <c r="L16" s="78" t="str">
        <f>COUNTIF(Лист1!U28:AH28,"незач")</f>
        <v>0</v>
      </c>
      <c r="N16" s="78" t="str">
        <f>COUNTIF(Лист1!G28:T28,"3")</f>
        <v>0</v>
      </c>
      <c r="O16" s="78" t="str">
        <f>COUNTIF(Лист1!U28:AH28,"3")</f>
        <v>0</v>
      </c>
      <c r="Q16" s="78" t="str">
        <f>COUNTIF(Лист1!G28:T28,"2")</f>
        <v>0</v>
      </c>
      <c r="R16" s="78" t="str">
        <f>COUNTIF(Лист1!U28:AH28,"2")</f>
        <v>0</v>
      </c>
    </row>
    <row r="17" spans="1:18" customHeight="1" ht="15">
      <c r="A17" s="69"/>
      <c r="B17" s="69"/>
      <c r="C17" s="69"/>
      <c r="E17" s="69"/>
      <c r="F17" s="69"/>
      <c r="G17" s="69"/>
      <c r="H17" s="71" t="str">
        <f>(COUNTIF(Лист1!G29:T29,"зач")*5+SUM(Лист1!G29:T29))/COUNTA(Лист1!G29:T29)</f>
        <v>0</v>
      </c>
      <c r="I17" s="71" t="str">
        <f>(COUNTIF(Лист1!U29:AH29,"зач")*5+COUNTIF(Лист1!U29:AH29,"незач")*2+SUM(Лист1!U29:AH29))/COUNTA(Лист1!U29:AH29)</f>
        <v>0</v>
      </c>
      <c r="K17" s="78" t="str">
        <f>COUNTIF(Лист1!G29:T29,"незач")</f>
        <v>0</v>
      </c>
      <c r="L17" s="78" t="str">
        <f>COUNTIF(Лист1!U29:AH29,"незач")</f>
        <v>0</v>
      </c>
      <c r="N17" s="78" t="str">
        <f>COUNTIF(Лист1!G29:T29,"3")</f>
        <v>0</v>
      </c>
      <c r="O17" s="78" t="str">
        <f>COUNTIF(Лист1!U29:AH29,"3")</f>
        <v>0</v>
      </c>
      <c r="Q17" s="78" t="str">
        <f>COUNTIF(Лист1!G29:T29,"2")</f>
        <v>0</v>
      </c>
      <c r="R17" s="78" t="str">
        <f>COUNTIF(Лист1!U29:AH29,"2")</f>
        <v>0</v>
      </c>
    </row>
    <row r="18" spans="1:18" customHeight="1" ht="15">
      <c r="A18" s="69"/>
      <c r="B18" s="69"/>
      <c r="C18" s="69"/>
      <c r="D18" s="69"/>
      <c r="E18" s="69"/>
      <c r="F18" s="69"/>
      <c r="G18" s="69"/>
      <c r="H18" s="71" t="str">
        <f>(COUNTIF(Лист1!G30:T30,"зач")*5+SUM(Лист1!G30:T30))/COUNTA(Лист1!G30:T30)</f>
        <v>0</v>
      </c>
      <c r="I18" s="71" t="str">
        <f>(COUNTIF(Лист1!U30:AH30,"зач")*5+COUNTIF(Лист1!U30:AH30,"незач")*2+SUM(Лист1!U30:AH30))/COUNTA(Лист1!U30:AH30)</f>
        <v>0</v>
      </c>
      <c r="K18" s="78" t="str">
        <f>COUNTIF(Лист1!G30:T30,"незач")</f>
        <v>0</v>
      </c>
      <c r="L18" s="78" t="str">
        <f>COUNTIF(Лист1!U30:AH30,"незач")</f>
        <v>0</v>
      </c>
      <c r="N18" s="78" t="str">
        <f>COUNTIF(Лист1!G30:T30,"3")</f>
        <v>0</v>
      </c>
      <c r="O18" s="78" t="str">
        <f>COUNTIF(Лист1!U30:AH30,"3")</f>
        <v>0</v>
      </c>
      <c r="Q18" s="78" t="str">
        <f>COUNTIF(Лист1!G30:T30,"2")</f>
        <v>0</v>
      </c>
      <c r="R18" s="78" t="str">
        <f>COUNTIF(Лист1!U30:AH30,"2")</f>
        <v>0</v>
      </c>
    </row>
    <row r="19" spans="1:18" customHeight="1" ht="15">
      <c r="A19" s="69"/>
      <c r="B19" s="69"/>
      <c r="C19" s="69"/>
      <c r="D19" s="69"/>
      <c r="E19" s="69"/>
      <c r="F19" s="69"/>
      <c r="G19" s="69"/>
      <c r="H19" s="71" t="str">
        <f>(COUNTIF(Лист1!G31:T31,"зач")*5+SUM(Лист1!G31:T31))/COUNTA(Лист1!G31:T31)</f>
        <v>0</v>
      </c>
      <c r="I19" s="71" t="str">
        <f>(COUNTIF(Лист1!U31:AH31,"зач")*5+COUNTIF(Лист1!U31:AH31,"незач")*2+SUM(Лист1!U31:AH31))/COUNTA(Лист1!U31:AH31)</f>
        <v>0</v>
      </c>
      <c r="K19" s="78" t="str">
        <f>COUNTIF(Лист1!G31:T31,"незач")</f>
        <v>0</v>
      </c>
      <c r="L19" s="78" t="str">
        <f>COUNTIF(Лист1!U31:AH31,"незач")</f>
        <v>0</v>
      </c>
      <c r="N19" s="78" t="str">
        <f>COUNTIF(Лист1!G31:T31,"3")</f>
        <v>0</v>
      </c>
      <c r="O19" s="78" t="str">
        <f>COUNTIF(Лист1!U31:AH31,"3")</f>
        <v>0</v>
      </c>
      <c r="Q19" s="78" t="str">
        <f>COUNTIF(Лист1!G31:T31,"2")</f>
        <v>0</v>
      </c>
      <c r="R19" s="78" t="str">
        <f>COUNTIF(Лист1!U31:AH31,"2")</f>
        <v>0</v>
      </c>
    </row>
    <row r="20" spans="1:18" customHeight="1" ht="15">
      <c r="A20" s="69"/>
      <c r="B20" s="69"/>
      <c r="C20" s="69"/>
      <c r="D20" s="69"/>
      <c r="E20" s="69"/>
      <c r="F20" s="69"/>
      <c r="G20" s="69"/>
      <c r="H20" s="71" t="str">
        <f>(COUNTIF(Лист1!G32:T32,"зач")*5+SUM(Лист1!G32:T32))/COUNTA(Лист1!G32:T32)</f>
        <v>0</v>
      </c>
      <c r="I20" s="71" t="str">
        <f>(COUNTIF(Лист1!U32:AH32,"зач")*5+COUNTIF(Лист1!U32:AH32,"незач")*2+SUM(Лист1!U32:AH32))/COUNTA(Лист1!U32:AH32)</f>
        <v>0</v>
      </c>
      <c r="K20" s="78" t="str">
        <f>COUNTIF(Лист1!G32:T32,"незач")</f>
        <v>0</v>
      </c>
      <c r="L20" s="78" t="str">
        <f>COUNTIF(Лист1!U32:AH32,"незач")</f>
        <v>0</v>
      </c>
      <c r="N20" s="78" t="str">
        <f>COUNTIF(Лист1!G32:T32,"3")</f>
        <v>0</v>
      </c>
      <c r="O20" s="78" t="str">
        <f>COUNTIF(Лист1!U32:AH32,"3")</f>
        <v>0</v>
      </c>
      <c r="Q20" s="78" t="str">
        <f>COUNTIF(Лист1!G32:T32,"2")</f>
        <v>0</v>
      </c>
      <c r="R20" s="78" t="str">
        <f>COUNTIF(Лист1!U32:AH32,"2")</f>
        <v>0</v>
      </c>
    </row>
    <row r="21" spans="1:18" customHeight="1" ht="15">
      <c r="A21" s="69"/>
      <c r="B21" s="69"/>
      <c r="C21" s="69"/>
      <c r="D21" s="69"/>
      <c r="E21" s="69"/>
      <c r="F21" s="69"/>
      <c r="G21" s="69"/>
      <c r="H21" s="71" t="str">
        <f>(COUNTIF(Лист1!G33:T33,"зач")*5+SUM(Лист1!G33:T33))/COUNTA(Лист1!G33:T33)</f>
        <v>0</v>
      </c>
      <c r="I21" s="71" t="str">
        <f>(COUNTIF(Лист1!U33:AH33,"зач")*5+COUNTIF(Лист1!U33:AH33,"незач")*2+SUM(Лист1!U33:AH33))/COUNTA(Лист1!U33:AH33)</f>
        <v>0</v>
      </c>
      <c r="K21" s="78" t="str">
        <f>COUNTIF(Лист1!G33:T33,"незач")</f>
        <v>0</v>
      </c>
      <c r="L21" s="78" t="str">
        <f>COUNTIF(Лист1!U33:AH33,"незач")</f>
        <v>0</v>
      </c>
      <c r="N21" s="78" t="str">
        <f>COUNTIF(Лист1!G33:T33,"3")</f>
        <v>0</v>
      </c>
      <c r="O21" s="78" t="str">
        <f>COUNTIF(Лист1!U33:AH33,"3")</f>
        <v>0</v>
      </c>
      <c r="Q21" s="78" t="str">
        <f>COUNTIF(Лист1!G33:T33,"2")</f>
        <v>0</v>
      </c>
      <c r="R21" s="78" t="str">
        <f>COUNTIF(Лист1!U33:AH33,"2")</f>
        <v>0</v>
      </c>
    </row>
    <row r="22" spans="1:18" customHeight="1" ht="15">
      <c r="A22" s="69"/>
      <c r="B22" s="69"/>
      <c r="C22" s="69"/>
      <c r="D22" s="69"/>
      <c r="E22" s="69"/>
      <c r="F22" s="69"/>
      <c r="G22" s="69"/>
      <c r="H22" s="71" t="str">
        <f>(COUNTIF(Лист1!G34:T34,"зач")*5+SUM(Лист1!G34:T34))/COUNTA(Лист1!G34:T34)</f>
        <v>0</v>
      </c>
      <c r="I22" s="71" t="str">
        <f>(COUNTIF(Лист1!U34:AH34,"зач")*5+COUNTIF(Лист1!U34:AH34,"незач")*2+SUM(Лист1!U34:AH34))/COUNTA(Лист1!U34:AH34)</f>
        <v>0</v>
      </c>
      <c r="K22" s="78" t="str">
        <f>COUNTIF(Лист1!G34:T34,"незач")</f>
        <v>0</v>
      </c>
      <c r="L22" s="78" t="str">
        <f>COUNTIF(Лист1!U34:AH34,"незач")</f>
        <v>0</v>
      </c>
      <c r="N22" s="78" t="str">
        <f>COUNTIF(Лист1!G34:T34,"3")</f>
        <v>0</v>
      </c>
      <c r="O22" s="78" t="str">
        <f>COUNTIF(Лист1!U34:AH34,"3")</f>
        <v>0</v>
      </c>
      <c r="Q22" s="78" t="str">
        <f>COUNTIF(Лист1!G34:T34,"2")</f>
        <v>0</v>
      </c>
      <c r="R22" s="78" t="str">
        <f>COUNTIF(Лист1!U34:AH34,"2")</f>
        <v>0</v>
      </c>
    </row>
    <row r="23" spans="1:18" customHeight="1" ht="15">
      <c r="A23" s="69"/>
      <c r="B23" s="69"/>
      <c r="C23" s="69"/>
      <c r="D23" s="69"/>
      <c r="E23" s="69"/>
      <c r="F23" s="69"/>
      <c r="G23" s="69"/>
      <c r="H23" s="71" t="str">
        <f>(COUNTIF(Лист1!G35:T35,"зач")*5+SUM(Лист1!G35:T35))/COUNTA(Лист1!G35:T35)</f>
        <v>0</v>
      </c>
      <c r="I23" s="71" t="str">
        <f>(COUNTIF(Лист1!U35:AH35,"зач")*5+COUNTIF(Лист1!U35:AH35,"незач")*2+SUM(Лист1!U35:AH35))/COUNTA(Лист1!U35:AH35)</f>
        <v>0</v>
      </c>
      <c r="K23" s="78" t="str">
        <f>COUNTIF(Лист1!G35:T35,"незач")</f>
        <v>0</v>
      </c>
      <c r="L23" s="78" t="str">
        <f>COUNTIF(Лист1!U35:AH35,"незач")</f>
        <v>0</v>
      </c>
      <c r="N23" s="78" t="str">
        <f>COUNTIF(Лист1!G35:T35,"3")</f>
        <v>0</v>
      </c>
      <c r="O23" s="78" t="str">
        <f>COUNTIF(Лист1!U35:AH35,"3")</f>
        <v>0</v>
      </c>
      <c r="Q23" s="78" t="str">
        <f>COUNTIF(Лист1!G35:T35,"2")</f>
        <v>0</v>
      </c>
      <c r="R23" s="78" t="str">
        <f>COUNTIF(Лист1!U35:AH35,"2")</f>
        <v>0</v>
      </c>
    </row>
    <row r="24" spans="1:18" customHeight="1" ht="15">
      <c r="A24" s="69"/>
      <c r="B24" s="69"/>
      <c r="C24" s="69"/>
      <c r="D24" s="69"/>
      <c r="E24" s="69"/>
      <c r="F24" s="69"/>
      <c r="G24" s="69"/>
      <c r="H24" s="71" t="str">
        <f>(COUNTIF(Лист1!G36:T36,"зач")*5+SUM(Лист1!G36:T36))/COUNTA(Лист1!G36:T36)</f>
        <v>0</v>
      </c>
      <c r="I24" s="71" t="str">
        <f>(COUNTIF(Лист1!U36:AH36,"зач")*5+COUNTIF(Лист1!U36:AH36,"незач")*2+SUM(Лист1!U36:AH36))/COUNTA(Лист1!U36:AH36)</f>
        <v>0</v>
      </c>
      <c r="K24" s="78" t="str">
        <f>COUNTIF(Лист1!G36:T36,"незач")</f>
        <v>0</v>
      </c>
      <c r="L24" s="78" t="str">
        <f>COUNTIF(Лист1!U36:AH36,"незач")</f>
        <v>0</v>
      </c>
      <c r="N24" s="78" t="str">
        <f>COUNTIF(Лист1!G36:T36,"3")</f>
        <v>0</v>
      </c>
      <c r="O24" s="78" t="str">
        <f>COUNTIF(Лист1!U36:AH36,"3")</f>
        <v>0</v>
      </c>
      <c r="Q24" s="78" t="str">
        <f>COUNTIF(Лист1!G36:T36,"2")</f>
        <v>0</v>
      </c>
      <c r="R24" s="78" t="str">
        <f>COUNTIF(Лист1!U36:AH36,"2")</f>
        <v>0</v>
      </c>
    </row>
    <row r="25" spans="1:18" customHeight="1" ht="15">
      <c r="A25" s="69"/>
      <c r="B25" s="69"/>
      <c r="C25" s="69"/>
      <c r="D25" s="69"/>
      <c r="E25" s="69"/>
      <c r="F25" s="69"/>
      <c r="G25" s="69"/>
      <c r="H25" s="71" t="str">
        <f>(COUNTIF(Лист1!G37:T37,"зач")*5+SUM(Лист1!G37:T37))/COUNTA(Лист1!G37:T37)</f>
        <v>0</v>
      </c>
      <c r="I25" s="71" t="str">
        <f>(COUNTIF(Лист1!U37:AH37,"зач")*5+COUNTIF(Лист1!U37:AH37,"незач")*2+SUM(Лист1!U37:AH37))/COUNTA(Лист1!U37:AH37)</f>
        <v>0</v>
      </c>
      <c r="K25" s="78" t="str">
        <f>COUNTIF(Лист1!G37:T37,"незач")</f>
        <v>0</v>
      </c>
      <c r="L25" s="78" t="str">
        <f>COUNTIF(Лист1!U37:AH37,"незач")</f>
        <v>0</v>
      </c>
      <c r="N25" s="78" t="str">
        <f>COUNTIF(Лист1!G37:T37,"3")</f>
        <v>0</v>
      </c>
      <c r="O25" s="78" t="str">
        <f>COUNTIF(Лист1!U37:AH37,"3")</f>
        <v>0</v>
      </c>
      <c r="Q25" s="78" t="str">
        <f>COUNTIF(Лист1!G37:T37,"2")</f>
        <v>0</v>
      </c>
      <c r="R25" s="78" t="str">
        <f>COUNTIF(Лист1!U37:AH37,"2")</f>
        <v>0</v>
      </c>
    </row>
    <row r="26" spans="1:18" customHeight="1" ht="15">
      <c r="A26" s="69"/>
      <c r="B26" s="69"/>
      <c r="C26" s="69"/>
      <c r="D26" s="69"/>
      <c r="E26" s="69"/>
      <c r="F26" s="69"/>
      <c r="G26" s="69"/>
      <c r="H26" s="71" t="str">
        <f>(COUNTIF(Лист1!G38:T38,"зач")*5+SUM(Лист1!G38:T38))/COUNTA(Лист1!G38:T38)</f>
        <v>0</v>
      </c>
      <c r="I26" s="71" t="str">
        <f>(COUNTIF(Лист1!U38:AH38,"зач")*5+COUNTIF(Лист1!U38:AH38,"незач")*2+SUM(Лист1!U38:AH38))/COUNTA(Лист1!U38:AH38)</f>
        <v>0</v>
      </c>
      <c r="K26" s="78" t="str">
        <f>COUNTIF(Лист1!G38:T38,"незач")</f>
        <v>0</v>
      </c>
      <c r="L26" s="78" t="str">
        <f>COUNTIF(Лист1!U38:AH38,"незач")</f>
        <v>0</v>
      </c>
      <c r="N26" s="78" t="str">
        <f>COUNTIF(Лист1!G38:T38,"3")</f>
        <v>0</v>
      </c>
      <c r="O26" s="78" t="str">
        <f>COUNTIF(Лист1!U38:AH38,"3")</f>
        <v>0</v>
      </c>
      <c r="Q26" s="78" t="str">
        <f>COUNTIF(Лист1!G38:T38,"2")</f>
        <v>0</v>
      </c>
      <c r="R26" s="78" t="str">
        <f>COUNTIF(Лист1!U38:AH38,"2")</f>
        <v>0</v>
      </c>
    </row>
    <row r="27" spans="1:18" customHeight="1" ht="15">
      <c r="A27" s="69"/>
      <c r="B27" s="69"/>
      <c r="C27" s="69"/>
      <c r="D27" s="69"/>
      <c r="E27" s="69"/>
      <c r="F27" s="69"/>
      <c r="G27" s="69"/>
      <c r="H27" s="71" t="str">
        <f>(COUNTIF(Лист1!G39:T39,"зач")*5+SUM(Лист1!G39:T39))/COUNTA(Лист1!G39:T39)</f>
        <v>0</v>
      </c>
      <c r="I27" s="71" t="str">
        <f>(COUNTIF(Лист1!U39:AH39,"зач")*5+COUNTIF(Лист1!U39:AH39,"незач")*2+SUM(Лист1!U39:AH39))/COUNTA(Лист1!U39:AH39)</f>
        <v>0</v>
      </c>
      <c r="K27" s="78" t="str">
        <f>COUNTIF(Лист1!G39:T39,"незач")</f>
        <v>0</v>
      </c>
      <c r="L27" s="78" t="str">
        <f>COUNTIF(Лист1!U39:AH39,"незач")</f>
        <v>0</v>
      </c>
      <c r="N27" s="78" t="str">
        <f>COUNTIF(Лист1!G39:T39,"3")</f>
        <v>0</v>
      </c>
      <c r="O27" s="78" t="str">
        <f>COUNTIF(Лист1!U39:AH39,"3")</f>
        <v>0</v>
      </c>
      <c r="Q27" s="78" t="str">
        <f>COUNTIF(Лист1!G39:T39,"2")</f>
        <v>0</v>
      </c>
      <c r="R27" s="78" t="str">
        <f>COUNTIF(Лист1!U39:AH39,"2")</f>
        <v>0</v>
      </c>
    </row>
    <row r="28" spans="1:18" customHeight="1" ht="15">
      <c r="A28" s="69"/>
      <c r="B28" s="69"/>
      <c r="C28" s="69"/>
      <c r="D28" s="69"/>
      <c r="E28" s="69"/>
      <c r="F28" s="69"/>
      <c r="G28" s="69"/>
      <c r="H28" s="71" t="str">
        <f>(COUNTIF(Лист1!G40:T40,"зач")*5+SUM(Лист1!G40:T40))/COUNTA(Лист1!G40:T40)</f>
        <v>0</v>
      </c>
      <c r="I28" s="71" t="str">
        <f>(COUNTIF(Лист1!U40:AH40,"зач")*5+COUNTIF(Лист1!U40:AH40,"незач")*2+SUM(Лист1!U40:AH40))/COUNTA(Лист1!U40:AH40)</f>
        <v>0</v>
      </c>
      <c r="K28" s="78" t="str">
        <f>COUNTIF(Лист1!G40:T40,"незач")</f>
        <v>0</v>
      </c>
      <c r="L28" s="78" t="str">
        <f>COUNTIF(Лист1!U40:AH40,"незач")</f>
        <v>0</v>
      </c>
      <c r="N28" s="78" t="str">
        <f>COUNTIF(Лист1!G40:T40,"3")</f>
        <v>0</v>
      </c>
      <c r="O28" s="78" t="str">
        <f>COUNTIF(Лист1!U40:AH40,"3")</f>
        <v>0</v>
      </c>
      <c r="Q28" s="78" t="str">
        <f>COUNTIF(Лист1!G40:T40,"2")</f>
        <v>0</v>
      </c>
      <c r="R28" s="78" t="str">
        <f>COUNTIF(Лист1!U40:AH40,"2")</f>
        <v>0</v>
      </c>
    </row>
    <row r="29" spans="1:18" customHeight="1" ht="15">
      <c r="A29" s="69"/>
      <c r="B29" s="69"/>
      <c r="C29" s="69"/>
      <c r="D29" s="69"/>
      <c r="E29" s="69"/>
      <c r="F29" s="69"/>
      <c r="G29" s="69"/>
      <c r="H29" s="71" t="str">
        <f>(COUNTIF(Лист1!G41:T41,"зач")*5+SUM(Лист1!G41:T41))/COUNTA(Лист1!G41:T41)</f>
        <v>0</v>
      </c>
      <c r="I29" s="71" t="str">
        <f>(COUNTIF(Лист1!U41:AH41,"зач")*5+COUNTIF(Лист1!U41:AH41,"незач")*2+SUM(Лист1!U41:AH41))/COUNTA(Лист1!U41:AH41)</f>
        <v>0</v>
      </c>
      <c r="K29" s="78" t="str">
        <f>COUNTIF(Лист1!G41:T41,"незач")</f>
        <v>0</v>
      </c>
      <c r="L29" s="78" t="str">
        <f>COUNTIF(Лист1!U41:AH41,"незач")</f>
        <v>0</v>
      </c>
      <c r="N29" s="78" t="str">
        <f>COUNTIF(Лист1!G41:T41,"3")</f>
        <v>0</v>
      </c>
      <c r="O29" s="78" t="str">
        <f>COUNTIF(Лист1!U41:AH41,"3")</f>
        <v>0</v>
      </c>
      <c r="Q29" s="78" t="str">
        <f>COUNTIF(Лист1!G41:T41,"2")</f>
        <v>0</v>
      </c>
      <c r="R29" s="78" t="str">
        <f>COUNTIF(Лист1!U41:AH41,"2")</f>
        <v>0</v>
      </c>
    </row>
    <row r="30" spans="1:18" customHeight="1" ht="15">
      <c r="A30" s="69"/>
      <c r="B30" s="69"/>
      <c r="C30" s="69"/>
      <c r="D30" s="69"/>
      <c r="E30" s="69"/>
      <c r="F30" s="69"/>
      <c r="G30" s="69"/>
      <c r="H30" s="71" t="str">
        <f>(COUNTIF(Лист1!G42:T42,"зач")*5+SUM(Лист1!G42:T42))/COUNTA(Лист1!G42:T42)</f>
        <v>0</v>
      </c>
      <c r="I30" s="71" t="str">
        <f>(COUNTIF(Лист1!U42:AH42,"зач")*5+COUNTIF(Лист1!U42:AH42,"незач")*2+SUM(Лист1!U42:AH42))/COUNTA(Лист1!U42:AH42)</f>
        <v>0</v>
      </c>
      <c r="K30" s="78" t="str">
        <f>COUNTIF(Лист1!G42:T42,"незач")</f>
        <v>0</v>
      </c>
      <c r="L30" s="78" t="str">
        <f>COUNTIF(Лист1!U42:AH42,"незач")</f>
        <v>0</v>
      </c>
      <c r="N30" s="78" t="str">
        <f>COUNTIF(Лист1!G42:T42,"3")</f>
        <v>0</v>
      </c>
      <c r="O30" s="78" t="str">
        <f>COUNTIF(Лист1!U42:AH42,"3")</f>
        <v>0</v>
      </c>
      <c r="Q30" s="78" t="str">
        <f>COUNTIF(Лист1!G42:T42,"2")</f>
        <v>0</v>
      </c>
      <c r="R30" s="78" t="str">
        <f>COUNTIF(Лист1!U42:AH42,"2")</f>
        <v>0</v>
      </c>
    </row>
    <row r="31" spans="1:18" customHeight="1" ht="15">
      <c r="A31" s="69"/>
      <c r="B31" s="69"/>
      <c r="C31" s="69"/>
      <c r="D31" s="69"/>
      <c r="E31" s="69"/>
      <c r="F31" s="69"/>
      <c r="G31" s="69"/>
      <c r="H31" s="71" t="str">
        <f>(COUNTIF(Лист1!G43:T43,"зач")*5+SUM(Лист1!G43:T43))/COUNTA(Лист1!G43:T43)</f>
        <v>0</v>
      </c>
      <c r="I31" s="71" t="str">
        <f>(COUNTIF(Лист1!U43:AH43,"зач")*5+COUNTIF(Лист1!U43:AH43,"незач")*2+SUM(Лист1!U43:AH43))/COUNTA(Лист1!U43:AH43)</f>
        <v>0</v>
      </c>
      <c r="K31" s="78" t="str">
        <f>COUNTIF(Лист1!G43:T43,"незач")</f>
        <v>0</v>
      </c>
      <c r="L31" s="78" t="str">
        <f>COUNTIF(Лист1!U43:AH43,"незач")</f>
        <v>0</v>
      </c>
      <c r="N31" s="78" t="str">
        <f>COUNTIF(Лист1!G43:T43,"3")</f>
        <v>0</v>
      </c>
      <c r="O31" s="78" t="str">
        <f>COUNTIF(Лист1!U43:AH43,"3")</f>
        <v>0</v>
      </c>
      <c r="Q31" s="78" t="str">
        <f>COUNTIF(Лист1!G43:T43,"2")</f>
        <v>0</v>
      </c>
      <c r="R31" s="78" t="str">
        <f>COUNTIF(Лист1!U43:AH43,"2")</f>
        <v>0</v>
      </c>
    </row>
    <row r="32" spans="1:18" customHeight="1" ht="15">
      <c r="A32" s="69"/>
      <c r="B32" s="69"/>
      <c r="C32" s="69"/>
      <c r="D32" s="69"/>
      <c r="E32" s="69"/>
      <c r="F32" s="69"/>
      <c r="G32" s="69"/>
      <c r="H32" s="71" t="str">
        <f>(COUNTIF(Лист1!G44:T44,"зач")*5+SUM(Лист1!G44:T44))/COUNTA(Лист1!G44:T44)</f>
        <v>0</v>
      </c>
      <c r="I32" s="71" t="str">
        <f>(COUNTIF(Лист1!U44:AH44,"зач")*5+COUNTIF(Лист1!U44:AH44,"незач")*2+SUM(Лист1!U44:AH44))/COUNTA(Лист1!U44:AH44)</f>
        <v>0</v>
      </c>
      <c r="K32" s="78" t="str">
        <f>COUNTIF(Лист1!G44:T44,"незач")</f>
        <v>0</v>
      </c>
      <c r="L32" s="78" t="str">
        <f>COUNTIF(Лист1!U44:AH44,"незач")</f>
        <v>0</v>
      </c>
      <c r="N32" s="78" t="str">
        <f>COUNTIF(Лист1!G44:T44,"3")</f>
        <v>0</v>
      </c>
      <c r="O32" s="78" t="str">
        <f>COUNTIF(Лист1!U44:AH44,"3")</f>
        <v>0</v>
      </c>
      <c r="Q32" s="78" t="str">
        <f>COUNTIF(Лист1!G44:T44,"2")</f>
        <v>0</v>
      </c>
      <c r="R32" s="78" t="str">
        <f>COUNTIF(Лист1!U44:AH44,"2")</f>
        <v>0</v>
      </c>
    </row>
    <row r="33" spans="1:18" customHeight="1" ht="15">
      <c r="A33" s="69"/>
      <c r="B33" s="69"/>
      <c r="C33" s="69"/>
      <c r="D33" s="69"/>
      <c r="E33" s="69"/>
      <c r="F33" s="69"/>
      <c r="G33" s="69"/>
      <c r="H33" s="71" t="str">
        <f>(COUNTIF(Лист1!G45:T45,"зач")*5+SUM(Лист1!G45:T45))/COUNTA(Лист1!G45:T45)</f>
        <v>0</v>
      </c>
      <c r="I33" s="71" t="str">
        <f>(COUNTIF(Лист1!U45:AH45,"зач")*5+COUNTIF(Лист1!U45:AH45,"незач")*2+SUM(Лист1!U45:AH45))/COUNTA(Лист1!U45:AH45)</f>
        <v>0</v>
      </c>
      <c r="K33" s="78" t="str">
        <f>COUNTIF(Лист1!G45:T45,"незач")</f>
        <v>0</v>
      </c>
      <c r="L33" s="78" t="str">
        <f>COUNTIF(Лист1!U45:AH45,"незач")</f>
        <v>0</v>
      </c>
      <c r="N33" s="78" t="str">
        <f>COUNTIF(Лист1!G45:T45,"3")</f>
        <v>0</v>
      </c>
      <c r="O33" s="78" t="str">
        <f>COUNTIF(Лист1!U45:AH45,"3")</f>
        <v>0</v>
      </c>
      <c r="Q33" s="78" t="str">
        <f>COUNTIF(Лист1!G45:T45,"2")</f>
        <v>0</v>
      </c>
      <c r="R33" s="78" t="str">
        <f>COUNTIF(Лист1!U45:AH45,"2")</f>
        <v>0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B5:F5"/>
    <mergeCell ref="B10:F10"/>
  </mergeCells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defaultColWidth="8.570312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ПК</cp:lastModifiedBy>
  <dcterms:created xsi:type="dcterms:W3CDTF">2017-12-14T10:26:02+03:00</dcterms:created>
  <dcterms:modified xsi:type="dcterms:W3CDTF">2018-05-18T21:28:11+03:00</dcterms:modified>
  <dc:title>Untitled Spreadsheet</dc:title>
  <dc:description/>
  <dc:subject/>
  <cp:keywords/>
  <cp:category/>
</cp:coreProperties>
</file>