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D510A43-63A4-429D-991F-E3C52918986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  <c r="F15" i="1"/>
  <c r="G15" i="1"/>
  <c r="H15" i="1"/>
  <c r="I15" i="1"/>
  <c r="J15" i="1"/>
  <c r="K15" i="1"/>
  <c r="E15" i="1"/>
  <c r="E14" i="1"/>
  <c r="F13" i="1"/>
  <c r="G13" i="1"/>
  <c r="G14" i="1" s="1"/>
  <c r="H13" i="1"/>
  <c r="H14" i="1" s="1"/>
  <c r="I13" i="1"/>
  <c r="J13" i="1"/>
  <c r="K13" i="1"/>
  <c r="K14" i="1" s="1"/>
  <c r="E13" i="1"/>
  <c r="F12" i="1"/>
  <c r="G12" i="1"/>
  <c r="H12" i="1"/>
  <c r="I12" i="1"/>
  <c r="J12" i="1"/>
  <c r="K12" i="1"/>
  <c r="E12" i="1"/>
  <c r="J14" i="1"/>
  <c r="J16" i="1" s="1"/>
  <c r="I14" i="1"/>
  <c r="F14" i="1"/>
  <c r="K9" i="1"/>
  <c r="J9" i="1"/>
  <c r="I9" i="1"/>
  <c r="H9" i="1"/>
  <c r="G9" i="1"/>
  <c r="F9" i="1"/>
  <c r="E9" i="1"/>
  <c r="E5" i="1"/>
  <c r="G5" i="1" s="1"/>
  <c r="L5" i="1"/>
  <c r="K5" i="1"/>
  <c r="J5" i="1"/>
  <c r="H5" i="1"/>
  <c r="F5" i="1" s="1"/>
  <c r="D5" i="1"/>
  <c r="H16" i="1" l="1"/>
  <c r="F16" i="1"/>
  <c r="G16" i="1"/>
  <c r="I16" i="1"/>
  <c r="K16" i="1"/>
  <c r="B7" i="1"/>
  <c r="B9" i="1"/>
  <c r="B8" i="1"/>
  <c r="M5" i="1"/>
</calcChain>
</file>

<file path=xl/sharedStrings.xml><?xml version="1.0" encoding="utf-8"?>
<sst xmlns="http://schemas.openxmlformats.org/spreadsheetml/2006/main" count="40" uniqueCount="39">
  <si>
    <t>i</t>
  </si>
  <si>
    <t>x</t>
  </si>
  <si>
    <t>n</t>
  </si>
  <si>
    <t>h</t>
  </si>
  <si>
    <t>s</t>
  </si>
  <si>
    <t>S</t>
  </si>
  <si>
    <t>Mo</t>
  </si>
  <si>
    <t>Me</t>
  </si>
  <si>
    <t>A</t>
  </si>
  <si>
    <t>E</t>
  </si>
  <si>
    <t xml:space="preserve">v </t>
  </si>
  <si>
    <t>Xв</t>
  </si>
  <si>
    <r>
      <t>σ</t>
    </r>
    <r>
      <rPr>
        <b/>
        <vertAlign val="subscript"/>
        <sz val="11"/>
        <color theme="1"/>
        <rFont val="Calibri"/>
        <family val="2"/>
        <charset val="204"/>
        <scheme val="minor"/>
      </rPr>
      <t>в</t>
    </r>
  </si>
  <si>
    <r>
      <t>2σ</t>
    </r>
    <r>
      <rPr>
        <b/>
        <vertAlign val="subscript"/>
        <sz val="11"/>
        <color theme="1"/>
        <rFont val="Calibri"/>
        <family val="2"/>
        <charset val="204"/>
        <scheme val="minor"/>
      </rPr>
      <t>в</t>
    </r>
  </si>
  <si>
    <r>
      <t>3σ</t>
    </r>
    <r>
      <rPr>
        <b/>
        <vertAlign val="subscript"/>
        <sz val="11"/>
        <color theme="1"/>
        <rFont val="Calibri"/>
        <family val="2"/>
        <charset val="204"/>
        <scheme val="minor"/>
      </rPr>
      <t>в</t>
    </r>
  </si>
  <si>
    <t>Интервальный ряд</t>
  </si>
  <si>
    <t>(ai,bi]</t>
  </si>
  <si>
    <t>10-12</t>
  </si>
  <si>
    <t>12-14</t>
  </si>
  <si>
    <t>14-16</t>
  </si>
  <si>
    <t>16-18</t>
  </si>
  <si>
    <t>18-20</t>
  </si>
  <si>
    <t>20-22</t>
  </si>
  <si>
    <t>22-24</t>
  </si>
  <si>
    <t>nk</t>
  </si>
  <si>
    <r>
      <t>D</t>
    </r>
    <r>
      <rPr>
        <b/>
        <vertAlign val="subscript"/>
        <sz val="11"/>
        <color theme="1"/>
        <rFont val="Calibri"/>
        <family val="2"/>
        <charset val="204"/>
        <scheme val="minor"/>
      </rPr>
      <t>в</t>
    </r>
  </si>
  <si>
    <r>
      <t>S</t>
    </r>
    <r>
      <rPr>
        <b/>
        <vertAlign val="superscript"/>
        <sz val="11"/>
        <color theme="1"/>
        <rFont val="Calibri"/>
        <family val="2"/>
        <charset val="204"/>
        <scheme val="minor"/>
      </rPr>
      <t>2</t>
    </r>
  </si>
  <si>
    <t>Дискретный ряд</t>
  </si>
  <si>
    <t>х</t>
  </si>
  <si>
    <t>11</t>
  </si>
  <si>
    <t>13</t>
  </si>
  <si>
    <t>15</t>
  </si>
  <si>
    <t>17</t>
  </si>
  <si>
    <t>19</t>
  </si>
  <si>
    <t>ni</t>
  </si>
  <si>
    <t>ui</t>
  </si>
  <si>
    <t>γ(ui)</t>
  </si>
  <si>
    <t>n'i</t>
  </si>
  <si>
    <t>(ni-ni')2/ni'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</si>
</sst>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5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1" fillId="0" borderId="6" xfId="0" applyFont="1" applyBorder="1"/>
    <xf numFmtId="0" fontId="1" fillId="0" borderId="1" xfId="0" applyFont="1" applyBorder="1"/>
    <xf numFmtId="0" fontId="1" fillId="0" borderId="0" xfId="0" applyFont="1"/>
    <xf numFmtId="0" fontId="1" fillId="0" borderId="4" xfId="0" applyFont="1" applyBorder="1"/>
    <xf numFmtId="2" fontId="1" fillId="0" borderId="6" xfId="0" applyNumberFormat="1" applyFont="1" applyBorder="1"/>
    <xf numFmtId="0" fontId="1" fillId="0" borderId="5" xfId="0" applyFont="1" applyBorder="1"/>
    <xf numFmtId="164" fontId="1" fillId="0" borderId="1" xfId="0" applyNumberFormat="1" applyFont="1" applyBorder="1"/>
    <xf numFmtId="164" fontId="1" fillId="0" borderId="4" xfId="0" applyNumberFormat="1" applyFont="1" applyBorder="1"/>
    <xf numFmtId="2" fontId="1" fillId="0" borderId="7" xfId="0" applyNumberFormat="1" applyFont="1" applyBorder="1"/>
    <xf numFmtId="0" fontId="1" fillId="0" borderId="7" xfId="0" applyFont="1" applyBorder="1"/>
    <xf numFmtId="164" fontId="1" fillId="0" borderId="8" xfId="0" applyNumberFormat="1" applyFont="1" applyBorder="1"/>
    <xf numFmtId="0" fontId="2" fillId="0" borderId="10" xfId="0" applyFont="1" applyBorder="1"/>
    <xf numFmtId="0" fontId="7" fillId="0" borderId="10" xfId="0" applyFont="1" applyBorder="1"/>
    <xf numFmtId="0" fontId="6" fillId="0" borderId="11" xfId="0" applyFont="1" applyBorder="1"/>
    <xf numFmtId="0" fontId="1" fillId="0" borderId="8" xfId="0" applyFont="1" applyBorder="1"/>
    <xf numFmtId="0" fontId="2" fillId="0" borderId="9" xfId="0" applyFont="1" applyBorder="1"/>
    <xf numFmtId="0" fontId="2" fillId="0" borderId="11" xfId="0" applyFont="1" applyBorder="1"/>
    <xf numFmtId="49" fontId="2" fillId="0" borderId="12" xfId="0" applyNumberFormat="1" applyFont="1" applyBorder="1"/>
    <xf numFmtId="2" fontId="1" fillId="0" borderId="13" xfId="0" applyNumberFormat="1" applyFont="1" applyBorder="1"/>
    <xf numFmtId="2" fontId="1" fillId="0" borderId="14" xfId="0" applyNumberFormat="1" applyFont="1" applyBorder="1"/>
    <xf numFmtId="1" fontId="1" fillId="0" borderId="14" xfId="0" applyNumberFormat="1" applyFont="1" applyBorder="1"/>
    <xf numFmtId="1" fontId="1" fillId="0" borderId="15" xfId="0" applyNumberFormat="1" applyFont="1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2" xfId="0" applyFont="1" applyBorder="1"/>
    <xf numFmtId="49" fontId="1" fillId="0" borderId="13" xfId="0" applyNumberFormat="1" applyFont="1" applyBorder="1"/>
    <xf numFmtId="49" fontId="1" fillId="0" borderId="14" xfId="0" applyNumberFormat="1" applyFont="1" applyBorder="1"/>
    <xf numFmtId="49" fontId="1" fillId="0" borderId="15" xfId="0" applyNumberFormat="1" applyFont="1" applyBorder="1"/>
    <xf numFmtId="10" fontId="1" fillId="0" borderId="19" xfId="1" applyNumberFormat="1" applyFont="1" applyBorder="1"/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0" fontId="1" fillId="0" borderId="20" xfId="1" applyNumberFormat="1" applyFont="1" applyBorder="1"/>
    <xf numFmtId="10" fontId="1" fillId="0" borderId="21" xfId="1" applyNumberFormat="1" applyFont="1" applyBorder="1"/>
    <xf numFmtId="0" fontId="1" fillId="0" borderId="22" xfId="0" applyFont="1" applyBorder="1"/>
    <xf numFmtId="0" fontId="1" fillId="0" borderId="23" xfId="0" applyFont="1" applyBorder="1" applyAlignment="1">
      <alignment horizontal="center" vertical="center" wrapText="1"/>
    </xf>
    <xf numFmtId="0" fontId="1" fillId="0" borderId="23" xfId="0" applyFont="1" applyBorder="1"/>
    <xf numFmtId="10" fontId="1" fillId="0" borderId="24" xfId="1" applyNumberFormat="1" applyFont="1" applyBorder="1"/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0" fillId="0" borderId="25" xfId="0" applyBorder="1"/>
    <xf numFmtId="0" fontId="0" fillId="0" borderId="8" xfId="0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Лист1!$E$8:$K$8</c:f>
              <c:strCache>
                <c:ptCount val="7"/>
                <c:pt idx="0">
                  <c:v>10-12</c:v>
                </c:pt>
                <c:pt idx="1">
                  <c:v>12-14</c:v>
                </c:pt>
                <c:pt idx="2">
                  <c:v>14-16</c:v>
                </c:pt>
                <c:pt idx="3">
                  <c:v>16-18</c:v>
                </c:pt>
                <c:pt idx="4">
                  <c:v>18-20</c:v>
                </c:pt>
                <c:pt idx="5">
                  <c:v>20-22</c:v>
                </c:pt>
                <c:pt idx="6">
                  <c:v>22-24</c:v>
                </c:pt>
              </c:strCache>
            </c:strRef>
          </c:cat>
          <c:val>
            <c:numRef>
              <c:f>Лист1!$E$9:$K$9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29</c:v>
                </c:pt>
                <c:pt idx="5">
                  <c:v>10</c:v>
                </c:pt>
                <c:pt idx="6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32-4BEC-8053-AACDC974D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598200240"/>
        <c:axId val="598200896"/>
      </c:barChart>
      <c:catAx>
        <c:axId val="598200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598200896"/>
        <c:crosses val="autoZero"/>
        <c:auto val="1"/>
        <c:lblAlgn val="ctr"/>
        <c:lblOffset val="100"/>
        <c:noMultiLvlLbl val="0"/>
      </c:catAx>
      <c:valAx>
        <c:axId val="59820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598200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752475</xdr:colOff>
      <xdr:row>2</xdr:row>
      <xdr:rowOff>219075</xdr:rowOff>
    </xdr:from>
    <xdr:to>
      <xdr:col>5</xdr:col>
      <xdr:colOff>971550</xdr:colOff>
      <xdr:row>3</xdr:row>
      <xdr:rowOff>247650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F08296E-C227-4487-959B-A569CC2A4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7975" y="455295"/>
          <a:ext cx="219075" cy="25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752475</xdr:colOff>
      <xdr:row>2</xdr:row>
      <xdr:rowOff>219075</xdr:rowOff>
    </xdr:from>
    <xdr:to>
      <xdr:col>3</xdr:col>
      <xdr:colOff>971550</xdr:colOff>
      <xdr:row>3</xdr:row>
      <xdr:rowOff>247650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6D64B0EE-12E4-4DA0-A2E8-C1FA8F957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4755" y="554355"/>
          <a:ext cx="0" cy="2038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312420</xdr:colOff>
      <xdr:row>6</xdr:row>
      <xdr:rowOff>38100</xdr:rowOff>
    </xdr:from>
    <xdr:to>
      <xdr:col>18</xdr:col>
      <xdr:colOff>342900</xdr:colOff>
      <xdr:row>20</xdr:row>
      <xdr:rowOff>144780</xdr:rowOff>
    </xdr:to>
    <xdr:graphicFrame macro="">
      <xdr:nvGraphicFramePr>
        <xdr:cNvPr id="18" name="Диаграмма 6">
          <a:extLst>
            <a:ext uri="{FF2B5EF4-FFF2-40B4-BE49-F238E27FC236}">
              <a16:creationId xmlns:a16="http://schemas.microsoft.com/office/drawing/2014/main" id="{E1D827E1-4974-4EB8-861D-3D8222D27F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6"/>
  <sheetViews>
    <sheetView tabSelected="1" zoomScale="80" zoomScaleNormal="80" workbookViewId="0">
      <selection activeCell="I27" sqref="I27"/>
    </sheetView>
  </sheetViews>
  <sheetFormatPr defaultRowHeight="14.4" x14ac:dyDescent="0.3"/>
  <cols>
    <col min="2" max="3" width="9" bestFit="1" customWidth="1"/>
    <col min="4" max="4" width="11.21875" customWidth="1"/>
    <col min="5" max="5" width="9.88671875" bestFit="1" customWidth="1"/>
    <col min="6" max="10" width="10" bestFit="1" customWidth="1"/>
    <col min="11" max="15" width="9.88671875" bestFit="1" customWidth="1"/>
  </cols>
  <sheetData>
    <row r="1" spans="1:56" x14ac:dyDescent="0.3">
      <c r="A1" s="20" t="s">
        <v>0</v>
      </c>
      <c r="B1" s="48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2">
        <v>55</v>
      </c>
    </row>
    <row r="2" spans="1:56" ht="15" thickBot="1" x14ac:dyDescent="0.35">
      <c r="A2" s="21" t="s">
        <v>1</v>
      </c>
      <c r="B2" s="49">
        <v>10.1</v>
      </c>
      <c r="C2" s="3">
        <v>11.8</v>
      </c>
      <c r="D2" s="3">
        <v>12.5</v>
      </c>
      <c r="E2" s="3">
        <v>13.2</v>
      </c>
      <c r="F2" s="3">
        <v>13.5</v>
      </c>
      <c r="G2" s="3">
        <v>13.9</v>
      </c>
      <c r="H2" s="3">
        <v>14.3</v>
      </c>
      <c r="I2" s="3">
        <v>14.5</v>
      </c>
      <c r="J2" s="3">
        <v>14.7</v>
      </c>
      <c r="K2" s="3">
        <v>14.7</v>
      </c>
      <c r="L2" s="3">
        <v>15.3</v>
      </c>
      <c r="M2" s="3">
        <v>15.3</v>
      </c>
      <c r="N2" s="3">
        <v>15.4</v>
      </c>
      <c r="O2" s="3">
        <v>15.7</v>
      </c>
      <c r="P2" s="3">
        <v>16.2</v>
      </c>
      <c r="Q2" s="3">
        <v>16.2</v>
      </c>
      <c r="R2" s="3">
        <v>16.399999999999999</v>
      </c>
      <c r="S2" s="3">
        <v>16.5</v>
      </c>
      <c r="T2" s="3">
        <v>16.7</v>
      </c>
      <c r="U2" s="3">
        <v>16.8</v>
      </c>
      <c r="V2" s="3">
        <v>16.8</v>
      </c>
      <c r="W2" s="3">
        <v>17.2</v>
      </c>
      <c r="X2" s="3">
        <v>17.5</v>
      </c>
      <c r="Y2" s="3">
        <v>17.600000000000001</v>
      </c>
      <c r="Z2" s="3">
        <v>17.8</v>
      </c>
      <c r="AA2" s="3">
        <v>17.8</v>
      </c>
      <c r="AB2" s="3">
        <v>18.100000000000001</v>
      </c>
      <c r="AC2" s="3">
        <v>18.2</v>
      </c>
      <c r="AD2" s="3">
        <v>18.2</v>
      </c>
      <c r="AE2" s="3">
        <v>18.3</v>
      </c>
      <c r="AF2" s="3">
        <v>18.399999999999999</v>
      </c>
      <c r="AG2" s="3">
        <v>18.5</v>
      </c>
      <c r="AH2" s="3">
        <v>18.7</v>
      </c>
      <c r="AI2" s="3">
        <v>19.100000000000001</v>
      </c>
      <c r="AJ2" s="3">
        <v>19.2</v>
      </c>
      <c r="AK2" s="3">
        <v>19.3</v>
      </c>
      <c r="AL2" s="3">
        <v>19.3</v>
      </c>
      <c r="AM2" s="3">
        <v>19.399999999999999</v>
      </c>
      <c r="AN2" s="3">
        <v>19.5</v>
      </c>
      <c r="AO2" s="3">
        <v>19.5</v>
      </c>
      <c r="AP2" s="3">
        <v>19.600000000000001</v>
      </c>
      <c r="AQ2" s="3">
        <v>19.7</v>
      </c>
      <c r="AR2" s="3">
        <v>20.2</v>
      </c>
      <c r="AS2" s="3">
        <v>20.3</v>
      </c>
      <c r="AT2" s="3">
        <v>20.399999999999999</v>
      </c>
      <c r="AU2" s="3">
        <v>20.399999999999999</v>
      </c>
      <c r="AV2" s="3">
        <v>20.5</v>
      </c>
      <c r="AW2" s="3">
        <v>20.8</v>
      </c>
      <c r="AX2" s="3">
        <v>21.1</v>
      </c>
      <c r="AY2" s="3">
        <v>21.3</v>
      </c>
      <c r="AZ2" s="3">
        <v>21.9</v>
      </c>
      <c r="BA2" s="3">
        <v>21.9</v>
      </c>
      <c r="BB2" s="3">
        <v>22.8</v>
      </c>
      <c r="BC2" s="3">
        <v>23.3</v>
      </c>
      <c r="BD2" s="4">
        <v>23.8</v>
      </c>
    </row>
    <row r="3" spans="1:56" ht="15" thickBot="1" x14ac:dyDescent="0.35"/>
    <row r="4" spans="1:56" ht="16.8" thickBot="1" x14ac:dyDescent="0.35">
      <c r="A4" s="44" t="s">
        <v>2</v>
      </c>
      <c r="B4" s="45" t="s">
        <v>3</v>
      </c>
      <c r="C4" s="45" t="s">
        <v>4</v>
      </c>
      <c r="D4" s="46" t="s">
        <v>11</v>
      </c>
      <c r="E4" s="46" t="s">
        <v>25</v>
      </c>
      <c r="F4" s="46" t="s">
        <v>26</v>
      </c>
      <c r="G4" s="46" t="s">
        <v>12</v>
      </c>
      <c r="H4" s="46" t="s">
        <v>5</v>
      </c>
      <c r="I4" s="46" t="s">
        <v>6</v>
      </c>
      <c r="J4" s="46" t="s">
        <v>7</v>
      </c>
      <c r="K4" s="46" t="s">
        <v>8</v>
      </c>
      <c r="L4" s="46" t="s">
        <v>9</v>
      </c>
      <c r="M4" s="47" t="s">
        <v>10</v>
      </c>
    </row>
    <row r="5" spans="1:56" ht="15" thickBot="1" x14ac:dyDescent="0.35">
      <c r="A5" s="40">
        <v>55</v>
      </c>
      <c r="B5" s="41">
        <v>2</v>
      </c>
      <c r="C5" s="41">
        <v>7</v>
      </c>
      <c r="D5" s="42">
        <f>AVERAGE(B2:BD2)</f>
        <v>17.819999999999997</v>
      </c>
      <c r="E5" s="42">
        <f>_xlfn.VAR.S(B2:BD2)</f>
        <v>8.7260740740741856</v>
      </c>
      <c r="F5" s="42">
        <f>H5*H5</f>
        <v>8.7260740740741838</v>
      </c>
      <c r="G5" s="42">
        <f>SQRT(E5)</f>
        <v>2.9539929035246826</v>
      </c>
      <c r="H5" s="42">
        <f>_xlfn.STDEV.S(B2:BD2)</f>
        <v>2.9539929035246826</v>
      </c>
      <c r="I5" s="42">
        <v>19</v>
      </c>
      <c r="J5" s="42">
        <f>MEDIAN(B2:BD2)</f>
        <v>18.2</v>
      </c>
      <c r="K5" s="42">
        <f>SKEW(B2:BD2)</f>
        <v>-0.31319978197795012</v>
      </c>
      <c r="L5" s="42">
        <f>KURT(B2:BD2)</f>
        <v>-0.1045984972112648</v>
      </c>
      <c r="M5" s="43">
        <f>G5/D5</f>
        <v>0.16576840087119435</v>
      </c>
    </row>
    <row r="6" spans="1:56" ht="15" thickBot="1" x14ac:dyDescent="0.35"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56" ht="16.2" thickBot="1" x14ac:dyDescent="0.35">
      <c r="A7" s="35" t="s">
        <v>12</v>
      </c>
      <c r="B7" s="38">
        <f>(COUNTIFS($B$2:$BD$2, "&gt;="&amp;$D$5-$G$5, $B$2:$BD$2, "&lt;="&amp;($D$5+$G$5)))/$A$5</f>
        <v>0.67272727272727273</v>
      </c>
      <c r="D7" s="27" t="s">
        <v>15</v>
      </c>
      <c r="E7" s="28"/>
      <c r="F7" s="28"/>
      <c r="G7" s="28"/>
      <c r="H7" s="28"/>
      <c r="I7" s="28"/>
      <c r="J7" s="28"/>
      <c r="K7" s="29"/>
    </row>
    <row r="8" spans="1:56" ht="15.6" x14ac:dyDescent="0.3">
      <c r="A8" s="36" t="s">
        <v>13</v>
      </c>
      <c r="B8" s="34">
        <f>(COUNTIFS($B$2:$BD$2, "&gt;="&amp;$D$5-2*$G$5, $B$2:$BD$2, "&lt;="&amp;($D$5+2*$G$5)))/$A$5</f>
        <v>0.94545454545454544</v>
      </c>
      <c r="D8" s="30" t="s">
        <v>16</v>
      </c>
      <c r="E8" s="31" t="s">
        <v>17</v>
      </c>
      <c r="F8" s="32" t="s">
        <v>18</v>
      </c>
      <c r="G8" s="32" t="s">
        <v>19</v>
      </c>
      <c r="H8" s="32" t="s">
        <v>20</v>
      </c>
      <c r="I8" s="32" t="s">
        <v>21</v>
      </c>
      <c r="J8" s="32" t="s">
        <v>22</v>
      </c>
      <c r="K8" s="33" t="s">
        <v>23</v>
      </c>
    </row>
    <row r="9" spans="1:56" ht="16.2" thickBot="1" x14ac:dyDescent="0.35">
      <c r="A9" s="37" t="s">
        <v>14</v>
      </c>
      <c r="B9" s="39">
        <f>(COUNTIFS($B$2:$BD$2, "&gt;="&amp;$D$5-3*$G$5, $B$2:$BD$2, "&lt;="&amp;($D$5+3*$G$5)))/$A$5</f>
        <v>1</v>
      </c>
      <c r="D9" s="21" t="s">
        <v>24</v>
      </c>
      <c r="E9" s="19">
        <f>COUNTIFS(B2:BD2,"&gt;10",B2:BD2,"&lt;=12 ")</f>
        <v>2</v>
      </c>
      <c r="F9" s="6">
        <f>COUNTIFS(B2:BD2,"&gt;12",B2:BD2,"&lt;=14")</f>
        <v>4</v>
      </c>
      <c r="G9" s="6">
        <f>COUNTIFS(B2:BD2,"&gt;14",B2:BD2,"&lt;=16 ")</f>
        <v>8</v>
      </c>
      <c r="H9" s="6">
        <f>COUNTIFS(B2:BD2,"&gt;16",B2:BD2,"&lt;=18")</f>
        <v>12</v>
      </c>
      <c r="I9" s="6">
        <f>COUNTIFS(B2:BD2,"&gt;18",B2:BD2,"&lt;=30")</f>
        <v>29</v>
      </c>
      <c r="J9" s="6">
        <f>COUNTIFS(B2:BD2,"&gt;20",B2:BD2,"&lt;=22 ")</f>
        <v>10</v>
      </c>
      <c r="K9" s="8">
        <f>COUNTIFS(B2:BD2,"&gt;20",B2:BD2,"&lt;=24")</f>
        <v>13</v>
      </c>
    </row>
    <row r="10" spans="1:56" ht="15" thickBot="1" x14ac:dyDescent="0.35">
      <c r="D10" s="27" t="s">
        <v>27</v>
      </c>
      <c r="E10" s="28"/>
      <c r="F10" s="28"/>
      <c r="G10" s="28"/>
      <c r="H10" s="28"/>
      <c r="I10" s="28"/>
      <c r="J10" s="28"/>
      <c r="K10" s="29"/>
    </row>
    <row r="11" spans="1:56" x14ac:dyDescent="0.3">
      <c r="D11" s="22" t="s">
        <v>28</v>
      </c>
      <c r="E11" s="23" t="s">
        <v>29</v>
      </c>
      <c r="F11" s="24" t="s">
        <v>30</v>
      </c>
      <c r="G11" s="24" t="s">
        <v>31</v>
      </c>
      <c r="H11" s="24" t="s">
        <v>32</v>
      </c>
      <c r="I11" s="24" t="s">
        <v>33</v>
      </c>
      <c r="J11" s="25">
        <v>21</v>
      </c>
      <c r="K11" s="26">
        <v>23</v>
      </c>
    </row>
    <row r="12" spans="1:56" x14ac:dyDescent="0.3">
      <c r="D12" s="16" t="s">
        <v>34</v>
      </c>
      <c r="E12" s="13">
        <f>E9</f>
        <v>2</v>
      </c>
      <c r="F12" s="9">
        <f t="shared" ref="F12:K12" si="0">F9</f>
        <v>4</v>
      </c>
      <c r="G12" s="9">
        <f t="shared" si="0"/>
        <v>8</v>
      </c>
      <c r="H12" s="9">
        <f t="shared" si="0"/>
        <v>12</v>
      </c>
      <c r="I12" s="9">
        <f t="shared" si="0"/>
        <v>29</v>
      </c>
      <c r="J12" s="9">
        <f t="shared" si="0"/>
        <v>10</v>
      </c>
      <c r="K12" s="9">
        <f t="shared" si="0"/>
        <v>13</v>
      </c>
    </row>
    <row r="13" spans="1:56" x14ac:dyDescent="0.3">
      <c r="D13" s="16" t="s">
        <v>35</v>
      </c>
      <c r="E13" s="14">
        <f>(E11-$D$5)/$G$5</f>
        <v>-2.3087394664565455</v>
      </c>
      <c r="F13" s="5">
        <f t="shared" ref="F13:K13" si="1">(F11-$D$5)/$G$5</f>
        <v>-1.6316897695484671</v>
      </c>
      <c r="G13" s="5">
        <f t="shared" si="1"/>
        <v>-0.95464007264038908</v>
      </c>
      <c r="H13" s="5">
        <f t="shared" si="1"/>
        <v>-0.27759037573231093</v>
      </c>
      <c r="I13" s="5">
        <f t="shared" si="1"/>
        <v>0.39945932117576721</v>
      </c>
      <c r="J13" s="5">
        <f t="shared" si="1"/>
        <v>1.0765090180838452</v>
      </c>
      <c r="K13" s="5">
        <f t="shared" si="1"/>
        <v>1.7535587149919234</v>
      </c>
    </row>
    <row r="14" spans="1:56" x14ac:dyDescent="0.3">
      <c r="D14" s="17" t="s">
        <v>36</v>
      </c>
      <c r="E14" s="14">
        <f>(1/SQRT(2*PI()))*EXP(-1*(E13*E13/2))</f>
        <v>2.7762266645227338E-2</v>
      </c>
      <c r="F14" s="5">
        <f t="shared" ref="F14:K14" si="2">(1/SQRT(2*PI()))*EXP(-1*(F13*F13/2))</f>
        <v>0.10538401810764672</v>
      </c>
      <c r="G14" s="5">
        <f t="shared" si="2"/>
        <v>0.25293888837672512</v>
      </c>
      <c r="H14" s="5">
        <f t="shared" si="2"/>
        <v>0.38386408223850527</v>
      </c>
      <c r="I14" s="5">
        <f t="shared" si="2"/>
        <v>0.36834974142264132</v>
      </c>
      <c r="J14" s="5">
        <f t="shared" si="2"/>
        <v>0.22349318306697094</v>
      </c>
      <c r="K14" s="10">
        <f t="shared" si="2"/>
        <v>8.57411318736922E-2</v>
      </c>
    </row>
    <row r="15" spans="1:56" x14ac:dyDescent="0.3">
      <c r="D15" s="16" t="s">
        <v>37</v>
      </c>
      <c r="E15" s="14">
        <f>(($A$5*$B$5)/$G$5)*E14</f>
        <v>1.033803881969783</v>
      </c>
      <c r="F15" s="5">
        <f t="shared" ref="F15:K15" si="3">(($A$5*$B$5)/$G$5)*F14</f>
        <v>3.9242619635305696</v>
      </c>
      <c r="G15" s="5">
        <f t="shared" si="3"/>
        <v>9.4188708741450373</v>
      </c>
      <c r="H15" s="5">
        <f t="shared" si="3"/>
        <v>14.294228329341266</v>
      </c>
      <c r="I15" s="5">
        <f t="shared" si="3"/>
        <v>13.716509443250255</v>
      </c>
      <c r="J15" s="5">
        <f t="shared" si="3"/>
        <v>8.3223795521082859</v>
      </c>
      <c r="K15" s="5">
        <f t="shared" si="3"/>
        <v>3.1928054041201372</v>
      </c>
    </row>
    <row r="16" spans="1:56" ht="15" thickBot="1" x14ac:dyDescent="0.35">
      <c r="D16" s="18" t="s">
        <v>38</v>
      </c>
      <c r="E16" s="15">
        <f>((E12-E15)^2)/E15</f>
        <v>0.90300970501090383</v>
      </c>
      <c r="F16" s="11">
        <f t="shared" ref="F16:K16" si="4">((F12-F15)^2)/F15</f>
        <v>1.4617398689367829E-3</v>
      </c>
      <c r="G16" s="11">
        <f t="shared" si="4"/>
        <v>0.21374054113252108</v>
      </c>
      <c r="H16" s="11">
        <f t="shared" si="4"/>
        <v>0.36822439839916687</v>
      </c>
      <c r="I16" s="11">
        <f t="shared" si="4"/>
        <v>17.029484400873091</v>
      </c>
      <c r="J16" s="11">
        <f t="shared" si="4"/>
        <v>0.33817375782523984</v>
      </c>
      <c r="K16" s="12">
        <f t="shared" si="4"/>
        <v>30.124311903675341</v>
      </c>
    </row>
  </sheetData>
  <mergeCells count="2">
    <mergeCell ref="D7:K7"/>
    <mergeCell ref="D10:K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Aslan Kucherbayev</dc:creator>
  <cp:lastModifiedBy>User</cp:lastModifiedBy>
  <dcterms:created xsi:type="dcterms:W3CDTF">2015-06-05T18:19:34Z</dcterms:created>
  <dcterms:modified xsi:type="dcterms:W3CDTF">2021-05-25T13:19:27Z</dcterms:modified>
</cp:coreProperties>
</file>