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6B191C-5929-4806-A380-A27FCA20EA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5" i="1"/>
  <c r="Q3" i="1"/>
  <c r="Q4" i="1"/>
  <c r="P2" i="1"/>
  <c r="E2" i="1"/>
  <c r="I10" i="1"/>
  <c r="I11" i="1"/>
  <c r="I12" i="1"/>
  <c r="I9" i="1"/>
  <c r="H8" i="1"/>
  <c r="G8" i="1"/>
  <c r="F8" i="1"/>
  <c r="E8" i="1"/>
  <c r="D12" i="1"/>
  <c r="D11" i="1"/>
  <c r="D10" i="1"/>
  <c r="D9" i="1"/>
  <c r="F2" i="1"/>
  <c r="P5" i="1"/>
  <c r="P3" i="1"/>
  <c r="P4" i="1"/>
  <c r="O3" i="1"/>
  <c r="O4" i="1"/>
  <c r="O5" i="1"/>
  <c r="O2" i="1"/>
  <c r="N3" i="1"/>
  <c r="N4" i="1"/>
  <c r="N5" i="1"/>
  <c r="N2" i="1"/>
  <c r="M5" i="1"/>
  <c r="M3" i="1"/>
  <c r="M4" i="1"/>
  <c r="M2" i="1"/>
  <c r="L5" i="1"/>
  <c r="K5" i="1"/>
  <c r="J5" i="1"/>
  <c r="I5" i="1"/>
  <c r="H5" i="1"/>
  <c r="G5" i="1"/>
  <c r="F5" i="1"/>
  <c r="E5" i="1"/>
  <c r="K4" i="1"/>
  <c r="L4" i="1"/>
  <c r="J4" i="1"/>
  <c r="I4" i="1"/>
  <c r="F4" i="1"/>
  <c r="G4" i="1"/>
  <c r="H4" i="1"/>
  <c r="E4" i="1"/>
  <c r="I3" i="1"/>
  <c r="J3" i="1"/>
  <c r="K3" i="1"/>
  <c r="L3" i="1"/>
  <c r="H3" i="1"/>
  <c r="G3" i="1"/>
  <c r="F3" i="1"/>
  <c r="E3" i="1"/>
  <c r="G2" i="1"/>
  <c r="H2" i="1"/>
  <c r="I2" i="1"/>
  <c r="J2" i="1"/>
  <c r="K2" i="1"/>
  <c r="L2" i="1"/>
</calcChain>
</file>

<file path=xl/sharedStrings.xml><?xml version="1.0" encoding="utf-8"?>
<sst xmlns="http://schemas.openxmlformats.org/spreadsheetml/2006/main" count="28" uniqueCount="20">
  <si>
    <t>продажа просрочки</t>
  </si>
  <si>
    <t>покупка молока</t>
  </si>
  <si>
    <t>продажа молока</t>
  </si>
  <si>
    <t>Закуп</t>
  </si>
  <si>
    <t>1000 шт.</t>
  </si>
  <si>
    <t>2000 шт.</t>
  </si>
  <si>
    <t>3000 шт.</t>
  </si>
  <si>
    <t>4000 шт.</t>
  </si>
  <si>
    <t>500 шт.</t>
  </si>
  <si>
    <t>1500 шт.</t>
  </si>
  <si>
    <t>2500 шт.</t>
  </si>
  <si>
    <t>3500 шт.</t>
  </si>
  <si>
    <t>max</t>
  </si>
  <si>
    <t>min</t>
  </si>
  <si>
    <t>сумма</t>
  </si>
  <si>
    <t>Гуровица</t>
  </si>
  <si>
    <t>Пессим</t>
  </si>
  <si>
    <t>Оптим</t>
  </si>
  <si>
    <t>minmax</t>
  </si>
  <si>
    <t>Риски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</si>
</sst>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" xfId="0" applyFill="1" applyBorder="1" applyAlignment="1">
      <alignment horizontal="center"/>
    </xf>
    <xf numFmtId="0" fontId="0" fillId="0" borderId="7" xfId="0" applyBorder="1"/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2" fillId="0" borderId="9" xfId="0" applyFont="1" applyBorder="1"/>
    <xf numFmtId="0" fontId="0" fillId="0" borderId="1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P14" sqref="P14"/>
    </sheetView>
  </sheetViews>
  <sheetFormatPr defaultRowHeight="14.4" x14ac:dyDescent="0.3"/>
  <cols>
    <col min="2" max="2" width="19" customWidth="1"/>
    <col min="16" max="16" width="10.88671875" customWidth="1"/>
  </cols>
  <sheetData>
    <row r="1" spans="1:19" ht="15" thickBot="1" x14ac:dyDescent="0.35">
      <c r="A1" s="4">
        <v>100</v>
      </c>
      <c r="B1" s="5" t="s">
        <v>1</v>
      </c>
      <c r="D1" s="11" t="s">
        <v>3</v>
      </c>
      <c r="E1" s="23" t="s">
        <v>8</v>
      </c>
      <c r="F1" s="24" t="s">
        <v>4</v>
      </c>
      <c r="G1" s="24" t="s">
        <v>9</v>
      </c>
      <c r="H1" s="24" t="s">
        <v>5</v>
      </c>
      <c r="I1" s="24" t="s">
        <v>10</v>
      </c>
      <c r="J1" s="24" t="s">
        <v>6</v>
      </c>
      <c r="K1" s="24" t="s">
        <v>11</v>
      </c>
      <c r="L1" s="25" t="s">
        <v>7</v>
      </c>
      <c r="M1" s="26" t="s">
        <v>12</v>
      </c>
      <c r="N1" s="27" t="s">
        <v>13</v>
      </c>
      <c r="O1" s="30" t="s">
        <v>14</v>
      </c>
      <c r="P1" s="30" t="s">
        <v>15</v>
      </c>
      <c r="Q1" s="30" t="s">
        <v>19</v>
      </c>
      <c r="R1" s="41" t="s">
        <v>16</v>
      </c>
      <c r="S1" s="27" t="s">
        <v>17</v>
      </c>
    </row>
    <row r="2" spans="1:19" ht="15" thickBot="1" x14ac:dyDescent="0.35">
      <c r="A2" s="6">
        <v>120</v>
      </c>
      <c r="B2" s="7" t="s">
        <v>2</v>
      </c>
      <c r="D2" s="12" t="s">
        <v>4</v>
      </c>
      <c r="E2" s="14">
        <f>(500*$A$2+500*$A$3)-$A$1*1000</f>
        <v>-15000</v>
      </c>
      <c r="F2" s="15">
        <f>(1000*$A$2)-$A$1*1000</f>
        <v>20000</v>
      </c>
      <c r="G2" s="15">
        <f t="shared" ref="G2:L2" si="0">(1000*$A$2)-$A$1*1000</f>
        <v>20000</v>
      </c>
      <c r="H2" s="15">
        <f t="shared" si="0"/>
        <v>20000</v>
      </c>
      <c r="I2" s="15">
        <f t="shared" si="0"/>
        <v>20000</v>
      </c>
      <c r="J2" s="15">
        <f t="shared" si="0"/>
        <v>20000</v>
      </c>
      <c r="K2" s="15">
        <f t="shared" si="0"/>
        <v>20000</v>
      </c>
      <c r="L2" s="16">
        <f t="shared" si="0"/>
        <v>20000</v>
      </c>
      <c r="M2" s="4">
        <f xml:space="preserve"> MAX(E2:L2)</f>
        <v>20000</v>
      </c>
      <c r="N2" s="33">
        <f xml:space="preserve"> MIN(E2:L2)</f>
        <v>-15000</v>
      </c>
      <c r="O2" s="28">
        <f>M2*0.4+N2*0.6</f>
        <v>-1000</v>
      </c>
      <c r="P2" s="40">
        <f>M2*$S$2+N2*$R$2</f>
        <v>6000</v>
      </c>
      <c r="Q2" s="40">
        <f>F2*$B$5+H2*$B$6+$B$7*J2+$B$8*L2</f>
        <v>20000</v>
      </c>
      <c r="R2" s="36">
        <v>0.4</v>
      </c>
      <c r="S2" s="31">
        <v>0.6</v>
      </c>
    </row>
    <row r="3" spans="1:19" ht="15" thickBot="1" x14ac:dyDescent="0.35">
      <c r="A3" s="8">
        <v>50</v>
      </c>
      <c r="B3" s="9" t="s">
        <v>0</v>
      </c>
      <c r="D3" s="12" t="s">
        <v>5</v>
      </c>
      <c r="E3" s="17">
        <f>(500*$A$2+1500*$A$3)-$A$1*2000</f>
        <v>-65000</v>
      </c>
      <c r="F3" s="18">
        <f>(1000*$A$2+1000*$A$3)-$A$1*2000</f>
        <v>-30000</v>
      </c>
      <c r="G3" s="18">
        <f>(1500*$A$2+500*$A$3)-$A$1*2000</f>
        <v>5000</v>
      </c>
      <c r="H3" s="18">
        <f>(2000*$A$2)-$A$1*2000</f>
        <v>40000</v>
      </c>
      <c r="I3" s="18">
        <f t="shared" ref="I3:L3" si="1">(2000*$A$2)-$A$1*2000</f>
        <v>40000</v>
      </c>
      <c r="J3" s="18">
        <f t="shared" si="1"/>
        <v>40000</v>
      </c>
      <c r="K3" s="18">
        <f t="shared" si="1"/>
        <v>40000</v>
      </c>
      <c r="L3" s="19">
        <f t="shared" si="1"/>
        <v>40000</v>
      </c>
      <c r="M3" s="6">
        <f t="shared" ref="M3:M4" si="2" xml:space="preserve"> MAX(E3:L3)</f>
        <v>40000</v>
      </c>
      <c r="N3" s="7">
        <f t="shared" ref="N3:N5" si="3" xml:space="preserve"> MIN(E3:L3)</f>
        <v>-65000</v>
      </c>
      <c r="O3" s="28">
        <f t="shared" ref="O3:O5" si="4">M3*0.4+N3*0.6</f>
        <v>-23000</v>
      </c>
      <c r="P3" s="28">
        <f t="shared" ref="P3:P4" si="5">M3*$S$2+N3*$R$2</f>
        <v>-2000</v>
      </c>
      <c r="Q3" s="28">
        <f t="shared" ref="Q3:Q5" si="6">F3*$B$5+H3*$B$6+$B$7*J3+$B$8*L3</f>
        <v>12000</v>
      </c>
    </row>
    <row r="4" spans="1:19" ht="15" thickBot="1" x14ac:dyDescent="0.35">
      <c r="D4" s="12" t="s">
        <v>6</v>
      </c>
      <c r="E4" s="17">
        <f>(500*$A$2+2500*$A$3)-$A$1*3000</f>
        <v>-115000</v>
      </c>
      <c r="F4" s="18">
        <f>(1000*$A$2+2000*$A$3)-$A$1*3000</f>
        <v>-80000</v>
      </c>
      <c r="G4" s="18">
        <f>(1500*$A$2+1500*$A$3)-$A$1*3000</f>
        <v>-45000</v>
      </c>
      <c r="H4" s="18">
        <f>(2000*$A$2+1000*$A$3)-$A$1*3000</f>
        <v>-10000</v>
      </c>
      <c r="I4" s="18">
        <f>(2500*$A$2+500*$A$3)-$A$1*3000</f>
        <v>25000</v>
      </c>
      <c r="J4" s="18">
        <f>(3000*$A$2)-$A$1*3000</f>
        <v>60000</v>
      </c>
      <c r="K4" s="18">
        <f t="shared" ref="K4:L4" si="7">(3000*$A$2)-$A$1*3000</f>
        <v>60000</v>
      </c>
      <c r="L4" s="19">
        <f t="shared" si="7"/>
        <v>60000</v>
      </c>
      <c r="M4" s="6">
        <f t="shared" si="2"/>
        <v>60000</v>
      </c>
      <c r="N4" s="7">
        <f t="shared" si="3"/>
        <v>-115000</v>
      </c>
      <c r="O4" s="28">
        <f t="shared" si="4"/>
        <v>-45000</v>
      </c>
      <c r="P4" s="28">
        <f t="shared" si="5"/>
        <v>-10000</v>
      </c>
      <c r="Q4" s="28">
        <f t="shared" si="6"/>
        <v>-10000</v>
      </c>
    </row>
    <row r="5" spans="1:19" ht="15" thickBot="1" x14ac:dyDescent="0.35">
      <c r="A5" s="1" t="s">
        <v>4</v>
      </c>
      <c r="B5" s="5">
        <v>0.4</v>
      </c>
      <c r="D5" s="13" t="s">
        <v>7</v>
      </c>
      <c r="E5" s="20">
        <f>(500*$A$2+3500*$A$3)-$A$1*4000</f>
        <v>-165000</v>
      </c>
      <c r="F5" s="21">
        <f>(1000*$A$2+3000*$A$3)-$A$1*4000</f>
        <v>-130000</v>
      </c>
      <c r="G5" s="21">
        <f>(1500*$A$2+2500*$A$3)-$A$1*4000</f>
        <v>-95000</v>
      </c>
      <c r="H5" s="21">
        <f>(2000*$A$2+2000*$A$3)-$A$1*4000</f>
        <v>-60000</v>
      </c>
      <c r="I5" s="21">
        <f>(2500*$A$2+1500*$A$3)-$A$1*4000</f>
        <v>-25000</v>
      </c>
      <c r="J5" s="21">
        <f>(3000*$A$2+1000*$A$3)-$A$1*4000</f>
        <v>10000</v>
      </c>
      <c r="K5" s="21">
        <f>(3500*$A$2+500*$A$3)-$A$1*4000</f>
        <v>45000</v>
      </c>
      <c r="L5" s="22">
        <f>(4000*$A$2)-$A$1*4000</f>
        <v>80000</v>
      </c>
      <c r="M5" s="32">
        <f xml:space="preserve"> MAX(E5:L5)</f>
        <v>80000</v>
      </c>
      <c r="N5" s="9">
        <f t="shared" si="3"/>
        <v>-165000</v>
      </c>
      <c r="O5" s="29">
        <f t="shared" si="4"/>
        <v>-67000</v>
      </c>
      <c r="P5" s="29">
        <f>M5*$S$2+N5*$R$2</f>
        <v>-18000</v>
      </c>
      <c r="Q5" s="29">
        <f>F5*$B$5+H5*$B$6+$B$7*J5+$B$8*L5</f>
        <v>-53000</v>
      </c>
    </row>
    <row r="6" spans="1:19" x14ac:dyDescent="0.3">
      <c r="A6" s="2" t="s">
        <v>5</v>
      </c>
      <c r="B6" s="7">
        <v>0.2</v>
      </c>
    </row>
    <row r="7" spans="1:19" ht="15" thickBot="1" x14ac:dyDescent="0.35">
      <c r="A7" s="2" t="s">
        <v>6</v>
      </c>
      <c r="B7" s="7">
        <v>0.3</v>
      </c>
    </row>
    <row r="8" spans="1:19" ht="15" thickBot="1" x14ac:dyDescent="0.35">
      <c r="A8" s="3" t="s">
        <v>7</v>
      </c>
      <c r="B8" s="9">
        <v>0.1</v>
      </c>
      <c r="D8" s="39"/>
      <c r="E8" s="37" t="str">
        <f>D2</f>
        <v>1000 шт.</v>
      </c>
      <c r="F8" s="37" t="str">
        <f>D3</f>
        <v>2000 шт.</v>
      </c>
      <c r="G8" s="37" t="str">
        <f>D4</f>
        <v>3000 шт.</v>
      </c>
      <c r="H8" s="38" t="str">
        <f>D5</f>
        <v>4000 шт.</v>
      </c>
      <c r="I8" s="39" t="s">
        <v>18</v>
      </c>
    </row>
    <row r="9" spans="1:19" x14ac:dyDescent="0.3">
      <c r="A9" s="10"/>
      <c r="D9" s="28" t="str">
        <f>D2</f>
        <v>1000 шт.</v>
      </c>
      <c r="E9" s="34">
        <v>0</v>
      </c>
      <c r="F9" s="34">
        <v>20000</v>
      </c>
      <c r="G9" s="34">
        <v>40000</v>
      </c>
      <c r="H9" s="35">
        <v>60000</v>
      </c>
      <c r="I9" s="28">
        <f>MAX(E9:H9)</f>
        <v>60000</v>
      </c>
    </row>
    <row r="10" spans="1:19" x14ac:dyDescent="0.3">
      <c r="D10" s="28" t="str">
        <f>D3</f>
        <v>2000 шт.</v>
      </c>
      <c r="E10" s="34">
        <v>50000</v>
      </c>
      <c r="F10" s="34">
        <v>0</v>
      </c>
      <c r="G10" s="34">
        <v>20000</v>
      </c>
      <c r="H10" s="35">
        <v>40000</v>
      </c>
      <c r="I10" s="40">
        <f t="shared" ref="I10:I12" si="8">MAX(E10:H10)</f>
        <v>50000</v>
      </c>
    </row>
    <row r="11" spans="1:19" x14ac:dyDescent="0.3">
      <c r="D11" s="28" t="str">
        <f>D4</f>
        <v>3000 шт.</v>
      </c>
      <c r="E11" s="34">
        <v>100000</v>
      </c>
      <c r="F11" s="34">
        <v>50000</v>
      </c>
      <c r="G11" s="34">
        <v>0</v>
      </c>
      <c r="H11" s="35">
        <v>20000</v>
      </c>
      <c r="I11" s="28">
        <f t="shared" si="8"/>
        <v>100000</v>
      </c>
    </row>
    <row r="12" spans="1:19" ht="15" thickBot="1" x14ac:dyDescent="0.35">
      <c r="D12" s="29" t="str">
        <f>D5</f>
        <v>4000 шт.</v>
      </c>
      <c r="E12" s="36">
        <v>150000</v>
      </c>
      <c r="F12" s="36">
        <v>100000</v>
      </c>
      <c r="G12" s="36">
        <v>50000</v>
      </c>
      <c r="H12" s="31">
        <v>0</v>
      </c>
      <c r="I12" s="29">
        <f t="shared" si="8"/>
        <v>150000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 Kucherbayev</dc:creator>
  <cp:lastModifiedBy>User</cp:lastModifiedBy>
  <dcterms:created xsi:type="dcterms:W3CDTF">2015-06-05T18:19:34Z</dcterms:created>
  <dcterms:modified xsi:type="dcterms:W3CDTF">2021-06-17T07:58:37Z</dcterms:modified>
</cp:coreProperties>
</file>