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_table" sheetId="1" r:id="rId4"/>
  </sheets>
  <definedNames/>
  <calcPr/>
</workbook>
</file>

<file path=xl/sharedStrings.xml><?xml version="1.0" encoding="utf-8"?>
<sst xmlns="http://schemas.openxmlformats.org/spreadsheetml/2006/main" count="270" uniqueCount="142">
  <si>
    <t>Spec Group</t>
  </si>
  <si>
    <t>Spec Code</t>
  </si>
  <si>
    <t>Specification</t>
  </si>
  <si>
    <t>Required Value</t>
  </si>
  <si>
    <t>PolarMed GbhM</t>
  </si>
  <si>
    <t>CryNova Ltd</t>
  </si>
  <si>
    <t>ArcticTech Pvt Ltd</t>
  </si>
  <si>
    <t>MedFreez Corp</t>
  </si>
  <si>
    <t>BioNordic AS</t>
  </si>
  <si>
    <t>PolarMed GbhM Compliance</t>
  </si>
  <si>
    <t>CryNova Ltd Compliance</t>
  </si>
  <si>
    <t>ArcticTech Pvt Ltd Compliance</t>
  </si>
  <si>
    <t>MedFreez Corp Compliance</t>
  </si>
  <si>
    <t>BioNordic AS Compliance</t>
  </si>
  <si>
    <t>PolarMed GbhM Compliance Score</t>
  </si>
  <si>
    <t>CryNova Ltd Compliance Score</t>
  </si>
  <si>
    <t>ArcticTech Pvt Ltd Compliance Score</t>
  </si>
  <si>
    <t>MedFreez Corp Compliance Score</t>
  </si>
  <si>
    <t>BioNordic AS Compliance Score</t>
  </si>
  <si>
    <t>PERFORMANCE</t>
  </si>
  <si>
    <t>PER-01</t>
  </si>
  <si>
    <t>Temperature Range</t>
  </si>
  <si>
    <t>+2 to +8 °C</t>
  </si>
  <si>
    <t xml:space="preserve">+2 to +8 °C </t>
  </si>
  <si>
    <t>+3 to +9</t>
  </si>
  <si>
    <t>+2 to +10 °C</t>
  </si>
  <si>
    <t>+1 to +7 °C</t>
  </si>
  <si>
    <t>Compliant</t>
  </si>
  <si>
    <t>Partially Compliant</t>
  </si>
  <si>
    <t>PER-02</t>
  </si>
  <si>
    <t>Temp Fluctuation</t>
  </si>
  <si>
    <t>±1 °C</t>
  </si>
  <si>
    <t>±2 °C</t>
  </si>
  <si>
    <t>Not Compliant</t>
  </si>
  <si>
    <t>POWER</t>
  </si>
  <si>
    <t>POW-01</t>
  </si>
  <si>
    <t>Power Supply</t>
  </si>
  <si>
    <t>220-240 V AC</t>
  </si>
  <si>
    <t>230 V AC / 50 Hz / Type C</t>
  </si>
  <si>
    <t>230 V AC / 60 Hz / Type C</t>
  </si>
  <si>
    <t>220 V AC / 50 Hz / Type G</t>
  </si>
  <si>
    <t>120 V AC / 60 Hz / Type A</t>
  </si>
  <si>
    <t>230 V AC / 50 Hz / Type F</t>
  </si>
  <si>
    <t>POW-02</t>
  </si>
  <si>
    <t>Power Consumption</t>
  </si>
  <si>
    <t>≤ 0.9 kWh/day</t>
  </si>
  <si>
    <t>1.1 kWh/24h</t>
  </si>
  <si>
    <t>1.3 kWh/24h</t>
  </si>
  <si>
    <t>1.4 kWh/24h</t>
  </si>
  <si>
    <t>1 kWh/24h</t>
  </si>
  <si>
    <t>0.9 kWh/24h</t>
  </si>
  <si>
    <t>SAFETY</t>
  </si>
  <si>
    <t>SAF-01</t>
  </si>
  <si>
    <t>Alarm Type</t>
  </si>
  <si>
    <t>Visual + Audible</t>
  </si>
  <si>
    <t>Visual + Audio</t>
  </si>
  <si>
    <t>SAF-02</t>
  </si>
  <si>
    <t>Battery Backup Duration</t>
  </si>
  <si>
    <t>≥ 2 hours</t>
  </si>
  <si>
    <t>12 Hours</t>
  </si>
  <si>
    <t>8 Hours</t>
  </si>
  <si>
    <t>DESIGN</t>
  </si>
  <si>
    <t>DES-01</t>
  </si>
  <si>
    <t>Gross Internal Capacity</t>
  </si>
  <si>
    <t>≥ 150 L</t>
  </si>
  <si>
    <t>150 Liters</t>
  </si>
  <si>
    <t>160 Liters</t>
  </si>
  <si>
    <t>155 Liters</t>
  </si>
  <si>
    <t>145 Liters</t>
  </si>
  <si>
    <t>DES-02</t>
  </si>
  <si>
    <t>Internal Shelves</t>
  </si>
  <si>
    <t>≥ 3</t>
  </si>
  <si>
    <t>4 adjustable, SS/plastic</t>
  </si>
  <si>
    <t>3 adjustable, SS/plastic</t>
  </si>
  <si>
    <t>DES-03</t>
  </si>
  <si>
    <t>External Size (W×D×H)</t>
  </si>
  <si>
    <t>600×600×1800 mm</t>
  </si>
  <si>
    <t>≤ 600×580×1750 mm</t>
  </si>
  <si>
    <t>610×590×1770 mm</t>
  </si>
  <si>
    <t>590×600×1750 mm</t>
  </si>
  <si>
    <t>580×580×1780 mm</t>
  </si>
  <si>
    <t>590×590×1750 mm</t>
  </si>
  <si>
    <t>CERTIFICATION</t>
  </si>
  <si>
    <t>CER-01</t>
  </si>
  <si>
    <t>CE Marking</t>
  </si>
  <si>
    <t>Required</t>
  </si>
  <si>
    <t>CE</t>
  </si>
  <si>
    <t>—</t>
  </si>
  <si>
    <t>CER-02</t>
  </si>
  <si>
    <t>ISO 13485</t>
  </si>
  <si>
    <t>ISO 9001</t>
  </si>
  <si>
    <t>FDA</t>
  </si>
  <si>
    <t>ISO 13485, RoHS</t>
  </si>
  <si>
    <t>LOGISTICS</t>
  </si>
  <si>
    <t>LOG-01</t>
  </si>
  <si>
    <t>Delivery Timeline</t>
  </si>
  <si>
    <t>≤ 35 days</t>
  </si>
  <si>
    <t>28 Days</t>
  </si>
  <si>
    <t>40 Days</t>
  </si>
  <si>
    <t>35 Days</t>
  </si>
  <si>
    <t>32 Days</t>
  </si>
  <si>
    <t>30 Days</t>
  </si>
  <si>
    <t>LOG-02</t>
  </si>
  <si>
    <t>Packing Method</t>
  </si>
  <si>
    <t>Export crate, waterproof</t>
  </si>
  <si>
    <t>Cardboard box, waterproof liner</t>
  </si>
  <si>
    <t>Plastic crate, stretch-wrapped</t>
  </si>
  <si>
    <t>DOCUMENTATION</t>
  </si>
  <si>
    <t>DOC-01</t>
  </si>
  <si>
    <t>Manual Language</t>
  </si>
  <si>
    <t>English &amp; Russian</t>
  </si>
  <si>
    <t>English</t>
  </si>
  <si>
    <t>SUPPORT</t>
  </si>
  <si>
    <t>SUP-01</t>
  </si>
  <si>
    <t>Warranty Period</t>
  </si>
  <si>
    <t>≥ 24 months</t>
  </si>
  <si>
    <t>24 Months</t>
  </si>
  <si>
    <t>18 Months</t>
  </si>
  <si>
    <t>12 Months</t>
  </si>
  <si>
    <t>36 Months</t>
  </si>
  <si>
    <t>SUP-02</t>
  </si>
  <si>
    <t>Local After-Sales Support</t>
  </si>
  <si>
    <t>Not required but recommended</t>
  </si>
  <si>
    <t>Available in Uzbekistan</t>
  </si>
  <si>
    <t>Not available</t>
  </si>
  <si>
    <t>Available</t>
  </si>
  <si>
    <t>Payment</t>
  </si>
  <si>
    <t>Payment Terms</t>
  </si>
  <si>
    <t>50% advance, 50% after final delivery</t>
  </si>
  <si>
    <t>30% advance, 70% after delivery</t>
  </si>
  <si>
    <t>50% advance, 50% after delivery</t>
  </si>
  <si>
    <t>20% advance, 80% after acceptance</t>
  </si>
  <si>
    <t>Full payment after delivery</t>
  </si>
  <si>
    <t>40% advance, 60% after delivery</t>
  </si>
  <si>
    <t>Cost per item</t>
  </si>
  <si>
    <t>≤ $500,000</t>
  </si>
  <si>
    <t>$3875</t>
  </si>
  <si>
    <t>$4,200</t>
  </si>
  <si>
    <t>$4,100</t>
  </si>
  <si>
    <t>$3,950</t>
  </si>
  <si>
    <t>$4,300</t>
  </si>
  <si>
    <t xml:space="preserve">Overall compliance: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</si>
</sst>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color theme="1"/>
      <name val="Roboto"/>
    </font>
    <font>
      <b/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quotePrefix="1" borderId="4" fillId="0" fontId="2" numFmtId="0" xfId="0" applyAlignment="1" applyBorder="1" applyFont="1">
      <alignment readingOrder="0" shrinkToFit="0" vertical="center" wrapText="0"/>
    </xf>
    <xf quotePrefix="1" borderId="4" fillId="0" fontId="2" numFmtId="0" xfId="0" applyAlignment="1" applyBorder="1" applyFont="1">
      <alignment horizontal="left" readingOrder="0" shrinkToFit="0" vertical="center" wrapText="0"/>
    </xf>
    <xf quotePrefix="1"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2" fontId="4" numFmtId="0" xfId="0" applyAlignment="1" applyBorder="1" applyFill="1" applyFont="1">
      <alignment readingOrder="0" shrinkToFit="0" vertical="center" wrapText="0"/>
    </xf>
    <xf borderId="4" fillId="3" fontId="4" numFmtId="0" xfId="0" applyAlignment="1" applyBorder="1" applyFill="1" applyFont="1">
      <alignment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mparison_tab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S20" displayName="Comparison_table" name="Comparison_table" id="1">
  <tableColumns count="19">
    <tableColumn name="Spec Group" id="1"/>
    <tableColumn name="Spec Code" id="2"/>
    <tableColumn name="Specification" id="3"/>
    <tableColumn name="Required Value" id="4"/>
    <tableColumn name="PolarMed GbhM" id="5"/>
    <tableColumn name="CryNova Ltd" id="6"/>
    <tableColumn name="ArcticTech Pvt Ltd" id="7"/>
    <tableColumn name="MedFreez Corp" id="8"/>
    <tableColumn name="BioNordic AS" id="9"/>
    <tableColumn name="PolarMed GbhM Compliance" id="10"/>
    <tableColumn name="CryNova Ltd Compliance" id="11"/>
    <tableColumn name="ArcticTech Pvt Ltd Compliance" id="12"/>
    <tableColumn name="MedFreez Corp Compliance" id="13"/>
    <tableColumn name="BioNordic AS Compliance" id="14"/>
    <tableColumn name="PolarMed GbhM Compliance Score" id="15"/>
    <tableColumn name="CryNova Ltd Compliance Score" id="16"/>
    <tableColumn name="ArcticTech Pvt Ltd Compliance Score" id="17"/>
    <tableColumn name="MedFreez Corp Compliance Score" id="18"/>
    <tableColumn name="BioNordic AS Compliance Score" id="19"/>
  </tableColumns>
  <tableStyleInfo name="Comparison_tab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9.13"/>
    <col customWidth="1" min="3" max="3" width="23.0"/>
    <col customWidth="1" min="4" max="4" width="26.0"/>
    <col customWidth="1" min="5" max="5" width="22.38"/>
    <col customWidth="1" min="6" max="6" width="27.13"/>
    <col customWidth="1" min="7" max="7" width="26.38"/>
    <col customWidth="1" min="8" max="8" width="25.38"/>
    <col customWidth="1" min="9" max="9" width="26.5"/>
    <col customWidth="1" min="10" max="10" width="21.0"/>
    <col customWidth="1" min="11" max="11" width="22.13"/>
    <col customWidth="1" min="12" max="12" width="21.25"/>
    <col customWidth="1" min="13" max="13" width="19.38"/>
    <col customWidth="1" min="14" max="14" width="23.63"/>
    <col customWidth="1" min="15" max="15" width="23.75"/>
    <col customWidth="1" min="16" max="16" width="14.88"/>
    <col customWidth="1" min="17" max="17" width="18.63"/>
    <col customWidth="1" min="18" max="18" width="16.13"/>
    <col customWidth="1" min="19" max="19" width="16.0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4" t="s">
        <v>18</v>
      </c>
    </row>
    <row r="3">
      <c r="A3" s="5" t="s">
        <v>19</v>
      </c>
      <c r="B3" s="5" t="s">
        <v>20</v>
      </c>
      <c r="C3" s="5" t="s">
        <v>21</v>
      </c>
      <c r="D3" s="6" t="s">
        <v>22</v>
      </c>
      <c r="E3" s="7" t="s">
        <v>23</v>
      </c>
      <c r="F3" s="8" t="s">
        <v>24</v>
      </c>
      <c r="G3" s="8" t="s">
        <v>25</v>
      </c>
      <c r="H3" s="8" t="s">
        <v>22</v>
      </c>
      <c r="I3" s="8" t="s">
        <v>26</v>
      </c>
      <c r="J3" s="9" t="s">
        <v>27</v>
      </c>
      <c r="K3" s="9" t="s">
        <v>28</v>
      </c>
      <c r="L3" s="9" t="s">
        <v>28</v>
      </c>
      <c r="M3" s="9" t="s">
        <v>27</v>
      </c>
      <c r="N3" s="9" t="s">
        <v>28</v>
      </c>
      <c r="O3" s="10">
        <f t="shared" ref="O3:S3" si="1">if(J3="Compliant", 1, if(J3="Partially Compliant", 0.5, 0))</f>
        <v>1</v>
      </c>
      <c r="P3" s="11">
        <f t="shared" si="1"/>
        <v>0.5</v>
      </c>
      <c r="Q3" s="11">
        <f t="shared" si="1"/>
        <v>0.5</v>
      </c>
      <c r="R3" s="11">
        <f t="shared" si="1"/>
        <v>1</v>
      </c>
      <c r="S3" s="12">
        <f t="shared" si="1"/>
        <v>0.5</v>
      </c>
    </row>
    <row r="4">
      <c r="A4" s="5" t="s">
        <v>19</v>
      </c>
      <c r="B4" s="5" t="s">
        <v>29</v>
      </c>
      <c r="C4" s="5" t="s">
        <v>30</v>
      </c>
      <c r="D4" s="5" t="s">
        <v>31</v>
      </c>
      <c r="E4" s="5" t="s">
        <v>31</v>
      </c>
      <c r="F4" s="13" t="s">
        <v>32</v>
      </c>
      <c r="G4" s="13" t="s">
        <v>32</v>
      </c>
      <c r="H4" s="13" t="s">
        <v>32</v>
      </c>
      <c r="I4" s="13" t="s">
        <v>32</v>
      </c>
      <c r="J4" s="9" t="s">
        <v>27</v>
      </c>
      <c r="K4" s="9" t="s">
        <v>33</v>
      </c>
      <c r="L4" s="9" t="s">
        <v>33</v>
      </c>
      <c r="M4" s="9" t="s">
        <v>33</v>
      </c>
      <c r="N4" s="9" t="s">
        <v>33</v>
      </c>
      <c r="O4" s="10">
        <f t="shared" ref="O4:S4" si="2">if(J4="Compliant", 1, if(J4="Partially Compliant", 0.5, 0))</f>
        <v>1</v>
      </c>
      <c r="P4" s="11">
        <f t="shared" si="2"/>
        <v>0</v>
      </c>
      <c r="Q4" s="11">
        <f t="shared" si="2"/>
        <v>0</v>
      </c>
      <c r="R4" s="11">
        <f t="shared" si="2"/>
        <v>0</v>
      </c>
      <c r="S4" s="12">
        <f t="shared" si="2"/>
        <v>0</v>
      </c>
    </row>
    <row r="5">
      <c r="A5" s="5" t="s">
        <v>34</v>
      </c>
      <c r="B5" s="5" t="s">
        <v>35</v>
      </c>
      <c r="C5" s="5" t="s">
        <v>36</v>
      </c>
      <c r="D5" s="5" t="s">
        <v>37</v>
      </c>
      <c r="E5" s="14" t="s">
        <v>38</v>
      </c>
      <c r="F5" s="15" t="s">
        <v>39</v>
      </c>
      <c r="G5" s="13" t="s">
        <v>40</v>
      </c>
      <c r="H5" s="13" t="s">
        <v>41</v>
      </c>
      <c r="I5" s="13" t="s">
        <v>42</v>
      </c>
      <c r="J5" s="9" t="s">
        <v>27</v>
      </c>
      <c r="K5" s="9" t="s">
        <v>28</v>
      </c>
      <c r="L5" s="9" t="s">
        <v>28</v>
      </c>
      <c r="M5" s="9" t="s">
        <v>33</v>
      </c>
      <c r="N5" s="9" t="s">
        <v>28</v>
      </c>
      <c r="O5" s="10">
        <f t="shared" ref="O5:S5" si="3">if(J5="Compliant", 1, if(J5="Partially Compliant", 0.5, 0))</f>
        <v>1</v>
      </c>
      <c r="P5" s="11">
        <f t="shared" si="3"/>
        <v>0.5</v>
      </c>
      <c r="Q5" s="11">
        <f t="shared" si="3"/>
        <v>0.5</v>
      </c>
      <c r="R5" s="11">
        <f t="shared" si="3"/>
        <v>0</v>
      </c>
      <c r="S5" s="12">
        <f t="shared" si="3"/>
        <v>0.5</v>
      </c>
    </row>
    <row r="6">
      <c r="A6" s="5" t="s">
        <v>34</v>
      </c>
      <c r="B6" s="5" t="s">
        <v>43</v>
      </c>
      <c r="C6" s="5" t="s">
        <v>44</v>
      </c>
      <c r="D6" s="5" t="s">
        <v>45</v>
      </c>
      <c r="E6" s="15" t="s">
        <v>46</v>
      </c>
      <c r="F6" s="14" t="s">
        <v>47</v>
      </c>
      <c r="G6" s="13" t="s">
        <v>48</v>
      </c>
      <c r="H6" s="13" t="s">
        <v>49</v>
      </c>
      <c r="I6" s="13" t="s">
        <v>50</v>
      </c>
      <c r="J6" s="9" t="s">
        <v>33</v>
      </c>
      <c r="K6" s="9" t="s">
        <v>33</v>
      </c>
      <c r="L6" s="9" t="s">
        <v>33</v>
      </c>
      <c r="M6" s="9" t="s">
        <v>33</v>
      </c>
      <c r="N6" s="9" t="s">
        <v>27</v>
      </c>
      <c r="O6" s="10">
        <f t="shared" ref="O6:S6" si="4">if(J6="Compliant", 1, if(J6="Partially Compliant", 0.5, 0))</f>
        <v>0</v>
      </c>
      <c r="P6" s="11">
        <f t="shared" si="4"/>
        <v>0</v>
      </c>
      <c r="Q6" s="11">
        <f t="shared" si="4"/>
        <v>0</v>
      </c>
      <c r="R6" s="11">
        <f t="shared" si="4"/>
        <v>0</v>
      </c>
      <c r="S6" s="12">
        <f t="shared" si="4"/>
        <v>1</v>
      </c>
    </row>
    <row r="7">
      <c r="A7" s="5" t="s">
        <v>51</v>
      </c>
      <c r="B7" s="5" t="s">
        <v>52</v>
      </c>
      <c r="C7" s="5" t="s">
        <v>53</v>
      </c>
      <c r="D7" s="5" t="s">
        <v>54</v>
      </c>
      <c r="E7" s="13" t="s">
        <v>55</v>
      </c>
      <c r="F7" s="13" t="s">
        <v>55</v>
      </c>
      <c r="G7" s="13" t="s">
        <v>55</v>
      </c>
      <c r="H7" s="13" t="s">
        <v>55</v>
      </c>
      <c r="I7" s="13" t="s">
        <v>55</v>
      </c>
      <c r="J7" s="9" t="s">
        <v>27</v>
      </c>
      <c r="K7" s="9" t="s">
        <v>27</v>
      </c>
      <c r="L7" s="9" t="s">
        <v>27</v>
      </c>
      <c r="M7" s="9" t="s">
        <v>27</v>
      </c>
      <c r="N7" s="9" t="s">
        <v>27</v>
      </c>
      <c r="O7" s="10">
        <f t="shared" ref="O7:S7" si="5">if(J7="Compliant", 1, if(J7="Partially Compliant", 0.5, 0))</f>
        <v>1</v>
      </c>
      <c r="P7" s="11">
        <f t="shared" si="5"/>
        <v>1</v>
      </c>
      <c r="Q7" s="11">
        <f t="shared" si="5"/>
        <v>1</v>
      </c>
      <c r="R7" s="11">
        <f t="shared" si="5"/>
        <v>1</v>
      </c>
      <c r="S7" s="12">
        <f t="shared" si="5"/>
        <v>1</v>
      </c>
    </row>
    <row r="8">
      <c r="A8" s="5" t="s">
        <v>51</v>
      </c>
      <c r="B8" s="5" t="s">
        <v>56</v>
      </c>
      <c r="C8" s="5" t="s">
        <v>57</v>
      </c>
      <c r="D8" s="5" t="s">
        <v>58</v>
      </c>
      <c r="E8" s="13" t="s">
        <v>59</v>
      </c>
      <c r="F8" s="13" t="s">
        <v>60</v>
      </c>
      <c r="G8" s="13" t="s">
        <v>60</v>
      </c>
      <c r="H8" s="13" t="s">
        <v>60</v>
      </c>
      <c r="I8" s="13" t="s">
        <v>60</v>
      </c>
      <c r="J8" s="9" t="s">
        <v>27</v>
      </c>
      <c r="K8" s="9" t="s">
        <v>27</v>
      </c>
      <c r="L8" s="9" t="s">
        <v>27</v>
      </c>
      <c r="M8" s="9" t="s">
        <v>27</v>
      </c>
      <c r="N8" s="9" t="s">
        <v>27</v>
      </c>
      <c r="O8" s="10">
        <f t="shared" ref="O8:S8" si="6">if(J8="Compliant", 1, if(J8="Partially Compliant", 0.5, 0))</f>
        <v>1</v>
      </c>
      <c r="P8" s="11">
        <f t="shared" si="6"/>
        <v>1</v>
      </c>
      <c r="Q8" s="11">
        <f t="shared" si="6"/>
        <v>1</v>
      </c>
      <c r="R8" s="11">
        <f t="shared" si="6"/>
        <v>1</v>
      </c>
      <c r="S8" s="12">
        <f t="shared" si="6"/>
        <v>1</v>
      </c>
    </row>
    <row r="9">
      <c r="A9" s="5" t="s">
        <v>61</v>
      </c>
      <c r="B9" s="5" t="s">
        <v>62</v>
      </c>
      <c r="C9" s="5" t="s">
        <v>63</v>
      </c>
      <c r="D9" s="5" t="s">
        <v>64</v>
      </c>
      <c r="E9" s="13" t="s">
        <v>65</v>
      </c>
      <c r="F9" s="13" t="s">
        <v>65</v>
      </c>
      <c r="G9" s="13" t="s">
        <v>66</v>
      </c>
      <c r="H9" s="13" t="s">
        <v>67</v>
      </c>
      <c r="I9" s="13" t="s">
        <v>68</v>
      </c>
      <c r="J9" s="9" t="s">
        <v>27</v>
      </c>
      <c r="K9" s="9" t="s">
        <v>27</v>
      </c>
      <c r="L9" s="9" t="s">
        <v>27</v>
      </c>
      <c r="M9" s="9" t="s">
        <v>27</v>
      </c>
      <c r="N9" s="9" t="s">
        <v>33</v>
      </c>
      <c r="O9" s="10">
        <f t="shared" ref="O9:S9" si="7">if(J9="Compliant", 1, if(J9="Partially Compliant", 0.5, 0))</f>
        <v>1</v>
      </c>
      <c r="P9" s="11">
        <f t="shared" si="7"/>
        <v>1</v>
      </c>
      <c r="Q9" s="11">
        <f t="shared" si="7"/>
        <v>1</v>
      </c>
      <c r="R9" s="11">
        <f t="shared" si="7"/>
        <v>1</v>
      </c>
      <c r="S9" s="12">
        <f t="shared" si="7"/>
        <v>0</v>
      </c>
    </row>
    <row r="10">
      <c r="A10" s="5" t="s">
        <v>61</v>
      </c>
      <c r="B10" s="5" t="s">
        <v>69</v>
      </c>
      <c r="C10" s="5" t="s">
        <v>70</v>
      </c>
      <c r="D10" s="5" t="s">
        <v>71</v>
      </c>
      <c r="E10" s="13" t="s">
        <v>72</v>
      </c>
      <c r="F10" s="13" t="s">
        <v>73</v>
      </c>
      <c r="G10" s="13" t="s">
        <v>72</v>
      </c>
      <c r="H10" s="13" t="s">
        <v>72</v>
      </c>
      <c r="I10" s="13" t="s">
        <v>72</v>
      </c>
      <c r="J10" s="9" t="s">
        <v>27</v>
      </c>
      <c r="K10" s="9" t="s">
        <v>27</v>
      </c>
      <c r="L10" s="9" t="s">
        <v>27</v>
      </c>
      <c r="M10" s="9" t="s">
        <v>27</v>
      </c>
      <c r="N10" s="9" t="s">
        <v>27</v>
      </c>
      <c r="O10" s="10">
        <f t="shared" ref="O10:S10" si="8">if(J10="Compliant", 1, if(J10="Partially Compliant", 0.5, 0))</f>
        <v>1</v>
      </c>
      <c r="P10" s="11">
        <f t="shared" si="8"/>
        <v>1</v>
      </c>
      <c r="Q10" s="11">
        <f t="shared" si="8"/>
        <v>1</v>
      </c>
      <c r="R10" s="11">
        <f t="shared" si="8"/>
        <v>1</v>
      </c>
      <c r="S10" s="12">
        <f t="shared" si="8"/>
        <v>1</v>
      </c>
    </row>
    <row r="11">
      <c r="A11" s="5" t="s">
        <v>61</v>
      </c>
      <c r="B11" s="5" t="s">
        <v>74</v>
      </c>
      <c r="C11" s="5" t="s">
        <v>75</v>
      </c>
      <c r="D11" s="5" t="s">
        <v>76</v>
      </c>
      <c r="E11" s="13" t="s">
        <v>77</v>
      </c>
      <c r="F11" s="13" t="s">
        <v>78</v>
      </c>
      <c r="G11" s="13" t="s">
        <v>79</v>
      </c>
      <c r="H11" s="13" t="s">
        <v>80</v>
      </c>
      <c r="I11" s="13" t="s">
        <v>81</v>
      </c>
      <c r="J11" s="9" t="s">
        <v>27</v>
      </c>
      <c r="K11" s="9" t="s">
        <v>28</v>
      </c>
      <c r="L11" s="9" t="s">
        <v>27</v>
      </c>
      <c r="M11" s="9" t="s">
        <v>27</v>
      </c>
      <c r="N11" s="9" t="s">
        <v>27</v>
      </c>
      <c r="O11" s="10">
        <f t="shared" ref="O11:S11" si="9">if(J11="Compliant", 1, if(J11="Partially Compliant", 0.5, 0))</f>
        <v>1</v>
      </c>
      <c r="P11" s="11">
        <f t="shared" si="9"/>
        <v>0.5</v>
      </c>
      <c r="Q11" s="11">
        <f t="shared" si="9"/>
        <v>1</v>
      </c>
      <c r="R11" s="11">
        <f t="shared" si="9"/>
        <v>1</v>
      </c>
      <c r="S11" s="12">
        <f t="shared" si="9"/>
        <v>1</v>
      </c>
    </row>
    <row r="12">
      <c r="A12" s="5" t="s">
        <v>82</v>
      </c>
      <c r="B12" s="5" t="s">
        <v>83</v>
      </c>
      <c r="C12" s="5" t="s">
        <v>84</v>
      </c>
      <c r="D12" s="5" t="s">
        <v>85</v>
      </c>
      <c r="E12" s="13" t="s">
        <v>86</v>
      </c>
      <c r="F12" s="13" t="s">
        <v>86</v>
      </c>
      <c r="G12" s="13" t="s">
        <v>87</v>
      </c>
      <c r="H12" s="13" t="s">
        <v>86</v>
      </c>
      <c r="I12" s="13" t="s">
        <v>86</v>
      </c>
      <c r="J12" s="16" t="str">
        <f>IF(E12="CE", "Compliant", "Not Compliant")</f>
        <v>Compliant</v>
      </c>
      <c r="K12" s="9" t="s">
        <v>27</v>
      </c>
      <c r="L12" s="9" t="s">
        <v>33</v>
      </c>
      <c r="M12" s="9" t="s">
        <v>27</v>
      </c>
      <c r="N12" s="9" t="s">
        <v>27</v>
      </c>
      <c r="O12" s="10">
        <f t="shared" ref="O12:S12" si="10">if(J12="Compliant", 1, if(J12="Partially Compliant", 0.5, 0))</f>
        <v>1</v>
      </c>
      <c r="P12" s="11">
        <f t="shared" si="10"/>
        <v>1</v>
      </c>
      <c r="Q12" s="11">
        <f t="shared" si="10"/>
        <v>0</v>
      </c>
      <c r="R12" s="11">
        <f t="shared" si="10"/>
        <v>1</v>
      </c>
      <c r="S12" s="12">
        <f t="shared" si="10"/>
        <v>1</v>
      </c>
    </row>
    <row r="13">
      <c r="A13" s="5" t="s">
        <v>82</v>
      </c>
      <c r="B13" s="5" t="s">
        <v>88</v>
      </c>
      <c r="C13" s="5" t="s">
        <v>89</v>
      </c>
      <c r="D13" s="5" t="s">
        <v>85</v>
      </c>
      <c r="E13" s="13" t="s">
        <v>89</v>
      </c>
      <c r="F13" s="13" t="s">
        <v>87</v>
      </c>
      <c r="G13" s="13" t="s">
        <v>90</v>
      </c>
      <c r="H13" s="13" t="s">
        <v>91</v>
      </c>
      <c r="I13" s="13" t="s">
        <v>92</v>
      </c>
      <c r="J13" s="16" t="str">
        <f>if(E13="ISO 13485", "Compliant", "No Compliant")</f>
        <v>Compliant</v>
      </c>
      <c r="K13" s="9" t="s">
        <v>33</v>
      </c>
      <c r="L13" s="9" t="s">
        <v>33</v>
      </c>
      <c r="M13" s="9" t="s">
        <v>33</v>
      </c>
      <c r="N13" s="9" t="s">
        <v>27</v>
      </c>
      <c r="O13" s="10">
        <f t="shared" ref="O13:S13" si="11">if(J13="Compliant", 1, if(J13="Partially Compliant", 0.5, 0))</f>
        <v>1</v>
      </c>
      <c r="P13" s="11">
        <f t="shared" si="11"/>
        <v>0</v>
      </c>
      <c r="Q13" s="11">
        <f t="shared" si="11"/>
        <v>0</v>
      </c>
      <c r="R13" s="11">
        <f t="shared" si="11"/>
        <v>0</v>
      </c>
      <c r="S13" s="12">
        <f t="shared" si="11"/>
        <v>1</v>
      </c>
    </row>
    <row r="14">
      <c r="A14" s="5" t="s">
        <v>93</v>
      </c>
      <c r="B14" s="5" t="s">
        <v>94</v>
      </c>
      <c r="C14" s="5" t="s">
        <v>95</v>
      </c>
      <c r="D14" s="5" t="s">
        <v>96</v>
      </c>
      <c r="E14" s="13" t="s">
        <v>97</v>
      </c>
      <c r="F14" s="13" t="s">
        <v>98</v>
      </c>
      <c r="G14" s="13" t="s">
        <v>99</v>
      </c>
      <c r="H14" s="13" t="s">
        <v>100</v>
      </c>
      <c r="I14" s="13" t="s">
        <v>101</v>
      </c>
      <c r="J14" s="9" t="s">
        <v>27</v>
      </c>
      <c r="K14" s="9" t="s">
        <v>33</v>
      </c>
      <c r="L14" s="9" t="s">
        <v>27</v>
      </c>
      <c r="M14" s="9" t="s">
        <v>27</v>
      </c>
      <c r="N14" s="9" t="s">
        <v>27</v>
      </c>
      <c r="O14" s="10">
        <f t="shared" ref="O14:S14" si="12">if(J14="Compliant", 1, if(J14="Partially Compliant", 0.5, 0))</f>
        <v>1</v>
      </c>
      <c r="P14" s="11">
        <f t="shared" si="12"/>
        <v>0</v>
      </c>
      <c r="Q14" s="11">
        <f t="shared" si="12"/>
        <v>1</v>
      </c>
      <c r="R14" s="11">
        <f t="shared" si="12"/>
        <v>1</v>
      </c>
      <c r="S14" s="12">
        <f t="shared" si="12"/>
        <v>1</v>
      </c>
    </row>
    <row r="15">
      <c r="A15" s="5" t="s">
        <v>93</v>
      </c>
      <c r="B15" s="5" t="s">
        <v>102</v>
      </c>
      <c r="C15" s="5" t="s">
        <v>103</v>
      </c>
      <c r="D15" s="5" t="s">
        <v>104</v>
      </c>
      <c r="E15" s="13" t="s">
        <v>104</v>
      </c>
      <c r="F15" s="13" t="s">
        <v>105</v>
      </c>
      <c r="G15" s="13" t="s">
        <v>106</v>
      </c>
      <c r="H15" s="13" t="s">
        <v>104</v>
      </c>
      <c r="I15" s="13" t="s">
        <v>104</v>
      </c>
      <c r="J15" s="9" t="s">
        <v>27</v>
      </c>
      <c r="K15" s="9" t="s">
        <v>33</v>
      </c>
      <c r="L15" s="9" t="s">
        <v>28</v>
      </c>
      <c r="M15" s="9" t="s">
        <v>27</v>
      </c>
      <c r="N15" s="9" t="s">
        <v>27</v>
      </c>
      <c r="O15" s="10">
        <f t="shared" ref="O15:S15" si="13">if(J15="Compliant", 1, if(J15="Partially Compliant", 0.5, 0))</f>
        <v>1</v>
      </c>
      <c r="P15" s="11">
        <f t="shared" si="13"/>
        <v>0</v>
      </c>
      <c r="Q15" s="11">
        <f t="shared" si="13"/>
        <v>0.5</v>
      </c>
      <c r="R15" s="11">
        <f t="shared" si="13"/>
        <v>1</v>
      </c>
      <c r="S15" s="12">
        <f t="shared" si="13"/>
        <v>1</v>
      </c>
    </row>
    <row r="16">
      <c r="A16" s="5" t="s">
        <v>107</v>
      </c>
      <c r="B16" s="5" t="s">
        <v>108</v>
      </c>
      <c r="C16" s="5" t="s">
        <v>109</v>
      </c>
      <c r="D16" s="5" t="s">
        <v>110</v>
      </c>
      <c r="E16" s="13" t="s">
        <v>110</v>
      </c>
      <c r="F16" s="13" t="s">
        <v>111</v>
      </c>
      <c r="G16" s="13" t="s">
        <v>110</v>
      </c>
      <c r="H16" s="13" t="s">
        <v>110</v>
      </c>
      <c r="I16" s="13" t="s">
        <v>110</v>
      </c>
      <c r="J16" s="9" t="s">
        <v>27</v>
      </c>
      <c r="K16" s="9" t="s">
        <v>33</v>
      </c>
      <c r="L16" s="9" t="s">
        <v>27</v>
      </c>
      <c r="M16" s="9" t="s">
        <v>27</v>
      </c>
      <c r="N16" s="9" t="s">
        <v>27</v>
      </c>
      <c r="O16" s="10">
        <f t="shared" ref="O16:S16" si="14">if(J16="Compliant", 1, if(J16="Partially Compliant", 0.5, 0))</f>
        <v>1</v>
      </c>
      <c r="P16" s="11">
        <f t="shared" si="14"/>
        <v>0</v>
      </c>
      <c r="Q16" s="11">
        <f t="shared" si="14"/>
        <v>1</v>
      </c>
      <c r="R16" s="11">
        <f t="shared" si="14"/>
        <v>1</v>
      </c>
      <c r="S16" s="12">
        <f t="shared" si="14"/>
        <v>1</v>
      </c>
    </row>
    <row r="17">
      <c r="A17" s="5" t="s">
        <v>112</v>
      </c>
      <c r="B17" s="5" t="s">
        <v>113</v>
      </c>
      <c r="C17" s="5" t="s">
        <v>114</v>
      </c>
      <c r="D17" s="5" t="s">
        <v>115</v>
      </c>
      <c r="E17" s="13" t="s">
        <v>116</v>
      </c>
      <c r="F17" s="13" t="s">
        <v>117</v>
      </c>
      <c r="G17" s="13" t="s">
        <v>118</v>
      </c>
      <c r="H17" s="13" t="s">
        <v>116</v>
      </c>
      <c r="I17" s="13" t="s">
        <v>119</v>
      </c>
      <c r="J17" s="9" t="s">
        <v>27</v>
      </c>
      <c r="K17" s="9" t="s">
        <v>33</v>
      </c>
      <c r="L17" s="9" t="s">
        <v>33</v>
      </c>
      <c r="M17" s="9" t="s">
        <v>27</v>
      </c>
      <c r="N17" s="9" t="s">
        <v>27</v>
      </c>
      <c r="O17" s="10">
        <f t="shared" ref="O17:S17" si="15">if(J17="Compliant", 1, if(J17="Partially Compliant", 0.5, 0))</f>
        <v>1</v>
      </c>
      <c r="P17" s="11">
        <f t="shared" si="15"/>
        <v>0</v>
      </c>
      <c r="Q17" s="11">
        <f t="shared" si="15"/>
        <v>0</v>
      </c>
      <c r="R17" s="11">
        <f t="shared" si="15"/>
        <v>1</v>
      </c>
      <c r="S17" s="12">
        <f t="shared" si="15"/>
        <v>1</v>
      </c>
    </row>
    <row r="18">
      <c r="A18" s="5" t="s">
        <v>112</v>
      </c>
      <c r="B18" s="5" t="s">
        <v>120</v>
      </c>
      <c r="C18" s="5" t="s">
        <v>121</v>
      </c>
      <c r="D18" s="5" t="s">
        <v>122</v>
      </c>
      <c r="E18" s="13" t="s">
        <v>123</v>
      </c>
      <c r="F18" s="13" t="s">
        <v>124</v>
      </c>
      <c r="G18" s="13" t="s">
        <v>125</v>
      </c>
      <c r="H18" s="13" t="s">
        <v>125</v>
      </c>
      <c r="I18" s="13" t="s">
        <v>125</v>
      </c>
      <c r="J18" s="9" t="s">
        <v>27</v>
      </c>
      <c r="K18" s="9" t="s">
        <v>33</v>
      </c>
      <c r="L18" s="9" t="s">
        <v>27</v>
      </c>
      <c r="M18" s="9" t="s">
        <v>27</v>
      </c>
      <c r="N18" s="9" t="s">
        <v>27</v>
      </c>
      <c r="O18" s="10">
        <f t="shared" ref="O18:S18" si="16">if(J18="Compliant", 1, if(J18="Partially Compliant", 0.5, 0))</f>
        <v>1</v>
      </c>
      <c r="P18" s="11">
        <f t="shared" si="16"/>
        <v>0</v>
      </c>
      <c r="Q18" s="11">
        <f t="shared" si="16"/>
        <v>1</v>
      </c>
      <c r="R18" s="11">
        <f t="shared" si="16"/>
        <v>1</v>
      </c>
      <c r="S18" s="12">
        <f t="shared" si="16"/>
        <v>1</v>
      </c>
    </row>
    <row r="19">
      <c r="A19" s="17" t="s">
        <v>126</v>
      </c>
      <c r="B19" s="18" t="s">
        <v>87</v>
      </c>
      <c r="C19" s="17" t="s">
        <v>127</v>
      </c>
      <c r="D19" s="18" t="s">
        <v>128</v>
      </c>
      <c r="E19" s="18" t="s">
        <v>129</v>
      </c>
      <c r="F19" s="17" t="s">
        <v>130</v>
      </c>
      <c r="G19" s="17" t="s">
        <v>131</v>
      </c>
      <c r="H19" s="5" t="s">
        <v>132</v>
      </c>
      <c r="I19" s="5" t="s">
        <v>133</v>
      </c>
      <c r="J19" s="19" t="s">
        <v>27</v>
      </c>
      <c r="K19" s="19" t="s">
        <v>27</v>
      </c>
      <c r="L19" s="19" t="s">
        <v>27</v>
      </c>
      <c r="M19" s="19" t="s">
        <v>27</v>
      </c>
      <c r="N19" s="19" t="s">
        <v>27</v>
      </c>
      <c r="O19" s="10">
        <f t="shared" ref="O19:S19" si="17">if(J19="Compliant", 1, if(J19="Partially Compliant", 0.5, 0))</f>
        <v>1</v>
      </c>
      <c r="P19" s="20">
        <f t="shared" si="17"/>
        <v>1</v>
      </c>
      <c r="Q19" s="20">
        <f t="shared" si="17"/>
        <v>1</v>
      </c>
      <c r="R19" s="11">
        <f t="shared" si="17"/>
        <v>1</v>
      </c>
      <c r="S19" s="12">
        <f t="shared" si="17"/>
        <v>1</v>
      </c>
    </row>
    <row r="20">
      <c r="A20" s="17" t="s">
        <v>126</v>
      </c>
      <c r="B20" s="18" t="s">
        <v>87</v>
      </c>
      <c r="C20" s="17" t="s">
        <v>134</v>
      </c>
      <c r="D20" s="21" t="s">
        <v>135</v>
      </c>
      <c r="E20" s="18" t="s">
        <v>136</v>
      </c>
      <c r="F20" s="5" t="s">
        <v>137</v>
      </c>
      <c r="G20" s="5" t="s">
        <v>138</v>
      </c>
      <c r="H20" s="5" t="s">
        <v>139</v>
      </c>
      <c r="I20" s="5" t="s">
        <v>140</v>
      </c>
      <c r="J20" s="19" t="s">
        <v>27</v>
      </c>
      <c r="K20" s="19" t="s">
        <v>33</v>
      </c>
      <c r="L20" s="19" t="s">
        <v>27</v>
      </c>
      <c r="M20" s="19" t="s">
        <v>27</v>
      </c>
      <c r="N20" s="19" t="s">
        <v>33</v>
      </c>
      <c r="O20" s="10">
        <f t="shared" ref="O20:S20" si="18">if(J20="Compliant", 1, if(J20="Partially Compliant", 0.5, 0))</f>
        <v>1</v>
      </c>
      <c r="P20" s="20">
        <f t="shared" si="18"/>
        <v>0</v>
      </c>
      <c r="Q20" s="20">
        <f t="shared" si="18"/>
        <v>1</v>
      </c>
      <c r="R20" s="11">
        <f t="shared" si="18"/>
        <v>1</v>
      </c>
      <c r="S20" s="12">
        <f t="shared" si="18"/>
        <v>0</v>
      </c>
    </row>
    <row r="23">
      <c r="N23" s="22" t="s">
        <v>141</v>
      </c>
      <c r="O23" s="23" t="str">
        <f>ROUND((SUM(Comparison_table[PolarMed GbhM Compliance Score])/18)*100,0) &amp; "%"</f>
        <v>94%</v>
      </c>
      <c r="P23" s="23" t="str">
        <f>ROUND((SUM(Comparison_table[CryNova Ltd Compliance Score])/18)*100,0) &amp; "%"</f>
        <v>42%</v>
      </c>
      <c r="Q23" s="23" t="str">
        <f>ROUND((SUM(Comparison_table[ArcticTech Pvt Ltd Compliance Score])/18)*100,0) &amp; "%"</f>
        <v>64%</v>
      </c>
      <c r="R23" s="23" t="str">
        <f>ROUND((SUM(Comparison_table[MedFreez Corp Compliance Score])/18)*100,0) &amp; "%"</f>
        <v>78%</v>
      </c>
      <c r="S23" s="23" t="str">
        <f>ROUND((SUM(Comparison_table[BioNordic AS Compliance Score])/18)*100,0) &amp; "%"</f>
        <v>78%</v>
      </c>
    </row>
  </sheetData>
  <dataValidations>
    <dataValidation type="list" allowBlank="1" sqref="J3:J20">
      <formula1>"Compliant,Partially Compliant,Not Compliant"</formula1>
    </dataValidation>
    <dataValidation type="list" allowBlank="1" sqref="K3:N20">
      <formula1>"Compliant,Partially Compliant,Not Compliant"</formula1>
    </dataValidation>
  </dataValidations>
  <drawing r:id="rId1"/>
  <tableParts count="1">
    <tablePart r:id="rId3"/>
  </tableParts>
</worksheet>
</file>