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trlProps/ctrlProp1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trlProps/ctrlProp2.xml" ContentType="application/vnd.ms-excel.control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ssstats01\MaternityBirths\Topics\MaternityHospitalSubmissions\Publications\Births\2024\Tables_3_final\"/>
    </mc:Choice>
  </mc:AlternateContent>
  <xr:revisionPtr revIDLastSave="0" documentId="13_ncr:1_{C78909F3-5CB7-4E67-8C6B-DC441C016909}" xr6:coauthVersionLast="47" xr6:coauthVersionMax="47" xr10:uidLastSave="{00000000-0000-0000-0000-000000000000}"/>
  <bookViews>
    <workbookView xWindow="-120" yWindow="-120" windowWidth="29040" windowHeight="15840" xr2:uid="{E3535000-197E-4432-B3D3-A8756F9276F0}"/>
  </bookViews>
  <sheets>
    <sheet name="Index" sheetId="15" r:id="rId1"/>
    <sheet name="3.1" sheetId="2" r:id="rId2"/>
    <sheet name="Figure3.1" sheetId="14" r:id="rId3"/>
    <sheet name="3.2" sheetId="3" r:id="rId4"/>
    <sheet name="3.2_data" sheetId="10" state="hidden" r:id="rId5"/>
    <sheet name="3.3" sheetId="7" r:id="rId6"/>
    <sheet name="3.3_data" sheetId="11" state="hidden" r:id="rId7"/>
    <sheet name="3.4" sheetId="8" r:id="rId8"/>
    <sheet name="3.4_data" sheetId="12" state="hidden" r:id="rId9"/>
    <sheet name="3.5" sheetId="9" r:id="rId10"/>
    <sheet name="3.6" sheetId="4" r:id="rId11"/>
    <sheet name="3.7" sheetId="5" r:id="rId12"/>
    <sheet name="Lookup" sheetId="6" state="hidden" r:id="rId13"/>
  </sheets>
  <definedNames>
    <definedName name="t3.2">'3.2_data'!$1:$1048576</definedName>
    <definedName name="t3.3">'3.3_data'!$1:$1048576</definedName>
    <definedName name="t3.4">'3.4_data'!$1:$1048576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C21" i="8" s="1"/>
  <c r="L32" i="7" l="1"/>
  <c r="H20" i="8"/>
  <c r="D18" i="8"/>
  <c r="K15" i="8"/>
  <c r="F13" i="8"/>
  <c r="H12" i="8"/>
  <c r="K11" i="8"/>
  <c r="M10" i="8"/>
  <c r="D10" i="8"/>
  <c r="F9" i="8"/>
  <c r="H8" i="8"/>
  <c r="K21" i="8"/>
  <c r="L40" i="7"/>
  <c r="D36" i="7"/>
  <c r="K32" i="7"/>
  <c r="H26" i="7"/>
  <c r="D20" i="7"/>
  <c r="D8" i="7"/>
  <c r="K7" i="8"/>
  <c r="G20" i="8"/>
  <c r="J19" i="8"/>
  <c r="L18" i="8"/>
  <c r="C18" i="8"/>
  <c r="E17" i="8"/>
  <c r="G16" i="8"/>
  <c r="J15" i="8"/>
  <c r="L14" i="8"/>
  <c r="C14" i="8"/>
  <c r="E13" i="8"/>
  <c r="G12" i="8"/>
  <c r="J11" i="8"/>
  <c r="L10" i="8"/>
  <c r="C10" i="8"/>
  <c r="E9" i="8"/>
  <c r="G8" i="8"/>
  <c r="J21" i="8"/>
  <c r="M40" i="7"/>
  <c r="K20" i="7"/>
  <c r="M18" i="8"/>
  <c r="D14" i="8"/>
  <c r="E31" i="7"/>
  <c r="L7" i="8"/>
  <c r="H19" i="8"/>
  <c r="D17" i="8"/>
  <c r="H15" i="8"/>
  <c r="K14" i="8"/>
  <c r="M13" i="8"/>
  <c r="D13" i="8"/>
  <c r="F12" i="8"/>
  <c r="H11" i="8"/>
  <c r="K10" i="8"/>
  <c r="H21" i="8"/>
  <c r="F39" i="7"/>
  <c r="M35" i="7"/>
  <c r="D31" i="7"/>
  <c r="L24" i="7"/>
  <c r="K17" i="7"/>
  <c r="D7" i="8"/>
  <c r="M7" i="8"/>
  <c r="E20" i="8"/>
  <c r="G19" i="8"/>
  <c r="J18" i="8"/>
  <c r="L17" i="8"/>
  <c r="C17" i="8"/>
  <c r="E16" i="8"/>
  <c r="G15" i="8"/>
  <c r="J14" i="8"/>
  <c r="L13" i="8"/>
  <c r="C13" i="8"/>
  <c r="E12" i="8"/>
  <c r="G11" i="8"/>
  <c r="J10" i="8"/>
  <c r="L9" i="8"/>
  <c r="C9" i="8"/>
  <c r="E8" i="8"/>
  <c r="G21" i="8"/>
  <c r="H37" i="7"/>
  <c r="J7" i="8"/>
  <c r="H16" i="8"/>
  <c r="C36" i="7"/>
  <c r="C7" i="8"/>
  <c r="M17" i="8"/>
  <c r="F8" i="8"/>
  <c r="E39" i="7"/>
  <c r="H34" i="7"/>
  <c r="H30" i="7"/>
  <c r="K24" i="7"/>
  <c r="D15" i="7"/>
  <c r="E7" i="8"/>
  <c r="M20" i="8"/>
  <c r="D20" i="8"/>
  <c r="F19" i="8"/>
  <c r="H18" i="8"/>
  <c r="K17" i="8"/>
  <c r="M16" i="8"/>
  <c r="D16" i="8"/>
  <c r="F15" i="8"/>
  <c r="H14" i="8"/>
  <c r="K13" i="8"/>
  <c r="M12" i="8"/>
  <c r="D12" i="8"/>
  <c r="F11" i="8"/>
  <c r="H10" i="8"/>
  <c r="K9" i="8"/>
  <c r="M8" i="8"/>
  <c r="D8" i="8"/>
  <c r="F21" i="8"/>
  <c r="D27" i="7"/>
  <c r="K19" i="8"/>
  <c r="M14" i="8"/>
  <c r="G26" i="7"/>
  <c r="F20" i="8"/>
  <c r="F16" i="8"/>
  <c r="M9" i="8"/>
  <c r="D39" i="7"/>
  <c r="G34" i="7"/>
  <c r="M28" i="7"/>
  <c r="D24" i="7"/>
  <c r="H14" i="7"/>
  <c r="F7" i="8"/>
  <c r="L20" i="8"/>
  <c r="C20" i="8"/>
  <c r="E19" i="8"/>
  <c r="G18" i="8"/>
  <c r="J17" i="8"/>
  <c r="L16" i="8"/>
  <c r="C16" i="8"/>
  <c r="E15" i="8"/>
  <c r="G14" i="8"/>
  <c r="J13" i="8"/>
  <c r="L12" i="8"/>
  <c r="C12" i="8"/>
  <c r="E11" i="8"/>
  <c r="G10" i="8"/>
  <c r="J9" i="8"/>
  <c r="L8" i="8"/>
  <c r="C8" i="8"/>
  <c r="E21" i="8"/>
  <c r="K8" i="7"/>
  <c r="F17" i="8"/>
  <c r="K40" i="7"/>
  <c r="F18" i="7"/>
  <c r="K18" i="8"/>
  <c r="D9" i="8"/>
  <c r="K37" i="7"/>
  <c r="F34" i="7"/>
  <c r="L28" i="7"/>
  <c r="H22" i="7"/>
  <c r="M11" i="7"/>
  <c r="G7" i="8"/>
  <c r="K20" i="8"/>
  <c r="M19" i="8"/>
  <c r="D19" i="8"/>
  <c r="F18" i="8"/>
  <c r="H17" i="8"/>
  <c r="K16" i="8"/>
  <c r="M15" i="8"/>
  <c r="D15" i="8"/>
  <c r="F14" i="8"/>
  <c r="H13" i="8"/>
  <c r="K12" i="8"/>
  <c r="M11" i="8"/>
  <c r="D11" i="8"/>
  <c r="F10" i="8"/>
  <c r="H9" i="8"/>
  <c r="K8" i="8"/>
  <c r="M21" i="8"/>
  <c r="D21" i="8"/>
  <c r="J37" i="7"/>
  <c r="M32" i="7"/>
  <c r="K28" i="7"/>
  <c r="G22" i="7"/>
  <c r="F11" i="7"/>
  <c r="H7" i="8"/>
  <c r="J20" i="8"/>
  <c r="L19" i="8"/>
  <c r="C19" i="8"/>
  <c r="E18" i="8"/>
  <c r="G17" i="8"/>
  <c r="J16" i="8"/>
  <c r="L15" i="8"/>
  <c r="C15" i="8"/>
  <c r="E14" i="8"/>
  <c r="G13" i="8"/>
  <c r="J12" i="8"/>
  <c r="L11" i="8"/>
  <c r="C11" i="8"/>
  <c r="E10" i="8"/>
  <c r="G9" i="8"/>
  <c r="J8" i="8"/>
  <c r="L21" i="8"/>
  <c r="J40" i="7"/>
  <c r="C39" i="7"/>
  <c r="G37" i="7"/>
  <c r="L35" i="7"/>
  <c r="E34" i="7"/>
  <c r="J32" i="7"/>
  <c r="G30" i="7"/>
  <c r="D28" i="7"/>
  <c r="F26" i="7"/>
  <c r="C24" i="7"/>
  <c r="K21" i="7"/>
  <c r="M19" i="7"/>
  <c r="M16" i="7"/>
  <c r="K13" i="7"/>
  <c r="H10" i="7"/>
  <c r="F22" i="7"/>
  <c r="C20" i="7"/>
  <c r="H17" i="7"/>
  <c r="F14" i="7"/>
  <c r="D11" i="7"/>
  <c r="E7" i="7"/>
  <c r="D40" i="7"/>
  <c r="H38" i="7"/>
  <c r="M36" i="7"/>
  <c r="F35" i="7"/>
  <c r="K33" i="7"/>
  <c r="D32" i="7"/>
  <c r="F30" i="7"/>
  <c r="C28" i="7"/>
  <c r="K25" i="7"/>
  <c r="M23" i="7"/>
  <c r="J21" i="7"/>
  <c r="F19" i="7"/>
  <c r="K16" i="7"/>
  <c r="H13" i="7"/>
  <c r="F10" i="7"/>
  <c r="F7" i="7"/>
  <c r="C40" i="7"/>
  <c r="G38" i="7"/>
  <c r="L36" i="7"/>
  <c r="E35" i="7"/>
  <c r="J33" i="7"/>
  <c r="C32" i="7"/>
  <c r="K29" i="7"/>
  <c r="M27" i="7"/>
  <c r="J25" i="7"/>
  <c r="F23" i="7"/>
  <c r="H21" i="7"/>
  <c r="E19" i="7"/>
  <c r="D16" i="7"/>
  <c r="M12" i="7"/>
  <c r="K9" i="7"/>
  <c r="G7" i="7"/>
  <c r="M39" i="7"/>
  <c r="F38" i="7"/>
  <c r="K36" i="7"/>
  <c r="D35" i="7"/>
  <c r="H33" i="7"/>
  <c r="M31" i="7"/>
  <c r="J29" i="7"/>
  <c r="F27" i="7"/>
  <c r="H25" i="7"/>
  <c r="E23" i="7"/>
  <c r="M20" i="7"/>
  <c r="D19" i="7"/>
  <c r="M15" i="7"/>
  <c r="K12" i="7"/>
  <c r="H9" i="7"/>
  <c r="H7" i="7"/>
  <c r="L39" i="7"/>
  <c r="E38" i="7"/>
  <c r="J36" i="7"/>
  <c r="C35" i="7"/>
  <c r="G33" i="7"/>
  <c r="F31" i="7"/>
  <c r="H29" i="7"/>
  <c r="E27" i="7"/>
  <c r="M24" i="7"/>
  <c r="D23" i="7"/>
  <c r="L20" i="7"/>
  <c r="H18" i="7"/>
  <c r="F15" i="7"/>
  <c r="D12" i="7"/>
  <c r="M8" i="7"/>
  <c r="L31" i="7"/>
  <c r="G29" i="7"/>
  <c r="L27" i="7"/>
  <c r="E26" i="7"/>
  <c r="J24" i="7"/>
  <c r="L23" i="7"/>
  <c r="E22" i="7"/>
  <c r="L19" i="7"/>
  <c r="E18" i="7"/>
  <c r="G17" i="7"/>
  <c r="L15" i="7"/>
  <c r="E14" i="7"/>
  <c r="J12" i="7"/>
  <c r="L11" i="7"/>
  <c r="C11" i="7"/>
  <c r="G9" i="7"/>
  <c r="J8" i="7"/>
  <c r="J7" i="7"/>
  <c r="H40" i="7"/>
  <c r="K39" i="7"/>
  <c r="M38" i="7"/>
  <c r="D38" i="7"/>
  <c r="F37" i="7"/>
  <c r="H36" i="7"/>
  <c r="K35" i="7"/>
  <c r="M34" i="7"/>
  <c r="D34" i="7"/>
  <c r="F33" i="7"/>
  <c r="H32" i="7"/>
  <c r="K31" i="7"/>
  <c r="M30" i="7"/>
  <c r="D30" i="7"/>
  <c r="F29" i="7"/>
  <c r="H28" i="7"/>
  <c r="K27" i="7"/>
  <c r="M26" i="7"/>
  <c r="D26" i="7"/>
  <c r="F25" i="7"/>
  <c r="H24" i="7"/>
  <c r="K23" i="7"/>
  <c r="M22" i="7"/>
  <c r="D22" i="7"/>
  <c r="F21" i="7"/>
  <c r="H20" i="7"/>
  <c r="K19" i="7"/>
  <c r="M18" i="7"/>
  <c r="D18" i="7"/>
  <c r="F17" i="7"/>
  <c r="H16" i="7"/>
  <c r="K15" i="7"/>
  <c r="M14" i="7"/>
  <c r="D14" i="7"/>
  <c r="F13" i="7"/>
  <c r="H12" i="7"/>
  <c r="K11" i="7"/>
  <c r="M10" i="7"/>
  <c r="D10" i="7"/>
  <c r="F9" i="7"/>
  <c r="H8" i="7"/>
  <c r="G40" i="7"/>
  <c r="L38" i="7"/>
  <c r="E37" i="7"/>
  <c r="J35" i="7"/>
  <c r="C34" i="7"/>
  <c r="G32" i="7"/>
  <c r="L30" i="7"/>
  <c r="G28" i="7"/>
  <c r="C26" i="7"/>
  <c r="G24" i="7"/>
  <c r="L22" i="7"/>
  <c r="E21" i="7"/>
  <c r="J19" i="7"/>
  <c r="C18" i="7"/>
  <c r="G16" i="7"/>
  <c r="L14" i="7"/>
  <c r="E13" i="7"/>
  <c r="J11" i="7"/>
  <c r="E9" i="7"/>
  <c r="L7" i="7"/>
  <c r="H39" i="7"/>
  <c r="M37" i="7"/>
  <c r="F36" i="7"/>
  <c r="K34" i="7"/>
  <c r="M33" i="7"/>
  <c r="F32" i="7"/>
  <c r="H31" i="7"/>
  <c r="K30" i="7"/>
  <c r="M29" i="7"/>
  <c r="D29" i="7"/>
  <c r="F28" i="7"/>
  <c r="H27" i="7"/>
  <c r="K26" i="7"/>
  <c r="M25" i="7"/>
  <c r="D25" i="7"/>
  <c r="F24" i="7"/>
  <c r="H23" i="7"/>
  <c r="K22" i="7"/>
  <c r="M21" i="7"/>
  <c r="D21" i="7"/>
  <c r="F20" i="7"/>
  <c r="H19" i="7"/>
  <c r="K18" i="7"/>
  <c r="M17" i="7"/>
  <c r="D17" i="7"/>
  <c r="F16" i="7"/>
  <c r="H15" i="7"/>
  <c r="K14" i="7"/>
  <c r="M13" i="7"/>
  <c r="D13" i="7"/>
  <c r="F12" i="7"/>
  <c r="H11" i="7"/>
  <c r="K10" i="7"/>
  <c r="M9" i="7"/>
  <c r="D9" i="7"/>
  <c r="F8" i="7"/>
  <c r="C31" i="7"/>
  <c r="E30" i="7"/>
  <c r="J28" i="7"/>
  <c r="C27" i="7"/>
  <c r="G25" i="7"/>
  <c r="C23" i="7"/>
  <c r="G21" i="7"/>
  <c r="J20" i="7"/>
  <c r="C19" i="7"/>
  <c r="J16" i="7"/>
  <c r="C15" i="7"/>
  <c r="G13" i="7"/>
  <c r="E10" i="7"/>
  <c r="K7" i="7"/>
  <c r="J39" i="7"/>
  <c r="C38" i="7"/>
  <c r="G36" i="7"/>
  <c r="L34" i="7"/>
  <c r="E33" i="7"/>
  <c r="J31" i="7"/>
  <c r="C30" i="7"/>
  <c r="E29" i="7"/>
  <c r="J27" i="7"/>
  <c r="L26" i="7"/>
  <c r="E25" i="7"/>
  <c r="J23" i="7"/>
  <c r="C22" i="7"/>
  <c r="G20" i="7"/>
  <c r="L18" i="7"/>
  <c r="E17" i="7"/>
  <c r="J15" i="7"/>
  <c r="C14" i="7"/>
  <c r="G12" i="7"/>
  <c r="L10" i="7"/>
  <c r="C10" i="7"/>
  <c r="G8" i="7"/>
  <c r="C7" i="7"/>
  <c r="F40" i="7"/>
  <c r="K38" i="7"/>
  <c r="D37" i="7"/>
  <c r="H35" i="7"/>
  <c r="D33" i="7"/>
  <c r="D7" i="7"/>
  <c r="M7" i="7"/>
  <c r="E40" i="7"/>
  <c r="G39" i="7"/>
  <c r="J38" i="7"/>
  <c r="L37" i="7"/>
  <c r="C37" i="7"/>
  <c r="E36" i="7"/>
  <c r="G35" i="7"/>
  <c r="J34" i="7"/>
  <c r="L33" i="7"/>
  <c r="C33" i="7"/>
  <c r="E32" i="7"/>
  <c r="G31" i="7"/>
  <c r="J30" i="7"/>
  <c r="L29" i="7"/>
  <c r="C29" i="7"/>
  <c r="E28" i="7"/>
  <c r="G27" i="7"/>
  <c r="J26" i="7"/>
  <c r="L25" i="7"/>
  <c r="C25" i="7"/>
  <c r="E24" i="7"/>
  <c r="G23" i="7"/>
  <c r="J22" i="7"/>
  <c r="L21" i="7"/>
  <c r="C21" i="7"/>
  <c r="E20" i="7"/>
  <c r="G19" i="7"/>
  <c r="J18" i="7"/>
  <c r="L17" i="7"/>
  <c r="C17" i="7"/>
  <c r="E16" i="7"/>
  <c r="G15" i="7"/>
  <c r="J14" i="7"/>
  <c r="L13" i="7"/>
  <c r="C13" i="7"/>
  <c r="E12" i="7"/>
  <c r="G11" i="7"/>
  <c r="J10" i="7"/>
  <c r="L9" i="7"/>
  <c r="C9" i="7"/>
  <c r="E8" i="7"/>
  <c r="G18" i="7"/>
  <c r="J17" i="7"/>
  <c r="L16" i="7"/>
  <c r="C16" i="7"/>
  <c r="E15" i="7"/>
  <c r="G14" i="7"/>
  <c r="J13" i="7"/>
  <c r="L12" i="7"/>
  <c r="C12" i="7"/>
  <c r="E11" i="7"/>
  <c r="G10" i="7"/>
  <c r="J9" i="7"/>
  <c r="L8" i="7"/>
  <c r="C8" i="7"/>
  <c r="J8" i="3"/>
  <c r="J10" i="3"/>
  <c r="J12" i="3"/>
  <c r="J14" i="3"/>
  <c r="J16" i="3"/>
  <c r="J18" i="3"/>
  <c r="J20" i="3"/>
  <c r="J22" i="3"/>
  <c r="G8" i="3"/>
  <c r="C10" i="3"/>
  <c r="E11" i="3"/>
  <c r="G12" i="3"/>
  <c r="C14" i="3"/>
  <c r="E15" i="3"/>
  <c r="K8" i="3"/>
  <c r="K10" i="3"/>
  <c r="K12" i="3"/>
  <c r="K14" i="3"/>
  <c r="K16" i="3"/>
  <c r="K18" i="3"/>
  <c r="K20" i="3"/>
  <c r="K22" i="3"/>
  <c r="H8" i="3"/>
  <c r="D10" i="3"/>
  <c r="F11" i="3"/>
  <c r="H12" i="3"/>
  <c r="D14" i="3"/>
  <c r="F15" i="3"/>
  <c r="H16" i="3"/>
  <c r="D18" i="3"/>
  <c r="F19" i="3"/>
  <c r="H20" i="3"/>
  <c r="D22" i="3"/>
  <c r="J7" i="3"/>
  <c r="D8" i="3"/>
  <c r="F13" i="3"/>
  <c r="D20" i="3"/>
  <c r="E7" i="3"/>
  <c r="M17" i="3"/>
  <c r="F16" i="3"/>
  <c r="G16" i="3"/>
  <c r="L8" i="3"/>
  <c r="L10" i="3"/>
  <c r="L12" i="3"/>
  <c r="L14" i="3"/>
  <c r="L16" i="3"/>
  <c r="L18" i="3"/>
  <c r="L20" i="3"/>
  <c r="L22" i="3"/>
  <c r="C9" i="3"/>
  <c r="E10" i="3"/>
  <c r="G11" i="3"/>
  <c r="C13" i="3"/>
  <c r="E14" i="3"/>
  <c r="G15" i="3"/>
  <c r="C17" i="3"/>
  <c r="E18" i="3"/>
  <c r="G19" i="3"/>
  <c r="C21" i="3"/>
  <c r="E22" i="3"/>
  <c r="H7" i="3"/>
  <c r="K21" i="3"/>
  <c r="D16" i="3"/>
  <c r="H22" i="3"/>
  <c r="F8" i="3"/>
  <c r="D15" i="3"/>
  <c r="L7" i="3"/>
  <c r="G20" i="3"/>
  <c r="M8" i="3"/>
  <c r="M10" i="3"/>
  <c r="M12" i="3"/>
  <c r="M14" i="3"/>
  <c r="M16" i="3"/>
  <c r="M18" i="3"/>
  <c r="M20" i="3"/>
  <c r="M22" i="3"/>
  <c r="D9" i="3"/>
  <c r="F10" i="3"/>
  <c r="H11" i="3"/>
  <c r="D13" i="3"/>
  <c r="F14" i="3"/>
  <c r="H15" i="3"/>
  <c r="D17" i="3"/>
  <c r="F18" i="3"/>
  <c r="H19" i="3"/>
  <c r="D21" i="3"/>
  <c r="F22" i="3"/>
  <c r="G7" i="3"/>
  <c r="K17" i="3"/>
  <c r="H10" i="3"/>
  <c r="F17" i="3"/>
  <c r="M15" i="3"/>
  <c r="D11" i="3"/>
  <c r="D19" i="3"/>
  <c r="E19" i="3"/>
  <c r="J9" i="3"/>
  <c r="J11" i="3"/>
  <c r="J13" i="3"/>
  <c r="J15" i="3"/>
  <c r="J17" i="3"/>
  <c r="J19" i="3"/>
  <c r="J21" i="3"/>
  <c r="C8" i="3"/>
  <c r="E9" i="3"/>
  <c r="G10" i="3"/>
  <c r="C12" i="3"/>
  <c r="E13" i="3"/>
  <c r="G14" i="3"/>
  <c r="C16" i="3"/>
  <c r="E17" i="3"/>
  <c r="G18" i="3"/>
  <c r="C20" i="3"/>
  <c r="E21" i="3"/>
  <c r="G22" i="3"/>
  <c r="F7" i="3"/>
  <c r="K19" i="3"/>
  <c r="D12" i="3"/>
  <c r="H18" i="3"/>
  <c r="M19" i="3"/>
  <c r="H9" i="3"/>
  <c r="H17" i="3"/>
  <c r="C18" i="3"/>
  <c r="K9" i="3"/>
  <c r="K11" i="3"/>
  <c r="K13" i="3"/>
  <c r="K15" i="3"/>
  <c r="F9" i="3"/>
  <c r="H14" i="3"/>
  <c r="F21" i="3"/>
  <c r="F12" i="3"/>
  <c r="H21" i="3"/>
  <c r="K7" i="3"/>
  <c r="L9" i="3"/>
  <c r="L11" i="3"/>
  <c r="L13" i="3"/>
  <c r="L15" i="3"/>
  <c r="L17" i="3"/>
  <c r="L19" i="3"/>
  <c r="L21" i="3"/>
  <c r="E8" i="3"/>
  <c r="G9" i="3"/>
  <c r="C11" i="3"/>
  <c r="E12" i="3"/>
  <c r="G13" i="3"/>
  <c r="C15" i="3"/>
  <c r="E16" i="3"/>
  <c r="G17" i="3"/>
  <c r="C19" i="3"/>
  <c r="E20" i="3"/>
  <c r="G21" i="3"/>
  <c r="M7" i="3"/>
  <c r="D7" i="3"/>
  <c r="M9" i="3"/>
  <c r="M11" i="3"/>
  <c r="M13" i="3"/>
  <c r="M21" i="3"/>
  <c r="H13" i="3"/>
  <c r="F20" i="3"/>
  <c r="C7" i="3"/>
  <c r="C22" i="3"/>
</calcChain>
</file>

<file path=xl/sharedStrings.xml><?xml version="1.0" encoding="utf-8"?>
<sst xmlns="http://schemas.openxmlformats.org/spreadsheetml/2006/main" count="1411" uniqueCount="800">
  <si>
    <t>Number</t>
  </si>
  <si>
    <t>Percentage</t>
  </si>
  <si>
    <t>Scotland</t>
  </si>
  <si>
    <t>Ayrshire &amp; Arran</t>
  </si>
  <si>
    <t>Borders</t>
  </si>
  <si>
    <t>Dumfries &amp; Galloway</t>
  </si>
  <si>
    <t>Fife</t>
  </si>
  <si>
    <t>Forth Valley</t>
  </si>
  <si>
    <t>Grampian</t>
  </si>
  <si>
    <t>Greater Glasgow &amp; Clyde</t>
  </si>
  <si>
    <t>Highland</t>
  </si>
  <si>
    <t>Lanarkshire</t>
  </si>
  <si>
    <t>Lothian</t>
  </si>
  <si>
    <t>Orkney</t>
  </si>
  <si>
    <t>Shetland</t>
  </si>
  <si>
    <t>Tayside</t>
  </si>
  <si>
    <t>Western Isles</t>
  </si>
  <si>
    <t>Total</t>
  </si>
  <si>
    <t>20-24</t>
  </si>
  <si>
    <t>25-29</t>
  </si>
  <si>
    <t>30-34</t>
  </si>
  <si>
    <t>35-39</t>
  </si>
  <si>
    <t>40+</t>
  </si>
  <si>
    <t>1 - Most deprived</t>
  </si>
  <si>
    <t>5 - Least deprived</t>
  </si>
  <si>
    <t>Group C - Asian, Asian Scottish or Asian British</t>
  </si>
  <si>
    <t>Group D - African</t>
  </si>
  <si>
    <t xml:space="preserve">Select </t>
  </si>
  <si>
    <t>Underweight</t>
  </si>
  <si>
    <t>Overweight</t>
  </si>
  <si>
    <t>Obese</t>
  </si>
  <si>
    <t>Healthy</t>
  </si>
  <si>
    <t xml:space="preserve"> 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</si>
  <si>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</si>
  <si>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</si>
  <si>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</si>
  <si>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</si>
  <si>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</si>
  <si>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</si>
  <si>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</si>
  <si>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</si>
  <si>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</si>
  <si>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</si>
  <si>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</si>
  <si>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</si>
  <si>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</si>
  <si>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Glasgow City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</si>
  <si>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</si>
  <si>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</si>
  <si>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</si>
  <si>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</si>
  <si>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</si>
  <si>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</si>
  <si>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</si>
  <si>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</si>
  <si>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</si>
  <si>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</si>
  <si>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</si>
  <si>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</si>
  <si>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</si>
  <si>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</si>
  <si>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</si>
  <si>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</si>
  <si>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Unknown</t>
  </si>
  <si>
    <t>Year ending 31 March</t>
  </si>
  <si>
    <t>Percentage of all maternities with a known BMI.</t>
  </si>
  <si>
    <t>NHS Ayrshire and Arran</t>
  </si>
  <si>
    <t>NHS Borders</t>
  </si>
  <si>
    <t>NHS Dumfries and Galloway</t>
  </si>
  <si>
    <t>NHS Fife</t>
  </si>
  <si>
    <t>NHS Forth Valley</t>
  </si>
  <si>
    <t>NHS Grampian</t>
  </si>
  <si>
    <t>NHS Greater Glasgow and Clyde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</si>
  <si>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</si>
  <si>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</si>
  <si>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</si>
  <si>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</si>
  <si>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</si>
  <si>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</si>
  <si>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</si>
  <si>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code</t>
  </si>
  <si>
    <t>underweightp</t>
  </si>
  <si>
    <t>healthyp</t>
  </si>
  <si>
    <t>overweightp</t>
  </si>
  <si>
    <t>obesep</t>
  </si>
  <si>
    <t>The Scotland total includes cases where the location code indicated that care was provided in a private domiciliary address.</t>
  </si>
  <si>
    <t>Under 20</t>
  </si>
  <si>
    <t>Source: SMR02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</si>
  <si>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</si>
  <si>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</si>
  <si>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</si>
  <si>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</si>
  <si>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</si>
  <si>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</si>
  <si>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</si>
  <si>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</si>
  <si>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</si>
  <si>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</si>
  <si>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</si>
  <si>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</si>
  <si>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</si>
  <si>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2010/11NHS Ayrshire and Arran</t>
  </si>
  <si>
    <t>2010/11NHS Borders</t>
  </si>
  <si>
    <t>2010/11NHS Dumfries and Galloway</t>
  </si>
  <si>
    <t>2010/11NHS Fife</t>
  </si>
  <si>
    <t>2010/11NHS Forth Valley</t>
  </si>
  <si>
    <t>2010/11NHS Grampian</t>
  </si>
  <si>
    <t>2010/11NHS Greater Glasgow and Clyde</t>
  </si>
  <si>
    <t>2010/11NHS Highland</t>
  </si>
  <si>
    <t>2010/11NHS Lanarkshire</t>
  </si>
  <si>
    <t>2010/11NHS Lothian</t>
  </si>
  <si>
    <t>2010/11NHS Orkney</t>
  </si>
  <si>
    <t>2010/11NHS Shetland</t>
  </si>
  <si>
    <t>2010/11NHS Tayside</t>
  </si>
  <si>
    <t>2010/11NHS Western Isles</t>
  </si>
  <si>
    <t>2010/11Unknown</t>
  </si>
  <si>
    <t>2010/11Scotland</t>
  </si>
  <si>
    <t>2011/12NHS Ayrshire and Arran</t>
  </si>
  <si>
    <t>2011/12NHS Borders</t>
  </si>
  <si>
    <t>2011/12NHS Dumfries and Galloway</t>
  </si>
  <si>
    <t>2011/12NHS Fife</t>
  </si>
  <si>
    <t>2011/12NHS Forth Valley</t>
  </si>
  <si>
    <t>2011/12NHS Grampian</t>
  </si>
  <si>
    <t>2011/12NHS Greater Glasgow and Clyde</t>
  </si>
  <si>
    <t>2011/12NHS Highland</t>
  </si>
  <si>
    <t>2011/12NHS Lanarkshire</t>
  </si>
  <si>
    <t>2011/12NHS Lothian</t>
  </si>
  <si>
    <t>2011/12NHS Orkney</t>
  </si>
  <si>
    <t>2011/12NHS Shetland</t>
  </si>
  <si>
    <t>2011/12NHS Tayside</t>
  </si>
  <si>
    <t>2011/12NHS Western Isles</t>
  </si>
  <si>
    <t>2011/12Unknown</t>
  </si>
  <si>
    <t>2011/12Scotland</t>
  </si>
  <si>
    <t>2012/13NHS Ayrshire and Arran</t>
  </si>
  <si>
    <t>2012/13NHS Borders</t>
  </si>
  <si>
    <t>2012/13NHS Dumfries and Galloway</t>
  </si>
  <si>
    <t>2012/13NHS Fife</t>
  </si>
  <si>
    <t>2012/13NHS Forth Valley</t>
  </si>
  <si>
    <t>2012/13NHS Grampian</t>
  </si>
  <si>
    <t>2012/13NHS Greater Glasgow and Clyde</t>
  </si>
  <si>
    <t>2012/13NHS Highland</t>
  </si>
  <si>
    <t>2012/13NHS Lanarkshire</t>
  </si>
  <si>
    <t>2012/13NHS Lothian</t>
  </si>
  <si>
    <t>2012/13NHS Orkney</t>
  </si>
  <si>
    <t>2012/13NHS Shetland</t>
  </si>
  <si>
    <t>2012/13NHS Tayside</t>
  </si>
  <si>
    <t>2012/13NHS Western Isles</t>
  </si>
  <si>
    <t>2012/13Unknown</t>
  </si>
  <si>
    <t>2012/13Scotland</t>
  </si>
  <si>
    <t>2013/14NHS Ayrshire and Arran</t>
  </si>
  <si>
    <t>2013/14NHS Borders</t>
  </si>
  <si>
    <t>2013/14NHS Dumfries and Galloway</t>
  </si>
  <si>
    <t>2013/14NHS Fife</t>
  </si>
  <si>
    <t>2013/14NHS Forth Valley</t>
  </si>
  <si>
    <t>2013/14NHS Grampian</t>
  </si>
  <si>
    <t>2013/14NHS Greater Glasgow and Clyde</t>
  </si>
  <si>
    <t>2013/14NHS Highland</t>
  </si>
  <si>
    <t>2013/14NHS Lanarkshire</t>
  </si>
  <si>
    <t>2013/14NHS Lothian</t>
  </si>
  <si>
    <t>2013/14NHS Orkney</t>
  </si>
  <si>
    <t>2013/14NHS Shetland</t>
  </si>
  <si>
    <t>2013/14NHS Tayside</t>
  </si>
  <si>
    <t>2013/14NHS Western Isles</t>
  </si>
  <si>
    <t>2013/14Unknown</t>
  </si>
  <si>
    <t>2013/14Scotland</t>
  </si>
  <si>
    <t>2014/15NHS Ayrshire and Arran</t>
  </si>
  <si>
    <t>2014/15NHS Borders</t>
  </si>
  <si>
    <t>2014/15NHS Dumfries and Galloway</t>
  </si>
  <si>
    <t>2014/15NHS Fife</t>
  </si>
  <si>
    <t>2014/15NHS Forth Valley</t>
  </si>
  <si>
    <t>2014/15NHS Grampian</t>
  </si>
  <si>
    <t>2014/15NHS Greater Glasgow and Clyde</t>
  </si>
  <si>
    <t>2014/15NHS Highland</t>
  </si>
  <si>
    <t>2014/15NHS Lanarkshire</t>
  </si>
  <si>
    <t>2014/15NHS Lothian</t>
  </si>
  <si>
    <t>2014/15NHS Orkney</t>
  </si>
  <si>
    <t>2014/15NHS Shetland</t>
  </si>
  <si>
    <t>2014/15NHS Tayside</t>
  </si>
  <si>
    <t>2014/15NHS Western Isles</t>
  </si>
  <si>
    <t>2014/15Unknown</t>
  </si>
  <si>
    <t>2014/15Scotland</t>
  </si>
  <si>
    <t>2015/16NHS Ayrshire and Arran</t>
  </si>
  <si>
    <t>2015/16NHS Borders</t>
  </si>
  <si>
    <t>2015/16NHS Dumfries and Galloway</t>
  </si>
  <si>
    <t>2015/16NHS Fife</t>
  </si>
  <si>
    <t>2015/16NHS Forth Valley</t>
  </si>
  <si>
    <t>2015/16NHS Grampian</t>
  </si>
  <si>
    <t>2015/16NHS Greater Glasgow and Clyde</t>
  </si>
  <si>
    <t>2015/16NHS Highland</t>
  </si>
  <si>
    <t>2015/16NHS Lanarkshire</t>
  </si>
  <si>
    <t>2015/16NHS Lothian</t>
  </si>
  <si>
    <t>2015/16NHS Orkney</t>
  </si>
  <si>
    <t>2015/16NHS Shetland</t>
  </si>
  <si>
    <t>2015/16NHS Tayside</t>
  </si>
  <si>
    <t>2015/16NHS Western Isles</t>
  </si>
  <si>
    <t>2015/16Unknown</t>
  </si>
  <si>
    <t>2015/16Scotland</t>
  </si>
  <si>
    <t>2016/17NHS Ayrshire and Arran</t>
  </si>
  <si>
    <t>2016/17NHS Borders</t>
  </si>
  <si>
    <t>2016/17NHS Dumfries and Galloway</t>
  </si>
  <si>
    <t>2016/17NHS Fife</t>
  </si>
  <si>
    <t>2016/17NHS Forth Valley</t>
  </si>
  <si>
    <t>2016/17NHS Grampian</t>
  </si>
  <si>
    <t>2016/17NHS Greater Glasgow and Clyde</t>
  </si>
  <si>
    <t>2016/17NHS Highland</t>
  </si>
  <si>
    <t>2016/17NHS Lanarkshire</t>
  </si>
  <si>
    <t>2016/17NHS Lothian</t>
  </si>
  <si>
    <t>2016/17NHS Orkney</t>
  </si>
  <si>
    <t>2016/17NHS Shetland</t>
  </si>
  <si>
    <t>2016/17NHS Tayside</t>
  </si>
  <si>
    <t>2016/17NHS Western Isles</t>
  </si>
  <si>
    <t>2016/17Unknown</t>
  </si>
  <si>
    <t>2016/17Scotland</t>
  </si>
  <si>
    <t>2017/18NHS Ayrshire and Arran</t>
  </si>
  <si>
    <t>2017/18NHS Borders</t>
  </si>
  <si>
    <t>2017/18NHS Dumfries and Galloway</t>
  </si>
  <si>
    <t>2017/18NHS Fife</t>
  </si>
  <si>
    <t>2017/18NHS Forth Valley</t>
  </si>
  <si>
    <t>2017/18NHS Grampian</t>
  </si>
  <si>
    <t>2017/18NHS Greater Glasgow and Clyde</t>
  </si>
  <si>
    <t>2017/18NHS Highland</t>
  </si>
  <si>
    <t>2017/18NHS Lanarkshire</t>
  </si>
  <si>
    <t>2017/18NHS Lothian</t>
  </si>
  <si>
    <t>2017/18NHS Orkney</t>
  </si>
  <si>
    <t>2017/18NHS Shetland</t>
  </si>
  <si>
    <t>2017/18NHS Tayside</t>
  </si>
  <si>
    <t>2017/18NHS Western Isles</t>
  </si>
  <si>
    <t>2017/18Unknown</t>
  </si>
  <si>
    <t>2017/18Scotland</t>
  </si>
  <si>
    <t>2018/19NHS Ayrshire and Arran</t>
  </si>
  <si>
    <t>2018/19NHS Borders</t>
  </si>
  <si>
    <t>2018/19NHS Dumfries and Galloway</t>
  </si>
  <si>
    <t>2018/19NHS Fife</t>
  </si>
  <si>
    <t>2018/19NHS Forth Valley</t>
  </si>
  <si>
    <t>2018/19NHS Grampian</t>
  </si>
  <si>
    <t>2018/19NHS Greater Glasgow and Clyde</t>
  </si>
  <si>
    <t>2018/19NHS Highland</t>
  </si>
  <si>
    <t>2018/19NHS Lanarkshire</t>
  </si>
  <si>
    <t>2018/19NHS Lothian</t>
  </si>
  <si>
    <t>2018/19NHS Orkney</t>
  </si>
  <si>
    <t>2018/19NHS Shetland</t>
  </si>
  <si>
    <t>2018/19NHS Tayside</t>
  </si>
  <si>
    <t>2018/19NHS Western Isles</t>
  </si>
  <si>
    <t>2018/19Unknown</t>
  </si>
  <si>
    <t>2018/19Scotland</t>
  </si>
  <si>
    <t>2019/20NHS Ayrshire and Arran</t>
  </si>
  <si>
    <t>2019/20NHS Borders</t>
  </si>
  <si>
    <t>2019/20NHS Dumfries and Galloway</t>
  </si>
  <si>
    <t>2019/20NHS Fife</t>
  </si>
  <si>
    <t>2019/20NHS Forth Valley</t>
  </si>
  <si>
    <t>2019/20NHS Grampian</t>
  </si>
  <si>
    <t>2019/20NHS Greater Glasgow and Clyde</t>
  </si>
  <si>
    <t>2019/20NHS Highland</t>
  </si>
  <si>
    <t>2019/20NHS Lanarkshire</t>
  </si>
  <si>
    <t>2019/20NHS Lothian</t>
  </si>
  <si>
    <t>2019/20NHS Orkney</t>
  </si>
  <si>
    <t>2019/20NHS Shetland</t>
  </si>
  <si>
    <t>2019/20NHS Tayside</t>
  </si>
  <si>
    <t>2019/20NHS Western Isles</t>
  </si>
  <si>
    <t>2019/20Unknown</t>
  </si>
  <si>
    <t>2019/20Scotland</t>
  </si>
  <si>
    <t>2020/21NHS Ayrshire and Arran</t>
  </si>
  <si>
    <t>2020/21NHS Borders</t>
  </si>
  <si>
    <t>2020/21NHS Dumfries and Galloway</t>
  </si>
  <si>
    <t>2020/21NHS Fife</t>
  </si>
  <si>
    <t>2020/21NHS Forth Valley</t>
  </si>
  <si>
    <t>2020/21NHS Grampian</t>
  </si>
  <si>
    <t>2020/21NHS Greater Glasgow and Clyde</t>
  </si>
  <si>
    <t>2020/21NHS Highland</t>
  </si>
  <si>
    <t>2020/21NHS Lanarkshire</t>
  </si>
  <si>
    <t>2020/21NHS Lothian</t>
  </si>
  <si>
    <t>2020/21NHS Orkney</t>
  </si>
  <si>
    <t>2020/21NHS Shetland</t>
  </si>
  <si>
    <t>2020/21NHS Tayside</t>
  </si>
  <si>
    <t>2020/21NHS Western Isles</t>
  </si>
  <si>
    <t>2020/21Unknown</t>
  </si>
  <si>
    <t>2020/21Scotland</t>
  </si>
  <si>
    <t>2021/22NHS Ayrshire and Arran</t>
  </si>
  <si>
    <t>2021/22NHS Borders</t>
  </si>
  <si>
    <t>2021/22NHS Dumfries and Galloway</t>
  </si>
  <si>
    <t>2021/22NHS Fife</t>
  </si>
  <si>
    <t>2021/22NHS Forth Valley</t>
  </si>
  <si>
    <t>2021/22NHS Grampian</t>
  </si>
  <si>
    <t>2021/22NHS Greater Glasgow and Clyde</t>
  </si>
  <si>
    <t>2021/22NHS Highland</t>
  </si>
  <si>
    <t>2021/22NHS Lanarkshire</t>
  </si>
  <si>
    <t>2021/22NHS Lothian</t>
  </si>
  <si>
    <t>2021/22NHS Orkney</t>
  </si>
  <si>
    <t>2021/22NHS Shetland</t>
  </si>
  <si>
    <t>2021/22NHS Tayside</t>
  </si>
  <si>
    <t>2021/22NHS Western Isles</t>
  </si>
  <si>
    <t>2021/22Unknown</t>
  </si>
  <si>
    <t>2021/22Scotland</t>
  </si>
  <si>
    <t>2022/23NHS Ayrshire and Arran</t>
  </si>
  <si>
    <t>2022/23NHS Borders</t>
  </si>
  <si>
    <t>2022/23NHS Dumfries and Galloway</t>
  </si>
  <si>
    <t>2022/23NHS Fife</t>
  </si>
  <si>
    <t>2022/23NHS Forth Valley</t>
  </si>
  <si>
    <t>2022/23NHS Grampian</t>
  </si>
  <si>
    <t>2022/23NHS Greater Glasgow and Clyde</t>
  </si>
  <si>
    <t>2022/23NHS Highland</t>
  </si>
  <si>
    <t>2022/23NHS Lanarkshire</t>
  </si>
  <si>
    <t>2022/23NHS Lothian</t>
  </si>
  <si>
    <t>2022/23NHS Orkney</t>
  </si>
  <si>
    <t>2022/23NHS Shetland</t>
  </si>
  <si>
    <t>2022/23NHS Tayside</t>
  </si>
  <si>
    <t>2022/23NHS Western Isles</t>
  </si>
  <si>
    <t>2022/23Unknown</t>
  </si>
  <si>
    <t>2022/23Scotland</t>
  </si>
  <si>
    <t>2010/11Aberdeen City</t>
  </si>
  <si>
    <t>2010/11Aberdeenshire</t>
  </si>
  <si>
    <t>2010/11Angus</t>
  </si>
  <si>
    <t>2010/11Argyll and Bute</t>
  </si>
  <si>
    <t>2010/11City of Edinburgh</t>
  </si>
  <si>
    <t>2010/11Clackmannanshire</t>
  </si>
  <si>
    <t>2010/11Dumfries and Galloway</t>
  </si>
  <si>
    <t>2010/11Dundee City</t>
  </si>
  <si>
    <t>2010/11East Ayrshire</t>
  </si>
  <si>
    <t>2010/11East Dunbartonshire</t>
  </si>
  <si>
    <t>2010/11East Lothian</t>
  </si>
  <si>
    <t>2010/11East Renfrewshire</t>
  </si>
  <si>
    <t>2010/11Falkirk</t>
  </si>
  <si>
    <t>2010/11Fife</t>
  </si>
  <si>
    <t>2010/11Glasgow City</t>
  </si>
  <si>
    <t>2010/11Highland</t>
  </si>
  <si>
    <t>2010/11Inverclyde</t>
  </si>
  <si>
    <t>2010/11Midlothian</t>
  </si>
  <si>
    <t>2010/11Moray</t>
  </si>
  <si>
    <t>2010/11Na h-Eileanan Siar</t>
  </si>
  <si>
    <t>2010/11North Ayrshire</t>
  </si>
  <si>
    <t>2010/11North Lanarkshire</t>
  </si>
  <si>
    <t>2010/11Orkney Islands</t>
  </si>
  <si>
    <t>2010/11Perth and Kinross</t>
  </si>
  <si>
    <t>2010/11Renfrewshire</t>
  </si>
  <si>
    <t>2010/11Scottish Borders</t>
  </si>
  <si>
    <t>2010/11Shetland Islands</t>
  </si>
  <si>
    <t>2010/11South Ayrshire</t>
  </si>
  <si>
    <t>2010/11South Lanarkshire</t>
  </si>
  <si>
    <t>2010/11Stirling</t>
  </si>
  <si>
    <t>2010/11West Dunbartonshire</t>
  </si>
  <si>
    <t>2010/11West Lothian</t>
  </si>
  <si>
    <t>2011/12Aberdeen City</t>
  </si>
  <si>
    <t>2011/12Aberdeenshire</t>
  </si>
  <si>
    <t>2011/12Angus</t>
  </si>
  <si>
    <t>2011/12Argyll and Bute</t>
  </si>
  <si>
    <t>2011/12City of Edinburgh</t>
  </si>
  <si>
    <t>2011/12Clackmannanshire</t>
  </si>
  <si>
    <t>2011/12Dumfries and Galloway</t>
  </si>
  <si>
    <t>2011/12Dundee City</t>
  </si>
  <si>
    <t>2011/12East Ayrshire</t>
  </si>
  <si>
    <t>2011/12East Dunbartonshire</t>
  </si>
  <si>
    <t>2011/12East Lothian</t>
  </si>
  <si>
    <t>2011/12East Renfrewshire</t>
  </si>
  <si>
    <t>2011/12Falkirk</t>
  </si>
  <si>
    <t>2011/12Fife</t>
  </si>
  <si>
    <t>2011/12Glasgow City</t>
  </si>
  <si>
    <t>2011/12Highland</t>
  </si>
  <si>
    <t>2011/12Inverclyde</t>
  </si>
  <si>
    <t>2011/12Midlothian</t>
  </si>
  <si>
    <t>2011/12Moray</t>
  </si>
  <si>
    <t>2011/12Na h-Eileanan Siar</t>
  </si>
  <si>
    <t>2011/12North Ayrshire</t>
  </si>
  <si>
    <t>2011/12North Lanarkshire</t>
  </si>
  <si>
    <t>2011/12Orkney Islands</t>
  </si>
  <si>
    <t>2011/12Perth and Kinross</t>
  </si>
  <si>
    <t>2011/12Renfrewshire</t>
  </si>
  <si>
    <t>2011/12Scottish Borders</t>
  </si>
  <si>
    <t>2011/12Shetland Islands</t>
  </si>
  <si>
    <t>2011/12South Ayrshire</t>
  </si>
  <si>
    <t>2011/12South Lanarkshire</t>
  </si>
  <si>
    <t>2011/12Stirling</t>
  </si>
  <si>
    <t>2011/12West Dunbartonshire</t>
  </si>
  <si>
    <t>2011/12West Lothian</t>
  </si>
  <si>
    <t>2012/13Aberdeen City</t>
  </si>
  <si>
    <t>2012/13Aberdeenshire</t>
  </si>
  <si>
    <t>2012/13Angus</t>
  </si>
  <si>
    <t>2012/13Argyll and Bute</t>
  </si>
  <si>
    <t>2012/13City of Edinburgh</t>
  </si>
  <si>
    <t>2012/13Clackmannanshire</t>
  </si>
  <si>
    <t>2012/13Dumfries and Galloway</t>
  </si>
  <si>
    <t>2012/13Dundee City</t>
  </si>
  <si>
    <t>2012/13East Ayrshire</t>
  </si>
  <si>
    <t>2012/13East Dunbartonshire</t>
  </si>
  <si>
    <t>2012/13East Lothian</t>
  </si>
  <si>
    <t>2012/13East Renfrewshire</t>
  </si>
  <si>
    <t>2012/13Falkirk</t>
  </si>
  <si>
    <t>2012/13Fife</t>
  </si>
  <si>
    <t>2012/13Glasgow City</t>
  </si>
  <si>
    <t>2012/13Highland</t>
  </si>
  <si>
    <t>2012/13Inverclyde</t>
  </si>
  <si>
    <t>2012/13Midlothian</t>
  </si>
  <si>
    <t>2012/13Moray</t>
  </si>
  <si>
    <t>2012/13Na h-Eileanan Siar</t>
  </si>
  <si>
    <t>2012/13North Ayrshire</t>
  </si>
  <si>
    <t>2012/13North Lanarkshire</t>
  </si>
  <si>
    <t>2012/13Orkney Islands</t>
  </si>
  <si>
    <t>2012/13Perth and Kinross</t>
  </si>
  <si>
    <t>2012/13Renfrewshire</t>
  </si>
  <si>
    <t>2012/13Scottish Borders</t>
  </si>
  <si>
    <t>2012/13Shetland Islands</t>
  </si>
  <si>
    <t>2012/13South Ayrshire</t>
  </si>
  <si>
    <t>2012/13South Lanarkshire</t>
  </si>
  <si>
    <t>2012/13Stirling</t>
  </si>
  <si>
    <t>2012/13West Dunbartonshire</t>
  </si>
  <si>
    <t>2012/13West Lothian</t>
  </si>
  <si>
    <t>2013/14Aberdeen City</t>
  </si>
  <si>
    <t>2013/14Aberdeenshire</t>
  </si>
  <si>
    <t>2013/14Angus</t>
  </si>
  <si>
    <t>2013/14Argyll and Bute</t>
  </si>
  <si>
    <t>2013/14City of Edinburgh</t>
  </si>
  <si>
    <t>2013/14Clackmannanshire</t>
  </si>
  <si>
    <t>2013/14Dumfries and Galloway</t>
  </si>
  <si>
    <t>2013/14Dundee City</t>
  </si>
  <si>
    <t>2013/14East Ayrshire</t>
  </si>
  <si>
    <t>2013/14East Dunbartonshire</t>
  </si>
  <si>
    <t>2013/14East Lothian</t>
  </si>
  <si>
    <t>2013/14East Renfrewshire</t>
  </si>
  <si>
    <t>2013/14Falkirk</t>
  </si>
  <si>
    <t>2013/14Fife</t>
  </si>
  <si>
    <t>2013/14Glasgow City</t>
  </si>
  <si>
    <t>2013/14Highland</t>
  </si>
  <si>
    <t>2013/14Inverclyde</t>
  </si>
  <si>
    <t>2013/14Midlothian</t>
  </si>
  <si>
    <t>2013/14Moray</t>
  </si>
  <si>
    <t>2013/14Na h-Eileanan Siar</t>
  </si>
  <si>
    <t>2013/14North Ayrshire</t>
  </si>
  <si>
    <t>2013/14North Lanarkshire</t>
  </si>
  <si>
    <t>2013/14Orkney Islands</t>
  </si>
  <si>
    <t>2013/14Perth and Kinross</t>
  </si>
  <si>
    <t>2013/14Renfrewshire</t>
  </si>
  <si>
    <t>2013/14Scottish Borders</t>
  </si>
  <si>
    <t>2013/14Shetland Islands</t>
  </si>
  <si>
    <t>2013/14South Ayrshire</t>
  </si>
  <si>
    <t>2013/14South Lanarkshire</t>
  </si>
  <si>
    <t>2013/14Stirling</t>
  </si>
  <si>
    <t>2013/14West Dunbartonshire</t>
  </si>
  <si>
    <t>2013/14West Lothian</t>
  </si>
  <si>
    <t>2014/15Aberdeen City</t>
  </si>
  <si>
    <t>2014/15Aberdeenshire</t>
  </si>
  <si>
    <t>2014/15Angus</t>
  </si>
  <si>
    <t>2014/15Argyll and Bute</t>
  </si>
  <si>
    <t>2014/15City of Edinburgh</t>
  </si>
  <si>
    <t>2014/15Clackmannanshire</t>
  </si>
  <si>
    <t>2014/15Dumfries and Galloway</t>
  </si>
  <si>
    <t>2014/15Dundee City</t>
  </si>
  <si>
    <t>2014/15East Ayrshire</t>
  </si>
  <si>
    <t>2014/15East Dunbartonshire</t>
  </si>
  <si>
    <t>2014/15East Lothian</t>
  </si>
  <si>
    <t>2014/15East Renfrewshire</t>
  </si>
  <si>
    <t>2014/15Falkirk</t>
  </si>
  <si>
    <t>2014/15Fife</t>
  </si>
  <si>
    <t>2014/15Glasgow City</t>
  </si>
  <si>
    <t>2014/15Highland</t>
  </si>
  <si>
    <t>2014/15Inverclyde</t>
  </si>
  <si>
    <t>2014/15Midlothian</t>
  </si>
  <si>
    <t>2014/15Moray</t>
  </si>
  <si>
    <t>2014/15Na h-Eileanan Siar</t>
  </si>
  <si>
    <t>2014/15North Ayrshire</t>
  </si>
  <si>
    <t>2014/15North Lanarkshire</t>
  </si>
  <si>
    <t>2014/15Orkney Islands</t>
  </si>
  <si>
    <t>2014/15Perth and Kinross</t>
  </si>
  <si>
    <t>2014/15Renfrewshire</t>
  </si>
  <si>
    <t>2014/15Scottish Borders</t>
  </si>
  <si>
    <t>2014/15Shetland Islands</t>
  </si>
  <si>
    <t>2014/15South Ayrshire</t>
  </si>
  <si>
    <t>2014/15South Lanarkshire</t>
  </si>
  <si>
    <t>2014/15Stirling</t>
  </si>
  <si>
    <t>2014/15West Dunbartonshire</t>
  </si>
  <si>
    <t>2014/15West Lothian</t>
  </si>
  <si>
    <t>2015/16Aberdeen City</t>
  </si>
  <si>
    <t>2015/16Aberdeenshire</t>
  </si>
  <si>
    <t>2015/16Angus</t>
  </si>
  <si>
    <t>2015/16Argyll and Bute</t>
  </si>
  <si>
    <t>2015/16City of Edinburgh</t>
  </si>
  <si>
    <t>2015/16Clackmannanshire</t>
  </si>
  <si>
    <t>2015/16Dumfries and Galloway</t>
  </si>
  <si>
    <t>2015/16Dundee City</t>
  </si>
  <si>
    <t>2015/16East Ayrshire</t>
  </si>
  <si>
    <t>2015/16East Dunbartonshire</t>
  </si>
  <si>
    <t>2015/16East Lothian</t>
  </si>
  <si>
    <t>2015/16East Renfrewshire</t>
  </si>
  <si>
    <t>2015/16Falkirk</t>
  </si>
  <si>
    <t>2015/16Fife</t>
  </si>
  <si>
    <t>2015/16Glasgow City</t>
  </si>
  <si>
    <t>2015/16Highland</t>
  </si>
  <si>
    <t>2015/16Inverclyde</t>
  </si>
  <si>
    <t>2015/16Midlothian</t>
  </si>
  <si>
    <t>2015/16Moray</t>
  </si>
  <si>
    <t>2015/16Na h-Eileanan Siar</t>
  </si>
  <si>
    <t>2015/16North Ayrshire</t>
  </si>
  <si>
    <t>2015/16North Lanarkshire</t>
  </si>
  <si>
    <t>2015/16Orkney Islands</t>
  </si>
  <si>
    <t>2015/16Perth and Kinross</t>
  </si>
  <si>
    <t>2015/16Renfrewshire</t>
  </si>
  <si>
    <t>2015/16Scottish Borders</t>
  </si>
  <si>
    <t>2015/16Shetland Islands</t>
  </si>
  <si>
    <t>2015/16South Ayrshire</t>
  </si>
  <si>
    <t>2015/16South Lanarkshire</t>
  </si>
  <si>
    <t>2015/16Stirling</t>
  </si>
  <si>
    <t>2015/16West Dunbartonshire</t>
  </si>
  <si>
    <t>2015/16West Lothian</t>
  </si>
  <si>
    <t>2016/17Aberdeen City</t>
  </si>
  <si>
    <t>2016/17Aberdeenshire</t>
  </si>
  <si>
    <t>2016/17Angus</t>
  </si>
  <si>
    <t>2016/17Argyll and Bute</t>
  </si>
  <si>
    <t>2016/17City of Edinburgh</t>
  </si>
  <si>
    <t>2016/17Clackmannanshire</t>
  </si>
  <si>
    <t>2016/17Dumfries and Galloway</t>
  </si>
  <si>
    <t>2016/17Dundee City</t>
  </si>
  <si>
    <t>2016/17East Ayrshire</t>
  </si>
  <si>
    <t>2016/17East Dunbartonshire</t>
  </si>
  <si>
    <t>2016/17East Lothian</t>
  </si>
  <si>
    <t>2016/17East Renfrewshire</t>
  </si>
  <si>
    <t>2016/17Falkirk</t>
  </si>
  <si>
    <t>2016/17Fife</t>
  </si>
  <si>
    <t>2016/17Glasgow City</t>
  </si>
  <si>
    <t>2016/17Highland</t>
  </si>
  <si>
    <t>2016/17Inverclyde</t>
  </si>
  <si>
    <t>2016/17Midlothian</t>
  </si>
  <si>
    <t>2016/17Moray</t>
  </si>
  <si>
    <t>2016/17Na h-Eileanan Siar</t>
  </si>
  <si>
    <t>2016/17North Ayrshire</t>
  </si>
  <si>
    <t>2016/17North Lanarkshire</t>
  </si>
  <si>
    <t>2016/17Orkney Islands</t>
  </si>
  <si>
    <t>2016/17Perth and Kinross</t>
  </si>
  <si>
    <t>2016/17Renfrewshire</t>
  </si>
  <si>
    <t>2016/17Scottish Borders</t>
  </si>
  <si>
    <t>2016/17Shetland Islands</t>
  </si>
  <si>
    <t>2016/17South Ayrshire</t>
  </si>
  <si>
    <t>2016/17South Lanarkshire</t>
  </si>
  <si>
    <t>2016/17Stirling</t>
  </si>
  <si>
    <t>2016/17West Dunbartonshire</t>
  </si>
  <si>
    <t>2016/17West Lothian</t>
  </si>
  <si>
    <t>2017/18Aberdeen City</t>
  </si>
  <si>
    <t>2017/18Aberdeenshire</t>
  </si>
  <si>
    <t>2017/18Angus</t>
  </si>
  <si>
    <t>2017/18Argyll and Bute</t>
  </si>
  <si>
    <t>2017/18City of Edinburgh</t>
  </si>
  <si>
    <t>2017/18Clackmannanshire</t>
  </si>
  <si>
    <t>2017/18Dumfries and Galloway</t>
  </si>
  <si>
    <t>2017/18Dundee City</t>
  </si>
  <si>
    <t>2017/18East Ayrshire</t>
  </si>
  <si>
    <t>2017/18East Dunbartonshire</t>
  </si>
  <si>
    <t>2017/18East Lothian</t>
  </si>
  <si>
    <t>2017/18East Renfrewshire</t>
  </si>
  <si>
    <t>2017/18Falkirk</t>
  </si>
  <si>
    <t>2017/18Fife</t>
  </si>
  <si>
    <t>2017/18Glasgow City</t>
  </si>
  <si>
    <t>2017/18Highland</t>
  </si>
  <si>
    <t>2017/18Inverclyde</t>
  </si>
  <si>
    <t>2017/18Midlothian</t>
  </si>
  <si>
    <t>2017/18Moray</t>
  </si>
  <si>
    <t>2017/18Na h-Eileanan Siar</t>
  </si>
  <si>
    <t>2017/18North Ayrshire</t>
  </si>
  <si>
    <t>2017/18North Lanarkshire</t>
  </si>
  <si>
    <t>2017/18Orkney Islands</t>
  </si>
  <si>
    <t>2017/18Perth and Kinross</t>
  </si>
  <si>
    <t>2017/18Renfrewshire</t>
  </si>
  <si>
    <t>2017/18Scottish Borders</t>
  </si>
  <si>
    <t>2017/18Shetland Islands</t>
  </si>
  <si>
    <t>2017/18South Ayrshire</t>
  </si>
  <si>
    <t>2017/18South Lanarkshire</t>
  </si>
  <si>
    <t>2017/18Stirling</t>
  </si>
  <si>
    <t>2017/18West Dunbartonshire</t>
  </si>
  <si>
    <t>2017/18West Lothian</t>
  </si>
  <si>
    <t>2018/19Aberdeen City</t>
  </si>
  <si>
    <t>2018/19Aberdeenshire</t>
  </si>
  <si>
    <t>2018/19Angus</t>
  </si>
  <si>
    <t>2018/19Argyll and Bute</t>
  </si>
  <si>
    <t>2018/19City of Edinburgh</t>
  </si>
  <si>
    <t>2018/19Clackmannanshire</t>
  </si>
  <si>
    <t>2018/19Dumfries and Galloway</t>
  </si>
  <si>
    <t>2018/19Dundee City</t>
  </si>
  <si>
    <t>2018/19East Ayrshire</t>
  </si>
  <si>
    <t>2018/19East Dunbartonshire</t>
  </si>
  <si>
    <t>2018/19East Lothian</t>
  </si>
  <si>
    <t>2018/19East Renfrewshire</t>
  </si>
  <si>
    <t>2018/19Falkirk</t>
  </si>
  <si>
    <t>2018/19Fife</t>
  </si>
  <si>
    <t>2018/19Glasgow City</t>
  </si>
  <si>
    <t>2018/19Highland</t>
  </si>
  <si>
    <t>2018/19Inverclyde</t>
  </si>
  <si>
    <t>2018/19Midlothian</t>
  </si>
  <si>
    <t>2018/19Moray</t>
  </si>
  <si>
    <t>2018/19Na h-Eileanan Siar</t>
  </si>
  <si>
    <t>2018/19North Ayrshire</t>
  </si>
  <si>
    <t>2018/19North Lanarkshire</t>
  </si>
  <si>
    <t>2018/19Orkney Islands</t>
  </si>
  <si>
    <t>2018/19Perth and Kinross</t>
  </si>
  <si>
    <t>2018/19Renfrewshire</t>
  </si>
  <si>
    <t>2018/19Scottish Borders</t>
  </si>
  <si>
    <t>2018/19Shetland Islands</t>
  </si>
  <si>
    <t>2018/19South Ayrshire</t>
  </si>
  <si>
    <t>2018/19South Lanarkshire</t>
  </si>
  <si>
    <t>2018/19Stirling</t>
  </si>
  <si>
    <t>2018/19West Dunbartonshire</t>
  </si>
  <si>
    <t>2018/19West Lothian</t>
  </si>
  <si>
    <t>2019/20Aberdeen City</t>
  </si>
  <si>
    <t>2019/20Aberdeenshire</t>
  </si>
  <si>
    <t>2019/20Angus</t>
  </si>
  <si>
    <t>2019/20Argyll and Bute</t>
  </si>
  <si>
    <t>2019/20City of Edinburgh</t>
  </si>
  <si>
    <t>2019/20Clackmannanshire</t>
  </si>
  <si>
    <t>2019/20Dumfries and Galloway</t>
  </si>
  <si>
    <t>2019/20Dundee City</t>
  </si>
  <si>
    <t>2019/20East Ayrshire</t>
  </si>
  <si>
    <t>2019/20East Dunbartonshire</t>
  </si>
  <si>
    <t>2019/20East Lothian</t>
  </si>
  <si>
    <t>2019/20East Renfrewshire</t>
  </si>
  <si>
    <t>2019/20Falkirk</t>
  </si>
  <si>
    <t>2019/20Fife</t>
  </si>
  <si>
    <t>2019/20Glasgow City</t>
  </si>
  <si>
    <t>2019/20Highland</t>
  </si>
  <si>
    <t>2019/20Inverclyde</t>
  </si>
  <si>
    <t>2019/20Midlothian</t>
  </si>
  <si>
    <t>2019/20Moray</t>
  </si>
  <si>
    <t>2019/20Na h-Eileanan Siar</t>
  </si>
  <si>
    <t>2019/20North Ayrshire</t>
  </si>
  <si>
    <t>2019/20North Lanarkshire</t>
  </si>
  <si>
    <t>2019/20Orkney Islands</t>
  </si>
  <si>
    <t>2019/20Perth and Kinross</t>
  </si>
  <si>
    <t>2019/20Renfrewshire</t>
  </si>
  <si>
    <t>2019/20Scottish Borders</t>
  </si>
  <si>
    <t>2019/20Shetland Islands</t>
  </si>
  <si>
    <t>2019/20South Ayrshire</t>
  </si>
  <si>
    <t>2019/20South Lanarkshire</t>
  </si>
  <si>
    <t>2019/20Stirling</t>
  </si>
  <si>
    <t>2019/20West Dunbartonshire</t>
  </si>
  <si>
    <t>2019/20West Lothian</t>
  </si>
  <si>
    <t>2020/21Aberdeen City</t>
  </si>
  <si>
    <t>2020/21Aberdeenshire</t>
  </si>
  <si>
    <t>2020/21Angus</t>
  </si>
  <si>
    <t>2020/21Argyll and Bute</t>
  </si>
  <si>
    <t>2020/21City of Edinburgh</t>
  </si>
  <si>
    <t>2020/21Clackmannanshire</t>
  </si>
  <si>
    <t>2020/21Dumfries and Galloway</t>
  </si>
  <si>
    <t>2020/21Dundee City</t>
  </si>
  <si>
    <t>2020/21East Ayrshire</t>
  </si>
  <si>
    <t>2020/21East Dunbartonshire</t>
  </si>
  <si>
    <t>2020/21East Lothian</t>
  </si>
  <si>
    <t>2020/21East Renfrewshire</t>
  </si>
  <si>
    <t>2020/21Falkirk</t>
  </si>
  <si>
    <t>2020/21Fife</t>
  </si>
  <si>
    <t>2020/21Glasgow City</t>
  </si>
  <si>
    <t>2020/21Highland</t>
  </si>
  <si>
    <t>2020/21Inverclyde</t>
  </si>
  <si>
    <t>2020/21Midlothian</t>
  </si>
  <si>
    <t>2020/21Moray</t>
  </si>
  <si>
    <t>2020/21Na h-Eileanan Siar</t>
  </si>
  <si>
    <t>2020/21North Ayrshire</t>
  </si>
  <si>
    <t>2020/21North Lanarkshire</t>
  </si>
  <si>
    <t>2020/21Orkney Islands</t>
  </si>
  <si>
    <t>2020/21Perth and Kinross</t>
  </si>
  <si>
    <t>2020/21Renfrewshire</t>
  </si>
  <si>
    <t>2020/21Scottish Borders</t>
  </si>
  <si>
    <t>2020/21Shetland Islands</t>
  </si>
  <si>
    <t>2020/21South Ayrshire</t>
  </si>
  <si>
    <t>2020/21South Lanarkshire</t>
  </si>
  <si>
    <t>2020/21Stirling</t>
  </si>
  <si>
    <t>2020/21West Dunbartonshire</t>
  </si>
  <si>
    <t>2020/21West Lothian</t>
  </si>
  <si>
    <t>2021/22Aberdeen City</t>
  </si>
  <si>
    <t>2021/22Aberdeenshire</t>
  </si>
  <si>
    <t>2021/22Angus</t>
  </si>
  <si>
    <t>2021/22Argyll and Bute</t>
  </si>
  <si>
    <t>2021/22City of Edinburgh</t>
  </si>
  <si>
    <t>2021/22Clackmannanshire</t>
  </si>
  <si>
    <t>2021/22Dumfries and Galloway</t>
  </si>
  <si>
    <t>2021/22Dundee City</t>
  </si>
  <si>
    <t>2021/22East Ayrshire</t>
  </si>
  <si>
    <t>2021/22East Dunbartonshire</t>
  </si>
  <si>
    <t>2021/22East Lothian</t>
  </si>
  <si>
    <t>2021/22East Renfrewshire</t>
  </si>
  <si>
    <t>2021/22Falkirk</t>
  </si>
  <si>
    <t>2021/22Fife</t>
  </si>
  <si>
    <t>2021/22Glasgow City</t>
  </si>
  <si>
    <t>2021/22Highland</t>
  </si>
  <si>
    <t>2021/22Inverclyde</t>
  </si>
  <si>
    <t>2021/22Midlothian</t>
  </si>
  <si>
    <t>2021/22Moray</t>
  </si>
  <si>
    <t>2021/22Na h-Eileanan Siar</t>
  </si>
  <si>
    <t>2021/22North Ayrshire</t>
  </si>
  <si>
    <t>2021/22North Lanarkshire</t>
  </si>
  <si>
    <t>2021/22Orkney Islands</t>
  </si>
  <si>
    <t>2021/22Perth and Kinross</t>
  </si>
  <si>
    <t>2021/22Renfrewshire</t>
  </si>
  <si>
    <t>2021/22Scottish Borders</t>
  </si>
  <si>
    <t>2021/22Shetland Islands</t>
  </si>
  <si>
    <t>2021/22South Ayrshire</t>
  </si>
  <si>
    <t>2021/22South Lanarkshire</t>
  </si>
  <si>
    <t>2021/22Stirling</t>
  </si>
  <si>
    <t>2021/22West Dunbartonshire</t>
  </si>
  <si>
    <t>2021/22West Lothian</t>
  </si>
  <si>
    <t>2022/23Aberdeen City</t>
  </si>
  <si>
    <t>2022/23Aberdeenshire</t>
  </si>
  <si>
    <t>2022/23Angus</t>
  </si>
  <si>
    <t>2022/23Argyll and Bute</t>
  </si>
  <si>
    <t>2022/23City of Edinburgh</t>
  </si>
  <si>
    <t>2022/23Clackmannanshire</t>
  </si>
  <si>
    <t>2022/23Dumfries and Galloway</t>
  </si>
  <si>
    <t>2022/23Dundee City</t>
  </si>
  <si>
    <t>2022/23East Ayrshire</t>
  </si>
  <si>
    <t>2022/23East Dunbartonshire</t>
  </si>
  <si>
    <t>2022/23East Lothian</t>
  </si>
  <si>
    <t>2022/23East Renfrewshire</t>
  </si>
  <si>
    <t>2022/23Falkirk</t>
  </si>
  <si>
    <t>2022/23Fife</t>
  </si>
  <si>
    <t>2022/23Glasgow City</t>
  </si>
  <si>
    <t>2022/23Highland</t>
  </si>
  <si>
    <t>2022/23Inverclyde</t>
  </si>
  <si>
    <t>2022/23Midlothian</t>
  </si>
  <si>
    <t>2022/23Moray</t>
  </si>
  <si>
    <t>2022/23Na h-Eileanan Siar</t>
  </si>
  <si>
    <t>2022/23North Ayrshire</t>
  </si>
  <si>
    <t>2022/23North Lanarkshire</t>
  </si>
  <si>
    <t>2022/23Orkney Islands</t>
  </si>
  <si>
    <t>2022/23Perth and Kinross</t>
  </si>
  <si>
    <t>2022/23Renfrewshire</t>
  </si>
  <si>
    <t>2022/23Scottish Borders</t>
  </si>
  <si>
    <t>2022/23Shetland Islands</t>
  </si>
  <si>
    <t>2022/23South Ayrshire</t>
  </si>
  <si>
    <t>2022/23South Lanarkshire</t>
  </si>
  <si>
    <t>2022/23Stirling</t>
  </si>
  <si>
    <t>2022/23West Dunbartonshire</t>
  </si>
  <si>
    <t>2022/23West Lothian</t>
  </si>
  <si>
    <t>Maternal BMI at antenatal booking by year and local authority</t>
  </si>
  <si>
    <t>Maternal BMI at antenatal booking by year in Scotland</t>
  </si>
  <si>
    <t>Maternal BMI at antenatal booking by maternal age in Scotland</t>
  </si>
  <si>
    <t>Maternal BMI at antenatal booking by maternal ethnicity in Scotland</t>
  </si>
  <si>
    <t>Content</t>
  </si>
  <si>
    <t>Table 3.1</t>
  </si>
  <si>
    <t>Table 3.2</t>
  </si>
  <si>
    <t>Table 3.3</t>
  </si>
  <si>
    <t>Table 3.4</t>
  </si>
  <si>
    <t>Table 3.5</t>
  </si>
  <si>
    <t>Table 3.6</t>
  </si>
  <si>
    <t>Table 3.7</t>
  </si>
  <si>
    <t>Maternal Body Mass Index (BMI) at antenatal booking</t>
  </si>
  <si>
    <t>Maternal BMI at antenatal booking by SIMD in Scotland</t>
  </si>
  <si>
    <t>An individual may have more than one maternity episode in a single year.</t>
  </si>
  <si>
    <t>Group A - white</t>
  </si>
  <si>
    <t>Group B - mixed or multiple</t>
  </si>
  <si>
    <t>Group E - Caribbean or black</t>
  </si>
  <si>
    <t>Group F - other</t>
  </si>
  <si>
    <t>Group G - refused or not provided</t>
  </si>
  <si>
    <t>Group H - unknown</t>
  </si>
  <si>
    <t>2023/24</t>
  </si>
  <si>
    <t>2023/24 data are provisional.</t>
  </si>
  <si>
    <t>Year ending 31 March 2024</t>
  </si>
  <si>
    <t>2023/24NHS Ayrshire and Arran</t>
  </si>
  <si>
    <t>2023/24NHS Borders</t>
  </si>
  <si>
    <t>2023/24NHS Dumfries and Galloway</t>
  </si>
  <si>
    <t>2023/24NHS Fife</t>
  </si>
  <si>
    <t>2023/24NHS Forth Valley</t>
  </si>
  <si>
    <t>2023/24NHS Grampian</t>
  </si>
  <si>
    <t>2023/24NHS Greater Glasgow and Clyde</t>
  </si>
  <si>
    <t>2023/24NHS Highland</t>
  </si>
  <si>
    <t>2023/24NHS Lanarkshire</t>
  </si>
  <si>
    <t>2023/24NHS Lothian</t>
  </si>
  <si>
    <t>2023/24NHS Orkney</t>
  </si>
  <si>
    <t>2023/24NHS Shetland</t>
  </si>
  <si>
    <t>2023/24NHS Tayside</t>
  </si>
  <si>
    <t>2023/24NHS Western Isles</t>
  </si>
  <si>
    <t>2023/24Unknown</t>
  </si>
  <si>
    <t>2023/24Scotland</t>
  </si>
  <si>
    <t>2023/24Aberdeen City</t>
  </si>
  <si>
    <t>2023/24Aberdeenshire</t>
  </si>
  <si>
    <t>2023/24Angus</t>
  </si>
  <si>
    <t>2023/24Argyll and Bute</t>
  </si>
  <si>
    <t>2023/24City of Edinburgh</t>
  </si>
  <si>
    <t>2023/24Clackmannanshire</t>
  </si>
  <si>
    <t>2023/24Dumfries and Galloway</t>
  </si>
  <si>
    <t>2023/24Dundee City</t>
  </si>
  <si>
    <t>2023/24East Ayrshire</t>
  </si>
  <si>
    <t>2023/24East Dunbartonshire</t>
  </si>
  <si>
    <t>2023/24East Lothian</t>
  </si>
  <si>
    <t>2023/24East Renfrewshire</t>
  </si>
  <si>
    <t>2023/24Falkirk</t>
  </si>
  <si>
    <t>2023/24Fife</t>
  </si>
  <si>
    <t>2023/24Glasgow City</t>
  </si>
  <si>
    <t>2023/24Highland</t>
  </si>
  <si>
    <t>2023/24Inverclyde</t>
  </si>
  <si>
    <t>2023/24Midlothian</t>
  </si>
  <si>
    <t>2023/24Moray</t>
  </si>
  <si>
    <t>2023/24Na h-Eileanan Siar</t>
  </si>
  <si>
    <t>2023/24North Ayrshire</t>
  </si>
  <si>
    <t>2023/24North Lanarkshire</t>
  </si>
  <si>
    <t>2023/24Orkney Islands</t>
  </si>
  <si>
    <t>2023/24Perth and Kinross</t>
  </si>
  <si>
    <t>2023/24Renfrewshire</t>
  </si>
  <si>
    <t>2023/24Scottish Borders</t>
  </si>
  <si>
    <t>2023/24Shetland Islands</t>
  </si>
  <si>
    <t>2023/24South Ayrshire</t>
  </si>
  <si>
    <t>2023/24South Lanarkshire</t>
  </si>
  <si>
    <t>2023/24Stirling</t>
  </si>
  <si>
    <t>2023/24West Dunbartonshire</t>
  </si>
  <si>
    <t>2023/24West Lothian</t>
  </si>
  <si>
    <t>Maternal BMI at antenatal booking by year and NHS board of treatment</t>
  </si>
  <si>
    <t xml:space="preserve">Maternal BMI at antenatal booking by year and NHS board of residence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</si>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</sst>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6" fillId="0" borderId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3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8" fillId="0" borderId="1" xfId="0" applyFont="1" applyBorder="1"/>
    <xf numFmtId="0" fontId="10" fillId="0" borderId="0" xfId="0" applyFont="1"/>
    <xf numFmtId="3" fontId="8" fillId="0" borderId="0" xfId="0" applyNumberFormat="1" applyFont="1"/>
    <xf numFmtId="164" fontId="8" fillId="0" borderId="0" xfId="0" applyNumberFormat="1" applyFont="1"/>
    <xf numFmtId="3" fontId="9" fillId="0" borderId="0" xfId="0" applyNumberFormat="1" applyFont="1"/>
    <xf numFmtId="164" fontId="9" fillId="0" borderId="0" xfId="0" applyNumberFormat="1" applyFont="1"/>
    <xf numFmtId="165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3" fontId="8" fillId="0" borderId="1" xfId="0" applyNumberFormat="1" applyFont="1" applyBorder="1"/>
    <xf numFmtId="164" fontId="8" fillId="0" borderId="1" xfId="0" applyNumberFormat="1" applyFont="1" applyBorder="1"/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12" fillId="2" borderId="0" xfId="2" applyFont="1" applyFill="1"/>
    <xf numFmtId="0" fontId="6" fillId="2" borderId="0" xfId="2" applyFill="1"/>
    <xf numFmtId="0" fontId="13" fillId="2" borderId="0" xfId="2" applyFont="1" applyFill="1"/>
    <xf numFmtId="0" fontId="11" fillId="2" borderId="0" xfId="1" applyFill="1" applyAlignment="1" applyProtection="1"/>
    <xf numFmtId="0" fontId="6" fillId="2" borderId="0" xfId="2" applyFill="1" applyAlignment="1">
      <alignment vertical="center"/>
    </xf>
    <xf numFmtId="0" fontId="6" fillId="2" borderId="0" xfId="2" applyFill="1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64168C74-1B1C-4762-B7EC-9D61833C8A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Maternal obesity</a:t>
            </a:r>
            <a:r>
              <a:rPr lang="en-US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at antenatal booking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24399443504434E-2"/>
          <c:y val="9.3877219714902441E-2"/>
          <c:w val="0.90313605257403984"/>
          <c:h val="0.80724276002828355"/>
        </c:manualLayout>
      </c:layout>
      <c:lineChart>
        <c:grouping val="standard"/>
        <c:varyColors val="0"/>
        <c:ser>
          <c:idx val="0"/>
          <c:order val="0"/>
          <c:tx>
            <c:v>Obese %</c:v>
          </c:tx>
          <c:spPr>
            <a:ln w="412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'3.1'!$A$6:$A$19</c:f>
              <c:strCache>
                <c:ptCount val="14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  <c:pt idx="10">
                  <c:v>2020/21</c:v>
                </c:pt>
                <c:pt idx="11">
                  <c:v>2021/22</c:v>
                </c:pt>
                <c:pt idx="12">
                  <c:v>2022/23</c:v>
                </c:pt>
                <c:pt idx="13">
                  <c:v>2023/24</c:v>
                </c:pt>
              </c:strCache>
            </c:strRef>
          </c:cat>
          <c:val>
            <c:numRef>
              <c:f>'3.1'!$L$6:$L$19</c:f>
              <c:numCache>
                <c:formatCode>0.0</c:formatCode>
                <c:ptCount val="14"/>
                <c:pt idx="0">
                  <c:v>20.736450144807598</c:v>
                </c:pt>
                <c:pt idx="1">
                  <c:v>21.197709012163202</c:v>
                </c:pt>
                <c:pt idx="2">
                  <c:v>21.085669002335599</c:v>
                </c:pt>
                <c:pt idx="3">
                  <c:v>21.533068031078201</c:v>
                </c:pt>
                <c:pt idx="4">
                  <c:v>21.647137846107899</c:v>
                </c:pt>
                <c:pt idx="5">
                  <c:v>22.728048387402499</c:v>
                </c:pt>
                <c:pt idx="6">
                  <c:v>23.713956170703501</c:v>
                </c:pt>
                <c:pt idx="7">
                  <c:v>24.276289775446902</c:v>
                </c:pt>
                <c:pt idx="8">
                  <c:v>24.840569581549701</c:v>
                </c:pt>
                <c:pt idx="9">
                  <c:v>25.0352026105808</c:v>
                </c:pt>
                <c:pt idx="10">
                  <c:v>25.910000229943201</c:v>
                </c:pt>
                <c:pt idx="11">
                  <c:v>27.221082190301299</c:v>
                </c:pt>
                <c:pt idx="12">
                  <c:v>27.918132395267001</c:v>
                </c:pt>
                <c:pt idx="13">
                  <c:v>27.732958665699702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4-4B9A-AC79-F7178AEDD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47023"/>
        <c:axId val="257135199"/>
      </c:lineChart>
      <c:catAx>
        <c:axId val="34794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135199"/>
        <c:crosses val="autoZero"/>
        <c:auto val="1"/>
        <c:lblAlgn val="ctr"/>
        <c:lblOffset val="100"/>
        <c:noMultiLvlLbl val="0"/>
      </c:catAx>
      <c:valAx>
        <c:axId val="2571351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4.0953143445466135E-3"/>
              <c:y val="0.4798964369676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4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9FEA48-3DFB-4F16-9511-E8C56FE94940}">
  <sheetPr/>
  <sheetViews>
    <sheetView zoomScale="90" workbookViewId="0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Drop" dropLines="5" dropStyle="combo" dx="16" fmlaLink="Lookup!$A$2" fmlaRange="Lookup!$B$4:$B$17" noThreeD="1" sel="14" val="9"/>
</file>

<file path=xl/ctrlProps/ctrlProp2.xml><?xml version="1.0" encoding="utf-8"?>
<formControlPr xmlns="http://schemas.microsoft.com/office/spreadsheetml/2009/9/main" objectType="Drop" dropLines="5" dropStyle="combo" dx="16" fmlaLink="Lookup!$A$2" fmlaRange="Lookup!$B$4:$B$17" noThreeD="1" sel="14" val="8"/>
</file>

<file path=xl/ctrlProps/ctrlProp3.xml><?xml version="1.0" encoding="utf-8"?>
<formControlPr xmlns="http://schemas.microsoft.com/office/spreadsheetml/2009/9/main" objectType="Drop" dropLines="5" dropStyle="combo" dx="16" fmlaLink="Lookup!$A$2" fmlaRange="Lookup!$B$4:$B$17" noThreeD="1" sel="14" val="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171450</xdr:rowOff>
        </xdr:from>
        <xdr:to>
          <xdr:col>1</xdr:col>
          <xdr:colOff>1552575</xdr:colOff>
          <xdr:row>4</xdr:row>
          <xdr:rowOff>38100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171450</xdr:rowOff>
        </xdr:from>
        <xdr:to>
          <xdr:col>1</xdr:col>
          <xdr:colOff>1552575</xdr:colOff>
          <xdr:row>4</xdr:row>
          <xdr:rowOff>38100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171450</xdr:rowOff>
        </xdr:from>
        <xdr:to>
          <xdr:col>1</xdr:col>
          <xdr:colOff>1552575</xdr:colOff>
          <xdr:row>4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7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E5F2-BACE-4FF0-8565-D6A3817681A3}">
  <dimension ref="A1:I17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12.42578125" style="29" bestFit="1" customWidth="1"/>
    <col min="2" max="2" width="13.42578125" style="29" customWidth="1"/>
    <col min="3" max="3" width="84.7109375" style="29" bestFit="1" customWidth="1"/>
    <col min="4" max="9" width="9.140625" style="29"/>
    <col min="10" max="10" width="25.140625" style="29" customWidth="1"/>
    <col min="11" max="16384" width="9.140625" style="29"/>
  </cols>
  <sheetData>
    <row r="1" spans="1:9" ht="15" customHeight="1" x14ac:dyDescent="0.25">
      <c r="A1" s="28" t="s">
        <v>737</v>
      </c>
    </row>
    <row r="3" spans="1:9" x14ac:dyDescent="0.2">
      <c r="A3" s="30" t="s">
        <v>729</v>
      </c>
    </row>
    <row r="5" spans="1:9" ht="15" x14ac:dyDescent="0.25">
      <c r="A5" s="31" t="s">
        <v>730</v>
      </c>
      <c r="B5" s="32" t="s">
        <v>726</v>
      </c>
      <c r="C5" s="33"/>
      <c r="D5" s="33"/>
      <c r="E5" s="33"/>
    </row>
    <row r="6" spans="1:9" ht="15" x14ac:dyDescent="0.25">
      <c r="A6" s="31"/>
      <c r="B6" s="33"/>
      <c r="C6" s="33"/>
      <c r="D6" s="33"/>
      <c r="E6" s="33"/>
    </row>
    <row r="7" spans="1:9" ht="15" x14ac:dyDescent="0.25">
      <c r="A7" s="31" t="s">
        <v>731</v>
      </c>
      <c r="B7" s="32" t="s">
        <v>798</v>
      </c>
      <c r="C7" s="33"/>
      <c r="D7" s="33"/>
      <c r="E7" s="33"/>
      <c r="F7" s="33"/>
    </row>
    <row r="8" spans="1:9" ht="15" x14ac:dyDescent="0.25">
      <c r="A8" s="31"/>
      <c r="B8" s="33"/>
      <c r="C8" s="33"/>
      <c r="D8" s="33"/>
      <c r="E8" s="33"/>
      <c r="F8" s="33"/>
    </row>
    <row r="9" spans="1:9" ht="15" x14ac:dyDescent="0.25">
      <c r="A9" s="31" t="s">
        <v>732</v>
      </c>
      <c r="B9" s="32" t="s">
        <v>725</v>
      </c>
      <c r="C9" s="33"/>
      <c r="D9" s="33"/>
      <c r="E9" s="33"/>
      <c r="F9" s="33"/>
      <c r="G9" s="33"/>
      <c r="H9" s="33"/>
      <c r="I9" s="33"/>
    </row>
    <row r="10" spans="1:9" ht="15" x14ac:dyDescent="0.25">
      <c r="A10" s="31"/>
      <c r="B10" s="32"/>
      <c r="C10" s="33"/>
      <c r="D10" s="33"/>
      <c r="E10" s="33"/>
      <c r="F10" s="33"/>
      <c r="G10" s="33"/>
      <c r="H10" s="33"/>
      <c r="I10" s="33"/>
    </row>
    <row r="11" spans="1:9" ht="15" x14ac:dyDescent="0.25">
      <c r="A11" s="31" t="s">
        <v>733</v>
      </c>
      <c r="B11" s="32" t="s">
        <v>797</v>
      </c>
    </row>
    <row r="12" spans="1:9" ht="15" x14ac:dyDescent="0.25">
      <c r="B12" s="31"/>
      <c r="C12" s="32"/>
    </row>
    <row r="13" spans="1:9" ht="15" x14ac:dyDescent="0.25">
      <c r="A13" s="31" t="s">
        <v>734</v>
      </c>
      <c r="B13" s="29" t="s">
        <v>727</v>
      </c>
    </row>
    <row r="15" spans="1:9" ht="15" x14ac:dyDescent="0.25">
      <c r="A15" s="31" t="s">
        <v>735</v>
      </c>
      <c r="B15" s="29" t="s">
        <v>738</v>
      </c>
    </row>
    <row r="17" spans="1:2" ht="15" x14ac:dyDescent="0.25">
      <c r="A17" s="31" t="s">
        <v>736</v>
      </c>
      <c r="B17" s="29" t="s">
        <v>728</v>
      </c>
    </row>
  </sheetData>
  <hyperlinks>
    <hyperlink ref="A5" location="'3.1'!A1" display="Table 3.1" xr:uid="{B6E7B63E-0654-486A-AED6-B3B157B9BF42}"/>
    <hyperlink ref="A7" location="'3.2'!A1" display="Table 3.2" xr:uid="{AEF62AD3-ACB9-44D1-BC75-7217FF430EB5}"/>
    <hyperlink ref="A9" location="'3.3'!A1" display="Table 3.3" xr:uid="{F83D4F35-98EE-4770-9B40-CCE916E33D29}"/>
    <hyperlink ref="A11" location="'3.4'!A1" display="Table 3.4" xr:uid="{0F535671-B8D7-4A1F-82A5-04E36D11E17A}"/>
    <hyperlink ref="A13" location="'3.5'!A1" display="Table 3.5" xr:uid="{2304C0FC-23A8-4B58-9227-9C9F15773409}"/>
    <hyperlink ref="A17" location="'3.7'!A1" display="Table 3.7" xr:uid="{598AF512-8BC5-429A-914E-838EC8BD428D}"/>
    <hyperlink ref="A15" location="'3.6'!A1" display="Table 3.6" xr:uid="{EADC3C79-205C-4472-9005-0E51CA85118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808-F094-4FA0-A14D-32F8050FDEB9}">
  <dimension ref="A1:O17"/>
  <sheetViews>
    <sheetView zoomScale="95" zoomScaleNormal="95" workbookViewId="0">
      <selection activeCell="A3" sqref="A3"/>
    </sheetView>
  </sheetViews>
  <sheetFormatPr defaultRowHeight="14.25" x14ac:dyDescent="0.2"/>
  <cols>
    <col min="1" max="1" width="18.7109375" style="2" customWidth="1"/>
    <col min="2" max="2" width="10.7109375" style="2" customWidth="1"/>
    <col min="3" max="7" width="12.7109375" style="2" customWidth="1"/>
    <col min="8" max="8" width="2.7109375" style="2" customWidth="1"/>
    <col min="9" max="12" width="12.7109375" style="2" customWidth="1"/>
    <col min="13" max="16384" width="9.140625" style="2"/>
  </cols>
  <sheetData>
    <row r="1" spans="1:15" ht="15.75" x14ac:dyDescent="0.25">
      <c r="A1" s="1" t="s">
        <v>738</v>
      </c>
    </row>
    <row r="2" spans="1:15" ht="15.75" x14ac:dyDescent="0.25">
      <c r="A2" s="1" t="s">
        <v>748</v>
      </c>
    </row>
    <row r="3" spans="1:15" s="8" customFormat="1" ht="12.75" x14ac:dyDescent="0.2">
      <c r="B3" s="9"/>
      <c r="J3" s="9"/>
    </row>
    <row r="4" spans="1:15" s="8" customFormat="1" ht="12.75" x14ac:dyDescent="0.2">
      <c r="B4" s="9" t="s">
        <v>0</v>
      </c>
      <c r="I4" s="9" t="s">
        <v>1</v>
      </c>
      <c r="M4" s="26"/>
      <c r="N4" s="26"/>
      <c r="O4" s="27"/>
    </row>
    <row r="5" spans="1:15" s="8" customFormat="1" ht="12.75" x14ac:dyDescent="0.2">
      <c r="B5" s="11" t="s">
        <v>17</v>
      </c>
      <c r="C5" s="11" t="s">
        <v>28</v>
      </c>
      <c r="D5" s="11" t="s">
        <v>31</v>
      </c>
      <c r="E5" s="11" t="s">
        <v>29</v>
      </c>
      <c r="F5" s="11" t="s">
        <v>30</v>
      </c>
      <c r="G5" s="11" t="s">
        <v>63</v>
      </c>
      <c r="H5" s="12"/>
      <c r="I5" s="11" t="s">
        <v>28</v>
      </c>
      <c r="J5" s="11" t="s">
        <v>31</v>
      </c>
      <c r="K5" s="11" t="s">
        <v>29</v>
      </c>
      <c r="L5" s="11" t="s">
        <v>30</v>
      </c>
      <c r="M5" s="18"/>
      <c r="N5" s="18"/>
    </row>
    <row r="6" spans="1:15" s="8" customFormat="1" ht="12.75" x14ac:dyDescent="0.2">
      <c r="A6" s="10" t="s">
        <v>23</v>
      </c>
      <c r="B6" s="17">
        <v>10817</v>
      </c>
      <c r="C6" s="17">
        <v>421</v>
      </c>
      <c r="D6" s="17">
        <v>3859</v>
      </c>
      <c r="E6" s="17">
        <v>2998</v>
      </c>
      <c r="F6" s="17">
        <v>3480</v>
      </c>
      <c r="G6" s="17">
        <v>59</v>
      </c>
      <c r="I6" s="18">
        <v>3.9133667968023702</v>
      </c>
      <c r="J6" s="18">
        <v>35.870979736010398</v>
      </c>
      <c r="K6" s="18">
        <v>27.867633389105698</v>
      </c>
      <c r="L6" s="18">
        <v>32.348020078081397</v>
      </c>
    </row>
    <row r="7" spans="1:15" s="8" customFormat="1" ht="12.75" x14ac:dyDescent="0.2">
      <c r="A7" s="10">
        <v>2</v>
      </c>
      <c r="B7" s="17">
        <v>9091</v>
      </c>
      <c r="C7" s="17">
        <v>278</v>
      </c>
      <c r="D7" s="17">
        <v>3344</v>
      </c>
      <c r="E7" s="17">
        <v>2570</v>
      </c>
      <c r="F7" s="17">
        <v>2841</v>
      </c>
      <c r="G7" s="17">
        <v>58</v>
      </c>
      <c r="I7" s="18">
        <v>3.07760433964352</v>
      </c>
      <c r="J7" s="18">
        <v>37.0198162293811</v>
      </c>
      <c r="K7" s="18">
        <v>28.451234362891601</v>
      </c>
      <c r="L7" s="18">
        <v>31.451345068083601</v>
      </c>
    </row>
    <row r="8" spans="1:15" s="8" customFormat="1" ht="12.75" x14ac:dyDescent="0.2">
      <c r="A8" s="10">
        <v>3</v>
      </c>
      <c r="B8" s="17">
        <v>8154</v>
      </c>
      <c r="C8" s="17">
        <v>181</v>
      </c>
      <c r="D8" s="17">
        <v>3266</v>
      </c>
      <c r="E8" s="17">
        <v>2437</v>
      </c>
      <c r="F8" s="17">
        <v>2232</v>
      </c>
      <c r="G8" s="17">
        <v>38</v>
      </c>
      <c r="I8" s="18">
        <v>2.2301626416954101</v>
      </c>
      <c r="J8" s="18">
        <v>40.241498275012297</v>
      </c>
      <c r="K8" s="18">
        <v>30.027106949236</v>
      </c>
      <c r="L8" s="18">
        <v>27.501232134056099</v>
      </c>
    </row>
    <row r="9" spans="1:15" s="8" customFormat="1" ht="12.75" x14ac:dyDescent="0.2">
      <c r="A9" s="10">
        <v>4</v>
      </c>
      <c r="B9" s="17">
        <v>8988</v>
      </c>
      <c r="C9" s="17">
        <v>162</v>
      </c>
      <c r="D9" s="17">
        <v>3806</v>
      </c>
      <c r="E9" s="17">
        <v>2757</v>
      </c>
      <c r="F9" s="17">
        <v>2198</v>
      </c>
      <c r="G9" s="17">
        <v>65</v>
      </c>
      <c r="I9" s="18">
        <v>1.8155328925249301</v>
      </c>
      <c r="J9" s="18">
        <v>42.653815981172201</v>
      </c>
      <c r="K9" s="18">
        <v>30.897680152415099</v>
      </c>
      <c r="L9" s="18">
        <v>24.632970973887701</v>
      </c>
    </row>
    <row r="10" spans="1:15" s="8" customFormat="1" ht="12.75" x14ac:dyDescent="0.2">
      <c r="A10" s="10" t="s">
        <v>24</v>
      </c>
      <c r="B10" s="17">
        <v>7253</v>
      </c>
      <c r="C10" s="17">
        <v>148</v>
      </c>
      <c r="D10" s="17">
        <v>3472</v>
      </c>
      <c r="E10" s="17">
        <v>2143</v>
      </c>
      <c r="F10" s="17">
        <v>1462</v>
      </c>
      <c r="G10" s="17">
        <v>28</v>
      </c>
      <c r="I10" s="18">
        <v>2.0484429065743899</v>
      </c>
      <c r="J10" s="18">
        <v>48.055363321799298</v>
      </c>
      <c r="K10" s="18">
        <v>29.6608996539792</v>
      </c>
      <c r="L10" s="18">
        <v>20.235294117647001</v>
      </c>
    </row>
    <row r="11" spans="1:15" s="8" customFormat="1" ht="12.75" x14ac:dyDescent="0.2">
      <c r="A11" s="10" t="s">
        <v>63</v>
      </c>
      <c r="B11" s="17">
        <v>80</v>
      </c>
      <c r="C11" s="17">
        <v>3</v>
      </c>
      <c r="D11" s="17">
        <v>29</v>
      </c>
      <c r="E11" s="17">
        <v>16</v>
      </c>
      <c r="F11" s="17">
        <v>25</v>
      </c>
      <c r="G11" s="17">
        <v>7</v>
      </c>
      <c r="I11" s="18">
        <v>4.10958904109589</v>
      </c>
      <c r="J11" s="18">
        <v>39.726027397260196</v>
      </c>
      <c r="K11" s="18">
        <v>21.917808219177999</v>
      </c>
      <c r="L11" s="18">
        <v>34.246575342465697</v>
      </c>
    </row>
    <row r="12" spans="1:15" s="8" customFormat="1" ht="12.75" x14ac:dyDescent="0.2">
      <c r="A12" s="9" t="s">
        <v>17</v>
      </c>
      <c r="B12" s="19">
        <v>44383</v>
      </c>
      <c r="C12" s="19">
        <v>1193</v>
      </c>
      <c r="D12" s="19">
        <v>17776</v>
      </c>
      <c r="E12" s="19">
        <v>12921</v>
      </c>
      <c r="F12" s="19">
        <v>12238</v>
      </c>
      <c r="G12" s="19">
        <v>255</v>
      </c>
      <c r="H12" s="9"/>
      <c r="I12" s="20">
        <v>2.7034989122552502</v>
      </c>
      <c r="J12" s="20">
        <v>40.282813633067398</v>
      </c>
      <c r="K12" s="20">
        <v>29.280728788977498</v>
      </c>
      <c r="L12" s="20">
        <v>27.732958665699702</v>
      </c>
    </row>
    <row r="13" spans="1:15" s="8" customFormat="1" ht="12.75" x14ac:dyDescent="0.2">
      <c r="A13" s="15"/>
      <c r="B13" s="24"/>
      <c r="C13" s="24"/>
      <c r="D13" s="24"/>
      <c r="E13" s="24"/>
      <c r="F13" s="24"/>
      <c r="G13" s="24"/>
      <c r="H13" s="15"/>
      <c r="I13" s="25"/>
      <c r="J13" s="25"/>
      <c r="K13" s="25"/>
      <c r="L13" s="25"/>
    </row>
    <row r="14" spans="1:15" x14ac:dyDescent="0.2">
      <c r="A14" s="7" t="s">
        <v>747</v>
      </c>
      <c r="B14" s="5"/>
      <c r="C14" s="5"/>
      <c r="D14" s="5"/>
      <c r="E14" s="5"/>
      <c r="F14" s="5"/>
      <c r="G14" s="5"/>
      <c r="I14" s="3"/>
      <c r="J14" s="3"/>
      <c r="K14" s="3"/>
      <c r="L14" s="3"/>
    </row>
    <row r="15" spans="1:15" x14ac:dyDescent="0.2">
      <c r="A15" s="7" t="s">
        <v>65</v>
      </c>
    </row>
    <row r="16" spans="1:15" x14ac:dyDescent="0.2">
      <c r="A16" s="7" t="s">
        <v>739</v>
      </c>
    </row>
    <row r="17" spans="1:1" x14ac:dyDescent="0.2">
      <c r="A17" s="7" t="s">
        <v>87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190E-E367-4D1F-A31E-B66EC4D81FF6}">
  <dimension ref="A1:M19"/>
  <sheetViews>
    <sheetView zoomScale="95" zoomScaleNormal="95" workbookViewId="0">
      <selection activeCell="A3" sqref="A3"/>
    </sheetView>
  </sheetViews>
  <sheetFormatPr defaultRowHeight="14.25" x14ac:dyDescent="0.2"/>
  <cols>
    <col min="1" max="1" width="42.7109375" style="2" customWidth="1"/>
    <col min="2" max="2" width="10.7109375" style="2" customWidth="1"/>
    <col min="3" max="7" width="12.7109375" style="2" customWidth="1"/>
    <col min="8" max="8" width="2.7109375" style="2" customWidth="1"/>
    <col min="9" max="12" width="12.7109375" style="2" customWidth="1"/>
    <col min="13" max="13" width="9.7109375" style="2" customWidth="1"/>
    <col min="14" max="16384" width="9.140625" style="2"/>
  </cols>
  <sheetData>
    <row r="1" spans="1:13" ht="15.75" x14ac:dyDescent="0.25">
      <c r="A1" s="1" t="s">
        <v>728</v>
      </c>
    </row>
    <row r="2" spans="1:13" ht="15.75" x14ac:dyDescent="0.25">
      <c r="A2" s="1" t="s">
        <v>748</v>
      </c>
    </row>
    <row r="3" spans="1:13" s="8" customFormat="1" ht="12.75" x14ac:dyDescent="0.2">
      <c r="B3" s="9"/>
      <c r="L3" s="9"/>
    </row>
    <row r="4" spans="1:13" s="8" customFormat="1" ht="12.75" x14ac:dyDescent="0.2">
      <c r="B4" s="9" t="s">
        <v>0</v>
      </c>
      <c r="I4" s="9" t="s">
        <v>1</v>
      </c>
      <c r="M4" s="18"/>
    </row>
    <row r="5" spans="1:13" s="8" customFormat="1" ht="12.75" x14ac:dyDescent="0.2">
      <c r="B5" s="11" t="s">
        <v>17</v>
      </c>
      <c r="C5" s="11" t="s">
        <v>28</v>
      </c>
      <c r="D5" s="11" t="s">
        <v>31</v>
      </c>
      <c r="E5" s="11" t="s">
        <v>29</v>
      </c>
      <c r="F5" s="11" t="s">
        <v>30</v>
      </c>
      <c r="G5" s="11" t="s">
        <v>63</v>
      </c>
      <c r="H5" s="12"/>
      <c r="I5" s="11" t="s">
        <v>28</v>
      </c>
      <c r="J5" s="11" t="s">
        <v>31</v>
      </c>
      <c r="K5" s="11" t="s">
        <v>29</v>
      </c>
      <c r="L5" s="11" t="s">
        <v>30</v>
      </c>
      <c r="M5" s="18"/>
    </row>
    <row r="6" spans="1:13" s="8" customFormat="1" ht="12.75" x14ac:dyDescent="0.2">
      <c r="A6" s="8" t="s">
        <v>740</v>
      </c>
      <c r="B6" s="13">
        <v>34288</v>
      </c>
      <c r="C6" s="13">
        <v>886</v>
      </c>
      <c r="D6" s="13">
        <v>13504</v>
      </c>
      <c r="E6" s="13">
        <v>9804</v>
      </c>
      <c r="F6" s="13">
        <v>9952</v>
      </c>
      <c r="G6" s="13">
        <v>142</v>
      </c>
      <c r="H6" s="12"/>
      <c r="I6" s="14">
        <v>2.5947402331166098</v>
      </c>
      <c r="J6" s="14">
        <v>39.547824049669003</v>
      </c>
      <c r="K6" s="14">
        <v>28.712001405728302</v>
      </c>
      <c r="L6" s="14">
        <v>29.1454343114859</v>
      </c>
    </row>
    <row r="7" spans="1:13" s="8" customFormat="1" ht="12.75" x14ac:dyDescent="0.2">
      <c r="A7" s="8" t="s">
        <v>741</v>
      </c>
      <c r="B7" s="13">
        <v>658</v>
      </c>
      <c r="C7" s="13">
        <v>24</v>
      </c>
      <c r="D7" s="13">
        <v>291</v>
      </c>
      <c r="E7" s="13">
        <v>198</v>
      </c>
      <c r="F7" s="13">
        <v>143</v>
      </c>
      <c r="G7" s="13">
        <v>2</v>
      </c>
      <c r="H7" s="12"/>
      <c r="I7" s="14">
        <v>3.6585365853658498</v>
      </c>
      <c r="J7" s="14">
        <v>44.359756097560897</v>
      </c>
      <c r="K7" s="14">
        <v>30.182926829268201</v>
      </c>
      <c r="L7" s="14">
        <v>21.798780487804802</v>
      </c>
    </row>
    <row r="8" spans="1:13" s="8" customFormat="1" ht="12.75" x14ac:dyDescent="0.2">
      <c r="A8" s="8" t="s">
        <v>25</v>
      </c>
      <c r="B8" s="13">
        <v>2530</v>
      </c>
      <c r="C8" s="13">
        <v>112</v>
      </c>
      <c r="D8" s="13">
        <v>1152</v>
      </c>
      <c r="E8" s="13">
        <v>820</v>
      </c>
      <c r="F8" s="13">
        <v>437</v>
      </c>
      <c r="G8" s="13">
        <v>9</v>
      </c>
      <c r="H8" s="12"/>
      <c r="I8" s="14">
        <v>4.4426814756049096</v>
      </c>
      <c r="J8" s="14">
        <v>45.6961523205077</v>
      </c>
      <c r="K8" s="14">
        <v>32.5267750892503</v>
      </c>
      <c r="L8" s="14">
        <v>17.334391114637</v>
      </c>
    </row>
    <row r="9" spans="1:13" s="8" customFormat="1" ht="12.75" x14ac:dyDescent="0.2">
      <c r="A9" s="8" t="s">
        <v>26</v>
      </c>
      <c r="B9" s="13">
        <v>1089</v>
      </c>
      <c r="C9" s="13">
        <v>19</v>
      </c>
      <c r="D9" s="13">
        <v>352</v>
      </c>
      <c r="E9" s="13">
        <v>401</v>
      </c>
      <c r="F9" s="13">
        <v>310</v>
      </c>
      <c r="G9" s="13">
        <v>7</v>
      </c>
      <c r="H9" s="12"/>
      <c r="I9" s="14">
        <v>1.75600739371534</v>
      </c>
      <c r="J9" s="14">
        <v>32.532347504621001</v>
      </c>
      <c r="K9" s="14">
        <v>37.060998151571098</v>
      </c>
      <c r="L9" s="14">
        <v>28.650646950092401</v>
      </c>
    </row>
    <row r="10" spans="1:13" s="8" customFormat="1" ht="12.75" x14ac:dyDescent="0.2">
      <c r="A10" s="8" t="s">
        <v>742</v>
      </c>
      <c r="B10" s="13">
        <v>100</v>
      </c>
      <c r="C10" s="13" t="s">
        <v>799</v>
      </c>
      <c r="D10" s="13">
        <v>35</v>
      </c>
      <c r="E10" s="13">
        <v>29</v>
      </c>
      <c r="F10" s="13">
        <v>36</v>
      </c>
      <c r="G10" s="13" t="s">
        <v>799</v>
      </c>
      <c r="H10" s="12"/>
      <c r="I10" s="14" t="s">
        <v>799</v>
      </c>
      <c r="J10" s="14">
        <v>35</v>
      </c>
      <c r="K10" s="14">
        <v>28.999999999999901</v>
      </c>
      <c r="L10" s="14">
        <v>36</v>
      </c>
    </row>
    <row r="11" spans="1:13" s="8" customFormat="1" ht="12.75" x14ac:dyDescent="0.2">
      <c r="A11" s="8" t="s">
        <v>743</v>
      </c>
      <c r="B11" s="13">
        <v>761</v>
      </c>
      <c r="C11" s="13">
        <v>21</v>
      </c>
      <c r="D11" s="13">
        <v>303</v>
      </c>
      <c r="E11" s="13">
        <v>244</v>
      </c>
      <c r="F11" s="13">
        <v>189</v>
      </c>
      <c r="G11" s="13">
        <v>4</v>
      </c>
      <c r="H11" s="12"/>
      <c r="I11" s="14">
        <v>2.7741083223249601</v>
      </c>
      <c r="J11" s="14">
        <v>40.026420079260198</v>
      </c>
      <c r="K11" s="14">
        <v>32.232496697489999</v>
      </c>
      <c r="L11" s="14">
        <v>24.966974900924701</v>
      </c>
    </row>
    <row r="12" spans="1:13" s="8" customFormat="1" ht="12.75" x14ac:dyDescent="0.2">
      <c r="A12" s="8" t="s">
        <v>744</v>
      </c>
      <c r="B12" s="13">
        <v>435</v>
      </c>
      <c r="C12" s="13">
        <v>10</v>
      </c>
      <c r="D12" s="13">
        <v>192</v>
      </c>
      <c r="E12" s="13">
        <v>120</v>
      </c>
      <c r="F12" s="13">
        <v>97</v>
      </c>
      <c r="G12" s="13">
        <v>16</v>
      </c>
      <c r="H12" s="12"/>
      <c r="I12" s="14">
        <v>2.38663484486873</v>
      </c>
      <c r="J12" s="14">
        <v>45.823389021479699</v>
      </c>
      <c r="K12" s="14">
        <v>28.639618138424801</v>
      </c>
      <c r="L12" s="14">
        <v>23.150357995226699</v>
      </c>
    </row>
    <row r="13" spans="1:13" s="8" customFormat="1" ht="12.75" x14ac:dyDescent="0.2">
      <c r="A13" s="8" t="s">
        <v>745</v>
      </c>
      <c r="B13" s="13">
        <v>4522</v>
      </c>
      <c r="C13" s="13">
        <v>121</v>
      </c>
      <c r="D13" s="13">
        <v>1947</v>
      </c>
      <c r="E13" s="13">
        <v>1305</v>
      </c>
      <c r="F13" s="13">
        <v>1074</v>
      </c>
      <c r="G13" s="13">
        <v>75</v>
      </c>
      <c r="H13" s="12"/>
      <c r="I13" s="14">
        <v>2.7209354621092801</v>
      </c>
      <c r="J13" s="14">
        <v>43.782325163031203</v>
      </c>
      <c r="K13" s="14">
        <v>29.3456262648976</v>
      </c>
      <c r="L13" s="14">
        <v>24.151113109961699</v>
      </c>
    </row>
    <row r="14" spans="1:13" s="8" customFormat="1" ht="12.75" x14ac:dyDescent="0.2">
      <c r="A14" s="9" t="s">
        <v>17</v>
      </c>
      <c r="B14" s="19">
        <v>44383</v>
      </c>
      <c r="C14" s="19">
        <v>1193</v>
      </c>
      <c r="D14" s="19">
        <v>17776</v>
      </c>
      <c r="E14" s="19">
        <v>12921</v>
      </c>
      <c r="F14" s="19">
        <v>12238</v>
      </c>
      <c r="G14" s="19">
        <v>255</v>
      </c>
      <c r="H14" s="9"/>
      <c r="I14" s="20">
        <v>2.7034989122552502</v>
      </c>
      <c r="J14" s="20">
        <v>40.282813633067398</v>
      </c>
      <c r="K14" s="20">
        <v>29.280728788977498</v>
      </c>
      <c r="L14" s="20">
        <v>27.732958665699702</v>
      </c>
    </row>
    <row r="15" spans="1:13" s="8" customFormat="1" ht="12.75" x14ac:dyDescent="0.2">
      <c r="A15" s="15"/>
      <c r="B15" s="24"/>
      <c r="C15" s="24"/>
      <c r="D15" s="24"/>
      <c r="E15" s="24"/>
      <c r="F15" s="24"/>
      <c r="G15" s="24"/>
      <c r="H15" s="15"/>
      <c r="I15" s="25"/>
      <c r="J15" s="25"/>
      <c r="K15" s="25"/>
      <c r="L15" s="25"/>
    </row>
    <row r="16" spans="1:13" x14ac:dyDescent="0.2">
      <c r="A16" s="7" t="s">
        <v>747</v>
      </c>
      <c r="B16" s="5"/>
      <c r="C16" s="5"/>
      <c r="D16" s="5"/>
      <c r="E16" s="5"/>
      <c r="F16" s="5"/>
      <c r="G16" s="5"/>
      <c r="I16" s="3"/>
      <c r="J16" s="3"/>
      <c r="K16" s="3"/>
      <c r="L16" s="3"/>
    </row>
    <row r="17" spans="1:1" x14ac:dyDescent="0.2">
      <c r="A17" s="7" t="s">
        <v>65</v>
      </c>
    </row>
    <row r="18" spans="1:1" x14ac:dyDescent="0.2">
      <c r="A18" s="7" t="s">
        <v>739</v>
      </c>
    </row>
    <row r="19" spans="1:1" x14ac:dyDescent="0.2">
      <c r="A19" s="7" t="s">
        <v>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C55C-24E5-4635-BD1C-2D814002F7B8}">
  <dimension ref="A2:B17"/>
  <sheetViews>
    <sheetView zoomScale="90" zoomScaleNormal="90" workbookViewId="0"/>
  </sheetViews>
  <sheetFormatPr defaultRowHeight="15" x14ac:dyDescent="0.25"/>
  <sheetData>
    <row r="2" spans="1:2" x14ac:dyDescent="0.25">
      <c r="A2">
        <v>14</v>
      </c>
      <c r="B2" t="str">
        <f>VLOOKUP(A2,A4:B17,2,0)</f>
        <v>2023/24</v>
      </c>
    </row>
    <row r="4" spans="1:2" x14ac:dyDescent="0.25">
      <c r="A4">
        <v>1</v>
      </c>
      <c r="B4" t="s">
        <v>88</v>
      </c>
    </row>
    <row r="5" spans="1:2" x14ac:dyDescent="0.25">
      <c r="A5">
        <v>2</v>
      </c>
      <c r="B5" t="s">
        <v>89</v>
      </c>
    </row>
    <row r="6" spans="1:2" x14ac:dyDescent="0.25">
      <c r="A6">
        <v>3</v>
      </c>
      <c r="B6" t="s">
        <v>90</v>
      </c>
    </row>
    <row r="7" spans="1:2" x14ac:dyDescent="0.25">
      <c r="A7">
        <v>4</v>
      </c>
      <c r="B7" t="s">
        <v>91</v>
      </c>
    </row>
    <row r="8" spans="1:2" x14ac:dyDescent="0.25">
      <c r="A8">
        <v>5</v>
      </c>
      <c r="B8" t="s">
        <v>92</v>
      </c>
    </row>
    <row r="9" spans="1:2" x14ac:dyDescent="0.25">
      <c r="A9">
        <v>6</v>
      </c>
      <c r="B9" t="s">
        <v>93</v>
      </c>
    </row>
    <row r="10" spans="1:2" x14ac:dyDescent="0.25">
      <c r="A10">
        <v>7</v>
      </c>
      <c r="B10" t="s">
        <v>94</v>
      </c>
    </row>
    <row r="11" spans="1:2" x14ac:dyDescent="0.25">
      <c r="A11">
        <v>8</v>
      </c>
      <c r="B11" t="s">
        <v>95</v>
      </c>
    </row>
    <row r="12" spans="1:2" x14ac:dyDescent="0.25">
      <c r="A12">
        <v>9</v>
      </c>
      <c r="B12" t="s">
        <v>96</v>
      </c>
    </row>
    <row r="13" spans="1:2" x14ac:dyDescent="0.25">
      <c r="A13">
        <v>10</v>
      </c>
      <c r="B13" t="s">
        <v>97</v>
      </c>
    </row>
    <row r="14" spans="1:2" x14ac:dyDescent="0.25">
      <c r="A14">
        <v>11</v>
      </c>
      <c r="B14" t="s">
        <v>98</v>
      </c>
    </row>
    <row r="15" spans="1:2" x14ac:dyDescent="0.25">
      <c r="A15">
        <v>12</v>
      </c>
      <c r="B15" t="s">
        <v>99</v>
      </c>
    </row>
    <row r="16" spans="1:2" x14ac:dyDescent="0.25">
      <c r="A16">
        <v>13</v>
      </c>
      <c r="B16" t="s">
        <v>100</v>
      </c>
    </row>
    <row r="17" spans="1:2" x14ac:dyDescent="0.25">
      <c r="A17">
        <v>14</v>
      </c>
      <c r="B17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4DC0-C4A8-4BC3-A8AF-F06EFF2C808A}">
  <dimension ref="A1:L24"/>
  <sheetViews>
    <sheetView zoomScale="95" zoomScaleNormal="95" workbookViewId="0">
      <selection activeCell="A3" sqref="A3"/>
    </sheetView>
  </sheetViews>
  <sheetFormatPr defaultRowHeight="14.25" x14ac:dyDescent="0.2"/>
  <cols>
    <col min="1" max="1" width="9.140625" style="2" customWidth="1"/>
    <col min="2" max="2" width="10.7109375" style="2" customWidth="1"/>
    <col min="3" max="7" width="12.7109375" style="2" customWidth="1"/>
    <col min="8" max="8" width="2.7109375" style="2" customWidth="1"/>
    <col min="9" max="12" width="12.7109375" style="2" customWidth="1"/>
    <col min="13" max="16384" width="9.140625" style="2"/>
  </cols>
  <sheetData>
    <row r="1" spans="1:12" ht="15.75" x14ac:dyDescent="0.25">
      <c r="A1" s="1" t="s">
        <v>726</v>
      </c>
    </row>
    <row r="2" spans="1:12" ht="15.75" x14ac:dyDescent="0.25">
      <c r="A2" s="1" t="s">
        <v>64</v>
      </c>
    </row>
    <row r="3" spans="1:12" s="8" customFormat="1" ht="12.75" x14ac:dyDescent="0.2"/>
    <row r="4" spans="1:12" s="8" customFormat="1" ht="12.75" x14ac:dyDescent="0.2">
      <c r="B4" s="9" t="s">
        <v>0</v>
      </c>
      <c r="I4" s="9" t="s">
        <v>1</v>
      </c>
    </row>
    <row r="5" spans="1:12" s="8" customFormat="1" ht="12.75" x14ac:dyDescent="0.2">
      <c r="A5" s="10" t="s">
        <v>32</v>
      </c>
      <c r="B5" s="11" t="s">
        <v>17</v>
      </c>
      <c r="C5" s="11" t="s">
        <v>28</v>
      </c>
      <c r="D5" s="11" t="s">
        <v>31</v>
      </c>
      <c r="E5" s="11" t="s">
        <v>29</v>
      </c>
      <c r="F5" s="11" t="s">
        <v>30</v>
      </c>
      <c r="G5" s="11" t="s">
        <v>63</v>
      </c>
      <c r="H5" s="12" t="s">
        <v>32</v>
      </c>
      <c r="I5" s="11" t="s">
        <v>28</v>
      </c>
      <c r="J5" s="11" t="s">
        <v>31</v>
      </c>
      <c r="K5" s="11" t="s">
        <v>29</v>
      </c>
      <c r="L5" s="11" t="s">
        <v>30</v>
      </c>
    </row>
    <row r="6" spans="1:12" s="8" customFormat="1" ht="12.75" x14ac:dyDescent="0.2">
      <c r="A6" s="10" t="s">
        <v>88</v>
      </c>
      <c r="B6" s="13">
        <v>57041</v>
      </c>
      <c r="C6" s="13">
        <v>1260</v>
      </c>
      <c r="D6" s="13">
        <v>23652</v>
      </c>
      <c r="E6" s="13">
        <v>13404</v>
      </c>
      <c r="F6" s="13">
        <v>10024</v>
      </c>
      <c r="G6" s="13">
        <v>8701</v>
      </c>
      <c r="H6" s="12"/>
      <c r="I6" s="14">
        <v>2.6065370293752501</v>
      </c>
      <c r="J6" s="14">
        <v>48.928423665701203</v>
      </c>
      <c r="K6" s="14">
        <v>27.728589160115799</v>
      </c>
      <c r="L6" s="14">
        <v>20.736450144807598</v>
      </c>
    </row>
    <row r="7" spans="1:12" s="8" customFormat="1" ht="12.75" x14ac:dyDescent="0.2">
      <c r="A7" s="10" t="s">
        <v>89</v>
      </c>
      <c r="B7" s="13">
        <v>57371</v>
      </c>
      <c r="C7" s="13">
        <v>1325</v>
      </c>
      <c r="D7" s="13">
        <v>23817</v>
      </c>
      <c r="E7" s="13">
        <v>13795</v>
      </c>
      <c r="F7" s="13">
        <v>10474</v>
      </c>
      <c r="G7" s="13">
        <v>7960</v>
      </c>
      <c r="H7" s="12"/>
      <c r="I7" s="14">
        <v>2.6815891198316102</v>
      </c>
      <c r="J7" s="14">
        <v>48.201817409078899</v>
      </c>
      <c r="K7" s="14">
        <v>27.918884458926101</v>
      </c>
      <c r="L7" s="14">
        <v>21.197709012163202</v>
      </c>
    </row>
    <row r="8" spans="1:12" s="8" customFormat="1" ht="12.75" x14ac:dyDescent="0.2">
      <c r="A8" s="10" t="s">
        <v>90</v>
      </c>
      <c r="B8" s="13">
        <v>55820</v>
      </c>
      <c r="C8" s="13">
        <v>1283</v>
      </c>
      <c r="D8" s="13">
        <v>23264</v>
      </c>
      <c r="E8" s="13">
        <v>13294</v>
      </c>
      <c r="F8" s="13">
        <v>10111</v>
      </c>
      <c r="G8" s="13">
        <v>7868</v>
      </c>
      <c r="H8" s="12"/>
      <c r="I8" s="14">
        <v>2.6755922589255898</v>
      </c>
      <c r="J8" s="14">
        <v>48.515181848515098</v>
      </c>
      <c r="K8" s="14">
        <v>27.723556890223499</v>
      </c>
      <c r="L8" s="14">
        <v>21.085669002335599</v>
      </c>
    </row>
    <row r="9" spans="1:12" s="8" customFormat="1" ht="12.75" x14ac:dyDescent="0.2">
      <c r="A9" s="10" t="s">
        <v>91</v>
      </c>
      <c r="B9" s="13">
        <v>54709</v>
      </c>
      <c r="C9" s="13">
        <v>1524</v>
      </c>
      <c r="D9" s="13">
        <v>25279</v>
      </c>
      <c r="E9" s="13">
        <v>14604</v>
      </c>
      <c r="F9" s="13">
        <v>11363</v>
      </c>
      <c r="G9" s="13">
        <v>1939</v>
      </c>
      <c r="H9" s="12"/>
      <c r="I9" s="14">
        <v>2.88800454803865</v>
      </c>
      <c r="J9" s="14">
        <v>47.904112184953497</v>
      </c>
      <c r="K9" s="14">
        <v>27.674815235929501</v>
      </c>
      <c r="L9" s="14">
        <v>21.533068031078201</v>
      </c>
    </row>
    <row r="10" spans="1:12" s="8" customFormat="1" ht="12.75" x14ac:dyDescent="0.2">
      <c r="A10" s="10" t="s">
        <v>92</v>
      </c>
      <c r="B10" s="13">
        <v>54725</v>
      </c>
      <c r="C10" s="13">
        <v>1597</v>
      </c>
      <c r="D10" s="13">
        <v>25388</v>
      </c>
      <c r="E10" s="13">
        <v>15009</v>
      </c>
      <c r="F10" s="13">
        <v>11602</v>
      </c>
      <c r="G10" s="13">
        <v>1129</v>
      </c>
      <c r="H10" s="12"/>
      <c r="I10" s="14">
        <v>2.97969997761026</v>
      </c>
      <c r="J10" s="14">
        <v>47.369206657213198</v>
      </c>
      <c r="K10" s="14">
        <v>28.003955519068501</v>
      </c>
      <c r="L10" s="14">
        <v>21.647137846107899</v>
      </c>
    </row>
    <row r="11" spans="1:12" s="8" customFormat="1" ht="12.75" x14ac:dyDescent="0.2">
      <c r="A11" s="10" t="s">
        <v>93</v>
      </c>
      <c r="B11" s="13">
        <v>53981</v>
      </c>
      <c r="C11" s="13">
        <v>1453</v>
      </c>
      <c r="D11" s="13">
        <v>24543</v>
      </c>
      <c r="E11" s="13">
        <v>14758</v>
      </c>
      <c r="F11" s="13">
        <v>11987</v>
      </c>
      <c r="G11" s="13">
        <v>1240</v>
      </c>
      <c r="H11" s="12"/>
      <c r="I11" s="14">
        <v>2.7549724123547099</v>
      </c>
      <c r="J11" s="14">
        <v>46.534953830985302</v>
      </c>
      <c r="K11" s="14">
        <v>27.9820253692573</v>
      </c>
      <c r="L11" s="14">
        <v>22.728048387402499</v>
      </c>
    </row>
    <row r="12" spans="1:12" s="8" customFormat="1" ht="12.75" x14ac:dyDescent="0.2">
      <c r="A12" s="10" t="s">
        <v>94</v>
      </c>
      <c r="B12" s="13">
        <v>53045</v>
      </c>
      <c r="C12" s="13">
        <v>1431</v>
      </c>
      <c r="D12" s="13">
        <v>23712</v>
      </c>
      <c r="E12" s="13">
        <v>14541</v>
      </c>
      <c r="F12" s="13">
        <v>12336</v>
      </c>
      <c r="G12" s="13">
        <v>1025</v>
      </c>
      <c r="H12" s="12"/>
      <c r="I12" s="14">
        <v>2.7508650519031099</v>
      </c>
      <c r="J12" s="14">
        <v>45.582468281430202</v>
      </c>
      <c r="K12" s="14">
        <v>27.952710495963</v>
      </c>
      <c r="L12" s="14">
        <v>23.713956170703501</v>
      </c>
    </row>
    <row r="13" spans="1:12" s="8" customFormat="1" ht="12.75" x14ac:dyDescent="0.2">
      <c r="A13" s="10" t="s">
        <v>95</v>
      </c>
      <c r="B13" s="13">
        <v>51415</v>
      </c>
      <c r="C13" s="13">
        <v>1330</v>
      </c>
      <c r="D13" s="13">
        <v>21562</v>
      </c>
      <c r="E13" s="13">
        <v>13494</v>
      </c>
      <c r="F13" s="13">
        <v>11665</v>
      </c>
      <c r="G13" s="13">
        <v>3364</v>
      </c>
      <c r="H13" s="12"/>
      <c r="I13" s="14">
        <v>2.7678924476077502</v>
      </c>
      <c r="J13" s="14">
        <v>44.873155605502397</v>
      </c>
      <c r="K13" s="14">
        <v>28.082662171442799</v>
      </c>
      <c r="L13" s="14">
        <v>24.276289775446902</v>
      </c>
    </row>
    <row r="14" spans="1:12" s="8" customFormat="1" ht="12.75" x14ac:dyDescent="0.2">
      <c r="A14" s="10" t="s">
        <v>96</v>
      </c>
      <c r="B14" s="13">
        <v>49977</v>
      </c>
      <c r="C14" s="13">
        <v>1272</v>
      </c>
      <c r="D14" s="13">
        <v>20396</v>
      </c>
      <c r="E14" s="13">
        <v>12746</v>
      </c>
      <c r="F14" s="13">
        <v>11374</v>
      </c>
      <c r="G14" s="13">
        <v>4189</v>
      </c>
      <c r="H14" s="12"/>
      <c r="I14" s="14">
        <v>2.7780204420372101</v>
      </c>
      <c r="J14" s="14">
        <v>44.544422119332502</v>
      </c>
      <c r="K14" s="14">
        <v>27.836987857080398</v>
      </c>
      <c r="L14" s="14">
        <v>24.840569581549701</v>
      </c>
    </row>
    <row r="15" spans="1:12" s="8" customFormat="1" ht="12.75" x14ac:dyDescent="0.2">
      <c r="A15" s="10" t="s">
        <v>97</v>
      </c>
      <c r="B15" s="13">
        <v>48088</v>
      </c>
      <c r="C15" s="13">
        <v>1261</v>
      </c>
      <c r="D15" s="13">
        <v>19659</v>
      </c>
      <c r="E15" s="13">
        <v>12620</v>
      </c>
      <c r="F15" s="13">
        <v>11201</v>
      </c>
      <c r="G15" s="13">
        <v>3347</v>
      </c>
      <c r="H15" s="12"/>
      <c r="I15" s="14">
        <v>2.818443932858</v>
      </c>
      <c r="J15" s="14">
        <v>43.939563264120103</v>
      </c>
      <c r="K15" s="14">
        <v>28.206790192440899</v>
      </c>
      <c r="L15" s="14">
        <v>25.0352026105808</v>
      </c>
    </row>
    <row r="16" spans="1:12" s="8" customFormat="1" ht="12.75" x14ac:dyDescent="0.2">
      <c r="A16" s="10" t="s">
        <v>98</v>
      </c>
      <c r="B16" s="13">
        <v>45715</v>
      </c>
      <c r="C16" s="13">
        <v>1193</v>
      </c>
      <c r="D16" s="13">
        <v>18670</v>
      </c>
      <c r="E16" s="13">
        <v>12358</v>
      </c>
      <c r="F16" s="13">
        <v>11268</v>
      </c>
      <c r="G16" s="13">
        <v>2226</v>
      </c>
      <c r="H16" s="12"/>
      <c r="I16" s="14">
        <v>2.7432224240612499</v>
      </c>
      <c r="J16" s="14">
        <v>42.930396192140499</v>
      </c>
      <c r="K16" s="14">
        <v>28.4163811538549</v>
      </c>
      <c r="L16" s="14">
        <v>25.910000229943201</v>
      </c>
    </row>
    <row r="17" spans="1:12" s="8" customFormat="1" ht="12.75" x14ac:dyDescent="0.2">
      <c r="A17" s="10" t="s">
        <v>99</v>
      </c>
      <c r="B17" s="13">
        <v>47113</v>
      </c>
      <c r="C17" s="13">
        <v>1066</v>
      </c>
      <c r="D17" s="13">
        <v>18938</v>
      </c>
      <c r="E17" s="13">
        <v>13689</v>
      </c>
      <c r="F17" s="13">
        <v>12602</v>
      </c>
      <c r="G17" s="13">
        <v>818</v>
      </c>
      <c r="H17" s="12"/>
      <c r="I17" s="14">
        <v>2.3026244734852499</v>
      </c>
      <c r="J17" s="14">
        <v>40.907225402311198</v>
      </c>
      <c r="K17" s="14">
        <v>29.569067933902101</v>
      </c>
      <c r="L17" s="14">
        <v>27.221082190301299</v>
      </c>
    </row>
    <row r="18" spans="1:12" s="8" customFormat="1" ht="12.75" x14ac:dyDescent="0.2">
      <c r="A18" s="10" t="s">
        <v>100</v>
      </c>
      <c r="B18" s="13">
        <v>44714</v>
      </c>
      <c r="C18" s="13">
        <v>1172</v>
      </c>
      <c r="D18" s="13">
        <v>17844</v>
      </c>
      <c r="E18" s="13">
        <v>12540</v>
      </c>
      <c r="F18" s="13">
        <v>12222</v>
      </c>
      <c r="G18" s="13">
        <v>936</v>
      </c>
      <c r="H18" s="12"/>
      <c r="I18" s="14">
        <v>2.6771437708438</v>
      </c>
      <c r="J18" s="14">
        <v>40.760199186806098</v>
      </c>
      <c r="K18" s="14">
        <v>28.644524647082999</v>
      </c>
      <c r="L18" s="14">
        <v>27.918132395267001</v>
      </c>
    </row>
    <row r="19" spans="1:12" s="8" customFormat="1" ht="12.75" x14ac:dyDescent="0.2">
      <c r="A19" s="35" t="s">
        <v>746</v>
      </c>
      <c r="B19" s="13">
        <v>44383</v>
      </c>
      <c r="C19" s="13">
        <v>1193</v>
      </c>
      <c r="D19" s="13">
        <v>17776</v>
      </c>
      <c r="E19" s="13">
        <v>12921</v>
      </c>
      <c r="F19" s="13">
        <v>12238</v>
      </c>
      <c r="G19" s="13">
        <v>255</v>
      </c>
      <c r="H19" s="12"/>
      <c r="I19" s="14">
        <v>2.7034989122552502</v>
      </c>
      <c r="J19" s="14">
        <v>40.282813633067398</v>
      </c>
      <c r="K19" s="14">
        <v>29.280728788977498</v>
      </c>
      <c r="L19" s="14">
        <v>27.732958665699702</v>
      </c>
    </row>
    <row r="20" spans="1:12" s="8" customFormat="1" ht="12.75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">
      <c r="A21" s="7" t="s">
        <v>747</v>
      </c>
    </row>
    <row r="22" spans="1:12" x14ac:dyDescent="0.2">
      <c r="A22" s="7" t="s">
        <v>65</v>
      </c>
    </row>
    <row r="23" spans="1:12" x14ac:dyDescent="0.2">
      <c r="A23" s="7" t="s">
        <v>739</v>
      </c>
    </row>
    <row r="24" spans="1:12" x14ac:dyDescent="0.2">
      <c r="A24" s="7" t="s">
        <v>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F5C-3CF6-40C6-A00B-E54958EDA872}">
  <dimension ref="A1:M27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13.7109375" style="2" hidden="1" customWidth="1"/>
    <col min="2" max="2" width="23.7109375" style="2" customWidth="1"/>
    <col min="3" max="3" width="10.7109375" style="2" customWidth="1"/>
    <col min="4" max="8" width="12.7109375" style="2" customWidth="1"/>
    <col min="9" max="9" width="2.7109375" style="2" customWidth="1"/>
    <col min="10" max="13" width="12.7109375" style="2" customWidth="1"/>
    <col min="14" max="16384" width="9.140625" style="2"/>
  </cols>
  <sheetData>
    <row r="1" spans="1:13" ht="15.75" x14ac:dyDescent="0.25">
      <c r="B1" s="1" t="s">
        <v>798</v>
      </c>
    </row>
    <row r="2" spans="1:13" ht="15.75" x14ac:dyDescent="0.25">
      <c r="B2" s="1" t="s">
        <v>64</v>
      </c>
    </row>
    <row r="3" spans="1:13" s="8" customFormat="1" ht="12.75" x14ac:dyDescent="0.2">
      <c r="B3" s="9"/>
    </row>
    <row r="4" spans="1:13" s="8" customFormat="1" ht="12.75" x14ac:dyDescent="0.2">
      <c r="B4" s="16" t="s">
        <v>27</v>
      </c>
    </row>
    <row r="5" spans="1:13" s="8" customFormat="1" ht="12.75" x14ac:dyDescent="0.2">
      <c r="C5" s="9" t="s">
        <v>0</v>
      </c>
      <c r="J5" s="9" t="s">
        <v>1</v>
      </c>
    </row>
    <row r="6" spans="1:13" s="8" customFormat="1" ht="12.75" x14ac:dyDescent="0.2">
      <c r="C6" s="11" t="s">
        <v>17</v>
      </c>
      <c r="D6" s="11" t="s">
        <v>28</v>
      </c>
      <c r="E6" s="11" t="s">
        <v>31</v>
      </c>
      <c r="F6" s="11" t="s">
        <v>29</v>
      </c>
      <c r="G6" s="11" t="s">
        <v>30</v>
      </c>
      <c r="H6" s="11" t="s">
        <v>63</v>
      </c>
      <c r="I6" s="12"/>
      <c r="J6" s="11" t="s">
        <v>28</v>
      </c>
      <c r="K6" s="11" t="s">
        <v>31</v>
      </c>
      <c r="L6" s="11" t="s">
        <v>29</v>
      </c>
      <c r="M6" s="11" t="s">
        <v>30</v>
      </c>
    </row>
    <row r="7" spans="1:13" s="8" customFormat="1" ht="12.75" x14ac:dyDescent="0.2">
      <c r="A7" s="6" t="s">
        <v>66</v>
      </c>
      <c r="B7" s="8" t="s">
        <v>3</v>
      </c>
      <c r="C7" s="13">
        <f>VLOOKUP(CONCATENATE(Lookup!$B$2,$A7), t3.2, 2,0)</f>
        <v>2796</v>
      </c>
      <c r="D7" s="13">
        <f>VLOOKUP(CONCATENATE(Lookup!$B$2,$A7), t3.2, 3,0)</f>
        <v>73</v>
      </c>
      <c r="E7" s="13">
        <f>VLOOKUP(CONCATENATE(Lookup!$B$2,$A7), t3.2, 4,0)</f>
        <v>1072</v>
      </c>
      <c r="F7" s="13">
        <f>VLOOKUP(CONCATENATE(Lookup!$B$2,$A7), t3.2, 5,0)</f>
        <v>774</v>
      </c>
      <c r="G7" s="13">
        <f>VLOOKUP(CONCATENATE(Lookup!$B$2,$A7), t3.2, 6,0)</f>
        <v>872</v>
      </c>
      <c r="H7" s="13">
        <f>VLOOKUP(CONCATENATE(Lookup!$B$2,$A7), t3.2, 7,0)</f>
        <v>5</v>
      </c>
      <c r="I7" s="12" t="s">
        <v>32</v>
      </c>
      <c r="J7" s="14">
        <f>VLOOKUP(CONCATENATE(Lookup!$B$2,$A7), t3.2, 8,0)</f>
        <v>2.6155499820852701</v>
      </c>
      <c r="K7" s="14">
        <f>VLOOKUP(CONCATENATE(Lookup!$B$2,$A7), t3.2, 9,0)</f>
        <v>38.409172339663201</v>
      </c>
      <c r="L7" s="14">
        <f>VLOOKUP(CONCATENATE(Lookup!$B$2,$A7), t3.2, 10,0)</f>
        <v>27.731995700465699</v>
      </c>
      <c r="M7" s="14">
        <f>VLOOKUP(CONCATENATE(Lookup!$B$2,$A7), t3.2, 11,0)</f>
        <v>31.243281977785699</v>
      </c>
    </row>
    <row r="8" spans="1:13" s="8" customFormat="1" ht="12.75" x14ac:dyDescent="0.2">
      <c r="A8" s="6" t="s">
        <v>67</v>
      </c>
      <c r="B8" s="8" t="s">
        <v>4</v>
      </c>
      <c r="C8" s="13">
        <f>VLOOKUP(CONCATENATE(Lookup!$B$2,$A8), t3.2, 2,0)</f>
        <v>579</v>
      </c>
      <c r="D8" s="13">
        <f>VLOOKUP(CONCATENATE(Lookup!$B$2,$A8), t3.2, 3,0)</f>
        <v>11</v>
      </c>
      <c r="E8" s="13">
        <f>VLOOKUP(CONCATENATE(Lookup!$B$2,$A8), t3.2, 4,0)</f>
        <v>233</v>
      </c>
      <c r="F8" s="13">
        <f>VLOOKUP(CONCATENATE(Lookup!$B$2,$A8), t3.2, 5,0)</f>
        <v>170</v>
      </c>
      <c r="G8" s="13">
        <f>VLOOKUP(CONCATENATE(Lookup!$B$2,$A8), t3.2, 6,0)</f>
        <v>141</v>
      </c>
      <c r="H8" s="13">
        <f>VLOOKUP(CONCATENATE(Lookup!$B$2,$A8), t3.2, 7,0)</f>
        <v>24</v>
      </c>
      <c r="I8" s="12"/>
      <c r="J8" s="14">
        <f>VLOOKUP(CONCATENATE(Lookup!$B$2,$A8), t3.2, 8,0)</f>
        <v>1.9819819819819799</v>
      </c>
      <c r="K8" s="14">
        <f>VLOOKUP(CONCATENATE(Lookup!$B$2,$A8), t3.2, 9,0)</f>
        <v>41.981981981981903</v>
      </c>
      <c r="L8" s="14">
        <f>VLOOKUP(CONCATENATE(Lookup!$B$2,$A8), t3.2, 10,0)</f>
        <v>30.630630630630598</v>
      </c>
      <c r="M8" s="14">
        <f>VLOOKUP(CONCATENATE(Lookup!$B$2,$A8), t3.2, 11,0)</f>
        <v>25.4054054054054</v>
      </c>
    </row>
    <row r="9" spans="1:13" s="8" customFormat="1" ht="12.75" x14ac:dyDescent="0.2">
      <c r="A9" s="6" t="s">
        <v>68</v>
      </c>
      <c r="B9" s="8" t="s">
        <v>5</v>
      </c>
      <c r="C9" s="13">
        <f>VLOOKUP(CONCATENATE(Lookup!$B$2,$A9), t3.2, 2,0)</f>
        <v>1090</v>
      </c>
      <c r="D9" s="13">
        <f>VLOOKUP(CONCATENATE(Lookup!$B$2,$A9), t3.2, 3,0)</f>
        <v>23</v>
      </c>
      <c r="E9" s="13">
        <f>VLOOKUP(CONCATENATE(Lookup!$B$2,$A9), t3.2, 4,0)</f>
        <v>400</v>
      </c>
      <c r="F9" s="13">
        <f>VLOOKUP(CONCATENATE(Lookup!$B$2,$A9), t3.2, 5,0)</f>
        <v>337</v>
      </c>
      <c r="G9" s="13">
        <f>VLOOKUP(CONCATENATE(Lookup!$B$2,$A9), t3.2, 6,0)</f>
        <v>329</v>
      </c>
      <c r="H9" s="13">
        <f>VLOOKUP(CONCATENATE(Lookup!$B$2,$A9), t3.2, 7,0)</f>
        <v>1</v>
      </c>
      <c r="I9" s="12"/>
      <c r="J9" s="14">
        <f>VLOOKUP(CONCATENATE(Lookup!$B$2,$A9), t3.2, 8,0)</f>
        <v>2.1120293847566498</v>
      </c>
      <c r="K9" s="14">
        <f>VLOOKUP(CONCATENATE(Lookup!$B$2,$A9), t3.2, 9,0)</f>
        <v>36.730945821854903</v>
      </c>
      <c r="L9" s="14">
        <f>VLOOKUP(CONCATENATE(Lookup!$B$2,$A9), t3.2, 10,0)</f>
        <v>30.945821854912701</v>
      </c>
      <c r="M9" s="14">
        <f>VLOOKUP(CONCATENATE(Lookup!$B$2,$A9), t3.2, 11,0)</f>
        <v>30.211202938475601</v>
      </c>
    </row>
    <row r="10" spans="1:13" s="8" customFormat="1" ht="12.75" x14ac:dyDescent="0.2">
      <c r="A10" s="6" t="s">
        <v>69</v>
      </c>
      <c r="B10" s="8" t="s">
        <v>6</v>
      </c>
      <c r="C10" s="13">
        <f>VLOOKUP(CONCATENATE(Lookup!$B$2,$A10), t3.2, 2,0)</f>
        <v>2875</v>
      </c>
      <c r="D10" s="13">
        <f>VLOOKUP(CONCATENATE(Lookup!$B$2,$A10), t3.2, 3,0)</f>
        <v>71</v>
      </c>
      <c r="E10" s="13">
        <f>VLOOKUP(CONCATENATE(Lookup!$B$2,$A10), t3.2, 4,0)</f>
        <v>1134</v>
      </c>
      <c r="F10" s="13">
        <f>VLOOKUP(CONCATENATE(Lookup!$B$2,$A10), t3.2, 5,0)</f>
        <v>817</v>
      </c>
      <c r="G10" s="13">
        <f>VLOOKUP(CONCATENATE(Lookup!$B$2,$A10), t3.2, 6,0)</f>
        <v>829</v>
      </c>
      <c r="H10" s="13">
        <f>VLOOKUP(CONCATENATE(Lookup!$B$2,$A10), t3.2, 7,0)</f>
        <v>24</v>
      </c>
      <c r="I10" s="12"/>
      <c r="J10" s="14">
        <f>VLOOKUP(CONCATENATE(Lookup!$B$2,$A10), t3.2, 8,0)</f>
        <v>2.4903542616625698</v>
      </c>
      <c r="K10" s="14">
        <f>VLOOKUP(CONCATENATE(Lookup!$B$2,$A10), t3.2, 9,0)</f>
        <v>39.775517362328998</v>
      </c>
      <c r="L10" s="14">
        <f>VLOOKUP(CONCATENATE(Lookup!$B$2,$A10), t3.2, 10,0)</f>
        <v>28.656611715187601</v>
      </c>
      <c r="M10" s="14">
        <f>VLOOKUP(CONCATENATE(Lookup!$B$2,$A10), t3.2, 11,0)</f>
        <v>29.077516660820699</v>
      </c>
    </row>
    <row r="11" spans="1:13" s="8" customFormat="1" ht="12.75" x14ac:dyDescent="0.2">
      <c r="A11" s="6" t="s">
        <v>70</v>
      </c>
      <c r="B11" s="8" t="s">
        <v>7</v>
      </c>
      <c r="C11" s="13">
        <f>VLOOKUP(CONCATENATE(Lookup!$B$2,$A11), t3.2, 2,0)</f>
        <v>2347</v>
      </c>
      <c r="D11" s="13">
        <f>VLOOKUP(CONCATENATE(Lookup!$B$2,$A11), t3.2, 3,0)</f>
        <v>73</v>
      </c>
      <c r="E11" s="13">
        <f>VLOOKUP(CONCATENATE(Lookup!$B$2,$A11), t3.2, 4,0)</f>
        <v>894</v>
      </c>
      <c r="F11" s="13">
        <f>VLOOKUP(CONCATENATE(Lookup!$B$2,$A11), t3.2, 5,0)</f>
        <v>677</v>
      </c>
      <c r="G11" s="13">
        <f>VLOOKUP(CONCATENATE(Lookup!$B$2,$A11), t3.2, 6,0)</f>
        <v>695</v>
      </c>
      <c r="H11" s="13">
        <f>VLOOKUP(CONCATENATE(Lookup!$B$2,$A11), t3.2, 7,0)</f>
        <v>8</v>
      </c>
      <c r="I11" s="12"/>
      <c r="J11" s="14">
        <f>VLOOKUP(CONCATENATE(Lookup!$B$2,$A11), t3.2, 8,0)</f>
        <v>3.1209918768704501</v>
      </c>
      <c r="K11" s="14">
        <f>VLOOKUP(CONCATENATE(Lookup!$B$2,$A11), t3.2, 9,0)</f>
        <v>38.221462163317597</v>
      </c>
      <c r="L11" s="14">
        <f>VLOOKUP(CONCATENATE(Lookup!$B$2,$A11), t3.2, 10,0)</f>
        <v>28.943993159469802</v>
      </c>
      <c r="M11" s="14">
        <f>VLOOKUP(CONCATENATE(Lookup!$B$2,$A11), t3.2, 11,0)</f>
        <v>29.713552800342001</v>
      </c>
    </row>
    <row r="12" spans="1:13" s="8" customFormat="1" ht="12.75" x14ac:dyDescent="0.2">
      <c r="A12" s="6" t="s">
        <v>71</v>
      </c>
      <c r="B12" s="8" t="s">
        <v>8</v>
      </c>
      <c r="C12" s="13">
        <f>VLOOKUP(CONCATENATE(Lookup!$B$2,$A12), t3.2, 2,0)</f>
        <v>4537</v>
      </c>
      <c r="D12" s="13">
        <f>VLOOKUP(CONCATENATE(Lookup!$B$2,$A12), t3.2, 3,0)</f>
        <v>92</v>
      </c>
      <c r="E12" s="13">
        <f>VLOOKUP(CONCATENATE(Lookup!$B$2,$A12), t3.2, 4,0)</f>
        <v>1835</v>
      </c>
      <c r="F12" s="13">
        <f>VLOOKUP(CONCATENATE(Lookup!$B$2,$A12), t3.2, 5,0)</f>
        <v>1353</v>
      </c>
      <c r="G12" s="13">
        <f>VLOOKUP(CONCATENATE(Lookup!$B$2,$A12), t3.2, 6,0)</f>
        <v>1238</v>
      </c>
      <c r="H12" s="13">
        <f>VLOOKUP(CONCATENATE(Lookup!$B$2,$A12), t3.2, 7,0)</f>
        <v>19</v>
      </c>
      <c r="I12" s="12"/>
      <c r="J12" s="14">
        <f>VLOOKUP(CONCATENATE(Lookup!$B$2,$A12), t3.2, 8,0)</f>
        <v>2.03629924745462</v>
      </c>
      <c r="K12" s="14">
        <f>VLOOKUP(CONCATENATE(Lookup!$B$2,$A12), t3.2, 9,0)</f>
        <v>40.615316511730803</v>
      </c>
      <c r="L12" s="14">
        <f>VLOOKUP(CONCATENATE(Lookup!$B$2,$A12), t3.2, 10,0)</f>
        <v>29.946879150066401</v>
      </c>
      <c r="M12" s="14">
        <f>VLOOKUP(CONCATENATE(Lookup!$B$2,$A12), t3.2, 11,0)</f>
        <v>27.401505090748099</v>
      </c>
    </row>
    <row r="13" spans="1:13" s="8" customFormat="1" ht="12.75" x14ac:dyDescent="0.2">
      <c r="A13" s="6" t="s">
        <v>72</v>
      </c>
      <c r="B13" s="8" t="s">
        <v>9</v>
      </c>
      <c r="C13" s="13">
        <f>VLOOKUP(CONCATENATE(Lookup!$B$2,$A13), t3.2, 2,0)</f>
        <v>10893</v>
      </c>
      <c r="D13" s="13">
        <f>VLOOKUP(CONCATENATE(Lookup!$B$2,$A13), t3.2, 3,0)</f>
        <v>308</v>
      </c>
      <c r="E13" s="13">
        <f>VLOOKUP(CONCATENATE(Lookup!$B$2,$A13), t3.2, 4,0)</f>
        <v>4404</v>
      </c>
      <c r="F13" s="13">
        <f>VLOOKUP(CONCATENATE(Lookup!$B$2,$A13), t3.2, 5,0)</f>
        <v>3186</v>
      </c>
      <c r="G13" s="13">
        <f>VLOOKUP(CONCATENATE(Lookup!$B$2,$A13), t3.2, 6,0)</f>
        <v>2959</v>
      </c>
      <c r="H13" s="13">
        <f>VLOOKUP(CONCATENATE(Lookup!$B$2,$A13), t3.2, 7,0)</f>
        <v>36</v>
      </c>
      <c r="I13" s="12"/>
      <c r="J13" s="14">
        <f>VLOOKUP(CONCATENATE(Lookup!$B$2,$A13), t3.2, 8,0)</f>
        <v>2.83687943262411</v>
      </c>
      <c r="K13" s="14">
        <f>VLOOKUP(CONCATENATE(Lookup!$B$2,$A13), t3.2, 9,0)</f>
        <v>40.563691627521401</v>
      </c>
      <c r="L13" s="14">
        <f>VLOOKUP(CONCATENATE(Lookup!$B$2,$A13), t3.2, 10,0)</f>
        <v>29.345122962144199</v>
      </c>
      <c r="M13" s="14">
        <f>VLOOKUP(CONCATENATE(Lookup!$B$2,$A13), t3.2, 11,0)</f>
        <v>27.254305977710199</v>
      </c>
    </row>
    <row r="14" spans="1:13" s="8" customFormat="1" ht="12.75" x14ac:dyDescent="0.2">
      <c r="A14" s="6" t="s">
        <v>73</v>
      </c>
      <c r="B14" s="8" t="s">
        <v>10</v>
      </c>
      <c r="C14" s="13">
        <f>VLOOKUP(CONCATENATE(Lookup!$B$2,$A14), t3.2, 2,0)</f>
        <v>2313</v>
      </c>
      <c r="D14" s="13">
        <f>VLOOKUP(CONCATENATE(Lookup!$B$2,$A14), t3.2, 3,0)</f>
        <v>52</v>
      </c>
      <c r="E14" s="13">
        <f>VLOOKUP(CONCATENATE(Lookup!$B$2,$A14), t3.2, 4,0)</f>
        <v>1005</v>
      </c>
      <c r="F14" s="13">
        <f>VLOOKUP(CONCATENATE(Lookup!$B$2,$A14), t3.2, 5,0)</f>
        <v>672</v>
      </c>
      <c r="G14" s="13">
        <f>VLOOKUP(CONCATENATE(Lookup!$B$2,$A14), t3.2, 6,0)</f>
        <v>580</v>
      </c>
      <c r="H14" s="13">
        <f>VLOOKUP(CONCATENATE(Lookup!$B$2,$A14), t3.2, 7,0)</f>
        <v>4</v>
      </c>
      <c r="I14" s="12"/>
      <c r="J14" s="14">
        <f>VLOOKUP(CONCATENATE(Lookup!$B$2,$A14), t3.2, 8,0)</f>
        <v>2.2520571676050198</v>
      </c>
      <c r="K14" s="14">
        <f>VLOOKUP(CONCATENATE(Lookup!$B$2,$A14), t3.2, 9,0)</f>
        <v>43.525335643135499</v>
      </c>
      <c r="L14" s="14">
        <f>VLOOKUP(CONCATENATE(Lookup!$B$2,$A14), t3.2, 10,0)</f>
        <v>29.103508012126401</v>
      </c>
      <c r="M14" s="14">
        <f>VLOOKUP(CONCATENATE(Lookup!$B$2,$A14), t3.2, 11,0)</f>
        <v>25.119099177132899</v>
      </c>
    </row>
    <row r="15" spans="1:13" s="8" customFormat="1" ht="12.75" x14ac:dyDescent="0.2">
      <c r="A15" s="6" t="s">
        <v>74</v>
      </c>
      <c r="B15" s="8" t="s">
        <v>11</v>
      </c>
      <c r="C15" s="13">
        <f>VLOOKUP(CONCATENATE(Lookup!$B$2,$A15), t3.2, 2,0)</f>
        <v>6033</v>
      </c>
      <c r="D15" s="13">
        <f>VLOOKUP(CONCATENATE(Lookup!$B$2,$A15), t3.2, 3,0)</f>
        <v>174</v>
      </c>
      <c r="E15" s="13">
        <f>VLOOKUP(CONCATENATE(Lookup!$B$2,$A15), t3.2, 4,0)</f>
        <v>2181</v>
      </c>
      <c r="F15" s="13">
        <f>VLOOKUP(CONCATENATE(Lookup!$B$2,$A15), t3.2, 5,0)</f>
        <v>1761</v>
      </c>
      <c r="G15" s="13">
        <f>VLOOKUP(CONCATENATE(Lookup!$B$2,$A15), t3.2, 6,0)</f>
        <v>1862</v>
      </c>
      <c r="H15" s="13">
        <f>VLOOKUP(CONCATENATE(Lookup!$B$2,$A15), t3.2, 7,0)</f>
        <v>55</v>
      </c>
      <c r="I15" s="12"/>
      <c r="J15" s="14">
        <f>VLOOKUP(CONCATENATE(Lookup!$B$2,$A15), t3.2, 8,0)</f>
        <v>2.9106724657075902</v>
      </c>
      <c r="K15" s="14">
        <f>VLOOKUP(CONCATENATE(Lookup!$B$2,$A15), t3.2, 9,0)</f>
        <v>36.483773837403803</v>
      </c>
      <c r="L15" s="14">
        <f>VLOOKUP(CONCATENATE(Lookup!$B$2,$A15), t3.2, 10,0)</f>
        <v>29.458012713281999</v>
      </c>
      <c r="M15" s="14">
        <f>VLOOKUP(CONCATENATE(Lookup!$B$2,$A15), t3.2, 11,0)</f>
        <v>31.1475409836065</v>
      </c>
    </row>
    <row r="16" spans="1:13" s="8" customFormat="1" ht="12.75" x14ac:dyDescent="0.2">
      <c r="A16" s="6" t="s">
        <v>75</v>
      </c>
      <c r="B16" s="8" t="s">
        <v>12</v>
      </c>
      <c r="C16" s="13">
        <f>VLOOKUP(CONCATENATE(Lookup!$B$2,$A16), t3.2, 2,0)</f>
        <v>7302</v>
      </c>
      <c r="D16" s="13">
        <f>VLOOKUP(CONCATENATE(Lookup!$B$2,$A16), t3.2, 3,0)</f>
        <v>205</v>
      </c>
      <c r="E16" s="13">
        <f>VLOOKUP(CONCATENATE(Lookup!$B$2,$A16), t3.2, 4,0)</f>
        <v>3184</v>
      </c>
      <c r="F16" s="13">
        <f>VLOOKUP(CONCATENATE(Lookup!$B$2,$A16), t3.2, 5,0)</f>
        <v>2124</v>
      </c>
      <c r="G16" s="13">
        <f>VLOOKUP(CONCATENATE(Lookup!$B$2,$A16), t3.2, 6,0)</f>
        <v>1740</v>
      </c>
      <c r="H16" s="13">
        <f>VLOOKUP(CONCATENATE(Lookup!$B$2,$A16), t3.2, 7,0)</f>
        <v>49</v>
      </c>
      <c r="I16" s="12"/>
      <c r="J16" s="14">
        <f>VLOOKUP(CONCATENATE(Lookup!$B$2,$A16), t3.2, 8,0)</f>
        <v>2.8264166551771601</v>
      </c>
      <c r="K16" s="14">
        <f>VLOOKUP(CONCATENATE(Lookup!$B$2,$A16), t3.2, 9,0)</f>
        <v>43.899076244312603</v>
      </c>
      <c r="L16" s="14">
        <f>VLOOKUP(CONCATENATE(Lookup!$B$2,$A16), t3.2, 10,0)</f>
        <v>29.284434027299</v>
      </c>
      <c r="M16" s="14">
        <f>VLOOKUP(CONCATENATE(Lookup!$B$2,$A16), t3.2, 11,0)</f>
        <v>23.990073073211001</v>
      </c>
    </row>
    <row r="17" spans="1:13" s="8" customFormat="1" ht="12.75" x14ac:dyDescent="0.2">
      <c r="A17" s="6" t="s">
        <v>76</v>
      </c>
      <c r="B17" s="8" t="s">
        <v>13</v>
      </c>
      <c r="C17" s="13">
        <f>VLOOKUP(CONCATENATE(Lookup!$B$2,$A17), t3.2, 2,0)</f>
        <v>147</v>
      </c>
      <c r="D17" s="13" t="str">
        <f>VLOOKUP(CONCATENATE(Lookup!$B$2,$A17), t3.2, 3,0)</f>
        <v>-</v>
      </c>
      <c r="E17" s="13">
        <f>VLOOKUP(CONCATENATE(Lookup!$B$2,$A17), t3.2, 4,0)</f>
        <v>53</v>
      </c>
      <c r="F17" s="13">
        <f>VLOOKUP(CONCATENATE(Lookup!$B$2,$A17), t3.2, 5,0)</f>
        <v>41</v>
      </c>
      <c r="G17" s="13">
        <f>VLOOKUP(CONCATENATE(Lookup!$B$2,$A17), t3.2, 6,0)</f>
        <v>52</v>
      </c>
      <c r="H17" s="13">
        <f>VLOOKUP(CONCATENATE(Lookup!$B$2,$A17), t3.2, 7,0)</f>
        <v>1</v>
      </c>
      <c r="I17" s="12"/>
      <c r="J17" s="14" t="str">
        <f>VLOOKUP(CONCATENATE(Lookup!$B$2,$A17), t3.2, 8,0)</f>
        <v>-</v>
      </c>
      <c r="K17" s="14">
        <f>VLOOKUP(CONCATENATE(Lookup!$B$2,$A17), t3.2, 9,0)</f>
        <v>36.301369863013697</v>
      </c>
      <c r="L17" s="14">
        <f>VLOOKUP(CONCATENATE(Lookup!$B$2,$A17), t3.2, 10,0)</f>
        <v>28.082191780821901</v>
      </c>
      <c r="M17" s="14">
        <f>VLOOKUP(CONCATENATE(Lookup!$B$2,$A17), t3.2, 11,0)</f>
        <v>35.616438356164302</v>
      </c>
    </row>
    <row r="18" spans="1:13" s="8" customFormat="1" ht="12.75" x14ac:dyDescent="0.2">
      <c r="A18" s="6" t="s">
        <v>77</v>
      </c>
      <c r="B18" s="8" t="s">
        <v>14</v>
      </c>
      <c r="C18" s="13">
        <f>VLOOKUP(CONCATENATE(Lookup!$B$2,$A18), t3.2, 2,0)</f>
        <v>152</v>
      </c>
      <c r="D18" s="13">
        <f>VLOOKUP(CONCATENATE(Lookup!$B$2,$A18), t3.2, 3,0)</f>
        <v>1</v>
      </c>
      <c r="E18" s="13">
        <f>VLOOKUP(CONCATENATE(Lookup!$B$2,$A18), t3.2, 4,0)</f>
        <v>60</v>
      </c>
      <c r="F18" s="13">
        <f>VLOOKUP(CONCATENATE(Lookup!$B$2,$A18), t3.2, 5,0)</f>
        <v>44</v>
      </c>
      <c r="G18" s="13">
        <f>VLOOKUP(CONCATENATE(Lookup!$B$2,$A18), t3.2, 6,0)</f>
        <v>40</v>
      </c>
      <c r="H18" s="13">
        <f>VLOOKUP(CONCATENATE(Lookup!$B$2,$A18), t3.2, 7,0)</f>
        <v>7</v>
      </c>
      <c r="I18" s="12"/>
      <c r="J18" s="14">
        <f>VLOOKUP(CONCATENATE(Lookup!$B$2,$A18), t3.2, 8,0)</f>
        <v>0.68965517241379304</v>
      </c>
      <c r="K18" s="14">
        <f>VLOOKUP(CONCATENATE(Lookup!$B$2,$A18), t3.2, 9,0)</f>
        <v>41.379310344827502</v>
      </c>
      <c r="L18" s="14">
        <f>VLOOKUP(CONCATENATE(Lookup!$B$2,$A18), t3.2, 10,0)</f>
        <v>30.344827586206801</v>
      </c>
      <c r="M18" s="14">
        <f>VLOOKUP(CONCATENATE(Lookup!$B$2,$A18), t3.2, 11,0)</f>
        <v>27.586206896551701</v>
      </c>
    </row>
    <row r="19" spans="1:13" s="8" customFormat="1" ht="12.75" x14ac:dyDescent="0.2">
      <c r="A19" s="6" t="s">
        <v>78</v>
      </c>
      <c r="B19" s="8" t="s">
        <v>15</v>
      </c>
      <c r="C19" s="13">
        <f>VLOOKUP(CONCATENATE(Lookup!$B$2,$A19), t3.2, 2,0)</f>
        <v>3065</v>
      </c>
      <c r="D19" s="13">
        <f>VLOOKUP(CONCATENATE(Lookup!$B$2,$A19), t3.2, 3,0)</f>
        <v>105</v>
      </c>
      <c r="E19" s="13">
        <f>VLOOKUP(CONCATENATE(Lookup!$B$2,$A19), t3.2, 4,0)</f>
        <v>1224</v>
      </c>
      <c r="F19" s="13">
        <f>VLOOKUP(CONCATENATE(Lookup!$B$2,$A19), t3.2, 5,0)</f>
        <v>898</v>
      </c>
      <c r="G19" s="13">
        <f>VLOOKUP(CONCATENATE(Lookup!$B$2,$A19), t3.2, 6,0)</f>
        <v>824</v>
      </c>
      <c r="H19" s="13">
        <f>VLOOKUP(CONCATENATE(Lookup!$B$2,$A19), t3.2, 7,0)</f>
        <v>14</v>
      </c>
      <c r="I19" s="12"/>
      <c r="J19" s="14">
        <f>VLOOKUP(CONCATENATE(Lookup!$B$2,$A19), t3.2, 8,0)</f>
        <v>3.4414945919370701</v>
      </c>
      <c r="K19" s="14">
        <f>VLOOKUP(CONCATENATE(Lookup!$B$2,$A19), t3.2, 9,0)</f>
        <v>40.117994100294901</v>
      </c>
      <c r="L19" s="14">
        <f>VLOOKUP(CONCATENATE(Lookup!$B$2,$A19), t3.2, 10,0)</f>
        <v>29.432972795804599</v>
      </c>
      <c r="M19" s="14">
        <f>VLOOKUP(CONCATENATE(Lookup!$B$2,$A19), t3.2, 11,0)</f>
        <v>27.007538511963201</v>
      </c>
    </row>
    <row r="20" spans="1:13" s="8" customFormat="1" ht="12.75" x14ac:dyDescent="0.2">
      <c r="A20" s="6" t="s">
        <v>79</v>
      </c>
      <c r="B20" s="8" t="s">
        <v>16</v>
      </c>
      <c r="C20" s="13">
        <f>VLOOKUP(CONCATENATE(Lookup!$B$2,$A20), t3.2, 2,0)</f>
        <v>174</v>
      </c>
      <c r="D20" s="13">
        <f>VLOOKUP(CONCATENATE(Lookup!$B$2,$A20), t3.2, 3,0)</f>
        <v>2</v>
      </c>
      <c r="E20" s="13">
        <f>VLOOKUP(CONCATENATE(Lookup!$B$2,$A20), t3.2, 4,0)</f>
        <v>68</v>
      </c>
      <c r="F20" s="13">
        <f>VLOOKUP(CONCATENATE(Lookup!$B$2,$A20), t3.2, 5,0)</f>
        <v>51</v>
      </c>
      <c r="G20" s="13">
        <f>VLOOKUP(CONCATENATE(Lookup!$B$2,$A20), t3.2, 6,0)</f>
        <v>52</v>
      </c>
      <c r="H20" s="13">
        <f>VLOOKUP(CONCATENATE(Lookup!$B$2,$A20), t3.2, 7,0)</f>
        <v>1</v>
      </c>
      <c r="I20" s="12"/>
      <c r="J20" s="14">
        <f>VLOOKUP(CONCATENATE(Lookup!$B$2,$A20), t3.2, 8,0)</f>
        <v>1.15606936416184</v>
      </c>
      <c r="K20" s="14">
        <f>VLOOKUP(CONCATENATE(Lookup!$B$2,$A20), t3.2, 9,0)</f>
        <v>39.306358381502797</v>
      </c>
      <c r="L20" s="14">
        <f>VLOOKUP(CONCATENATE(Lookup!$B$2,$A20), t3.2, 10,0)</f>
        <v>29.479768786127099</v>
      </c>
      <c r="M20" s="14">
        <f>VLOOKUP(CONCATENATE(Lookup!$B$2,$A20), t3.2, 11,0)</f>
        <v>30.057803468208</v>
      </c>
    </row>
    <row r="21" spans="1:13" s="8" customFormat="1" ht="12.75" x14ac:dyDescent="0.2">
      <c r="A21" s="8" t="s">
        <v>63</v>
      </c>
      <c r="B21" s="8" t="s">
        <v>63</v>
      </c>
      <c r="C21" s="13">
        <f>VLOOKUP(CONCATENATE(Lookup!$B$2,$A21), t3.2, 2,0)</f>
        <v>80</v>
      </c>
      <c r="D21" s="13">
        <f>VLOOKUP(CONCATENATE(Lookup!$B$2,$A21), t3.2, 3,0)</f>
        <v>3</v>
      </c>
      <c r="E21" s="13">
        <f>VLOOKUP(CONCATENATE(Lookup!$B$2,$A21), t3.2, 4,0)</f>
        <v>29</v>
      </c>
      <c r="F21" s="13">
        <f>VLOOKUP(CONCATENATE(Lookup!$B$2,$A21), t3.2, 5,0)</f>
        <v>16</v>
      </c>
      <c r="G21" s="13">
        <f>VLOOKUP(CONCATENATE(Lookup!$B$2,$A21), t3.2, 6,0)</f>
        <v>25</v>
      </c>
      <c r="H21" s="13">
        <f>VLOOKUP(CONCATENATE(Lookup!$B$2,$A21), t3.2, 7,0)</f>
        <v>7</v>
      </c>
      <c r="I21" s="12"/>
      <c r="J21" s="14">
        <f>VLOOKUP(CONCATENATE(Lookup!$B$2,$A21), t3.2, 8,0)</f>
        <v>4.10958904109589</v>
      </c>
      <c r="K21" s="14">
        <f>VLOOKUP(CONCATENATE(Lookup!$B$2,$A21), t3.2, 9,0)</f>
        <v>39.726027397260196</v>
      </c>
      <c r="L21" s="14">
        <f>VLOOKUP(CONCATENATE(Lookup!$B$2,$A21), t3.2, 10,0)</f>
        <v>21.917808219177999</v>
      </c>
      <c r="M21" s="14">
        <f>VLOOKUP(CONCATENATE(Lookup!$B$2,$A21), t3.2, 11,0)</f>
        <v>34.246575342465697</v>
      </c>
    </row>
    <row r="22" spans="1:13" s="8" customFormat="1" ht="12.75" x14ac:dyDescent="0.2">
      <c r="A22" s="6" t="s">
        <v>2</v>
      </c>
      <c r="B22" s="9" t="s">
        <v>2</v>
      </c>
      <c r="C22" s="22">
        <f>VLOOKUP(CONCATENATE(Lookup!$B$2,$A22), t3.2, 2,0)</f>
        <v>44383</v>
      </c>
      <c r="D22" s="22">
        <f>VLOOKUP(CONCATENATE(Lookup!$B$2,$A22), t3.2, 3,0)</f>
        <v>1193</v>
      </c>
      <c r="E22" s="22">
        <f>VLOOKUP(CONCATENATE(Lookup!$B$2,$A22), t3.2, 4,0)</f>
        <v>17776</v>
      </c>
      <c r="F22" s="22">
        <f>VLOOKUP(CONCATENATE(Lookup!$B$2,$A22), t3.2, 5,0)</f>
        <v>12921</v>
      </c>
      <c r="G22" s="22">
        <f>VLOOKUP(CONCATENATE(Lookup!$B$2,$A22), t3.2, 6,0)</f>
        <v>12238</v>
      </c>
      <c r="H22" s="22">
        <f>VLOOKUP(CONCATENATE(Lookup!$B$2,$A22), t3.2, 7,0)</f>
        <v>255</v>
      </c>
      <c r="I22" s="36"/>
      <c r="J22" s="37">
        <f>VLOOKUP(CONCATENATE(Lookup!$B$2,$A22), t3.2, 8,0)</f>
        <v>2.7034989122552502</v>
      </c>
      <c r="K22" s="37">
        <f>VLOOKUP(CONCATENATE(Lookup!$B$2,$A22), t3.2, 9,0)</f>
        <v>40.282813633067398</v>
      </c>
      <c r="L22" s="37">
        <f>VLOOKUP(CONCATENATE(Lookup!$B$2,$A22), t3.2, 10,0)</f>
        <v>29.280728788977498</v>
      </c>
      <c r="M22" s="37">
        <f>VLOOKUP(CONCATENATE(Lookup!$B$2,$A22), t3.2, 11,0)</f>
        <v>27.732958665699702</v>
      </c>
    </row>
    <row r="23" spans="1:13" s="8" customFormat="1" ht="12.75" x14ac:dyDescent="0.2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2">
      <c r="B24" s="7" t="s">
        <v>747</v>
      </c>
    </row>
    <row r="25" spans="1:13" x14ac:dyDescent="0.2">
      <c r="B25" s="7" t="s">
        <v>65</v>
      </c>
    </row>
    <row r="26" spans="1:13" x14ac:dyDescent="0.2">
      <c r="B26" s="7" t="s">
        <v>739</v>
      </c>
    </row>
    <row r="27" spans="1:13" x14ac:dyDescent="0.2">
      <c r="B27" s="7" t="s">
        <v>87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Drop Down 2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171450</xdr:rowOff>
                  </from>
                  <to>
                    <xdr:col>1</xdr:col>
                    <xdr:colOff>1552575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255-A511-4D14-B93F-4E10A38E9BCA}">
  <dimension ref="A1:K225"/>
  <sheetViews>
    <sheetView zoomScale="90" zoomScaleNormal="90" workbookViewId="0"/>
  </sheetViews>
  <sheetFormatPr defaultRowHeight="15" x14ac:dyDescent="0.25"/>
  <cols>
    <col min="1" max="1" width="36.85546875" bestFit="1" customWidth="1"/>
    <col min="2" max="11" width="9.140625" style="34"/>
  </cols>
  <sheetData>
    <row r="1" spans="1:11" x14ac:dyDescent="0.25">
      <c r="A1" t="s">
        <v>80</v>
      </c>
      <c r="B1" s="34" t="s">
        <v>17</v>
      </c>
      <c r="C1" s="34" t="s">
        <v>28</v>
      </c>
      <c r="D1" s="34" t="s">
        <v>31</v>
      </c>
      <c r="E1" s="34" t="s">
        <v>29</v>
      </c>
      <c r="F1" s="34" t="s">
        <v>30</v>
      </c>
      <c r="G1" s="34" t="s">
        <v>63</v>
      </c>
      <c r="H1" s="34" t="s">
        <v>81</v>
      </c>
      <c r="I1" s="34" t="s">
        <v>82</v>
      </c>
      <c r="J1" s="34" t="s">
        <v>83</v>
      </c>
      <c r="K1" s="34" t="s">
        <v>84</v>
      </c>
    </row>
    <row r="2" spans="1:11" x14ac:dyDescent="0.25">
      <c r="A2" t="s">
        <v>101</v>
      </c>
      <c r="B2" s="34">
        <v>3844</v>
      </c>
      <c r="C2" s="34">
        <v>107</v>
      </c>
      <c r="D2" s="34">
        <v>1763</v>
      </c>
      <c r="E2" s="34">
        <v>1038</v>
      </c>
      <c r="F2" s="34">
        <v>815</v>
      </c>
      <c r="G2" s="34">
        <v>121</v>
      </c>
      <c r="H2" s="34">
        <v>2.8740263228579099</v>
      </c>
      <c r="I2" s="34">
        <v>47.3542841794251</v>
      </c>
      <c r="J2" s="34">
        <v>27.880741337630901</v>
      </c>
      <c r="K2" s="34">
        <v>21.890948160085902</v>
      </c>
    </row>
    <row r="3" spans="1:11" x14ac:dyDescent="0.25">
      <c r="A3" t="s">
        <v>102</v>
      </c>
      <c r="B3" s="34">
        <v>1063</v>
      </c>
      <c r="C3" s="34">
        <v>26</v>
      </c>
      <c r="D3" s="34">
        <v>514</v>
      </c>
      <c r="E3" s="34">
        <v>298</v>
      </c>
      <c r="F3" s="34">
        <v>204</v>
      </c>
      <c r="G3" s="34">
        <v>21</v>
      </c>
      <c r="H3" s="34">
        <v>2.4952015355086301</v>
      </c>
      <c r="I3" s="34">
        <v>49.328214971209199</v>
      </c>
      <c r="J3" s="34">
        <v>28.598848368521999</v>
      </c>
      <c r="K3" s="34">
        <v>19.57773512476</v>
      </c>
    </row>
    <row r="4" spans="1:11" x14ac:dyDescent="0.25">
      <c r="A4" t="s">
        <v>103</v>
      </c>
      <c r="B4" s="34">
        <v>1410</v>
      </c>
      <c r="C4" s="34">
        <v>42</v>
      </c>
      <c r="D4" s="34">
        <v>583</v>
      </c>
      <c r="E4" s="34">
        <v>321</v>
      </c>
      <c r="F4" s="34">
        <v>282</v>
      </c>
      <c r="G4" s="34">
        <v>182</v>
      </c>
      <c r="H4" s="34">
        <v>3.4201954397394099</v>
      </c>
      <c r="I4" s="34">
        <v>47.475570032573202</v>
      </c>
      <c r="J4" s="34">
        <v>26.140065146579801</v>
      </c>
      <c r="K4" s="34">
        <v>22.9641693811074</v>
      </c>
    </row>
    <row r="5" spans="1:11" x14ac:dyDescent="0.25">
      <c r="A5" t="s">
        <v>104</v>
      </c>
      <c r="B5" s="34">
        <v>4109</v>
      </c>
      <c r="C5" s="34">
        <v>82</v>
      </c>
      <c r="D5" s="34">
        <v>1848</v>
      </c>
      <c r="E5" s="34">
        <v>1120</v>
      </c>
      <c r="F5" s="34">
        <v>979</v>
      </c>
      <c r="G5" s="34">
        <v>80</v>
      </c>
      <c r="H5" s="34">
        <v>2.0352444775378502</v>
      </c>
      <c r="I5" s="34">
        <v>45.867460908413904</v>
      </c>
      <c r="J5" s="34">
        <v>27.798461156614501</v>
      </c>
      <c r="K5" s="34">
        <v>24.298833457433599</v>
      </c>
    </row>
    <row r="6" spans="1:11" x14ac:dyDescent="0.25">
      <c r="A6" t="s">
        <v>105</v>
      </c>
      <c r="B6" s="34">
        <v>3177</v>
      </c>
      <c r="C6" s="34">
        <v>53</v>
      </c>
      <c r="D6" s="34">
        <v>881</v>
      </c>
      <c r="E6" s="34">
        <v>439</v>
      </c>
      <c r="F6" s="34">
        <v>341</v>
      </c>
      <c r="G6" s="34">
        <v>1463</v>
      </c>
      <c r="H6" s="34">
        <v>3.0921820303383898</v>
      </c>
      <c r="I6" s="34">
        <v>51.400233372228698</v>
      </c>
      <c r="J6" s="34">
        <v>25.612602100349999</v>
      </c>
      <c r="K6" s="34">
        <v>19.8949824970828</v>
      </c>
    </row>
    <row r="7" spans="1:11" x14ac:dyDescent="0.25">
      <c r="A7" t="s">
        <v>106</v>
      </c>
      <c r="B7" s="34">
        <v>6077</v>
      </c>
      <c r="C7" s="34">
        <v>151</v>
      </c>
      <c r="D7" s="34">
        <v>2761</v>
      </c>
      <c r="E7" s="34">
        <v>1467</v>
      </c>
      <c r="F7" s="34">
        <v>1018</v>
      </c>
      <c r="G7" s="34">
        <v>680</v>
      </c>
      <c r="H7" s="34">
        <v>2.7978506577728299</v>
      </c>
      <c r="I7" s="34">
        <v>51.158050768945699</v>
      </c>
      <c r="J7" s="34">
        <v>27.1817676486937</v>
      </c>
      <c r="K7" s="34">
        <v>18.862330924587699</v>
      </c>
    </row>
    <row r="8" spans="1:11" x14ac:dyDescent="0.25">
      <c r="A8" t="s">
        <v>107</v>
      </c>
      <c r="B8" s="34">
        <v>12831</v>
      </c>
      <c r="C8" s="34">
        <v>231</v>
      </c>
      <c r="D8" s="34">
        <v>4334</v>
      </c>
      <c r="E8" s="34">
        <v>2521</v>
      </c>
      <c r="F8" s="34">
        <v>1981</v>
      </c>
      <c r="G8" s="34">
        <v>3764</v>
      </c>
      <c r="H8" s="34">
        <v>2.5477004521892499</v>
      </c>
      <c r="I8" s="34">
        <v>47.7997132458365</v>
      </c>
      <c r="J8" s="34">
        <v>27.804124848351101</v>
      </c>
      <c r="K8" s="34">
        <v>21.848461453622999</v>
      </c>
    </row>
    <row r="9" spans="1:11" x14ac:dyDescent="0.25">
      <c r="A9" t="s">
        <v>108</v>
      </c>
      <c r="B9" s="34">
        <v>3057</v>
      </c>
      <c r="C9" s="34">
        <v>80</v>
      </c>
      <c r="D9" s="34">
        <v>1439</v>
      </c>
      <c r="E9" s="34">
        <v>808</v>
      </c>
      <c r="F9" s="34">
        <v>540</v>
      </c>
      <c r="G9" s="34">
        <v>190</v>
      </c>
      <c r="H9" s="34">
        <v>2.7903732124171601</v>
      </c>
      <c r="I9" s="34">
        <v>50.191838158353598</v>
      </c>
      <c r="J9" s="34">
        <v>28.1827694454133</v>
      </c>
      <c r="K9" s="34">
        <v>18.835019183815799</v>
      </c>
    </row>
    <row r="10" spans="1:11" x14ac:dyDescent="0.25">
      <c r="A10" t="s">
        <v>109</v>
      </c>
      <c r="B10" s="34">
        <v>7041</v>
      </c>
      <c r="C10" s="34">
        <v>152</v>
      </c>
      <c r="D10" s="34">
        <v>2502</v>
      </c>
      <c r="E10" s="34">
        <v>1529</v>
      </c>
      <c r="F10" s="34">
        <v>1242</v>
      </c>
      <c r="G10" s="34">
        <v>1616</v>
      </c>
      <c r="H10" s="34">
        <v>2.8018433179723501</v>
      </c>
      <c r="I10" s="34">
        <v>46.119815668202698</v>
      </c>
      <c r="J10" s="34">
        <v>28.184331797235</v>
      </c>
      <c r="K10" s="34">
        <v>22.894009216589801</v>
      </c>
    </row>
    <row r="11" spans="1:11" x14ac:dyDescent="0.25">
      <c r="A11" t="s">
        <v>110</v>
      </c>
      <c r="B11" s="34">
        <v>9347</v>
      </c>
      <c r="C11" s="34">
        <v>225</v>
      </c>
      <c r="D11" s="34">
        <v>4802</v>
      </c>
      <c r="E11" s="34">
        <v>2499</v>
      </c>
      <c r="F11" s="34">
        <v>1616</v>
      </c>
      <c r="G11" s="34">
        <v>205</v>
      </c>
      <c r="H11" s="34">
        <v>2.4611682345219799</v>
      </c>
      <c r="I11" s="34">
        <v>52.526799387442502</v>
      </c>
      <c r="J11" s="34">
        <v>27.335375191424099</v>
      </c>
      <c r="K11" s="34">
        <v>17.676657186611202</v>
      </c>
    </row>
    <row r="12" spans="1:11" x14ac:dyDescent="0.25">
      <c r="A12" t="s">
        <v>111</v>
      </c>
      <c r="B12" s="34">
        <v>191</v>
      </c>
      <c r="C12" s="34">
        <v>6</v>
      </c>
      <c r="D12" s="34">
        <v>83</v>
      </c>
      <c r="E12" s="34">
        <v>44</v>
      </c>
      <c r="F12" s="34">
        <v>42</v>
      </c>
      <c r="G12" s="34">
        <v>16</v>
      </c>
      <c r="H12" s="34">
        <v>3.4285714285714199</v>
      </c>
      <c r="I12" s="34">
        <v>47.428571428571402</v>
      </c>
      <c r="J12" s="34">
        <v>25.1428571428571</v>
      </c>
      <c r="K12" s="34">
        <v>24</v>
      </c>
    </row>
    <row r="13" spans="1:11" x14ac:dyDescent="0.25">
      <c r="A13" t="s">
        <v>112</v>
      </c>
      <c r="B13" s="34">
        <v>241</v>
      </c>
      <c r="C13" s="34">
        <v>3</v>
      </c>
      <c r="D13" s="34">
        <v>115</v>
      </c>
      <c r="E13" s="34">
        <v>59</v>
      </c>
      <c r="F13" s="34">
        <v>42</v>
      </c>
      <c r="G13" s="34">
        <v>22</v>
      </c>
      <c r="H13" s="34">
        <v>1.3698630136986301</v>
      </c>
      <c r="I13" s="34">
        <v>52.511415525114103</v>
      </c>
      <c r="J13" s="34">
        <v>26.940639269406301</v>
      </c>
      <c r="K13" s="34">
        <v>19.178082191780799</v>
      </c>
    </row>
    <row r="14" spans="1:11" x14ac:dyDescent="0.25">
      <c r="A14" t="s">
        <v>113</v>
      </c>
      <c r="B14" s="34">
        <v>4230</v>
      </c>
      <c r="C14" s="34">
        <v>97</v>
      </c>
      <c r="D14" s="34">
        <v>1923</v>
      </c>
      <c r="E14" s="34">
        <v>1191</v>
      </c>
      <c r="F14" s="34">
        <v>881</v>
      </c>
      <c r="G14" s="34">
        <v>138</v>
      </c>
      <c r="H14" s="34">
        <v>2.3704789833822</v>
      </c>
      <c r="I14" s="34">
        <v>46.994134897360702</v>
      </c>
      <c r="J14" s="34">
        <v>29.105571847507299</v>
      </c>
      <c r="K14" s="34">
        <v>21.5298142717497</v>
      </c>
    </row>
    <row r="15" spans="1:11" x14ac:dyDescent="0.25">
      <c r="A15" t="s">
        <v>114</v>
      </c>
      <c r="B15" s="34">
        <v>208</v>
      </c>
      <c r="C15" s="34">
        <v>1</v>
      </c>
      <c r="D15" s="34">
        <v>18</v>
      </c>
      <c r="E15" s="34">
        <v>11</v>
      </c>
      <c r="F15" s="34">
        <v>7</v>
      </c>
      <c r="G15" s="34">
        <v>171</v>
      </c>
      <c r="H15" s="34">
        <v>2.7027027027027</v>
      </c>
      <c r="I15" s="34">
        <v>48.648648648648603</v>
      </c>
      <c r="J15" s="34">
        <v>29.729729729729701</v>
      </c>
      <c r="K15" s="34">
        <v>18.918918918918902</v>
      </c>
    </row>
    <row r="16" spans="1:11" x14ac:dyDescent="0.25">
      <c r="A16" t="s">
        <v>115</v>
      </c>
      <c r="B16" s="34">
        <v>215</v>
      </c>
      <c r="C16" s="34">
        <v>4</v>
      </c>
      <c r="D16" s="34">
        <v>86</v>
      </c>
      <c r="E16" s="34">
        <v>59</v>
      </c>
      <c r="F16" s="34">
        <v>34</v>
      </c>
      <c r="G16" s="34">
        <v>32</v>
      </c>
      <c r="H16" s="34">
        <v>2.1857923497267699</v>
      </c>
      <c r="I16" s="34">
        <v>46.994535519125598</v>
      </c>
      <c r="J16" s="34">
        <v>32.240437158469902</v>
      </c>
      <c r="K16" s="34">
        <v>18.579234972677501</v>
      </c>
    </row>
    <row r="17" spans="1:11" x14ac:dyDescent="0.25">
      <c r="A17" t="s">
        <v>116</v>
      </c>
      <c r="B17" s="34">
        <v>57041</v>
      </c>
      <c r="C17" s="34">
        <v>1260</v>
      </c>
      <c r="D17" s="34">
        <v>23652</v>
      </c>
      <c r="E17" s="34">
        <v>13404</v>
      </c>
      <c r="F17" s="34">
        <v>10024</v>
      </c>
      <c r="G17" s="34">
        <v>8701</v>
      </c>
      <c r="H17" s="34">
        <v>2.6065370293752501</v>
      </c>
      <c r="I17" s="34">
        <v>48.928423665701203</v>
      </c>
      <c r="J17" s="34">
        <v>27.728589160115799</v>
      </c>
      <c r="K17" s="34">
        <v>20.736450144807598</v>
      </c>
    </row>
    <row r="18" spans="1:11" x14ac:dyDescent="0.25">
      <c r="A18" t="s">
        <v>117</v>
      </c>
      <c r="B18" s="34">
        <v>3771</v>
      </c>
      <c r="C18" s="34">
        <v>124</v>
      </c>
      <c r="D18" s="34">
        <v>1725</v>
      </c>
      <c r="E18" s="34">
        <v>968</v>
      </c>
      <c r="F18" s="34">
        <v>756</v>
      </c>
      <c r="G18" s="34">
        <v>198</v>
      </c>
      <c r="H18" s="34">
        <v>3.4704729918835699</v>
      </c>
      <c r="I18" s="34">
        <v>48.278757346767399</v>
      </c>
      <c r="J18" s="34">
        <v>27.092079485026499</v>
      </c>
      <c r="K18" s="34">
        <v>21.158690176322398</v>
      </c>
    </row>
    <row r="19" spans="1:11" x14ac:dyDescent="0.25">
      <c r="A19" t="s">
        <v>118</v>
      </c>
      <c r="B19" s="34">
        <v>1005</v>
      </c>
      <c r="C19" s="34">
        <v>29</v>
      </c>
      <c r="D19" s="34">
        <v>491</v>
      </c>
      <c r="E19" s="34">
        <v>278</v>
      </c>
      <c r="F19" s="34">
        <v>186</v>
      </c>
      <c r="G19" s="34">
        <v>21</v>
      </c>
      <c r="H19" s="34">
        <v>2.9471544715447102</v>
      </c>
      <c r="I19" s="34">
        <v>49.898373983739802</v>
      </c>
      <c r="J19" s="34">
        <v>28.252032520325201</v>
      </c>
      <c r="K19" s="34">
        <v>18.902439024390201</v>
      </c>
    </row>
    <row r="20" spans="1:11" x14ac:dyDescent="0.25">
      <c r="A20" t="s">
        <v>119</v>
      </c>
      <c r="B20" s="34">
        <v>1371</v>
      </c>
      <c r="C20" s="34">
        <v>35</v>
      </c>
      <c r="D20" s="34">
        <v>587</v>
      </c>
      <c r="E20" s="34">
        <v>374</v>
      </c>
      <c r="F20" s="34">
        <v>314</v>
      </c>
      <c r="G20" s="34">
        <v>61</v>
      </c>
      <c r="H20" s="34">
        <v>2.6717557251908302</v>
      </c>
      <c r="I20" s="34">
        <v>44.809160305343497</v>
      </c>
      <c r="J20" s="34">
        <v>28.549618320610598</v>
      </c>
      <c r="K20" s="34">
        <v>23.9694656488549</v>
      </c>
    </row>
    <row r="21" spans="1:11" x14ac:dyDescent="0.25">
      <c r="A21" t="s">
        <v>120</v>
      </c>
      <c r="B21" s="34">
        <v>4119</v>
      </c>
      <c r="C21" s="34">
        <v>87</v>
      </c>
      <c r="D21" s="34">
        <v>1800</v>
      </c>
      <c r="E21" s="34">
        <v>1199</v>
      </c>
      <c r="F21" s="34">
        <v>969</v>
      </c>
      <c r="G21" s="34">
        <v>64</v>
      </c>
      <c r="H21" s="34">
        <v>2.1454993834771798</v>
      </c>
      <c r="I21" s="34">
        <v>44.389642416769398</v>
      </c>
      <c r="J21" s="34">
        <v>29.568434032059098</v>
      </c>
      <c r="K21" s="34">
        <v>23.8964241676942</v>
      </c>
    </row>
    <row r="22" spans="1:11" x14ac:dyDescent="0.25">
      <c r="A22" t="s">
        <v>121</v>
      </c>
      <c r="B22" s="34">
        <v>3149</v>
      </c>
      <c r="C22" s="34">
        <v>90</v>
      </c>
      <c r="D22" s="34">
        <v>1586</v>
      </c>
      <c r="E22" s="34">
        <v>785</v>
      </c>
      <c r="F22" s="34">
        <v>612</v>
      </c>
      <c r="G22" s="34">
        <v>76</v>
      </c>
      <c r="H22" s="34">
        <v>2.9287341360234298</v>
      </c>
      <c r="I22" s="34">
        <v>51.610803774812801</v>
      </c>
      <c r="J22" s="34">
        <v>25.545069964204298</v>
      </c>
      <c r="K22" s="34">
        <v>19.9153921249593</v>
      </c>
    </row>
    <row r="23" spans="1:11" x14ac:dyDescent="0.25">
      <c r="A23" t="s">
        <v>122</v>
      </c>
      <c r="B23" s="34">
        <v>6071</v>
      </c>
      <c r="C23" s="34">
        <v>151</v>
      </c>
      <c r="D23" s="34">
        <v>2768</v>
      </c>
      <c r="E23" s="34">
        <v>1574</v>
      </c>
      <c r="F23" s="34">
        <v>1135</v>
      </c>
      <c r="G23" s="34">
        <v>443</v>
      </c>
      <c r="H23" s="34">
        <v>2.6830135039090202</v>
      </c>
      <c r="I23" s="34">
        <v>49.182658137882001</v>
      </c>
      <c r="J23" s="34">
        <v>27.967306325515199</v>
      </c>
      <c r="K23" s="34">
        <v>20.167022032693598</v>
      </c>
    </row>
    <row r="24" spans="1:11" x14ac:dyDescent="0.25">
      <c r="A24" t="s">
        <v>123</v>
      </c>
      <c r="B24" s="34">
        <v>12936</v>
      </c>
      <c r="C24" s="34">
        <v>196</v>
      </c>
      <c r="D24" s="34">
        <v>3780</v>
      </c>
      <c r="E24" s="34">
        <v>2383</v>
      </c>
      <c r="F24" s="34">
        <v>1748</v>
      </c>
      <c r="G24" s="34">
        <v>4829</v>
      </c>
      <c r="H24" s="34">
        <v>2.4176637473787999</v>
      </c>
      <c r="I24" s="34">
        <v>46.626372270876999</v>
      </c>
      <c r="J24" s="34">
        <v>29.3943505612433</v>
      </c>
      <c r="K24" s="34">
        <v>21.561613420500802</v>
      </c>
    </row>
    <row r="25" spans="1:11" x14ac:dyDescent="0.25">
      <c r="A25" t="s">
        <v>124</v>
      </c>
      <c r="B25" s="34">
        <v>3078</v>
      </c>
      <c r="C25" s="34">
        <v>78</v>
      </c>
      <c r="D25" s="34">
        <v>1460</v>
      </c>
      <c r="E25" s="34">
        <v>771</v>
      </c>
      <c r="F25" s="34">
        <v>593</v>
      </c>
      <c r="G25" s="34">
        <v>176</v>
      </c>
      <c r="H25" s="34">
        <v>2.6878015161957198</v>
      </c>
      <c r="I25" s="34">
        <v>50.3101309441764</v>
      </c>
      <c r="J25" s="34">
        <v>26.567884217780801</v>
      </c>
      <c r="K25" s="34">
        <v>20.434183321847001</v>
      </c>
    </row>
    <row r="26" spans="1:11" x14ac:dyDescent="0.25">
      <c r="A26" t="s">
        <v>125</v>
      </c>
      <c r="B26" s="34">
        <v>7166</v>
      </c>
      <c r="C26" s="34">
        <v>142</v>
      </c>
      <c r="D26" s="34">
        <v>2456</v>
      </c>
      <c r="E26" s="34">
        <v>1522</v>
      </c>
      <c r="F26" s="34">
        <v>1292</v>
      </c>
      <c r="G26" s="34">
        <v>1754</v>
      </c>
      <c r="H26" s="34">
        <v>2.6237989652623699</v>
      </c>
      <c r="I26" s="34">
        <v>45.380635624538002</v>
      </c>
      <c r="J26" s="34">
        <v>28.1226903178122</v>
      </c>
      <c r="K26" s="34">
        <v>23.872875092387201</v>
      </c>
    </row>
    <row r="27" spans="1:11" x14ac:dyDescent="0.25">
      <c r="A27" t="s">
        <v>126</v>
      </c>
      <c r="B27" s="34">
        <v>9422</v>
      </c>
      <c r="C27" s="34">
        <v>261</v>
      </c>
      <c r="D27" s="34">
        <v>4743</v>
      </c>
      <c r="E27" s="34">
        <v>2486</v>
      </c>
      <c r="F27" s="34">
        <v>1795</v>
      </c>
      <c r="G27" s="34">
        <v>137</v>
      </c>
      <c r="H27" s="34">
        <v>2.8109854604200302</v>
      </c>
      <c r="I27" s="34">
        <v>51.082390953150203</v>
      </c>
      <c r="J27" s="34">
        <v>26.7743672590199</v>
      </c>
      <c r="K27" s="34">
        <v>19.332256327409699</v>
      </c>
    </row>
    <row r="28" spans="1:11" x14ac:dyDescent="0.25">
      <c r="A28" t="s">
        <v>127</v>
      </c>
      <c r="B28" s="34">
        <v>199</v>
      </c>
      <c r="C28" s="34">
        <v>3</v>
      </c>
      <c r="D28" s="34">
        <v>91</v>
      </c>
      <c r="E28" s="34">
        <v>60</v>
      </c>
      <c r="F28" s="34">
        <v>38</v>
      </c>
      <c r="G28" s="34">
        <v>7</v>
      </c>
      <c r="H28" s="34">
        <v>1.5625</v>
      </c>
      <c r="I28" s="34">
        <v>47.3958333333333</v>
      </c>
      <c r="J28" s="34">
        <v>31.25</v>
      </c>
      <c r="K28" s="34">
        <v>19.7916666666666</v>
      </c>
    </row>
    <row r="29" spans="1:11" x14ac:dyDescent="0.25">
      <c r="A29" t="s">
        <v>128</v>
      </c>
      <c r="B29" s="34">
        <v>244</v>
      </c>
      <c r="C29" s="34">
        <v>3</v>
      </c>
      <c r="D29" s="34">
        <v>99</v>
      </c>
      <c r="E29" s="34">
        <v>83</v>
      </c>
      <c r="F29" s="34">
        <v>51</v>
      </c>
      <c r="G29" s="34">
        <v>8</v>
      </c>
      <c r="H29" s="34">
        <v>1.2711864406779601</v>
      </c>
      <c r="I29" s="34">
        <v>41.949152542372801</v>
      </c>
      <c r="J29" s="34">
        <v>35.169491525423702</v>
      </c>
      <c r="K29" s="34">
        <v>21.610169491525401</v>
      </c>
    </row>
    <row r="30" spans="1:11" x14ac:dyDescent="0.25">
      <c r="A30" t="s">
        <v>129</v>
      </c>
      <c r="B30" s="34">
        <v>4339</v>
      </c>
      <c r="C30" s="34">
        <v>112</v>
      </c>
      <c r="D30" s="34">
        <v>2026</v>
      </c>
      <c r="E30" s="34">
        <v>1196</v>
      </c>
      <c r="F30" s="34">
        <v>885</v>
      </c>
      <c r="G30" s="34">
        <v>120</v>
      </c>
      <c r="H30" s="34">
        <v>2.6546575017776699</v>
      </c>
      <c r="I30" s="34">
        <v>48.0208580232282</v>
      </c>
      <c r="J30" s="34">
        <v>28.3479497511258</v>
      </c>
      <c r="K30" s="34">
        <v>20.976534723868198</v>
      </c>
    </row>
    <row r="31" spans="1:11" x14ac:dyDescent="0.25">
      <c r="A31" t="s">
        <v>130</v>
      </c>
      <c r="B31" s="34">
        <v>245</v>
      </c>
      <c r="C31" s="34">
        <v>7</v>
      </c>
      <c r="D31" s="34">
        <v>88</v>
      </c>
      <c r="E31" s="34">
        <v>56</v>
      </c>
      <c r="F31" s="34">
        <v>57</v>
      </c>
      <c r="G31" s="34">
        <v>37</v>
      </c>
      <c r="H31" s="34">
        <v>3.3653846153846101</v>
      </c>
      <c r="I31" s="34">
        <v>42.307692307692299</v>
      </c>
      <c r="J31" s="34">
        <v>26.923076923076898</v>
      </c>
      <c r="K31" s="34">
        <v>27.4038461538461</v>
      </c>
    </row>
    <row r="32" spans="1:11" x14ac:dyDescent="0.25">
      <c r="A32" t="s">
        <v>131</v>
      </c>
      <c r="B32" s="34">
        <v>256</v>
      </c>
      <c r="C32" s="34">
        <v>7</v>
      </c>
      <c r="D32" s="34">
        <v>117</v>
      </c>
      <c r="E32" s="34">
        <v>60</v>
      </c>
      <c r="F32" s="34">
        <v>43</v>
      </c>
      <c r="G32" s="34">
        <v>29</v>
      </c>
      <c r="H32" s="34">
        <v>3.0837004405286299</v>
      </c>
      <c r="I32" s="34">
        <v>51.541850220264301</v>
      </c>
      <c r="J32" s="34">
        <v>26.431718061674001</v>
      </c>
      <c r="K32" s="34">
        <v>18.942731277532999</v>
      </c>
    </row>
    <row r="33" spans="1:11" x14ac:dyDescent="0.25">
      <c r="A33" t="s">
        <v>132</v>
      </c>
      <c r="B33" s="34">
        <v>57371</v>
      </c>
      <c r="C33" s="34">
        <v>1325</v>
      </c>
      <c r="D33" s="34">
        <v>23817</v>
      </c>
      <c r="E33" s="34">
        <v>13795</v>
      </c>
      <c r="F33" s="34">
        <v>10474</v>
      </c>
      <c r="G33" s="34">
        <v>7960</v>
      </c>
      <c r="H33" s="34">
        <v>2.6815891198316102</v>
      </c>
      <c r="I33" s="34">
        <v>48.201817409078899</v>
      </c>
      <c r="J33" s="34">
        <v>27.918884458926101</v>
      </c>
      <c r="K33" s="34">
        <v>21.197709012163202</v>
      </c>
    </row>
    <row r="34" spans="1:11" x14ac:dyDescent="0.25">
      <c r="A34" t="s">
        <v>133</v>
      </c>
      <c r="B34" s="34">
        <v>3603</v>
      </c>
      <c r="C34" s="34">
        <v>122</v>
      </c>
      <c r="D34" s="34">
        <v>1692</v>
      </c>
      <c r="E34" s="34">
        <v>923</v>
      </c>
      <c r="F34" s="34">
        <v>772</v>
      </c>
      <c r="G34" s="34">
        <v>94</v>
      </c>
      <c r="H34" s="34">
        <v>3.47677400968937</v>
      </c>
      <c r="I34" s="34">
        <v>48.218865773724701</v>
      </c>
      <c r="J34" s="34">
        <v>26.303790253633501</v>
      </c>
      <c r="K34" s="34">
        <v>22.000569962952401</v>
      </c>
    </row>
    <row r="35" spans="1:11" x14ac:dyDescent="0.25">
      <c r="A35" t="s">
        <v>134</v>
      </c>
      <c r="B35" s="34">
        <v>1012</v>
      </c>
      <c r="C35" s="34">
        <v>27</v>
      </c>
      <c r="D35" s="34">
        <v>491</v>
      </c>
      <c r="E35" s="34">
        <v>279</v>
      </c>
      <c r="F35" s="34">
        <v>189</v>
      </c>
      <c r="G35" s="34">
        <v>26</v>
      </c>
      <c r="H35" s="34">
        <v>2.73833671399594</v>
      </c>
      <c r="I35" s="34">
        <v>49.797160243407703</v>
      </c>
      <c r="J35" s="34">
        <v>28.296146044624699</v>
      </c>
      <c r="K35" s="34">
        <v>19.1683569979716</v>
      </c>
    </row>
    <row r="36" spans="1:11" x14ac:dyDescent="0.25">
      <c r="A36" t="s">
        <v>135</v>
      </c>
      <c r="B36" s="34">
        <v>1331</v>
      </c>
      <c r="C36" s="34">
        <v>48</v>
      </c>
      <c r="D36" s="34">
        <v>588</v>
      </c>
      <c r="E36" s="34">
        <v>335</v>
      </c>
      <c r="F36" s="34">
        <v>320</v>
      </c>
      <c r="G36" s="34">
        <v>40</v>
      </c>
      <c r="H36" s="34">
        <v>3.71804802478698</v>
      </c>
      <c r="I36" s="34">
        <v>45.546088303640502</v>
      </c>
      <c r="J36" s="34">
        <v>25.9488768396591</v>
      </c>
      <c r="K36" s="34">
        <v>24.7869868319132</v>
      </c>
    </row>
    <row r="37" spans="1:11" x14ac:dyDescent="0.25">
      <c r="A37" t="s">
        <v>136</v>
      </c>
      <c r="B37" s="34">
        <v>3873</v>
      </c>
      <c r="C37" s="34">
        <v>66</v>
      </c>
      <c r="D37" s="34">
        <v>1690</v>
      </c>
      <c r="E37" s="34">
        <v>1102</v>
      </c>
      <c r="F37" s="34">
        <v>965</v>
      </c>
      <c r="G37" s="34">
        <v>50</v>
      </c>
      <c r="H37" s="34">
        <v>1.72639288516871</v>
      </c>
      <c r="I37" s="34">
        <v>44.2061208475019</v>
      </c>
      <c r="J37" s="34">
        <v>28.8255296887261</v>
      </c>
      <c r="K37" s="34">
        <v>25.241956578603101</v>
      </c>
    </row>
    <row r="38" spans="1:11" x14ac:dyDescent="0.25">
      <c r="A38" t="s">
        <v>137</v>
      </c>
      <c r="B38" s="34">
        <v>3050</v>
      </c>
      <c r="C38" s="34">
        <v>113</v>
      </c>
      <c r="D38" s="34">
        <v>1494</v>
      </c>
      <c r="E38" s="34">
        <v>758</v>
      </c>
      <c r="F38" s="34">
        <v>628</v>
      </c>
      <c r="G38" s="34">
        <v>57</v>
      </c>
      <c r="H38" s="34">
        <v>3.77547611092549</v>
      </c>
      <c r="I38" s="34">
        <v>49.916471767457402</v>
      </c>
      <c r="J38" s="34">
        <v>25.3257601069161</v>
      </c>
      <c r="K38" s="34">
        <v>20.982292014700899</v>
      </c>
    </row>
    <row r="39" spans="1:11" x14ac:dyDescent="0.25">
      <c r="A39" t="s">
        <v>138</v>
      </c>
      <c r="B39" s="34">
        <v>6182</v>
      </c>
      <c r="C39" s="34">
        <v>139</v>
      </c>
      <c r="D39" s="34">
        <v>2910</v>
      </c>
      <c r="E39" s="34">
        <v>1599</v>
      </c>
      <c r="F39" s="34">
        <v>1102</v>
      </c>
      <c r="G39" s="34">
        <v>432</v>
      </c>
      <c r="H39" s="34">
        <v>2.4173913043478201</v>
      </c>
      <c r="I39" s="34">
        <v>50.6086956521739</v>
      </c>
      <c r="J39" s="34">
        <v>27.808695652173899</v>
      </c>
      <c r="K39" s="34">
        <v>19.165217391304299</v>
      </c>
    </row>
    <row r="40" spans="1:11" x14ac:dyDescent="0.25">
      <c r="A40" t="s">
        <v>139</v>
      </c>
      <c r="B40" s="34">
        <v>12704</v>
      </c>
      <c r="C40" s="34">
        <v>200</v>
      </c>
      <c r="D40" s="34">
        <v>3571</v>
      </c>
      <c r="E40" s="34">
        <v>2244</v>
      </c>
      <c r="F40" s="34">
        <v>1632</v>
      </c>
      <c r="G40" s="34">
        <v>5057</v>
      </c>
      <c r="H40" s="34">
        <v>2.6154047338825599</v>
      </c>
      <c r="I40" s="34">
        <v>46.698051523473197</v>
      </c>
      <c r="J40" s="34">
        <v>29.344841114162399</v>
      </c>
      <c r="K40" s="34">
        <v>21.341702628481698</v>
      </c>
    </row>
    <row r="41" spans="1:11" x14ac:dyDescent="0.25">
      <c r="A41" t="s">
        <v>140</v>
      </c>
      <c r="B41" s="34">
        <v>2937</v>
      </c>
      <c r="C41" s="34">
        <v>68</v>
      </c>
      <c r="D41" s="34">
        <v>1401</v>
      </c>
      <c r="E41" s="34">
        <v>789</v>
      </c>
      <c r="F41" s="34">
        <v>542</v>
      </c>
      <c r="G41" s="34">
        <v>137</v>
      </c>
      <c r="H41" s="34">
        <v>2.4285714285714199</v>
      </c>
      <c r="I41" s="34">
        <v>50.035714285714199</v>
      </c>
      <c r="J41" s="34">
        <v>28.178571428571399</v>
      </c>
      <c r="K41" s="34">
        <v>19.357142857142801</v>
      </c>
    </row>
    <row r="42" spans="1:11" x14ac:dyDescent="0.25">
      <c r="A42" t="s">
        <v>141</v>
      </c>
      <c r="B42" s="34">
        <v>6883</v>
      </c>
      <c r="C42" s="34">
        <v>150</v>
      </c>
      <c r="D42" s="34">
        <v>2307</v>
      </c>
      <c r="E42" s="34">
        <v>1464</v>
      </c>
      <c r="F42" s="34">
        <v>1222</v>
      </c>
      <c r="G42" s="34">
        <v>1740</v>
      </c>
      <c r="H42" s="34">
        <v>2.9165856503985998</v>
      </c>
      <c r="I42" s="34">
        <v>44.857087303130399</v>
      </c>
      <c r="J42" s="34">
        <v>28.4658759478903</v>
      </c>
      <c r="K42" s="34">
        <v>23.7604510985805</v>
      </c>
    </row>
    <row r="43" spans="1:11" x14ac:dyDescent="0.25">
      <c r="A43" t="s">
        <v>142</v>
      </c>
      <c r="B43" s="34">
        <v>9239</v>
      </c>
      <c r="C43" s="34">
        <v>245</v>
      </c>
      <c r="D43" s="34">
        <v>4796</v>
      </c>
      <c r="E43" s="34">
        <v>2468</v>
      </c>
      <c r="F43" s="34">
        <v>1652</v>
      </c>
      <c r="G43" s="34">
        <v>78</v>
      </c>
      <c r="H43" s="34">
        <v>2.6743805261434299</v>
      </c>
      <c r="I43" s="34">
        <v>52.352363279117903</v>
      </c>
      <c r="J43" s="34">
        <v>26.940290361314201</v>
      </c>
      <c r="K43" s="34">
        <v>18.032965833424299</v>
      </c>
    </row>
    <row r="44" spans="1:11" x14ac:dyDescent="0.25">
      <c r="A44" t="s">
        <v>143</v>
      </c>
      <c r="B44" s="34">
        <v>200</v>
      </c>
      <c r="C44" s="34">
        <v>1</v>
      </c>
      <c r="D44" s="34">
        <v>74</v>
      </c>
      <c r="E44" s="34">
        <v>60</v>
      </c>
      <c r="F44" s="34">
        <v>56</v>
      </c>
      <c r="G44" s="34">
        <v>9</v>
      </c>
      <c r="H44" s="34">
        <v>0.52356020942408299</v>
      </c>
      <c r="I44" s="34">
        <v>38.7434554973822</v>
      </c>
      <c r="J44" s="34">
        <v>31.413612565445</v>
      </c>
      <c r="K44" s="34">
        <v>29.319371727748599</v>
      </c>
    </row>
    <row r="45" spans="1:11" x14ac:dyDescent="0.25">
      <c r="A45" t="s">
        <v>144</v>
      </c>
      <c r="B45" s="34">
        <v>280</v>
      </c>
      <c r="C45" s="34">
        <v>6</v>
      </c>
      <c r="D45" s="34">
        <v>127</v>
      </c>
      <c r="E45" s="34">
        <v>88</v>
      </c>
      <c r="F45" s="34">
        <v>51</v>
      </c>
      <c r="G45" s="34">
        <v>8</v>
      </c>
      <c r="H45" s="34">
        <v>2.20588235294117</v>
      </c>
      <c r="I45" s="34">
        <v>46.691176470588204</v>
      </c>
      <c r="J45" s="34">
        <v>32.352941176470502</v>
      </c>
      <c r="K45" s="34">
        <v>18.75</v>
      </c>
    </row>
    <row r="46" spans="1:11" x14ac:dyDescent="0.25">
      <c r="A46" t="s">
        <v>145</v>
      </c>
      <c r="B46" s="34">
        <v>4051</v>
      </c>
      <c r="C46" s="34">
        <v>88</v>
      </c>
      <c r="D46" s="34">
        <v>1927</v>
      </c>
      <c r="E46" s="34">
        <v>1067</v>
      </c>
      <c r="F46" s="34">
        <v>885</v>
      </c>
      <c r="G46" s="34">
        <v>84</v>
      </c>
      <c r="H46" s="34">
        <v>2.2183009831106602</v>
      </c>
      <c r="I46" s="34">
        <v>48.575749936980003</v>
      </c>
      <c r="J46" s="34">
        <v>26.896899420216702</v>
      </c>
      <c r="K46" s="34">
        <v>22.309049659692398</v>
      </c>
    </row>
    <row r="47" spans="1:11" x14ac:dyDescent="0.25">
      <c r="A47" t="s">
        <v>146</v>
      </c>
      <c r="B47" s="34">
        <v>234</v>
      </c>
      <c r="C47" s="34">
        <v>7</v>
      </c>
      <c r="D47" s="34">
        <v>84</v>
      </c>
      <c r="E47" s="34">
        <v>63</v>
      </c>
      <c r="F47" s="34">
        <v>47</v>
      </c>
      <c r="G47" s="34">
        <v>33</v>
      </c>
      <c r="H47" s="34">
        <v>3.4825870646766099</v>
      </c>
      <c r="I47" s="34">
        <v>41.791044776119399</v>
      </c>
      <c r="J47" s="34">
        <v>31.343283582089501</v>
      </c>
      <c r="K47" s="34">
        <v>23.383084577114399</v>
      </c>
    </row>
    <row r="48" spans="1:11" x14ac:dyDescent="0.25">
      <c r="A48" t="s">
        <v>147</v>
      </c>
      <c r="B48" s="34">
        <v>241</v>
      </c>
      <c r="C48" s="34">
        <v>3</v>
      </c>
      <c r="D48" s="34">
        <v>112</v>
      </c>
      <c r="E48" s="34">
        <v>55</v>
      </c>
      <c r="F48" s="34">
        <v>48</v>
      </c>
      <c r="G48" s="34">
        <v>23</v>
      </c>
      <c r="H48" s="34">
        <v>1.3761467889908201</v>
      </c>
      <c r="I48" s="34">
        <v>51.376146788990802</v>
      </c>
      <c r="J48" s="34">
        <v>25.2293577981651</v>
      </c>
      <c r="K48" s="34">
        <v>22.0183486238532</v>
      </c>
    </row>
    <row r="49" spans="1:11" x14ac:dyDescent="0.25">
      <c r="A49" t="s">
        <v>148</v>
      </c>
      <c r="B49" s="34">
        <v>55820</v>
      </c>
      <c r="C49" s="34">
        <v>1283</v>
      </c>
      <c r="D49" s="34">
        <v>23264</v>
      </c>
      <c r="E49" s="34">
        <v>13294</v>
      </c>
      <c r="F49" s="34">
        <v>10111</v>
      </c>
      <c r="G49" s="34">
        <v>7868</v>
      </c>
      <c r="H49" s="34">
        <v>2.6755922589255898</v>
      </c>
      <c r="I49" s="34">
        <v>48.515181848515098</v>
      </c>
      <c r="J49" s="34">
        <v>27.723556890223499</v>
      </c>
      <c r="K49" s="34">
        <v>21.085669002335599</v>
      </c>
    </row>
    <row r="50" spans="1:11" x14ac:dyDescent="0.25">
      <c r="A50" t="s">
        <v>149</v>
      </c>
      <c r="B50" s="34">
        <v>3513</v>
      </c>
      <c r="C50" s="34">
        <v>140</v>
      </c>
      <c r="D50" s="34">
        <v>1609</v>
      </c>
      <c r="E50" s="34">
        <v>932</v>
      </c>
      <c r="F50" s="34">
        <v>776</v>
      </c>
      <c r="G50" s="34">
        <v>56</v>
      </c>
      <c r="H50" s="34">
        <v>4.0497541220711604</v>
      </c>
      <c r="I50" s="34">
        <v>46.543245588660596</v>
      </c>
      <c r="J50" s="34">
        <v>26.959791726930799</v>
      </c>
      <c r="K50" s="34">
        <v>22.447208562337199</v>
      </c>
    </row>
    <row r="51" spans="1:11" x14ac:dyDescent="0.25">
      <c r="A51" t="s">
        <v>150</v>
      </c>
      <c r="B51" s="34">
        <v>1031</v>
      </c>
      <c r="C51" s="34">
        <v>31</v>
      </c>
      <c r="D51" s="34">
        <v>480</v>
      </c>
      <c r="E51" s="34">
        <v>283</v>
      </c>
      <c r="F51" s="34">
        <v>206</v>
      </c>
      <c r="G51" s="34">
        <v>31</v>
      </c>
      <c r="H51" s="34">
        <v>3.1</v>
      </c>
      <c r="I51" s="34">
        <v>48</v>
      </c>
      <c r="J51" s="34">
        <v>28.299999999999901</v>
      </c>
      <c r="K51" s="34">
        <v>20.599999999999898</v>
      </c>
    </row>
    <row r="52" spans="1:11" x14ac:dyDescent="0.25">
      <c r="A52" t="s">
        <v>151</v>
      </c>
      <c r="B52" s="34">
        <v>1265</v>
      </c>
      <c r="C52" s="34">
        <v>38</v>
      </c>
      <c r="D52" s="34">
        <v>574</v>
      </c>
      <c r="E52" s="34">
        <v>337</v>
      </c>
      <c r="F52" s="34">
        <v>290</v>
      </c>
      <c r="G52" s="34">
        <v>26</v>
      </c>
      <c r="H52" s="34">
        <v>3.0669895076674698</v>
      </c>
      <c r="I52" s="34">
        <v>46.327683615819197</v>
      </c>
      <c r="J52" s="34">
        <v>27.199354317998299</v>
      </c>
      <c r="K52" s="34">
        <v>23.4059725585149</v>
      </c>
    </row>
    <row r="53" spans="1:11" x14ac:dyDescent="0.25">
      <c r="A53" t="s">
        <v>152</v>
      </c>
      <c r="B53" s="34">
        <v>3848</v>
      </c>
      <c r="C53" s="34">
        <v>82</v>
      </c>
      <c r="D53" s="34">
        <v>1679</v>
      </c>
      <c r="E53" s="34">
        <v>1082</v>
      </c>
      <c r="F53" s="34">
        <v>932</v>
      </c>
      <c r="G53" s="34">
        <v>73</v>
      </c>
      <c r="H53" s="34">
        <v>2.1721854304635699</v>
      </c>
      <c r="I53" s="34">
        <v>44.476821192052903</v>
      </c>
      <c r="J53" s="34">
        <v>28.662251655629099</v>
      </c>
      <c r="K53" s="34">
        <v>24.688741721854299</v>
      </c>
    </row>
    <row r="54" spans="1:11" x14ac:dyDescent="0.25">
      <c r="A54" t="s">
        <v>153</v>
      </c>
      <c r="B54" s="34">
        <v>3025</v>
      </c>
      <c r="C54" s="34">
        <v>79</v>
      </c>
      <c r="D54" s="34">
        <v>1466</v>
      </c>
      <c r="E54" s="34">
        <v>853</v>
      </c>
      <c r="F54" s="34">
        <v>585</v>
      </c>
      <c r="G54" s="34">
        <v>42</v>
      </c>
      <c r="H54" s="34">
        <v>2.6483405967147098</v>
      </c>
      <c r="I54" s="34">
        <v>49.145155883338902</v>
      </c>
      <c r="J54" s="34">
        <v>28.595373784780399</v>
      </c>
      <c r="K54" s="34">
        <v>19.6111297351659</v>
      </c>
    </row>
    <row r="55" spans="1:11" x14ac:dyDescent="0.25">
      <c r="A55" t="s">
        <v>154</v>
      </c>
      <c r="B55" s="34">
        <v>6121</v>
      </c>
      <c r="C55" s="34">
        <v>146</v>
      </c>
      <c r="D55" s="34">
        <v>2866</v>
      </c>
      <c r="E55" s="34">
        <v>1620</v>
      </c>
      <c r="F55" s="34">
        <v>1220</v>
      </c>
      <c r="G55" s="34">
        <v>269</v>
      </c>
      <c r="H55" s="34">
        <v>2.49487354750512</v>
      </c>
      <c r="I55" s="34">
        <v>48.974709501025202</v>
      </c>
      <c r="J55" s="34">
        <v>27.682843472317099</v>
      </c>
      <c r="K55" s="34">
        <v>20.847573479152398</v>
      </c>
    </row>
    <row r="56" spans="1:11" x14ac:dyDescent="0.25">
      <c r="A56" t="s">
        <v>155</v>
      </c>
      <c r="B56" s="34">
        <v>11928</v>
      </c>
      <c r="C56" s="34">
        <v>362</v>
      </c>
      <c r="D56" s="34">
        <v>5213</v>
      </c>
      <c r="E56" s="34">
        <v>3119</v>
      </c>
      <c r="F56" s="34">
        <v>2468</v>
      </c>
      <c r="G56" s="34">
        <v>766</v>
      </c>
      <c r="H56" s="34">
        <v>3.2431463895359198</v>
      </c>
      <c r="I56" s="34">
        <v>46.703099802902699</v>
      </c>
      <c r="J56" s="34">
        <v>27.9430209639849</v>
      </c>
      <c r="K56" s="34">
        <v>22.1107328435764</v>
      </c>
    </row>
    <row r="57" spans="1:11" x14ac:dyDescent="0.25">
      <c r="A57" t="s">
        <v>156</v>
      </c>
      <c r="B57" s="34">
        <v>2911</v>
      </c>
      <c r="C57" s="34">
        <v>84</v>
      </c>
      <c r="D57" s="34">
        <v>1426</v>
      </c>
      <c r="E57" s="34">
        <v>745</v>
      </c>
      <c r="F57" s="34">
        <v>540</v>
      </c>
      <c r="G57" s="34">
        <v>116</v>
      </c>
      <c r="H57" s="34">
        <v>3.0053667262969501</v>
      </c>
      <c r="I57" s="34">
        <v>51.019677996422097</v>
      </c>
      <c r="J57" s="34">
        <v>26.654740608228899</v>
      </c>
      <c r="K57" s="34">
        <v>19.320214669051801</v>
      </c>
    </row>
    <row r="58" spans="1:11" x14ac:dyDescent="0.25">
      <c r="A58" t="s">
        <v>157</v>
      </c>
      <c r="B58" s="34">
        <v>6830</v>
      </c>
      <c r="C58" s="34">
        <v>165</v>
      </c>
      <c r="D58" s="34">
        <v>2884</v>
      </c>
      <c r="E58" s="34">
        <v>1853</v>
      </c>
      <c r="F58" s="34">
        <v>1571</v>
      </c>
      <c r="G58" s="34">
        <v>357</v>
      </c>
      <c r="H58" s="34">
        <v>2.5490498995828799</v>
      </c>
      <c r="I58" s="34">
        <v>44.554302487254702</v>
      </c>
      <c r="J58" s="34">
        <v>28.626602811679199</v>
      </c>
      <c r="K58" s="34">
        <v>24.270044801482999</v>
      </c>
    </row>
    <row r="59" spans="1:11" x14ac:dyDescent="0.25">
      <c r="A59" t="s">
        <v>158</v>
      </c>
      <c r="B59" s="34">
        <v>9433</v>
      </c>
      <c r="C59" s="34">
        <v>286</v>
      </c>
      <c r="D59" s="34">
        <v>4832</v>
      </c>
      <c r="E59" s="34">
        <v>2501</v>
      </c>
      <c r="F59" s="34">
        <v>1745</v>
      </c>
      <c r="G59" s="34">
        <v>69</v>
      </c>
      <c r="H59" s="34">
        <v>3.0542503203759002</v>
      </c>
      <c r="I59" s="34">
        <v>51.601879538658601</v>
      </c>
      <c r="J59" s="34">
        <v>26.708671507902601</v>
      </c>
      <c r="K59" s="34">
        <v>18.6351986330627</v>
      </c>
    </row>
    <row r="60" spans="1:11" x14ac:dyDescent="0.25">
      <c r="A60" t="s">
        <v>159</v>
      </c>
      <c r="B60" s="34">
        <v>182</v>
      </c>
      <c r="C60" s="34">
        <v>3</v>
      </c>
      <c r="D60" s="34">
        <v>87</v>
      </c>
      <c r="E60" s="34">
        <v>48</v>
      </c>
      <c r="F60" s="34">
        <v>35</v>
      </c>
      <c r="G60" s="34">
        <v>9</v>
      </c>
      <c r="H60" s="34">
        <v>1.7341040462427699</v>
      </c>
      <c r="I60" s="34">
        <v>50.289017341040399</v>
      </c>
      <c r="J60" s="34">
        <v>27.745664739884301</v>
      </c>
      <c r="K60" s="34">
        <v>20.231213872832299</v>
      </c>
    </row>
    <row r="61" spans="1:11" x14ac:dyDescent="0.25">
      <c r="A61" t="s">
        <v>160</v>
      </c>
      <c r="B61" s="34">
        <v>232</v>
      </c>
      <c r="C61" s="34">
        <v>1</v>
      </c>
      <c r="D61" s="34">
        <v>115</v>
      </c>
      <c r="E61" s="34">
        <v>58</v>
      </c>
      <c r="F61" s="34">
        <v>48</v>
      </c>
      <c r="G61" s="34">
        <v>10</v>
      </c>
      <c r="H61" s="34">
        <v>0.45045045045045001</v>
      </c>
      <c r="I61" s="34">
        <v>51.801801801801801</v>
      </c>
      <c r="J61" s="34">
        <v>26.126126126126099</v>
      </c>
      <c r="K61" s="34">
        <v>21.6216216216216</v>
      </c>
    </row>
    <row r="62" spans="1:11" x14ac:dyDescent="0.25">
      <c r="A62" t="s">
        <v>161</v>
      </c>
      <c r="B62" s="34">
        <v>3969</v>
      </c>
      <c r="C62" s="34">
        <v>97</v>
      </c>
      <c r="D62" s="34">
        <v>1872</v>
      </c>
      <c r="E62" s="34">
        <v>1061</v>
      </c>
      <c r="F62" s="34">
        <v>862</v>
      </c>
      <c r="G62" s="34">
        <v>77</v>
      </c>
      <c r="H62" s="34">
        <v>2.4922918807810799</v>
      </c>
      <c r="I62" s="34">
        <v>48.098663926001997</v>
      </c>
      <c r="J62" s="34">
        <v>27.261048304213698</v>
      </c>
      <c r="K62" s="34">
        <v>22.147995889002999</v>
      </c>
    </row>
    <row r="63" spans="1:11" x14ac:dyDescent="0.25">
      <c r="A63" t="s">
        <v>162</v>
      </c>
      <c r="B63" s="34">
        <v>246</v>
      </c>
      <c r="C63" s="34">
        <v>6</v>
      </c>
      <c r="D63" s="34">
        <v>106</v>
      </c>
      <c r="E63" s="34">
        <v>70</v>
      </c>
      <c r="F63" s="34">
        <v>47</v>
      </c>
      <c r="G63" s="34">
        <v>17</v>
      </c>
      <c r="H63" s="34">
        <v>2.62008733624454</v>
      </c>
      <c r="I63" s="34">
        <v>46.288209606986896</v>
      </c>
      <c r="J63" s="34">
        <v>30.567685589519598</v>
      </c>
      <c r="K63" s="34">
        <v>20.5240174672489</v>
      </c>
    </row>
    <row r="64" spans="1:11" x14ac:dyDescent="0.25">
      <c r="A64" t="s">
        <v>163</v>
      </c>
      <c r="B64" s="34">
        <v>175</v>
      </c>
      <c r="C64" s="34">
        <v>4</v>
      </c>
      <c r="D64" s="34">
        <v>70</v>
      </c>
      <c r="E64" s="34">
        <v>42</v>
      </c>
      <c r="F64" s="34">
        <v>38</v>
      </c>
      <c r="G64" s="34">
        <v>21</v>
      </c>
      <c r="H64" s="34">
        <v>2.5974025974025898</v>
      </c>
      <c r="I64" s="34">
        <v>45.454545454545404</v>
      </c>
      <c r="J64" s="34">
        <v>27.272727272727199</v>
      </c>
      <c r="K64" s="34">
        <v>24.6753246753246</v>
      </c>
    </row>
    <row r="65" spans="1:11" x14ac:dyDescent="0.25">
      <c r="A65" t="s">
        <v>164</v>
      </c>
      <c r="B65" s="34">
        <v>54709</v>
      </c>
      <c r="C65" s="34">
        <v>1524</v>
      </c>
      <c r="D65" s="34">
        <v>25279</v>
      </c>
      <c r="E65" s="34">
        <v>14604</v>
      </c>
      <c r="F65" s="34">
        <v>11363</v>
      </c>
      <c r="G65" s="34">
        <v>1939</v>
      </c>
      <c r="H65" s="34">
        <v>2.88800454803865</v>
      </c>
      <c r="I65" s="34">
        <v>47.904112184953497</v>
      </c>
      <c r="J65" s="34">
        <v>27.674815235929501</v>
      </c>
      <c r="K65" s="34">
        <v>21.533068031078201</v>
      </c>
    </row>
    <row r="66" spans="1:11" x14ac:dyDescent="0.25">
      <c r="A66" t="s">
        <v>165</v>
      </c>
      <c r="B66" s="34">
        <v>3544</v>
      </c>
      <c r="C66" s="34">
        <v>145</v>
      </c>
      <c r="D66" s="34">
        <v>1595</v>
      </c>
      <c r="E66" s="34">
        <v>934</v>
      </c>
      <c r="F66" s="34">
        <v>805</v>
      </c>
      <c r="G66" s="34">
        <v>65</v>
      </c>
      <c r="H66" s="34">
        <v>4.1678643288301203</v>
      </c>
      <c r="I66" s="34">
        <v>45.846507617131302</v>
      </c>
      <c r="J66" s="34">
        <v>26.8467950560505</v>
      </c>
      <c r="K66" s="34">
        <v>23.138832997987901</v>
      </c>
    </row>
    <row r="67" spans="1:11" x14ac:dyDescent="0.25">
      <c r="A67" t="s">
        <v>166</v>
      </c>
      <c r="B67" s="34">
        <v>908</v>
      </c>
      <c r="C67" s="34">
        <v>23</v>
      </c>
      <c r="D67" s="34">
        <v>439</v>
      </c>
      <c r="E67" s="34">
        <v>249</v>
      </c>
      <c r="F67" s="34">
        <v>184</v>
      </c>
      <c r="G67" s="34">
        <v>13</v>
      </c>
      <c r="H67" s="34">
        <v>2.5698324022346299</v>
      </c>
      <c r="I67" s="34">
        <v>49.050279329608898</v>
      </c>
      <c r="J67" s="34">
        <v>27.8212290502793</v>
      </c>
      <c r="K67" s="34">
        <v>20.558659217877</v>
      </c>
    </row>
    <row r="68" spans="1:11" x14ac:dyDescent="0.25">
      <c r="A68" t="s">
        <v>167</v>
      </c>
      <c r="B68" s="34">
        <v>1207</v>
      </c>
      <c r="C68" s="34">
        <v>35</v>
      </c>
      <c r="D68" s="34">
        <v>561</v>
      </c>
      <c r="E68" s="34">
        <v>322</v>
      </c>
      <c r="F68" s="34">
        <v>255</v>
      </c>
      <c r="G68" s="34">
        <v>34</v>
      </c>
      <c r="H68" s="34">
        <v>2.9838022165387801</v>
      </c>
      <c r="I68" s="34">
        <v>47.826086956521699</v>
      </c>
      <c r="J68" s="34">
        <v>27.450980392156801</v>
      </c>
      <c r="K68" s="34">
        <v>21.739130434782599</v>
      </c>
    </row>
    <row r="69" spans="1:11" x14ac:dyDescent="0.25">
      <c r="A69" t="s">
        <v>168</v>
      </c>
      <c r="B69" s="34">
        <v>3739</v>
      </c>
      <c r="C69" s="34">
        <v>72</v>
      </c>
      <c r="D69" s="34">
        <v>1640</v>
      </c>
      <c r="E69" s="34">
        <v>1048</v>
      </c>
      <c r="F69" s="34">
        <v>939</v>
      </c>
      <c r="G69" s="34">
        <v>40</v>
      </c>
      <c r="H69" s="34">
        <v>1.94647201946472</v>
      </c>
      <c r="I69" s="34">
        <v>44.336307110029701</v>
      </c>
      <c r="J69" s="34">
        <v>28.331981616653099</v>
      </c>
      <c r="K69" s="34">
        <v>25.385239253852301</v>
      </c>
    </row>
    <row r="70" spans="1:11" x14ac:dyDescent="0.25">
      <c r="A70" t="s">
        <v>169</v>
      </c>
      <c r="B70" s="34">
        <v>2974</v>
      </c>
      <c r="C70" s="34">
        <v>86</v>
      </c>
      <c r="D70" s="34">
        <v>1482</v>
      </c>
      <c r="E70" s="34">
        <v>773</v>
      </c>
      <c r="F70" s="34">
        <v>611</v>
      </c>
      <c r="G70" s="34">
        <v>22</v>
      </c>
      <c r="H70" s="34">
        <v>2.9132791327913199</v>
      </c>
      <c r="I70" s="34">
        <v>50.203252032520297</v>
      </c>
      <c r="J70" s="34">
        <v>26.1856368563685</v>
      </c>
      <c r="K70" s="34">
        <v>20.697831978319702</v>
      </c>
    </row>
    <row r="71" spans="1:11" x14ac:dyDescent="0.25">
      <c r="A71" t="s">
        <v>170</v>
      </c>
      <c r="B71" s="34">
        <v>6150</v>
      </c>
      <c r="C71" s="34">
        <v>145</v>
      </c>
      <c r="D71" s="34">
        <v>2786</v>
      </c>
      <c r="E71" s="34">
        <v>1658</v>
      </c>
      <c r="F71" s="34">
        <v>1121</v>
      </c>
      <c r="G71" s="34">
        <v>440</v>
      </c>
      <c r="H71" s="34">
        <v>2.5394045534150602</v>
      </c>
      <c r="I71" s="34">
        <v>48.791593695271402</v>
      </c>
      <c r="J71" s="34">
        <v>29.036777583187298</v>
      </c>
      <c r="K71" s="34">
        <v>19.632224168126001</v>
      </c>
    </row>
    <row r="72" spans="1:11" x14ac:dyDescent="0.25">
      <c r="A72" t="s">
        <v>171</v>
      </c>
      <c r="B72" s="34">
        <v>12202</v>
      </c>
      <c r="C72" s="34">
        <v>378</v>
      </c>
      <c r="D72" s="34">
        <v>5609</v>
      </c>
      <c r="E72" s="34">
        <v>3325</v>
      </c>
      <c r="F72" s="34">
        <v>2746</v>
      </c>
      <c r="G72" s="34">
        <v>144</v>
      </c>
      <c r="H72" s="34">
        <v>3.1348482335379</v>
      </c>
      <c r="I72" s="34">
        <v>46.516835296068997</v>
      </c>
      <c r="J72" s="34">
        <v>27.575053906120399</v>
      </c>
      <c r="K72" s="34">
        <v>22.773262564272599</v>
      </c>
    </row>
    <row r="73" spans="1:11" x14ac:dyDescent="0.25">
      <c r="A73" t="s">
        <v>172</v>
      </c>
      <c r="B73" s="34">
        <v>2909</v>
      </c>
      <c r="C73" s="34">
        <v>82</v>
      </c>
      <c r="D73" s="34">
        <v>1391</v>
      </c>
      <c r="E73" s="34">
        <v>821</v>
      </c>
      <c r="F73" s="34">
        <v>578</v>
      </c>
      <c r="G73" s="34">
        <v>37</v>
      </c>
      <c r="H73" s="34">
        <v>2.8551532033426099</v>
      </c>
      <c r="I73" s="34">
        <v>48.433147632311901</v>
      </c>
      <c r="J73" s="34">
        <v>28.586350974930301</v>
      </c>
      <c r="K73" s="34">
        <v>20.125348189415</v>
      </c>
    </row>
    <row r="74" spans="1:11" x14ac:dyDescent="0.25">
      <c r="A74" t="s">
        <v>173</v>
      </c>
      <c r="B74" s="34">
        <v>6991</v>
      </c>
      <c r="C74" s="34">
        <v>205</v>
      </c>
      <c r="D74" s="34">
        <v>2905</v>
      </c>
      <c r="E74" s="34">
        <v>2050</v>
      </c>
      <c r="F74" s="34">
        <v>1663</v>
      </c>
      <c r="G74" s="34">
        <v>168</v>
      </c>
      <c r="H74" s="34">
        <v>3.0045434559577799</v>
      </c>
      <c r="I74" s="34">
        <v>42.576579217353</v>
      </c>
      <c r="J74" s="34">
        <v>30.045434559577899</v>
      </c>
      <c r="K74" s="34">
        <v>24.3734427671112</v>
      </c>
    </row>
    <row r="75" spans="1:11" x14ac:dyDescent="0.25">
      <c r="A75" t="s">
        <v>174</v>
      </c>
      <c r="B75" s="34">
        <v>9197</v>
      </c>
      <c r="C75" s="34">
        <v>298</v>
      </c>
      <c r="D75" s="34">
        <v>4731</v>
      </c>
      <c r="E75" s="34">
        <v>2488</v>
      </c>
      <c r="F75" s="34">
        <v>1628</v>
      </c>
      <c r="G75" s="34">
        <v>52</v>
      </c>
      <c r="H75" s="34">
        <v>3.2586112629852302</v>
      </c>
      <c r="I75" s="34">
        <v>51.733187534171599</v>
      </c>
      <c r="J75" s="34">
        <v>27.2061235647895</v>
      </c>
      <c r="K75" s="34">
        <v>17.8020776380535</v>
      </c>
    </row>
    <row r="76" spans="1:11" x14ac:dyDescent="0.25">
      <c r="A76" t="s">
        <v>175</v>
      </c>
      <c r="B76" s="34">
        <v>173</v>
      </c>
      <c r="C76" s="34">
        <v>5</v>
      </c>
      <c r="D76" s="34">
        <v>70</v>
      </c>
      <c r="E76" s="34">
        <v>56</v>
      </c>
      <c r="F76" s="34">
        <v>40</v>
      </c>
      <c r="G76" s="34">
        <v>2</v>
      </c>
      <c r="H76" s="34">
        <v>2.9239766081871301</v>
      </c>
      <c r="I76" s="34">
        <v>40.935672514619803</v>
      </c>
      <c r="J76" s="34">
        <v>32.748538011695899</v>
      </c>
      <c r="K76" s="34">
        <v>23.391812865496998</v>
      </c>
    </row>
    <row r="77" spans="1:11" x14ac:dyDescent="0.25">
      <c r="A77" t="s">
        <v>176</v>
      </c>
      <c r="B77" s="34">
        <v>246</v>
      </c>
      <c r="C77" s="34">
        <v>5</v>
      </c>
      <c r="D77" s="34">
        <v>120</v>
      </c>
      <c r="E77" s="34">
        <v>62</v>
      </c>
      <c r="F77" s="34">
        <v>53</v>
      </c>
      <c r="G77" s="34">
        <v>6</v>
      </c>
      <c r="H77" s="34">
        <v>2.0833333333333299</v>
      </c>
      <c r="I77" s="34">
        <v>50</v>
      </c>
      <c r="J77" s="34">
        <v>25.8333333333333</v>
      </c>
      <c r="K77" s="34">
        <v>22.0833333333333</v>
      </c>
    </row>
    <row r="78" spans="1:11" x14ac:dyDescent="0.25">
      <c r="A78" t="s">
        <v>177</v>
      </c>
      <c r="B78" s="34">
        <v>4139</v>
      </c>
      <c r="C78" s="34">
        <v>114</v>
      </c>
      <c r="D78" s="34">
        <v>1915</v>
      </c>
      <c r="E78" s="34">
        <v>1128</v>
      </c>
      <c r="F78" s="34">
        <v>893</v>
      </c>
      <c r="G78" s="34">
        <v>89</v>
      </c>
      <c r="H78" s="34">
        <v>2.81481481481481</v>
      </c>
      <c r="I78" s="34">
        <v>47.283950617283899</v>
      </c>
      <c r="J78" s="34">
        <v>27.851851851851801</v>
      </c>
      <c r="K78" s="34">
        <v>22.049382716049301</v>
      </c>
    </row>
    <row r="79" spans="1:11" x14ac:dyDescent="0.25">
      <c r="A79" t="s">
        <v>178</v>
      </c>
      <c r="B79" s="34">
        <v>203</v>
      </c>
      <c r="C79" s="34">
        <v>1</v>
      </c>
      <c r="D79" s="34">
        <v>82</v>
      </c>
      <c r="E79" s="34">
        <v>59</v>
      </c>
      <c r="F79" s="34">
        <v>54</v>
      </c>
      <c r="G79" s="34">
        <v>7</v>
      </c>
      <c r="H79" s="34">
        <v>0.51020408163265296</v>
      </c>
      <c r="I79" s="34">
        <v>41.836734693877503</v>
      </c>
      <c r="J79" s="34">
        <v>30.1020408163265</v>
      </c>
      <c r="K79" s="34">
        <v>27.5510204081632</v>
      </c>
    </row>
    <row r="80" spans="1:11" x14ac:dyDescent="0.25">
      <c r="A80" t="s">
        <v>179</v>
      </c>
      <c r="B80" s="34">
        <v>143</v>
      </c>
      <c r="C80" s="34">
        <v>3</v>
      </c>
      <c r="D80" s="34">
        <v>62</v>
      </c>
      <c r="E80" s="34">
        <v>36</v>
      </c>
      <c r="F80" s="34">
        <v>32</v>
      </c>
      <c r="G80" s="34">
        <v>10</v>
      </c>
      <c r="H80" s="34">
        <v>2.2556390977443601</v>
      </c>
      <c r="I80" s="34">
        <v>46.616541353383397</v>
      </c>
      <c r="J80" s="34">
        <v>27.067669172932298</v>
      </c>
      <c r="K80" s="34">
        <v>24.060150375939799</v>
      </c>
    </row>
    <row r="81" spans="1:11" x14ac:dyDescent="0.25">
      <c r="A81" t="s">
        <v>180</v>
      </c>
      <c r="B81" s="34">
        <v>54725</v>
      </c>
      <c r="C81" s="34">
        <v>1597</v>
      </c>
      <c r="D81" s="34">
        <v>25388</v>
      </c>
      <c r="E81" s="34">
        <v>15009</v>
      </c>
      <c r="F81" s="34">
        <v>11602</v>
      </c>
      <c r="G81" s="34">
        <v>1129</v>
      </c>
      <c r="H81" s="34">
        <v>2.97969997761026</v>
      </c>
      <c r="I81" s="34">
        <v>47.369206657213198</v>
      </c>
      <c r="J81" s="34">
        <v>28.003955519068501</v>
      </c>
      <c r="K81" s="34">
        <v>21.647137846107899</v>
      </c>
    </row>
    <row r="82" spans="1:11" x14ac:dyDescent="0.25">
      <c r="A82" t="s">
        <v>181</v>
      </c>
      <c r="B82" s="34">
        <v>3481</v>
      </c>
      <c r="C82" s="34">
        <v>113</v>
      </c>
      <c r="D82" s="34">
        <v>1506</v>
      </c>
      <c r="E82" s="34">
        <v>976</v>
      </c>
      <c r="F82" s="34">
        <v>803</v>
      </c>
      <c r="G82" s="34">
        <v>83</v>
      </c>
      <c r="H82" s="34">
        <v>3.3254855797527898</v>
      </c>
      <c r="I82" s="34">
        <v>44.320188346085899</v>
      </c>
      <c r="J82" s="34">
        <v>28.722778104767499</v>
      </c>
      <c r="K82" s="34">
        <v>23.631547969393701</v>
      </c>
    </row>
    <row r="83" spans="1:11" x14ac:dyDescent="0.25">
      <c r="A83" t="s">
        <v>182</v>
      </c>
      <c r="B83" s="34">
        <v>956</v>
      </c>
      <c r="C83" s="34">
        <v>19</v>
      </c>
      <c r="D83" s="34">
        <v>443</v>
      </c>
      <c r="E83" s="34">
        <v>245</v>
      </c>
      <c r="F83" s="34">
        <v>230</v>
      </c>
      <c r="G83" s="34">
        <v>19</v>
      </c>
      <c r="H83" s="34">
        <v>2.0277481323372402</v>
      </c>
      <c r="I83" s="34">
        <v>47.278548559231503</v>
      </c>
      <c r="J83" s="34">
        <v>26.1472785485592</v>
      </c>
      <c r="K83" s="34">
        <v>24.546424759871901</v>
      </c>
    </row>
    <row r="84" spans="1:11" x14ac:dyDescent="0.25">
      <c r="A84" t="s">
        <v>183</v>
      </c>
      <c r="B84" s="34">
        <v>1256</v>
      </c>
      <c r="C84" s="34">
        <v>38</v>
      </c>
      <c r="D84" s="34">
        <v>516</v>
      </c>
      <c r="E84" s="34">
        <v>356</v>
      </c>
      <c r="F84" s="34">
        <v>326</v>
      </c>
      <c r="G84" s="34">
        <v>20</v>
      </c>
      <c r="H84" s="34">
        <v>3.07443365695792</v>
      </c>
      <c r="I84" s="34">
        <v>41.7475728155339</v>
      </c>
      <c r="J84" s="34">
        <v>28.802588996763699</v>
      </c>
      <c r="K84" s="34">
        <v>26.375404530744301</v>
      </c>
    </row>
    <row r="85" spans="1:11" x14ac:dyDescent="0.25">
      <c r="A85" t="s">
        <v>184</v>
      </c>
      <c r="B85" s="34">
        <v>3677</v>
      </c>
      <c r="C85" s="34">
        <v>68</v>
      </c>
      <c r="D85" s="34">
        <v>1568</v>
      </c>
      <c r="E85" s="34">
        <v>1066</v>
      </c>
      <c r="F85" s="34">
        <v>922</v>
      </c>
      <c r="G85" s="34">
        <v>53</v>
      </c>
      <c r="H85" s="34">
        <v>1.8763796909492201</v>
      </c>
      <c r="I85" s="34">
        <v>43.267108167770402</v>
      </c>
      <c r="J85" s="34">
        <v>29.415011037527499</v>
      </c>
      <c r="K85" s="34">
        <v>25.441501103752699</v>
      </c>
    </row>
    <row r="86" spans="1:11" x14ac:dyDescent="0.25">
      <c r="A86" t="s">
        <v>185</v>
      </c>
      <c r="B86" s="34">
        <v>2928</v>
      </c>
      <c r="C86" s="34">
        <v>59</v>
      </c>
      <c r="D86" s="34">
        <v>1363</v>
      </c>
      <c r="E86" s="34">
        <v>788</v>
      </c>
      <c r="F86" s="34">
        <v>693</v>
      </c>
      <c r="G86" s="34">
        <v>25</v>
      </c>
      <c r="H86" s="34">
        <v>2.0323802962452602</v>
      </c>
      <c r="I86" s="34">
        <v>46.951429555632103</v>
      </c>
      <c r="J86" s="34">
        <v>27.144333448156999</v>
      </c>
      <c r="K86" s="34">
        <v>23.871856699965502</v>
      </c>
    </row>
    <row r="87" spans="1:11" x14ac:dyDescent="0.25">
      <c r="A87" t="s">
        <v>186</v>
      </c>
      <c r="B87" s="34">
        <v>6303</v>
      </c>
      <c r="C87" s="34">
        <v>117</v>
      </c>
      <c r="D87" s="34">
        <v>2811</v>
      </c>
      <c r="E87" s="34">
        <v>1612</v>
      </c>
      <c r="F87" s="34">
        <v>1215</v>
      </c>
      <c r="G87" s="34">
        <v>548</v>
      </c>
      <c r="H87" s="34">
        <v>2.0330147697654199</v>
      </c>
      <c r="I87" s="34">
        <v>48.844483058210201</v>
      </c>
      <c r="J87" s="34">
        <v>28.010425716768001</v>
      </c>
      <c r="K87" s="34">
        <v>21.112076455256201</v>
      </c>
    </row>
    <row r="88" spans="1:11" x14ac:dyDescent="0.25">
      <c r="A88" t="s">
        <v>187</v>
      </c>
      <c r="B88" s="34">
        <v>12086</v>
      </c>
      <c r="C88" s="34">
        <v>346</v>
      </c>
      <c r="D88" s="34">
        <v>5419</v>
      </c>
      <c r="E88" s="34">
        <v>3414</v>
      </c>
      <c r="F88" s="34">
        <v>2795</v>
      </c>
      <c r="G88" s="34">
        <v>112</v>
      </c>
      <c r="H88" s="34">
        <v>2.8895941205946198</v>
      </c>
      <c r="I88" s="34">
        <v>45.256388842492001</v>
      </c>
      <c r="J88" s="34">
        <v>28.5117755136128</v>
      </c>
      <c r="K88" s="34">
        <v>23.342241523300402</v>
      </c>
    </row>
    <row r="89" spans="1:11" x14ac:dyDescent="0.25">
      <c r="A89" t="s">
        <v>188</v>
      </c>
      <c r="B89" s="34">
        <v>2787</v>
      </c>
      <c r="C89" s="34">
        <v>68</v>
      </c>
      <c r="D89" s="34">
        <v>1354</v>
      </c>
      <c r="E89" s="34">
        <v>774</v>
      </c>
      <c r="F89" s="34">
        <v>553</v>
      </c>
      <c r="G89" s="34">
        <v>38</v>
      </c>
      <c r="H89" s="34">
        <v>2.4736267733721302</v>
      </c>
      <c r="I89" s="34">
        <v>49.254274281556903</v>
      </c>
      <c r="J89" s="34">
        <v>28.155692979265101</v>
      </c>
      <c r="K89" s="34">
        <v>20.116405965805701</v>
      </c>
    </row>
    <row r="90" spans="1:11" x14ac:dyDescent="0.25">
      <c r="A90" t="s">
        <v>189</v>
      </c>
      <c r="B90" s="34">
        <v>6675</v>
      </c>
      <c r="C90" s="34">
        <v>204</v>
      </c>
      <c r="D90" s="34">
        <v>2828</v>
      </c>
      <c r="E90" s="34">
        <v>1834</v>
      </c>
      <c r="F90" s="34">
        <v>1639</v>
      </c>
      <c r="G90" s="34">
        <v>170</v>
      </c>
      <c r="H90" s="34">
        <v>3.1360491929285099</v>
      </c>
      <c r="I90" s="34">
        <v>43.474250576479598</v>
      </c>
      <c r="J90" s="34">
        <v>28.193697156033799</v>
      </c>
      <c r="K90" s="34">
        <v>25.196003074558</v>
      </c>
    </row>
    <row r="91" spans="1:11" x14ac:dyDescent="0.25">
      <c r="A91" t="s">
        <v>190</v>
      </c>
      <c r="B91" s="34">
        <v>9219</v>
      </c>
      <c r="C91" s="34">
        <v>301</v>
      </c>
      <c r="D91" s="34">
        <v>4687</v>
      </c>
      <c r="E91" s="34">
        <v>2394</v>
      </c>
      <c r="F91" s="34">
        <v>1787</v>
      </c>
      <c r="G91" s="34">
        <v>50</v>
      </c>
      <c r="H91" s="34">
        <v>3.2828007416294001</v>
      </c>
      <c r="I91" s="34">
        <v>51.117897262515001</v>
      </c>
      <c r="J91" s="34">
        <v>26.109717526447799</v>
      </c>
      <c r="K91" s="34">
        <v>19.489584469407699</v>
      </c>
    </row>
    <row r="92" spans="1:11" x14ac:dyDescent="0.25">
      <c r="A92" t="s">
        <v>191</v>
      </c>
      <c r="B92" s="34">
        <v>188</v>
      </c>
      <c r="C92" s="34">
        <v>2</v>
      </c>
      <c r="D92" s="34">
        <v>72</v>
      </c>
      <c r="E92" s="34">
        <v>61</v>
      </c>
      <c r="F92" s="34">
        <v>44</v>
      </c>
      <c r="G92" s="34">
        <v>9</v>
      </c>
      <c r="H92" s="34">
        <v>1.1173184357541801</v>
      </c>
      <c r="I92" s="34">
        <v>40.223463687150797</v>
      </c>
      <c r="J92" s="34">
        <v>34.078212290502698</v>
      </c>
      <c r="K92" s="34">
        <v>24.581005586592099</v>
      </c>
    </row>
    <row r="93" spans="1:11" x14ac:dyDescent="0.25">
      <c r="A93" t="s">
        <v>192</v>
      </c>
      <c r="B93" s="34">
        <v>215</v>
      </c>
      <c r="C93" s="34">
        <v>4</v>
      </c>
      <c r="D93" s="34">
        <v>97</v>
      </c>
      <c r="E93" s="34">
        <v>58</v>
      </c>
      <c r="F93" s="34">
        <v>50</v>
      </c>
      <c r="G93" s="34">
        <v>6</v>
      </c>
      <c r="H93" s="34">
        <v>1.91387559808612</v>
      </c>
      <c r="I93" s="34">
        <v>46.4114832535885</v>
      </c>
      <c r="J93" s="34">
        <v>27.7511961722488</v>
      </c>
      <c r="K93" s="34">
        <v>23.9234449760765</v>
      </c>
    </row>
    <row r="94" spans="1:11" x14ac:dyDescent="0.25">
      <c r="A94" t="s">
        <v>193</v>
      </c>
      <c r="B94" s="34">
        <v>3857</v>
      </c>
      <c r="C94" s="34">
        <v>107</v>
      </c>
      <c r="D94" s="34">
        <v>1733</v>
      </c>
      <c r="E94" s="34">
        <v>1076</v>
      </c>
      <c r="F94" s="34">
        <v>852</v>
      </c>
      <c r="G94" s="34">
        <v>89</v>
      </c>
      <c r="H94" s="34">
        <v>2.8397027600849198</v>
      </c>
      <c r="I94" s="34">
        <v>45.992569002123098</v>
      </c>
      <c r="J94" s="34">
        <v>28.556263269639</v>
      </c>
      <c r="K94" s="34">
        <v>22.611464968152799</v>
      </c>
    </row>
    <row r="95" spans="1:11" x14ac:dyDescent="0.25">
      <c r="A95" t="s">
        <v>194</v>
      </c>
      <c r="B95" s="34">
        <v>220</v>
      </c>
      <c r="C95" s="34">
        <v>2</v>
      </c>
      <c r="D95" s="34">
        <v>84</v>
      </c>
      <c r="E95" s="34">
        <v>76</v>
      </c>
      <c r="F95" s="34">
        <v>54</v>
      </c>
      <c r="G95" s="34">
        <v>4</v>
      </c>
      <c r="H95" s="34">
        <v>0.92592592592592504</v>
      </c>
      <c r="I95" s="34">
        <v>38.8888888888888</v>
      </c>
      <c r="J95" s="34">
        <v>35.185185185185098</v>
      </c>
      <c r="K95" s="34">
        <v>25</v>
      </c>
    </row>
    <row r="96" spans="1:11" x14ac:dyDescent="0.25">
      <c r="A96" t="s">
        <v>195</v>
      </c>
      <c r="B96" s="34">
        <v>133</v>
      </c>
      <c r="C96" s="34">
        <v>5</v>
      </c>
      <c r="D96" s="34">
        <v>62</v>
      </c>
      <c r="E96" s="34">
        <v>28</v>
      </c>
      <c r="F96" s="34">
        <v>24</v>
      </c>
      <c r="G96" s="34">
        <v>14</v>
      </c>
      <c r="H96" s="34">
        <v>4.2016806722688997</v>
      </c>
      <c r="I96" s="34">
        <v>52.100840336134397</v>
      </c>
      <c r="J96" s="34">
        <v>23.529411764705799</v>
      </c>
      <c r="K96" s="34">
        <v>20.168067226890699</v>
      </c>
    </row>
    <row r="97" spans="1:11" x14ac:dyDescent="0.25">
      <c r="A97" t="s">
        <v>196</v>
      </c>
      <c r="B97" s="34">
        <v>53981</v>
      </c>
      <c r="C97" s="34">
        <v>1453</v>
      </c>
      <c r="D97" s="34">
        <v>24543</v>
      </c>
      <c r="E97" s="34">
        <v>14758</v>
      </c>
      <c r="F97" s="34">
        <v>11987</v>
      </c>
      <c r="G97" s="34">
        <v>1240</v>
      </c>
      <c r="H97" s="34">
        <v>2.7549724123547099</v>
      </c>
      <c r="I97" s="34">
        <v>46.534953830985302</v>
      </c>
      <c r="J97" s="34">
        <v>27.9820253692573</v>
      </c>
      <c r="K97" s="34">
        <v>22.728048387402499</v>
      </c>
    </row>
    <row r="98" spans="1:11" x14ac:dyDescent="0.25">
      <c r="A98" t="s">
        <v>197</v>
      </c>
      <c r="B98" s="34">
        <v>3349</v>
      </c>
      <c r="C98" s="34">
        <v>107</v>
      </c>
      <c r="D98" s="34">
        <v>1476</v>
      </c>
      <c r="E98" s="34">
        <v>896</v>
      </c>
      <c r="F98" s="34">
        <v>812</v>
      </c>
      <c r="G98" s="34">
        <v>58</v>
      </c>
      <c r="H98" s="34">
        <v>3.2512914007900302</v>
      </c>
      <c r="I98" s="34">
        <v>44.849589790337198</v>
      </c>
      <c r="J98" s="34">
        <v>27.2257672439987</v>
      </c>
      <c r="K98" s="34">
        <v>24.673351564873901</v>
      </c>
    </row>
    <row r="99" spans="1:11" x14ac:dyDescent="0.25">
      <c r="A99" t="s">
        <v>198</v>
      </c>
      <c r="B99" s="34">
        <v>895</v>
      </c>
      <c r="C99" s="34">
        <v>13</v>
      </c>
      <c r="D99" s="34">
        <v>405</v>
      </c>
      <c r="E99" s="34">
        <v>251</v>
      </c>
      <c r="F99" s="34">
        <v>206</v>
      </c>
      <c r="G99" s="34">
        <v>20</v>
      </c>
      <c r="H99" s="34">
        <v>1.48571428571428</v>
      </c>
      <c r="I99" s="34">
        <v>46.285714285714199</v>
      </c>
      <c r="J99" s="34">
        <v>28.685714285714202</v>
      </c>
      <c r="K99" s="34">
        <v>23.542857142857098</v>
      </c>
    </row>
    <row r="100" spans="1:11" x14ac:dyDescent="0.25">
      <c r="A100" t="s">
        <v>199</v>
      </c>
      <c r="B100" s="34">
        <v>1239</v>
      </c>
      <c r="C100" s="34">
        <v>40</v>
      </c>
      <c r="D100" s="34">
        <v>524</v>
      </c>
      <c r="E100" s="34">
        <v>325</v>
      </c>
      <c r="F100" s="34">
        <v>324</v>
      </c>
      <c r="G100" s="34">
        <v>26</v>
      </c>
      <c r="H100" s="34">
        <v>3.2976092333058502</v>
      </c>
      <c r="I100" s="34">
        <v>43.198680956306603</v>
      </c>
      <c r="J100" s="34">
        <v>26.793075020610001</v>
      </c>
      <c r="K100" s="34">
        <v>26.710634789777401</v>
      </c>
    </row>
    <row r="101" spans="1:11" x14ac:dyDescent="0.25">
      <c r="A101" t="s">
        <v>200</v>
      </c>
      <c r="B101" s="34">
        <v>3607</v>
      </c>
      <c r="C101" s="34">
        <v>64</v>
      </c>
      <c r="D101" s="34">
        <v>1572</v>
      </c>
      <c r="E101" s="34">
        <v>1016</v>
      </c>
      <c r="F101" s="34">
        <v>901</v>
      </c>
      <c r="G101" s="34">
        <v>54</v>
      </c>
      <c r="H101" s="34">
        <v>1.8012946805516401</v>
      </c>
      <c r="I101" s="34">
        <v>44.2443005910498</v>
      </c>
      <c r="J101" s="34">
        <v>28.5955530537573</v>
      </c>
      <c r="K101" s="34">
        <v>25.358851674641102</v>
      </c>
    </row>
    <row r="102" spans="1:11" x14ac:dyDescent="0.25">
      <c r="A102" t="s">
        <v>201</v>
      </c>
      <c r="B102" s="34">
        <v>2875</v>
      </c>
      <c r="C102" s="34">
        <v>78</v>
      </c>
      <c r="D102" s="34">
        <v>1388</v>
      </c>
      <c r="E102" s="34">
        <v>762</v>
      </c>
      <c r="F102" s="34">
        <v>611</v>
      </c>
      <c r="G102" s="34">
        <v>36</v>
      </c>
      <c r="H102" s="34">
        <v>2.74744628390278</v>
      </c>
      <c r="I102" s="34">
        <v>48.890454385346899</v>
      </c>
      <c r="J102" s="34">
        <v>26.840436773511801</v>
      </c>
      <c r="K102" s="34">
        <v>21.5216625572384</v>
      </c>
    </row>
    <row r="103" spans="1:11" x14ac:dyDescent="0.25">
      <c r="A103" t="s">
        <v>202</v>
      </c>
      <c r="B103" s="34">
        <v>6070</v>
      </c>
      <c r="C103" s="34">
        <v>129</v>
      </c>
      <c r="D103" s="34">
        <v>2741</v>
      </c>
      <c r="E103" s="34">
        <v>1607</v>
      </c>
      <c r="F103" s="34">
        <v>1260</v>
      </c>
      <c r="G103" s="34">
        <v>333</v>
      </c>
      <c r="H103" s="34">
        <v>2.2485619661844098</v>
      </c>
      <c r="I103" s="34">
        <v>47.777584103189803</v>
      </c>
      <c r="J103" s="34">
        <v>28.0111556562663</v>
      </c>
      <c r="K103" s="34">
        <v>21.962698274359401</v>
      </c>
    </row>
    <row r="104" spans="1:11" x14ac:dyDescent="0.25">
      <c r="A104" t="s">
        <v>203</v>
      </c>
      <c r="B104" s="34">
        <v>11920</v>
      </c>
      <c r="C104" s="34">
        <v>368</v>
      </c>
      <c r="D104" s="34">
        <v>5156</v>
      </c>
      <c r="E104" s="34">
        <v>3351</v>
      </c>
      <c r="F104" s="34">
        <v>2940</v>
      </c>
      <c r="G104" s="34">
        <v>105</v>
      </c>
      <c r="H104" s="34">
        <v>3.1146847228099799</v>
      </c>
      <c r="I104" s="34">
        <v>43.639441388065997</v>
      </c>
      <c r="J104" s="34">
        <v>28.362251375370199</v>
      </c>
      <c r="K104" s="34">
        <v>24.8836225137537</v>
      </c>
    </row>
    <row r="105" spans="1:11" x14ac:dyDescent="0.25">
      <c r="A105" t="s">
        <v>204</v>
      </c>
      <c r="B105" s="34">
        <v>2756</v>
      </c>
      <c r="C105" s="34">
        <v>62</v>
      </c>
      <c r="D105" s="34">
        <v>1299</v>
      </c>
      <c r="E105" s="34">
        <v>728</v>
      </c>
      <c r="F105" s="34">
        <v>631</v>
      </c>
      <c r="G105" s="34">
        <v>36</v>
      </c>
      <c r="H105" s="34">
        <v>2.27941176470588</v>
      </c>
      <c r="I105" s="34">
        <v>47.7573529411764</v>
      </c>
      <c r="J105" s="34">
        <v>26.764705882352899</v>
      </c>
      <c r="K105" s="34">
        <v>23.198529411764699</v>
      </c>
    </row>
    <row r="106" spans="1:11" x14ac:dyDescent="0.25">
      <c r="A106" t="s">
        <v>205</v>
      </c>
      <c r="B106" s="34">
        <v>6638</v>
      </c>
      <c r="C106" s="34">
        <v>152</v>
      </c>
      <c r="D106" s="34">
        <v>2591</v>
      </c>
      <c r="E106" s="34">
        <v>1905</v>
      </c>
      <c r="F106" s="34">
        <v>1796</v>
      </c>
      <c r="G106" s="34">
        <v>194</v>
      </c>
      <c r="H106" s="34">
        <v>2.3587833643699501</v>
      </c>
      <c r="I106" s="34">
        <v>40.207945375543098</v>
      </c>
      <c r="J106" s="34">
        <v>29.562383612662899</v>
      </c>
      <c r="K106" s="34">
        <v>27.870887647423899</v>
      </c>
    </row>
    <row r="107" spans="1:11" x14ac:dyDescent="0.25">
      <c r="A107" t="s">
        <v>206</v>
      </c>
      <c r="B107" s="34">
        <v>9069</v>
      </c>
      <c r="C107" s="34">
        <v>284</v>
      </c>
      <c r="D107" s="34">
        <v>4531</v>
      </c>
      <c r="E107" s="34">
        <v>2420</v>
      </c>
      <c r="F107" s="34">
        <v>1787</v>
      </c>
      <c r="G107" s="34">
        <v>47</v>
      </c>
      <c r="H107" s="34">
        <v>3.1478607847483899</v>
      </c>
      <c r="I107" s="34">
        <v>50.221680336954101</v>
      </c>
      <c r="J107" s="34">
        <v>26.823320771447499</v>
      </c>
      <c r="K107" s="34">
        <v>19.807138106849902</v>
      </c>
    </row>
    <row r="108" spans="1:11" x14ac:dyDescent="0.25">
      <c r="A108" t="s">
        <v>207</v>
      </c>
      <c r="B108" s="34">
        <v>177</v>
      </c>
      <c r="C108" s="34">
        <v>2</v>
      </c>
      <c r="D108" s="34">
        <v>73</v>
      </c>
      <c r="E108" s="34">
        <v>52</v>
      </c>
      <c r="F108" s="34">
        <v>43</v>
      </c>
      <c r="G108" s="34">
        <v>7</v>
      </c>
      <c r="H108" s="34">
        <v>1.1764705882352899</v>
      </c>
      <c r="I108" s="34">
        <v>42.941176470588204</v>
      </c>
      <c r="J108" s="34">
        <v>30.588235294117599</v>
      </c>
      <c r="K108" s="34">
        <v>25.294117647058801</v>
      </c>
    </row>
    <row r="109" spans="1:11" x14ac:dyDescent="0.25">
      <c r="A109" t="s">
        <v>208</v>
      </c>
      <c r="B109" s="34">
        <v>254</v>
      </c>
      <c r="C109" s="34">
        <v>9</v>
      </c>
      <c r="D109" s="34">
        <v>121</v>
      </c>
      <c r="E109" s="34">
        <v>59</v>
      </c>
      <c r="F109" s="34">
        <v>61</v>
      </c>
      <c r="G109" s="34">
        <v>4</v>
      </c>
      <c r="H109" s="34">
        <v>3.5999999999999899</v>
      </c>
      <c r="I109" s="34">
        <v>48.4</v>
      </c>
      <c r="J109" s="34">
        <v>23.599999999999898</v>
      </c>
      <c r="K109" s="34">
        <v>24.4</v>
      </c>
    </row>
    <row r="110" spans="1:11" x14ac:dyDescent="0.25">
      <c r="A110" t="s">
        <v>209</v>
      </c>
      <c r="B110" s="34">
        <v>3843</v>
      </c>
      <c r="C110" s="34">
        <v>116</v>
      </c>
      <c r="D110" s="34">
        <v>1688</v>
      </c>
      <c r="E110" s="34">
        <v>1084</v>
      </c>
      <c r="F110" s="34">
        <v>868</v>
      </c>
      <c r="G110" s="34">
        <v>87</v>
      </c>
      <c r="H110" s="34">
        <v>3.0883919062832801</v>
      </c>
      <c r="I110" s="34">
        <v>44.9414270500532</v>
      </c>
      <c r="J110" s="34">
        <v>28.8604898828541</v>
      </c>
      <c r="K110" s="34">
        <v>23.109691160809302</v>
      </c>
    </row>
    <row r="111" spans="1:11" x14ac:dyDescent="0.25">
      <c r="A111" t="s">
        <v>210</v>
      </c>
      <c r="B111" s="34">
        <v>229</v>
      </c>
      <c r="C111" s="34">
        <v>5</v>
      </c>
      <c r="D111" s="34">
        <v>97</v>
      </c>
      <c r="E111" s="34">
        <v>58</v>
      </c>
      <c r="F111" s="34">
        <v>66</v>
      </c>
      <c r="G111" s="34">
        <v>3</v>
      </c>
      <c r="H111" s="34">
        <v>2.2123893805309698</v>
      </c>
      <c r="I111" s="34">
        <v>42.920353982300803</v>
      </c>
      <c r="J111" s="34">
        <v>25.663716814159201</v>
      </c>
      <c r="K111" s="34">
        <v>29.2035398230088</v>
      </c>
    </row>
    <row r="112" spans="1:11" x14ac:dyDescent="0.25">
      <c r="A112" t="s">
        <v>211</v>
      </c>
      <c r="B112" s="34">
        <v>124</v>
      </c>
      <c r="C112" s="34">
        <v>2</v>
      </c>
      <c r="D112" s="34">
        <v>50</v>
      </c>
      <c r="E112" s="34">
        <v>27</v>
      </c>
      <c r="F112" s="34">
        <v>30</v>
      </c>
      <c r="G112" s="34">
        <v>15</v>
      </c>
      <c r="H112" s="34">
        <v>1.8348623853210999</v>
      </c>
      <c r="I112" s="34">
        <v>45.871559633027502</v>
      </c>
      <c r="J112" s="34">
        <v>24.7706422018348</v>
      </c>
      <c r="K112" s="34">
        <v>27.5229357798165</v>
      </c>
    </row>
    <row r="113" spans="1:11" x14ac:dyDescent="0.25">
      <c r="A113" t="s">
        <v>212</v>
      </c>
      <c r="B113" s="34">
        <v>53045</v>
      </c>
      <c r="C113" s="34">
        <v>1431</v>
      </c>
      <c r="D113" s="34">
        <v>23712</v>
      </c>
      <c r="E113" s="34">
        <v>14541</v>
      </c>
      <c r="F113" s="34">
        <v>12336</v>
      </c>
      <c r="G113" s="34">
        <v>1025</v>
      </c>
      <c r="H113" s="34">
        <v>2.7508650519031099</v>
      </c>
      <c r="I113" s="34">
        <v>45.582468281430202</v>
      </c>
      <c r="J113" s="34">
        <v>27.952710495963</v>
      </c>
      <c r="K113" s="34">
        <v>23.713956170703501</v>
      </c>
    </row>
    <row r="114" spans="1:11" x14ac:dyDescent="0.25">
      <c r="A114" t="s">
        <v>213</v>
      </c>
      <c r="B114" s="34">
        <v>3273</v>
      </c>
      <c r="C114" s="34">
        <v>104</v>
      </c>
      <c r="D114" s="34">
        <v>1316</v>
      </c>
      <c r="E114" s="34">
        <v>910</v>
      </c>
      <c r="F114" s="34">
        <v>899</v>
      </c>
      <c r="G114" s="34">
        <v>44</v>
      </c>
      <c r="H114" s="34">
        <v>3.22081139671725</v>
      </c>
      <c r="I114" s="34">
        <v>40.755651904614403</v>
      </c>
      <c r="J114" s="34">
        <v>28.1820997212759</v>
      </c>
      <c r="K114" s="34">
        <v>27.841436977392299</v>
      </c>
    </row>
    <row r="115" spans="1:11" x14ac:dyDescent="0.25">
      <c r="A115" t="s">
        <v>214</v>
      </c>
      <c r="B115" s="34">
        <v>927</v>
      </c>
      <c r="C115" s="34">
        <v>28</v>
      </c>
      <c r="D115" s="34">
        <v>408</v>
      </c>
      <c r="E115" s="34">
        <v>264</v>
      </c>
      <c r="F115" s="34">
        <v>198</v>
      </c>
      <c r="G115" s="34">
        <v>29</v>
      </c>
      <c r="H115" s="34">
        <v>3.1180400890868598</v>
      </c>
      <c r="I115" s="34">
        <v>45.434298440979902</v>
      </c>
      <c r="J115" s="34">
        <v>29.398663697104599</v>
      </c>
      <c r="K115" s="34">
        <v>22.0489977728285</v>
      </c>
    </row>
    <row r="116" spans="1:11" x14ac:dyDescent="0.25">
      <c r="A116" t="s">
        <v>215</v>
      </c>
      <c r="B116" s="34">
        <v>1251</v>
      </c>
      <c r="C116" s="34">
        <v>34</v>
      </c>
      <c r="D116" s="34">
        <v>491</v>
      </c>
      <c r="E116" s="34">
        <v>352</v>
      </c>
      <c r="F116" s="34">
        <v>318</v>
      </c>
      <c r="G116" s="34">
        <v>56</v>
      </c>
      <c r="H116" s="34">
        <v>2.8451882845188199</v>
      </c>
      <c r="I116" s="34">
        <v>41.087866108786599</v>
      </c>
      <c r="J116" s="34">
        <v>29.456066945606601</v>
      </c>
      <c r="K116" s="34">
        <v>26.610878661087799</v>
      </c>
    </row>
    <row r="117" spans="1:11" x14ac:dyDescent="0.25">
      <c r="A117" t="s">
        <v>216</v>
      </c>
      <c r="B117" s="34">
        <v>3400</v>
      </c>
      <c r="C117" s="34">
        <v>95</v>
      </c>
      <c r="D117" s="34">
        <v>1356</v>
      </c>
      <c r="E117" s="34">
        <v>914</v>
      </c>
      <c r="F117" s="34">
        <v>838</v>
      </c>
      <c r="G117" s="34">
        <v>197</v>
      </c>
      <c r="H117" s="34">
        <v>2.9659694036840398</v>
      </c>
      <c r="I117" s="34">
        <v>42.3353106462691</v>
      </c>
      <c r="J117" s="34">
        <v>28.535747736497001</v>
      </c>
      <c r="K117" s="34">
        <v>26.1629722135497</v>
      </c>
    </row>
    <row r="118" spans="1:11" x14ac:dyDescent="0.25">
      <c r="A118" t="s">
        <v>217</v>
      </c>
      <c r="B118" s="34">
        <v>2780</v>
      </c>
      <c r="C118" s="34">
        <v>42</v>
      </c>
      <c r="D118" s="34">
        <v>1500</v>
      </c>
      <c r="E118" s="34">
        <v>612</v>
      </c>
      <c r="F118" s="34">
        <v>585</v>
      </c>
      <c r="G118" s="34">
        <v>41</v>
      </c>
      <c r="H118" s="34">
        <v>1.53340635268346</v>
      </c>
      <c r="I118" s="34">
        <v>54.7645125958379</v>
      </c>
      <c r="J118" s="34">
        <v>22.343921139101798</v>
      </c>
      <c r="K118" s="34">
        <v>21.358159912376699</v>
      </c>
    </row>
    <row r="119" spans="1:11" x14ac:dyDescent="0.25">
      <c r="A119" t="s">
        <v>218</v>
      </c>
      <c r="B119" s="34">
        <v>5791</v>
      </c>
      <c r="C119" s="34">
        <v>131</v>
      </c>
      <c r="D119" s="34">
        <v>2528</v>
      </c>
      <c r="E119" s="34">
        <v>1571</v>
      </c>
      <c r="F119" s="34">
        <v>1175</v>
      </c>
      <c r="G119" s="34">
        <v>386</v>
      </c>
      <c r="H119" s="34">
        <v>2.4236817761332099</v>
      </c>
      <c r="I119" s="34">
        <v>46.771507863089703</v>
      </c>
      <c r="J119" s="34">
        <v>29.065679925994399</v>
      </c>
      <c r="K119" s="34">
        <v>21.739130434782599</v>
      </c>
    </row>
    <row r="120" spans="1:11" x14ac:dyDescent="0.25">
      <c r="A120" t="s">
        <v>219</v>
      </c>
      <c r="B120" s="34">
        <v>11697</v>
      </c>
      <c r="C120" s="34">
        <v>312</v>
      </c>
      <c r="D120" s="34">
        <v>4448</v>
      </c>
      <c r="E120" s="34">
        <v>2953</v>
      </c>
      <c r="F120" s="34">
        <v>2654</v>
      </c>
      <c r="G120" s="34">
        <v>1330</v>
      </c>
      <c r="H120" s="34">
        <v>3.0095495321693799</v>
      </c>
      <c r="I120" s="34">
        <v>42.905372817594198</v>
      </c>
      <c r="J120" s="34">
        <v>28.484614642615899</v>
      </c>
      <c r="K120" s="34">
        <v>25.600463007620299</v>
      </c>
    </row>
    <row r="121" spans="1:11" x14ac:dyDescent="0.25">
      <c r="A121" t="s">
        <v>220</v>
      </c>
      <c r="B121" s="34">
        <v>2620</v>
      </c>
      <c r="C121" s="34">
        <v>65</v>
      </c>
      <c r="D121" s="34">
        <v>1185</v>
      </c>
      <c r="E121" s="34">
        <v>726</v>
      </c>
      <c r="F121" s="34">
        <v>586</v>
      </c>
      <c r="G121" s="34">
        <v>58</v>
      </c>
      <c r="H121" s="34">
        <v>2.5370804059328602</v>
      </c>
      <c r="I121" s="34">
        <v>46.252927400468302</v>
      </c>
      <c r="J121" s="34">
        <v>28.3372365339578</v>
      </c>
      <c r="K121" s="34">
        <v>22.872755659640902</v>
      </c>
    </row>
    <row r="122" spans="1:11" x14ac:dyDescent="0.25">
      <c r="A122" t="s">
        <v>221</v>
      </c>
      <c r="B122" s="34">
        <v>6640</v>
      </c>
      <c r="C122" s="34">
        <v>158</v>
      </c>
      <c r="D122" s="34">
        <v>2480</v>
      </c>
      <c r="E122" s="34">
        <v>1772</v>
      </c>
      <c r="F122" s="34">
        <v>1754</v>
      </c>
      <c r="G122" s="34">
        <v>476</v>
      </c>
      <c r="H122" s="34">
        <v>2.5632706035042099</v>
      </c>
      <c r="I122" s="34">
        <v>40.233614536015502</v>
      </c>
      <c r="J122" s="34">
        <v>28.747566515249801</v>
      </c>
      <c r="K122" s="34">
        <v>28.455548345230302</v>
      </c>
    </row>
    <row r="123" spans="1:11" x14ac:dyDescent="0.25">
      <c r="A123" t="s">
        <v>222</v>
      </c>
      <c r="B123" s="34">
        <v>8753</v>
      </c>
      <c r="C123" s="34">
        <v>257</v>
      </c>
      <c r="D123" s="34">
        <v>4298</v>
      </c>
      <c r="E123" s="34">
        <v>2400</v>
      </c>
      <c r="F123" s="34">
        <v>1756</v>
      </c>
      <c r="G123" s="34">
        <v>42</v>
      </c>
      <c r="H123" s="34">
        <v>2.9502927333256799</v>
      </c>
      <c r="I123" s="34">
        <v>49.339915049936799</v>
      </c>
      <c r="J123" s="34">
        <v>27.551371828722299</v>
      </c>
      <c r="K123" s="34">
        <v>20.158420388015099</v>
      </c>
    </row>
    <row r="124" spans="1:11" x14ac:dyDescent="0.25">
      <c r="A124" t="s">
        <v>223</v>
      </c>
      <c r="B124" s="34">
        <v>166</v>
      </c>
      <c r="C124" s="34">
        <v>4</v>
      </c>
      <c r="D124" s="34">
        <v>61</v>
      </c>
      <c r="E124" s="34">
        <v>56</v>
      </c>
      <c r="F124" s="34">
        <v>44</v>
      </c>
      <c r="G124" s="34">
        <v>1</v>
      </c>
      <c r="H124" s="34">
        <v>2.4242424242424199</v>
      </c>
      <c r="I124" s="34">
        <v>36.969696969696898</v>
      </c>
      <c r="J124" s="34">
        <v>33.939393939393902</v>
      </c>
      <c r="K124" s="34">
        <v>26.6666666666666</v>
      </c>
    </row>
    <row r="125" spans="1:11" x14ac:dyDescent="0.25">
      <c r="A125" t="s">
        <v>224</v>
      </c>
      <c r="B125" s="34">
        <v>208</v>
      </c>
      <c r="C125" s="34">
        <v>5</v>
      </c>
      <c r="D125" s="34">
        <v>86</v>
      </c>
      <c r="E125" s="34">
        <v>55</v>
      </c>
      <c r="F125" s="34">
        <v>56</v>
      </c>
      <c r="G125" s="34">
        <v>6</v>
      </c>
      <c r="H125" s="34">
        <v>2.4752475247524699</v>
      </c>
      <c r="I125" s="34">
        <v>42.574257425742502</v>
      </c>
      <c r="J125" s="34">
        <v>27.2277227722772</v>
      </c>
      <c r="K125" s="34">
        <v>27.722772277227701</v>
      </c>
    </row>
    <row r="126" spans="1:11" x14ac:dyDescent="0.25">
      <c r="A126" t="s">
        <v>225</v>
      </c>
      <c r="B126" s="34">
        <v>3608</v>
      </c>
      <c r="C126" s="34">
        <v>94</v>
      </c>
      <c r="D126" s="34">
        <v>1302</v>
      </c>
      <c r="E126" s="34">
        <v>810</v>
      </c>
      <c r="F126" s="34">
        <v>723</v>
      </c>
      <c r="G126" s="34">
        <v>679</v>
      </c>
      <c r="H126" s="34">
        <v>3.2092864458859598</v>
      </c>
      <c r="I126" s="34">
        <v>44.452031410037499</v>
      </c>
      <c r="J126" s="34">
        <v>27.654489586889699</v>
      </c>
      <c r="K126" s="34">
        <v>24.684192557186702</v>
      </c>
    </row>
    <row r="127" spans="1:11" x14ac:dyDescent="0.25">
      <c r="A127" t="s">
        <v>226</v>
      </c>
      <c r="B127" s="34">
        <v>197</v>
      </c>
      <c r="C127" s="34">
        <v>1</v>
      </c>
      <c r="D127" s="34">
        <v>66</v>
      </c>
      <c r="E127" s="34">
        <v>68</v>
      </c>
      <c r="F127" s="34">
        <v>55</v>
      </c>
      <c r="G127" s="34">
        <v>7</v>
      </c>
      <c r="H127" s="34">
        <v>0.52631578947368396</v>
      </c>
      <c r="I127" s="34">
        <v>34.736842105263101</v>
      </c>
      <c r="J127" s="34">
        <v>35.789473684210499</v>
      </c>
      <c r="K127" s="34">
        <v>28.947368421052602</v>
      </c>
    </row>
    <row r="128" spans="1:11" x14ac:dyDescent="0.25">
      <c r="A128" t="s">
        <v>227</v>
      </c>
      <c r="B128" s="34">
        <v>104</v>
      </c>
      <c r="C128" s="34" t="s">
        <v>799</v>
      </c>
      <c r="D128" s="34">
        <v>37</v>
      </c>
      <c r="E128" s="34">
        <v>31</v>
      </c>
      <c r="F128" s="34">
        <v>24</v>
      </c>
      <c r="G128" s="34">
        <v>12</v>
      </c>
      <c r="H128" s="34" t="s">
        <v>799</v>
      </c>
      <c r="I128" s="34">
        <v>40.2173913043478</v>
      </c>
      <c r="J128" s="34">
        <v>33.695652173912997</v>
      </c>
      <c r="K128" s="34">
        <v>26.086956521739101</v>
      </c>
    </row>
    <row r="129" spans="1:11" x14ac:dyDescent="0.25">
      <c r="A129" t="s">
        <v>228</v>
      </c>
      <c r="B129" s="34">
        <v>51415</v>
      </c>
      <c r="C129" s="34">
        <v>1330</v>
      </c>
      <c r="D129" s="34">
        <v>21562</v>
      </c>
      <c r="E129" s="34">
        <v>13494</v>
      </c>
      <c r="F129" s="34">
        <v>11665</v>
      </c>
      <c r="G129" s="34">
        <v>3364</v>
      </c>
      <c r="H129" s="34">
        <v>2.7678924476077502</v>
      </c>
      <c r="I129" s="34">
        <v>44.873155605502397</v>
      </c>
      <c r="J129" s="34">
        <v>28.082662171442799</v>
      </c>
      <c r="K129" s="34">
        <v>24.276289775446902</v>
      </c>
    </row>
    <row r="130" spans="1:11" x14ac:dyDescent="0.25">
      <c r="A130" t="s">
        <v>229</v>
      </c>
      <c r="B130" s="34">
        <v>3069</v>
      </c>
      <c r="C130" s="34">
        <v>81</v>
      </c>
      <c r="D130" s="34">
        <v>1269</v>
      </c>
      <c r="E130" s="34">
        <v>866</v>
      </c>
      <c r="F130" s="34">
        <v>807</v>
      </c>
      <c r="G130" s="34">
        <v>46</v>
      </c>
      <c r="H130" s="34">
        <v>2.6794574925570598</v>
      </c>
      <c r="I130" s="34">
        <v>41.978167383393902</v>
      </c>
      <c r="J130" s="34">
        <v>28.6470393648693</v>
      </c>
      <c r="K130" s="34">
        <v>26.695335759179599</v>
      </c>
    </row>
    <row r="131" spans="1:11" x14ac:dyDescent="0.25">
      <c r="A131" t="s">
        <v>230</v>
      </c>
      <c r="B131" s="34">
        <v>894</v>
      </c>
      <c r="C131" s="34">
        <v>15</v>
      </c>
      <c r="D131" s="34">
        <v>405</v>
      </c>
      <c r="E131" s="34">
        <v>267</v>
      </c>
      <c r="F131" s="34">
        <v>184</v>
      </c>
      <c r="G131" s="34">
        <v>23</v>
      </c>
      <c r="H131" s="34">
        <v>1.72215843857634</v>
      </c>
      <c r="I131" s="34">
        <v>46.498277841561404</v>
      </c>
      <c r="J131" s="34">
        <v>30.654420206659001</v>
      </c>
      <c r="K131" s="34">
        <v>21.125143513203199</v>
      </c>
    </row>
    <row r="132" spans="1:11" x14ac:dyDescent="0.25">
      <c r="A132" t="s">
        <v>231</v>
      </c>
      <c r="B132" s="34">
        <v>1140</v>
      </c>
      <c r="C132" s="34">
        <v>34</v>
      </c>
      <c r="D132" s="34">
        <v>465</v>
      </c>
      <c r="E132" s="34">
        <v>323</v>
      </c>
      <c r="F132" s="34">
        <v>310</v>
      </c>
      <c r="G132" s="34">
        <v>8</v>
      </c>
      <c r="H132" s="34">
        <v>3.0035335689045901</v>
      </c>
      <c r="I132" s="34">
        <v>41.077738515900997</v>
      </c>
      <c r="J132" s="34">
        <v>28.533568904593601</v>
      </c>
      <c r="K132" s="34">
        <v>27.385159010600699</v>
      </c>
    </row>
    <row r="133" spans="1:11" x14ac:dyDescent="0.25">
      <c r="A133" t="s">
        <v>232</v>
      </c>
      <c r="B133" s="34">
        <v>3377</v>
      </c>
      <c r="C133" s="34">
        <v>96</v>
      </c>
      <c r="D133" s="34">
        <v>1267</v>
      </c>
      <c r="E133" s="34">
        <v>866</v>
      </c>
      <c r="F133" s="34">
        <v>801</v>
      </c>
      <c r="G133" s="34">
        <v>347</v>
      </c>
      <c r="H133" s="34">
        <v>3.16831683168316</v>
      </c>
      <c r="I133" s="34">
        <v>41.815181518151803</v>
      </c>
      <c r="J133" s="34">
        <v>28.580858085808501</v>
      </c>
      <c r="K133" s="34">
        <v>26.435643564356401</v>
      </c>
    </row>
    <row r="134" spans="1:11" x14ac:dyDescent="0.25">
      <c r="A134" t="s">
        <v>233</v>
      </c>
      <c r="B134" s="34">
        <v>2680</v>
      </c>
      <c r="C134" s="34">
        <v>68</v>
      </c>
      <c r="D134" s="34">
        <v>1184</v>
      </c>
      <c r="E134" s="34">
        <v>742</v>
      </c>
      <c r="F134" s="34">
        <v>668</v>
      </c>
      <c r="G134" s="34">
        <v>18</v>
      </c>
      <c r="H134" s="34">
        <v>2.55447032306536</v>
      </c>
      <c r="I134" s="34">
        <v>44.477836213373401</v>
      </c>
      <c r="J134" s="34">
        <v>27.873779113448499</v>
      </c>
      <c r="K134" s="34">
        <v>25.093914350112598</v>
      </c>
    </row>
    <row r="135" spans="1:11" x14ac:dyDescent="0.25">
      <c r="A135" t="s">
        <v>234</v>
      </c>
      <c r="B135" s="34">
        <v>5712</v>
      </c>
      <c r="C135" s="34">
        <v>122</v>
      </c>
      <c r="D135" s="34">
        <v>2491</v>
      </c>
      <c r="E135" s="34">
        <v>1467</v>
      </c>
      <c r="F135" s="34">
        <v>1208</v>
      </c>
      <c r="G135" s="34">
        <v>424</v>
      </c>
      <c r="H135" s="34">
        <v>2.3071104387291901</v>
      </c>
      <c r="I135" s="34">
        <v>47.106656580937901</v>
      </c>
      <c r="J135" s="34">
        <v>27.742057488653501</v>
      </c>
      <c r="K135" s="34">
        <v>22.844175491679199</v>
      </c>
    </row>
    <row r="136" spans="1:11" x14ac:dyDescent="0.25">
      <c r="A136" t="s">
        <v>235</v>
      </c>
      <c r="B136" s="34">
        <v>11476</v>
      </c>
      <c r="C136" s="34">
        <v>325</v>
      </c>
      <c r="D136" s="34">
        <v>4705</v>
      </c>
      <c r="E136" s="34">
        <v>3004</v>
      </c>
      <c r="F136" s="34">
        <v>2545</v>
      </c>
      <c r="G136" s="34">
        <v>897</v>
      </c>
      <c r="H136" s="34">
        <v>3.0721240192834798</v>
      </c>
      <c r="I136" s="34">
        <v>44.474903109934701</v>
      </c>
      <c r="J136" s="34">
        <v>28.3958786274695</v>
      </c>
      <c r="K136" s="34">
        <v>24.0570942433122</v>
      </c>
    </row>
    <row r="137" spans="1:11" x14ac:dyDescent="0.25">
      <c r="A137" t="s">
        <v>236</v>
      </c>
      <c r="B137" s="34">
        <v>2522</v>
      </c>
      <c r="C137" s="34">
        <v>67</v>
      </c>
      <c r="D137" s="34">
        <v>1014</v>
      </c>
      <c r="E137" s="34">
        <v>669</v>
      </c>
      <c r="F137" s="34">
        <v>617</v>
      </c>
      <c r="G137" s="34">
        <v>155</v>
      </c>
      <c r="H137" s="34">
        <v>2.8305872412336202</v>
      </c>
      <c r="I137" s="34">
        <v>42.839036755386502</v>
      </c>
      <c r="J137" s="34">
        <v>28.263624841571598</v>
      </c>
      <c r="K137" s="34">
        <v>26.066751161808099</v>
      </c>
    </row>
    <row r="138" spans="1:11" x14ac:dyDescent="0.25">
      <c r="A138" t="s">
        <v>237</v>
      </c>
      <c r="B138" s="34">
        <v>6380</v>
      </c>
      <c r="C138" s="34">
        <v>173</v>
      </c>
      <c r="D138" s="34">
        <v>2469</v>
      </c>
      <c r="E138" s="34">
        <v>1786</v>
      </c>
      <c r="F138" s="34">
        <v>1698</v>
      </c>
      <c r="G138" s="34">
        <v>254</v>
      </c>
      <c r="H138" s="34">
        <v>2.8240287300032598</v>
      </c>
      <c r="I138" s="34">
        <v>40.303623898139001</v>
      </c>
      <c r="J138" s="34">
        <v>29.154423767548099</v>
      </c>
      <c r="K138" s="34">
        <v>27.717923604309501</v>
      </c>
    </row>
    <row r="139" spans="1:11" x14ac:dyDescent="0.25">
      <c r="A139" t="s">
        <v>238</v>
      </c>
      <c r="B139" s="34">
        <v>8554</v>
      </c>
      <c r="C139" s="34">
        <v>261</v>
      </c>
      <c r="D139" s="34">
        <v>4279</v>
      </c>
      <c r="E139" s="34">
        <v>2246</v>
      </c>
      <c r="F139" s="34">
        <v>1730</v>
      </c>
      <c r="G139" s="34">
        <v>38</v>
      </c>
      <c r="H139" s="34">
        <v>3.0648191639267202</v>
      </c>
      <c r="I139" s="34">
        <v>50.246594645373399</v>
      </c>
      <c r="J139" s="34">
        <v>26.373884452794702</v>
      </c>
      <c r="K139" s="34">
        <v>20.3147017379051</v>
      </c>
    </row>
    <row r="140" spans="1:11" x14ac:dyDescent="0.25">
      <c r="A140" t="s">
        <v>239</v>
      </c>
      <c r="B140" s="34">
        <v>177</v>
      </c>
      <c r="C140" s="34">
        <v>2</v>
      </c>
      <c r="D140" s="34">
        <v>83</v>
      </c>
      <c r="E140" s="34">
        <v>52</v>
      </c>
      <c r="F140" s="34">
        <v>40</v>
      </c>
      <c r="G140" s="34" t="s">
        <v>799</v>
      </c>
      <c r="H140" s="34">
        <v>1.1299435028248499</v>
      </c>
      <c r="I140" s="34">
        <v>46.892655367231598</v>
      </c>
      <c r="J140" s="34">
        <v>29.3785310734463</v>
      </c>
      <c r="K140" s="34">
        <v>22.598870056497098</v>
      </c>
    </row>
    <row r="141" spans="1:11" x14ac:dyDescent="0.25">
      <c r="A141" t="s">
        <v>240</v>
      </c>
      <c r="B141" s="34">
        <v>202</v>
      </c>
      <c r="C141" s="34">
        <v>4</v>
      </c>
      <c r="D141" s="34">
        <v>85</v>
      </c>
      <c r="E141" s="34">
        <v>65</v>
      </c>
      <c r="F141" s="34">
        <v>40</v>
      </c>
      <c r="G141" s="34">
        <v>8</v>
      </c>
      <c r="H141" s="34">
        <v>2.0618556701030899</v>
      </c>
      <c r="I141" s="34">
        <v>43.814432989690701</v>
      </c>
      <c r="J141" s="34">
        <v>33.505154639175203</v>
      </c>
      <c r="K141" s="34">
        <v>20.618556701030901</v>
      </c>
    </row>
    <row r="142" spans="1:11" x14ac:dyDescent="0.25">
      <c r="A142" t="s">
        <v>241</v>
      </c>
      <c r="B142" s="34">
        <v>3477</v>
      </c>
      <c r="C142" s="34">
        <v>20</v>
      </c>
      <c r="D142" s="34">
        <v>548</v>
      </c>
      <c r="E142" s="34">
        <v>313</v>
      </c>
      <c r="F142" s="34">
        <v>652</v>
      </c>
      <c r="G142" s="34">
        <v>1944</v>
      </c>
      <c r="H142" s="34">
        <v>1.30463144161774</v>
      </c>
      <c r="I142" s="34">
        <v>35.746901500326103</v>
      </c>
      <c r="J142" s="34">
        <v>20.4174820613176</v>
      </c>
      <c r="K142" s="34">
        <v>42.530984996738397</v>
      </c>
    </row>
    <row r="143" spans="1:11" x14ac:dyDescent="0.25">
      <c r="A143" t="s">
        <v>242</v>
      </c>
      <c r="B143" s="34">
        <v>202</v>
      </c>
      <c r="C143" s="34">
        <v>2</v>
      </c>
      <c r="D143" s="34">
        <v>82</v>
      </c>
      <c r="E143" s="34">
        <v>58</v>
      </c>
      <c r="F143" s="34">
        <v>48</v>
      </c>
      <c r="G143" s="34">
        <v>12</v>
      </c>
      <c r="H143" s="34">
        <v>1.0526315789473599</v>
      </c>
      <c r="I143" s="34">
        <v>43.157894736842103</v>
      </c>
      <c r="J143" s="34">
        <v>30.5263157894736</v>
      </c>
      <c r="K143" s="34">
        <v>25.2631578947368</v>
      </c>
    </row>
    <row r="144" spans="1:11" x14ac:dyDescent="0.25">
      <c r="A144" t="s">
        <v>243</v>
      </c>
      <c r="B144" s="34">
        <v>115</v>
      </c>
      <c r="C144" s="34">
        <v>2</v>
      </c>
      <c r="D144" s="34">
        <v>50</v>
      </c>
      <c r="E144" s="34">
        <v>22</v>
      </c>
      <c r="F144" s="34">
        <v>26</v>
      </c>
      <c r="G144" s="34">
        <v>15</v>
      </c>
      <c r="H144" s="34">
        <v>2</v>
      </c>
      <c r="I144" s="34">
        <v>50</v>
      </c>
      <c r="J144" s="34">
        <v>22</v>
      </c>
      <c r="K144" s="34">
        <v>26</v>
      </c>
    </row>
    <row r="145" spans="1:11" x14ac:dyDescent="0.25">
      <c r="A145" t="s">
        <v>244</v>
      </c>
      <c r="B145" s="34">
        <v>49977</v>
      </c>
      <c r="C145" s="34">
        <v>1272</v>
      </c>
      <c r="D145" s="34">
        <v>20396</v>
      </c>
      <c r="E145" s="34">
        <v>12746</v>
      </c>
      <c r="F145" s="34">
        <v>11374</v>
      </c>
      <c r="G145" s="34">
        <v>4189</v>
      </c>
      <c r="H145" s="34">
        <v>2.7780204420372101</v>
      </c>
      <c r="I145" s="34">
        <v>44.544422119332502</v>
      </c>
      <c r="J145" s="34">
        <v>27.836987857080398</v>
      </c>
      <c r="K145" s="34">
        <v>24.840569581549701</v>
      </c>
    </row>
    <row r="146" spans="1:11" x14ac:dyDescent="0.25">
      <c r="A146" t="s">
        <v>245</v>
      </c>
      <c r="B146" s="34">
        <v>3128</v>
      </c>
      <c r="C146" s="34">
        <v>94</v>
      </c>
      <c r="D146" s="34">
        <v>1200</v>
      </c>
      <c r="E146" s="34">
        <v>894</v>
      </c>
      <c r="F146" s="34">
        <v>917</v>
      </c>
      <c r="G146" s="34">
        <v>23</v>
      </c>
      <c r="H146" s="34">
        <v>3.02737520128824</v>
      </c>
      <c r="I146" s="34">
        <v>38.647342995168998</v>
      </c>
      <c r="J146" s="34">
        <v>28.792270531400899</v>
      </c>
      <c r="K146" s="34">
        <v>29.5330112721417</v>
      </c>
    </row>
    <row r="147" spans="1:11" x14ac:dyDescent="0.25">
      <c r="A147" t="s">
        <v>246</v>
      </c>
      <c r="B147" s="34">
        <v>827</v>
      </c>
      <c r="C147" s="34">
        <v>15</v>
      </c>
      <c r="D147" s="34">
        <v>364</v>
      </c>
      <c r="E147" s="34">
        <v>207</v>
      </c>
      <c r="F147" s="34">
        <v>217</v>
      </c>
      <c r="G147" s="34">
        <v>24</v>
      </c>
      <c r="H147" s="34">
        <v>1.8679950186799501</v>
      </c>
      <c r="I147" s="34">
        <v>45.3300124533001</v>
      </c>
      <c r="J147" s="34">
        <v>25.7783312577833</v>
      </c>
      <c r="K147" s="34">
        <v>27.023661270236602</v>
      </c>
    </row>
    <row r="148" spans="1:11" x14ac:dyDescent="0.25">
      <c r="A148" t="s">
        <v>247</v>
      </c>
      <c r="B148" s="34">
        <v>1118</v>
      </c>
      <c r="C148" s="34">
        <v>27</v>
      </c>
      <c r="D148" s="34">
        <v>459</v>
      </c>
      <c r="E148" s="34">
        <v>331</v>
      </c>
      <c r="F148" s="34">
        <v>296</v>
      </c>
      <c r="G148" s="34">
        <v>5</v>
      </c>
      <c r="H148" s="34">
        <v>2.4258760107816699</v>
      </c>
      <c r="I148" s="34">
        <v>41.239892183288397</v>
      </c>
      <c r="J148" s="34">
        <v>29.739442946990099</v>
      </c>
      <c r="K148" s="34">
        <v>26.5947888589398</v>
      </c>
    </row>
    <row r="149" spans="1:11" x14ac:dyDescent="0.25">
      <c r="A149" t="s">
        <v>248</v>
      </c>
      <c r="B149" s="34">
        <v>3167</v>
      </c>
      <c r="C149" s="34">
        <v>82</v>
      </c>
      <c r="D149" s="34">
        <v>1180</v>
      </c>
      <c r="E149" s="34">
        <v>778</v>
      </c>
      <c r="F149" s="34">
        <v>768</v>
      </c>
      <c r="G149" s="34">
        <v>359</v>
      </c>
      <c r="H149" s="34">
        <v>2.9202279202279202</v>
      </c>
      <c r="I149" s="34">
        <v>42.022792022791997</v>
      </c>
      <c r="J149" s="34">
        <v>27.706552706552699</v>
      </c>
      <c r="K149" s="34">
        <v>27.350427350427299</v>
      </c>
    </row>
    <row r="150" spans="1:11" x14ac:dyDescent="0.25">
      <c r="A150" t="s">
        <v>249</v>
      </c>
      <c r="B150" s="34">
        <v>2518</v>
      </c>
      <c r="C150" s="34">
        <v>70</v>
      </c>
      <c r="D150" s="34">
        <v>1056</v>
      </c>
      <c r="E150" s="34">
        <v>738</v>
      </c>
      <c r="F150" s="34">
        <v>636</v>
      </c>
      <c r="G150" s="34">
        <v>18</v>
      </c>
      <c r="H150" s="34">
        <v>2.8</v>
      </c>
      <c r="I150" s="34">
        <v>42.24</v>
      </c>
      <c r="J150" s="34">
        <v>29.52</v>
      </c>
      <c r="K150" s="34">
        <v>25.44</v>
      </c>
    </row>
    <row r="151" spans="1:11" x14ac:dyDescent="0.25">
      <c r="A151" t="s">
        <v>250</v>
      </c>
      <c r="B151" s="34">
        <v>5302</v>
      </c>
      <c r="C151" s="34">
        <v>123</v>
      </c>
      <c r="D151" s="34">
        <v>2233</v>
      </c>
      <c r="E151" s="34">
        <v>1485</v>
      </c>
      <c r="F151" s="34">
        <v>1139</v>
      </c>
      <c r="G151" s="34">
        <v>322</v>
      </c>
      <c r="H151" s="34">
        <v>2.4698795180722799</v>
      </c>
      <c r="I151" s="34">
        <v>44.839357429718802</v>
      </c>
      <c r="J151" s="34">
        <v>29.819277108433699</v>
      </c>
      <c r="K151" s="34">
        <v>22.871485943775099</v>
      </c>
    </row>
    <row r="152" spans="1:11" x14ac:dyDescent="0.25">
      <c r="A152" t="s">
        <v>251</v>
      </c>
      <c r="B152" s="34">
        <v>11053</v>
      </c>
      <c r="C152" s="34">
        <v>340</v>
      </c>
      <c r="D152" s="34">
        <v>4944</v>
      </c>
      <c r="E152" s="34">
        <v>3000</v>
      </c>
      <c r="F152" s="34">
        <v>2712</v>
      </c>
      <c r="G152" s="34">
        <v>57</v>
      </c>
      <c r="H152" s="34">
        <v>3.0920334667151601</v>
      </c>
      <c r="I152" s="34">
        <v>44.9618042924699</v>
      </c>
      <c r="J152" s="34">
        <v>27.282648235722</v>
      </c>
      <c r="K152" s="34">
        <v>24.663514005092701</v>
      </c>
    </row>
    <row r="153" spans="1:11" x14ac:dyDescent="0.25">
      <c r="A153" t="s">
        <v>252</v>
      </c>
      <c r="B153" s="34">
        <v>2486</v>
      </c>
      <c r="C153" s="34">
        <v>51</v>
      </c>
      <c r="D153" s="34">
        <v>1024</v>
      </c>
      <c r="E153" s="34">
        <v>672</v>
      </c>
      <c r="F153" s="34">
        <v>550</v>
      </c>
      <c r="G153" s="34">
        <v>189</v>
      </c>
      <c r="H153" s="34">
        <v>2.22028733130169</v>
      </c>
      <c r="I153" s="34">
        <v>44.579886808881099</v>
      </c>
      <c r="J153" s="34">
        <v>29.255550718328202</v>
      </c>
      <c r="K153" s="34">
        <v>23.944275141488799</v>
      </c>
    </row>
    <row r="154" spans="1:11" x14ac:dyDescent="0.25">
      <c r="A154" t="s">
        <v>253</v>
      </c>
      <c r="B154" s="34">
        <v>6303</v>
      </c>
      <c r="C154" s="34">
        <v>178</v>
      </c>
      <c r="D154" s="34">
        <v>2513</v>
      </c>
      <c r="E154" s="34">
        <v>1835</v>
      </c>
      <c r="F154" s="34">
        <v>1710</v>
      </c>
      <c r="G154" s="34">
        <v>67</v>
      </c>
      <c r="H154" s="34">
        <v>2.85439384220654</v>
      </c>
      <c r="I154" s="34">
        <v>40.298268120590102</v>
      </c>
      <c r="J154" s="34">
        <v>29.4259140474663</v>
      </c>
      <c r="K154" s="34">
        <v>27.421423989737001</v>
      </c>
    </row>
    <row r="155" spans="1:11" x14ac:dyDescent="0.25">
      <c r="A155" t="s">
        <v>254</v>
      </c>
      <c r="B155" s="34">
        <v>8070</v>
      </c>
      <c r="C155" s="34">
        <v>241</v>
      </c>
      <c r="D155" s="34">
        <v>3955</v>
      </c>
      <c r="E155" s="34">
        <v>2205</v>
      </c>
      <c r="F155" s="34">
        <v>1627</v>
      </c>
      <c r="G155" s="34">
        <v>42</v>
      </c>
      <c r="H155" s="34">
        <v>3.0019930244145399</v>
      </c>
      <c r="I155" s="34">
        <v>49.265072247135002</v>
      </c>
      <c r="J155" s="34">
        <v>27.466367713004399</v>
      </c>
      <c r="K155" s="34">
        <v>20.266567015445901</v>
      </c>
    </row>
    <row r="156" spans="1:11" x14ac:dyDescent="0.25">
      <c r="A156" t="s">
        <v>255</v>
      </c>
      <c r="B156" s="34">
        <v>177</v>
      </c>
      <c r="C156" s="34">
        <v>2</v>
      </c>
      <c r="D156" s="34">
        <v>65</v>
      </c>
      <c r="E156" s="34">
        <v>52</v>
      </c>
      <c r="F156" s="34">
        <v>55</v>
      </c>
      <c r="G156" s="34">
        <v>3</v>
      </c>
      <c r="H156" s="34">
        <v>1.14942528735632</v>
      </c>
      <c r="I156" s="34">
        <v>37.356321839080401</v>
      </c>
      <c r="J156" s="34">
        <v>29.8850574712643</v>
      </c>
      <c r="K156" s="34">
        <v>31.609195402298798</v>
      </c>
    </row>
    <row r="157" spans="1:11" x14ac:dyDescent="0.25">
      <c r="A157" t="s">
        <v>256</v>
      </c>
      <c r="B157" s="34">
        <v>188</v>
      </c>
      <c r="C157" s="34">
        <v>1</v>
      </c>
      <c r="D157" s="34">
        <v>63</v>
      </c>
      <c r="E157" s="34">
        <v>55</v>
      </c>
      <c r="F157" s="34">
        <v>52</v>
      </c>
      <c r="G157" s="34">
        <v>17</v>
      </c>
      <c r="H157" s="34">
        <v>0.58479532163742598</v>
      </c>
      <c r="I157" s="34">
        <v>36.842105263157798</v>
      </c>
      <c r="J157" s="34">
        <v>32.163742690058399</v>
      </c>
      <c r="K157" s="34">
        <v>30.4093567251461</v>
      </c>
    </row>
    <row r="158" spans="1:11" x14ac:dyDescent="0.25">
      <c r="A158" t="s">
        <v>257</v>
      </c>
      <c r="B158" s="34">
        <v>3452</v>
      </c>
      <c r="C158" s="34">
        <v>26</v>
      </c>
      <c r="D158" s="34">
        <v>495</v>
      </c>
      <c r="E158" s="34">
        <v>285</v>
      </c>
      <c r="F158" s="34">
        <v>444</v>
      </c>
      <c r="G158" s="34">
        <v>2202</v>
      </c>
      <c r="H158" s="34">
        <v>2.08</v>
      </c>
      <c r="I158" s="34">
        <v>39.6</v>
      </c>
      <c r="J158" s="34">
        <v>22.8</v>
      </c>
      <c r="K158" s="34">
        <v>35.520000000000003</v>
      </c>
    </row>
    <row r="159" spans="1:11" x14ac:dyDescent="0.25">
      <c r="A159" t="s">
        <v>258</v>
      </c>
      <c r="B159" s="34">
        <v>192</v>
      </c>
      <c r="C159" s="34">
        <v>5</v>
      </c>
      <c r="D159" s="34">
        <v>69</v>
      </c>
      <c r="E159" s="34">
        <v>63</v>
      </c>
      <c r="F159" s="34">
        <v>53</v>
      </c>
      <c r="G159" s="34">
        <v>2</v>
      </c>
      <c r="H159" s="34">
        <v>2.6315789473684199</v>
      </c>
      <c r="I159" s="34">
        <v>36.315789473684198</v>
      </c>
      <c r="J159" s="34">
        <v>33.157894736842103</v>
      </c>
      <c r="K159" s="34">
        <v>27.8947368421052</v>
      </c>
    </row>
    <row r="160" spans="1:11" x14ac:dyDescent="0.25">
      <c r="A160" t="s">
        <v>259</v>
      </c>
      <c r="B160" s="34">
        <v>107</v>
      </c>
      <c r="C160" s="34">
        <v>6</v>
      </c>
      <c r="D160" s="34">
        <v>39</v>
      </c>
      <c r="E160" s="34">
        <v>20</v>
      </c>
      <c r="F160" s="34">
        <v>25</v>
      </c>
      <c r="G160" s="34">
        <v>17</v>
      </c>
      <c r="H160" s="34">
        <v>6.6666666666666599</v>
      </c>
      <c r="I160" s="34">
        <v>43.3333333333333</v>
      </c>
      <c r="J160" s="34">
        <v>22.2222222222222</v>
      </c>
      <c r="K160" s="34">
        <v>27.7777777777777</v>
      </c>
    </row>
    <row r="161" spans="1:11" x14ac:dyDescent="0.25">
      <c r="A161" t="s">
        <v>260</v>
      </c>
      <c r="B161" s="34">
        <v>48088</v>
      </c>
      <c r="C161" s="34">
        <v>1261</v>
      </c>
      <c r="D161" s="34">
        <v>19659</v>
      </c>
      <c r="E161" s="34">
        <v>12620</v>
      </c>
      <c r="F161" s="34">
        <v>11201</v>
      </c>
      <c r="G161" s="34">
        <v>3347</v>
      </c>
      <c r="H161" s="34">
        <v>2.818443932858</v>
      </c>
      <c r="I161" s="34">
        <v>43.939563264120103</v>
      </c>
      <c r="J161" s="34">
        <v>28.206790192440899</v>
      </c>
      <c r="K161" s="34">
        <v>25.0352026105808</v>
      </c>
    </row>
    <row r="162" spans="1:11" x14ac:dyDescent="0.25">
      <c r="A162" t="s">
        <v>261</v>
      </c>
      <c r="B162" s="34">
        <v>2838</v>
      </c>
      <c r="C162" s="34">
        <v>80</v>
      </c>
      <c r="D162" s="34">
        <v>1046</v>
      </c>
      <c r="E162" s="34">
        <v>807</v>
      </c>
      <c r="F162" s="34">
        <v>867</v>
      </c>
      <c r="G162" s="34">
        <v>38</v>
      </c>
      <c r="H162" s="34">
        <v>2.8571428571428501</v>
      </c>
      <c r="I162" s="34">
        <v>37.357142857142797</v>
      </c>
      <c r="J162" s="34">
        <v>28.821428571428498</v>
      </c>
      <c r="K162" s="34">
        <v>30.964285714285701</v>
      </c>
    </row>
    <row r="163" spans="1:11" x14ac:dyDescent="0.25">
      <c r="A163" t="s">
        <v>262</v>
      </c>
      <c r="B163" s="34">
        <v>771</v>
      </c>
      <c r="C163" s="34">
        <v>19</v>
      </c>
      <c r="D163" s="34">
        <v>319</v>
      </c>
      <c r="E163" s="34">
        <v>225</v>
      </c>
      <c r="F163" s="34">
        <v>188</v>
      </c>
      <c r="G163" s="34">
        <v>20</v>
      </c>
      <c r="H163" s="34">
        <v>2.5299600532623101</v>
      </c>
      <c r="I163" s="34">
        <v>42.476697736351497</v>
      </c>
      <c r="J163" s="34">
        <v>29.960053262316901</v>
      </c>
      <c r="K163" s="34">
        <v>25.033288948069199</v>
      </c>
    </row>
    <row r="164" spans="1:11" x14ac:dyDescent="0.25">
      <c r="A164" t="s">
        <v>263</v>
      </c>
      <c r="B164" s="34">
        <v>1092</v>
      </c>
      <c r="C164" s="34">
        <v>29</v>
      </c>
      <c r="D164" s="34">
        <v>448</v>
      </c>
      <c r="E164" s="34">
        <v>297</v>
      </c>
      <c r="F164" s="34">
        <v>311</v>
      </c>
      <c r="G164" s="34">
        <v>7</v>
      </c>
      <c r="H164" s="34">
        <v>2.6728110599078301</v>
      </c>
      <c r="I164" s="34">
        <v>41.290322580645103</v>
      </c>
      <c r="J164" s="34">
        <v>27.3732718894009</v>
      </c>
      <c r="K164" s="34">
        <v>28.663594470046</v>
      </c>
    </row>
    <row r="165" spans="1:11" x14ac:dyDescent="0.25">
      <c r="A165" t="s">
        <v>264</v>
      </c>
      <c r="B165" s="34">
        <v>2981</v>
      </c>
      <c r="C165" s="34">
        <v>72</v>
      </c>
      <c r="D165" s="34">
        <v>1044</v>
      </c>
      <c r="E165" s="34">
        <v>760</v>
      </c>
      <c r="F165" s="34">
        <v>739</v>
      </c>
      <c r="G165" s="34">
        <v>366</v>
      </c>
      <c r="H165" s="34">
        <v>2.7533460803059202</v>
      </c>
      <c r="I165" s="34">
        <v>39.923518164435897</v>
      </c>
      <c r="J165" s="34">
        <v>29.063097514340299</v>
      </c>
      <c r="K165" s="34">
        <v>28.260038240917702</v>
      </c>
    </row>
    <row r="166" spans="1:11" x14ac:dyDescent="0.25">
      <c r="A166" t="s">
        <v>265</v>
      </c>
      <c r="B166" s="34">
        <v>2540</v>
      </c>
      <c r="C166" s="34">
        <v>77</v>
      </c>
      <c r="D166" s="34">
        <v>1021</v>
      </c>
      <c r="E166" s="34">
        <v>712</v>
      </c>
      <c r="F166" s="34">
        <v>720</v>
      </c>
      <c r="G166" s="34">
        <v>10</v>
      </c>
      <c r="H166" s="34">
        <v>3.0434782608695601</v>
      </c>
      <c r="I166" s="34">
        <v>40.355731225296402</v>
      </c>
      <c r="J166" s="34">
        <v>28.1422924901185</v>
      </c>
      <c r="K166" s="34">
        <v>28.4584980237154</v>
      </c>
    </row>
    <row r="167" spans="1:11" x14ac:dyDescent="0.25">
      <c r="A167" t="s">
        <v>266</v>
      </c>
      <c r="B167" s="34">
        <v>4852</v>
      </c>
      <c r="C167" s="34">
        <v>93</v>
      </c>
      <c r="D167" s="34">
        <v>2088</v>
      </c>
      <c r="E167" s="34">
        <v>1299</v>
      </c>
      <c r="F167" s="34">
        <v>1125</v>
      </c>
      <c r="G167" s="34">
        <v>247</v>
      </c>
      <c r="H167" s="34">
        <v>2.0195439739413601</v>
      </c>
      <c r="I167" s="34">
        <v>45.342019543973898</v>
      </c>
      <c r="J167" s="34">
        <v>28.208469055374501</v>
      </c>
      <c r="K167" s="34">
        <v>24.42996742671</v>
      </c>
    </row>
    <row r="168" spans="1:11" x14ac:dyDescent="0.25">
      <c r="A168" t="s">
        <v>267</v>
      </c>
      <c r="B168" s="34">
        <v>10439</v>
      </c>
      <c r="C168" s="34">
        <v>316</v>
      </c>
      <c r="D168" s="34">
        <v>4493</v>
      </c>
      <c r="E168" s="34">
        <v>2891</v>
      </c>
      <c r="F168" s="34">
        <v>2684</v>
      </c>
      <c r="G168" s="34">
        <v>55</v>
      </c>
      <c r="H168" s="34">
        <v>3.0431432973805799</v>
      </c>
      <c r="I168" s="34">
        <v>43.268489984591596</v>
      </c>
      <c r="J168" s="34">
        <v>27.840909090909001</v>
      </c>
      <c r="K168" s="34">
        <v>25.847457627118601</v>
      </c>
    </row>
    <row r="169" spans="1:11" x14ac:dyDescent="0.25">
      <c r="A169" t="s">
        <v>268</v>
      </c>
      <c r="B169" s="34">
        <v>2373</v>
      </c>
      <c r="C169" s="34">
        <v>50</v>
      </c>
      <c r="D169" s="34">
        <v>1048</v>
      </c>
      <c r="E169" s="34">
        <v>675</v>
      </c>
      <c r="F169" s="34">
        <v>576</v>
      </c>
      <c r="G169" s="34">
        <v>24</v>
      </c>
      <c r="H169" s="34">
        <v>2.1285653469561501</v>
      </c>
      <c r="I169" s="34">
        <v>44.614729672200902</v>
      </c>
      <c r="J169" s="34">
        <v>28.735632183907999</v>
      </c>
      <c r="K169" s="34">
        <v>24.521072796934799</v>
      </c>
    </row>
    <row r="170" spans="1:11" x14ac:dyDescent="0.25">
      <c r="A170" t="s">
        <v>269</v>
      </c>
      <c r="B170" s="34">
        <v>6087</v>
      </c>
      <c r="C170" s="34">
        <v>171</v>
      </c>
      <c r="D170" s="34">
        <v>2402</v>
      </c>
      <c r="E170" s="34">
        <v>1722</v>
      </c>
      <c r="F170" s="34">
        <v>1721</v>
      </c>
      <c r="G170" s="34">
        <v>71</v>
      </c>
      <c r="H170" s="34">
        <v>2.8424202127659499</v>
      </c>
      <c r="I170" s="34">
        <v>39.926861702127603</v>
      </c>
      <c r="J170" s="34">
        <v>28.623670212765902</v>
      </c>
      <c r="K170" s="34">
        <v>28.607047872340399</v>
      </c>
    </row>
    <row r="171" spans="1:11" x14ac:dyDescent="0.25">
      <c r="A171" t="s">
        <v>270</v>
      </c>
      <c r="B171" s="34">
        <v>7925</v>
      </c>
      <c r="C171" s="34">
        <v>217</v>
      </c>
      <c r="D171" s="34">
        <v>3742</v>
      </c>
      <c r="E171" s="34">
        <v>2262</v>
      </c>
      <c r="F171" s="34">
        <v>1650</v>
      </c>
      <c r="G171" s="34">
        <v>54</v>
      </c>
      <c r="H171" s="34">
        <v>2.7569559141151001</v>
      </c>
      <c r="I171" s="34">
        <v>47.541608436030998</v>
      </c>
      <c r="J171" s="34">
        <v>28.738406809808101</v>
      </c>
      <c r="K171" s="34">
        <v>20.963028840045698</v>
      </c>
    </row>
    <row r="172" spans="1:11" x14ac:dyDescent="0.25">
      <c r="A172" t="s">
        <v>271</v>
      </c>
      <c r="B172" s="34">
        <v>165</v>
      </c>
      <c r="C172" s="34">
        <v>4</v>
      </c>
      <c r="D172" s="34">
        <v>68</v>
      </c>
      <c r="E172" s="34">
        <v>39</v>
      </c>
      <c r="F172" s="34">
        <v>48</v>
      </c>
      <c r="G172" s="34">
        <v>6</v>
      </c>
      <c r="H172" s="34">
        <v>2.5157232704402501</v>
      </c>
      <c r="I172" s="34">
        <v>42.7672955974842</v>
      </c>
      <c r="J172" s="34">
        <v>24.528301886792399</v>
      </c>
      <c r="K172" s="34">
        <v>30.188679245283002</v>
      </c>
    </row>
    <row r="173" spans="1:11" x14ac:dyDescent="0.25">
      <c r="A173" t="s">
        <v>272</v>
      </c>
      <c r="B173" s="34">
        <v>177</v>
      </c>
      <c r="C173" s="34">
        <v>2</v>
      </c>
      <c r="D173" s="34">
        <v>70</v>
      </c>
      <c r="E173" s="34">
        <v>49</v>
      </c>
      <c r="F173" s="34">
        <v>39</v>
      </c>
      <c r="G173" s="34">
        <v>17</v>
      </c>
      <c r="H173" s="34">
        <v>1.25</v>
      </c>
      <c r="I173" s="34">
        <v>43.75</v>
      </c>
      <c r="J173" s="34">
        <v>30.625</v>
      </c>
      <c r="K173" s="34">
        <v>24.375</v>
      </c>
    </row>
    <row r="174" spans="1:11" x14ac:dyDescent="0.25">
      <c r="A174" t="s">
        <v>273</v>
      </c>
      <c r="B174" s="34">
        <v>3217</v>
      </c>
      <c r="C174" s="34">
        <v>59</v>
      </c>
      <c r="D174" s="34">
        <v>781</v>
      </c>
      <c r="E174" s="34">
        <v>546</v>
      </c>
      <c r="F174" s="34">
        <v>526</v>
      </c>
      <c r="G174" s="34">
        <v>1305</v>
      </c>
      <c r="H174" s="34">
        <v>3.0857740585774001</v>
      </c>
      <c r="I174" s="34">
        <v>40.847280334727998</v>
      </c>
      <c r="J174" s="34">
        <v>28.556485355648501</v>
      </c>
      <c r="K174" s="34">
        <v>27.510460251045998</v>
      </c>
    </row>
    <row r="175" spans="1:11" x14ac:dyDescent="0.25">
      <c r="A175" t="s">
        <v>274</v>
      </c>
      <c r="B175" s="34">
        <v>164</v>
      </c>
      <c r="C175" s="34">
        <v>3</v>
      </c>
      <c r="D175" s="34">
        <v>66</v>
      </c>
      <c r="E175" s="34">
        <v>47</v>
      </c>
      <c r="F175" s="34">
        <v>48</v>
      </c>
      <c r="G175" s="34" t="s">
        <v>799</v>
      </c>
      <c r="H175" s="34">
        <v>1.82926829268292</v>
      </c>
      <c r="I175" s="34">
        <v>40.243902439024303</v>
      </c>
      <c r="J175" s="34">
        <v>28.658536585365798</v>
      </c>
      <c r="K175" s="34">
        <v>29.268292682926798</v>
      </c>
    </row>
    <row r="176" spans="1:11" x14ac:dyDescent="0.25">
      <c r="A176" t="s">
        <v>275</v>
      </c>
      <c r="B176" s="34">
        <v>94</v>
      </c>
      <c r="C176" s="34">
        <v>1</v>
      </c>
      <c r="D176" s="34">
        <v>34</v>
      </c>
      <c r="E176" s="34">
        <v>27</v>
      </c>
      <c r="F176" s="34">
        <v>26</v>
      </c>
      <c r="G176" s="34">
        <v>6</v>
      </c>
      <c r="H176" s="34">
        <v>1.13636363636363</v>
      </c>
      <c r="I176" s="34">
        <v>38.636363636363598</v>
      </c>
      <c r="J176" s="34">
        <v>30.681818181818102</v>
      </c>
      <c r="K176" s="34">
        <v>29.545454545454501</v>
      </c>
    </row>
    <row r="177" spans="1:11" x14ac:dyDescent="0.25">
      <c r="A177" t="s">
        <v>276</v>
      </c>
      <c r="B177" s="34">
        <v>45715</v>
      </c>
      <c r="C177" s="34">
        <v>1193</v>
      </c>
      <c r="D177" s="34">
        <v>18670</v>
      </c>
      <c r="E177" s="34">
        <v>12358</v>
      </c>
      <c r="F177" s="34">
        <v>11268</v>
      </c>
      <c r="G177" s="34">
        <v>2226</v>
      </c>
      <c r="H177" s="34">
        <v>2.7432224240612499</v>
      </c>
      <c r="I177" s="34">
        <v>42.930396192140499</v>
      </c>
      <c r="J177" s="34">
        <v>28.4163811538549</v>
      </c>
      <c r="K177" s="34">
        <v>25.910000229943201</v>
      </c>
    </row>
    <row r="178" spans="1:11" x14ac:dyDescent="0.25">
      <c r="A178" t="s">
        <v>277</v>
      </c>
      <c r="B178" s="34">
        <v>2963</v>
      </c>
      <c r="C178" s="34">
        <v>59</v>
      </c>
      <c r="D178" s="34">
        <v>1095</v>
      </c>
      <c r="E178" s="34">
        <v>866</v>
      </c>
      <c r="F178" s="34">
        <v>933</v>
      </c>
      <c r="G178" s="34">
        <v>10</v>
      </c>
      <c r="H178" s="34">
        <v>1.9979681679647801</v>
      </c>
      <c r="I178" s="34">
        <v>37.080934642736203</v>
      </c>
      <c r="J178" s="34">
        <v>29.326109041652501</v>
      </c>
      <c r="K178" s="34">
        <v>31.594988147646401</v>
      </c>
    </row>
    <row r="179" spans="1:11" x14ac:dyDescent="0.25">
      <c r="A179" t="s">
        <v>278</v>
      </c>
      <c r="B179" s="34">
        <v>799</v>
      </c>
      <c r="C179" s="34">
        <v>15</v>
      </c>
      <c r="D179" s="34">
        <v>330</v>
      </c>
      <c r="E179" s="34">
        <v>235</v>
      </c>
      <c r="F179" s="34">
        <v>207</v>
      </c>
      <c r="G179" s="34">
        <v>12</v>
      </c>
      <c r="H179" s="34">
        <v>1.90597204574332</v>
      </c>
      <c r="I179" s="34">
        <v>41.931385006353203</v>
      </c>
      <c r="J179" s="34">
        <v>29.860228716645398</v>
      </c>
      <c r="K179" s="34">
        <v>26.302414231257899</v>
      </c>
    </row>
    <row r="180" spans="1:11" x14ac:dyDescent="0.25">
      <c r="A180" t="s">
        <v>279</v>
      </c>
      <c r="B180" s="34">
        <v>1087</v>
      </c>
      <c r="C180" s="34">
        <v>31</v>
      </c>
      <c r="D180" s="34">
        <v>408</v>
      </c>
      <c r="E180" s="34">
        <v>324</v>
      </c>
      <c r="F180" s="34">
        <v>321</v>
      </c>
      <c r="G180" s="34">
        <v>3</v>
      </c>
      <c r="H180" s="34">
        <v>2.85977859778597</v>
      </c>
      <c r="I180" s="34">
        <v>37.638376383763799</v>
      </c>
      <c r="J180" s="34">
        <v>29.889298892988901</v>
      </c>
      <c r="K180" s="34">
        <v>29.612546125461201</v>
      </c>
    </row>
    <row r="181" spans="1:11" x14ac:dyDescent="0.25">
      <c r="A181" t="s">
        <v>280</v>
      </c>
      <c r="B181" s="34">
        <v>2963</v>
      </c>
      <c r="C181" s="34">
        <v>61</v>
      </c>
      <c r="D181" s="34">
        <v>1017</v>
      </c>
      <c r="E181" s="34">
        <v>805</v>
      </c>
      <c r="F181" s="34">
        <v>825</v>
      </c>
      <c r="G181" s="34">
        <v>255</v>
      </c>
      <c r="H181" s="34">
        <v>2.2525849335302799</v>
      </c>
      <c r="I181" s="34">
        <v>37.555391432791701</v>
      </c>
      <c r="J181" s="34">
        <v>29.7267355982274</v>
      </c>
      <c r="K181" s="34">
        <v>30.465288035450499</v>
      </c>
    </row>
    <row r="182" spans="1:11" x14ac:dyDescent="0.25">
      <c r="A182" t="s">
        <v>281</v>
      </c>
      <c r="B182" s="34">
        <v>2547</v>
      </c>
      <c r="C182" s="34">
        <v>59</v>
      </c>
      <c r="D182" s="34">
        <v>1019</v>
      </c>
      <c r="E182" s="34">
        <v>752</v>
      </c>
      <c r="F182" s="34">
        <v>697</v>
      </c>
      <c r="G182" s="34">
        <v>20</v>
      </c>
      <c r="H182" s="34">
        <v>2.3347843292441599</v>
      </c>
      <c r="I182" s="34">
        <v>40.324495449149097</v>
      </c>
      <c r="J182" s="34">
        <v>29.758607043925601</v>
      </c>
      <c r="K182" s="34">
        <v>27.582113177680998</v>
      </c>
    </row>
    <row r="183" spans="1:11" x14ac:dyDescent="0.25">
      <c r="A183" t="s">
        <v>282</v>
      </c>
      <c r="B183" s="34">
        <v>5051</v>
      </c>
      <c r="C183" s="34">
        <v>90</v>
      </c>
      <c r="D183" s="34">
        <v>2035</v>
      </c>
      <c r="E183" s="34">
        <v>1401</v>
      </c>
      <c r="F183" s="34">
        <v>1256</v>
      </c>
      <c r="G183" s="34">
        <v>269</v>
      </c>
      <c r="H183" s="34">
        <v>1.8820577164366299</v>
      </c>
      <c r="I183" s="34">
        <v>42.555416143872797</v>
      </c>
      <c r="J183" s="34">
        <v>29.2973651191969</v>
      </c>
      <c r="K183" s="34">
        <v>26.265161020493501</v>
      </c>
    </row>
    <row r="184" spans="1:11" x14ac:dyDescent="0.25">
      <c r="A184" t="s">
        <v>283</v>
      </c>
      <c r="B184" s="34">
        <v>10777</v>
      </c>
      <c r="C184" s="34">
        <v>274</v>
      </c>
      <c r="D184" s="34">
        <v>4372</v>
      </c>
      <c r="E184" s="34">
        <v>3147</v>
      </c>
      <c r="F184" s="34">
        <v>2934</v>
      </c>
      <c r="G184" s="34">
        <v>50</v>
      </c>
      <c r="H184" s="34">
        <v>2.5543022280227401</v>
      </c>
      <c r="I184" s="34">
        <v>40.756968397501602</v>
      </c>
      <c r="J184" s="34">
        <v>29.3371865386408</v>
      </c>
      <c r="K184" s="34">
        <v>27.351542835834799</v>
      </c>
    </row>
    <row r="185" spans="1:11" x14ac:dyDescent="0.25">
      <c r="A185" t="s">
        <v>284</v>
      </c>
      <c r="B185" s="34">
        <v>2382</v>
      </c>
      <c r="C185" s="34">
        <v>50</v>
      </c>
      <c r="D185" s="34">
        <v>1056</v>
      </c>
      <c r="E185" s="34">
        <v>672</v>
      </c>
      <c r="F185" s="34">
        <v>596</v>
      </c>
      <c r="G185" s="34">
        <v>8</v>
      </c>
      <c r="H185" s="34">
        <v>2.1061499578770002</v>
      </c>
      <c r="I185" s="34">
        <v>44.481887110362202</v>
      </c>
      <c r="J185" s="34">
        <v>28.306655433866801</v>
      </c>
      <c r="K185" s="34">
        <v>25.105307497893801</v>
      </c>
    </row>
    <row r="186" spans="1:11" x14ac:dyDescent="0.25">
      <c r="A186" t="s">
        <v>285</v>
      </c>
      <c r="B186" s="34">
        <v>6270</v>
      </c>
      <c r="C186" s="34">
        <v>152</v>
      </c>
      <c r="D186" s="34">
        <v>2276</v>
      </c>
      <c r="E186" s="34">
        <v>1873</v>
      </c>
      <c r="F186" s="34">
        <v>1908</v>
      </c>
      <c r="G186" s="34">
        <v>61</v>
      </c>
      <c r="H186" s="34">
        <v>2.44805926880335</v>
      </c>
      <c r="I186" s="34">
        <v>36.656466419713297</v>
      </c>
      <c r="J186" s="34">
        <v>30.1658882267675</v>
      </c>
      <c r="K186" s="34">
        <v>30.729586084715699</v>
      </c>
    </row>
    <row r="187" spans="1:11" x14ac:dyDescent="0.25">
      <c r="A187" t="s">
        <v>286</v>
      </c>
      <c r="B187" s="34">
        <v>8274</v>
      </c>
      <c r="C187" s="34">
        <v>183</v>
      </c>
      <c r="D187" s="34">
        <v>3710</v>
      </c>
      <c r="E187" s="34">
        <v>2461</v>
      </c>
      <c r="F187" s="34">
        <v>1884</v>
      </c>
      <c r="G187" s="34">
        <v>36</v>
      </c>
      <c r="H187" s="34">
        <v>2.2214129643117202</v>
      </c>
      <c r="I187" s="34">
        <v>45.035202719106501</v>
      </c>
      <c r="J187" s="34">
        <v>29.873755765962599</v>
      </c>
      <c r="K187" s="34">
        <v>22.869628550619002</v>
      </c>
    </row>
    <row r="188" spans="1:11" x14ac:dyDescent="0.25">
      <c r="A188" t="s">
        <v>287</v>
      </c>
      <c r="B188" s="34">
        <v>164</v>
      </c>
      <c r="C188" s="34">
        <v>1</v>
      </c>
      <c r="D188" s="34">
        <v>60</v>
      </c>
      <c r="E188" s="34">
        <v>47</v>
      </c>
      <c r="F188" s="34">
        <v>38</v>
      </c>
      <c r="G188" s="34">
        <v>18</v>
      </c>
      <c r="H188" s="34">
        <v>0.68493150684931503</v>
      </c>
      <c r="I188" s="34">
        <v>41.095890410958901</v>
      </c>
      <c r="J188" s="34">
        <v>32.191780821917803</v>
      </c>
      <c r="K188" s="34">
        <v>26.027397260273901</v>
      </c>
    </row>
    <row r="189" spans="1:11" x14ac:dyDescent="0.25">
      <c r="A189" t="s">
        <v>288</v>
      </c>
      <c r="B189" s="34">
        <v>174</v>
      </c>
      <c r="C189" s="34">
        <v>5</v>
      </c>
      <c r="D189" s="34">
        <v>62</v>
      </c>
      <c r="E189" s="34">
        <v>40</v>
      </c>
      <c r="F189" s="34">
        <v>56</v>
      </c>
      <c r="G189" s="34">
        <v>11</v>
      </c>
      <c r="H189" s="34">
        <v>3.0674846625766801</v>
      </c>
      <c r="I189" s="34">
        <v>38.036809815950903</v>
      </c>
      <c r="J189" s="34">
        <v>24.539877300613401</v>
      </c>
      <c r="K189" s="34">
        <v>34.355828220858797</v>
      </c>
    </row>
    <row r="190" spans="1:11" x14ac:dyDescent="0.25">
      <c r="A190" t="s">
        <v>289</v>
      </c>
      <c r="B190" s="34">
        <v>3383</v>
      </c>
      <c r="C190" s="34">
        <v>81</v>
      </c>
      <c r="D190" s="34">
        <v>1394</v>
      </c>
      <c r="E190" s="34">
        <v>970</v>
      </c>
      <c r="F190" s="34">
        <v>880</v>
      </c>
      <c r="G190" s="34">
        <v>58</v>
      </c>
      <c r="H190" s="34">
        <v>2.4360902255639099</v>
      </c>
      <c r="I190" s="34">
        <v>41.924812030075103</v>
      </c>
      <c r="J190" s="34">
        <v>29.172932330826999</v>
      </c>
      <c r="K190" s="34">
        <v>26.466165413533801</v>
      </c>
    </row>
    <row r="191" spans="1:11" x14ac:dyDescent="0.25">
      <c r="A191" t="s">
        <v>290</v>
      </c>
      <c r="B191" s="34">
        <v>191</v>
      </c>
      <c r="C191" s="34">
        <v>2</v>
      </c>
      <c r="D191" s="34">
        <v>66</v>
      </c>
      <c r="E191" s="34">
        <v>69</v>
      </c>
      <c r="F191" s="34">
        <v>53</v>
      </c>
      <c r="G191" s="34">
        <v>1</v>
      </c>
      <c r="H191" s="34">
        <v>1.0526315789473599</v>
      </c>
      <c r="I191" s="34">
        <v>34.736842105263101</v>
      </c>
      <c r="J191" s="34">
        <v>36.315789473684198</v>
      </c>
      <c r="K191" s="34">
        <v>27.8947368421052</v>
      </c>
    </row>
    <row r="192" spans="1:11" x14ac:dyDescent="0.25">
      <c r="A192" t="s">
        <v>291</v>
      </c>
      <c r="B192" s="34">
        <v>88</v>
      </c>
      <c r="C192" s="34">
        <v>3</v>
      </c>
      <c r="D192" s="34">
        <v>38</v>
      </c>
      <c r="E192" s="34">
        <v>27</v>
      </c>
      <c r="F192" s="34">
        <v>14</v>
      </c>
      <c r="G192" s="34">
        <v>6</v>
      </c>
      <c r="H192" s="34">
        <v>3.6585365853658498</v>
      </c>
      <c r="I192" s="34">
        <v>46.341463414634099</v>
      </c>
      <c r="J192" s="34">
        <v>32.9268292682926</v>
      </c>
      <c r="K192" s="34">
        <v>17.0731707317073</v>
      </c>
    </row>
    <row r="193" spans="1:11" x14ac:dyDescent="0.25">
      <c r="A193" t="s">
        <v>292</v>
      </c>
      <c r="B193" s="34">
        <v>47113</v>
      </c>
      <c r="C193" s="34">
        <v>1066</v>
      </c>
      <c r="D193" s="34">
        <v>18938</v>
      </c>
      <c r="E193" s="34">
        <v>13689</v>
      </c>
      <c r="F193" s="34">
        <v>12602</v>
      </c>
      <c r="G193" s="34">
        <v>818</v>
      </c>
      <c r="H193" s="34">
        <v>2.3026244734852499</v>
      </c>
      <c r="I193" s="34">
        <v>40.907225402311198</v>
      </c>
      <c r="J193" s="34">
        <v>29.569067933902101</v>
      </c>
      <c r="K193" s="34">
        <v>27.221082190301299</v>
      </c>
    </row>
    <row r="194" spans="1:11" x14ac:dyDescent="0.25">
      <c r="A194" t="s">
        <v>293</v>
      </c>
      <c r="B194" s="34">
        <v>2742</v>
      </c>
      <c r="C194" s="34">
        <v>68</v>
      </c>
      <c r="D194" s="34">
        <v>1003</v>
      </c>
      <c r="E194" s="34">
        <v>780</v>
      </c>
      <c r="F194" s="34">
        <v>872</v>
      </c>
      <c r="G194" s="34">
        <v>19</v>
      </c>
      <c r="H194" s="34">
        <v>2.4972456849063498</v>
      </c>
      <c r="I194" s="34">
        <v>36.834373852368699</v>
      </c>
      <c r="J194" s="34">
        <v>28.6448769739258</v>
      </c>
      <c r="K194" s="34">
        <v>32.023503488799101</v>
      </c>
    </row>
    <row r="195" spans="1:11" x14ac:dyDescent="0.25">
      <c r="A195" t="s">
        <v>294</v>
      </c>
      <c r="B195" s="34">
        <v>647</v>
      </c>
      <c r="C195" s="34">
        <v>16</v>
      </c>
      <c r="D195" s="34">
        <v>281</v>
      </c>
      <c r="E195" s="34">
        <v>174</v>
      </c>
      <c r="F195" s="34">
        <v>159</v>
      </c>
      <c r="G195" s="34">
        <v>17</v>
      </c>
      <c r="H195" s="34">
        <v>2.5396825396825302</v>
      </c>
      <c r="I195" s="34">
        <v>44.603174603174601</v>
      </c>
      <c r="J195" s="34">
        <v>27.619047619047599</v>
      </c>
      <c r="K195" s="34">
        <v>25.238095238095202</v>
      </c>
    </row>
    <row r="196" spans="1:11" x14ac:dyDescent="0.25">
      <c r="A196" t="s">
        <v>295</v>
      </c>
      <c r="B196" s="34">
        <v>1076</v>
      </c>
      <c r="C196" s="34">
        <v>21</v>
      </c>
      <c r="D196" s="34">
        <v>407</v>
      </c>
      <c r="E196" s="34">
        <v>332</v>
      </c>
      <c r="F196" s="34">
        <v>315</v>
      </c>
      <c r="G196" s="34">
        <v>1</v>
      </c>
      <c r="H196" s="34">
        <v>1.9534883720930201</v>
      </c>
      <c r="I196" s="34">
        <v>37.860465116279002</v>
      </c>
      <c r="J196" s="34">
        <v>30.883720930232499</v>
      </c>
      <c r="K196" s="34">
        <v>29.302325581395301</v>
      </c>
    </row>
    <row r="197" spans="1:11" x14ac:dyDescent="0.25">
      <c r="A197" t="s">
        <v>296</v>
      </c>
      <c r="B197" s="34">
        <v>2774</v>
      </c>
      <c r="C197" s="34">
        <v>54</v>
      </c>
      <c r="D197" s="34">
        <v>994</v>
      </c>
      <c r="E197" s="34">
        <v>742</v>
      </c>
      <c r="F197" s="34">
        <v>726</v>
      </c>
      <c r="G197" s="34">
        <v>258</v>
      </c>
      <c r="H197" s="34">
        <v>2.1462639109697901</v>
      </c>
      <c r="I197" s="34">
        <v>39.5071542130365</v>
      </c>
      <c r="J197" s="34">
        <v>29.4912559618442</v>
      </c>
      <c r="K197" s="34">
        <v>28.8553259141494</v>
      </c>
    </row>
    <row r="198" spans="1:11" x14ac:dyDescent="0.25">
      <c r="A198" t="s">
        <v>297</v>
      </c>
      <c r="B198" s="34">
        <v>2458</v>
      </c>
      <c r="C198" s="34">
        <v>70</v>
      </c>
      <c r="D198" s="34">
        <v>975</v>
      </c>
      <c r="E198" s="34">
        <v>662</v>
      </c>
      <c r="F198" s="34">
        <v>736</v>
      </c>
      <c r="G198" s="34">
        <v>15</v>
      </c>
      <c r="H198" s="34">
        <v>2.8653295128939802</v>
      </c>
      <c r="I198" s="34">
        <v>39.909946786737599</v>
      </c>
      <c r="J198" s="34">
        <v>27.097830536225899</v>
      </c>
      <c r="K198" s="34">
        <v>30.126893164142398</v>
      </c>
    </row>
    <row r="199" spans="1:11" x14ac:dyDescent="0.25">
      <c r="A199" t="s">
        <v>298</v>
      </c>
      <c r="B199" s="34">
        <v>4619</v>
      </c>
      <c r="C199" s="34">
        <v>97</v>
      </c>
      <c r="D199" s="34">
        <v>1758</v>
      </c>
      <c r="E199" s="34">
        <v>1257</v>
      </c>
      <c r="F199" s="34">
        <v>1216</v>
      </c>
      <c r="G199" s="34">
        <v>291</v>
      </c>
      <c r="H199" s="34">
        <v>2.24121996303142</v>
      </c>
      <c r="I199" s="34">
        <v>40.619223659889002</v>
      </c>
      <c r="J199" s="34">
        <v>29.043438077634001</v>
      </c>
      <c r="K199" s="34">
        <v>28.096118299445401</v>
      </c>
    </row>
    <row r="200" spans="1:11" x14ac:dyDescent="0.25">
      <c r="A200" t="s">
        <v>299</v>
      </c>
      <c r="B200" s="34">
        <v>10491</v>
      </c>
      <c r="C200" s="34">
        <v>303</v>
      </c>
      <c r="D200" s="34">
        <v>4268</v>
      </c>
      <c r="E200" s="34">
        <v>2977</v>
      </c>
      <c r="F200" s="34">
        <v>2826</v>
      </c>
      <c r="G200" s="34">
        <v>117</v>
      </c>
      <c r="H200" s="34">
        <v>2.9207634470792301</v>
      </c>
      <c r="I200" s="34">
        <v>41.141314825525299</v>
      </c>
      <c r="J200" s="34">
        <v>28.6967418546365</v>
      </c>
      <c r="K200" s="34">
        <v>27.241179872758799</v>
      </c>
    </row>
    <row r="201" spans="1:11" x14ac:dyDescent="0.25">
      <c r="A201" t="s">
        <v>300</v>
      </c>
      <c r="B201" s="34">
        <v>2365</v>
      </c>
      <c r="C201" s="34">
        <v>50</v>
      </c>
      <c r="D201" s="34">
        <v>1026</v>
      </c>
      <c r="E201" s="34">
        <v>659</v>
      </c>
      <c r="F201" s="34">
        <v>613</v>
      </c>
      <c r="G201" s="34">
        <v>17</v>
      </c>
      <c r="H201" s="34">
        <v>2.12947189097103</v>
      </c>
      <c r="I201" s="34">
        <v>43.696763202725698</v>
      </c>
      <c r="J201" s="34">
        <v>28.066439522998198</v>
      </c>
      <c r="K201" s="34">
        <v>26.1073253833049</v>
      </c>
    </row>
    <row r="202" spans="1:11" x14ac:dyDescent="0.25">
      <c r="A202" t="s">
        <v>301</v>
      </c>
      <c r="B202" s="34">
        <v>6077</v>
      </c>
      <c r="C202" s="34">
        <v>160</v>
      </c>
      <c r="D202" s="34">
        <v>2205</v>
      </c>
      <c r="E202" s="34">
        <v>1713</v>
      </c>
      <c r="F202" s="34">
        <v>1939</v>
      </c>
      <c r="G202" s="34">
        <v>60</v>
      </c>
      <c r="H202" s="34">
        <v>2.6591324580355602</v>
      </c>
      <c r="I202" s="34">
        <v>36.646169187302597</v>
      </c>
      <c r="J202" s="34">
        <v>28.469336878843201</v>
      </c>
      <c r="K202" s="34">
        <v>32.225361475818502</v>
      </c>
    </row>
    <row r="203" spans="1:11" x14ac:dyDescent="0.25">
      <c r="A203" t="s">
        <v>302</v>
      </c>
      <c r="B203" s="34">
        <v>7644</v>
      </c>
      <c r="C203" s="34">
        <v>226</v>
      </c>
      <c r="D203" s="34">
        <v>3421</v>
      </c>
      <c r="E203" s="34">
        <v>2182</v>
      </c>
      <c r="F203" s="34">
        <v>1771</v>
      </c>
      <c r="G203" s="34">
        <v>44</v>
      </c>
      <c r="H203" s="34">
        <v>2.9736842105263102</v>
      </c>
      <c r="I203" s="34">
        <v>45.0131578947368</v>
      </c>
      <c r="J203" s="34">
        <v>28.710526315789402</v>
      </c>
      <c r="K203" s="34">
        <v>23.302631578947299</v>
      </c>
    </row>
    <row r="204" spans="1:11" x14ac:dyDescent="0.25">
      <c r="A204" t="s">
        <v>303</v>
      </c>
      <c r="B204" s="34">
        <v>145</v>
      </c>
      <c r="C204" s="34">
        <v>3</v>
      </c>
      <c r="D204" s="34">
        <v>43</v>
      </c>
      <c r="E204" s="34">
        <v>45</v>
      </c>
      <c r="F204" s="34">
        <v>39</v>
      </c>
      <c r="G204" s="34">
        <v>15</v>
      </c>
      <c r="H204" s="34">
        <v>2.3076923076922999</v>
      </c>
      <c r="I204" s="34">
        <v>33.076923076923002</v>
      </c>
      <c r="J204" s="34">
        <v>34.615384615384599</v>
      </c>
      <c r="K204" s="34">
        <v>30</v>
      </c>
    </row>
    <row r="205" spans="1:11" x14ac:dyDescent="0.25">
      <c r="A205" t="s">
        <v>304</v>
      </c>
      <c r="B205" s="34">
        <v>200</v>
      </c>
      <c r="C205" s="34">
        <v>4</v>
      </c>
      <c r="D205" s="34">
        <v>66</v>
      </c>
      <c r="E205" s="34">
        <v>58</v>
      </c>
      <c r="F205" s="34">
        <v>46</v>
      </c>
      <c r="G205" s="34">
        <v>26</v>
      </c>
      <c r="H205" s="34">
        <v>2.29885057471264</v>
      </c>
      <c r="I205" s="34">
        <v>37.931034482758598</v>
      </c>
      <c r="J205" s="34">
        <v>33.3333333333333</v>
      </c>
      <c r="K205" s="34">
        <v>26.4367816091954</v>
      </c>
    </row>
    <row r="206" spans="1:11" x14ac:dyDescent="0.25">
      <c r="A206" t="s">
        <v>305</v>
      </c>
      <c r="B206" s="34">
        <v>3222</v>
      </c>
      <c r="C206" s="34">
        <v>94</v>
      </c>
      <c r="D206" s="34">
        <v>1306</v>
      </c>
      <c r="E206" s="34">
        <v>893</v>
      </c>
      <c r="F206" s="34">
        <v>883</v>
      </c>
      <c r="G206" s="34">
        <v>46</v>
      </c>
      <c r="H206" s="34">
        <v>2.9596977329974798</v>
      </c>
      <c r="I206" s="34">
        <v>41.1209068010075</v>
      </c>
      <c r="J206" s="34">
        <v>28.117128463476</v>
      </c>
      <c r="K206" s="34">
        <v>27.8022670025188</v>
      </c>
    </row>
    <row r="207" spans="1:11" x14ac:dyDescent="0.25">
      <c r="A207" t="s">
        <v>306</v>
      </c>
      <c r="B207" s="34">
        <v>157</v>
      </c>
      <c r="C207" s="34">
        <v>4</v>
      </c>
      <c r="D207" s="34">
        <v>49</v>
      </c>
      <c r="E207" s="34">
        <v>47</v>
      </c>
      <c r="F207" s="34">
        <v>56</v>
      </c>
      <c r="G207" s="34">
        <v>1</v>
      </c>
      <c r="H207" s="34">
        <v>2.5641025641025599</v>
      </c>
      <c r="I207" s="34">
        <v>31.410256410256402</v>
      </c>
      <c r="J207" s="34">
        <v>30.128205128205099</v>
      </c>
      <c r="K207" s="34">
        <v>35.897435897435898</v>
      </c>
    </row>
    <row r="208" spans="1:11" x14ac:dyDescent="0.25">
      <c r="A208" t="s">
        <v>307</v>
      </c>
      <c r="B208" s="34">
        <v>97</v>
      </c>
      <c r="C208" s="34">
        <v>2</v>
      </c>
      <c r="D208" s="34">
        <v>42</v>
      </c>
      <c r="E208" s="34">
        <v>19</v>
      </c>
      <c r="F208" s="34">
        <v>25</v>
      </c>
      <c r="G208" s="34">
        <v>9</v>
      </c>
      <c r="H208" s="34">
        <v>2.2727272727272698</v>
      </c>
      <c r="I208" s="34">
        <v>47.727272727272698</v>
      </c>
      <c r="J208" s="34">
        <v>21.590909090909001</v>
      </c>
      <c r="K208" s="34">
        <v>28.409090909090899</v>
      </c>
    </row>
    <row r="209" spans="1:11" x14ac:dyDescent="0.25">
      <c r="A209" t="s">
        <v>308</v>
      </c>
      <c r="B209" s="34">
        <v>44714</v>
      </c>
      <c r="C209" s="34">
        <v>1172</v>
      </c>
      <c r="D209" s="34">
        <v>17844</v>
      </c>
      <c r="E209" s="34">
        <v>12540</v>
      </c>
      <c r="F209" s="34">
        <v>12222</v>
      </c>
      <c r="G209" s="34">
        <v>936</v>
      </c>
      <c r="H209" s="34">
        <v>2.6771437708438</v>
      </c>
      <c r="I209" s="34">
        <v>40.760199186806098</v>
      </c>
      <c r="J209" s="34">
        <v>28.644524647082999</v>
      </c>
      <c r="K209" s="34">
        <v>27.918132395267001</v>
      </c>
    </row>
    <row r="210" spans="1:11" x14ac:dyDescent="0.25">
      <c r="A210" t="s">
        <v>749</v>
      </c>
      <c r="B210" s="34">
        <v>2796</v>
      </c>
      <c r="C210" s="34">
        <v>73</v>
      </c>
      <c r="D210" s="34">
        <v>1072</v>
      </c>
      <c r="E210" s="34">
        <v>774</v>
      </c>
      <c r="F210" s="34">
        <v>872</v>
      </c>
      <c r="G210" s="34">
        <v>5</v>
      </c>
      <c r="H210" s="34">
        <v>2.6155499820852701</v>
      </c>
      <c r="I210" s="34">
        <v>38.409172339663201</v>
      </c>
      <c r="J210" s="34">
        <v>27.731995700465699</v>
      </c>
      <c r="K210" s="34">
        <v>31.243281977785699</v>
      </c>
    </row>
    <row r="211" spans="1:11" x14ac:dyDescent="0.25">
      <c r="A211" t="s">
        <v>750</v>
      </c>
      <c r="B211" s="34">
        <v>579</v>
      </c>
      <c r="C211" s="34">
        <v>11</v>
      </c>
      <c r="D211" s="34">
        <v>233</v>
      </c>
      <c r="E211" s="34">
        <v>170</v>
      </c>
      <c r="F211" s="34">
        <v>141</v>
      </c>
      <c r="G211" s="34">
        <v>24</v>
      </c>
      <c r="H211" s="34">
        <v>1.9819819819819799</v>
      </c>
      <c r="I211" s="34">
        <v>41.981981981981903</v>
      </c>
      <c r="J211" s="34">
        <v>30.630630630630598</v>
      </c>
      <c r="K211" s="34">
        <v>25.4054054054054</v>
      </c>
    </row>
    <row r="212" spans="1:11" x14ac:dyDescent="0.25">
      <c r="A212" t="s">
        <v>751</v>
      </c>
      <c r="B212" s="34">
        <v>1090</v>
      </c>
      <c r="C212" s="34">
        <v>23</v>
      </c>
      <c r="D212" s="34">
        <v>400</v>
      </c>
      <c r="E212" s="34">
        <v>337</v>
      </c>
      <c r="F212" s="34">
        <v>329</v>
      </c>
      <c r="G212" s="34">
        <v>1</v>
      </c>
      <c r="H212" s="34">
        <v>2.1120293847566498</v>
      </c>
      <c r="I212" s="34">
        <v>36.730945821854903</v>
      </c>
      <c r="J212" s="34">
        <v>30.945821854912701</v>
      </c>
      <c r="K212" s="34">
        <v>30.211202938475601</v>
      </c>
    </row>
    <row r="213" spans="1:11" x14ac:dyDescent="0.25">
      <c r="A213" t="s">
        <v>752</v>
      </c>
      <c r="B213" s="34">
        <v>2875</v>
      </c>
      <c r="C213" s="34">
        <v>71</v>
      </c>
      <c r="D213" s="34">
        <v>1134</v>
      </c>
      <c r="E213" s="34">
        <v>817</v>
      </c>
      <c r="F213" s="34">
        <v>829</v>
      </c>
      <c r="G213" s="34">
        <v>24</v>
      </c>
      <c r="H213" s="34">
        <v>2.4903542616625698</v>
      </c>
      <c r="I213" s="34">
        <v>39.775517362328998</v>
      </c>
      <c r="J213" s="34">
        <v>28.656611715187601</v>
      </c>
      <c r="K213" s="34">
        <v>29.077516660820699</v>
      </c>
    </row>
    <row r="214" spans="1:11" x14ac:dyDescent="0.25">
      <c r="A214" t="s">
        <v>753</v>
      </c>
      <c r="B214" s="34">
        <v>2347</v>
      </c>
      <c r="C214" s="34">
        <v>73</v>
      </c>
      <c r="D214" s="34">
        <v>894</v>
      </c>
      <c r="E214" s="34">
        <v>677</v>
      </c>
      <c r="F214" s="34">
        <v>695</v>
      </c>
      <c r="G214" s="34">
        <v>8</v>
      </c>
      <c r="H214" s="34">
        <v>3.1209918768704501</v>
      </c>
      <c r="I214" s="34">
        <v>38.221462163317597</v>
      </c>
      <c r="J214" s="34">
        <v>28.943993159469802</v>
      </c>
      <c r="K214" s="34">
        <v>29.713552800342001</v>
      </c>
    </row>
    <row r="215" spans="1:11" x14ac:dyDescent="0.25">
      <c r="A215" t="s">
        <v>754</v>
      </c>
      <c r="B215" s="34">
        <v>4537</v>
      </c>
      <c r="C215" s="34">
        <v>92</v>
      </c>
      <c r="D215" s="34">
        <v>1835</v>
      </c>
      <c r="E215" s="34">
        <v>1353</v>
      </c>
      <c r="F215" s="34">
        <v>1238</v>
      </c>
      <c r="G215" s="34">
        <v>19</v>
      </c>
      <c r="H215" s="34">
        <v>2.03629924745462</v>
      </c>
      <c r="I215" s="34">
        <v>40.615316511730803</v>
      </c>
      <c r="J215" s="34">
        <v>29.946879150066401</v>
      </c>
      <c r="K215" s="34">
        <v>27.401505090748099</v>
      </c>
    </row>
    <row r="216" spans="1:11" x14ac:dyDescent="0.25">
      <c r="A216" t="s">
        <v>755</v>
      </c>
      <c r="B216" s="34">
        <v>10893</v>
      </c>
      <c r="C216" s="34">
        <v>308</v>
      </c>
      <c r="D216" s="34">
        <v>4404</v>
      </c>
      <c r="E216" s="34">
        <v>3186</v>
      </c>
      <c r="F216" s="34">
        <v>2959</v>
      </c>
      <c r="G216" s="34">
        <v>36</v>
      </c>
      <c r="H216" s="34">
        <v>2.83687943262411</v>
      </c>
      <c r="I216" s="34">
        <v>40.563691627521401</v>
      </c>
      <c r="J216" s="34">
        <v>29.345122962144199</v>
      </c>
      <c r="K216" s="34">
        <v>27.254305977710199</v>
      </c>
    </row>
    <row r="217" spans="1:11" x14ac:dyDescent="0.25">
      <c r="A217" t="s">
        <v>756</v>
      </c>
      <c r="B217" s="34">
        <v>2313</v>
      </c>
      <c r="C217" s="34">
        <v>52</v>
      </c>
      <c r="D217" s="34">
        <v>1005</v>
      </c>
      <c r="E217" s="34">
        <v>672</v>
      </c>
      <c r="F217" s="34">
        <v>580</v>
      </c>
      <c r="G217" s="34">
        <v>4</v>
      </c>
      <c r="H217" s="34">
        <v>2.2520571676050198</v>
      </c>
      <c r="I217" s="34">
        <v>43.525335643135499</v>
      </c>
      <c r="J217" s="34">
        <v>29.103508012126401</v>
      </c>
      <c r="K217" s="34">
        <v>25.119099177132899</v>
      </c>
    </row>
    <row r="218" spans="1:11" x14ac:dyDescent="0.25">
      <c r="A218" t="s">
        <v>757</v>
      </c>
      <c r="B218" s="34">
        <v>6033</v>
      </c>
      <c r="C218" s="34">
        <v>174</v>
      </c>
      <c r="D218" s="34">
        <v>2181</v>
      </c>
      <c r="E218" s="34">
        <v>1761</v>
      </c>
      <c r="F218" s="34">
        <v>1862</v>
      </c>
      <c r="G218" s="34">
        <v>55</v>
      </c>
      <c r="H218" s="34">
        <v>2.9106724657075902</v>
      </c>
      <c r="I218" s="34">
        <v>36.483773837403803</v>
      </c>
      <c r="J218" s="34">
        <v>29.458012713281999</v>
      </c>
      <c r="K218" s="34">
        <v>31.1475409836065</v>
      </c>
    </row>
    <row r="219" spans="1:11" x14ac:dyDescent="0.25">
      <c r="A219" t="s">
        <v>758</v>
      </c>
      <c r="B219" s="34">
        <v>7302</v>
      </c>
      <c r="C219" s="34">
        <v>205</v>
      </c>
      <c r="D219" s="34">
        <v>3184</v>
      </c>
      <c r="E219" s="34">
        <v>2124</v>
      </c>
      <c r="F219" s="34">
        <v>1740</v>
      </c>
      <c r="G219" s="34">
        <v>49</v>
      </c>
      <c r="H219" s="34">
        <v>2.8264166551771601</v>
      </c>
      <c r="I219" s="34">
        <v>43.899076244312603</v>
      </c>
      <c r="J219" s="34">
        <v>29.284434027299</v>
      </c>
      <c r="K219" s="34">
        <v>23.990073073211001</v>
      </c>
    </row>
    <row r="220" spans="1:11" x14ac:dyDescent="0.25">
      <c r="A220" t="s">
        <v>759</v>
      </c>
      <c r="B220" s="34">
        <v>147</v>
      </c>
      <c r="C220" s="34" t="s">
        <v>799</v>
      </c>
      <c r="D220" s="34">
        <v>53</v>
      </c>
      <c r="E220" s="34">
        <v>41</v>
      </c>
      <c r="F220" s="34">
        <v>52</v>
      </c>
      <c r="G220" s="34">
        <v>1</v>
      </c>
      <c r="H220" s="34" t="s">
        <v>799</v>
      </c>
      <c r="I220" s="34">
        <v>36.301369863013697</v>
      </c>
      <c r="J220" s="34">
        <v>28.082191780821901</v>
      </c>
      <c r="K220" s="34">
        <v>35.616438356164302</v>
      </c>
    </row>
    <row r="221" spans="1:11" x14ac:dyDescent="0.25">
      <c r="A221" t="s">
        <v>760</v>
      </c>
      <c r="B221" s="34">
        <v>152</v>
      </c>
      <c r="C221" s="34">
        <v>1</v>
      </c>
      <c r="D221" s="34">
        <v>60</v>
      </c>
      <c r="E221" s="34">
        <v>44</v>
      </c>
      <c r="F221" s="34">
        <v>40</v>
      </c>
      <c r="G221" s="34">
        <v>7</v>
      </c>
      <c r="H221" s="34">
        <v>0.68965517241379304</v>
      </c>
      <c r="I221" s="34">
        <v>41.379310344827502</v>
      </c>
      <c r="J221" s="34">
        <v>30.344827586206801</v>
      </c>
      <c r="K221" s="34">
        <v>27.586206896551701</v>
      </c>
    </row>
    <row r="222" spans="1:11" x14ac:dyDescent="0.25">
      <c r="A222" t="s">
        <v>761</v>
      </c>
      <c r="B222" s="34">
        <v>3065</v>
      </c>
      <c r="C222" s="34">
        <v>105</v>
      </c>
      <c r="D222" s="34">
        <v>1224</v>
      </c>
      <c r="E222" s="34">
        <v>898</v>
      </c>
      <c r="F222" s="34">
        <v>824</v>
      </c>
      <c r="G222" s="34">
        <v>14</v>
      </c>
      <c r="H222" s="34">
        <v>3.4414945919370701</v>
      </c>
      <c r="I222" s="34">
        <v>40.117994100294901</v>
      </c>
      <c r="J222" s="34">
        <v>29.432972795804599</v>
      </c>
      <c r="K222" s="34">
        <v>27.007538511963201</v>
      </c>
    </row>
    <row r="223" spans="1:11" x14ac:dyDescent="0.25">
      <c r="A223" t="s">
        <v>762</v>
      </c>
      <c r="B223" s="34">
        <v>174</v>
      </c>
      <c r="C223" s="34">
        <v>2</v>
      </c>
      <c r="D223" s="34">
        <v>68</v>
      </c>
      <c r="E223" s="34">
        <v>51</v>
      </c>
      <c r="F223" s="34">
        <v>52</v>
      </c>
      <c r="G223" s="34">
        <v>1</v>
      </c>
      <c r="H223" s="34">
        <v>1.15606936416184</v>
      </c>
      <c r="I223" s="34">
        <v>39.306358381502797</v>
      </c>
      <c r="J223" s="34">
        <v>29.479768786127099</v>
      </c>
      <c r="K223" s="34">
        <v>30.057803468208</v>
      </c>
    </row>
    <row r="224" spans="1:11" x14ac:dyDescent="0.25">
      <c r="A224" t="s">
        <v>763</v>
      </c>
      <c r="B224" s="34">
        <v>80</v>
      </c>
      <c r="C224" s="34">
        <v>3</v>
      </c>
      <c r="D224" s="34">
        <v>29</v>
      </c>
      <c r="E224" s="34">
        <v>16</v>
      </c>
      <c r="F224" s="34">
        <v>25</v>
      </c>
      <c r="G224" s="34">
        <v>7</v>
      </c>
      <c r="H224" s="34">
        <v>4.10958904109589</v>
      </c>
      <c r="I224" s="34">
        <v>39.726027397260196</v>
      </c>
      <c r="J224" s="34">
        <v>21.917808219177999</v>
      </c>
      <c r="K224" s="34">
        <v>34.246575342465697</v>
      </c>
    </row>
    <row r="225" spans="1:11" x14ac:dyDescent="0.25">
      <c r="A225" t="s">
        <v>764</v>
      </c>
      <c r="B225" s="34">
        <v>44383</v>
      </c>
      <c r="C225" s="34">
        <v>1193</v>
      </c>
      <c r="D225" s="34">
        <v>17776</v>
      </c>
      <c r="E225" s="34">
        <v>12921</v>
      </c>
      <c r="F225" s="34">
        <v>12238</v>
      </c>
      <c r="G225" s="34">
        <v>255</v>
      </c>
      <c r="H225" s="34">
        <v>2.7034989122552502</v>
      </c>
      <c r="I225" s="34">
        <v>40.282813633067398</v>
      </c>
      <c r="J225" s="34">
        <v>29.280728788977498</v>
      </c>
      <c r="K225" s="34">
        <v>27.732958665699702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9B30-9EAC-4AE0-BFE6-639C82FAD305}">
  <dimension ref="A1:M45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9.140625" style="2" hidden="1" customWidth="1"/>
    <col min="2" max="2" width="23.7109375" style="2" customWidth="1"/>
    <col min="3" max="3" width="10.7109375" style="2" customWidth="1"/>
    <col min="4" max="8" width="12.7109375" style="2" customWidth="1"/>
    <col min="9" max="9" width="2.7109375" style="2" customWidth="1"/>
    <col min="10" max="13" width="12.7109375" style="2" customWidth="1"/>
    <col min="14" max="16384" width="9.140625" style="2"/>
  </cols>
  <sheetData>
    <row r="1" spans="1:13" ht="15.75" x14ac:dyDescent="0.25">
      <c r="B1" s="1" t="s">
        <v>725</v>
      </c>
    </row>
    <row r="2" spans="1:13" ht="15.75" x14ac:dyDescent="0.25">
      <c r="B2" s="1" t="s">
        <v>64</v>
      </c>
    </row>
    <row r="3" spans="1:13" s="8" customFormat="1" ht="12.75" x14ac:dyDescent="0.2">
      <c r="B3" s="9"/>
    </row>
    <row r="4" spans="1:13" s="8" customFormat="1" ht="12.75" x14ac:dyDescent="0.2">
      <c r="B4" s="16" t="s">
        <v>27</v>
      </c>
    </row>
    <row r="5" spans="1:13" s="8" customFormat="1" ht="12.75" x14ac:dyDescent="0.2">
      <c r="C5" s="9" t="s">
        <v>0</v>
      </c>
      <c r="J5" s="9" t="s">
        <v>1</v>
      </c>
    </row>
    <row r="6" spans="1:13" s="8" customFormat="1" ht="12.75" x14ac:dyDescent="0.2">
      <c r="C6" s="11" t="s">
        <v>17</v>
      </c>
      <c r="D6" s="11" t="s">
        <v>28</v>
      </c>
      <c r="E6" s="11" t="s">
        <v>31</v>
      </c>
      <c r="F6" s="11" t="s">
        <v>29</v>
      </c>
      <c r="G6" s="11" t="s">
        <v>30</v>
      </c>
      <c r="H6" s="11" t="s">
        <v>63</v>
      </c>
      <c r="I6" s="12"/>
      <c r="J6" s="11" t="s">
        <v>28</v>
      </c>
      <c r="K6" s="11" t="s">
        <v>31</v>
      </c>
      <c r="L6" s="11" t="s">
        <v>29</v>
      </c>
      <c r="M6" s="11" t="s">
        <v>30</v>
      </c>
    </row>
    <row r="7" spans="1:13" s="8" customFormat="1" ht="12.75" x14ac:dyDescent="0.2">
      <c r="A7" s="8" t="s">
        <v>33</v>
      </c>
      <c r="B7" s="8" t="s">
        <v>33</v>
      </c>
      <c r="C7" s="13">
        <f>VLOOKUP(CONCATENATE(Lookup!$B$2,$A7), t3.3, 2,0)</f>
        <v>1897</v>
      </c>
      <c r="D7" s="13">
        <f>VLOOKUP(CONCATENATE(Lookup!$B$2,$A7), t3.3, 3,0)</f>
        <v>39</v>
      </c>
      <c r="E7" s="13">
        <f>VLOOKUP(CONCATENATE(Lookup!$B$2,$A7), t3.3, 4,0)</f>
        <v>796</v>
      </c>
      <c r="F7" s="13">
        <f>VLOOKUP(CONCATENATE(Lookup!$B$2,$A7), t3.3, 5,0)</f>
        <v>575</v>
      </c>
      <c r="G7" s="13">
        <f>VLOOKUP(CONCATENATE(Lookup!$B$2,$A7), t3.3, 6,0)</f>
        <v>478</v>
      </c>
      <c r="H7" s="13">
        <f>VLOOKUP(CONCATENATE(Lookup!$B$2,$A7), t3.3, 7,0)</f>
        <v>9</v>
      </c>
      <c r="I7" s="13" t="s">
        <v>32</v>
      </c>
      <c r="J7" s="21">
        <f>VLOOKUP(CONCATENATE(Lookup!$B$2,$A7), t3.3, 8,0)</f>
        <v>2.0656779661016902</v>
      </c>
      <c r="K7" s="21">
        <f>VLOOKUP(CONCATENATE(Lookup!$B$2,$A7), t3.3, 9,0)</f>
        <v>42.161016949152497</v>
      </c>
      <c r="L7" s="21">
        <f>VLOOKUP(CONCATENATE(Lookup!$B$2,$A7), t3.3, 10,0)</f>
        <v>30.455508474576199</v>
      </c>
      <c r="M7" s="21">
        <f>VLOOKUP(CONCATENATE(Lookup!$B$2,$A7), t3.3, 11,0)</f>
        <v>25.317796610169399</v>
      </c>
    </row>
    <row r="8" spans="1:13" s="8" customFormat="1" ht="12.75" x14ac:dyDescent="0.2">
      <c r="A8" s="8" t="s">
        <v>34</v>
      </c>
      <c r="B8" s="8" t="s">
        <v>34</v>
      </c>
      <c r="C8" s="13">
        <f>VLOOKUP(CONCATENATE(Lookup!$B$2,$A8), t3.3, 2,0)</f>
        <v>1906</v>
      </c>
      <c r="D8" s="13">
        <f>VLOOKUP(CONCATENATE(Lookup!$B$2,$A8), t3.3, 3,0)</f>
        <v>29</v>
      </c>
      <c r="E8" s="13">
        <f>VLOOKUP(CONCATENATE(Lookup!$B$2,$A8), t3.3, 4,0)</f>
        <v>739</v>
      </c>
      <c r="F8" s="13">
        <f>VLOOKUP(CONCATENATE(Lookup!$B$2,$A8), t3.3, 5,0)</f>
        <v>583</v>
      </c>
      <c r="G8" s="13">
        <f>VLOOKUP(CONCATENATE(Lookup!$B$2,$A8), t3.3, 6,0)</f>
        <v>547</v>
      </c>
      <c r="H8" s="13">
        <f>VLOOKUP(CONCATENATE(Lookup!$B$2,$A8), t3.3, 7,0)</f>
        <v>8</v>
      </c>
      <c r="I8" s="13" t="s">
        <v>32</v>
      </c>
      <c r="J8" s="21">
        <f>VLOOKUP(CONCATENATE(Lookup!$B$2,$A8), t3.3, 8,0)</f>
        <v>1.52792413066385</v>
      </c>
      <c r="K8" s="21">
        <f>VLOOKUP(CONCATENATE(Lookup!$B$2,$A8), t3.3, 9,0)</f>
        <v>38.935721812434103</v>
      </c>
      <c r="L8" s="21">
        <f>VLOOKUP(CONCATENATE(Lookup!$B$2,$A8), t3.3, 10,0)</f>
        <v>30.7165437302423</v>
      </c>
      <c r="M8" s="21">
        <f>VLOOKUP(CONCATENATE(Lookup!$B$2,$A8), t3.3, 11,0)</f>
        <v>28.819810326659599</v>
      </c>
    </row>
    <row r="9" spans="1:13" s="8" customFormat="1" ht="12.75" x14ac:dyDescent="0.2">
      <c r="A9" s="8" t="s">
        <v>35</v>
      </c>
      <c r="B9" s="8" t="s">
        <v>35</v>
      </c>
      <c r="C9" s="13">
        <f>VLOOKUP(CONCATENATE(Lookup!$B$2,$A9), t3.3, 2,0)</f>
        <v>780</v>
      </c>
      <c r="D9" s="13">
        <f>VLOOKUP(CONCATENATE(Lookup!$B$2,$A9), t3.3, 3,0)</f>
        <v>23</v>
      </c>
      <c r="E9" s="13">
        <f>VLOOKUP(CONCATENATE(Lookup!$B$2,$A9), t3.3, 4,0)</f>
        <v>305</v>
      </c>
      <c r="F9" s="13">
        <f>VLOOKUP(CONCATENATE(Lookup!$B$2,$A9), t3.3, 5,0)</f>
        <v>234</v>
      </c>
      <c r="G9" s="13">
        <f>VLOOKUP(CONCATENATE(Lookup!$B$2,$A9), t3.3, 6,0)</f>
        <v>215</v>
      </c>
      <c r="H9" s="13">
        <f>VLOOKUP(CONCATENATE(Lookup!$B$2,$A9), t3.3, 7,0)</f>
        <v>3</v>
      </c>
      <c r="I9" s="13" t="s">
        <v>32</v>
      </c>
      <c r="J9" s="21">
        <f>VLOOKUP(CONCATENATE(Lookup!$B$2,$A9), t3.3, 8,0)</f>
        <v>2.9601029601029598</v>
      </c>
      <c r="K9" s="21">
        <f>VLOOKUP(CONCATENATE(Lookup!$B$2,$A9), t3.3, 9,0)</f>
        <v>39.253539253539202</v>
      </c>
      <c r="L9" s="21">
        <f>VLOOKUP(CONCATENATE(Lookup!$B$2,$A9), t3.3, 10,0)</f>
        <v>30.1158301158301</v>
      </c>
      <c r="M9" s="21">
        <f>VLOOKUP(CONCATENATE(Lookup!$B$2,$A9), t3.3, 11,0)</f>
        <v>27.670527670527601</v>
      </c>
    </row>
    <row r="10" spans="1:13" s="8" customFormat="1" ht="12.75" x14ac:dyDescent="0.2">
      <c r="A10" s="8" t="s">
        <v>36</v>
      </c>
      <c r="B10" s="8" t="s">
        <v>36</v>
      </c>
      <c r="C10" s="13">
        <f>VLOOKUP(CONCATENATE(Lookup!$B$2,$A10), t3.3, 2,0)</f>
        <v>566</v>
      </c>
      <c r="D10" s="13">
        <f>VLOOKUP(CONCATENATE(Lookup!$B$2,$A10), t3.3, 3,0)</f>
        <v>6</v>
      </c>
      <c r="E10" s="13">
        <f>VLOOKUP(CONCATENATE(Lookup!$B$2,$A10), t3.3, 4,0)</f>
        <v>242</v>
      </c>
      <c r="F10" s="13">
        <f>VLOOKUP(CONCATENATE(Lookup!$B$2,$A10), t3.3, 5,0)</f>
        <v>154</v>
      </c>
      <c r="G10" s="13">
        <f>VLOOKUP(CONCATENATE(Lookup!$B$2,$A10), t3.3, 6,0)</f>
        <v>163</v>
      </c>
      <c r="H10" s="13">
        <f>VLOOKUP(CONCATENATE(Lookup!$B$2,$A10), t3.3, 7,0)</f>
        <v>1</v>
      </c>
      <c r="I10" s="13" t="s">
        <v>32</v>
      </c>
      <c r="J10" s="21">
        <f>VLOOKUP(CONCATENATE(Lookup!$B$2,$A10), t3.3, 8,0)</f>
        <v>1.06194690265486</v>
      </c>
      <c r="K10" s="21">
        <f>VLOOKUP(CONCATENATE(Lookup!$B$2,$A10), t3.3, 9,0)</f>
        <v>42.831858407079601</v>
      </c>
      <c r="L10" s="21">
        <f>VLOOKUP(CONCATENATE(Lookup!$B$2,$A10), t3.3, 10,0)</f>
        <v>27.256637168141499</v>
      </c>
      <c r="M10" s="21">
        <f>VLOOKUP(CONCATENATE(Lookup!$B$2,$A10), t3.3, 11,0)</f>
        <v>28.849557522123799</v>
      </c>
    </row>
    <row r="11" spans="1:13" s="8" customFormat="1" ht="12.75" x14ac:dyDescent="0.2">
      <c r="A11" s="8" t="s">
        <v>37</v>
      </c>
      <c r="B11" s="8" t="s">
        <v>37</v>
      </c>
      <c r="C11" s="13">
        <f>VLOOKUP(CONCATENATE(Lookup!$B$2,$A11), t3.3, 2,0)</f>
        <v>3951</v>
      </c>
      <c r="D11" s="13">
        <f>VLOOKUP(CONCATENATE(Lookup!$B$2,$A11), t3.3, 3,0)</f>
        <v>109</v>
      </c>
      <c r="E11" s="13">
        <f>VLOOKUP(CONCATENATE(Lookup!$B$2,$A11), t3.3, 4,0)</f>
        <v>1905</v>
      </c>
      <c r="F11" s="13">
        <f>VLOOKUP(CONCATENATE(Lookup!$B$2,$A11), t3.3, 5,0)</f>
        <v>1135</v>
      </c>
      <c r="G11" s="13">
        <f>VLOOKUP(CONCATENATE(Lookup!$B$2,$A11), t3.3, 6,0)</f>
        <v>766</v>
      </c>
      <c r="H11" s="13">
        <f>VLOOKUP(CONCATENATE(Lookup!$B$2,$A11), t3.3, 7,0)</f>
        <v>36</v>
      </c>
      <c r="I11" s="13" t="s">
        <v>32</v>
      </c>
      <c r="J11" s="21">
        <f>VLOOKUP(CONCATENATE(Lookup!$B$2,$A11), t3.3, 8,0)</f>
        <v>2.7841634738186398</v>
      </c>
      <c r="K11" s="21">
        <f>VLOOKUP(CONCATENATE(Lookup!$B$2,$A11), t3.3, 9,0)</f>
        <v>48.6590038314176</v>
      </c>
      <c r="L11" s="21">
        <f>VLOOKUP(CONCATENATE(Lookup!$B$2,$A11), t3.3, 10,0)</f>
        <v>28.991060025542701</v>
      </c>
      <c r="M11" s="21">
        <f>VLOOKUP(CONCATENATE(Lookup!$B$2,$A11), t3.3, 11,0)</f>
        <v>19.565772669220902</v>
      </c>
    </row>
    <row r="12" spans="1:13" s="8" customFormat="1" ht="12.75" x14ac:dyDescent="0.2">
      <c r="A12" s="8" t="s">
        <v>38</v>
      </c>
      <c r="B12" s="8" t="s">
        <v>38</v>
      </c>
      <c r="C12" s="13">
        <f>VLOOKUP(CONCATENATE(Lookup!$B$2,$A12), t3.3, 2,0)</f>
        <v>434</v>
      </c>
      <c r="D12" s="13">
        <f>VLOOKUP(CONCATENATE(Lookup!$B$2,$A12), t3.3, 3,0)</f>
        <v>12</v>
      </c>
      <c r="E12" s="13">
        <f>VLOOKUP(CONCATENATE(Lookup!$B$2,$A12), t3.3, 4,0)</f>
        <v>135</v>
      </c>
      <c r="F12" s="13">
        <f>VLOOKUP(CONCATENATE(Lookup!$B$2,$A12), t3.3, 5,0)</f>
        <v>140</v>
      </c>
      <c r="G12" s="13">
        <f>VLOOKUP(CONCATENATE(Lookup!$B$2,$A12), t3.3, 6,0)</f>
        <v>146</v>
      </c>
      <c r="H12" s="13">
        <f>VLOOKUP(CONCATENATE(Lookup!$B$2,$A12), t3.3, 7,0)</f>
        <v>1</v>
      </c>
      <c r="I12" s="13" t="s">
        <v>32</v>
      </c>
      <c r="J12" s="21">
        <f>VLOOKUP(CONCATENATE(Lookup!$B$2,$A12), t3.3, 8,0)</f>
        <v>2.7713625866050799</v>
      </c>
      <c r="K12" s="21">
        <f>VLOOKUP(CONCATENATE(Lookup!$B$2,$A12), t3.3, 9,0)</f>
        <v>31.1778290993071</v>
      </c>
      <c r="L12" s="21">
        <f>VLOOKUP(CONCATENATE(Lookup!$B$2,$A12), t3.3, 10,0)</f>
        <v>32.332563510392603</v>
      </c>
      <c r="M12" s="21">
        <f>VLOOKUP(CONCATENATE(Lookup!$B$2,$A12), t3.3, 11,0)</f>
        <v>33.7182448036951</v>
      </c>
    </row>
    <row r="13" spans="1:13" s="8" customFormat="1" ht="12.75" x14ac:dyDescent="0.2">
      <c r="A13" s="8" t="s">
        <v>39</v>
      </c>
      <c r="B13" s="8" t="s">
        <v>39</v>
      </c>
      <c r="C13" s="13">
        <f>VLOOKUP(CONCATENATE(Lookup!$B$2,$A13), t3.3, 2,0)</f>
        <v>1090</v>
      </c>
      <c r="D13" s="13">
        <f>VLOOKUP(CONCATENATE(Lookup!$B$2,$A13), t3.3, 3,0)</f>
        <v>23</v>
      </c>
      <c r="E13" s="13">
        <f>VLOOKUP(CONCATENATE(Lookup!$B$2,$A13), t3.3, 4,0)</f>
        <v>400</v>
      </c>
      <c r="F13" s="13">
        <f>VLOOKUP(CONCATENATE(Lookup!$B$2,$A13), t3.3, 5,0)</f>
        <v>337</v>
      </c>
      <c r="G13" s="13">
        <f>VLOOKUP(CONCATENATE(Lookup!$B$2,$A13), t3.3, 6,0)</f>
        <v>329</v>
      </c>
      <c r="H13" s="13">
        <f>VLOOKUP(CONCATENATE(Lookup!$B$2,$A13), t3.3, 7,0)</f>
        <v>1</v>
      </c>
      <c r="I13" s="13" t="s">
        <v>32</v>
      </c>
      <c r="J13" s="21">
        <f>VLOOKUP(CONCATENATE(Lookup!$B$2,$A13), t3.3, 8,0)</f>
        <v>2.1120293847566498</v>
      </c>
      <c r="K13" s="21">
        <f>VLOOKUP(CONCATENATE(Lookup!$B$2,$A13), t3.3, 9,0)</f>
        <v>36.730945821854903</v>
      </c>
      <c r="L13" s="21">
        <f>VLOOKUP(CONCATENATE(Lookup!$B$2,$A13), t3.3, 10,0)</f>
        <v>30.945821854912701</v>
      </c>
      <c r="M13" s="21">
        <f>VLOOKUP(CONCATENATE(Lookup!$B$2,$A13), t3.3, 11,0)</f>
        <v>30.211202938475601</v>
      </c>
    </row>
    <row r="14" spans="1:13" s="8" customFormat="1" ht="12.75" x14ac:dyDescent="0.2">
      <c r="A14" s="8" t="s">
        <v>40</v>
      </c>
      <c r="B14" s="8" t="s">
        <v>40</v>
      </c>
      <c r="C14" s="13">
        <f>VLOOKUP(CONCATENATE(Lookup!$B$2,$A14), t3.3, 2,0)</f>
        <v>1268</v>
      </c>
      <c r="D14" s="13">
        <f>VLOOKUP(CONCATENATE(Lookup!$B$2,$A14), t3.3, 3,0)</f>
        <v>45</v>
      </c>
      <c r="E14" s="13">
        <f>VLOOKUP(CONCATENATE(Lookup!$B$2,$A14), t3.3, 4,0)</f>
        <v>497</v>
      </c>
      <c r="F14" s="13">
        <f>VLOOKUP(CONCATENATE(Lookup!$B$2,$A14), t3.3, 5,0)</f>
        <v>363</v>
      </c>
      <c r="G14" s="13">
        <f>VLOOKUP(CONCATENATE(Lookup!$B$2,$A14), t3.3, 6,0)</f>
        <v>355</v>
      </c>
      <c r="H14" s="13">
        <f>VLOOKUP(CONCATENATE(Lookup!$B$2,$A14), t3.3, 7,0)</f>
        <v>8</v>
      </c>
      <c r="I14" s="13" t="s">
        <v>32</v>
      </c>
      <c r="J14" s="21">
        <f>VLOOKUP(CONCATENATE(Lookup!$B$2,$A14), t3.3, 8,0)</f>
        <v>3.5714285714285698</v>
      </c>
      <c r="K14" s="21">
        <f>VLOOKUP(CONCATENATE(Lookup!$B$2,$A14), t3.3, 9,0)</f>
        <v>39.4444444444444</v>
      </c>
      <c r="L14" s="21">
        <f>VLOOKUP(CONCATENATE(Lookup!$B$2,$A14), t3.3, 10,0)</f>
        <v>28.8095238095238</v>
      </c>
      <c r="M14" s="21">
        <f>VLOOKUP(CONCATENATE(Lookup!$B$2,$A14), t3.3, 11,0)</f>
        <v>28.174603174603099</v>
      </c>
    </row>
    <row r="15" spans="1:13" s="8" customFormat="1" ht="12.75" x14ac:dyDescent="0.2">
      <c r="A15" s="8" t="s">
        <v>41</v>
      </c>
      <c r="B15" s="8" t="s">
        <v>41</v>
      </c>
      <c r="C15" s="13">
        <f>VLOOKUP(CONCATENATE(Lookup!$B$2,$A15), t3.3, 2,0)</f>
        <v>1035</v>
      </c>
      <c r="D15" s="13">
        <f>VLOOKUP(CONCATENATE(Lookup!$B$2,$A15), t3.3, 3,0)</f>
        <v>34</v>
      </c>
      <c r="E15" s="13">
        <f>VLOOKUP(CONCATENATE(Lookup!$B$2,$A15), t3.3, 4,0)</f>
        <v>391</v>
      </c>
      <c r="F15" s="13">
        <f>VLOOKUP(CONCATENATE(Lookup!$B$2,$A15), t3.3, 5,0)</f>
        <v>277</v>
      </c>
      <c r="G15" s="13">
        <f>VLOOKUP(CONCATENATE(Lookup!$B$2,$A15), t3.3, 6,0)</f>
        <v>328</v>
      </c>
      <c r="H15" s="13">
        <f>VLOOKUP(CONCATENATE(Lookup!$B$2,$A15), t3.3, 7,0)</f>
        <v>5</v>
      </c>
      <c r="I15" s="13" t="s">
        <v>32</v>
      </c>
      <c r="J15" s="21">
        <f>VLOOKUP(CONCATENATE(Lookup!$B$2,$A15), t3.3, 8,0)</f>
        <v>3.3009708737864001</v>
      </c>
      <c r="K15" s="21">
        <f>VLOOKUP(CONCATENATE(Lookup!$B$2,$A15), t3.3, 9,0)</f>
        <v>37.961165048543599</v>
      </c>
      <c r="L15" s="21">
        <f>VLOOKUP(CONCATENATE(Lookup!$B$2,$A15), t3.3, 10,0)</f>
        <v>26.893203883495101</v>
      </c>
      <c r="M15" s="21">
        <f>VLOOKUP(CONCATENATE(Lookup!$B$2,$A15), t3.3, 11,0)</f>
        <v>31.844660194174701</v>
      </c>
    </row>
    <row r="16" spans="1:13" s="8" customFormat="1" ht="12.75" x14ac:dyDescent="0.2">
      <c r="A16" s="8" t="s">
        <v>42</v>
      </c>
      <c r="B16" s="8" t="s">
        <v>42</v>
      </c>
      <c r="C16" s="13">
        <f>VLOOKUP(CONCATENATE(Lookup!$B$2,$A16), t3.3, 2,0)</f>
        <v>832</v>
      </c>
      <c r="D16" s="13">
        <f>VLOOKUP(CONCATENATE(Lookup!$B$2,$A16), t3.3, 3,0)</f>
        <v>12</v>
      </c>
      <c r="E16" s="13">
        <f>VLOOKUP(CONCATENATE(Lookup!$B$2,$A16), t3.3, 4,0)</f>
        <v>399</v>
      </c>
      <c r="F16" s="13">
        <f>VLOOKUP(CONCATENATE(Lookup!$B$2,$A16), t3.3, 5,0)</f>
        <v>240</v>
      </c>
      <c r="G16" s="13">
        <f>VLOOKUP(CONCATENATE(Lookup!$B$2,$A16), t3.3, 6,0)</f>
        <v>180</v>
      </c>
      <c r="H16" s="13">
        <f>VLOOKUP(CONCATENATE(Lookup!$B$2,$A16), t3.3, 7,0)</f>
        <v>1</v>
      </c>
      <c r="I16" s="13" t="s">
        <v>32</v>
      </c>
      <c r="J16" s="21">
        <f>VLOOKUP(CONCATENATE(Lookup!$B$2,$A16), t3.3, 8,0)</f>
        <v>1.44404332129963</v>
      </c>
      <c r="K16" s="21">
        <f>VLOOKUP(CONCATENATE(Lookup!$B$2,$A16), t3.3, 9,0)</f>
        <v>48.014440433212997</v>
      </c>
      <c r="L16" s="21">
        <f>VLOOKUP(CONCATENATE(Lookup!$B$2,$A16), t3.3, 10,0)</f>
        <v>28.8808664259927</v>
      </c>
      <c r="M16" s="21">
        <f>VLOOKUP(CONCATENATE(Lookup!$B$2,$A16), t3.3, 11,0)</f>
        <v>21.660649819494498</v>
      </c>
    </row>
    <row r="17" spans="1:13" s="8" customFormat="1" ht="12.75" x14ac:dyDescent="0.2">
      <c r="A17" s="8" t="s">
        <v>43</v>
      </c>
      <c r="B17" s="8" t="s">
        <v>43</v>
      </c>
      <c r="C17" s="13">
        <f>VLOOKUP(CONCATENATE(Lookup!$B$2,$A17), t3.3, 2,0)</f>
        <v>852</v>
      </c>
      <c r="D17" s="13">
        <f>VLOOKUP(CONCATENATE(Lookup!$B$2,$A17), t3.3, 3,0)</f>
        <v>17</v>
      </c>
      <c r="E17" s="13">
        <f>VLOOKUP(CONCATENATE(Lookup!$B$2,$A17), t3.3, 4,0)</f>
        <v>354</v>
      </c>
      <c r="F17" s="13">
        <f>VLOOKUP(CONCATENATE(Lookup!$B$2,$A17), t3.3, 5,0)</f>
        <v>257</v>
      </c>
      <c r="G17" s="13">
        <f>VLOOKUP(CONCATENATE(Lookup!$B$2,$A17), t3.3, 6,0)</f>
        <v>220</v>
      </c>
      <c r="H17" s="13">
        <f>VLOOKUP(CONCATENATE(Lookup!$B$2,$A17), t3.3, 7,0)</f>
        <v>4</v>
      </c>
      <c r="I17" s="13" t="s">
        <v>32</v>
      </c>
      <c r="J17" s="21">
        <f>VLOOKUP(CONCATENATE(Lookup!$B$2,$A17), t3.3, 8,0)</f>
        <v>2.00471698113207</v>
      </c>
      <c r="K17" s="21">
        <f>VLOOKUP(CONCATENATE(Lookup!$B$2,$A17), t3.3, 9,0)</f>
        <v>41.745283018867902</v>
      </c>
      <c r="L17" s="21">
        <f>VLOOKUP(CONCATENATE(Lookup!$B$2,$A17), t3.3, 10,0)</f>
        <v>30.3066037735849</v>
      </c>
      <c r="M17" s="21">
        <f>VLOOKUP(CONCATENATE(Lookup!$B$2,$A17), t3.3, 11,0)</f>
        <v>25.943396226415</v>
      </c>
    </row>
    <row r="18" spans="1:13" s="8" customFormat="1" ht="12.75" x14ac:dyDescent="0.2">
      <c r="A18" s="8" t="s">
        <v>44</v>
      </c>
      <c r="B18" s="8" t="s">
        <v>44</v>
      </c>
      <c r="C18" s="13">
        <f>VLOOKUP(CONCATENATE(Lookup!$B$2,$A18), t3.3, 2,0)</f>
        <v>803</v>
      </c>
      <c r="D18" s="13">
        <f>VLOOKUP(CONCATENATE(Lookup!$B$2,$A18), t3.3, 3,0)</f>
        <v>17</v>
      </c>
      <c r="E18" s="13">
        <f>VLOOKUP(CONCATENATE(Lookup!$B$2,$A18), t3.3, 4,0)</f>
        <v>393</v>
      </c>
      <c r="F18" s="13">
        <f>VLOOKUP(CONCATENATE(Lookup!$B$2,$A18), t3.3, 5,0)</f>
        <v>216</v>
      </c>
      <c r="G18" s="13">
        <f>VLOOKUP(CONCATENATE(Lookup!$B$2,$A18), t3.3, 6,0)</f>
        <v>177</v>
      </c>
      <c r="H18" s="13" t="str">
        <f>VLOOKUP(CONCATENATE(Lookup!$B$2,$A18), t3.3, 7,0)</f>
        <v>-</v>
      </c>
      <c r="I18" s="13" t="s">
        <v>32</v>
      </c>
      <c r="J18" s="21">
        <f>VLOOKUP(CONCATENATE(Lookup!$B$2,$A18), t3.3, 8,0)</f>
        <v>2.1170610211706098</v>
      </c>
      <c r="K18" s="21">
        <f>VLOOKUP(CONCATENATE(Lookup!$B$2,$A18), t3.3, 9,0)</f>
        <v>48.941469489414601</v>
      </c>
      <c r="L18" s="21">
        <f>VLOOKUP(CONCATENATE(Lookup!$B$2,$A18), t3.3, 10,0)</f>
        <v>26.899128268991198</v>
      </c>
      <c r="M18" s="21">
        <f>VLOOKUP(CONCATENATE(Lookup!$B$2,$A18), t3.3, 11,0)</f>
        <v>22.042341220423399</v>
      </c>
    </row>
    <row r="19" spans="1:13" s="8" customFormat="1" ht="12.75" x14ac:dyDescent="0.2">
      <c r="A19" s="8" t="s">
        <v>45</v>
      </c>
      <c r="B19" s="8" t="s">
        <v>45</v>
      </c>
      <c r="C19" s="13">
        <f>VLOOKUP(CONCATENATE(Lookup!$B$2,$A19), t3.3, 2,0)</f>
        <v>1278</v>
      </c>
      <c r="D19" s="13">
        <f>VLOOKUP(CONCATENATE(Lookup!$B$2,$A19), t3.3, 3,0)</f>
        <v>42</v>
      </c>
      <c r="E19" s="13">
        <f>VLOOKUP(CONCATENATE(Lookup!$B$2,$A19), t3.3, 4,0)</f>
        <v>485</v>
      </c>
      <c r="F19" s="13">
        <f>VLOOKUP(CONCATENATE(Lookup!$B$2,$A19), t3.3, 5,0)</f>
        <v>355</v>
      </c>
      <c r="G19" s="13">
        <f>VLOOKUP(CONCATENATE(Lookup!$B$2,$A19), t3.3, 6,0)</f>
        <v>390</v>
      </c>
      <c r="H19" s="13">
        <f>VLOOKUP(CONCATENATE(Lookup!$B$2,$A19), t3.3, 7,0)</f>
        <v>6</v>
      </c>
      <c r="I19" s="13" t="s">
        <v>32</v>
      </c>
      <c r="J19" s="21">
        <f>VLOOKUP(CONCATENATE(Lookup!$B$2,$A19), t3.3, 8,0)</f>
        <v>3.3018867924528301</v>
      </c>
      <c r="K19" s="21">
        <f>VLOOKUP(CONCATENATE(Lookup!$B$2,$A19), t3.3, 9,0)</f>
        <v>38.128930817609998</v>
      </c>
      <c r="L19" s="21">
        <f>VLOOKUP(CONCATENATE(Lookup!$B$2,$A19), t3.3, 10,0)</f>
        <v>27.908805031446501</v>
      </c>
      <c r="M19" s="21">
        <f>VLOOKUP(CONCATENATE(Lookup!$B$2,$A19), t3.3, 11,0)</f>
        <v>30.6603773584905</v>
      </c>
    </row>
    <row r="20" spans="1:13" s="8" customFormat="1" ht="12.75" x14ac:dyDescent="0.2">
      <c r="A20" s="8" t="s">
        <v>6</v>
      </c>
      <c r="B20" s="8" t="s">
        <v>6</v>
      </c>
      <c r="C20" s="13">
        <f>VLOOKUP(CONCATENATE(Lookup!$B$2,$A20), t3.3, 2,0)</f>
        <v>2875</v>
      </c>
      <c r="D20" s="13">
        <f>VLOOKUP(CONCATENATE(Lookup!$B$2,$A20), t3.3, 3,0)</f>
        <v>71</v>
      </c>
      <c r="E20" s="13">
        <f>VLOOKUP(CONCATENATE(Lookup!$B$2,$A20), t3.3, 4,0)</f>
        <v>1134</v>
      </c>
      <c r="F20" s="13">
        <f>VLOOKUP(CONCATENATE(Lookup!$B$2,$A20), t3.3, 5,0)</f>
        <v>817</v>
      </c>
      <c r="G20" s="13">
        <f>VLOOKUP(CONCATENATE(Lookup!$B$2,$A20), t3.3, 6,0)</f>
        <v>829</v>
      </c>
      <c r="H20" s="13">
        <f>VLOOKUP(CONCATENATE(Lookup!$B$2,$A20), t3.3, 7,0)</f>
        <v>24</v>
      </c>
      <c r="I20" s="13" t="s">
        <v>32</v>
      </c>
      <c r="J20" s="21">
        <f>VLOOKUP(CONCATENATE(Lookup!$B$2,$A20), t3.3, 8,0)</f>
        <v>2.4903542616625698</v>
      </c>
      <c r="K20" s="21">
        <f>VLOOKUP(CONCATENATE(Lookup!$B$2,$A20), t3.3, 9,0)</f>
        <v>39.775517362328998</v>
      </c>
      <c r="L20" s="21">
        <f>VLOOKUP(CONCATENATE(Lookup!$B$2,$A20), t3.3, 10,0)</f>
        <v>28.656611715187601</v>
      </c>
      <c r="M20" s="21">
        <f>VLOOKUP(CONCATENATE(Lookup!$B$2,$A20), t3.3, 11,0)</f>
        <v>29.077516660820699</v>
      </c>
    </row>
    <row r="21" spans="1:13" s="8" customFormat="1" ht="12.75" x14ac:dyDescent="0.2">
      <c r="A21" s="8" t="s">
        <v>46</v>
      </c>
      <c r="B21" s="8" t="s">
        <v>46</v>
      </c>
      <c r="C21" s="13">
        <f>VLOOKUP(CONCATENATE(Lookup!$B$2,$A21), t3.3, 2,0)</f>
        <v>6144</v>
      </c>
      <c r="D21" s="13">
        <f>VLOOKUP(CONCATENATE(Lookup!$B$2,$A21), t3.3, 3,0)</f>
        <v>194</v>
      </c>
      <c r="E21" s="13">
        <f>VLOOKUP(CONCATENATE(Lookup!$B$2,$A21), t3.3, 4,0)</f>
        <v>2471</v>
      </c>
      <c r="F21" s="13">
        <f>VLOOKUP(CONCATENATE(Lookup!$B$2,$A21), t3.3, 5,0)</f>
        <v>1841</v>
      </c>
      <c r="G21" s="13">
        <f>VLOOKUP(CONCATENATE(Lookup!$B$2,$A21), t3.3, 6,0)</f>
        <v>1615</v>
      </c>
      <c r="H21" s="13">
        <f>VLOOKUP(CONCATENATE(Lookup!$B$2,$A21), t3.3, 7,0)</f>
        <v>23</v>
      </c>
      <c r="I21" s="13" t="s">
        <v>32</v>
      </c>
      <c r="J21" s="21">
        <f>VLOOKUP(CONCATENATE(Lookup!$B$2,$A21), t3.3, 8,0)</f>
        <v>3.16941676196699</v>
      </c>
      <c r="K21" s="21">
        <f>VLOOKUP(CONCATENATE(Lookup!$B$2,$A21), t3.3, 9,0)</f>
        <v>40.369220715569298</v>
      </c>
      <c r="L21" s="21">
        <f>VLOOKUP(CONCATENATE(Lookup!$B$2,$A21), t3.3, 10,0)</f>
        <v>30.076784839078499</v>
      </c>
      <c r="M21" s="21">
        <f>VLOOKUP(CONCATENATE(Lookup!$B$2,$A21), t3.3, 11,0)</f>
        <v>26.384577683385</v>
      </c>
    </row>
    <row r="22" spans="1:13" s="8" customFormat="1" ht="12.75" x14ac:dyDescent="0.2">
      <c r="A22" s="8" t="s">
        <v>10</v>
      </c>
      <c r="B22" s="8" t="s">
        <v>10</v>
      </c>
      <c r="C22" s="13">
        <f>VLOOKUP(CONCATENATE(Lookup!$B$2,$A22), t3.3, 2,0)</f>
        <v>1747</v>
      </c>
      <c r="D22" s="13">
        <f>VLOOKUP(CONCATENATE(Lookup!$B$2,$A22), t3.3, 3,0)</f>
        <v>46</v>
      </c>
      <c r="E22" s="13">
        <f>VLOOKUP(CONCATENATE(Lookup!$B$2,$A22), t3.3, 4,0)</f>
        <v>763</v>
      </c>
      <c r="F22" s="13">
        <f>VLOOKUP(CONCATENATE(Lookup!$B$2,$A22), t3.3, 5,0)</f>
        <v>518</v>
      </c>
      <c r="G22" s="13">
        <f>VLOOKUP(CONCATENATE(Lookup!$B$2,$A22), t3.3, 6,0)</f>
        <v>417</v>
      </c>
      <c r="H22" s="13">
        <f>VLOOKUP(CONCATENATE(Lookup!$B$2,$A22), t3.3, 7,0)</f>
        <v>3</v>
      </c>
      <c r="I22" s="13" t="s">
        <v>32</v>
      </c>
      <c r="J22" s="21">
        <f>VLOOKUP(CONCATENATE(Lookup!$B$2,$A22), t3.3, 8,0)</f>
        <v>2.6376146788990802</v>
      </c>
      <c r="K22" s="21">
        <f>VLOOKUP(CONCATENATE(Lookup!$B$2,$A22), t3.3, 9,0)</f>
        <v>43.75</v>
      </c>
      <c r="L22" s="21">
        <f>VLOOKUP(CONCATENATE(Lookup!$B$2,$A22), t3.3, 10,0)</f>
        <v>29.701834862385301</v>
      </c>
      <c r="M22" s="21">
        <f>VLOOKUP(CONCATENATE(Lookup!$B$2,$A22), t3.3, 11,0)</f>
        <v>23.910550458715498</v>
      </c>
    </row>
    <row r="23" spans="1:13" s="8" customFormat="1" ht="12.75" x14ac:dyDescent="0.2">
      <c r="A23" s="8" t="s">
        <v>47</v>
      </c>
      <c r="B23" s="8" t="s">
        <v>47</v>
      </c>
      <c r="C23" s="13">
        <f>VLOOKUP(CONCATENATE(Lookup!$B$2,$A23), t3.3, 2,0)</f>
        <v>617</v>
      </c>
      <c r="D23" s="13">
        <f>VLOOKUP(CONCATENATE(Lookup!$B$2,$A23), t3.3, 3,0)</f>
        <v>12</v>
      </c>
      <c r="E23" s="13">
        <f>VLOOKUP(CONCATENATE(Lookup!$B$2,$A23), t3.3, 4,0)</f>
        <v>207</v>
      </c>
      <c r="F23" s="13">
        <f>VLOOKUP(CONCATENATE(Lookup!$B$2,$A23), t3.3, 5,0)</f>
        <v>179</v>
      </c>
      <c r="G23" s="13">
        <f>VLOOKUP(CONCATENATE(Lookup!$B$2,$A23), t3.3, 6,0)</f>
        <v>215</v>
      </c>
      <c r="H23" s="13">
        <f>VLOOKUP(CONCATENATE(Lookup!$B$2,$A23), t3.3, 7,0)</f>
        <v>4</v>
      </c>
      <c r="I23" s="13" t="s">
        <v>32</v>
      </c>
      <c r="J23" s="21">
        <f>VLOOKUP(CONCATENATE(Lookup!$B$2,$A23), t3.3, 8,0)</f>
        <v>1.9575856443719399</v>
      </c>
      <c r="K23" s="21">
        <f>VLOOKUP(CONCATENATE(Lookup!$B$2,$A23), t3.3, 9,0)</f>
        <v>33.7683523654159</v>
      </c>
      <c r="L23" s="21">
        <f>VLOOKUP(CONCATENATE(Lookup!$B$2,$A23), t3.3, 10,0)</f>
        <v>29.200652528548101</v>
      </c>
      <c r="M23" s="21">
        <f>VLOOKUP(CONCATENATE(Lookup!$B$2,$A23), t3.3, 11,0)</f>
        <v>35.0734094616639</v>
      </c>
    </row>
    <row r="24" spans="1:13" s="8" customFormat="1" ht="12.75" x14ac:dyDescent="0.2">
      <c r="A24" s="6" t="s">
        <v>48</v>
      </c>
      <c r="B24" s="6" t="s">
        <v>48</v>
      </c>
      <c r="C24" s="13">
        <f>VLOOKUP(CONCATENATE(Lookup!$B$2,$A24), t3.3, 2,0)</f>
        <v>874</v>
      </c>
      <c r="D24" s="13">
        <f>VLOOKUP(CONCATENATE(Lookup!$B$2,$A24), t3.3, 3,0)</f>
        <v>31</v>
      </c>
      <c r="E24" s="13">
        <f>VLOOKUP(CONCATENATE(Lookup!$B$2,$A24), t3.3, 4,0)</f>
        <v>351</v>
      </c>
      <c r="F24" s="13">
        <f>VLOOKUP(CONCATENATE(Lookup!$B$2,$A24), t3.3, 5,0)</f>
        <v>236</v>
      </c>
      <c r="G24" s="13">
        <f>VLOOKUP(CONCATENATE(Lookup!$B$2,$A24), t3.3, 6,0)</f>
        <v>254</v>
      </c>
      <c r="H24" s="13">
        <f>VLOOKUP(CONCATENATE(Lookup!$B$2,$A24), t3.3, 7,0)</f>
        <v>2</v>
      </c>
      <c r="I24" s="13" t="s">
        <v>32</v>
      </c>
      <c r="J24" s="21">
        <f>VLOOKUP(CONCATENATE(Lookup!$B$2,$A24), t3.3, 8,0)</f>
        <v>3.55504587155963</v>
      </c>
      <c r="K24" s="21">
        <f>VLOOKUP(CONCATENATE(Lookup!$B$2,$A24), t3.3, 9,0)</f>
        <v>40.252293577981597</v>
      </c>
      <c r="L24" s="21">
        <f>VLOOKUP(CONCATENATE(Lookup!$B$2,$A24), t3.3, 10,0)</f>
        <v>27.064220183486199</v>
      </c>
      <c r="M24" s="21">
        <f>VLOOKUP(CONCATENATE(Lookup!$B$2,$A24), t3.3, 11,0)</f>
        <v>29.128440366972399</v>
      </c>
    </row>
    <row r="25" spans="1:13" s="8" customFormat="1" ht="12.75" x14ac:dyDescent="0.2">
      <c r="A25" s="8" t="s">
        <v>49</v>
      </c>
      <c r="B25" s="8" t="s">
        <v>49</v>
      </c>
      <c r="C25" s="13">
        <f>VLOOKUP(CONCATENATE(Lookup!$B$2,$A25), t3.3, 2,0)</f>
        <v>734</v>
      </c>
      <c r="D25" s="13">
        <f>VLOOKUP(CONCATENATE(Lookup!$B$2,$A25), t3.3, 3,0)</f>
        <v>24</v>
      </c>
      <c r="E25" s="13">
        <f>VLOOKUP(CONCATENATE(Lookup!$B$2,$A25), t3.3, 4,0)</f>
        <v>300</v>
      </c>
      <c r="F25" s="13">
        <f>VLOOKUP(CONCATENATE(Lookup!$B$2,$A25), t3.3, 5,0)</f>
        <v>195</v>
      </c>
      <c r="G25" s="13">
        <f>VLOOKUP(CONCATENATE(Lookup!$B$2,$A25), t3.3, 6,0)</f>
        <v>213</v>
      </c>
      <c r="H25" s="13">
        <f>VLOOKUP(CONCATENATE(Lookup!$B$2,$A25), t3.3, 7,0)</f>
        <v>2</v>
      </c>
      <c r="I25" s="13" t="s">
        <v>32</v>
      </c>
      <c r="J25" s="21">
        <f>VLOOKUP(CONCATENATE(Lookup!$B$2,$A25), t3.3, 8,0)</f>
        <v>3.27868852459016</v>
      </c>
      <c r="K25" s="21">
        <f>VLOOKUP(CONCATENATE(Lookup!$B$2,$A25), t3.3, 9,0)</f>
        <v>40.983606557377001</v>
      </c>
      <c r="L25" s="21">
        <f>VLOOKUP(CONCATENATE(Lookup!$B$2,$A25), t3.3, 10,0)</f>
        <v>26.639344262295001</v>
      </c>
      <c r="M25" s="21">
        <f>VLOOKUP(CONCATENATE(Lookup!$B$2,$A25), t3.3, 11,0)</f>
        <v>29.0983606557377</v>
      </c>
    </row>
    <row r="26" spans="1:13" s="8" customFormat="1" ht="12.75" x14ac:dyDescent="0.2">
      <c r="A26" s="8" t="s">
        <v>50</v>
      </c>
      <c r="B26" s="8" t="s">
        <v>50</v>
      </c>
      <c r="C26" s="13">
        <f>VLOOKUP(CONCATENATE(Lookup!$B$2,$A26), t3.3, 2,0)</f>
        <v>174</v>
      </c>
      <c r="D26" s="13">
        <f>VLOOKUP(CONCATENATE(Lookup!$B$2,$A26), t3.3, 3,0)</f>
        <v>2</v>
      </c>
      <c r="E26" s="13">
        <f>VLOOKUP(CONCATENATE(Lookup!$B$2,$A26), t3.3, 4,0)</f>
        <v>68</v>
      </c>
      <c r="F26" s="13">
        <f>VLOOKUP(CONCATENATE(Lookup!$B$2,$A26), t3.3, 5,0)</f>
        <v>51</v>
      </c>
      <c r="G26" s="13">
        <f>VLOOKUP(CONCATENATE(Lookup!$B$2,$A26), t3.3, 6,0)</f>
        <v>52</v>
      </c>
      <c r="H26" s="13">
        <f>VLOOKUP(CONCATENATE(Lookup!$B$2,$A26), t3.3, 7,0)</f>
        <v>1</v>
      </c>
      <c r="I26" s="13" t="s">
        <v>32</v>
      </c>
      <c r="J26" s="21">
        <f>VLOOKUP(CONCATENATE(Lookup!$B$2,$A26), t3.3, 8,0)</f>
        <v>1.15606936416184</v>
      </c>
      <c r="K26" s="21">
        <f>VLOOKUP(CONCATENATE(Lookup!$B$2,$A26), t3.3, 9,0)</f>
        <v>39.306358381502797</v>
      </c>
      <c r="L26" s="21">
        <f>VLOOKUP(CONCATENATE(Lookup!$B$2,$A26), t3.3, 10,0)</f>
        <v>29.479768786127099</v>
      </c>
      <c r="M26" s="21">
        <f>VLOOKUP(CONCATENATE(Lookup!$B$2,$A26), t3.3, 11,0)</f>
        <v>30.057803468208</v>
      </c>
    </row>
    <row r="27" spans="1:13" s="8" customFormat="1" ht="12.75" x14ac:dyDescent="0.2">
      <c r="A27" s="8" t="s">
        <v>51</v>
      </c>
      <c r="B27" s="8" t="s">
        <v>51</v>
      </c>
      <c r="C27" s="13">
        <f>VLOOKUP(CONCATENATE(Lookup!$B$2,$A27), t3.3, 2,0)</f>
        <v>955</v>
      </c>
      <c r="D27" s="13">
        <f>VLOOKUP(CONCATENATE(Lookup!$B$2,$A27), t3.3, 3,0)</f>
        <v>21</v>
      </c>
      <c r="E27" s="13">
        <f>VLOOKUP(CONCATENATE(Lookup!$B$2,$A27), t3.3, 4,0)</f>
        <v>349</v>
      </c>
      <c r="F27" s="13">
        <f>VLOOKUP(CONCATENATE(Lookup!$B$2,$A27), t3.3, 5,0)</f>
        <v>270</v>
      </c>
      <c r="G27" s="13">
        <f>VLOOKUP(CONCATENATE(Lookup!$B$2,$A27), t3.3, 6,0)</f>
        <v>315</v>
      </c>
      <c r="H27" s="13" t="str">
        <f>VLOOKUP(CONCATENATE(Lookup!$B$2,$A27), t3.3, 7,0)</f>
        <v>-</v>
      </c>
      <c r="I27" s="13" t="s">
        <v>32</v>
      </c>
      <c r="J27" s="21">
        <f>VLOOKUP(CONCATENATE(Lookup!$B$2,$A27), t3.3, 8,0)</f>
        <v>2.1989528795811499</v>
      </c>
      <c r="K27" s="21">
        <f>VLOOKUP(CONCATENATE(Lookup!$B$2,$A27), t3.3, 9,0)</f>
        <v>36.544502617801001</v>
      </c>
      <c r="L27" s="21">
        <f>VLOOKUP(CONCATENATE(Lookup!$B$2,$A27), t3.3, 10,0)</f>
        <v>28.272251308900501</v>
      </c>
      <c r="M27" s="21">
        <f>VLOOKUP(CONCATENATE(Lookup!$B$2,$A27), t3.3, 11,0)</f>
        <v>32.9842931937172</v>
      </c>
    </row>
    <row r="28" spans="1:13" s="8" customFormat="1" ht="12.75" x14ac:dyDescent="0.2">
      <c r="A28" s="8" t="s">
        <v>52</v>
      </c>
      <c r="B28" s="8" t="s">
        <v>52</v>
      </c>
      <c r="C28" s="13">
        <f>VLOOKUP(CONCATENATE(Lookup!$B$2,$A28), t3.3, 2,0)</f>
        <v>3095</v>
      </c>
      <c r="D28" s="13">
        <f>VLOOKUP(CONCATENATE(Lookup!$B$2,$A28), t3.3, 3,0)</f>
        <v>91</v>
      </c>
      <c r="E28" s="13">
        <f>VLOOKUP(CONCATENATE(Lookup!$B$2,$A28), t3.3, 4,0)</f>
        <v>1094</v>
      </c>
      <c r="F28" s="13">
        <f>VLOOKUP(CONCATENATE(Lookup!$B$2,$A28), t3.3, 5,0)</f>
        <v>910</v>
      </c>
      <c r="G28" s="13">
        <f>VLOOKUP(CONCATENATE(Lookup!$B$2,$A28), t3.3, 6,0)</f>
        <v>977</v>
      </c>
      <c r="H28" s="13">
        <f>VLOOKUP(CONCATENATE(Lookup!$B$2,$A28), t3.3, 7,0)</f>
        <v>23</v>
      </c>
      <c r="I28" s="13" t="s">
        <v>32</v>
      </c>
      <c r="J28" s="21">
        <f>VLOOKUP(CONCATENATE(Lookup!$B$2,$A28), t3.3, 8,0)</f>
        <v>2.9622395833333299</v>
      </c>
      <c r="K28" s="21">
        <f>VLOOKUP(CONCATENATE(Lookup!$B$2,$A28), t3.3, 9,0)</f>
        <v>35.6119791666666</v>
      </c>
      <c r="L28" s="21">
        <f>VLOOKUP(CONCATENATE(Lookup!$B$2,$A28), t3.3, 10,0)</f>
        <v>29.6223958333333</v>
      </c>
      <c r="M28" s="21">
        <f>VLOOKUP(CONCATENATE(Lookup!$B$2,$A28), t3.3, 11,0)</f>
        <v>31.8033854166666</v>
      </c>
    </row>
    <row r="29" spans="1:13" s="8" customFormat="1" ht="12.75" x14ac:dyDescent="0.2">
      <c r="A29" s="8" t="s">
        <v>53</v>
      </c>
      <c r="B29" s="8" t="s">
        <v>53</v>
      </c>
      <c r="C29" s="13">
        <f>VLOOKUP(CONCATENATE(Lookup!$B$2,$A29), t3.3, 2,0)</f>
        <v>147</v>
      </c>
      <c r="D29" s="13" t="str">
        <f>VLOOKUP(CONCATENATE(Lookup!$B$2,$A29), t3.3, 3,0)</f>
        <v>-</v>
      </c>
      <c r="E29" s="13">
        <f>VLOOKUP(CONCATENATE(Lookup!$B$2,$A29), t3.3, 4,0)</f>
        <v>53</v>
      </c>
      <c r="F29" s="13">
        <f>VLOOKUP(CONCATENATE(Lookup!$B$2,$A29), t3.3, 5,0)</f>
        <v>41</v>
      </c>
      <c r="G29" s="13">
        <f>VLOOKUP(CONCATENATE(Lookup!$B$2,$A29), t3.3, 6,0)</f>
        <v>52</v>
      </c>
      <c r="H29" s="13">
        <f>VLOOKUP(CONCATENATE(Lookup!$B$2,$A29), t3.3, 7,0)</f>
        <v>1</v>
      </c>
      <c r="I29" s="13" t="s">
        <v>32</v>
      </c>
      <c r="J29" s="21" t="str">
        <f>VLOOKUP(CONCATENATE(Lookup!$B$2,$A29), t3.3, 8,0)</f>
        <v>-</v>
      </c>
      <c r="K29" s="21">
        <f>VLOOKUP(CONCATENATE(Lookup!$B$2,$A29), t3.3, 9,0)</f>
        <v>36.301369863013697</v>
      </c>
      <c r="L29" s="21">
        <f>VLOOKUP(CONCATENATE(Lookup!$B$2,$A29), t3.3, 10,0)</f>
        <v>28.082191780821901</v>
      </c>
      <c r="M29" s="21">
        <f>VLOOKUP(CONCATENATE(Lookup!$B$2,$A29), t3.3, 11,0)</f>
        <v>35.616438356164302</v>
      </c>
    </row>
    <row r="30" spans="1:13" s="8" customFormat="1" ht="12.75" x14ac:dyDescent="0.2">
      <c r="A30" s="8" t="s">
        <v>54</v>
      </c>
      <c r="B30" s="8" t="s">
        <v>54</v>
      </c>
      <c r="C30" s="13">
        <f>VLOOKUP(CONCATENATE(Lookup!$B$2,$A30), t3.3, 2,0)</f>
        <v>1017</v>
      </c>
      <c r="D30" s="13">
        <f>VLOOKUP(CONCATENATE(Lookup!$B$2,$A30), t3.3, 3,0)</f>
        <v>37</v>
      </c>
      <c r="E30" s="13">
        <f>VLOOKUP(CONCATENATE(Lookup!$B$2,$A30), t3.3, 4,0)</f>
        <v>422</v>
      </c>
      <c r="F30" s="13">
        <f>VLOOKUP(CONCATENATE(Lookup!$B$2,$A30), t3.3, 5,0)</f>
        <v>301</v>
      </c>
      <c r="G30" s="13">
        <f>VLOOKUP(CONCATENATE(Lookup!$B$2,$A30), t3.3, 6,0)</f>
        <v>254</v>
      </c>
      <c r="H30" s="13">
        <f>VLOOKUP(CONCATENATE(Lookup!$B$2,$A30), t3.3, 7,0)</f>
        <v>3</v>
      </c>
      <c r="I30" s="13" t="s">
        <v>32</v>
      </c>
      <c r="J30" s="21">
        <f>VLOOKUP(CONCATENATE(Lookup!$B$2,$A30), t3.3, 8,0)</f>
        <v>3.64891518737672</v>
      </c>
      <c r="K30" s="21">
        <f>VLOOKUP(CONCATENATE(Lookup!$B$2,$A30), t3.3, 9,0)</f>
        <v>41.617357001972302</v>
      </c>
      <c r="L30" s="21">
        <f>VLOOKUP(CONCATENATE(Lookup!$B$2,$A30), t3.3, 10,0)</f>
        <v>29.684418145956599</v>
      </c>
      <c r="M30" s="21">
        <f>VLOOKUP(CONCATENATE(Lookup!$B$2,$A30), t3.3, 11,0)</f>
        <v>25.049309664694199</v>
      </c>
    </row>
    <row r="31" spans="1:13" s="8" customFormat="1" ht="12.75" x14ac:dyDescent="0.2">
      <c r="A31" s="8" t="s">
        <v>55</v>
      </c>
      <c r="B31" s="8" t="s">
        <v>55</v>
      </c>
      <c r="C31" s="13">
        <f>VLOOKUP(CONCATENATE(Lookup!$B$2,$A31), t3.3, 2,0)</f>
        <v>1702</v>
      </c>
      <c r="D31" s="13">
        <f>VLOOKUP(CONCATENATE(Lookup!$B$2,$A31), t3.3, 3,0)</f>
        <v>47</v>
      </c>
      <c r="E31" s="13">
        <f>VLOOKUP(CONCATENATE(Lookup!$B$2,$A31), t3.3, 4,0)</f>
        <v>646</v>
      </c>
      <c r="F31" s="13">
        <f>VLOOKUP(CONCATENATE(Lookup!$B$2,$A31), t3.3, 5,0)</f>
        <v>491</v>
      </c>
      <c r="G31" s="13">
        <f>VLOOKUP(CONCATENATE(Lookup!$B$2,$A31), t3.3, 6,0)</f>
        <v>511</v>
      </c>
      <c r="H31" s="13">
        <f>VLOOKUP(CONCATENATE(Lookup!$B$2,$A31), t3.3, 7,0)</f>
        <v>7</v>
      </c>
      <c r="I31" s="13" t="s">
        <v>32</v>
      </c>
      <c r="J31" s="21">
        <f>VLOOKUP(CONCATENATE(Lookup!$B$2,$A31), t3.3, 8,0)</f>
        <v>2.7728613569321499</v>
      </c>
      <c r="K31" s="21">
        <f>VLOOKUP(CONCATENATE(Lookup!$B$2,$A31), t3.3, 9,0)</f>
        <v>38.112094395280202</v>
      </c>
      <c r="L31" s="21">
        <f>VLOOKUP(CONCATENATE(Lookup!$B$2,$A31), t3.3, 10,0)</f>
        <v>28.967551622418799</v>
      </c>
      <c r="M31" s="21">
        <f>VLOOKUP(CONCATENATE(Lookup!$B$2,$A31), t3.3, 11,0)</f>
        <v>30.147492625368699</v>
      </c>
    </row>
    <row r="32" spans="1:13" s="8" customFormat="1" ht="12.75" x14ac:dyDescent="0.2">
      <c r="A32" s="8" t="s">
        <v>56</v>
      </c>
      <c r="B32" s="8" t="s">
        <v>56</v>
      </c>
      <c r="C32" s="13">
        <f>VLOOKUP(CONCATENATE(Lookup!$B$2,$A32), t3.3, 2,0)</f>
        <v>579</v>
      </c>
      <c r="D32" s="13">
        <f>VLOOKUP(CONCATENATE(Lookup!$B$2,$A32), t3.3, 3,0)</f>
        <v>11</v>
      </c>
      <c r="E32" s="13">
        <f>VLOOKUP(CONCATENATE(Lookup!$B$2,$A32), t3.3, 4,0)</f>
        <v>233</v>
      </c>
      <c r="F32" s="13">
        <f>VLOOKUP(CONCATENATE(Lookup!$B$2,$A32), t3.3, 5,0)</f>
        <v>170</v>
      </c>
      <c r="G32" s="13">
        <f>VLOOKUP(CONCATENATE(Lookup!$B$2,$A32), t3.3, 6,0)</f>
        <v>141</v>
      </c>
      <c r="H32" s="13">
        <f>VLOOKUP(CONCATENATE(Lookup!$B$2,$A32), t3.3, 7,0)</f>
        <v>24</v>
      </c>
      <c r="I32" s="13" t="s">
        <v>32</v>
      </c>
      <c r="J32" s="21">
        <f>VLOOKUP(CONCATENATE(Lookup!$B$2,$A32), t3.3, 8,0)</f>
        <v>1.9819819819819799</v>
      </c>
      <c r="K32" s="21">
        <f>VLOOKUP(CONCATENATE(Lookup!$B$2,$A32), t3.3, 9,0)</f>
        <v>41.981981981981903</v>
      </c>
      <c r="L32" s="21">
        <f>VLOOKUP(CONCATENATE(Lookup!$B$2,$A32), t3.3, 10,0)</f>
        <v>30.630630630630598</v>
      </c>
      <c r="M32" s="21">
        <f>VLOOKUP(CONCATENATE(Lookup!$B$2,$A32), t3.3, 11,0)</f>
        <v>25.4054054054054</v>
      </c>
    </row>
    <row r="33" spans="1:13" s="8" customFormat="1" ht="12.75" x14ac:dyDescent="0.2">
      <c r="A33" s="8" t="s">
        <v>57</v>
      </c>
      <c r="B33" s="8" t="s">
        <v>57</v>
      </c>
      <c r="C33" s="13">
        <f>VLOOKUP(CONCATENATE(Lookup!$B$2,$A33), t3.3, 2,0)</f>
        <v>152</v>
      </c>
      <c r="D33" s="13">
        <f>VLOOKUP(CONCATENATE(Lookup!$B$2,$A33), t3.3, 3,0)</f>
        <v>1</v>
      </c>
      <c r="E33" s="13">
        <f>VLOOKUP(CONCATENATE(Lookup!$B$2,$A33), t3.3, 4,0)</f>
        <v>60</v>
      </c>
      <c r="F33" s="13">
        <f>VLOOKUP(CONCATENATE(Lookup!$B$2,$A33), t3.3, 5,0)</f>
        <v>44</v>
      </c>
      <c r="G33" s="13">
        <f>VLOOKUP(CONCATENATE(Lookup!$B$2,$A33), t3.3, 6,0)</f>
        <v>40</v>
      </c>
      <c r="H33" s="13">
        <f>VLOOKUP(CONCATENATE(Lookup!$B$2,$A33), t3.3, 7,0)</f>
        <v>7</v>
      </c>
      <c r="I33" s="13" t="s">
        <v>32</v>
      </c>
      <c r="J33" s="21">
        <f>VLOOKUP(CONCATENATE(Lookup!$B$2,$A33), t3.3, 8,0)</f>
        <v>0.68965517241379304</v>
      </c>
      <c r="K33" s="21">
        <f>VLOOKUP(CONCATENATE(Lookup!$B$2,$A33), t3.3, 9,0)</f>
        <v>41.379310344827502</v>
      </c>
      <c r="L33" s="21">
        <f>VLOOKUP(CONCATENATE(Lookup!$B$2,$A33), t3.3, 10,0)</f>
        <v>30.344827586206801</v>
      </c>
      <c r="M33" s="21">
        <f>VLOOKUP(CONCATENATE(Lookup!$B$2,$A33), t3.3, 11,0)</f>
        <v>27.586206896551701</v>
      </c>
    </row>
    <row r="34" spans="1:13" s="8" customFormat="1" ht="12.75" x14ac:dyDescent="0.2">
      <c r="A34" s="8" t="s">
        <v>58</v>
      </c>
      <c r="B34" s="8" t="s">
        <v>58</v>
      </c>
      <c r="C34" s="13">
        <f>VLOOKUP(CONCATENATE(Lookup!$B$2,$A34), t3.3, 2,0)</f>
        <v>806</v>
      </c>
      <c r="D34" s="13">
        <f>VLOOKUP(CONCATENATE(Lookup!$B$2,$A34), t3.3, 3,0)</f>
        <v>18</v>
      </c>
      <c r="E34" s="13">
        <f>VLOOKUP(CONCATENATE(Lookup!$B$2,$A34), t3.3, 4,0)</f>
        <v>332</v>
      </c>
      <c r="F34" s="13">
        <f>VLOOKUP(CONCATENATE(Lookup!$B$2,$A34), t3.3, 5,0)</f>
        <v>227</v>
      </c>
      <c r="G34" s="13">
        <f>VLOOKUP(CONCATENATE(Lookup!$B$2,$A34), t3.3, 6,0)</f>
        <v>229</v>
      </c>
      <c r="H34" s="13" t="str">
        <f>VLOOKUP(CONCATENATE(Lookup!$B$2,$A34), t3.3, 7,0)</f>
        <v>-</v>
      </c>
      <c r="I34" s="13" t="s">
        <v>32</v>
      </c>
      <c r="J34" s="21">
        <f>VLOOKUP(CONCATENATE(Lookup!$B$2,$A34), t3.3, 8,0)</f>
        <v>2.2332506203473899</v>
      </c>
      <c r="K34" s="21">
        <f>VLOOKUP(CONCATENATE(Lookup!$B$2,$A34), t3.3, 9,0)</f>
        <v>41.191066997518597</v>
      </c>
      <c r="L34" s="21">
        <f>VLOOKUP(CONCATENATE(Lookup!$B$2,$A34), t3.3, 10,0)</f>
        <v>28.163771712158798</v>
      </c>
      <c r="M34" s="21">
        <f>VLOOKUP(CONCATENATE(Lookup!$B$2,$A34), t3.3, 11,0)</f>
        <v>28.4119106699751</v>
      </c>
    </row>
    <row r="35" spans="1:13" s="8" customFormat="1" ht="12.75" x14ac:dyDescent="0.2">
      <c r="A35" s="8" t="s">
        <v>59</v>
      </c>
      <c r="B35" s="8" t="s">
        <v>59</v>
      </c>
      <c r="C35" s="13">
        <f>VLOOKUP(CONCATENATE(Lookup!$B$2,$A35), t3.3, 2,0)</f>
        <v>2938</v>
      </c>
      <c r="D35" s="13">
        <f>VLOOKUP(CONCATENATE(Lookup!$B$2,$A35), t3.3, 3,0)</f>
        <v>83</v>
      </c>
      <c r="E35" s="13">
        <f>VLOOKUP(CONCATENATE(Lookup!$B$2,$A35), t3.3, 4,0)</f>
        <v>1087</v>
      </c>
      <c r="F35" s="13">
        <f>VLOOKUP(CONCATENATE(Lookup!$B$2,$A35), t3.3, 5,0)</f>
        <v>851</v>
      </c>
      <c r="G35" s="13">
        <f>VLOOKUP(CONCATENATE(Lookup!$B$2,$A35), t3.3, 6,0)</f>
        <v>885</v>
      </c>
      <c r="H35" s="13">
        <f>VLOOKUP(CONCATENATE(Lookup!$B$2,$A35), t3.3, 7,0)</f>
        <v>32</v>
      </c>
      <c r="I35" s="13" t="s">
        <v>32</v>
      </c>
      <c r="J35" s="21">
        <f>VLOOKUP(CONCATENATE(Lookup!$B$2,$A35), t3.3, 8,0)</f>
        <v>2.8561596696490001</v>
      </c>
      <c r="K35" s="21">
        <f>VLOOKUP(CONCATENATE(Lookup!$B$2,$A35), t3.3, 9,0)</f>
        <v>37.405368203716399</v>
      </c>
      <c r="L35" s="21">
        <f>VLOOKUP(CONCATENATE(Lookup!$B$2,$A35), t3.3, 10,0)</f>
        <v>29.284239504473501</v>
      </c>
      <c r="M35" s="21">
        <f>VLOOKUP(CONCATENATE(Lookup!$B$2,$A35), t3.3, 11,0)</f>
        <v>30.454232622161001</v>
      </c>
    </row>
    <row r="36" spans="1:13" s="8" customFormat="1" ht="12.75" x14ac:dyDescent="0.2">
      <c r="A36" s="8" t="s">
        <v>60</v>
      </c>
      <c r="B36" s="8" t="s">
        <v>60</v>
      </c>
      <c r="C36" s="13">
        <f>VLOOKUP(CONCATENATE(Lookup!$B$2,$A36), t3.3, 2,0)</f>
        <v>635</v>
      </c>
      <c r="D36" s="13">
        <f>VLOOKUP(CONCATENATE(Lookup!$B$2,$A36), t3.3, 3,0)</f>
        <v>19</v>
      </c>
      <c r="E36" s="13">
        <f>VLOOKUP(CONCATENATE(Lookup!$B$2,$A36), t3.3, 4,0)</f>
        <v>274</v>
      </c>
      <c r="F36" s="13">
        <f>VLOOKUP(CONCATENATE(Lookup!$B$2,$A36), t3.3, 5,0)</f>
        <v>182</v>
      </c>
      <c r="G36" s="13">
        <f>VLOOKUP(CONCATENATE(Lookup!$B$2,$A36), t3.3, 6,0)</f>
        <v>159</v>
      </c>
      <c r="H36" s="13">
        <f>VLOOKUP(CONCATENATE(Lookup!$B$2,$A36), t3.3, 7,0)</f>
        <v>1</v>
      </c>
      <c r="I36" s="13" t="s">
        <v>32</v>
      </c>
      <c r="J36" s="21">
        <f>VLOOKUP(CONCATENATE(Lookup!$B$2,$A36), t3.3, 8,0)</f>
        <v>2.9968454258674999</v>
      </c>
      <c r="K36" s="21">
        <f>VLOOKUP(CONCATENATE(Lookup!$B$2,$A36), t3.3, 9,0)</f>
        <v>43.217665615141897</v>
      </c>
      <c r="L36" s="21">
        <f>VLOOKUP(CONCATENATE(Lookup!$B$2,$A36), t3.3, 10,0)</f>
        <v>28.706624605678201</v>
      </c>
      <c r="M36" s="21">
        <f>VLOOKUP(CONCATENATE(Lookup!$B$2,$A36), t3.3, 11,0)</f>
        <v>25.078864353312301</v>
      </c>
    </row>
    <row r="37" spans="1:13" s="8" customFormat="1" ht="12.75" x14ac:dyDescent="0.2">
      <c r="A37" s="8" t="s">
        <v>61</v>
      </c>
      <c r="B37" s="8" t="s">
        <v>61</v>
      </c>
      <c r="C37" s="13">
        <f>VLOOKUP(CONCATENATE(Lookup!$B$2,$A37), t3.3, 2,0)</f>
        <v>795</v>
      </c>
      <c r="D37" s="13">
        <f>VLOOKUP(CONCATENATE(Lookup!$B$2,$A37), t3.3, 3,0)</f>
        <v>26</v>
      </c>
      <c r="E37" s="13">
        <f>VLOOKUP(CONCATENATE(Lookup!$B$2,$A37), t3.3, 4,0)</f>
        <v>288</v>
      </c>
      <c r="F37" s="13">
        <f>VLOOKUP(CONCATENATE(Lookup!$B$2,$A37), t3.3, 5,0)</f>
        <v>219</v>
      </c>
      <c r="G37" s="13">
        <f>VLOOKUP(CONCATENATE(Lookup!$B$2,$A37), t3.3, 6,0)</f>
        <v>261</v>
      </c>
      <c r="H37" s="13">
        <f>VLOOKUP(CONCATENATE(Lookup!$B$2,$A37), t3.3, 7,0)</f>
        <v>1</v>
      </c>
      <c r="I37" s="13" t="s">
        <v>32</v>
      </c>
      <c r="J37" s="21">
        <f>VLOOKUP(CONCATENATE(Lookup!$B$2,$A37), t3.3, 8,0)</f>
        <v>3.2745591939546599</v>
      </c>
      <c r="K37" s="21">
        <f>VLOOKUP(CONCATENATE(Lookup!$B$2,$A37), t3.3, 9,0)</f>
        <v>36.272040302267001</v>
      </c>
      <c r="L37" s="21">
        <f>VLOOKUP(CONCATENATE(Lookup!$B$2,$A37), t3.3, 10,0)</f>
        <v>27.581863979848801</v>
      </c>
      <c r="M37" s="21">
        <f>VLOOKUP(CONCATENATE(Lookup!$B$2,$A37), t3.3, 11,0)</f>
        <v>32.8715365239294</v>
      </c>
    </row>
    <row r="38" spans="1:13" s="8" customFormat="1" ht="12.75" x14ac:dyDescent="0.2">
      <c r="A38" s="8" t="s">
        <v>62</v>
      </c>
      <c r="B38" s="8" t="s">
        <v>62</v>
      </c>
      <c r="C38" s="13">
        <f>VLOOKUP(CONCATENATE(Lookup!$B$2,$A38), t3.3, 2,0)</f>
        <v>1625</v>
      </c>
      <c r="D38" s="13">
        <f>VLOOKUP(CONCATENATE(Lookup!$B$2,$A38), t3.3, 3,0)</f>
        <v>48</v>
      </c>
      <c r="E38" s="13">
        <f>VLOOKUP(CONCATENATE(Lookup!$B$2,$A38), t3.3, 4,0)</f>
        <v>574</v>
      </c>
      <c r="F38" s="13">
        <f>VLOOKUP(CONCATENATE(Lookup!$B$2,$A38), t3.3, 5,0)</f>
        <v>496</v>
      </c>
      <c r="G38" s="13">
        <f>VLOOKUP(CONCATENATE(Lookup!$B$2,$A38), t3.3, 6,0)</f>
        <v>500</v>
      </c>
      <c r="H38" s="13">
        <f>VLOOKUP(CONCATENATE(Lookup!$B$2,$A38), t3.3, 7,0)</f>
        <v>7</v>
      </c>
      <c r="I38" s="13" t="s">
        <v>32</v>
      </c>
      <c r="J38" s="21">
        <f>VLOOKUP(CONCATENATE(Lookup!$B$2,$A38), t3.3, 8,0)</f>
        <v>2.9666254635352201</v>
      </c>
      <c r="K38" s="21">
        <f>VLOOKUP(CONCATENATE(Lookup!$B$2,$A38), t3.3, 9,0)</f>
        <v>35.475896168108697</v>
      </c>
      <c r="L38" s="21">
        <f>VLOOKUP(CONCATENATE(Lookup!$B$2,$A38), t3.3, 10,0)</f>
        <v>30.655129789863999</v>
      </c>
      <c r="M38" s="21">
        <f>VLOOKUP(CONCATENATE(Lookup!$B$2,$A38), t3.3, 11,0)</f>
        <v>30.9023485784919</v>
      </c>
    </row>
    <row r="39" spans="1:13" s="8" customFormat="1" ht="12.75" x14ac:dyDescent="0.2">
      <c r="A39" s="8" t="s">
        <v>63</v>
      </c>
      <c r="B39" s="8" t="s">
        <v>63</v>
      </c>
      <c r="C39" s="13">
        <f>VLOOKUP(CONCATENATE(Lookup!$B$2,$A39), t3.3, 2,0)</f>
        <v>80</v>
      </c>
      <c r="D39" s="13">
        <f>VLOOKUP(CONCATENATE(Lookup!$B$2,$A39), t3.3, 3,0)</f>
        <v>3</v>
      </c>
      <c r="E39" s="13">
        <f>VLOOKUP(CONCATENATE(Lookup!$B$2,$A39), t3.3, 4,0)</f>
        <v>29</v>
      </c>
      <c r="F39" s="13">
        <f>VLOOKUP(CONCATENATE(Lookup!$B$2,$A39), t3.3, 5,0)</f>
        <v>16</v>
      </c>
      <c r="G39" s="13">
        <f>VLOOKUP(CONCATENATE(Lookup!$B$2,$A39), t3.3, 6,0)</f>
        <v>25</v>
      </c>
      <c r="H39" s="13">
        <f>VLOOKUP(CONCATENATE(Lookup!$B$2,$A39), t3.3, 7,0)</f>
        <v>7</v>
      </c>
      <c r="I39" s="13" t="s">
        <v>32</v>
      </c>
      <c r="J39" s="21">
        <f>VLOOKUP(CONCATENATE(Lookup!$B$2,$A39), t3.3, 8,0)</f>
        <v>4.10958904109589</v>
      </c>
      <c r="K39" s="21">
        <f>VLOOKUP(CONCATENATE(Lookup!$B$2,$A39), t3.3, 9,0)</f>
        <v>39.726027397260196</v>
      </c>
      <c r="L39" s="21">
        <f>VLOOKUP(CONCATENATE(Lookup!$B$2,$A39), t3.3, 10,0)</f>
        <v>21.917808219177999</v>
      </c>
      <c r="M39" s="21">
        <f>VLOOKUP(CONCATENATE(Lookup!$B$2,$A39), t3.3, 11,0)</f>
        <v>34.246575342465697</v>
      </c>
    </row>
    <row r="40" spans="1:13" s="8" customFormat="1" ht="12.75" x14ac:dyDescent="0.2">
      <c r="A40" s="8" t="s">
        <v>2</v>
      </c>
      <c r="B40" s="9" t="s">
        <v>2</v>
      </c>
      <c r="C40" s="22">
        <f>VLOOKUP(CONCATENATE(Lookup!$B$2,$A40), t3.3, 2,0)</f>
        <v>44383</v>
      </c>
      <c r="D40" s="22">
        <f>VLOOKUP(CONCATENATE(Lookup!$B$2,$A40), t3.3, 3,0)</f>
        <v>1193</v>
      </c>
      <c r="E40" s="22">
        <f>VLOOKUP(CONCATENATE(Lookup!$B$2,$A40), t3.3, 4,0)</f>
        <v>17776</v>
      </c>
      <c r="F40" s="22">
        <f>VLOOKUP(CONCATENATE(Lookup!$B$2,$A40), t3.3, 5,0)</f>
        <v>12921</v>
      </c>
      <c r="G40" s="22">
        <f>VLOOKUP(CONCATENATE(Lookup!$B$2,$A40), t3.3, 6,0)</f>
        <v>12238</v>
      </c>
      <c r="H40" s="22">
        <f>VLOOKUP(CONCATENATE(Lookup!$B$2,$A40), t3.3, 7,0)</f>
        <v>255</v>
      </c>
      <c r="I40" s="22" t="s">
        <v>32</v>
      </c>
      <c r="J40" s="23">
        <f>VLOOKUP(CONCATENATE(Lookup!$B$2,$A40), t3.3, 8,0)</f>
        <v>2.7034989122552502</v>
      </c>
      <c r="K40" s="23">
        <f>VLOOKUP(CONCATENATE(Lookup!$B$2,$A40), t3.3, 9,0)</f>
        <v>40.282813633067398</v>
      </c>
      <c r="L40" s="23">
        <f>VLOOKUP(CONCATENATE(Lookup!$B$2,$A40), t3.3, 10,0)</f>
        <v>29.280728788977498</v>
      </c>
      <c r="M40" s="23">
        <f>VLOOKUP(CONCATENATE(Lookup!$B$2,$A40), t3.3, 11,0)</f>
        <v>27.732958665699702</v>
      </c>
    </row>
    <row r="41" spans="1:13" s="8" customFormat="1" ht="12.75" x14ac:dyDescent="0.2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x14ac:dyDescent="0.2">
      <c r="B42" s="7" t="s">
        <v>747</v>
      </c>
    </row>
    <row r="43" spans="1:13" x14ac:dyDescent="0.2">
      <c r="B43" s="7" t="s">
        <v>65</v>
      </c>
    </row>
    <row r="44" spans="1:13" x14ac:dyDescent="0.2">
      <c r="B44" s="7" t="s">
        <v>739</v>
      </c>
    </row>
    <row r="45" spans="1:13" x14ac:dyDescent="0.2">
      <c r="B45" s="7" t="s">
        <v>87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171450</xdr:rowOff>
                  </from>
                  <to>
                    <xdr:col>1</xdr:col>
                    <xdr:colOff>1552575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DE22-592D-401B-98A9-A1DEE009C4F3}">
  <dimension ref="A1:K477"/>
  <sheetViews>
    <sheetView zoomScale="90" zoomScaleNormal="90" workbookViewId="0">
      <selection sqref="A1:XFD1048576"/>
    </sheetView>
  </sheetViews>
  <sheetFormatPr defaultRowHeight="15" x14ac:dyDescent="0.25"/>
  <cols>
    <col min="1" max="1" width="29.7109375" bestFit="1" customWidth="1"/>
  </cols>
  <sheetData>
    <row r="1" spans="1:11" x14ac:dyDescent="0.25">
      <c r="A1" t="s">
        <v>80</v>
      </c>
      <c r="B1" t="s">
        <v>17</v>
      </c>
      <c r="C1" t="s">
        <v>28</v>
      </c>
      <c r="D1" t="s">
        <v>31</v>
      </c>
      <c r="E1" t="s">
        <v>29</v>
      </c>
      <c r="F1" t="s">
        <v>30</v>
      </c>
      <c r="G1" t="s">
        <v>63</v>
      </c>
      <c r="H1" t="s">
        <v>81</v>
      </c>
      <c r="I1" t="s">
        <v>82</v>
      </c>
      <c r="J1" t="s">
        <v>83</v>
      </c>
      <c r="K1" t="s">
        <v>84</v>
      </c>
    </row>
    <row r="2" spans="1:11" x14ac:dyDescent="0.25">
      <c r="A2" t="s">
        <v>309</v>
      </c>
      <c r="B2">
        <v>2635</v>
      </c>
      <c r="C2">
        <v>74</v>
      </c>
      <c r="D2">
        <v>1250</v>
      </c>
      <c r="E2">
        <v>638</v>
      </c>
      <c r="F2">
        <v>398</v>
      </c>
      <c r="G2">
        <v>275</v>
      </c>
      <c r="H2">
        <v>3.13559322033898</v>
      </c>
      <c r="I2">
        <v>52.966101694915203</v>
      </c>
      <c r="J2">
        <v>27.033898305084701</v>
      </c>
      <c r="K2">
        <v>16.864406779661</v>
      </c>
    </row>
    <row r="3" spans="1:11" x14ac:dyDescent="0.25">
      <c r="A3" t="s">
        <v>310</v>
      </c>
      <c r="B3">
        <v>2556</v>
      </c>
      <c r="C3">
        <v>50</v>
      </c>
      <c r="D3">
        <v>1139</v>
      </c>
      <c r="E3">
        <v>631</v>
      </c>
      <c r="F3">
        <v>463</v>
      </c>
      <c r="G3">
        <v>273</v>
      </c>
      <c r="H3">
        <v>2.19010074463425</v>
      </c>
      <c r="I3">
        <v>49.890494962768202</v>
      </c>
      <c r="J3">
        <v>27.639071397284201</v>
      </c>
      <c r="K3">
        <v>20.280332895313101</v>
      </c>
    </row>
    <row r="4" spans="1:11" x14ac:dyDescent="0.25">
      <c r="A4" t="s">
        <v>311</v>
      </c>
      <c r="B4">
        <v>1106</v>
      </c>
      <c r="C4">
        <v>25</v>
      </c>
      <c r="D4">
        <v>487</v>
      </c>
      <c r="E4">
        <v>323</v>
      </c>
      <c r="F4">
        <v>227</v>
      </c>
      <c r="G4">
        <v>44</v>
      </c>
      <c r="H4">
        <v>2.3540489642184501</v>
      </c>
      <c r="I4">
        <v>45.856873822975501</v>
      </c>
      <c r="J4">
        <v>30.4143126177024</v>
      </c>
      <c r="K4">
        <v>21.3747645951035</v>
      </c>
    </row>
    <row r="5" spans="1:11" x14ac:dyDescent="0.25">
      <c r="A5" t="s">
        <v>312</v>
      </c>
      <c r="B5">
        <v>713</v>
      </c>
      <c r="C5">
        <v>13</v>
      </c>
      <c r="D5">
        <v>283</v>
      </c>
      <c r="E5">
        <v>199</v>
      </c>
      <c r="F5">
        <v>124</v>
      </c>
      <c r="G5">
        <v>94</v>
      </c>
      <c r="H5">
        <v>2.1001615508885298</v>
      </c>
      <c r="I5">
        <v>45.718901453957997</v>
      </c>
      <c r="J5">
        <v>32.148626817447401</v>
      </c>
      <c r="K5">
        <v>20.032310177705899</v>
      </c>
    </row>
    <row r="6" spans="1:11" x14ac:dyDescent="0.25">
      <c r="A6" t="s">
        <v>313</v>
      </c>
      <c r="B6">
        <v>5702</v>
      </c>
      <c r="C6">
        <v>144</v>
      </c>
      <c r="D6">
        <v>3107</v>
      </c>
      <c r="E6">
        <v>1500</v>
      </c>
      <c r="F6">
        <v>830</v>
      </c>
      <c r="G6">
        <v>121</v>
      </c>
      <c r="H6">
        <v>2.5801827629457001</v>
      </c>
      <c r="I6">
        <v>55.6710266977244</v>
      </c>
      <c r="J6">
        <v>26.876903780684401</v>
      </c>
      <c r="K6">
        <v>14.871886758645401</v>
      </c>
    </row>
    <row r="7" spans="1:11" x14ac:dyDescent="0.25">
      <c r="A7" t="s">
        <v>314</v>
      </c>
      <c r="B7">
        <v>612</v>
      </c>
      <c r="C7">
        <v>11</v>
      </c>
      <c r="D7">
        <v>161</v>
      </c>
      <c r="E7">
        <v>91</v>
      </c>
      <c r="F7">
        <v>67</v>
      </c>
      <c r="G7">
        <v>282</v>
      </c>
      <c r="H7">
        <v>3.3333333333333299</v>
      </c>
      <c r="I7">
        <v>48.787878787878697</v>
      </c>
      <c r="J7">
        <v>27.5757575757575</v>
      </c>
      <c r="K7">
        <v>20.303030303030301</v>
      </c>
    </row>
    <row r="8" spans="1:11" x14ac:dyDescent="0.25">
      <c r="A8" t="s">
        <v>315</v>
      </c>
      <c r="B8">
        <v>1410</v>
      </c>
      <c r="C8">
        <v>42</v>
      </c>
      <c r="D8">
        <v>583</v>
      </c>
      <c r="E8">
        <v>321</v>
      </c>
      <c r="F8">
        <v>282</v>
      </c>
      <c r="G8">
        <v>182</v>
      </c>
      <c r="H8">
        <v>3.4201954397394099</v>
      </c>
      <c r="I8">
        <v>47.475570032573202</v>
      </c>
      <c r="J8">
        <v>26.140065146579801</v>
      </c>
      <c r="K8">
        <v>22.9641693811074</v>
      </c>
    </row>
    <row r="9" spans="1:11" x14ac:dyDescent="0.25">
      <c r="A9" t="s">
        <v>316</v>
      </c>
      <c r="B9">
        <v>1691</v>
      </c>
      <c r="C9">
        <v>42</v>
      </c>
      <c r="D9">
        <v>763</v>
      </c>
      <c r="E9">
        <v>471</v>
      </c>
      <c r="F9">
        <v>363</v>
      </c>
      <c r="G9">
        <v>52</v>
      </c>
      <c r="H9">
        <v>2.56253813300793</v>
      </c>
      <c r="I9">
        <v>46.552776082977402</v>
      </c>
      <c r="J9">
        <v>28.737034777303201</v>
      </c>
      <c r="K9">
        <v>22.147651006711399</v>
      </c>
    </row>
    <row r="10" spans="1:11" x14ac:dyDescent="0.25">
      <c r="A10" t="s">
        <v>317</v>
      </c>
      <c r="B10">
        <v>1301</v>
      </c>
      <c r="C10">
        <v>40</v>
      </c>
      <c r="D10">
        <v>552</v>
      </c>
      <c r="E10">
        <v>389</v>
      </c>
      <c r="F10">
        <v>304</v>
      </c>
      <c r="G10">
        <v>16</v>
      </c>
      <c r="H10">
        <v>3.1128404669260701</v>
      </c>
      <c r="I10">
        <v>42.957198443579699</v>
      </c>
      <c r="J10">
        <v>30.272373540856002</v>
      </c>
      <c r="K10">
        <v>23.657587548638102</v>
      </c>
    </row>
    <row r="11" spans="1:11" x14ac:dyDescent="0.25">
      <c r="A11" t="s">
        <v>318</v>
      </c>
      <c r="B11">
        <v>942</v>
      </c>
      <c r="C11">
        <v>8</v>
      </c>
      <c r="D11">
        <v>206</v>
      </c>
      <c r="E11">
        <v>115</v>
      </c>
      <c r="F11">
        <v>111</v>
      </c>
      <c r="G11">
        <v>502</v>
      </c>
      <c r="H11">
        <v>1.8181818181818099</v>
      </c>
      <c r="I11">
        <v>46.818181818181799</v>
      </c>
      <c r="J11">
        <v>26.136363636363601</v>
      </c>
      <c r="K11">
        <v>25.227272727272702</v>
      </c>
    </row>
    <row r="12" spans="1:11" x14ac:dyDescent="0.25">
      <c r="A12" t="s">
        <v>319</v>
      </c>
      <c r="B12">
        <v>860</v>
      </c>
      <c r="C12">
        <v>19</v>
      </c>
      <c r="D12">
        <v>393</v>
      </c>
      <c r="E12">
        <v>242</v>
      </c>
      <c r="F12">
        <v>194</v>
      </c>
      <c r="G12">
        <v>12</v>
      </c>
      <c r="H12">
        <v>2.2405660377358401</v>
      </c>
      <c r="I12">
        <v>46.344339622641499</v>
      </c>
      <c r="J12">
        <v>28.537735849056599</v>
      </c>
      <c r="K12">
        <v>22.877358490565999</v>
      </c>
    </row>
    <row r="13" spans="1:11" x14ac:dyDescent="0.25">
      <c r="A13" t="s">
        <v>320</v>
      </c>
      <c r="B13">
        <v>816</v>
      </c>
      <c r="C13">
        <v>14</v>
      </c>
      <c r="D13">
        <v>393</v>
      </c>
      <c r="E13">
        <v>190</v>
      </c>
      <c r="F13">
        <v>107</v>
      </c>
      <c r="G13">
        <v>112</v>
      </c>
      <c r="H13">
        <v>1.98863636363636</v>
      </c>
      <c r="I13">
        <v>55.823863636363598</v>
      </c>
      <c r="J13">
        <v>26.988636363636299</v>
      </c>
      <c r="K13">
        <v>15.198863636363599</v>
      </c>
    </row>
    <row r="14" spans="1:11" x14ac:dyDescent="0.25">
      <c r="A14" t="s">
        <v>321</v>
      </c>
      <c r="B14">
        <v>1747</v>
      </c>
      <c r="C14">
        <v>29</v>
      </c>
      <c r="D14">
        <v>464</v>
      </c>
      <c r="E14">
        <v>236</v>
      </c>
      <c r="F14">
        <v>191</v>
      </c>
      <c r="G14">
        <v>827</v>
      </c>
      <c r="H14">
        <v>3.1521739130434701</v>
      </c>
      <c r="I14">
        <v>50.434782608695599</v>
      </c>
      <c r="J14">
        <v>25.652173913043399</v>
      </c>
      <c r="K14">
        <v>20.760869565217298</v>
      </c>
    </row>
    <row r="15" spans="1:11" x14ac:dyDescent="0.25">
      <c r="A15" t="s">
        <v>322</v>
      </c>
      <c r="B15">
        <v>4109</v>
      </c>
      <c r="C15">
        <v>82</v>
      </c>
      <c r="D15">
        <v>1848</v>
      </c>
      <c r="E15">
        <v>1120</v>
      </c>
      <c r="F15">
        <v>979</v>
      </c>
      <c r="G15">
        <v>80</v>
      </c>
      <c r="H15">
        <v>2.0352444775378502</v>
      </c>
      <c r="I15">
        <v>45.867460908413904</v>
      </c>
      <c r="J15">
        <v>27.798461156614501</v>
      </c>
      <c r="K15">
        <v>24.298833457433599</v>
      </c>
    </row>
    <row r="16" spans="1:11" x14ac:dyDescent="0.25">
      <c r="A16" t="s">
        <v>323</v>
      </c>
      <c r="B16">
        <v>7401</v>
      </c>
      <c r="C16">
        <v>122</v>
      </c>
      <c r="D16">
        <v>2157</v>
      </c>
      <c r="E16">
        <v>1209</v>
      </c>
      <c r="F16">
        <v>972</v>
      </c>
      <c r="G16">
        <v>2941</v>
      </c>
      <c r="H16">
        <v>2.7354260089686</v>
      </c>
      <c r="I16">
        <v>48.363228699551499</v>
      </c>
      <c r="J16">
        <v>27.107623318385599</v>
      </c>
      <c r="K16">
        <v>21.793721973094101</v>
      </c>
    </row>
    <row r="17" spans="1:11" x14ac:dyDescent="0.25">
      <c r="A17" t="s">
        <v>324</v>
      </c>
      <c r="B17">
        <v>2344</v>
      </c>
      <c r="C17">
        <v>67</v>
      </c>
      <c r="D17">
        <v>1156</v>
      </c>
      <c r="E17">
        <v>609</v>
      </c>
      <c r="F17">
        <v>416</v>
      </c>
      <c r="G17">
        <v>96</v>
      </c>
      <c r="H17">
        <v>2.98042704626334</v>
      </c>
      <c r="I17">
        <v>51.423487544483898</v>
      </c>
      <c r="J17">
        <v>27.090747330960799</v>
      </c>
      <c r="K17">
        <v>18.5053380782918</v>
      </c>
    </row>
    <row r="18" spans="1:11" x14ac:dyDescent="0.25">
      <c r="A18" t="s">
        <v>325</v>
      </c>
      <c r="B18">
        <v>790</v>
      </c>
      <c r="C18">
        <v>24</v>
      </c>
      <c r="D18">
        <v>353</v>
      </c>
      <c r="E18">
        <v>228</v>
      </c>
      <c r="F18">
        <v>164</v>
      </c>
      <c r="G18">
        <v>21</v>
      </c>
      <c r="H18">
        <v>3.1209362808842598</v>
      </c>
      <c r="I18">
        <v>45.903771131339397</v>
      </c>
      <c r="J18">
        <v>29.648894668400501</v>
      </c>
      <c r="K18">
        <v>21.3263979193758</v>
      </c>
    </row>
    <row r="19" spans="1:11" x14ac:dyDescent="0.25">
      <c r="A19" t="s">
        <v>326</v>
      </c>
      <c r="B19">
        <v>816</v>
      </c>
      <c r="C19">
        <v>22</v>
      </c>
      <c r="D19">
        <v>380</v>
      </c>
      <c r="E19">
        <v>228</v>
      </c>
      <c r="F19">
        <v>168</v>
      </c>
      <c r="G19">
        <v>18</v>
      </c>
      <c r="H19">
        <v>2.7568922305764398</v>
      </c>
      <c r="I19">
        <v>47.619047619047599</v>
      </c>
      <c r="J19">
        <v>28.571428571428498</v>
      </c>
      <c r="K19">
        <v>21.052631578947299</v>
      </c>
    </row>
    <row r="20" spans="1:11" x14ac:dyDescent="0.25">
      <c r="A20" t="s">
        <v>327</v>
      </c>
      <c r="B20">
        <v>886</v>
      </c>
      <c r="C20">
        <v>27</v>
      </c>
      <c r="D20">
        <v>372</v>
      </c>
      <c r="E20">
        <v>198</v>
      </c>
      <c r="F20">
        <v>157</v>
      </c>
      <c r="G20">
        <v>132</v>
      </c>
      <c r="H20">
        <v>3.5809018567639201</v>
      </c>
      <c r="I20">
        <v>49.336870026525197</v>
      </c>
      <c r="J20">
        <v>26.259946949602099</v>
      </c>
      <c r="K20">
        <v>20.822281167108699</v>
      </c>
    </row>
    <row r="21" spans="1:11" x14ac:dyDescent="0.25">
      <c r="A21" t="s">
        <v>328</v>
      </c>
      <c r="B21">
        <v>208</v>
      </c>
      <c r="C21">
        <v>1</v>
      </c>
      <c r="D21">
        <v>18</v>
      </c>
      <c r="E21">
        <v>11</v>
      </c>
      <c r="F21">
        <v>7</v>
      </c>
      <c r="G21">
        <v>171</v>
      </c>
      <c r="H21">
        <v>2.7027027027027</v>
      </c>
      <c r="I21">
        <v>48.648648648648603</v>
      </c>
      <c r="J21">
        <v>29.729729729729701</v>
      </c>
      <c r="K21">
        <v>18.918918918918902</v>
      </c>
    </row>
    <row r="22" spans="1:11" x14ac:dyDescent="0.25">
      <c r="A22" t="s">
        <v>329</v>
      </c>
      <c r="B22">
        <v>1468</v>
      </c>
      <c r="C22">
        <v>38</v>
      </c>
      <c r="D22">
        <v>674</v>
      </c>
      <c r="E22">
        <v>392</v>
      </c>
      <c r="F22">
        <v>306</v>
      </c>
      <c r="G22">
        <v>58</v>
      </c>
      <c r="H22">
        <v>2.6950354609929001</v>
      </c>
      <c r="I22">
        <v>47.801418439716301</v>
      </c>
      <c r="J22">
        <v>27.801418439716301</v>
      </c>
      <c r="K22">
        <v>21.702127659574401</v>
      </c>
    </row>
    <row r="23" spans="1:11" x14ac:dyDescent="0.25">
      <c r="A23" t="s">
        <v>330</v>
      </c>
      <c r="B23">
        <v>3719</v>
      </c>
      <c r="C23">
        <v>84</v>
      </c>
      <c r="D23">
        <v>1272</v>
      </c>
      <c r="E23">
        <v>793</v>
      </c>
      <c r="F23">
        <v>693</v>
      </c>
      <c r="G23">
        <v>877</v>
      </c>
      <c r="H23">
        <v>2.95566502463054</v>
      </c>
      <c r="I23">
        <v>44.757213230119604</v>
      </c>
      <c r="J23">
        <v>27.902885292047799</v>
      </c>
      <c r="K23">
        <v>24.3842364532019</v>
      </c>
    </row>
    <row r="24" spans="1:11" x14ac:dyDescent="0.25">
      <c r="A24" t="s">
        <v>331</v>
      </c>
      <c r="B24">
        <v>191</v>
      </c>
      <c r="C24">
        <v>6</v>
      </c>
      <c r="D24">
        <v>83</v>
      </c>
      <c r="E24">
        <v>44</v>
      </c>
      <c r="F24">
        <v>42</v>
      </c>
      <c r="G24">
        <v>16</v>
      </c>
      <c r="H24">
        <v>3.4285714285714199</v>
      </c>
      <c r="I24">
        <v>47.428571428571402</v>
      </c>
      <c r="J24">
        <v>25.1428571428571</v>
      </c>
      <c r="K24">
        <v>24</v>
      </c>
    </row>
    <row r="25" spans="1:11" x14ac:dyDescent="0.25">
      <c r="A25" t="s">
        <v>332</v>
      </c>
      <c r="B25">
        <v>1433</v>
      </c>
      <c r="C25">
        <v>30</v>
      </c>
      <c r="D25">
        <v>673</v>
      </c>
      <c r="E25">
        <v>397</v>
      </c>
      <c r="F25">
        <v>291</v>
      </c>
      <c r="G25">
        <v>42</v>
      </c>
      <c r="H25">
        <v>2.15672178289</v>
      </c>
      <c r="I25">
        <v>48.382458662832498</v>
      </c>
      <c r="J25">
        <v>28.540618260244401</v>
      </c>
      <c r="K25">
        <v>20.920201294032999</v>
      </c>
    </row>
    <row r="26" spans="1:11" x14ac:dyDescent="0.25">
      <c r="A26" t="s">
        <v>333</v>
      </c>
      <c r="B26">
        <v>1874</v>
      </c>
      <c r="C26">
        <v>38</v>
      </c>
      <c r="D26">
        <v>832</v>
      </c>
      <c r="E26">
        <v>522</v>
      </c>
      <c r="F26">
        <v>404</v>
      </c>
      <c r="G26">
        <v>78</v>
      </c>
      <c r="H26">
        <v>2.1158129175946501</v>
      </c>
      <c r="I26">
        <v>46.325167037861902</v>
      </c>
      <c r="J26">
        <v>29.064587973273898</v>
      </c>
      <c r="K26">
        <v>22.494432071269401</v>
      </c>
    </row>
    <row r="27" spans="1:11" x14ac:dyDescent="0.25">
      <c r="A27" t="s">
        <v>334</v>
      </c>
      <c r="B27">
        <v>1063</v>
      </c>
      <c r="C27">
        <v>26</v>
      </c>
      <c r="D27">
        <v>514</v>
      </c>
      <c r="E27">
        <v>298</v>
      </c>
      <c r="F27">
        <v>204</v>
      </c>
      <c r="G27">
        <v>21</v>
      </c>
      <c r="H27">
        <v>2.4952015355086301</v>
      </c>
      <c r="I27">
        <v>49.328214971209199</v>
      </c>
      <c r="J27">
        <v>28.598848368521999</v>
      </c>
      <c r="K27">
        <v>19.57773512476</v>
      </c>
    </row>
    <row r="28" spans="1:11" x14ac:dyDescent="0.25">
      <c r="A28" t="s">
        <v>335</v>
      </c>
      <c r="B28">
        <v>241</v>
      </c>
      <c r="C28">
        <v>3</v>
      </c>
      <c r="D28">
        <v>115</v>
      </c>
      <c r="E28">
        <v>59</v>
      </c>
      <c r="F28">
        <v>42</v>
      </c>
      <c r="G28">
        <v>22</v>
      </c>
      <c r="H28">
        <v>1.3698630136986301</v>
      </c>
      <c r="I28">
        <v>52.511415525114103</v>
      </c>
      <c r="J28">
        <v>26.940639269406301</v>
      </c>
      <c r="K28">
        <v>19.178082191780799</v>
      </c>
    </row>
    <row r="29" spans="1:11" x14ac:dyDescent="0.25">
      <c r="A29" t="s">
        <v>336</v>
      </c>
      <c r="B29">
        <v>1075</v>
      </c>
      <c r="C29">
        <v>29</v>
      </c>
      <c r="D29">
        <v>537</v>
      </c>
      <c r="E29">
        <v>257</v>
      </c>
      <c r="F29">
        <v>205</v>
      </c>
      <c r="G29">
        <v>47</v>
      </c>
      <c r="H29">
        <v>2.8210116731517498</v>
      </c>
      <c r="I29">
        <v>52.237354085603101</v>
      </c>
      <c r="J29">
        <v>25</v>
      </c>
      <c r="K29">
        <v>19.941634241245101</v>
      </c>
    </row>
    <row r="30" spans="1:11" x14ac:dyDescent="0.25">
      <c r="A30" t="s">
        <v>337</v>
      </c>
      <c r="B30">
        <v>3322</v>
      </c>
      <c r="C30">
        <v>68</v>
      </c>
      <c r="D30">
        <v>1230</v>
      </c>
      <c r="E30">
        <v>736</v>
      </c>
      <c r="F30">
        <v>549</v>
      </c>
      <c r="G30">
        <v>739</v>
      </c>
      <c r="H30">
        <v>2.63259775454897</v>
      </c>
      <c r="I30">
        <v>47.619047619047599</v>
      </c>
      <c r="J30">
        <v>28.493999225706499</v>
      </c>
      <c r="K30">
        <v>21.254355400696799</v>
      </c>
    </row>
    <row r="31" spans="1:11" x14ac:dyDescent="0.25">
      <c r="A31" t="s">
        <v>338</v>
      </c>
      <c r="B31">
        <v>818</v>
      </c>
      <c r="C31">
        <v>13</v>
      </c>
      <c r="D31">
        <v>256</v>
      </c>
      <c r="E31">
        <v>112</v>
      </c>
      <c r="F31">
        <v>83</v>
      </c>
      <c r="G31">
        <v>354</v>
      </c>
      <c r="H31">
        <v>2.8017241379310298</v>
      </c>
      <c r="I31">
        <v>55.172413793103402</v>
      </c>
      <c r="J31">
        <v>24.137931034482701</v>
      </c>
      <c r="K31">
        <v>17.887931034482701</v>
      </c>
    </row>
    <row r="32" spans="1:11" x14ac:dyDescent="0.25">
      <c r="A32" t="s">
        <v>339</v>
      </c>
      <c r="B32">
        <v>1008</v>
      </c>
      <c r="C32">
        <v>25</v>
      </c>
      <c r="D32">
        <v>393</v>
      </c>
      <c r="E32">
        <v>257</v>
      </c>
      <c r="F32">
        <v>223</v>
      </c>
      <c r="G32">
        <v>110</v>
      </c>
      <c r="H32">
        <v>2.7839643652561201</v>
      </c>
      <c r="I32">
        <v>43.7639198218262</v>
      </c>
      <c r="J32">
        <v>28.619153674832901</v>
      </c>
      <c r="K32">
        <v>24.8329621380846</v>
      </c>
    </row>
    <row r="33" spans="1:11" x14ac:dyDescent="0.25">
      <c r="A33" t="s">
        <v>340</v>
      </c>
      <c r="B33">
        <v>1969</v>
      </c>
      <c r="C33">
        <v>40</v>
      </c>
      <c r="D33">
        <v>922</v>
      </c>
      <c r="E33">
        <v>529</v>
      </c>
      <c r="F33">
        <v>424</v>
      </c>
      <c r="G33">
        <v>54</v>
      </c>
      <c r="H33">
        <v>2.0887728459530002</v>
      </c>
      <c r="I33">
        <v>48.146214099216699</v>
      </c>
      <c r="J33">
        <v>27.624020887728399</v>
      </c>
      <c r="K33">
        <v>22.1409921671018</v>
      </c>
    </row>
    <row r="34" spans="1:11" x14ac:dyDescent="0.25">
      <c r="A34" t="s">
        <v>115</v>
      </c>
      <c r="B34">
        <v>215</v>
      </c>
      <c r="C34">
        <v>4</v>
      </c>
      <c r="D34">
        <v>86</v>
      </c>
      <c r="E34">
        <v>59</v>
      </c>
      <c r="F34">
        <v>34</v>
      </c>
      <c r="G34">
        <v>32</v>
      </c>
      <c r="H34">
        <v>2.1857923497267699</v>
      </c>
      <c r="I34">
        <v>46.994535519125598</v>
      </c>
      <c r="J34">
        <v>32.240437158469902</v>
      </c>
      <c r="K34">
        <v>18.579234972677501</v>
      </c>
    </row>
    <row r="35" spans="1:11" x14ac:dyDescent="0.25">
      <c r="A35" t="s">
        <v>116</v>
      </c>
      <c r="B35">
        <v>57041</v>
      </c>
      <c r="C35">
        <v>1260</v>
      </c>
      <c r="D35">
        <v>23652</v>
      </c>
      <c r="E35">
        <v>13404</v>
      </c>
      <c r="F35">
        <v>10024</v>
      </c>
      <c r="G35">
        <v>8701</v>
      </c>
      <c r="H35">
        <v>2.6065370293752501</v>
      </c>
      <c r="I35">
        <v>48.928423665701203</v>
      </c>
      <c r="J35">
        <v>27.728589160115799</v>
      </c>
      <c r="K35">
        <v>20.736450144807598</v>
      </c>
    </row>
    <row r="36" spans="1:11" x14ac:dyDescent="0.25">
      <c r="A36" t="s">
        <v>341</v>
      </c>
      <c r="B36">
        <v>2730</v>
      </c>
      <c r="C36">
        <v>85</v>
      </c>
      <c r="D36">
        <v>1272</v>
      </c>
      <c r="E36">
        <v>696</v>
      </c>
      <c r="F36">
        <v>482</v>
      </c>
      <c r="G36">
        <v>195</v>
      </c>
      <c r="H36">
        <v>3.3530571992110398</v>
      </c>
      <c r="I36">
        <v>50.177514792899402</v>
      </c>
      <c r="J36">
        <v>27.4556213017751</v>
      </c>
      <c r="K36">
        <v>19.013806706114298</v>
      </c>
    </row>
    <row r="37" spans="1:11" x14ac:dyDescent="0.25">
      <c r="A37" t="s">
        <v>342</v>
      </c>
      <c r="B37">
        <v>2471</v>
      </c>
      <c r="C37">
        <v>42</v>
      </c>
      <c r="D37">
        <v>1095</v>
      </c>
      <c r="E37">
        <v>660</v>
      </c>
      <c r="F37">
        <v>499</v>
      </c>
      <c r="G37">
        <v>175</v>
      </c>
      <c r="H37">
        <v>1.82926829268292</v>
      </c>
      <c r="I37">
        <v>47.691637630662001</v>
      </c>
      <c r="J37">
        <v>28.745644599303098</v>
      </c>
      <c r="K37">
        <v>21.7334494773519</v>
      </c>
    </row>
    <row r="38" spans="1:11" x14ac:dyDescent="0.25">
      <c r="A38" t="s">
        <v>343</v>
      </c>
      <c r="B38">
        <v>1176</v>
      </c>
      <c r="C38">
        <v>18</v>
      </c>
      <c r="D38">
        <v>544</v>
      </c>
      <c r="E38">
        <v>339</v>
      </c>
      <c r="F38">
        <v>242</v>
      </c>
      <c r="G38">
        <v>33</v>
      </c>
      <c r="H38">
        <v>1.57480314960629</v>
      </c>
      <c r="I38">
        <v>47.594050743657</v>
      </c>
      <c r="J38">
        <v>29.658792650918599</v>
      </c>
      <c r="K38">
        <v>21.172353455818001</v>
      </c>
    </row>
    <row r="39" spans="1:11" x14ac:dyDescent="0.25">
      <c r="A39" t="s">
        <v>344</v>
      </c>
      <c r="B39">
        <v>719</v>
      </c>
      <c r="C39">
        <v>15</v>
      </c>
      <c r="D39">
        <v>300</v>
      </c>
      <c r="E39">
        <v>179</v>
      </c>
      <c r="F39">
        <v>135</v>
      </c>
      <c r="G39">
        <v>90</v>
      </c>
      <c r="H39">
        <v>2.3847376788553198</v>
      </c>
      <c r="I39">
        <v>47.694753577106503</v>
      </c>
      <c r="J39">
        <v>28.457869634340199</v>
      </c>
      <c r="K39">
        <v>21.4626391096979</v>
      </c>
    </row>
    <row r="40" spans="1:11" x14ac:dyDescent="0.25">
      <c r="A40" t="s">
        <v>345</v>
      </c>
      <c r="B40">
        <v>5659</v>
      </c>
      <c r="C40">
        <v>145</v>
      </c>
      <c r="D40">
        <v>3042</v>
      </c>
      <c r="E40">
        <v>1462</v>
      </c>
      <c r="F40">
        <v>934</v>
      </c>
      <c r="G40">
        <v>76</v>
      </c>
      <c r="H40">
        <v>2.59716998029733</v>
      </c>
      <c r="I40">
        <v>54.486835034927402</v>
      </c>
      <c r="J40">
        <v>26.186638008239299</v>
      </c>
      <c r="K40">
        <v>16.7293569765359</v>
      </c>
    </row>
    <row r="41" spans="1:11" x14ac:dyDescent="0.25">
      <c r="A41" t="s">
        <v>346</v>
      </c>
      <c r="B41">
        <v>575</v>
      </c>
      <c r="C41">
        <v>15</v>
      </c>
      <c r="D41">
        <v>264</v>
      </c>
      <c r="E41">
        <v>162</v>
      </c>
      <c r="F41">
        <v>130</v>
      </c>
      <c r="G41">
        <v>4</v>
      </c>
      <c r="H41">
        <v>2.6269702276707498</v>
      </c>
      <c r="I41">
        <v>46.234676007005199</v>
      </c>
      <c r="J41">
        <v>28.371278458844099</v>
      </c>
      <c r="K41">
        <v>22.7670753064798</v>
      </c>
    </row>
    <row r="42" spans="1:11" x14ac:dyDescent="0.25">
      <c r="A42" t="s">
        <v>347</v>
      </c>
      <c r="B42">
        <v>1371</v>
      </c>
      <c r="C42">
        <v>35</v>
      </c>
      <c r="D42">
        <v>587</v>
      </c>
      <c r="E42">
        <v>374</v>
      </c>
      <c r="F42">
        <v>314</v>
      </c>
      <c r="G42">
        <v>61</v>
      </c>
      <c r="H42">
        <v>2.6717557251908302</v>
      </c>
      <c r="I42">
        <v>44.809160305343497</v>
      </c>
      <c r="J42">
        <v>28.549618320610598</v>
      </c>
      <c r="K42">
        <v>23.9694656488549</v>
      </c>
    </row>
    <row r="43" spans="1:11" x14ac:dyDescent="0.25">
      <c r="A43" t="s">
        <v>348</v>
      </c>
      <c r="B43">
        <v>1746</v>
      </c>
      <c r="C43">
        <v>67</v>
      </c>
      <c r="D43">
        <v>787</v>
      </c>
      <c r="E43">
        <v>487</v>
      </c>
      <c r="F43">
        <v>349</v>
      </c>
      <c r="G43">
        <v>56</v>
      </c>
      <c r="H43">
        <v>3.9644970414201102</v>
      </c>
      <c r="I43">
        <v>46.568047337278102</v>
      </c>
      <c r="J43">
        <v>28.816568047337199</v>
      </c>
      <c r="K43">
        <v>20.6508875739644</v>
      </c>
    </row>
    <row r="44" spans="1:11" x14ac:dyDescent="0.25">
      <c r="A44" t="s">
        <v>349</v>
      </c>
      <c r="B44">
        <v>1344</v>
      </c>
      <c r="C44">
        <v>41</v>
      </c>
      <c r="D44">
        <v>614</v>
      </c>
      <c r="E44">
        <v>372</v>
      </c>
      <c r="F44">
        <v>287</v>
      </c>
      <c r="G44">
        <v>30</v>
      </c>
      <c r="H44">
        <v>3.1202435312024299</v>
      </c>
      <c r="I44">
        <v>46.727549467275402</v>
      </c>
      <c r="J44">
        <v>28.310502283104999</v>
      </c>
      <c r="K44">
        <v>21.841704718416999</v>
      </c>
    </row>
    <row r="45" spans="1:11" x14ac:dyDescent="0.25">
      <c r="A45" t="s">
        <v>350</v>
      </c>
      <c r="B45">
        <v>880</v>
      </c>
      <c r="C45">
        <v>9</v>
      </c>
      <c r="D45">
        <v>154</v>
      </c>
      <c r="E45">
        <v>87</v>
      </c>
      <c r="F45">
        <v>75</v>
      </c>
      <c r="G45">
        <v>555</v>
      </c>
      <c r="H45">
        <v>2.7692307692307598</v>
      </c>
      <c r="I45">
        <v>47.384615384615302</v>
      </c>
      <c r="J45">
        <v>26.769230769230699</v>
      </c>
      <c r="K45">
        <v>23.076923076922998</v>
      </c>
    </row>
    <row r="46" spans="1:11" x14ac:dyDescent="0.25">
      <c r="A46" t="s">
        <v>351</v>
      </c>
      <c r="B46">
        <v>941</v>
      </c>
      <c r="C46">
        <v>22</v>
      </c>
      <c r="D46">
        <v>464</v>
      </c>
      <c r="E46">
        <v>242</v>
      </c>
      <c r="F46">
        <v>198</v>
      </c>
      <c r="G46">
        <v>15</v>
      </c>
      <c r="H46">
        <v>2.3758099352051798</v>
      </c>
      <c r="I46">
        <v>50.107991360691102</v>
      </c>
      <c r="J46">
        <v>26.133909287257001</v>
      </c>
      <c r="K46">
        <v>21.3822894168466</v>
      </c>
    </row>
    <row r="47" spans="1:11" x14ac:dyDescent="0.25">
      <c r="A47" t="s">
        <v>352</v>
      </c>
      <c r="B47">
        <v>827</v>
      </c>
      <c r="C47">
        <v>12</v>
      </c>
      <c r="D47">
        <v>351</v>
      </c>
      <c r="E47">
        <v>199</v>
      </c>
      <c r="F47">
        <v>124</v>
      </c>
      <c r="G47">
        <v>141</v>
      </c>
      <c r="H47">
        <v>1.7492711370262299</v>
      </c>
      <c r="I47">
        <v>51.166180758017397</v>
      </c>
      <c r="J47">
        <v>29.008746355685101</v>
      </c>
      <c r="K47">
        <v>18.075801749271101</v>
      </c>
    </row>
    <row r="48" spans="1:11" x14ac:dyDescent="0.25">
      <c r="A48" t="s">
        <v>353</v>
      </c>
      <c r="B48">
        <v>1745</v>
      </c>
      <c r="C48">
        <v>55</v>
      </c>
      <c r="D48">
        <v>874</v>
      </c>
      <c r="E48">
        <v>418</v>
      </c>
      <c r="F48">
        <v>350</v>
      </c>
      <c r="G48">
        <v>48</v>
      </c>
      <c r="H48">
        <v>3.2410135533294002</v>
      </c>
      <c r="I48">
        <v>51.502651738361799</v>
      </c>
      <c r="J48">
        <v>24.6317030053034</v>
      </c>
      <c r="K48">
        <v>20.624631703005299</v>
      </c>
    </row>
    <row r="49" spans="1:11" x14ac:dyDescent="0.25">
      <c r="A49" t="s">
        <v>354</v>
      </c>
      <c r="B49">
        <v>4119</v>
      </c>
      <c r="C49">
        <v>87</v>
      </c>
      <c r="D49">
        <v>1800</v>
      </c>
      <c r="E49">
        <v>1199</v>
      </c>
      <c r="F49">
        <v>969</v>
      </c>
      <c r="G49">
        <v>64</v>
      </c>
      <c r="H49">
        <v>2.1454993834771798</v>
      </c>
      <c r="I49">
        <v>44.389642416769398</v>
      </c>
      <c r="J49">
        <v>29.568434032059098</v>
      </c>
      <c r="K49">
        <v>23.8964241676942</v>
      </c>
    </row>
    <row r="50" spans="1:11" x14ac:dyDescent="0.25">
      <c r="A50" t="s">
        <v>355</v>
      </c>
      <c r="B50">
        <v>7553</v>
      </c>
      <c r="C50">
        <v>79</v>
      </c>
      <c r="D50">
        <v>1795</v>
      </c>
      <c r="E50">
        <v>1087</v>
      </c>
      <c r="F50">
        <v>752</v>
      </c>
      <c r="G50">
        <v>3840</v>
      </c>
      <c r="H50">
        <v>2.1276595744680802</v>
      </c>
      <c r="I50">
        <v>48.343657419876102</v>
      </c>
      <c r="J50">
        <v>29.275518448693699</v>
      </c>
      <c r="K50">
        <v>20.253164556961998</v>
      </c>
    </row>
    <row r="51" spans="1:11" x14ac:dyDescent="0.25">
      <c r="A51" t="s">
        <v>356</v>
      </c>
      <c r="B51">
        <v>2359</v>
      </c>
      <c r="C51">
        <v>63</v>
      </c>
      <c r="D51">
        <v>1160</v>
      </c>
      <c r="E51">
        <v>592</v>
      </c>
      <c r="F51">
        <v>458</v>
      </c>
      <c r="G51">
        <v>86</v>
      </c>
      <c r="H51">
        <v>2.7716673999120101</v>
      </c>
      <c r="I51">
        <v>51.033875934887803</v>
      </c>
      <c r="J51">
        <v>26.044874615046101</v>
      </c>
      <c r="K51">
        <v>20.149582050153899</v>
      </c>
    </row>
    <row r="52" spans="1:11" x14ac:dyDescent="0.25">
      <c r="A52" t="s">
        <v>357</v>
      </c>
      <c r="B52">
        <v>774</v>
      </c>
      <c r="C52">
        <v>23</v>
      </c>
      <c r="D52">
        <v>341</v>
      </c>
      <c r="E52">
        <v>203</v>
      </c>
      <c r="F52">
        <v>187</v>
      </c>
      <c r="G52">
        <v>20</v>
      </c>
      <c r="H52">
        <v>3.0503978779840799</v>
      </c>
      <c r="I52">
        <v>45.225464190981398</v>
      </c>
      <c r="J52">
        <v>26.923076923076898</v>
      </c>
      <c r="K52">
        <v>24.8010610079575</v>
      </c>
    </row>
    <row r="53" spans="1:11" x14ac:dyDescent="0.25">
      <c r="A53" t="s">
        <v>358</v>
      </c>
      <c r="B53">
        <v>865</v>
      </c>
      <c r="C53">
        <v>31</v>
      </c>
      <c r="D53">
        <v>411</v>
      </c>
      <c r="E53">
        <v>210</v>
      </c>
      <c r="F53">
        <v>196</v>
      </c>
      <c r="G53">
        <v>17</v>
      </c>
      <c r="H53">
        <v>3.6556603773584899</v>
      </c>
      <c r="I53">
        <v>48.466981132075396</v>
      </c>
      <c r="J53">
        <v>24.764150943396199</v>
      </c>
      <c r="K53">
        <v>23.1132075471698</v>
      </c>
    </row>
    <row r="54" spans="1:11" x14ac:dyDescent="0.25">
      <c r="A54" t="s">
        <v>359</v>
      </c>
      <c r="B54">
        <v>870</v>
      </c>
      <c r="C54">
        <v>24</v>
      </c>
      <c r="D54">
        <v>401</v>
      </c>
      <c r="E54">
        <v>218</v>
      </c>
      <c r="F54">
        <v>154</v>
      </c>
      <c r="G54">
        <v>73</v>
      </c>
      <c r="H54">
        <v>3.0112923462986099</v>
      </c>
      <c r="I54">
        <v>50.313676286072699</v>
      </c>
      <c r="J54">
        <v>27.3525721455457</v>
      </c>
      <c r="K54">
        <v>19.322459222082799</v>
      </c>
    </row>
    <row r="55" spans="1:11" x14ac:dyDescent="0.25">
      <c r="A55" t="s">
        <v>360</v>
      </c>
      <c r="B55">
        <v>245</v>
      </c>
      <c r="C55">
        <v>7</v>
      </c>
      <c r="D55">
        <v>88</v>
      </c>
      <c r="E55">
        <v>56</v>
      </c>
      <c r="F55">
        <v>57</v>
      </c>
      <c r="G55">
        <v>37</v>
      </c>
      <c r="H55">
        <v>3.3653846153846101</v>
      </c>
      <c r="I55">
        <v>42.307692307692299</v>
      </c>
      <c r="J55">
        <v>26.923076923076898</v>
      </c>
      <c r="K55">
        <v>27.4038461538461</v>
      </c>
    </row>
    <row r="56" spans="1:11" x14ac:dyDescent="0.25">
      <c r="A56" t="s">
        <v>361</v>
      </c>
      <c r="B56">
        <v>1412</v>
      </c>
      <c r="C56">
        <v>54</v>
      </c>
      <c r="D56">
        <v>668</v>
      </c>
      <c r="E56">
        <v>365</v>
      </c>
      <c r="F56">
        <v>288</v>
      </c>
      <c r="G56">
        <v>37</v>
      </c>
      <c r="H56">
        <v>3.9272727272727201</v>
      </c>
      <c r="I56">
        <v>48.5818181818181</v>
      </c>
      <c r="J56">
        <v>26.545454545454501</v>
      </c>
      <c r="K56">
        <v>20.945454545454499</v>
      </c>
    </row>
    <row r="57" spans="1:11" x14ac:dyDescent="0.25">
      <c r="A57" t="s">
        <v>362</v>
      </c>
      <c r="B57">
        <v>3815</v>
      </c>
      <c r="C57">
        <v>71</v>
      </c>
      <c r="D57">
        <v>1266</v>
      </c>
      <c r="E57">
        <v>806</v>
      </c>
      <c r="F57">
        <v>706</v>
      </c>
      <c r="G57">
        <v>966</v>
      </c>
      <c r="H57">
        <v>2.4921024921024899</v>
      </c>
      <c r="I57">
        <v>44.4366444366444</v>
      </c>
      <c r="J57">
        <v>28.290628290628199</v>
      </c>
      <c r="K57">
        <v>24.780624780624699</v>
      </c>
    </row>
    <row r="58" spans="1:11" x14ac:dyDescent="0.25">
      <c r="A58" t="s">
        <v>363</v>
      </c>
      <c r="B58">
        <v>199</v>
      </c>
      <c r="C58">
        <v>3</v>
      </c>
      <c r="D58">
        <v>91</v>
      </c>
      <c r="E58">
        <v>60</v>
      </c>
      <c r="F58">
        <v>38</v>
      </c>
      <c r="G58">
        <v>7</v>
      </c>
      <c r="H58">
        <v>1.5625</v>
      </c>
      <c r="I58">
        <v>47.3958333333333</v>
      </c>
      <c r="J58">
        <v>31.25</v>
      </c>
      <c r="K58">
        <v>19.7916666666666</v>
      </c>
    </row>
    <row r="59" spans="1:11" x14ac:dyDescent="0.25">
      <c r="A59" t="s">
        <v>364</v>
      </c>
      <c r="B59">
        <v>1417</v>
      </c>
      <c r="C59">
        <v>27</v>
      </c>
      <c r="D59">
        <v>695</v>
      </c>
      <c r="E59">
        <v>370</v>
      </c>
      <c r="F59">
        <v>294</v>
      </c>
      <c r="G59">
        <v>31</v>
      </c>
      <c r="H59">
        <v>1.94805194805194</v>
      </c>
      <c r="I59">
        <v>50.144300144300097</v>
      </c>
      <c r="J59">
        <v>26.695526695526599</v>
      </c>
      <c r="K59">
        <v>21.2121212121212</v>
      </c>
    </row>
    <row r="60" spans="1:11" x14ac:dyDescent="0.25">
      <c r="A60" t="s">
        <v>365</v>
      </c>
      <c r="B60">
        <v>1872</v>
      </c>
      <c r="C60">
        <v>58</v>
      </c>
      <c r="D60">
        <v>787</v>
      </c>
      <c r="E60">
        <v>537</v>
      </c>
      <c r="F60">
        <v>395</v>
      </c>
      <c r="G60">
        <v>95</v>
      </c>
      <c r="H60">
        <v>3.2639279684862101</v>
      </c>
      <c r="I60">
        <v>44.2881260551491</v>
      </c>
      <c r="J60">
        <v>30.219471018570601</v>
      </c>
      <c r="K60">
        <v>22.228474957793999</v>
      </c>
    </row>
    <row r="61" spans="1:11" x14ac:dyDescent="0.25">
      <c r="A61" t="s">
        <v>366</v>
      </c>
      <c r="B61">
        <v>1005</v>
      </c>
      <c r="C61">
        <v>29</v>
      </c>
      <c r="D61">
        <v>491</v>
      </c>
      <c r="E61">
        <v>278</v>
      </c>
      <c r="F61">
        <v>186</v>
      </c>
      <c r="G61">
        <v>21</v>
      </c>
      <c r="H61">
        <v>2.9471544715447102</v>
      </c>
      <c r="I61">
        <v>49.898373983739802</v>
      </c>
      <c r="J61">
        <v>28.252032520325201</v>
      </c>
      <c r="K61">
        <v>18.902439024390201</v>
      </c>
    </row>
    <row r="62" spans="1:11" x14ac:dyDescent="0.25">
      <c r="A62" t="s">
        <v>367</v>
      </c>
      <c r="B62">
        <v>244</v>
      </c>
      <c r="C62">
        <v>3</v>
      </c>
      <c r="D62">
        <v>99</v>
      </c>
      <c r="E62">
        <v>83</v>
      </c>
      <c r="F62">
        <v>51</v>
      </c>
      <c r="G62">
        <v>8</v>
      </c>
      <c r="H62">
        <v>1.2711864406779601</v>
      </c>
      <c r="I62">
        <v>41.949152542372801</v>
      </c>
      <c r="J62">
        <v>35.169491525423702</v>
      </c>
      <c r="K62">
        <v>21.610169491525401</v>
      </c>
    </row>
    <row r="63" spans="1:11" x14ac:dyDescent="0.25">
      <c r="A63" t="s">
        <v>368</v>
      </c>
      <c r="B63">
        <v>1015</v>
      </c>
      <c r="C63">
        <v>29</v>
      </c>
      <c r="D63">
        <v>443</v>
      </c>
      <c r="E63">
        <v>231</v>
      </c>
      <c r="F63">
        <v>181</v>
      </c>
      <c r="G63">
        <v>131</v>
      </c>
      <c r="H63">
        <v>3.2805429864253299</v>
      </c>
      <c r="I63">
        <v>50.113122171945697</v>
      </c>
      <c r="J63">
        <v>26.131221719456999</v>
      </c>
      <c r="K63">
        <v>20.475113122171901</v>
      </c>
    </row>
    <row r="64" spans="1:11" x14ac:dyDescent="0.25">
      <c r="A64" t="s">
        <v>369</v>
      </c>
      <c r="B64">
        <v>3351</v>
      </c>
      <c r="C64">
        <v>71</v>
      </c>
      <c r="D64">
        <v>1190</v>
      </c>
      <c r="E64">
        <v>716</v>
      </c>
      <c r="F64">
        <v>586</v>
      </c>
      <c r="G64">
        <v>788</v>
      </c>
      <c r="H64">
        <v>2.77019118220834</v>
      </c>
      <c r="I64">
        <v>46.4299648849005</v>
      </c>
      <c r="J64">
        <v>27.9360124853687</v>
      </c>
      <c r="K64">
        <v>22.863831447522401</v>
      </c>
    </row>
    <row r="65" spans="1:11" x14ac:dyDescent="0.25">
      <c r="A65" t="s">
        <v>370</v>
      </c>
      <c r="B65">
        <v>829</v>
      </c>
      <c r="C65">
        <v>20</v>
      </c>
      <c r="D65">
        <v>448</v>
      </c>
      <c r="E65">
        <v>205</v>
      </c>
      <c r="F65">
        <v>132</v>
      </c>
      <c r="G65">
        <v>24</v>
      </c>
      <c r="H65">
        <v>2.4844720496894399</v>
      </c>
      <c r="I65">
        <v>55.652173913043399</v>
      </c>
      <c r="J65">
        <v>25.465838509316701</v>
      </c>
      <c r="K65">
        <v>16.397515527950301</v>
      </c>
    </row>
    <row r="66" spans="1:11" x14ac:dyDescent="0.25">
      <c r="A66" t="s">
        <v>371</v>
      </c>
      <c r="B66">
        <v>1030</v>
      </c>
      <c r="C66">
        <v>15</v>
      </c>
      <c r="D66">
        <v>352</v>
      </c>
      <c r="E66">
        <v>270</v>
      </c>
      <c r="F66">
        <v>215</v>
      </c>
      <c r="G66">
        <v>178</v>
      </c>
      <c r="H66">
        <v>1.76056338028169</v>
      </c>
      <c r="I66">
        <v>41.3145539906103</v>
      </c>
      <c r="J66">
        <v>31.690140845070399</v>
      </c>
      <c r="K66">
        <v>25.234741784037499</v>
      </c>
    </row>
    <row r="67" spans="1:11" x14ac:dyDescent="0.25">
      <c r="A67" t="s">
        <v>372</v>
      </c>
      <c r="B67">
        <v>1957</v>
      </c>
      <c r="C67">
        <v>63</v>
      </c>
      <c r="D67">
        <v>826</v>
      </c>
      <c r="E67">
        <v>572</v>
      </c>
      <c r="F67">
        <v>467</v>
      </c>
      <c r="G67">
        <v>29</v>
      </c>
      <c r="H67">
        <v>3.2676348547717802</v>
      </c>
      <c r="I67">
        <v>42.842323651452197</v>
      </c>
      <c r="J67">
        <v>29.6680497925311</v>
      </c>
      <c r="K67">
        <v>24.2219917012448</v>
      </c>
    </row>
    <row r="68" spans="1:11" x14ac:dyDescent="0.25">
      <c r="A68" t="s">
        <v>131</v>
      </c>
      <c r="B68">
        <v>256</v>
      </c>
      <c r="C68">
        <v>7</v>
      </c>
      <c r="D68">
        <v>117</v>
      </c>
      <c r="E68">
        <v>60</v>
      </c>
      <c r="F68">
        <v>43</v>
      </c>
      <c r="G68">
        <v>29</v>
      </c>
      <c r="H68">
        <v>3.0837004405286299</v>
      </c>
      <c r="I68">
        <v>51.541850220264301</v>
      </c>
      <c r="J68">
        <v>26.431718061674001</v>
      </c>
      <c r="K68">
        <v>18.942731277532999</v>
      </c>
    </row>
    <row r="69" spans="1:11" x14ac:dyDescent="0.25">
      <c r="A69" t="s">
        <v>132</v>
      </c>
      <c r="B69">
        <v>57371</v>
      </c>
      <c r="C69">
        <v>1325</v>
      </c>
      <c r="D69">
        <v>23817</v>
      </c>
      <c r="E69">
        <v>13795</v>
      </c>
      <c r="F69">
        <v>10474</v>
      </c>
      <c r="G69">
        <v>7960</v>
      </c>
      <c r="H69">
        <v>2.6815891198316102</v>
      </c>
      <c r="I69">
        <v>48.201817409078899</v>
      </c>
      <c r="J69">
        <v>27.918884458926101</v>
      </c>
      <c r="K69">
        <v>21.197709012163202</v>
      </c>
    </row>
    <row r="70" spans="1:11" x14ac:dyDescent="0.25">
      <c r="A70" t="s">
        <v>373</v>
      </c>
      <c r="B70">
        <v>2758</v>
      </c>
      <c r="C70">
        <v>71</v>
      </c>
      <c r="D70">
        <v>1318</v>
      </c>
      <c r="E70">
        <v>724</v>
      </c>
      <c r="F70">
        <v>437</v>
      </c>
      <c r="G70">
        <v>208</v>
      </c>
      <c r="H70">
        <v>2.7843137254901902</v>
      </c>
      <c r="I70">
        <v>51.686274509803901</v>
      </c>
      <c r="J70">
        <v>28.3921568627451</v>
      </c>
      <c r="K70">
        <v>17.137254901960699</v>
      </c>
    </row>
    <row r="71" spans="1:11" x14ac:dyDescent="0.25">
      <c r="A71" t="s">
        <v>374</v>
      </c>
      <c r="B71">
        <v>2542</v>
      </c>
      <c r="C71">
        <v>51</v>
      </c>
      <c r="D71">
        <v>1204</v>
      </c>
      <c r="E71">
        <v>650</v>
      </c>
      <c r="F71">
        <v>483</v>
      </c>
      <c r="G71">
        <v>154</v>
      </c>
      <c r="H71">
        <v>2.1356783919597899</v>
      </c>
      <c r="I71">
        <v>50.418760469011701</v>
      </c>
      <c r="J71">
        <v>27.2194304857621</v>
      </c>
      <c r="K71">
        <v>20.226130653266299</v>
      </c>
    </row>
    <row r="72" spans="1:11" x14ac:dyDescent="0.25">
      <c r="A72" t="s">
        <v>375</v>
      </c>
      <c r="B72">
        <v>1116</v>
      </c>
      <c r="C72">
        <v>20</v>
      </c>
      <c r="D72">
        <v>500</v>
      </c>
      <c r="E72">
        <v>309</v>
      </c>
      <c r="F72">
        <v>255</v>
      </c>
      <c r="G72">
        <v>32</v>
      </c>
      <c r="H72">
        <v>1.8450184501844999</v>
      </c>
      <c r="I72">
        <v>46.125461254612503</v>
      </c>
      <c r="J72">
        <v>28.505535055350499</v>
      </c>
      <c r="K72">
        <v>23.523985239852401</v>
      </c>
    </row>
    <row r="73" spans="1:11" x14ac:dyDescent="0.25">
      <c r="A73" t="s">
        <v>376</v>
      </c>
      <c r="B73">
        <v>654</v>
      </c>
      <c r="C73">
        <v>9</v>
      </c>
      <c r="D73">
        <v>239</v>
      </c>
      <c r="E73">
        <v>189</v>
      </c>
      <c r="F73">
        <v>137</v>
      </c>
      <c r="G73">
        <v>80</v>
      </c>
      <c r="H73">
        <v>1.5679442508710799</v>
      </c>
      <c r="I73">
        <v>41.637630662020896</v>
      </c>
      <c r="J73">
        <v>32.9268292682926</v>
      </c>
      <c r="K73">
        <v>23.8675958188153</v>
      </c>
    </row>
    <row r="74" spans="1:11" x14ac:dyDescent="0.25">
      <c r="A74" t="s">
        <v>377</v>
      </c>
      <c r="B74">
        <v>5489</v>
      </c>
      <c r="C74">
        <v>140</v>
      </c>
      <c r="D74">
        <v>3042</v>
      </c>
      <c r="E74">
        <v>1436</v>
      </c>
      <c r="F74">
        <v>832</v>
      </c>
      <c r="G74">
        <v>39</v>
      </c>
      <c r="H74">
        <v>2.5688073394495401</v>
      </c>
      <c r="I74">
        <v>55.816513761467803</v>
      </c>
      <c r="J74">
        <v>26.348623853210999</v>
      </c>
      <c r="K74">
        <v>15.2660550458715</v>
      </c>
    </row>
    <row r="75" spans="1:11" x14ac:dyDescent="0.25">
      <c r="A75" t="s">
        <v>378</v>
      </c>
      <c r="B75">
        <v>591</v>
      </c>
      <c r="C75">
        <v>28</v>
      </c>
      <c r="D75">
        <v>284</v>
      </c>
      <c r="E75">
        <v>140</v>
      </c>
      <c r="F75">
        <v>133</v>
      </c>
      <c r="G75">
        <v>6</v>
      </c>
      <c r="H75">
        <v>4.78632478632478</v>
      </c>
      <c r="I75">
        <v>48.547008547008502</v>
      </c>
      <c r="J75">
        <v>23.9316239316239</v>
      </c>
      <c r="K75">
        <v>22.7350427350427</v>
      </c>
    </row>
    <row r="76" spans="1:11" x14ac:dyDescent="0.25">
      <c r="A76" t="s">
        <v>379</v>
      </c>
      <c r="B76">
        <v>1331</v>
      </c>
      <c r="C76">
        <v>48</v>
      </c>
      <c r="D76">
        <v>588</v>
      </c>
      <c r="E76">
        <v>335</v>
      </c>
      <c r="F76">
        <v>320</v>
      </c>
      <c r="G76">
        <v>40</v>
      </c>
      <c r="H76">
        <v>3.71804802478698</v>
      </c>
      <c r="I76">
        <v>45.546088303640502</v>
      </c>
      <c r="J76">
        <v>25.9488768396591</v>
      </c>
      <c r="K76">
        <v>24.7869868319132</v>
      </c>
    </row>
    <row r="77" spans="1:11" x14ac:dyDescent="0.25">
      <c r="A77" t="s">
        <v>380</v>
      </c>
      <c r="B77">
        <v>1677</v>
      </c>
      <c r="C77">
        <v>39</v>
      </c>
      <c r="D77">
        <v>815</v>
      </c>
      <c r="E77">
        <v>405</v>
      </c>
      <c r="F77">
        <v>378</v>
      </c>
      <c r="G77">
        <v>40</v>
      </c>
      <c r="H77">
        <v>2.3824068417837498</v>
      </c>
      <c r="I77">
        <v>49.786194257788601</v>
      </c>
      <c r="J77">
        <v>24.740378741600399</v>
      </c>
      <c r="K77">
        <v>23.091020158827099</v>
      </c>
    </row>
    <row r="78" spans="1:11" x14ac:dyDescent="0.25">
      <c r="A78" t="s">
        <v>381</v>
      </c>
      <c r="B78">
        <v>1285</v>
      </c>
      <c r="C78">
        <v>37</v>
      </c>
      <c r="D78">
        <v>586</v>
      </c>
      <c r="E78">
        <v>347</v>
      </c>
      <c r="F78">
        <v>295</v>
      </c>
      <c r="G78">
        <v>20</v>
      </c>
      <c r="H78">
        <v>2.9249011857707501</v>
      </c>
      <c r="I78">
        <v>46.324110671936701</v>
      </c>
      <c r="J78">
        <v>27.430830039525599</v>
      </c>
      <c r="K78">
        <v>23.320158102766801</v>
      </c>
    </row>
    <row r="79" spans="1:11" x14ac:dyDescent="0.25">
      <c r="A79" t="s">
        <v>382</v>
      </c>
      <c r="B79">
        <v>901</v>
      </c>
      <c r="C79">
        <v>6</v>
      </c>
      <c r="D79">
        <v>168</v>
      </c>
      <c r="E79">
        <v>99</v>
      </c>
      <c r="F79">
        <v>63</v>
      </c>
      <c r="G79">
        <v>565</v>
      </c>
      <c r="H79">
        <v>1.78571428571428</v>
      </c>
      <c r="I79">
        <v>50</v>
      </c>
      <c r="J79">
        <v>29.464285714285701</v>
      </c>
      <c r="K79">
        <v>18.75</v>
      </c>
    </row>
    <row r="80" spans="1:11" x14ac:dyDescent="0.25">
      <c r="A80" t="s">
        <v>383</v>
      </c>
      <c r="B80">
        <v>944</v>
      </c>
      <c r="C80">
        <v>19</v>
      </c>
      <c r="D80">
        <v>436</v>
      </c>
      <c r="E80">
        <v>250</v>
      </c>
      <c r="F80">
        <v>229</v>
      </c>
      <c r="G80">
        <v>10</v>
      </c>
      <c r="H80">
        <v>2.0342612419700199</v>
      </c>
      <c r="I80">
        <v>46.680942184154098</v>
      </c>
      <c r="J80">
        <v>26.766595289079198</v>
      </c>
      <c r="K80">
        <v>24.518201284796501</v>
      </c>
    </row>
    <row r="81" spans="1:11" x14ac:dyDescent="0.25">
      <c r="A81" t="s">
        <v>384</v>
      </c>
      <c r="B81">
        <v>753</v>
      </c>
      <c r="C81">
        <v>11</v>
      </c>
      <c r="D81">
        <v>317</v>
      </c>
      <c r="E81">
        <v>172</v>
      </c>
      <c r="F81">
        <v>97</v>
      </c>
      <c r="G81">
        <v>156</v>
      </c>
      <c r="H81">
        <v>1.84254606365159</v>
      </c>
      <c r="I81">
        <v>53.0988274706867</v>
      </c>
      <c r="J81">
        <v>28.810720268006701</v>
      </c>
      <c r="K81">
        <v>16.247906197654899</v>
      </c>
    </row>
    <row r="82" spans="1:11" x14ac:dyDescent="0.25">
      <c r="A82" t="s">
        <v>385</v>
      </c>
      <c r="B82">
        <v>1659</v>
      </c>
      <c r="C82">
        <v>57</v>
      </c>
      <c r="D82">
        <v>779</v>
      </c>
      <c r="E82">
        <v>422</v>
      </c>
      <c r="F82">
        <v>372</v>
      </c>
      <c r="G82">
        <v>29</v>
      </c>
      <c r="H82">
        <v>3.49693251533742</v>
      </c>
      <c r="I82">
        <v>47.791411042944702</v>
      </c>
      <c r="J82">
        <v>25.889570552147202</v>
      </c>
      <c r="K82">
        <v>22.822085889570499</v>
      </c>
    </row>
    <row r="83" spans="1:11" x14ac:dyDescent="0.25">
      <c r="A83" t="s">
        <v>386</v>
      </c>
      <c r="B83">
        <v>3873</v>
      </c>
      <c r="C83">
        <v>66</v>
      </c>
      <c r="D83">
        <v>1690</v>
      </c>
      <c r="E83">
        <v>1102</v>
      </c>
      <c r="F83">
        <v>965</v>
      </c>
      <c r="G83">
        <v>50</v>
      </c>
      <c r="H83">
        <v>1.72639288516871</v>
      </c>
      <c r="I83">
        <v>44.2061208475019</v>
      </c>
      <c r="J83">
        <v>28.8255296887261</v>
      </c>
      <c r="K83">
        <v>25.241956578603101</v>
      </c>
    </row>
    <row r="84" spans="1:11" x14ac:dyDescent="0.25">
      <c r="A84" t="s">
        <v>387</v>
      </c>
      <c r="B84">
        <v>7505</v>
      </c>
      <c r="C84">
        <v>112</v>
      </c>
      <c r="D84">
        <v>1667</v>
      </c>
      <c r="E84">
        <v>991</v>
      </c>
      <c r="F84">
        <v>675</v>
      </c>
      <c r="G84">
        <v>4060</v>
      </c>
      <c r="H84">
        <v>3.2510885341073998</v>
      </c>
      <c r="I84">
        <v>48.388969521044899</v>
      </c>
      <c r="J84">
        <v>28.766328011611002</v>
      </c>
      <c r="K84">
        <v>19.593613933236501</v>
      </c>
    </row>
    <row r="85" spans="1:11" x14ac:dyDescent="0.25">
      <c r="A85" t="s">
        <v>388</v>
      </c>
      <c r="B85">
        <v>2283</v>
      </c>
      <c r="C85">
        <v>59</v>
      </c>
      <c r="D85">
        <v>1162</v>
      </c>
      <c r="E85">
        <v>600</v>
      </c>
      <c r="F85">
        <v>405</v>
      </c>
      <c r="G85">
        <v>57</v>
      </c>
      <c r="H85">
        <v>2.6504941599281202</v>
      </c>
      <c r="I85">
        <v>52.201257861635199</v>
      </c>
      <c r="J85">
        <v>26.954177897574102</v>
      </c>
      <c r="K85">
        <v>18.194070080862499</v>
      </c>
    </row>
    <row r="86" spans="1:11" x14ac:dyDescent="0.25">
      <c r="A86" t="s">
        <v>389</v>
      </c>
      <c r="B86">
        <v>763</v>
      </c>
      <c r="C86">
        <v>12</v>
      </c>
      <c r="D86">
        <v>333</v>
      </c>
      <c r="E86">
        <v>229</v>
      </c>
      <c r="F86">
        <v>172</v>
      </c>
      <c r="G86">
        <v>17</v>
      </c>
      <c r="H86">
        <v>1.6085790884718401</v>
      </c>
      <c r="I86">
        <v>44.638069705093798</v>
      </c>
      <c r="J86">
        <v>30.697050938337799</v>
      </c>
      <c r="K86">
        <v>23.0563002680965</v>
      </c>
    </row>
    <row r="87" spans="1:11" x14ac:dyDescent="0.25">
      <c r="A87" t="s">
        <v>390</v>
      </c>
      <c r="B87">
        <v>901</v>
      </c>
      <c r="C87">
        <v>35</v>
      </c>
      <c r="D87">
        <v>440</v>
      </c>
      <c r="E87">
        <v>246</v>
      </c>
      <c r="F87">
        <v>169</v>
      </c>
      <c r="G87">
        <v>11</v>
      </c>
      <c r="H87">
        <v>3.9325842696629199</v>
      </c>
      <c r="I87">
        <v>49.438202247191001</v>
      </c>
      <c r="J87">
        <v>27.6404494382022</v>
      </c>
      <c r="K87">
        <v>18.9887640449438</v>
      </c>
    </row>
    <row r="88" spans="1:11" x14ac:dyDescent="0.25">
      <c r="A88" t="s">
        <v>391</v>
      </c>
      <c r="B88">
        <v>882</v>
      </c>
      <c r="C88">
        <v>17</v>
      </c>
      <c r="D88">
        <v>388</v>
      </c>
      <c r="E88">
        <v>225</v>
      </c>
      <c r="F88">
        <v>182</v>
      </c>
      <c r="G88">
        <v>70</v>
      </c>
      <c r="H88">
        <v>2.0935960591132998</v>
      </c>
      <c r="I88">
        <v>47.783251231526997</v>
      </c>
      <c r="J88">
        <v>27.709359605911299</v>
      </c>
      <c r="K88">
        <v>22.413793103448199</v>
      </c>
    </row>
    <row r="89" spans="1:11" x14ac:dyDescent="0.25">
      <c r="A89" t="s">
        <v>392</v>
      </c>
      <c r="B89">
        <v>234</v>
      </c>
      <c r="C89">
        <v>7</v>
      </c>
      <c r="D89">
        <v>84</v>
      </c>
      <c r="E89">
        <v>63</v>
      </c>
      <c r="F89">
        <v>47</v>
      </c>
      <c r="G89">
        <v>33</v>
      </c>
      <c r="H89">
        <v>3.4825870646766099</v>
      </c>
      <c r="I89">
        <v>41.791044776119399</v>
      </c>
      <c r="J89">
        <v>31.343283582089501</v>
      </c>
      <c r="K89">
        <v>23.383084577114399</v>
      </c>
    </row>
    <row r="90" spans="1:11" x14ac:dyDescent="0.25">
      <c r="A90" t="s">
        <v>393</v>
      </c>
      <c r="B90">
        <v>1307</v>
      </c>
      <c r="C90">
        <v>42</v>
      </c>
      <c r="D90">
        <v>596</v>
      </c>
      <c r="E90">
        <v>353</v>
      </c>
      <c r="F90">
        <v>295</v>
      </c>
      <c r="G90">
        <v>21</v>
      </c>
      <c r="H90">
        <v>3.2659409020217698</v>
      </c>
      <c r="I90">
        <v>46.345256609642298</v>
      </c>
      <c r="J90">
        <v>27.449455676516301</v>
      </c>
      <c r="K90">
        <v>22.939346811819501</v>
      </c>
    </row>
    <row r="91" spans="1:11" x14ac:dyDescent="0.25">
      <c r="A91" t="s">
        <v>394</v>
      </c>
      <c r="B91">
        <v>3676</v>
      </c>
      <c r="C91">
        <v>86</v>
      </c>
      <c r="D91">
        <v>1178</v>
      </c>
      <c r="E91">
        <v>758</v>
      </c>
      <c r="F91">
        <v>684</v>
      </c>
      <c r="G91">
        <v>970</v>
      </c>
      <c r="H91">
        <v>3.1781226903178101</v>
      </c>
      <c r="I91">
        <v>43.532889874353202</v>
      </c>
      <c r="J91">
        <v>28.011825572801101</v>
      </c>
      <c r="K91">
        <v>25.277161862527699</v>
      </c>
    </row>
    <row r="92" spans="1:11" x14ac:dyDescent="0.25">
      <c r="A92" t="s">
        <v>395</v>
      </c>
      <c r="B92">
        <v>200</v>
      </c>
      <c r="C92">
        <v>1</v>
      </c>
      <c r="D92">
        <v>74</v>
      </c>
      <c r="E92">
        <v>60</v>
      </c>
      <c r="F92">
        <v>56</v>
      </c>
      <c r="G92">
        <v>9</v>
      </c>
      <c r="H92">
        <v>0.52356020942408299</v>
      </c>
      <c r="I92">
        <v>38.7434554973822</v>
      </c>
      <c r="J92">
        <v>31.413612565445</v>
      </c>
      <c r="K92">
        <v>29.319371727748599</v>
      </c>
    </row>
    <row r="93" spans="1:11" x14ac:dyDescent="0.25">
      <c r="A93" t="s">
        <v>396</v>
      </c>
      <c r="B93">
        <v>1258</v>
      </c>
      <c r="C93">
        <v>29</v>
      </c>
      <c r="D93">
        <v>612</v>
      </c>
      <c r="E93">
        <v>353</v>
      </c>
      <c r="F93">
        <v>252</v>
      </c>
      <c r="G93">
        <v>12</v>
      </c>
      <c r="H93">
        <v>2.3274478330658099</v>
      </c>
      <c r="I93">
        <v>49.117174959871498</v>
      </c>
      <c r="J93">
        <v>28.330658105939001</v>
      </c>
      <c r="K93">
        <v>20.224719101123501</v>
      </c>
    </row>
    <row r="94" spans="1:11" x14ac:dyDescent="0.25">
      <c r="A94" t="s">
        <v>397</v>
      </c>
      <c r="B94">
        <v>1777</v>
      </c>
      <c r="C94">
        <v>47</v>
      </c>
      <c r="D94">
        <v>739</v>
      </c>
      <c r="E94">
        <v>485</v>
      </c>
      <c r="F94">
        <v>408</v>
      </c>
      <c r="G94">
        <v>98</v>
      </c>
      <c r="H94">
        <v>2.7992852888624098</v>
      </c>
      <c r="I94">
        <v>44.014294222751602</v>
      </c>
      <c r="J94">
        <v>28.886241810601501</v>
      </c>
      <c r="K94">
        <v>24.300178677784299</v>
      </c>
    </row>
    <row r="95" spans="1:11" x14ac:dyDescent="0.25">
      <c r="A95" t="s">
        <v>398</v>
      </c>
      <c r="B95">
        <v>1012</v>
      </c>
      <c r="C95">
        <v>27</v>
      </c>
      <c r="D95">
        <v>491</v>
      </c>
      <c r="E95">
        <v>279</v>
      </c>
      <c r="F95">
        <v>189</v>
      </c>
      <c r="G95">
        <v>26</v>
      </c>
      <c r="H95">
        <v>2.73833671399594</v>
      </c>
      <c r="I95">
        <v>49.797160243407703</v>
      </c>
      <c r="J95">
        <v>28.296146044624699</v>
      </c>
      <c r="K95">
        <v>19.1683569979716</v>
      </c>
    </row>
    <row r="96" spans="1:11" x14ac:dyDescent="0.25">
      <c r="A96" t="s">
        <v>399</v>
      </c>
      <c r="B96">
        <v>280</v>
      </c>
      <c r="C96">
        <v>6</v>
      </c>
      <c r="D96">
        <v>127</v>
      </c>
      <c r="E96">
        <v>88</v>
      </c>
      <c r="F96">
        <v>51</v>
      </c>
      <c r="G96">
        <v>8</v>
      </c>
      <c r="H96">
        <v>2.20588235294117</v>
      </c>
      <c r="I96">
        <v>46.691176470588204</v>
      </c>
      <c r="J96">
        <v>32.352941176470502</v>
      </c>
      <c r="K96">
        <v>18.75</v>
      </c>
    </row>
    <row r="97" spans="1:11" x14ac:dyDescent="0.25">
      <c r="A97" t="s">
        <v>400</v>
      </c>
      <c r="B97">
        <v>1011</v>
      </c>
      <c r="C97">
        <v>43</v>
      </c>
      <c r="D97">
        <v>510</v>
      </c>
      <c r="E97">
        <v>223</v>
      </c>
      <c r="F97">
        <v>182</v>
      </c>
      <c r="G97">
        <v>53</v>
      </c>
      <c r="H97">
        <v>4.4885177453027101</v>
      </c>
      <c r="I97">
        <v>53.235908141962398</v>
      </c>
      <c r="J97">
        <v>23.277661795407099</v>
      </c>
      <c r="K97">
        <v>18.9979123173277</v>
      </c>
    </row>
    <row r="98" spans="1:11" x14ac:dyDescent="0.25">
      <c r="A98" t="s">
        <v>401</v>
      </c>
      <c r="B98">
        <v>3207</v>
      </c>
      <c r="C98">
        <v>64</v>
      </c>
      <c r="D98">
        <v>1129</v>
      </c>
      <c r="E98">
        <v>706</v>
      </c>
      <c r="F98">
        <v>538</v>
      </c>
      <c r="G98">
        <v>770</v>
      </c>
      <c r="H98">
        <v>2.62617972917521</v>
      </c>
      <c r="I98">
        <v>46.327451784981498</v>
      </c>
      <c r="J98">
        <v>28.970045137463998</v>
      </c>
      <c r="K98">
        <v>22.076323348379098</v>
      </c>
    </row>
    <row r="99" spans="1:11" x14ac:dyDescent="0.25">
      <c r="A99" t="s">
        <v>402</v>
      </c>
      <c r="B99">
        <v>800</v>
      </c>
      <c r="C99">
        <v>28</v>
      </c>
      <c r="D99">
        <v>431</v>
      </c>
      <c r="E99">
        <v>196</v>
      </c>
      <c r="F99">
        <v>123</v>
      </c>
      <c r="G99">
        <v>22</v>
      </c>
      <c r="H99">
        <v>3.5989717223650302</v>
      </c>
      <c r="I99">
        <v>55.398457583547497</v>
      </c>
      <c r="J99">
        <v>25.192802056555202</v>
      </c>
      <c r="K99">
        <v>15.8097686375321</v>
      </c>
    </row>
    <row r="100" spans="1:11" x14ac:dyDescent="0.25">
      <c r="A100" t="s">
        <v>403</v>
      </c>
      <c r="B100">
        <v>1005</v>
      </c>
      <c r="C100">
        <v>12</v>
      </c>
      <c r="D100">
        <v>347</v>
      </c>
      <c r="E100">
        <v>268</v>
      </c>
      <c r="F100">
        <v>217</v>
      </c>
      <c r="G100">
        <v>161</v>
      </c>
      <c r="H100">
        <v>1.4218009478672899</v>
      </c>
      <c r="I100">
        <v>41.113744075829302</v>
      </c>
      <c r="J100">
        <v>31.7535545023696</v>
      </c>
      <c r="K100">
        <v>25.710900473933599</v>
      </c>
    </row>
    <row r="101" spans="1:11" x14ac:dyDescent="0.25">
      <c r="A101" t="s">
        <v>404</v>
      </c>
      <c r="B101">
        <v>1905</v>
      </c>
      <c r="C101">
        <v>51</v>
      </c>
      <c r="D101">
        <v>878</v>
      </c>
      <c r="E101">
        <v>536</v>
      </c>
      <c r="F101">
        <v>422</v>
      </c>
      <c r="G101">
        <v>18</v>
      </c>
      <c r="H101">
        <v>2.7027027027027</v>
      </c>
      <c r="I101">
        <v>46.528881822999402</v>
      </c>
      <c r="J101">
        <v>28.4048754636989</v>
      </c>
      <c r="K101">
        <v>22.3635400105988</v>
      </c>
    </row>
    <row r="102" spans="1:11" x14ac:dyDescent="0.25">
      <c r="A102" t="s">
        <v>147</v>
      </c>
      <c r="B102">
        <v>241</v>
      </c>
      <c r="C102">
        <v>3</v>
      </c>
      <c r="D102">
        <v>112</v>
      </c>
      <c r="E102">
        <v>55</v>
      </c>
      <c r="F102">
        <v>48</v>
      </c>
      <c r="G102">
        <v>23</v>
      </c>
      <c r="H102">
        <v>1.3761467889908201</v>
      </c>
      <c r="I102">
        <v>51.376146788990802</v>
      </c>
      <c r="J102">
        <v>25.2293577981651</v>
      </c>
      <c r="K102">
        <v>22.0183486238532</v>
      </c>
    </row>
    <row r="103" spans="1:11" x14ac:dyDescent="0.25">
      <c r="A103" t="s">
        <v>148</v>
      </c>
      <c r="B103">
        <v>55820</v>
      </c>
      <c r="C103">
        <v>1283</v>
      </c>
      <c r="D103">
        <v>23264</v>
      </c>
      <c r="E103">
        <v>13294</v>
      </c>
      <c r="F103">
        <v>10111</v>
      </c>
      <c r="G103">
        <v>7868</v>
      </c>
      <c r="H103">
        <v>2.6755922589255898</v>
      </c>
      <c r="I103">
        <v>48.515181848515098</v>
      </c>
      <c r="J103">
        <v>27.723556890223499</v>
      </c>
      <c r="K103">
        <v>21.085669002335599</v>
      </c>
    </row>
    <row r="104" spans="1:11" x14ac:dyDescent="0.25">
      <c r="A104" t="s">
        <v>405</v>
      </c>
      <c r="B104">
        <v>2589</v>
      </c>
      <c r="C104">
        <v>81</v>
      </c>
      <c r="D104">
        <v>1259</v>
      </c>
      <c r="E104">
        <v>677</v>
      </c>
      <c r="F104">
        <v>472</v>
      </c>
      <c r="G104">
        <v>100</v>
      </c>
      <c r="H104">
        <v>3.25431900361591</v>
      </c>
      <c r="I104">
        <v>50.582563278424999</v>
      </c>
      <c r="J104">
        <v>27.199678585777399</v>
      </c>
      <c r="K104">
        <v>18.963439132181598</v>
      </c>
    </row>
    <row r="105" spans="1:11" x14ac:dyDescent="0.25">
      <c r="A105" t="s">
        <v>406</v>
      </c>
      <c r="B105">
        <v>2622</v>
      </c>
      <c r="C105">
        <v>48</v>
      </c>
      <c r="D105">
        <v>1228</v>
      </c>
      <c r="E105">
        <v>697</v>
      </c>
      <c r="F105">
        <v>533</v>
      </c>
      <c r="G105">
        <v>116</v>
      </c>
      <c r="H105">
        <v>1.91540303272146</v>
      </c>
      <c r="I105">
        <v>49.002394253790897</v>
      </c>
      <c r="J105">
        <v>27.813248204309598</v>
      </c>
      <c r="K105">
        <v>21.268954509177899</v>
      </c>
    </row>
    <row r="106" spans="1:11" x14ac:dyDescent="0.25">
      <c r="A106" t="s">
        <v>407</v>
      </c>
      <c r="B106">
        <v>1114</v>
      </c>
      <c r="C106">
        <v>22</v>
      </c>
      <c r="D106">
        <v>525</v>
      </c>
      <c r="E106">
        <v>294</v>
      </c>
      <c r="F106">
        <v>247</v>
      </c>
      <c r="G106">
        <v>26</v>
      </c>
      <c r="H106">
        <v>2.0220588235294099</v>
      </c>
      <c r="I106">
        <v>48.253676470588204</v>
      </c>
      <c r="J106">
        <v>27.022058823529399</v>
      </c>
      <c r="K106">
        <v>22.702205882352899</v>
      </c>
    </row>
    <row r="107" spans="1:11" x14ac:dyDescent="0.25">
      <c r="A107" t="s">
        <v>408</v>
      </c>
      <c r="B107">
        <v>693</v>
      </c>
      <c r="C107">
        <v>13</v>
      </c>
      <c r="D107">
        <v>284</v>
      </c>
      <c r="E107">
        <v>181</v>
      </c>
      <c r="F107">
        <v>141</v>
      </c>
      <c r="G107">
        <v>74</v>
      </c>
      <c r="H107">
        <v>2.1001615508885298</v>
      </c>
      <c r="I107">
        <v>45.8804523424878</v>
      </c>
      <c r="J107">
        <v>29.240710823909499</v>
      </c>
      <c r="K107">
        <v>22.778675282714001</v>
      </c>
    </row>
    <row r="108" spans="1:11" x14ac:dyDescent="0.25">
      <c r="A108" t="s">
        <v>409</v>
      </c>
      <c r="B108">
        <v>5666</v>
      </c>
      <c r="C108">
        <v>173</v>
      </c>
      <c r="D108">
        <v>3126</v>
      </c>
      <c r="E108">
        <v>1443</v>
      </c>
      <c r="F108">
        <v>884</v>
      </c>
      <c r="G108">
        <v>40</v>
      </c>
      <c r="H108">
        <v>3.0750088873089201</v>
      </c>
      <c r="I108">
        <v>55.563455385709197</v>
      </c>
      <c r="J108">
        <v>25.648773551368599</v>
      </c>
      <c r="K108">
        <v>15.7127621756132</v>
      </c>
    </row>
    <row r="109" spans="1:11" x14ac:dyDescent="0.25">
      <c r="A109" t="s">
        <v>410</v>
      </c>
      <c r="B109">
        <v>531</v>
      </c>
      <c r="C109">
        <v>16</v>
      </c>
      <c r="D109">
        <v>262</v>
      </c>
      <c r="E109">
        <v>143</v>
      </c>
      <c r="F109">
        <v>105</v>
      </c>
      <c r="G109">
        <v>5</v>
      </c>
      <c r="H109">
        <v>3.04182509505703</v>
      </c>
      <c r="I109">
        <v>49.809885931558902</v>
      </c>
      <c r="J109">
        <v>27.186311787072199</v>
      </c>
      <c r="K109">
        <v>19.961977186311699</v>
      </c>
    </row>
    <row r="110" spans="1:11" x14ac:dyDescent="0.25">
      <c r="A110" t="s">
        <v>411</v>
      </c>
      <c r="B110">
        <v>1265</v>
      </c>
      <c r="C110">
        <v>38</v>
      </c>
      <c r="D110">
        <v>574</v>
      </c>
      <c r="E110">
        <v>337</v>
      </c>
      <c r="F110">
        <v>290</v>
      </c>
      <c r="G110">
        <v>26</v>
      </c>
      <c r="H110">
        <v>3.0669895076674698</v>
      </c>
      <c r="I110">
        <v>46.327683615819197</v>
      </c>
      <c r="J110">
        <v>27.199354317998299</v>
      </c>
      <c r="K110">
        <v>23.4059725585149</v>
      </c>
    </row>
    <row r="111" spans="1:11" x14ac:dyDescent="0.25">
      <c r="A111" t="s">
        <v>412</v>
      </c>
      <c r="B111">
        <v>1563</v>
      </c>
      <c r="C111">
        <v>47</v>
      </c>
      <c r="D111">
        <v>708</v>
      </c>
      <c r="E111">
        <v>440</v>
      </c>
      <c r="F111">
        <v>332</v>
      </c>
      <c r="G111">
        <v>36</v>
      </c>
      <c r="H111">
        <v>3.0779305828421699</v>
      </c>
      <c r="I111">
        <v>46.365422396856502</v>
      </c>
      <c r="J111">
        <v>28.814669286181999</v>
      </c>
      <c r="K111">
        <v>21.7419777341191</v>
      </c>
    </row>
    <row r="112" spans="1:11" x14ac:dyDescent="0.25">
      <c r="A112" t="s">
        <v>413</v>
      </c>
      <c r="B112">
        <v>1269</v>
      </c>
      <c r="C112">
        <v>50</v>
      </c>
      <c r="D112">
        <v>585</v>
      </c>
      <c r="E112">
        <v>350</v>
      </c>
      <c r="F112">
        <v>275</v>
      </c>
      <c r="G112">
        <v>9</v>
      </c>
      <c r="H112">
        <v>3.9682539682539599</v>
      </c>
      <c r="I112">
        <v>46.428571428571402</v>
      </c>
      <c r="J112">
        <v>27.7777777777777</v>
      </c>
      <c r="K112">
        <v>21.825396825396801</v>
      </c>
    </row>
    <row r="113" spans="1:11" x14ac:dyDescent="0.25">
      <c r="A113" t="s">
        <v>414</v>
      </c>
      <c r="B113">
        <v>979</v>
      </c>
      <c r="C113">
        <v>26</v>
      </c>
      <c r="D113">
        <v>428</v>
      </c>
      <c r="E113">
        <v>271</v>
      </c>
      <c r="F113">
        <v>167</v>
      </c>
      <c r="G113">
        <v>87</v>
      </c>
      <c r="H113">
        <v>2.9147982062780202</v>
      </c>
      <c r="I113">
        <v>47.982062780268997</v>
      </c>
      <c r="J113">
        <v>30.381165919282498</v>
      </c>
      <c r="K113">
        <v>18.721973094170401</v>
      </c>
    </row>
    <row r="114" spans="1:11" x14ac:dyDescent="0.25">
      <c r="A114" t="s">
        <v>415</v>
      </c>
      <c r="B114">
        <v>913</v>
      </c>
      <c r="C114">
        <v>33</v>
      </c>
      <c r="D114">
        <v>435</v>
      </c>
      <c r="E114">
        <v>257</v>
      </c>
      <c r="F114">
        <v>185</v>
      </c>
      <c r="G114">
        <v>3</v>
      </c>
      <c r="H114">
        <v>3.6263736263736202</v>
      </c>
      <c r="I114">
        <v>47.802197802197803</v>
      </c>
      <c r="J114">
        <v>28.241758241758198</v>
      </c>
      <c r="K114">
        <v>20.3296703296703</v>
      </c>
    </row>
    <row r="115" spans="1:11" x14ac:dyDescent="0.25">
      <c r="A115" t="s">
        <v>416</v>
      </c>
      <c r="B115">
        <v>899</v>
      </c>
      <c r="C115">
        <v>30</v>
      </c>
      <c r="D115">
        <v>481</v>
      </c>
      <c r="E115">
        <v>221</v>
      </c>
      <c r="F115">
        <v>132</v>
      </c>
      <c r="G115">
        <v>35</v>
      </c>
      <c r="H115">
        <v>3.4722222222222201</v>
      </c>
      <c r="I115">
        <v>55.671296296296198</v>
      </c>
      <c r="J115">
        <v>25.578703703703699</v>
      </c>
      <c r="K115">
        <v>15.2777777777777</v>
      </c>
    </row>
    <row r="116" spans="1:11" x14ac:dyDescent="0.25">
      <c r="A116" t="s">
        <v>417</v>
      </c>
      <c r="B116">
        <v>1657</v>
      </c>
      <c r="C116">
        <v>43</v>
      </c>
      <c r="D116">
        <v>773</v>
      </c>
      <c r="E116">
        <v>478</v>
      </c>
      <c r="F116">
        <v>328</v>
      </c>
      <c r="G116">
        <v>35</v>
      </c>
      <c r="H116">
        <v>2.6510480887792802</v>
      </c>
      <c r="I116">
        <v>47.657213316892701</v>
      </c>
      <c r="J116">
        <v>29.469790382244099</v>
      </c>
      <c r="K116">
        <v>20.221948212083799</v>
      </c>
    </row>
    <row r="117" spans="1:11" x14ac:dyDescent="0.25">
      <c r="A117" t="s">
        <v>418</v>
      </c>
      <c r="B117">
        <v>3848</v>
      </c>
      <c r="C117">
        <v>82</v>
      </c>
      <c r="D117">
        <v>1679</v>
      </c>
      <c r="E117">
        <v>1082</v>
      </c>
      <c r="F117">
        <v>932</v>
      </c>
      <c r="G117">
        <v>73</v>
      </c>
      <c r="H117">
        <v>2.1721854304635699</v>
      </c>
      <c r="I117">
        <v>44.476821192052903</v>
      </c>
      <c r="J117">
        <v>28.662251655629099</v>
      </c>
      <c r="K117">
        <v>24.688741721854299</v>
      </c>
    </row>
    <row r="118" spans="1:11" x14ac:dyDescent="0.25">
      <c r="A118" t="s">
        <v>419</v>
      </c>
      <c r="B118">
        <v>6647</v>
      </c>
      <c r="C118">
        <v>208</v>
      </c>
      <c r="D118">
        <v>2875</v>
      </c>
      <c r="E118">
        <v>1681</v>
      </c>
      <c r="F118">
        <v>1375</v>
      </c>
      <c r="G118">
        <v>508</v>
      </c>
      <c r="H118">
        <v>3.3881739697019002</v>
      </c>
      <c r="I118">
        <v>46.831731552370002</v>
      </c>
      <c r="J118">
        <v>27.382309822446601</v>
      </c>
      <c r="K118">
        <v>22.397784655481299</v>
      </c>
    </row>
    <row r="119" spans="1:11" x14ac:dyDescent="0.25">
      <c r="A119" t="s">
        <v>420</v>
      </c>
      <c r="B119">
        <v>2218</v>
      </c>
      <c r="C119">
        <v>71</v>
      </c>
      <c r="D119">
        <v>1142</v>
      </c>
      <c r="E119">
        <v>564</v>
      </c>
      <c r="F119">
        <v>399</v>
      </c>
      <c r="G119">
        <v>42</v>
      </c>
      <c r="H119">
        <v>3.2628676470588198</v>
      </c>
      <c r="I119">
        <v>52.481617647058798</v>
      </c>
      <c r="J119">
        <v>25.919117647058801</v>
      </c>
      <c r="K119">
        <v>18.336397058823501</v>
      </c>
    </row>
    <row r="120" spans="1:11" x14ac:dyDescent="0.25">
      <c r="A120" t="s">
        <v>421</v>
      </c>
      <c r="B120">
        <v>737</v>
      </c>
      <c r="C120">
        <v>15</v>
      </c>
      <c r="D120">
        <v>311</v>
      </c>
      <c r="E120">
        <v>213</v>
      </c>
      <c r="F120">
        <v>185</v>
      </c>
      <c r="G120">
        <v>13</v>
      </c>
      <c r="H120">
        <v>2.0718232044198799</v>
      </c>
      <c r="I120">
        <v>42.955801104972302</v>
      </c>
      <c r="J120">
        <v>29.419889502762398</v>
      </c>
      <c r="K120">
        <v>25.5524861878453</v>
      </c>
    </row>
    <row r="121" spans="1:11" x14ac:dyDescent="0.25">
      <c r="A121" t="s">
        <v>422</v>
      </c>
      <c r="B121">
        <v>932</v>
      </c>
      <c r="C121">
        <v>24</v>
      </c>
      <c r="D121">
        <v>448</v>
      </c>
      <c r="E121">
        <v>240</v>
      </c>
      <c r="F121">
        <v>217</v>
      </c>
      <c r="G121">
        <v>3</v>
      </c>
      <c r="H121">
        <v>2.5834230355220602</v>
      </c>
      <c r="I121">
        <v>48.223896663078499</v>
      </c>
      <c r="J121">
        <v>25.834230355220601</v>
      </c>
      <c r="K121">
        <v>23.358449946178599</v>
      </c>
    </row>
    <row r="122" spans="1:11" x14ac:dyDescent="0.25">
      <c r="A122" t="s">
        <v>423</v>
      </c>
      <c r="B122">
        <v>910</v>
      </c>
      <c r="C122">
        <v>17</v>
      </c>
      <c r="D122">
        <v>379</v>
      </c>
      <c r="E122">
        <v>246</v>
      </c>
      <c r="F122">
        <v>215</v>
      </c>
      <c r="G122">
        <v>53</v>
      </c>
      <c r="H122">
        <v>1.98366394399066</v>
      </c>
      <c r="I122">
        <v>44.224037339556503</v>
      </c>
      <c r="J122">
        <v>28.704784130688399</v>
      </c>
      <c r="K122">
        <v>25.0875145857642</v>
      </c>
    </row>
    <row r="123" spans="1:11" x14ac:dyDescent="0.25">
      <c r="A123" t="s">
        <v>424</v>
      </c>
      <c r="B123">
        <v>246</v>
      </c>
      <c r="C123">
        <v>6</v>
      </c>
      <c r="D123">
        <v>106</v>
      </c>
      <c r="E123">
        <v>70</v>
      </c>
      <c r="F123">
        <v>47</v>
      </c>
      <c r="G123">
        <v>17</v>
      </c>
      <c r="H123">
        <v>2.62008733624454</v>
      </c>
      <c r="I123">
        <v>46.288209606986896</v>
      </c>
      <c r="J123">
        <v>30.567685589519598</v>
      </c>
      <c r="K123">
        <v>20.5240174672489</v>
      </c>
    </row>
    <row r="124" spans="1:11" x14ac:dyDescent="0.25">
      <c r="A124" t="s">
        <v>425</v>
      </c>
      <c r="B124">
        <v>1268</v>
      </c>
      <c r="C124">
        <v>55</v>
      </c>
      <c r="D124">
        <v>546</v>
      </c>
      <c r="E124">
        <v>334</v>
      </c>
      <c r="F124">
        <v>312</v>
      </c>
      <c r="G124">
        <v>21</v>
      </c>
      <c r="H124">
        <v>4.41058540497193</v>
      </c>
      <c r="I124">
        <v>43.785084202085002</v>
      </c>
      <c r="J124">
        <v>26.784282277465898</v>
      </c>
      <c r="K124">
        <v>25.020048115477099</v>
      </c>
    </row>
    <row r="125" spans="1:11" x14ac:dyDescent="0.25">
      <c r="A125" t="s">
        <v>426</v>
      </c>
      <c r="B125">
        <v>3699</v>
      </c>
      <c r="C125">
        <v>87</v>
      </c>
      <c r="D125">
        <v>1529</v>
      </c>
      <c r="E125">
        <v>981</v>
      </c>
      <c r="F125">
        <v>906</v>
      </c>
      <c r="G125">
        <v>196</v>
      </c>
      <c r="H125">
        <v>2.4835854981444401</v>
      </c>
      <c r="I125">
        <v>43.648301455894902</v>
      </c>
      <c r="J125">
        <v>28.004567513559799</v>
      </c>
      <c r="K125">
        <v>25.863545532400799</v>
      </c>
    </row>
    <row r="126" spans="1:11" x14ac:dyDescent="0.25">
      <c r="A126" t="s">
        <v>427</v>
      </c>
      <c r="B126">
        <v>182</v>
      </c>
      <c r="C126">
        <v>3</v>
      </c>
      <c r="D126">
        <v>87</v>
      </c>
      <c r="E126">
        <v>48</v>
      </c>
      <c r="F126">
        <v>35</v>
      </c>
      <c r="G126">
        <v>9</v>
      </c>
      <c r="H126">
        <v>1.7341040462427699</v>
      </c>
      <c r="I126">
        <v>50.289017341040399</v>
      </c>
      <c r="J126">
        <v>27.745664739884301</v>
      </c>
      <c r="K126">
        <v>20.231213872832299</v>
      </c>
    </row>
    <row r="127" spans="1:11" x14ac:dyDescent="0.25">
      <c r="A127" t="s">
        <v>428</v>
      </c>
      <c r="B127">
        <v>1292</v>
      </c>
      <c r="C127">
        <v>28</v>
      </c>
      <c r="D127">
        <v>639</v>
      </c>
      <c r="E127">
        <v>327</v>
      </c>
      <c r="F127">
        <v>283</v>
      </c>
      <c r="G127">
        <v>15</v>
      </c>
      <c r="H127">
        <v>2.1926389976507399</v>
      </c>
      <c r="I127">
        <v>50.0391542678151</v>
      </c>
      <c r="J127">
        <v>25.6068911511354</v>
      </c>
      <c r="K127">
        <v>22.161315583398501</v>
      </c>
    </row>
    <row r="128" spans="1:11" x14ac:dyDescent="0.25">
      <c r="A128" t="s">
        <v>429</v>
      </c>
      <c r="B128">
        <v>1734</v>
      </c>
      <c r="C128">
        <v>56</v>
      </c>
      <c r="D128">
        <v>748</v>
      </c>
      <c r="E128">
        <v>474</v>
      </c>
      <c r="F128">
        <v>382</v>
      </c>
      <c r="G128">
        <v>74</v>
      </c>
      <c r="H128">
        <v>3.3734939759036102</v>
      </c>
      <c r="I128">
        <v>45.060240963855399</v>
      </c>
      <c r="J128">
        <v>28.554216867469801</v>
      </c>
      <c r="K128">
        <v>23.012048192771001</v>
      </c>
    </row>
    <row r="129" spans="1:11" x14ac:dyDescent="0.25">
      <c r="A129" t="s">
        <v>430</v>
      </c>
      <c r="B129">
        <v>1031</v>
      </c>
      <c r="C129">
        <v>31</v>
      </c>
      <c r="D129">
        <v>480</v>
      </c>
      <c r="E129">
        <v>283</v>
      </c>
      <c r="F129">
        <v>206</v>
      </c>
      <c r="G129">
        <v>31</v>
      </c>
      <c r="H129">
        <v>3.1</v>
      </c>
      <c r="I129">
        <v>48</v>
      </c>
      <c r="J129">
        <v>28.299999999999901</v>
      </c>
      <c r="K129">
        <v>20.599999999999898</v>
      </c>
    </row>
    <row r="130" spans="1:11" x14ac:dyDescent="0.25">
      <c r="A130" t="s">
        <v>431</v>
      </c>
      <c r="B130">
        <v>232</v>
      </c>
      <c r="C130">
        <v>1</v>
      </c>
      <c r="D130">
        <v>115</v>
      </c>
      <c r="E130">
        <v>58</v>
      </c>
      <c r="F130">
        <v>48</v>
      </c>
      <c r="G130">
        <v>10</v>
      </c>
      <c r="H130">
        <v>0.45045045045045001</v>
      </c>
      <c r="I130">
        <v>51.801801801801801</v>
      </c>
      <c r="J130">
        <v>26.126126126126099</v>
      </c>
      <c r="K130">
        <v>21.6216216216216</v>
      </c>
    </row>
    <row r="131" spans="1:11" x14ac:dyDescent="0.25">
      <c r="A131" t="s">
        <v>432</v>
      </c>
      <c r="B131">
        <v>976</v>
      </c>
      <c r="C131">
        <v>35</v>
      </c>
      <c r="D131">
        <v>478</v>
      </c>
      <c r="E131">
        <v>248</v>
      </c>
      <c r="F131">
        <v>189</v>
      </c>
      <c r="G131">
        <v>26</v>
      </c>
      <c r="H131">
        <v>3.6842105263157801</v>
      </c>
      <c r="I131">
        <v>50.315789473684198</v>
      </c>
      <c r="J131">
        <v>26.105263157894701</v>
      </c>
      <c r="K131">
        <v>19.8947368421052</v>
      </c>
    </row>
    <row r="132" spans="1:11" x14ac:dyDescent="0.25">
      <c r="A132" t="s">
        <v>433</v>
      </c>
      <c r="B132">
        <v>3131</v>
      </c>
      <c r="C132">
        <v>78</v>
      </c>
      <c r="D132">
        <v>1355</v>
      </c>
      <c r="E132">
        <v>872</v>
      </c>
      <c r="F132">
        <v>665</v>
      </c>
      <c r="G132">
        <v>161</v>
      </c>
      <c r="H132">
        <v>2.6262626262626201</v>
      </c>
      <c r="I132">
        <v>45.622895622895598</v>
      </c>
      <c r="J132">
        <v>29.360269360269299</v>
      </c>
      <c r="K132">
        <v>22.390572390572299</v>
      </c>
    </row>
    <row r="133" spans="1:11" x14ac:dyDescent="0.25">
      <c r="A133" t="s">
        <v>434</v>
      </c>
      <c r="B133">
        <v>837</v>
      </c>
      <c r="C133">
        <v>20</v>
      </c>
      <c r="D133">
        <v>431</v>
      </c>
      <c r="E133">
        <v>232</v>
      </c>
      <c r="F133">
        <v>152</v>
      </c>
      <c r="G133">
        <v>2</v>
      </c>
      <c r="H133">
        <v>2.39520958083832</v>
      </c>
      <c r="I133">
        <v>51.616766467065801</v>
      </c>
      <c r="J133">
        <v>27.7844311377245</v>
      </c>
      <c r="K133">
        <v>18.203592814371198</v>
      </c>
    </row>
    <row r="134" spans="1:11" x14ac:dyDescent="0.25">
      <c r="A134" t="s">
        <v>435</v>
      </c>
      <c r="B134">
        <v>932</v>
      </c>
      <c r="C134">
        <v>27</v>
      </c>
      <c r="D134">
        <v>370</v>
      </c>
      <c r="E134">
        <v>259</v>
      </c>
      <c r="F134">
        <v>227</v>
      </c>
      <c r="G134">
        <v>49</v>
      </c>
      <c r="H134">
        <v>3.0577576443941101</v>
      </c>
      <c r="I134">
        <v>41.902604756511799</v>
      </c>
      <c r="J134">
        <v>29.331823329558301</v>
      </c>
      <c r="K134">
        <v>25.7078142695356</v>
      </c>
    </row>
    <row r="135" spans="1:11" x14ac:dyDescent="0.25">
      <c r="A135" t="s">
        <v>436</v>
      </c>
      <c r="B135">
        <v>1922</v>
      </c>
      <c r="C135">
        <v>56</v>
      </c>
      <c r="D135">
        <v>823</v>
      </c>
      <c r="E135">
        <v>561</v>
      </c>
      <c r="F135">
        <v>459</v>
      </c>
      <c r="G135">
        <v>23</v>
      </c>
      <c r="H135">
        <v>2.9489204844654999</v>
      </c>
      <c r="I135">
        <v>43.338599262769797</v>
      </c>
      <c r="J135">
        <v>29.5418641390205</v>
      </c>
      <c r="K135">
        <v>24.170616113744</v>
      </c>
    </row>
    <row r="136" spans="1:11" x14ac:dyDescent="0.25">
      <c r="A136" t="s">
        <v>163</v>
      </c>
      <c r="B136">
        <v>175</v>
      </c>
      <c r="C136">
        <v>4</v>
      </c>
      <c r="D136">
        <v>70</v>
      </c>
      <c r="E136">
        <v>42</v>
      </c>
      <c r="F136">
        <v>38</v>
      </c>
      <c r="G136">
        <v>21</v>
      </c>
      <c r="H136">
        <v>2.5974025974025898</v>
      </c>
      <c r="I136">
        <v>45.454545454545404</v>
      </c>
      <c r="J136">
        <v>27.272727272727199</v>
      </c>
      <c r="K136">
        <v>24.6753246753246</v>
      </c>
    </row>
    <row r="137" spans="1:11" x14ac:dyDescent="0.25">
      <c r="A137" t="s">
        <v>164</v>
      </c>
      <c r="B137">
        <v>54709</v>
      </c>
      <c r="C137">
        <v>1524</v>
      </c>
      <c r="D137">
        <v>25279</v>
      </c>
      <c r="E137">
        <v>14604</v>
      </c>
      <c r="F137">
        <v>11363</v>
      </c>
      <c r="G137">
        <v>1939</v>
      </c>
      <c r="H137">
        <v>2.88800454803865</v>
      </c>
      <c r="I137">
        <v>47.904112184953497</v>
      </c>
      <c r="J137">
        <v>27.674815235929501</v>
      </c>
      <c r="K137">
        <v>21.533068031078201</v>
      </c>
    </row>
    <row r="138" spans="1:11" x14ac:dyDescent="0.25">
      <c r="A138" t="s">
        <v>437</v>
      </c>
      <c r="B138">
        <v>2716</v>
      </c>
      <c r="C138">
        <v>82</v>
      </c>
      <c r="D138">
        <v>1263</v>
      </c>
      <c r="E138">
        <v>689</v>
      </c>
      <c r="F138">
        <v>453</v>
      </c>
      <c r="G138">
        <v>229</v>
      </c>
      <c r="H138">
        <v>3.2971451548049799</v>
      </c>
      <c r="I138">
        <v>50.784077201447502</v>
      </c>
      <c r="J138">
        <v>27.7040611178126</v>
      </c>
      <c r="K138">
        <v>18.214716525934801</v>
      </c>
    </row>
    <row r="139" spans="1:11" x14ac:dyDescent="0.25">
      <c r="A139" t="s">
        <v>438</v>
      </c>
      <c r="B139">
        <v>2581</v>
      </c>
      <c r="C139">
        <v>44</v>
      </c>
      <c r="D139">
        <v>1182</v>
      </c>
      <c r="E139">
        <v>707</v>
      </c>
      <c r="F139">
        <v>486</v>
      </c>
      <c r="G139">
        <v>162</v>
      </c>
      <c r="H139">
        <v>1.8189334435717199</v>
      </c>
      <c r="I139">
        <v>48.863166597767602</v>
      </c>
      <c r="J139">
        <v>29.226953286482001</v>
      </c>
      <c r="K139">
        <v>20.0909466721785</v>
      </c>
    </row>
    <row r="140" spans="1:11" x14ac:dyDescent="0.25">
      <c r="A140" t="s">
        <v>439</v>
      </c>
      <c r="B140">
        <v>1109</v>
      </c>
      <c r="C140">
        <v>23</v>
      </c>
      <c r="D140">
        <v>497</v>
      </c>
      <c r="E140">
        <v>307</v>
      </c>
      <c r="F140">
        <v>256</v>
      </c>
      <c r="G140">
        <v>26</v>
      </c>
      <c r="H140">
        <v>2.1237303785780202</v>
      </c>
      <c r="I140">
        <v>45.891043397968602</v>
      </c>
      <c r="J140">
        <v>28.347183748845801</v>
      </c>
      <c r="K140">
        <v>23.638042474607499</v>
      </c>
    </row>
    <row r="141" spans="1:11" x14ac:dyDescent="0.25">
      <c r="A141" t="s">
        <v>440</v>
      </c>
      <c r="B141">
        <v>670</v>
      </c>
      <c r="C141">
        <v>16</v>
      </c>
      <c r="D141">
        <v>296</v>
      </c>
      <c r="E141">
        <v>189</v>
      </c>
      <c r="F141">
        <v>153</v>
      </c>
      <c r="G141">
        <v>16</v>
      </c>
      <c r="H141">
        <v>2.44648318042813</v>
      </c>
      <c r="I141">
        <v>45.259938837920402</v>
      </c>
      <c r="J141">
        <v>28.899082568807302</v>
      </c>
      <c r="K141">
        <v>23.394495412844002</v>
      </c>
    </row>
    <row r="142" spans="1:11" x14ac:dyDescent="0.25">
      <c r="A142" t="s">
        <v>441</v>
      </c>
      <c r="B142">
        <v>5245</v>
      </c>
      <c r="C142">
        <v>164</v>
      </c>
      <c r="D142">
        <v>2890</v>
      </c>
      <c r="E142">
        <v>1388</v>
      </c>
      <c r="F142">
        <v>772</v>
      </c>
      <c r="G142">
        <v>31</v>
      </c>
      <c r="H142">
        <v>3.1453778289221299</v>
      </c>
      <c r="I142">
        <v>55.427694668200999</v>
      </c>
      <c r="J142">
        <v>26.620636747218999</v>
      </c>
      <c r="K142">
        <v>14.8062907556578</v>
      </c>
    </row>
    <row r="143" spans="1:11" x14ac:dyDescent="0.25">
      <c r="A143" t="s">
        <v>442</v>
      </c>
      <c r="B143">
        <v>531</v>
      </c>
      <c r="C143">
        <v>13</v>
      </c>
      <c r="D143">
        <v>255</v>
      </c>
      <c r="E143">
        <v>153</v>
      </c>
      <c r="F143">
        <v>106</v>
      </c>
      <c r="G143">
        <v>4</v>
      </c>
      <c r="H143">
        <v>2.4667931688804501</v>
      </c>
      <c r="I143">
        <v>48.387096774193502</v>
      </c>
      <c r="J143">
        <v>29.0322580645161</v>
      </c>
      <c r="K143">
        <v>20.113851992409799</v>
      </c>
    </row>
    <row r="144" spans="1:11" x14ac:dyDescent="0.25">
      <c r="A144" t="s">
        <v>443</v>
      </c>
      <c r="B144">
        <v>1207</v>
      </c>
      <c r="C144">
        <v>35</v>
      </c>
      <c r="D144">
        <v>561</v>
      </c>
      <c r="E144">
        <v>322</v>
      </c>
      <c r="F144">
        <v>255</v>
      </c>
      <c r="G144">
        <v>34</v>
      </c>
      <c r="H144">
        <v>2.9838022165387801</v>
      </c>
      <c r="I144">
        <v>47.826086956521699</v>
      </c>
      <c r="J144">
        <v>27.450980392156801</v>
      </c>
      <c r="K144">
        <v>21.739130434782599</v>
      </c>
    </row>
    <row r="145" spans="1:11" x14ac:dyDescent="0.25">
      <c r="A145" t="s">
        <v>444</v>
      </c>
      <c r="B145">
        <v>1668</v>
      </c>
      <c r="C145">
        <v>49</v>
      </c>
      <c r="D145">
        <v>785</v>
      </c>
      <c r="E145">
        <v>421</v>
      </c>
      <c r="F145">
        <v>371</v>
      </c>
      <c r="G145">
        <v>42</v>
      </c>
      <c r="H145">
        <v>3.0135301353013499</v>
      </c>
      <c r="I145">
        <v>48.277982779827802</v>
      </c>
      <c r="J145">
        <v>25.891758917589101</v>
      </c>
      <c r="K145">
        <v>22.8167281672816</v>
      </c>
    </row>
    <row r="146" spans="1:11" x14ac:dyDescent="0.25">
      <c r="A146" t="s">
        <v>445</v>
      </c>
      <c r="B146">
        <v>1231</v>
      </c>
      <c r="C146">
        <v>60</v>
      </c>
      <c r="D146">
        <v>546</v>
      </c>
      <c r="E146">
        <v>324</v>
      </c>
      <c r="F146">
        <v>283</v>
      </c>
      <c r="G146">
        <v>18</v>
      </c>
      <c r="H146">
        <v>4.9464138499587698</v>
      </c>
      <c r="I146">
        <v>45.012366034624897</v>
      </c>
      <c r="J146">
        <v>26.710634789777401</v>
      </c>
      <c r="K146">
        <v>23.3305853256389</v>
      </c>
    </row>
    <row r="147" spans="1:11" x14ac:dyDescent="0.25">
      <c r="A147" t="s">
        <v>446</v>
      </c>
      <c r="B147">
        <v>927</v>
      </c>
      <c r="C147">
        <v>26</v>
      </c>
      <c r="D147">
        <v>458</v>
      </c>
      <c r="E147">
        <v>247</v>
      </c>
      <c r="F147">
        <v>187</v>
      </c>
      <c r="G147">
        <v>9</v>
      </c>
      <c r="H147">
        <v>2.8322440087145901</v>
      </c>
      <c r="I147">
        <v>49.8910675381263</v>
      </c>
      <c r="J147">
        <v>26.906318082788601</v>
      </c>
      <c r="K147">
        <v>20.370370370370299</v>
      </c>
    </row>
    <row r="148" spans="1:11" x14ac:dyDescent="0.25">
      <c r="A148" t="s">
        <v>447</v>
      </c>
      <c r="B148">
        <v>1005</v>
      </c>
      <c r="C148">
        <v>25</v>
      </c>
      <c r="D148">
        <v>492</v>
      </c>
      <c r="E148">
        <v>271</v>
      </c>
      <c r="F148">
        <v>211</v>
      </c>
      <c r="G148">
        <v>6</v>
      </c>
      <c r="H148">
        <v>2.5025025025024998</v>
      </c>
      <c r="I148">
        <v>49.249249249249203</v>
      </c>
      <c r="J148">
        <v>27.1271271271271</v>
      </c>
      <c r="K148">
        <v>21.121121121121099</v>
      </c>
    </row>
    <row r="149" spans="1:11" x14ac:dyDescent="0.25">
      <c r="A149" t="s">
        <v>448</v>
      </c>
      <c r="B149">
        <v>850</v>
      </c>
      <c r="C149">
        <v>22</v>
      </c>
      <c r="D149">
        <v>456</v>
      </c>
      <c r="E149">
        <v>211</v>
      </c>
      <c r="F149">
        <v>151</v>
      </c>
      <c r="G149">
        <v>10</v>
      </c>
      <c r="H149">
        <v>2.6190476190476102</v>
      </c>
      <c r="I149">
        <v>54.285714285714199</v>
      </c>
      <c r="J149">
        <v>25.119047619047599</v>
      </c>
      <c r="K149">
        <v>17.9761904761904</v>
      </c>
    </row>
    <row r="150" spans="1:11" x14ac:dyDescent="0.25">
      <c r="A150" t="s">
        <v>449</v>
      </c>
      <c r="B150">
        <v>1668</v>
      </c>
      <c r="C150">
        <v>49</v>
      </c>
      <c r="D150">
        <v>825</v>
      </c>
      <c r="E150">
        <v>433</v>
      </c>
      <c r="F150">
        <v>347</v>
      </c>
      <c r="G150">
        <v>14</v>
      </c>
      <c r="H150">
        <v>2.96251511487303</v>
      </c>
      <c r="I150">
        <v>49.8790810157194</v>
      </c>
      <c r="J150">
        <v>26.1789600967351</v>
      </c>
      <c r="K150">
        <v>20.979443772672301</v>
      </c>
    </row>
    <row r="151" spans="1:11" x14ac:dyDescent="0.25">
      <c r="A151" t="s">
        <v>450</v>
      </c>
      <c r="B151">
        <v>3739</v>
      </c>
      <c r="C151">
        <v>72</v>
      </c>
      <c r="D151">
        <v>1640</v>
      </c>
      <c r="E151">
        <v>1048</v>
      </c>
      <c r="F151">
        <v>939</v>
      </c>
      <c r="G151">
        <v>40</v>
      </c>
      <c r="H151">
        <v>1.94647201946472</v>
      </c>
      <c r="I151">
        <v>44.336307110029701</v>
      </c>
      <c r="J151">
        <v>28.331981616653099</v>
      </c>
      <c r="K151">
        <v>25.385239253852301</v>
      </c>
    </row>
    <row r="152" spans="1:11" x14ac:dyDescent="0.25">
      <c r="A152" t="s">
        <v>451</v>
      </c>
      <c r="B152">
        <v>7118</v>
      </c>
      <c r="C152">
        <v>242</v>
      </c>
      <c r="D152">
        <v>3260</v>
      </c>
      <c r="E152">
        <v>1949</v>
      </c>
      <c r="F152">
        <v>1580</v>
      </c>
      <c r="G152">
        <v>87</v>
      </c>
      <c r="H152">
        <v>3.44190015645</v>
      </c>
      <c r="I152">
        <v>46.366093016640498</v>
      </c>
      <c r="J152">
        <v>27.720096714549801</v>
      </c>
      <c r="K152">
        <v>22.471910112359499</v>
      </c>
    </row>
    <row r="153" spans="1:11" x14ac:dyDescent="0.25">
      <c r="A153" t="s">
        <v>452</v>
      </c>
      <c r="B153">
        <v>2239</v>
      </c>
      <c r="C153">
        <v>66</v>
      </c>
      <c r="D153">
        <v>1095</v>
      </c>
      <c r="E153">
        <v>632</v>
      </c>
      <c r="F153">
        <v>425</v>
      </c>
      <c r="G153">
        <v>21</v>
      </c>
      <c r="H153">
        <v>2.97565374211</v>
      </c>
      <c r="I153">
        <v>49.368800721370597</v>
      </c>
      <c r="J153">
        <v>28.4941388638413</v>
      </c>
      <c r="K153">
        <v>19.161406672678002</v>
      </c>
    </row>
    <row r="154" spans="1:11" x14ac:dyDescent="0.25">
      <c r="A154" t="s">
        <v>453</v>
      </c>
      <c r="B154">
        <v>710</v>
      </c>
      <c r="C154">
        <v>22</v>
      </c>
      <c r="D154">
        <v>296</v>
      </c>
      <c r="E154">
        <v>200</v>
      </c>
      <c r="F154">
        <v>183</v>
      </c>
      <c r="G154">
        <v>9</v>
      </c>
      <c r="H154">
        <v>3.1383737517831598</v>
      </c>
      <c r="I154">
        <v>42.225392296718901</v>
      </c>
      <c r="J154">
        <v>28.530670470756</v>
      </c>
      <c r="K154">
        <v>26.105563480741701</v>
      </c>
    </row>
    <row r="155" spans="1:11" x14ac:dyDescent="0.25">
      <c r="A155" t="s">
        <v>454</v>
      </c>
      <c r="B155">
        <v>1009</v>
      </c>
      <c r="C155">
        <v>42</v>
      </c>
      <c r="D155">
        <v>467</v>
      </c>
      <c r="E155">
        <v>283</v>
      </c>
      <c r="F155">
        <v>211</v>
      </c>
      <c r="G155">
        <v>6</v>
      </c>
      <c r="H155">
        <v>4.1874376869391803</v>
      </c>
      <c r="I155">
        <v>46.560319042871299</v>
      </c>
      <c r="J155">
        <v>28.215353938185402</v>
      </c>
      <c r="K155">
        <v>21.036889332003899</v>
      </c>
    </row>
    <row r="156" spans="1:11" x14ac:dyDescent="0.25">
      <c r="A156" t="s">
        <v>455</v>
      </c>
      <c r="B156">
        <v>853</v>
      </c>
      <c r="C156">
        <v>19</v>
      </c>
      <c r="D156">
        <v>341</v>
      </c>
      <c r="E156">
        <v>262</v>
      </c>
      <c r="F156">
        <v>182</v>
      </c>
      <c r="G156">
        <v>49</v>
      </c>
      <c r="H156">
        <v>2.3631840796019898</v>
      </c>
      <c r="I156">
        <v>42.412935323383003</v>
      </c>
      <c r="J156">
        <v>32.587064676616897</v>
      </c>
      <c r="K156">
        <v>22.636815920398</v>
      </c>
    </row>
    <row r="157" spans="1:11" x14ac:dyDescent="0.25">
      <c r="A157" t="s">
        <v>456</v>
      </c>
      <c r="B157">
        <v>203</v>
      </c>
      <c r="C157">
        <v>1</v>
      </c>
      <c r="D157">
        <v>82</v>
      </c>
      <c r="E157">
        <v>59</v>
      </c>
      <c r="F157">
        <v>54</v>
      </c>
      <c r="G157">
        <v>7</v>
      </c>
      <c r="H157">
        <v>0.51020408163265296</v>
      </c>
      <c r="I157">
        <v>41.836734693877503</v>
      </c>
      <c r="J157">
        <v>30.1020408163265</v>
      </c>
      <c r="K157">
        <v>27.5510204081632</v>
      </c>
    </row>
    <row r="158" spans="1:11" x14ac:dyDescent="0.25">
      <c r="A158" t="s">
        <v>457</v>
      </c>
      <c r="B158">
        <v>1266</v>
      </c>
      <c r="C158">
        <v>46</v>
      </c>
      <c r="D158">
        <v>552</v>
      </c>
      <c r="E158">
        <v>344</v>
      </c>
      <c r="F158">
        <v>311</v>
      </c>
      <c r="G158">
        <v>13</v>
      </c>
      <c r="H158">
        <v>3.6711891460494801</v>
      </c>
      <c r="I158">
        <v>44.054269752593697</v>
      </c>
      <c r="J158">
        <v>27.454110135674298</v>
      </c>
      <c r="K158">
        <v>24.820430965682299</v>
      </c>
    </row>
    <row r="159" spans="1:11" x14ac:dyDescent="0.25">
      <c r="A159" t="s">
        <v>458</v>
      </c>
      <c r="B159">
        <v>3634</v>
      </c>
      <c r="C159">
        <v>112</v>
      </c>
      <c r="D159">
        <v>1456</v>
      </c>
      <c r="E159">
        <v>1103</v>
      </c>
      <c r="F159">
        <v>893</v>
      </c>
      <c r="G159">
        <v>70</v>
      </c>
      <c r="H159">
        <v>3.1425364758697998</v>
      </c>
      <c r="I159">
        <v>40.852974186307499</v>
      </c>
      <c r="J159">
        <v>30.948372615039201</v>
      </c>
      <c r="K159">
        <v>25.056116722783301</v>
      </c>
    </row>
    <row r="160" spans="1:11" x14ac:dyDescent="0.25">
      <c r="A160" t="s">
        <v>459</v>
      </c>
      <c r="B160">
        <v>173</v>
      </c>
      <c r="C160">
        <v>5</v>
      </c>
      <c r="D160">
        <v>70</v>
      </c>
      <c r="E160">
        <v>56</v>
      </c>
      <c r="F160">
        <v>40</v>
      </c>
      <c r="G160">
        <v>2</v>
      </c>
      <c r="H160">
        <v>2.9239766081871301</v>
      </c>
      <c r="I160">
        <v>40.935672514619803</v>
      </c>
      <c r="J160">
        <v>32.748538011695899</v>
      </c>
      <c r="K160">
        <v>23.391812865496998</v>
      </c>
    </row>
    <row r="161" spans="1:11" x14ac:dyDescent="0.25">
      <c r="A161" t="s">
        <v>460</v>
      </c>
      <c r="B161">
        <v>1362</v>
      </c>
      <c r="C161">
        <v>42</v>
      </c>
      <c r="D161">
        <v>633</v>
      </c>
      <c r="E161">
        <v>400</v>
      </c>
      <c r="F161">
        <v>266</v>
      </c>
      <c r="G161">
        <v>21</v>
      </c>
      <c r="H161">
        <v>3.13199105145413</v>
      </c>
      <c r="I161">
        <v>47.203579418344503</v>
      </c>
      <c r="J161">
        <v>29.828486204325099</v>
      </c>
      <c r="K161">
        <v>19.835943325876201</v>
      </c>
    </row>
    <row r="162" spans="1:11" x14ac:dyDescent="0.25">
      <c r="A162" t="s">
        <v>461</v>
      </c>
      <c r="B162">
        <v>1665</v>
      </c>
      <c r="C162">
        <v>40</v>
      </c>
      <c r="D162">
        <v>720</v>
      </c>
      <c r="E162">
        <v>473</v>
      </c>
      <c r="F162">
        <v>413</v>
      </c>
      <c r="G162">
        <v>19</v>
      </c>
      <c r="H162">
        <v>2.4301336573511501</v>
      </c>
      <c r="I162">
        <v>43.742405832320699</v>
      </c>
      <c r="J162">
        <v>28.736330498177399</v>
      </c>
      <c r="K162">
        <v>25.0911300121506</v>
      </c>
    </row>
    <row r="163" spans="1:11" x14ac:dyDescent="0.25">
      <c r="A163" t="s">
        <v>462</v>
      </c>
      <c r="B163">
        <v>908</v>
      </c>
      <c r="C163">
        <v>23</v>
      </c>
      <c r="D163">
        <v>439</v>
      </c>
      <c r="E163">
        <v>249</v>
      </c>
      <c r="F163">
        <v>184</v>
      </c>
      <c r="G163">
        <v>13</v>
      </c>
      <c r="H163">
        <v>2.5698324022346299</v>
      </c>
      <c r="I163">
        <v>49.050279329608898</v>
      </c>
      <c r="J163">
        <v>27.8212290502793</v>
      </c>
      <c r="K163">
        <v>20.558659217877</v>
      </c>
    </row>
    <row r="164" spans="1:11" x14ac:dyDescent="0.25">
      <c r="A164" t="s">
        <v>463</v>
      </c>
      <c r="B164">
        <v>246</v>
      </c>
      <c r="C164">
        <v>5</v>
      </c>
      <c r="D164">
        <v>120</v>
      </c>
      <c r="E164">
        <v>62</v>
      </c>
      <c r="F164">
        <v>53</v>
      </c>
      <c r="G164">
        <v>6</v>
      </c>
      <c r="H164">
        <v>2.0833333333333299</v>
      </c>
      <c r="I164">
        <v>50</v>
      </c>
      <c r="J164">
        <v>25.8333333333333</v>
      </c>
      <c r="K164">
        <v>22.0833333333333</v>
      </c>
    </row>
    <row r="165" spans="1:11" x14ac:dyDescent="0.25">
      <c r="A165" t="s">
        <v>464</v>
      </c>
      <c r="B165">
        <v>1047</v>
      </c>
      <c r="C165">
        <v>39</v>
      </c>
      <c r="D165">
        <v>497</v>
      </c>
      <c r="E165">
        <v>266</v>
      </c>
      <c r="F165">
        <v>211</v>
      </c>
      <c r="G165">
        <v>34</v>
      </c>
      <c r="H165">
        <v>3.8499506416584399</v>
      </c>
      <c r="I165">
        <v>49.062191510365203</v>
      </c>
      <c r="J165">
        <v>26.258637709772898</v>
      </c>
      <c r="K165">
        <v>20.829220138203301</v>
      </c>
    </row>
    <row r="166" spans="1:11" x14ac:dyDescent="0.25">
      <c r="A166" t="s">
        <v>465</v>
      </c>
      <c r="B166">
        <v>3357</v>
      </c>
      <c r="C166">
        <v>93</v>
      </c>
      <c r="D166">
        <v>1449</v>
      </c>
      <c r="E166">
        <v>947</v>
      </c>
      <c r="F166">
        <v>770</v>
      </c>
      <c r="G166">
        <v>98</v>
      </c>
      <c r="H166">
        <v>2.8536360846885498</v>
      </c>
      <c r="I166">
        <v>44.4614912549861</v>
      </c>
      <c r="J166">
        <v>29.057993249462999</v>
      </c>
      <c r="K166">
        <v>23.626879410862198</v>
      </c>
    </row>
    <row r="167" spans="1:11" x14ac:dyDescent="0.25">
      <c r="A167" t="s">
        <v>466</v>
      </c>
      <c r="B167">
        <v>775</v>
      </c>
      <c r="C167">
        <v>24</v>
      </c>
      <c r="D167">
        <v>402</v>
      </c>
      <c r="E167">
        <v>187</v>
      </c>
      <c r="F167">
        <v>158</v>
      </c>
      <c r="G167">
        <v>4</v>
      </c>
      <c r="H167">
        <v>3.1128404669260701</v>
      </c>
      <c r="I167">
        <v>52.140077821011602</v>
      </c>
      <c r="J167">
        <v>24.254215304798901</v>
      </c>
      <c r="K167">
        <v>20.4928664072632</v>
      </c>
    </row>
    <row r="168" spans="1:11" x14ac:dyDescent="0.25">
      <c r="A168" t="s">
        <v>467</v>
      </c>
      <c r="B168">
        <v>932</v>
      </c>
      <c r="C168">
        <v>26</v>
      </c>
      <c r="D168">
        <v>419</v>
      </c>
      <c r="E168">
        <v>245</v>
      </c>
      <c r="F168">
        <v>232</v>
      </c>
      <c r="G168">
        <v>10</v>
      </c>
      <c r="H168">
        <v>2.8199566160520599</v>
      </c>
      <c r="I168">
        <v>45.4446854663774</v>
      </c>
      <c r="J168">
        <v>26.572668112798201</v>
      </c>
      <c r="K168">
        <v>25.162689804772199</v>
      </c>
    </row>
    <row r="169" spans="1:11" x14ac:dyDescent="0.25">
      <c r="A169" t="s">
        <v>468</v>
      </c>
      <c r="B169">
        <v>1938</v>
      </c>
      <c r="C169">
        <v>67</v>
      </c>
      <c r="D169">
        <v>882</v>
      </c>
      <c r="E169">
        <v>546</v>
      </c>
      <c r="F169">
        <v>434</v>
      </c>
      <c r="G169">
        <v>9</v>
      </c>
      <c r="H169">
        <v>3.4733022291342599</v>
      </c>
      <c r="I169">
        <v>45.723172628304802</v>
      </c>
      <c r="J169">
        <v>28.3048211508553</v>
      </c>
      <c r="K169">
        <v>22.498703991705501</v>
      </c>
    </row>
    <row r="170" spans="1:11" x14ac:dyDescent="0.25">
      <c r="A170" t="s">
        <v>179</v>
      </c>
      <c r="B170">
        <v>143</v>
      </c>
      <c r="C170">
        <v>3</v>
      </c>
      <c r="D170">
        <v>62</v>
      </c>
      <c r="E170">
        <v>36</v>
      </c>
      <c r="F170">
        <v>32</v>
      </c>
      <c r="G170">
        <v>10</v>
      </c>
      <c r="H170">
        <v>2.2556390977443601</v>
      </c>
      <c r="I170">
        <v>46.616541353383397</v>
      </c>
      <c r="J170">
        <v>27.067669172932298</v>
      </c>
      <c r="K170">
        <v>24.060150375939799</v>
      </c>
    </row>
    <row r="171" spans="1:11" x14ac:dyDescent="0.25">
      <c r="A171" t="s">
        <v>180</v>
      </c>
      <c r="B171">
        <v>54725</v>
      </c>
      <c r="C171">
        <v>1597</v>
      </c>
      <c r="D171">
        <v>25388</v>
      </c>
      <c r="E171">
        <v>15009</v>
      </c>
      <c r="F171">
        <v>11602</v>
      </c>
      <c r="G171">
        <v>1129</v>
      </c>
      <c r="H171">
        <v>2.97969997761026</v>
      </c>
      <c r="I171">
        <v>47.369206657213198</v>
      </c>
      <c r="J171">
        <v>28.003955519068501</v>
      </c>
      <c r="K171">
        <v>21.647137846107899</v>
      </c>
    </row>
    <row r="172" spans="1:11" x14ac:dyDescent="0.25">
      <c r="A172" t="s">
        <v>469</v>
      </c>
      <c r="B172">
        <v>2701</v>
      </c>
      <c r="C172">
        <v>50</v>
      </c>
      <c r="D172">
        <v>1208</v>
      </c>
      <c r="E172">
        <v>662</v>
      </c>
      <c r="F172">
        <v>486</v>
      </c>
      <c r="G172">
        <v>295</v>
      </c>
      <c r="H172">
        <v>2.0781379883624198</v>
      </c>
      <c r="I172">
        <v>50.207813798836199</v>
      </c>
      <c r="J172">
        <v>27.514546965918498</v>
      </c>
      <c r="K172">
        <v>20.199501246882701</v>
      </c>
    </row>
    <row r="173" spans="1:11" x14ac:dyDescent="0.25">
      <c r="A173" t="s">
        <v>470</v>
      </c>
      <c r="B173">
        <v>2659</v>
      </c>
      <c r="C173">
        <v>41</v>
      </c>
      <c r="D173">
        <v>1195</v>
      </c>
      <c r="E173">
        <v>692</v>
      </c>
      <c r="F173">
        <v>524</v>
      </c>
      <c r="G173">
        <v>207</v>
      </c>
      <c r="H173">
        <v>1.6721044045676901</v>
      </c>
      <c r="I173">
        <v>48.735725938009701</v>
      </c>
      <c r="J173">
        <v>28.2218597063621</v>
      </c>
      <c r="K173">
        <v>21.3703099510603</v>
      </c>
    </row>
    <row r="174" spans="1:11" x14ac:dyDescent="0.25">
      <c r="A174" t="s">
        <v>471</v>
      </c>
      <c r="B174">
        <v>1055</v>
      </c>
      <c r="C174">
        <v>21</v>
      </c>
      <c r="D174">
        <v>461</v>
      </c>
      <c r="E174">
        <v>300</v>
      </c>
      <c r="F174">
        <v>250</v>
      </c>
      <c r="G174">
        <v>23</v>
      </c>
      <c r="H174">
        <v>2.03488372093023</v>
      </c>
      <c r="I174">
        <v>44.670542635658897</v>
      </c>
      <c r="J174">
        <v>29.0697674418604</v>
      </c>
      <c r="K174">
        <v>24.224806201550301</v>
      </c>
    </row>
    <row r="175" spans="1:11" x14ac:dyDescent="0.25">
      <c r="A175" t="s">
        <v>472</v>
      </c>
      <c r="B175">
        <v>646</v>
      </c>
      <c r="C175">
        <v>8</v>
      </c>
      <c r="D175">
        <v>282</v>
      </c>
      <c r="E175">
        <v>199</v>
      </c>
      <c r="F175">
        <v>137</v>
      </c>
      <c r="G175">
        <v>20</v>
      </c>
      <c r="H175">
        <v>1.27795527156549</v>
      </c>
      <c r="I175">
        <v>45.047923322683701</v>
      </c>
      <c r="J175">
        <v>31.789137380191601</v>
      </c>
      <c r="K175">
        <v>21.884984025559099</v>
      </c>
    </row>
    <row r="176" spans="1:11" x14ac:dyDescent="0.25">
      <c r="A176" t="s">
        <v>473</v>
      </c>
      <c r="B176">
        <v>5218</v>
      </c>
      <c r="C176">
        <v>180</v>
      </c>
      <c r="D176">
        <v>2834</v>
      </c>
      <c r="E176">
        <v>1299</v>
      </c>
      <c r="F176">
        <v>879</v>
      </c>
      <c r="G176">
        <v>26</v>
      </c>
      <c r="H176">
        <v>3.4668721109398999</v>
      </c>
      <c r="I176">
        <v>54.583975346687197</v>
      </c>
      <c r="J176">
        <v>25.0192604006163</v>
      </c>
      <c r="K176">
        <v>16.9298921417565</v>
      </c>
    </row>
    <row r="177" spans="1:11" x14ac:dyDescent="0.25">
      <c r="A177" t="s">
        <v>474</v>
      </c>
      <c r="B177">
        <v>538</v>
      </c>
      <c r="C177">
        <v>10</v>
      </c>
      <c r="D177">
        <v>235</v>
      </c>
      <c r="E177">
        <v>145</v>
      </c>
      <c r="F177">
        <v>148</v>
      </c>
      <c r="G177" t="s">
        <v>799</v>
      </c>
      <c r="H177">
        <v>1.8587360594795499</v>
      </c>
      <c r="I177">
        <v>43.6802973977695</v>
      </c>
      <c r="J177">
        <v>26.951672862453499</v>
      </c>
      <c r="K177">
        <v>27.509293680297301</v>
      </c>
    </row>
    <row r="178" spans="1:11" x14ac:dyDescent="0.25">
      <c r="A178" t="s">
        <v>475</v>
      </c>
      <c r="B178">
        <v>1256</v>
      </c>
      <c r="C178">
        <v>38</v>
      </c>
      <c r="D178">
        <v>516</v>
      </c>
      <c r="E178">
        <v>356</v>
      </c>
      <c r="F178">
        <v>326</v>
      </c>
      <c r="G178">
        <v>20</v>
      </c>
      <c r="H178">
        <v>3.07443365695792</v>
      </c>
      <c r="I178">
        <v>41.7475728155339</v>
      </c>
      <c r="J178">
        <v>28.802588996763699</v>
      </c>
      <c r="K178">
        <v>26.375404530744301</v>
      </c>
    </row>
    <row r="179" spans="1:11" x14ac:dyDescent="0.25">
      <c r="A179" t="s">
        <v>476</v>
      </c>
      <c r="B179">
        <v>1528</v>
      </c>
      <c r="C179">
        <v>52</v>
      </c>
      <c r="D179">
        <v>681</v>
      </c>
      <c r="E179">
        <v>433</v>
      </c>
      <c r="F179">
        <v>315</v>
      </c>
      <c r="G179">
        <v>47</v>
      </c>
      <c r="H179">
        <v>3.5111411208642802</v>
      </c>
      <c r="I179">
        <v>45.982444294395599</v>
      </c>
      <c r="J179">
        <v>29.237002025658299</v>
      </c>
      <c r="K179">
        <v>21.269412559081701</v>
      </c>
    </row>
    <row r="180" spans="1:11" x14ac:dyDescent="0.25">
      <c r="A180" t="s">
        <v>477</v>
      </c>
      <c r="B180">
        <v>1272</v>
      </c>
      <c r="C180">
        <v>46</v>
      </c>
      <c r="D180">
        <v>543</v>
      </c>
      <c r="E180">
        <v>357</v>
      </c>
      <c r="F180">
        <v>296</v>
      </c>
      <c r="G180">
        <v>30</v>
      </c>
      <c r="H180">
        <v>3.7037037037037002</v>
      </c>
      <c r="I180">
        <v>43.719806763285</v>
      </c>
      <c r="J180">
        <v>28.743961352656999</v>
      </c>
      <c r="K180">
        <v>23.832528180354199</v>
      </c>
    </row>
    <row r="181" spans="1:11" x14ac:dyDescent="0.25">
      <c r="A181" t="s">
        <v>478</v>
      </c>
      <c r="B181">
        <v>987</v>
      </c>
      <c r="C181">
        <v>14</v>
      </c>
      <c r="D181">
        <v>480</v>
      </c>
      <c r="E181">
        <v>278</v>
      </c>
      <c r="F181">
        <v>212</v>
      </c>
      <c r="G181">
        <v>3</v>
      </c>
      <c r="H181">
        <v>1.4227642276422701</v>
      </c>
      <c r="I181">
        <v>48.780487804878</v>
      </c>
      <c r="J181">
        <v>28.252032520325201</v>
      </c>
      <c r="K181">
        <v>21.544715447154399</v>
      </c>
    </row>
    <row r="182" spans="1:11" x14ac:dyDescent="0.25">
      <c r="A182" t="s">
        <v>479</v>
      </c>
      <c r="B182">
        <v>1025</v>
      </c>
      <c r="C182">
        <v>22</v>
      </c>
      <c r="D182">
        <v>486</v>
      </c>
      <c r="E182">
        <v>290</v>
      </c>
      <c r="F182">
        <v>220</v>
      </c>
      <c r="G182">
        <v>7</v>
      </c>
      <c r="H182">
        <v>2.16110019646365</v>
      </c>
      <c r="I182">
        <v>47.740667976424298</v>
      </c>
      <c r="J182">
        <v>28.487229862475399</v>
      </c>
      <c r="K182">
        <v>21.6110019646365</v>
      </c>
    </row>
    <row r="183" spans="1:11" x14ac:dyDescent="0.25">
      <c r="A183" t="s">
        <v>480</v>
      </c>
      <c r="B183">
        <v>857</v>
      </c>
      <c r="C183">
        <v>30</v>
      </c>
      <c r="D183">
        <v>467</v>
      </c>
      <c r="E183">
        <v>231</v>
      </c>
      <c r="F183">
        <v>124</v>
      </c>
      <c r="G183">
        <v>5</v>
      </c>
      <c r="H183">
        <v>3.52112676056338</v>
      </c>
      <c r="I183">
        <v>54.812206572769902</v>
      </c>
      <c r="J183">
        <v>27.112676056338</v>
      </c>
      <c r="K183">
        <v>14.553990610328601</v>
      </c>
    </row>
    <row r="184" spans="1:11" x14ac:dyDescent="0.25">
      <c r="A184" t="s">
        <v>481</v>
      </c>
      <c r="B184">
        <v>1577</v>
      </c>
      <c r="C184">
        <v>40</v>
      </c>
      <c r="D184">
        <v>706</v>
      </c>
      <c r="E184">
        <v>437</v>
      </c>
      <c r="F184">
        <v>373</v>
      </c>
      <c r="G184">
        <v>21</v>
      </c>
      <c r="H184">
        <v>2.5706940874035902</v>
      </c>
      <c r="I184">
        <v>45.372750642673502</v>
      </c>
      <c r="J184">
        <v>28.084832904884301</v>
      </c>
      <c r="K184">
        <v>23.971722365038499</v>
      </c>
    </row>
    <row r="185" spans="1:11" x14ac:dyDescent="0.25">
      <c r="A185" t="s">
        <v>482</v>
      </c>
      <c r="B185">
        <v>3677</v>
      </c>
      <c r="C185">
        <v>68</v>
      </c>
      <c r="D185">
        <v>1568</v>
      </c>
      <c r="E185">
        <v>1066</v>
      </c>
      <c r="F185">
        <v>922</v>
      </c>
      <c r="G185">
        <v>53</v>
      </c>
      <c r="H185">
        <v>1.8763796909492201</v>
      </c>
      <c r="I185">
        <v>43.267108167770402</v>
      </c>
      <c r="J185">
        <v>29.415011037527499</v>
      </c>
      <c r="K185">
        <v>25.441501103752699</v>
      </c>
    </row>
    <row r="186" spans="1:11" x14ac:dyDescent="0.25">
      <c r="A186" t="s">
        <v>483</v>
      </c>
      <c r="B186">
        <v>6917</v>
      </c>
      <c r="C186">
        <v>224</v>
      </c>
      <c r="D186">
        <v>3006</v>
      </c>
      <c r="E186">
        <v>1965</v>
      </c>
      <c r="F186">
        <v>1657</v>
      </c>
      <c r="G186">
        <v>65</v>
      </c>
      <c r="H186">
        <v>3.2691185055458201</v>
      </c>
      <c r="I186">
        <v>43.870402802101502</v>
      </c>
      <c r="J186">
        <v>28.677758318738999</v>
      </c>
      <c r="K186">
        <v>24.182720373613499</v>
      </c>
    </row>
    <row r="187" spans="1:11" x14ac:dyDescent="0.25">
      <c r="A187" t="s">
        <v>484</v>
      </c>
      <c r="B187">
        <v>2141</v>
      </c>
      <c r="C187">
        <v>60</v>
      </c>
      <c r="D187">
        <v>1072</v>
      </c>
      <c r="E187">
        <v>575</v>
      </c>
      <c r="F187">
        <v>416</v>
      </c>
      <c r="G187">
        <v>18</v>
      </c>
      <c r="H187">
        <v>2.8261893546867598</v>
      </c>
      <c r="I187">
        <v>50.494583137070101</v>
      </c>
      <c r="J187">
        <v>27.084314649081399</v>
      </c>
      <c r="K187">
        <v>19.5949128591615</v>
      </c>
    </row>
    <row r="188" spans="1:11" x14ac:dyDescent="0.25">
      <c r="A188" t="s">
        <v>485</v>
      </c>
      <c r="B188">
        <v>688</v>
      </c>
      <c r="C188">
        <v>18</v>
      </c>
      <c r="D188">
        <v>291</v>
      </c>
      <c r="E188">
        <v>187</v>
      </c>
      <c r="F188">
        <v>176</v>
      </c>
      <c r="G188">
        <v>16</v>
      </c>
      <c r="H188">
        <v>2.6785714285714199</v>
      </c>
      <c r="I188">
        <v>43.303571428571402</v>
      </c>
      <c r="J188">
        <v>27.827380952380899</v>
      </c>
      <c r="K188">
        <v>26.190476190476101</v>
      </c>
    </row>
    <row r="189" spans="1:11" x14ac:dyDescent="0.25">
      <c r="A189" t="s">
        <v>486</v>
      </c>
      <c r="B189">
        <v>1056</v>
      </c>
      <c r="C189">
        <v>27</v>
      </c>
      <c r="D189">
        <v>491</v>
      </c>
      <c r="E189">
        <v>290</v>
      </c>
      <c r="F189">
        <v>243</v>
      </c>
      <c r="G189">
        <v>5</v>
      </c>
      <c r="H189">
        <v>2.5689819219790602</v>
      </c>
      <c r="I189">
        <v>46.717411988582299</v>
      </c>
      <c r="J189">
        <v>27.592768791627002</v>
      </c>
      <c r="K189">
        <v>23.120837297811601</v>
      </c>
    </row>
    <row r="190" spans="1:11" x14ac:dyDescent="0.25">
      <c r="A190" t="s">
        <v>487</v>
      </c>
      <c r="B190">
        <v>943</v>
      </c>
      <c r="C190">
        <v>26</v>
      </c>
      <c r="D190">
        <v>408</v>
      </c>
      <c r="E190">
        <v>258</v>
      </c>
      <c r="F190">
        <v>205</v>
      </c>
      <c r="G190">
        <v>46</v>
      </c>
      <c r="H190">
        <v>2.8985507246376798</v>
      </c>
      <c r="I190">
        <v>45.484949832775897</v>
      </c>
      <c r="J190">
        <v>28.76254180602</v>
      </c>
      <c r="K190">
        <v>22.8539576365663</v>
      </c>
    </row>
    <row r="191" spans="1:11" x14ac:dyDescent="0.25">
      <c r="A191" t="s">
        <v>488</v>
      </c>
      <c r="B191">
        <v>220</v>
      </c>
      <c r="C191">
        <v>2</v>
      </c>
      <c r="D191">
        <v>84</v>
      </c>
      <c r="E191">
        <v>76</v>
      </c>
      <c r="F191">
        <v>54</v>
      </c>
      <c r="G191">
        <v>4</v>
      </c>
      <c r="H191">
        <v>0.92592592592592504</v>
      </c>
      <c r="I191">
        <v>38.8888888888888</v>
      </c>
      <c r="J191">
        <v>35.185185185185098</v>
      </c>
      <c r="K191">
        <v>25</v>
      </c>
    </row>
    <row r="192" spans="1:11" x14ac:dyDescent="0.25">
      <c r="A192" t="s">
        <v>489</v>
      </c>
      <c r="B192">
        <v>1230</v>
      </c>
      <c r="C192">
        <v>37</v>
      </c>
      <c r="D192">
        <v>500</v>
      </c>
      <c r="E192">
        <v>357</v>
      </c>
      <c r="F192">
        <v>304</v>
      </c>
      <c r="G192">
        <v>32</v>
      </c>
      <c r="H192">
        <v>3.08848080133555</v>
      </c>
      <c r="I192">
        <v>41.736227045075097</v>
      </c>
      <c r="J192">
        <v>29.799666110183601</v>
      </c>
      <c r="K192">
        <v>25.3756260434056</v>
      </c>
    </row>
    <row r="193" spans="1:11" x14ac:dyDescent="0.25">
      <c r="A193" t="s">
        <v>490</v>
      </c>
      <c r="B193">
        <v>3564</v>
      </c>
      <c r="C193">
        <v>116</v>
      </c>
      <c r="D193">
        <v>1502</v>
      </c>
      <c r="E193">
        <v>990</v>
      </c>
      <c r="F193">
        <v>891</v>
      </c>
      <c r="G193">
        <v>65</v>
      </c>
      <c r="H193">
        <v>3.3152329236924798</v>
      </c>
      <c r="I193">
        <v>42.926550442983697</v>
      </c>
      <c r="J193">
        <v>28.2937982280651</v>
      </c>
      <c r="K193">
        <v>25.464418405258598</v>
      </c>
    </row>
    <row r="194" spans="1:11" x14ac:dyDescent="0.25">
      <c r="A194" t="s">
        <v>491</v>
      </c>
      <c r="B194">
        <v>188</v>
      </c>
      <c r="C194">
        <v>2</v>
      </c>
      <c r="D194">
        <v>72</v>
      </c>
      <c r="E194">
        <v>61</v>
      </c>
      <c r="F194">
        <v>44</v>
      </c>
      <c r="G194">
        <v>9</v>
      </c>
      <c r="H194">
        <v>1.1173184357541801</v>
      </c>
      <c r="I194">
        <v>40.223463687150797</v>
      </c>
      <c r="J194">
        <v>34.078212290502698</v>
      </c>
      <c r="K194">
        <v>24.581005586592099</v>
      </c>
    </row>
    <row r="195" spans="1:11" x14ac:dyDescent="0.25">
      <c r="A195" t="s">
        <v>492</v>
      </c>
      <c r="B195">
        <v>1274</v>
      </c>
      <c r="C195">
        <v>34</v>
      </c>
      <c r="D195">
        <v>591</v>
      </c>
      <c r="E195">
        <v>343</v>
      </c>
      <c r="F195">
        <v>287</v>
      </c>
      <c r="G195">
        <v>19</v>
      </c>
      <c r="H195">
        <v>2.7091633466135399</v>
      </c>
      <c r="I195">
        <v>47.091633466135399</v>
      </c>
      <c r="J195">
        <v>27.330677290836601</v>
      </c>
      <c r="K195">
        <v>22.868525896414301</v>
      </c>
    </row>
    <row r="196" spans="1:11" x14ac:dyDescent="0.25">
      <c r="A196" t="s">
        <v>493</v>
      </c>
      <c r="B196">
        <v>1742</v>
      </c>
      <c r="C196">
        <v>40</v>
      </c>
      <c r="D196">
        <v>771</v>
      </c>
      <c r="E196">
        <v>516</v>
      </c>
      <c r="F196">
        <v>401</v>
      </c>
      <c r="G196">
        <v>14</v>
      </c>
      <c r="H196">
        <v>2.31481481481481</v>
      </c>
      <c r="I196">
        <v>44.6180555555555</v>
      </c>
      <c r="J196">
        <v>29.8611111111111</v>
      </c>
      <c r="K196">
        <v>23.206018518518501</v>
      </c>
    </row>
    <row r="197" spans="1:11" x14ac:dyDescent="0.25">
      <c r="A197" t="s">
        <v>494</v>
      </c>
      <c r="B197">
        <v>956</v>
      </c>
      <c r="C197">
        <v>19</v>
      </c>
      <c r="D197">
        <v>443</v>
      </c>
      <c r="E197">
        <v>245</v>
      </c>
      <c r="F197">
        <v>230</v>
      </c>
      <c r="G197">
        <v>19</v>
      </c>
      <c r="H197">
        <v>2.0277481323372402</v>
      </c>
      <c r="I197">
        <v>47.278548559231503</v>
      </c>
      <c r="J197">
        <v>26.1472785485592</v>
      </c>
      <c r="K197">
        <v>24.546424759871901</v>
      </c>
    </row>
    <row r="198" spans="1:11" x14ac:dyDescent="0.25">
      <c r="A198" t="s">
        <v>495</v>
      </c>
      <c r="B198">
        <v>215</v>
      </c>
      <c r="C198">
        <v>4</v>
      </c>
      <c r="D198">
        <v>97</v>
      </c>
      <c r="E198">
        <v>58</v>
      </c>
      <c r="F198">
        <v>50</v>
      </c>
      <c r="G198">
        <v>6</v>
      </c>
      <c r="H198">
        <v>1.91387559808612</v>
      </c>
      <c r="I198">
        <v>46.4114832535885</v>
      </c>
      <c r="J198">
        <v>27.7511961722488</v>
      </c>
      <c r="K198">
        <v>23.9234449760765</v>
      </c>
    </row>
    <row r="199" spans="1:11" x14ac:dyDescent="0.25">
      <c r="A199" t="s">
        <v>496</v>
      </c>
      <c r="B199">
        <v>979</v>
      </c>
      <c r="C199">
        <v>30</v>
      </c>
      <c r="D199">
        <v>463</v>
      </c>
      <c r="E199">
        <v>262</v>
      </c>
      <c r="F199">
        <v>203</v>
      </c>
      <c r="G199">
        <v>21</v>
      </c>
      <c r="H199">
        <v>3.1315240083507301</v>
      </c>
      <c r="I199">
        <v>48.3298538622129</v>
      </c>
      <c r="J199">
        <v>27.348643006263</v>
      </c>
      <c r="K199">
        <v>21.189979123173199</v>
      </c>
    </row>
    <row r="200" spans="1:11" x14ac:dyDescent="0.25">
      <c r="A200" t="s">
        <v>497</v>
      </c>
      <c r="B200">
        <v>3111</v>
      </c>
      <c r="C200">
        <v>88</v>
      </c>
      <c r="D200">
        <v>1326</v>
      </c>
      <c r="E200">
        <v>844</v>
      </c>
      <c r="F200">
        <v>748</v>
      </c>
      <c r="G200">
        <v>105</v>
      </c>
      <c r="H200">
        <v>2.92747837658017</v>
      </c>
      <c r="I200">
        <v>44.111776447105697</v>
      </c>
      <c r="J200">
        <v>28.077178975382498</v>
      </c>
      <c r="K200">
        <v>24.883566200931401</v>
      </c>
    </row>
    <row r="201" spans="1:11" x14ac:dyDescent="0.25">
      <c r="A201" t="s">
        <v>498</v>
      </c>
      <c r="B201">
        <v>813</v>
      </c>
      <c r="C201">
        <v>9</v>
      </c>
      <c r="D201">
        <v>422</v>
      </c>
      <c r="E201">
        <v>206</v>
      </c>
      <c r="F201">
        <v>172</v>
      </c>
      <c r="G201">
        <v>4</v>
      </c>
      <c r="H201">
        <v>1.11248454882571</v>
      </c>
      <c r="I201">
        <v>52.163164400494402</v>
      </c>
      <c r="J201">
        <v>25.463535228677301</v>
      </c>
      <c r="K201">
        <v>21.260815822002399</v>
      </c>
    </row>
    <row r="202" spans="1:11" x14ac:dyDescent="0.25">
      <c r="A202" t="s">
        <v>499</v>
      </c>
      <c r="B202">
        <v>895</v>
      </c>
      <c r="C202">
        <v>20</v>
      </c>
      <c r="D202">
        <v>404</v>
      </c>
      <c r="E202">
        <v>237</v>
      </c>
      <c r="F202">
        <v>225</v>
      </c>
      <c r="G202">
        <v>9</v>
      </c>
      <c r="H202">
        <v>2.2573363431151199</v>
      </c>
      <c r="I202">
        <v>45.598194130925499</v>
      </c>
      <c r="J202">
        <v>26.749435665914199</v>
      </c>
      <c r="K202">
        <v>25.3950338600451</v>
      </c>
    </row>
    <row r="203" spans="1:11" x14ac:dyDescent="0.25">
      <c r="A203" t="s">
        <v>500</v>
      </c>
      <c r="B203">
        <v>1920</v>
      </c>
      <c r="C203">
        <v>72</v>
      </c>
      <c r="D203">
        <v>876</v>
      </c>
      <c r="E203">
        <v>515</v>
      </c>
      <c r="F203">
        <v>445</v>
      </c>
      <c r="G203">
        <v>12</v>
      </c>
      <c r="H203">
        <v>3.7735849056603699</v>
      </c>
      <c r="I203">
        <v>45.911949685534502</v>
      </c>
      <c r="J203">
        <v>26.991614255765199</v>
      </c>
      <c r="K203">
        <v>23.322851153039799</v>
      </c>
    </row>
    <row r="204" spans="1:11" x14ac:dyDescent="0.25">
      <c r="A204" t="s">
        <v>195</v>
      </c>
      <c r="B204">
        <v>133</v>
      </c>
      <c r="C204">
        <v>5</v>
      </c>
      <c r="D204">
        <v>62</v>
      </c>
      <c r="E204">
        <v>28</v>
      </c>
      <c r="F204">
        <v>24</v>
      </c>
      <c r="G204">
        <v>14</v>
      </c>
      <c r="H204">
        <v>4.2016806722688997</v>
      </c>
      <c r="I204">
        <v>52.100840336134397</v>
      </c>
      <c r="J204">
        <v>23.529411764705799</v>
      </c>
      <c r="K204">
        <v>20.168067226890699</v>
      </c>
    </row>
    <row r="205" spans="1:11" x14ac:dyDescent="0.25">
      <c r="A205" t="s">
        <v>196</v>
      </c>
      <c r="B205">
        <v>53981</v>
      </c>
      <c r="C205">
        <v>1453</v>
      </c>
      <c r="D205">
        <v>24543</v>
      </c>
      <c r="E205">
        <v>14758</v>
      </c>
      <c r="F205">
        <v>11987</v>
      </c>
      <c r="G205">
        <v>1240</v>
      </c>
      <c r="H205">
        <v>2.7549724123547099</v>
      </c>
      <c r="I205">
        <v>46.534953830985302</v>
      </c>
      <c r="J205">
        <v>27.9820253692573</v>
      </c>
      <c r="K205">
        <v>22.728048387402499</v>
      </c>
    </row>
    <row r="206" spans="1:11" x14ac:dyDescent="0.25">
      <c r="A206" t="s">
        <v>501</v>
      </c>
      <c r="B206">
        <v>2590</v>
      </c>
      <c r="C206">
        <v>74</v>
      </c>
      <c r="D206">
        <v>1200</v>
      </c>
      <c r="E206">
        <v>645</v>
      </c>
      <c r="F206">
        <v>510</v>
      </c>
      <c r="G206">
        <v>161</v>
      </c>
      <c r="H206">
        <v>3.0465212021407901</v>
      </c>
      <c r="I206">
        <v>49.4030465212021</v>
      </c>
      <c r="J206">
        <v>26.554137505146102</v>
      </c>
      <c r="K206">
        <v>20.9962947715109</v>
      </c>
    </row>
    <row r="207" spans="1:11" x14ac:dyDescent="0.25">
      <c r="A207" t="s">
        <v>502</v>
      </c>
      <c r="B207">
        <v>2589</v>
      </c>
      <c r="C207">
        <v>48</v>
      </c>
      <c r="D207">
        <v>1148</v>
      </c>
      <c r="E207">
        <v>720</v>
      </c>
      <c r="F207">
        <v>535</v>
      </c>
      <c r="G207">
        <v>138</v>
      </c>
      <c r="H207">
        <v>1.9583843329253301</v>
      </c>
      <c r="I207">
        <v>46.8380252957976</v>
      </c>
      <c r="J207">
        <v>29.375764993880001</v>
      </c>
      <c r="K207">
        <v>21.827825377396898</v>
      </c>
    </row>
    <row r="208" spans="1:11" x14ac:dyDescent="0.25">
      <c r="A208" t="s">
        <v>503</v>
      </c>
      <c r="B208">
        <v>975</v>
      </c>
      <c r="C208">
        <v>23</v>
      </c>
      <c r="D208">
        <v>404</v>
      </c>
      <c r="E208">
        <v>284</v>
      </c>
      <c r="F208">
        <v>230</v>
      </c>
      <c r="G208">
        <v>34</v>
      </c>
      <c r="H208">
        <v>2.4442082890541901</v>
      </c>
      <c r="I208">
        <v>42.933049946864998</v>
      </c>
      <c r="J208">
        <v>30.1806588735387</v>
      </c>
      <c r="K208">
        <v>24.442082890541901</v>
      </c>
    </row>
    <row r="209" spans="1:11" x14ac:dyDescent="0.25">
      <c r="A209" t="s">
        <v>504</v>
      </c>
      <c r="B209">
        <v>682</v>
      </c>
      <c r="C209">
        <v>17</v>
      </c>
      <c r="D209">
        <v>318</v>
      </c>
      <c r="E209">
        <v>167</v>
      </c>
      <c r="F209">
        <v>157</v>
      </c>
      <c r="G209">
        <v>23</v>
      </c>
      <c r="H209">
        <v>2.57966616084977</v>
      </c>
      <c r="I209">
        <v>48.254931714719199</v>
      </c>
      <c r="J209">
        <v>25.341426403641801</v>
      </c>
      <c r="K209">
        <v>23.823975720789001</v>
      </c>
    </row>
    <row r="210" spans="1:11" x14ac:dyDescent="0.25">
      <c r="A210" t="s">
        <v>505</v>
      </c>
      <c r="B210">
        <v>5104</v>
      </c>
      <c r="C210">
        <v>156</v>
      </c>
      <c r="D210">
        <v>2753</v>
      </c>
      <c r="E210">
        <v>1331</v>
      </c>
      <c r="F210">
        <v>839</v>
      </c>
      <c r="G210">
        <v>25</v>
      </c>
      <c r="H210">
        <v>3.07147076196101</v>
      </c>
      <c r="I210">
        <v>54.2035833825556</v>
      </c>
      <c r="J210">
        <v>26.2059460523725</v>
      </c>
      <c r="K210">
        <v>16.518999803110798</v>
      </c>
    </row>
    <row r="211" spans="1:11" x14ac:dyDescent="0.25">
      <c r="A211" t="s">
        <v>506</v>
      </c>
      <c r="B211">
        <v>517</v>
      </c>
      <c r="C211">
        <v>18</v>
      </c>
      <c r="D211">
        <v>227</v>
      </c>
      <c r="E211">
        <v>139</v>
      </c>
      <c r="F211">
        <v>132</v>
      </c>
      <c r="G211">
        <v>1</v>
      </c>
      <c r="H211">
        <v>3.48837209302325</v>
      </c>
      <c r="I211">
        <v>43.992248062015499</v>
      </c>
      <c r="J211">
        <v>26.937984496123999</v>
      </c>
      <c r="K211">
        <v>25.581395348837201</v>
      </c>
    </row>
    <row r="212" spans="1:11" x14ac:dyDescent="0.25">
      <c r="A212" t="s">
        <v>507</v>
      </c>
      <c r="B212">
        <v>1239</v>
      </c>
      <c r="C212">
        <v>40</v>
      </c>
      <c r="D212">
        <v>524</v>
      </c>
      <c r="E212">
        <v>325</v>
      </c>
      <c r="F212">
        <v>324</v>
      </c>
      <c r="G212">
        <v>26</v>
      </c>
      <c r="H212">
        <v>3.2976092333058502</v>
      </c>
      <c r="I212">
        <v>43.198680956306603</v>
      </c>
      <c r="J212">
        <v>26.793075020610001</v>
      </c>
      <c r="K212">
        <v>26.710634789777401</v>
      </c>
    </row>
    <row r="213" spans="1:11" x14ac:dyDescent="0.25">
      <c r="A213" t="s">
        <v>508</v>
      </c>
      <c r="B213">
        <v>1562</v>
      </c>
      <c r="C213">
        <v>57</v>
      </c>
      <c r="D213">
        <v>687</v>
      </c>
      <c r="E213">
        <v>432</v>
      </c>
      <c r="F213">
        <v>344</v>
      </c>
      <c r="G213">
        <v>42</v>
      </c>
      <c r="H213">
        <v>3.75</v>
      </c>
      <c r="I213">
        <v>45.197368421052602</v>
      </c>
      <c r="J213">
        <v>28.421052631578899</v>
      </c>
      <c r="K213">
        <v>22.6315789473684</v>
      </c>
    </row>
    <row r="214" spans="1:11" x14ac:dyDescent="0.25">
      <c r="A214" t="s">
        <v>509</v>
      </c>
      <c r="B214">
        <v>1217</v>
      </c>
      <c r="C214">
        <v>35</v>
      </c>
      <c r="D214">
        <v>558</v>
      </c>
      <c r="E214">
        <v>331</v>
      </c>
      <c r="F214">
        <v>273</v>
      </c>
      <c r="G214">
        <v>20</v>
      </c>
      <c r="H214">
        <v>2.9239766081871301</v>
      </c>
      <c r="I214">
        <v>46.616541353383397</v>
      </c>
      <c r="J214">
        <v>27.652464494569699</v>
      </c>
      <c r="K214">
        <v>22.807017543859601</v>
      </c>
    </row>
    <row r="215" spans="1:11" x14ac:dyDescent="0.25">
      <c r="A215" t="s">
        <v>510</v>
      </c>
      <c r="B215">
        <v>966</v>
      </c>
      <c r="C215">
        <v>20</v>
      </c>
      <c r="D215">
        <v>443</v>
      </c>
      <c r="E215">
        <v>280</v>
      </c>
      <c r="F215">
        <v>215</v>
      </c>
      <c r="G215">
        <v>8</v>
      </c>
      <c r="H215">
        <v>2.0876826722338202</v>
      </c>
      <c r="I215">
        <v>46.242171189979103</v>
      </c>
      <c r="J215">
        <v>29.227557411273398</v>
      </c>
      <c r="K215">
        <v>22.442588726513499</v>
      </c>
    </row>
    <row r="216" spans="1:11" x14ac:dyDescent="0.25">
      <c r="A216" t="s">
        <v>511</v>
      </c>
      <c r="B216">
        <v>1000</v>
      </c>
      <c r="C216">
        <v>30</v>
      </c>
      <c r="D216">
        <v>449</v>
      </c>
      <c r="E216">
        <v>285</v>
      </c>
      <c r="F216">
        <v>232</v>
      </c>
      <c r="G216">
        <v>4</v>
      </c>
      <c r="H216">
        <v>3.01204819277108</v>
      </c>
      <c r="I216">
        <v>45.080321285140499</v>
      </c>
      <c r="J216">
        <v>28.6144578313253</v>
      </c>
      <c r="K216">
        <v>23.293172690763001</v>
      </c>
    </row>
    <row r="217" spans="1:11" x14ac:dyDescent="0.25">
      <c r="A217" t="s">
        <v>512</v>
      </c>
      <c r="B217">
        <v>844</v>
      </c>
      <c r="C217">
        <v>22</v>
      </c>
      <c r="D217">
        <v>420</v>
      </c>
      <c r="E217">
        <v>250</v>
      </c>
      <c r="F217">
        <v>148</v>
      </c>
      <c r="G217">
        <v>4</v>
      </c>
      <c r="H217">
        <v>2.6190476190476102</v>
      </c>
      <c r="I217">
        <v>50</v>
      </c>
      <c r="J217">
        <v>29.761904761904699</v>
      </c>
      <c r="K217">
        <v>17.619047619047599</v>
      </c>
    </row>
    <row r="218" spans="1:11" x14ac:dyDescent="0.25">
      <c r="A218" t="s">
        <v>513</v>
      </c>
      <c r="B218">
        <v>1549</v>
      </c>
      <c r="C218">
        <v>39</v>
      </c>
      <c r="D218">
        <v>727</v>
      </c>
      <c r="E218">
        <v>413</v>
      </c>
      <c r="F218">
        <v>338</v>
      </c>
      <c r="G218">
        <v>32</v>
      </c>
      <c r="H218">
        <v>2.5708635464733001</v>
      </c>
      <c r="I218">
        <v>47.923533289386903</v>
      </c>
      <c r="J218">
        <v>27.224785761371098</v>
      </c>
      <c r="K218">
        <v>22.280817402768601</v>
      </c>
    </row>
    <row r="219" spans="1:11" x14ac:dyDescent="0.25">
      <c r="A219" t="s">
        <v>514</v>
      </c>
      <c r="B219">
        <v>3607</v>
      </c>
      <c r="C219">
        <v>64</v>
      </c>
      <c r="D219">
        <v>1572</v>
      </c>
      <c r="E219">
        <v>1016</v>
      </c>
      <c r="F219">
        <v>901</v>
      </c>
      <c r="G219">
        <v>54</v>
      </c>
      <c r="H219">
        <v>1.8012946805516401</v>
      </c>
      <c r="I219">
        <v>44.2443005910498</v>
      </c>
      <c r="J219">
        <v>28.5955530537573</v>
      </c>
      <c r="K219">
        <v>25.358851674641102</v>
      </c>
    </row>
    <row r="220" spans="1:11" x14ac:dyDescent="0.25">
      <c r="A220" t="s">
        <v>515</v>
      </c>
      <c r="B220">
        <v>6841</v>
      </c>
      <c r="C220">
        <v>220</v>
      </c>
      <c r="D220">
        <v>2942</v>
      </c>
      <c r="E220">
        <v>1908</v>
      </c>
      <c r="F220">
        <v>1716</v>
      </c>
      <c r="G220">
        <v>55</v>
      </c>
      <c r="H220">
        <v>3.2419687592101298</v>
      </c>
      <c r="I220">
        <v>43.3539640436192</v>
      </c>
      <c r="J220">
        <v>28.116710875331499</v>
      </c>
      <c r="K220">
        <v>25.287356321838999</v>
      </c>
    </row>
    <row r="221" spans="1:11" x14ac:dyDescent="0.25">
      <c r="A221" t="s">
        <v>516</v>
      </c>
      <c r="B221">
        <v>2074</v>
      </c>
      <c r="C221">
        <v>45</v>
      </c>
      <c r="D221">
        <v>981</v>
      </c>
      <c r="E221">
        <v>561</v>
      </c>
      <c r="F221">
        <v>474</v>
      </c>
      <c r="G221">
        <v>13</v>
      </c>
      <c r="H221">
        <v>2.1834061135371101</v>
      </c>
      <c r="I221">
        <v>47.598253275109101</v>
      </c>
      <c r="J221">
        <v>27.219796215429401</v>
      </c>
      <c r="K221">
        <v>22.998544395924299</v>
      </c>
    </row>
    <row r="222" spans="1:11" x14ac:dyDescent="0.25">
      <c r="A222" t="s">
        <v>517</v>
      </c>
      <c r="B222">
        <v>667</v>
      </c>
      <c r="C222">
        <v>18</v>
      </c>
      <c r="D222">
        <v>258</v>
      </c>
      <c r="E222">
        <v>188</v>
      </c>
      <c r="F222">
        <v>190</v>
      </c>
      <c r="G222">
        <v>13</v>
      </c>
      <c r="H222">
        <v>2.75229357798165</v>
      </c>
      <c r="I222">
        <v>39.449541284403601</v>
      </c>
      <c r="J222">
        <v>28.746177370030502</v>
      </c>
      <c r="K222">
        <v>29.051987767583999</v>
      </c>
    </row>
    <row r="223" spans="1:11" x14ac:dyDescent="0.25">
      <c r="A223" t="s">
        <v>518</v>
      </c>
      <c r="B223">
        <v>1048</v>
      </c>
      <c r="C223">
        <v>50</v>
      </c>
      <c r="D223">
        <v>469</v>
      </c>
      <c r="E223">
        <v>260</v>
      </c>
      <c r="F223">
        <v>261</v>
      </c>
      <c r="G223">
        <v>8</v>
      </c>
      <c r="H223">
        <v>4.8076923076923004</v>
      </c>
      <c r="I223">
        <v>45.096153846153797</v>
      </c>
      <c r="J223">
        <v>25</v>
      </c>
      <c r="K223">
        <v>25.096153846153801</v>
      </c>
    </row>
    <row r="224" spans="1:11" x14ac:dyDescent="0.25">
      <c r="A224" t="s">
        <v>519</v>
      </c>
      <c r="B224">
        <v>891</v>
      </c>
      <c r="C224">
        <v>7</v>
      </c>
      <c r="D224">
        <v>393</v>
      </c>
      <c r="E224">
        <v>242</v>
      </c>
      <c r="F224">
        <v>215</v>
      </c>
      <c r="G224">
        <v>34</v>
      </c>
      <c r="H224">
        <v>0.81680280046674403</v>
      </c>
      <c r="I224">
        <v>45.857642940490003</v>
      </c>
      <c r="J224">
        <v>28.238039673278799</v>
      </c>
      <c r="K224">
        <v>25.0875145857642</v>
      </c>
    </row>
    <row r="225" spans="1:11" x14ac:dyDescent="0.25">
      <c r="A225" t="s">
        <v>520</v>
      </c>
      <c r="B225">
        <v>229</v>
      </c>
      <c r="C225">
        <v>5</v>
      </c>
      <c r="D225">
        <v>97</v>
      </c>
      <c r="E225">
        <v>58</v>
      </c>
      <c r="F225">
        <v>66</v>
      </c>
      <c r="G225">
        <v>3</v>
      </c>
      <c r="H225">
        <v>2.2123893805309698</v>
      </c>
      <c r="I225">
        <v>42.920353982300803</v>
      </c>
      <c r="J225">
        <v>25.663716814159201</v>
      </c>
      <c r="K225">
        <v>29.2035398230088</v>
      </c>
    </row>
    <row r="226" spans="1:11" x14ac:dyDescent="0.25">
      <c r="A226" t="s">
        <v>521</v>
      </c>
      <c r="B226">
        <v>1177</v>
      </c>
      <c r="C226">
        <v>40</v>
      </c>
      <c r="D226">
        <v>498</v>
      </c>
      <c r="E226">
        <v>308</v>
      </c>
      <c r="F226">
        <v>310</v>
      </c>
      <c r="G226">
        <v>21</v>
      </c>
      <c r="H226">
        <v>3.46020761245674</v>
      </c>
      <c r="I226">
        <v>43.079584775086502</v>
      </c>
      <c r="J226">
        <v>26.6435986159169</v>
      </c>
      <c r="K226">
        <v>26.816608996539699</v>
      </c>
    </row>
    <row r="227" spans="1:11" x14ac:dyDescent="0.25">
      <c r="A227" t="s">
        <v>522</v>
      </c>
      <c r="B227">
        <v>3428</v>
      </c>
      <c r="C227">
        <v>84</v>
      </c>
      <c r="D227">
        <v>1288</v>
      </c>
      <c r="E227">
        <v>1021</v>
      </c>
      <c r="F227">
        <v>952</v>
      </c>
      <c r="G227">
        <v>83</v>
      </c>
      <c r="H227">
        <v>2.5112107623318298</v>
      </c>
      <c r="I227">
        <v>38.505231689088099</v>
      </c>
      <c r="J227">
        <v>30.523168908819098</v>
      </c>
      <c r="K227">
        <v>28.460388639760801</v>
      </c>
    </row>
    <row r="228" spans="1:11" x14ac:dyDescent="0.25">
      <c r="A228" t="s">
        <v>523</v>
      </c>
      <c r="B228">
        <v>177</v>
      </c>
      <c r="C228">
        <v>2</v>
      </c>
      <c r="D228">
        <v>73</v>
      </c>
      <c r="E228">
        <v>52</v>
      </c>
      <c r="F228">
        <v>43</v>
      </c>
      <c r="G228">
        <v>7</v>
      </c>
      <c r="H228">
        <v>1.1764705882352899</v>
      </c>
      <c r="I228">
        <v>42.941176470588204</v>
      </c>
      <c r="J228">
        <v>30.588235294117599</v>
      </c>
      <c r="K228">
        <v>25.294117647058801</v>
      </c>
    </row>
    <row r="229" spans="1:11" x14ac:dyDescent="0.25">
      <c r="A229" t="s">
        <v>524</v>
      </c>
      <c r="B229">
        <v>1306</v>
      </c>
      <c r="C229">
        <v>36</v>
      </c>
      <c r="D229">
        <v>597</v>
      </c>
      <c r="E229">
        <v>368</v>
      </c>
      <c r="F229">
        <v>294</v>
      </c>
      <c r="G229">
        <v>11</v>
      </c>
      <c r="H229">
        <v>2.7799227799227699</v>
      </c>
      <c r="I229">
        <v>46.100386100385997</v>
      </c>
      <c r="J229">
        <v>28.416988416988399</v>
      </c>
      <c r="K229">
        <v>22.702702702702702</v>
      </c>
    </row>
    <row r="230" spans="1:11" x14ac:dyDescent="0.25">
      <c r="A230" t="s">
        <v>525</v>
      </c>
      <c r="B230">
        <v>1693</v>
      </c>
      <c r="C230">
        <v>50</v>
      </c>
      <c r="D230">
        <v>736</v>
      </c>
      <c r="E230">
        <v>479</v>
      </c>
      <c r="F230">
        <v>413</v>
      </c>
      <c r="G230">
        <v>15</v>
      </c>
      <c r="H230">
        <v>2.97973778307508</v>
      </c>
      <c r="I230">
        <v>43.861740166865303</v>
      </c>
      <c r="J230">
        <v>28.5458879618593</v>
      </c>
      <c r="K230">
        <v>24.612634088200199</v>
      </c>
    </row>
    <row r="231" spans="1:11" x14ac:dyDescent="0.25">
      <c r="A231" t="s">
        <v>526</v>
      </c>
      <c r="B231">
        <v>895</v>
      </c>
      <c r="C231">
        <v>13</v>
      </c>
      <c r="D231">
        <v>405</v>
      </c>
      <c r="E231">
        <v>251</v>
      </c>
      <c r="F231">
        <v>206</v>
      </c>
      <c r="G231">
        <v>20</v>
      </c>
      <c r="H231">
        <v>1.48571428571428</v>
      </c>
      <c r="I231">
        <v>46.285714285714199</v>
      </c>
      <c r="J231">
        <v>28.685714285714202</v>
      </c>
      <c r="K231">
        <v>23.542857142857098</v>
      </c>
    </row>
    <row r="232" spans="1:11" x14ac:dyDescent="0.25">
      <c r="A232" t="s">
        <v>527</v>
      </c>
      <c r="B232">
        <v>254</v>
      </c>
      <c r="C232">
        <v>9</v>
      </c>
      <c r="D232">
        <v>121</v>
      </c>
      <c r="E232">
        <v>59</v>
      </c>
      <c r="F232">
        <v>61</v>
      </c>
      <c r="G232">
        <v>4</v>
      </c>
      <c r="H232">
        <v>3.5999999999999899</v>
      </c>
      <c r="I232">
        <v>48.4</v>
      </c>
      <c r="J232">
        <v>23.599999999999898</v>
      </c>
      <c r="K232">
        <v>24.4</v>
      </c>
    </row>
    <row r="233" spans="1:11" x14ac:dyDescent="0.25">
      <c r="A233" t="s">
        <v>528</v>
      </c>
      <c r="B233">
        <v>955</v>
      </c>
      <c r="C233">
        <v>32</v>
      </c>
      <c r="D233">
        <v>420</v>
      </c>
      <c r="E233">
        <v>257</v>
      </c>
      <c r="F233">
        <v>229</v>
      </c>
      <c r="G233">
        <v>17</v>
      </c>
      <c r="H233">
        <v>3.41151385927505</v>
      </c>
      <c r="I233">
        <v>44.776119402985003</v>
      </c>
      <c r="J233">
        <v>27.398720682302699</v>
      </c>
      <c r="K233">
        <v>24.413646055437098</v>
      </c>
    </row>
    <row r="234" spans="1:11" x14ac:dyDescent="0.25">
      <c r="A234" t="s">
        <v>529</v>
      </c>
      <c r="B234">
        <v>3210</v>
      </c>
      <c r="C234">
        <v>68</v>
      </c>
      <c r="D234">
        <v>1303</v>
      </c>
      <c r="E234">
        <v>884</v>
      </c>
      <c r="F234">
        <v>844</v>
      </c>
      <c r="G234">
        <v>111</v>
      </c>
      <c r="H234">
        <v>2.1942562116811799</v>
      </c>
      <c r="I234">
        <v>42.045821232655697</v>
      </c>
      <c r="J234">
        <v>28.5253307518554</v>
      </c>
      <c r="K234">
        <v>27.2345918038076</v>
      </c>
    </row>
    <row r="235" spans="1:11" x14ac:dyDescent="0.25">
      <c r="A235" t="s">
        <v>530</v>
      </c>
      <c r="B235">
        <v>809</v>
      </c>
      <c r="C235">
        <v>21</v>
      </c>
      <c r="D235">
        <v>434</v>
      </c>
      <c r="E235">
        <v>210</v>
      </c>
      <c r="F235">
        <v>141</v>
      </c>
      <c r="G235">
        <v>3</v>
      </c>
      <c r="H235">
        <v>2.6054590570719598</v>
      </c>
      <c r="I235">
        <v>53.846153846153797</v>
      </c>
      <c r="J235">
        <v>26.054590570719601</v>
      </c>
      <c r="K235">
        <v>17.493796526054499</v>
      </c>
    </row>
    <row r="236" spans="1:11" x14ac:dyDescent="0.25">
      <c r="A236" t="s">
        <v>531</v>
      </c>
      <c r="B236">
        <v>909</v>
      </c>
      <c r="C236">
        <v>38</v>
      </c>
      <c r="D236">
        <v>357</v>
      </c>
      <c r="E236">
        <v>246</v>
      </c>
      <c r="F236">
        <v>258</v>
      </c>
      <c r="G236">
        <v>10</v>
      </c>
      <c r="H236">
        <v>4.2269187986651797</v>
      </c>
      <c r="I236">
        <v>39.710789766407103</v>
      </c>
      <c r="J236">
        <v>27.363737486095602</v>
      </c>
      <c r="K236">
        <v>28.698553948832</v>
      </c>
    </row>
    <row r="237" spans="1:11" x14ac:dyDescent="0.25">
      <c r="A237" t="s">
        <v>532</v>
      </c>
      <c r="B237">
        <v>1917</v>
      </c>
      <c r="C237">
        <v>48</v>
      </c>
      <c r="D237">
        <v>860</v>
      </c>
      <c r="E237">
        <v>544</v>
      </c>
      <c r="F237">
        <v>455</v>
      </c>
      <c r="G237">
        <v>10</v>
      </c>
      <c r="H237">
        <v>2.5170424750917602</v>
      </c>
      <c r="I237">
        <v>45.097011012060797</v>
      </c>
      <c r="J237">
        <v>28.526481384373302</v>
      </c>
      <c r="K237">
        <v>23.859465128474</v>
      </c>
    </row>
    <row r="238" spans="1:11" x14ac:dyDescent="0.25">
      <c r="A238" t="s">
        <v>211</v>
      </c>
      <c r="B238">
        <v>124</v>
      </c>
      <c r="C238">
        <v>2</v>
      </c>
      <c r="D238">
        <v>50</v>
      </c>
      <c r="E238">
        <v>27</v>
      </c>
      <c r="F238">
        <v>30</v>
      </c>
      <c r="G238">
        <v>15</v>
      </c>
      <c r="H238">
        <v>1.8348623853210999</v>
      </c>
      <c r="I238">
        <v>45.871559633027502</v>
      </c>
      <c r="J238">
        <v>24.7706422018348</v>
      </c>
      <c r="K238">
        <v>27.5229357798165</v>
      </c>
    </row>
    <row r="239" spans="1:11" x14ac:dyDescent="0.25">
      <c r="A239" t="s">
        <v>212</v>
      </c>
      <c r="B239">
        <v>53045</v>
      </c>
      <c r="C239">
        <v>1431</v>
      </c>
      <c r="D239">
        <v>23712</v>
      </c>
      <c r="E239">
        <v>14541</v>
      </c>
      <c r="F239">
        <v>12336</v>
      </c>
      <c r="G239">
        <v>1025</v>
      </c>
      <c r="H239">
        <v>2.7508650519031099</v>
      </c>
      <c r="I239">
        <v>45.582468281430202</v>
      </c>
      <c r="J239">
        <v>27.952710495963</v>
      </c>
      <c r="K239">
        <v>23.713956170703501</v>
      </c>
    </row>
    <row r="240" spans="1:11" x14ac:dyDescent="0.25">
      <c r="A240" t="s">
        <v>533</v>
      </c>
      <c r="B240">
        <v>2500</v>
      </c>
      <c r="C240">
        <v>69</v>
      </c>
      <c r="D240">
        <v>1112</v>
      </c>
      <c r="E240">
        <v>667</v>
      </c>
      <c r="F240">
        <v>475</v>
      </c>
      <c r="G240">
        <v>177</v>
      </c>
      <c r="H240">
        <v>2.9702970297029698</v>
      </c>
      <c r="I240">
        <v>47.869134739560899</v>
      </c>
      <c r="J240">
        <v>28.712871287128699</v>
      </c>
      <c r="K240">
        <v>20.447696943607401</v>
      </c>
    </row>
    <row r="241" spans="1:11" x14ac:dyDescent="0.25">
      <c r="A241" t="s">
        <v>534</v>
      </c>
      <c r="B241">
        <v>2486</v>
      </c>
      <c r="C241">
        <v>45</v>
      </c>
      <c r="D241">
        <v>1090</v>
      </c>
      <c r="E241">
        <v>686</v>
      </c>
      <c r="F241">
        <v>506</v>
      </c>
      <c r="G241">
        <v>159</v>
      </c>
      <c r="H241">
        <v>1.9338203695745499</v>
      </c>
      <c r="I241">
        <v>46.841426729694803</v>
      </c>
      <c r="J241">
        <v>29.4800171895143</v>
      </c>
      <c r="K241">
        <v>21.744735711216101</v>
      </c>
    </row>
    <row r="242" spans="1:11" x14ac:dyDescent="0.25">
      <c r="A242" t="s">
        <v>535</v>
      </c>
      <c r="B242">
        <v>992</v>
      </c>
      <c r="C242">
        <v>21</v>
      </c>
      <c r="D242">
        <v>327</v>
      </c>
      <c r="E242">
        <v>219</v>
      </c>
      <c r="F242">
        <v>212</v>
      </c>
      <c r="G242">
        <v>213</v>
      </c>
      <c r="H242">
        <v>2.69576379974326</v>
      </c>
      <c r="I242">
        <v>41.976893453145003</v>
      </c>
      <c r="J242">
        <v>28.112965340179699</v>
      </c>
      <c r="K242">
        <v>27.214377406931899</v>
      </c>
    </row>
    <row r="243" spans="1:11" x14ac:dyDescent="0.25">
      <c r="A243" t="s">
        <v>536</v>
      </c>
      <c r="B243">
        <v>607</v>
      </c>
      <c r="C243">
        <v>17</v>
      </c>
      <c r="D243">
        <v>248</v>
      </c>
      <c r="E243">
        <v>158</v>
      </c>
      <c r="F243">
        <v>138</v>
      </c>
      <c r="G243">
        <v>46</v>
      </c>
      <c r="H243">
        <v>3.0303030303030298</v>
      </c>
      <c r="I243">
        <v>44.2067736185383</v>
      </c>
      <c r="J243">
        <v>28.163992869875202</v>
      </c>
      <c r="K243">
        <v>24.5989304812834</v>
      </c>
    </row>
    <row r="244" spans="1:11" x14ac:dyDescent="0.25">
      <c r="A244" t="s">
        <v>537</v>
      </c>
      <c r="B244">
        <v>4913</v>
      </c>
      <c r="C244">
        <v>143</v>
      </c>
      <c r="D244">
        <v>2661</v>
      </c>
      <c r="E244">
        <v>1284</v>
      </c>
      <c r="F244">
        <v>804</v>
      </c>
      <c r="G244">
        <v>21</v>
      </c>
      <c r="H244">
        <v>2.92313982011447</v>
      </c>
      <c r="I244">
        <v>54.394930498773498</v>
      </c>
      <c r="J244">
        <v>26.2469337694194</v>
      </c>
      <c r="K244">
        <v>16.4349959116925</v>
      </c>
    </row>
    <row r="245" spans="1:11" x14ac:dyDescent="0.25">
      <c r="A245" t="s">
        <v>538</v>
      </c>
      <c r="B245">
        <v>523</v>
      </c>
      <c r="C245">
        <v>9</v>
      </c>
      <c r="D245">
        <v>285</v>
      </c>
      <c r="E245">
        <v>101</v>
      </c>
      <c r="F245">
        <v>123</v>
      </c>
      <c r="G245">
        <v>5</v>
      </c>
      <c r="H245">
        <v>1.73745173745173</v>
      </c>
      <c r="I245">
        <v>55.019305019305001</v>
      </c>
      <c r="J245">
        <v>19.498069498069398</v>
      </c>
      <c r="K245">
        <v>23.745173745173702</v>
      </c>
    </row>
    <row r="246" spans="1:11" x14ac:dyDescent="0.25">
      <c r="A246" t="s">
        <v>539</v>
      </c>
      <c r="B246">
        <v>1251</v>
      </c>
      <c r="C246">
        <v>34</v>
      </c>
      <c r="D246">
        <v>491</v>
      </c>
      <c r="E246">
        <v>352</v>
      </c>
      <c r="F246">
        <v>318</v>
      </c>
      <c r="G246">
        <v>56</v>
      </c>
      <c r="H246">
        <v>2.8451882845188199</v>
      </c>
      <c r="I246">
        <v>41.087866108786599</v>
      </c>
      <c r="J246">
        <v>29.456066945606601</v>
      </c>
      <c r="K246">
        <v>26.610878661087799</v>
      </c>
    </row>
    <row r="247" spans="1:11" x14ac:dyDescent="0.25">
      <c r="A247" t="s">
        <v>540</v>
      </c>
      <c r="B247">
        <v>1437</v>
      </c>
      <c r="C247">
        <v>36</v>
      </c>
      <c r="D247">
        <v>455</v>
      </c>
      <c r="E247">
        <v>285</v>
      </c>
      <c r="F247">
        <v>261</v>
      </c>
      <c r="G247">
        <v>400</v>
      </c>
      <c r="H247">
        <v>3.4715525554484001</v>
      </c>
      <c r="I247">
        <v>43.876567020250697</v>
      </c>
      <c r="J247">
        <v>27.4831243972999</v>
      </c>
      <c r="K247">
        <v>25.168756027000899</v>
      </c>
    </row>
    <row r="248" spans="1:11" x14ac:dyDescent="0.25">
      <c r="A248" t="s">
        <v>541</v>
      </c>
      <c r="B248">
        <v>1156</v>
      </c>
      <c r="C248">
        <v>34</v>
      </c>
      <c r="D248">
        <v>464</v>
      </c>
      <c r="E248">
        <v>333</v>
      </c>
      <c r="F248">
        <v>315</v>
      </c>
      <c r="G248">
        <v>10</v>
      </c>
      <c r="H248">
        <v>2.9668411867364699</v>
      </c>
      <c r="I248">
        <v>40.488656195462397</v>
      </c>
      <c r="J248">
        <v>29.0575916230366</v>
      </c>
      <c r="K248">
        <v>27.486910994764301</v>
      </c>
    </row>
    <row r="249" spans="1:11" x14ac:dyDescent="0.25">
      <c r="A249" t="s">
        <v>542</v>
      </c>
      <c r="B249">
        <v>982</v>
      </c>
      <c r="C249">
        <v>20</v>
      </c>
      <c r="D249">
        <v>358</v>
      </c>
      <c r="E249">
        <v>266</v>
      </c>
      <c r="F249">
        <v>215</v>
      </c>
      <c r="G249">
        <v>123</v>
      </c>
      <c r="H249">
        <v>2.3282887077997598</v>
      </c>
      <c r="I249">
        <v>41.676367869615802</v>
      </c>
      <c r="J249">
        <v>30.966239813736902</v>
      </c>
      <c r="K249">
        <v>25.0291036088474</v>
      </c>
    </row>
    <row r="250" spans="1:11" x14ac:dyDescent="0.25">
      <c r="A250" t="s">
        <v>543</v>
      </c>
      <c r="B250">
        <v>927</v>
      </c>
      <c r="C250">
        <v>27</v>
      </c>
      <c r="D250">
        <v>418</v>
      </c>
      <c r="E250">
        <v>263</v>
      </c>
      <c r="F250">
        <v>214</v>
      </c>
      <c r="G250">
        <v>5</v>
      </c>
      <c r="H250">
        <v>2.9284164859002102</v>
      </c>
      <c r="I250">
        <v>45.336225596529196</v>
      </c>
      <c r="J250">
        <v>28.524945770064999</v>
      </c>
      <c r="K250">
        <v>23.210412147505401</v>
      </c>
    </row>
    <row r="251" spans="1:11" x14ac:dyDescent="0.25">
      <c r="A251" t="s">
        <v>544</v>
      </c>
      <c r="B251">
        <v>848</v>
      </c>
      <c r="C251">
        <v>32</v>
      </c>
      <c r="D251">
        <v>364</v>
      </c>
      <c r="E251">
        <v>207</v>
      </c>
      <c r="F251">
        <v>142</v>
      </c>
      <c r="G251">
        <v>103</v>
      </c>
      <c r="H251">
        <v>4.2953020134228099</v>
      </c>
      <c r="I251">
        <v>48.859060402684499</v>
      </c>
      <c r="J251">
        <v>27.785234899328799</v>
      </c>
      <c r="K251">
        <v>19.060402684563702</v>
      </c>
    </row>
    <row r="252" spans="1:11" x14ac:dyDescent="0.25">
      <c r="A252" t="s">
        <v>545</v>
      </c>
      <c r="B252">
        <v>1486</v>
      </c>
      <c r="C252">
        <v>20</v>
      </c>
      <c r="D252">
        <v>774</v>
      </c>
      <c r="E252">
        <v>340</v>
      </c>
      <c r="F252">
        <v>327</v>
      </c>
      <c r="G252">
        <v>25</v>
      </c>
      <c r="H252">
        <v>1.3689253935660499</v>
      </c>
      <c r="I252">
        <v>52.977412731006098</v>
      </c>
      <c r="J252">
        <v>23.271731690622801</v>
      </c>
      <c r="K252">
        <v>22.381930184804901</v>
      </c>
    </row>
    <row r="253" spans="1:11" x14ac:dyDescent="0.25">
      <c r="A253" t="s">
        <v>546</v>
      </c>
      <c r="B253">
        <v>3400</v>
      </c>
      <c r="C253">
        <v>95</v>
      </c>
      <c r="D253">
        <v>1356</v>
      </c>
      <c r="E253">
        <v>914</v>
      </c>
      <c r="F253">
        <v>838</v>
      </c>
      <c r="G253">
        <v>197</v>
      </c>
      <c r="H253">
        <v>2.9659694036840398</v>
      </c>
      <c r="I253">
        <v>42.3353106462691</v>
      </c>
      <c r="J253">
        <v>28.535747736497001</v>
      </c>
      <c r="K253">
        <v>26.1629722135497</v>
      </c>
    </row>
    <row r="254" spans="1:11" x14ac:dyDescent="0.25">
      <c r="A254" t="s">
        <v>547</v>
      </c>
      <c r="B254">
        <v>6541</v>
      </c>
      <c r="C254">
        <v>165</v>
      </c>
      <c r="D254">
        <v>2468</v>
      </c>
      <c r="E254">
        <v>1597</v>
      </c>
      <c r="F254">
        <v>1450</v>
      </c>
      <c r="G254">
        <v>861</v>
      </c>
      <c r="H254">
        <v>2.9049295774647801</v>
      </c>
      <c r="I254">
        <v>43.450704225352098</v>
      </c>
      <c r="J254">
        <v>28.1161971830985</v>
      </c>
      <c r="K254">
        <v>25.528169014084501</v>
      </c>
    </row>
    <row r="255" spans="1:11" x14ac:dyDescent="0.25">
      <c r="A255" t="s">
        <v>548</v>
      </c>
      <c r="B255">
        <v>2013</v>
      </c>
      <c r="C255">
        <v>48</v>
      </c>
      <c r="D255">
        <v>937</v>
      </c>
      <c r="E255">
        <v>568</v>
      </c>
      <c r="F255">
        <v>448</v>
      </c>
      <c r="G255">
        <v>12</v>
      </c>
      <c r="H255">
        <v>2.39880059970015</v>
      </c>
      <c r="I255">
        <v>46.826586706646601</v>
      </c>
      <c r="J255">
        <v>28.3858070964517</v>
      </c>
      <c r="K255">
        <v>22.388805597201401</v>
      </c>
    </row>
    <row r="256" spans="1:11" x14ac:dyDescent="0.25">
      <c r="A256" t="s">
        <v>549</v>
      </c>
      <c r="B256">
        <v>676</v>
      </c>
      <c r="C256">
        <v>11</v>
      </c>
      <c r="D256">
        <v>244</v>
      </c>
      <c r="E256">
        <v>179</v>
      </c>
      <c r="F256">
        <v>200</v>
      </c>
      <c r="G256">
        <v>42</v>
      </c>
      <c r="H256">
        <v>1.7350157728706599</v>
      </c>
      <c r="I256">
        <v>38.485804416403703</v>
      </c>
      <c r="J256">
        <v>28.233438485804399</v>
      </c>
      <c r="K256">
        <v>31.545741324921099</v>
      </c>
    </row>
    <row r="257" spans="1:11" x14ac:dyDescent="0.25">
      <c r="A257" t="s">
        <v>550</v>
      </c>
      <c r="B257">
        <v>1050</v>
      </c>
      <c r="C257">
        <v>29</v>
      </c>
      <c r="D257">
        <v>455</v>
      </c>
      <c r="E257">
        <v>305</v>
      </c>
      <c r="F257">
        <v>258</v>
      </c>
      <c r="G257">
        <v>3</v>
      </c>
      <c r="H257">
        <v>2.7698185291308501</v>
      </c>
      <c r="I257">
        <v>43.457497612225403</v>
      </c>
      <c r="J257">
        <v>29.130850047755398</v>
      </c>
      <c r="K257">
        <v>24.641833810888201</v>
      </c>
    </row>
    <row r="258" spans="1:11" x14ac:dyDescent="0.25">
      <c r="A258" t="s">
        <v>551</v>
      </c>
      <c r="B258">
        <v>805</v>
      </c>
      <c r="C258">
        <v>17</v>
      </c>
      <c r="D258">
        <v>326</v>
      </c>
      <c r="E258">
        <v>218</v>
      </c>
      <c r="F258">
        <v>194</v>
      </c>
      <c r="G258">
        <v>50</v>
      </c>
      <c r="H258">
        <v>2.2516556291390701</v>
      </c>
      <c r="I258">
        <v>43.178807947019799</v>
      </c>
      <c r="J258">
        <v>28.8741721854304</v>
      </c>
      <c r="K258">
        <v>25.695364238410502</v>
      </c>
    </row>
    <row r="259" spans="1:11" x14ac:dyDescent="0.25">
      <c r="A259" t="s">
        <v>552</v>
      </c>
      <c r="B259">
        <v>197</v>
      </c>
      <c r="C259">
        <v>1</v>
      </c>
      <c r="D259">
        <v>66</v>
      </c>
      <c r="E259">
        <v>68</v>
      </c>
      <c r="F259">
        <v>55</v>
      </c>
      <c r="G259">
        <v>7</v>
      </c>
      <c r="H259">
        <v>0.52631578947368396</v>
      </c>
      <c r="I259">
        <v>34.736842105263101</v>
      </c>
      <c r="J259">
        <v>35.789473684210499</v>
      </c>
      <c r="K259">
        <v>28.947368421052602</v>
      </c>
    </row>
    <row r="260" spans="1:11" x14ac:dyDescent="0.25">
      <c r="A260" t="s">
        <v>553</v>
      </c>
      <c r="B260">
        <v>1187</v>
      </c>
      <c r="C260">
        <v>40</v>
      </c>
      <c r="D260">
        <v>460</v>
      </c>
      <c r="E260">
        <v>314</v>
      </c>
      <c r="F260">
        <v>356</v>
      </c>
      <c r="G260">
        <v>17</v>
      </c>
      <c r="H260">
        <v>3.4188034188034102</v>
      </c>
      <c r="I260">
        <v>39.316239316239297</v>
      </c>
      <c r="J260">
        <v>26.837606837606799</v>
      </c>
      <c r="K260">
        <v>30.427350427350401</v>
      </c>
    </row>
    <row r="261" spans="1:11" x14ac:dyDescent="0.25">
      <c r="A261" t="s">
        <v>554</v>
      </c>
      <c r="B261">
        <v>3513</v>
      </c>
      <c r="C261">
        <v>85</v>
      </c>
      <c r="D261">
        <v>1310</v>
      </c>
      <c r="E261">
        <v>925</v>
      </c>
      <c r="F261">
        <v>966</v>
      </c>
      <c r="G261">
        <v>227</v>
      </c>
      <c r="H261">
        <v>2.5867315885575102</v>
      </c>
      <c r="I261">
        <v>39.866098600121703</v>
      </c>
      <c r="J261">
        <v>28.1497261107729</v>
      </c>
      <c r="K261">
        <v>29.397443700547701</v>
      </c>
    </row>
    <row r="262" spans="1:11" x14ac:dyDescent="0.25">
      <c r="A262" t="s">
        <v>555</v>
      </c>
      <c r="B262">
        <v>166</v>
      </c>
      <c r="C262">
        <v>4</v>
      </c>
      <c r="D262">
        <v>61</v>
      </c>
      <c r="E262">
        <v>56</v>
      </c>
      <c r="F262">
        <v>44</v>
      </c>
      <c r="G262">
        <v>1</v>
      </c>
      <c r="H262">
        <v>2.4242424242424199</v>
      </c>
      <c r="I262">
        <v>36.969696969696898</v>
      </c>
      <c r="J262">
        <v>33.939393939393902</v>
      </c>
      <c r="K262">
        <v>26.6666666666666</v>
      </c>
    </row>
    <row r="263" spans="1:11" x14ac:dyDescent="0.25">
      <c r="A263" t="s">
        <v>556</v>
      </c>
      <c r="B263">
        <v>1179</v>
      </c>
      <c r="C263">
        <v>37</v>
      </c>
      <c r="D263">
        <v>520</v>
      </c>
      <c r="E263">
        <v>306</v>
      </c>
      <c r="F263">
        <v>250</v>
      </c>
      <c r="G263">
        <v>66</v>
      </c>
      <c r="H263">
        <v>3.3243486073674702</v>
      </c>
      <c r="I263">
        <v>46.720575022461801</v>
      </c>
      <c r="J263">
        <v>27.493261455525602</v>
      </c>
      <c r="K263">
        <v>22.4618149146451</v>
      </c>
    </row>
    <row r="264" spans="1:11" x14ac:dyDescent="0.25">
      <c r="A264" t="s">
        <v>557</v>
      </c>
      <c r="B264">
        <v>1762</v>
      </c>
      <c r="C264">
        <v>40</v>
      </c>
      <c r="D264">
        <v>704</v>
      </c>
      <c r="E264">
        <v>493</v>
      </c>
      <c r="F264">
        <v>412</v>
      </c>
      <c r="G264">
        <v>113</v>
      </c>
      <c r="H264">
        <v>2.4257125530624601</v>
      </c>
      <c r="I264">
        <v>42.692540933899302</v>
      </c>
      <c r="J264">
        <v>29.8969072164948</v>
      </c>
      <c r="K264">
        <v>24.984839296543299</v>
      </c>
    </row>
    <row r="265" spans="1:11" x14ac:dyDescent="0.25">
      <c r="A265" t="s">
        <v>558</v>
      </c>
      <c r="B265">
        <v>927</v>
      </c>
      <c r="C265">
        <v>28</v>
      </c>
      <c r="D265">
        <v>408</v>
      </c>
      <c r="E265">
        <v>264</v>
      </c>
      <c r="F265">
        <v>198</v>
      </c>
      <c r="G265">
        <v>29</v>
      </c>
      <c r="H265">
        <v>3.1180400890868598</v>
      </c>
      <c r="I265">
        <v>45.434298440979902</v>
      </c>
      <c r="J265">
        <v>29.398663697104599</v>
      </c>
      <c r="K265">
        <v>22.0489977728285</v>
      </c>
    </row>
    <row r="266" spans="1:11" x14ac:dyDescent="0.25">
      <c r="A266" t="s">
        <v>559</v>
      </c>
      <c r="B266">
        <v>208</v>
      </c>
      <c r="C266">
        <v>5</v>
      </c>
      <c r="D266">
        <v>86</v>
      </c>
      <c r="E266">
        <v>55</v>
      </c>
      <c r="F266">
        <v>56</v>
      </c>
      <c r="G266">
        <v>6</v>
      </c>
      <c r="H266">
        <v>2.4752475247524699</v>
      </c>
      <c r="I266">
        <v>42.574257425742502</v>
      </c>
      <c r="J266">
        <v>27.2277227722772</v>
      </c>
      <c r="K266">
        <v>27.722772277227701</v>
      </c>
    </row>
    <row r="267" spans="1:11" x14ac:dyDescent="0.25">
      <c r="A267" t="s">
        <v>560</v>
      </c>
      <c r="B267">
        <v>930</v>
      </c>
      <c r="C267">
        <v>30</v>
      </c>
      <c r="D267">
        <v>392</v>
      </c>
      <c r="E267">
        <v>263</v>
      </c>
      <c r="F267">
        <v>228</v>
      </c>
      <c r="G267">
        <v>17</v>
      </c>
      <c r="H267">
        <v>3.28587075575027</v>
      </c>
      <c r="I267">
        <v>42.935377875136901</v>
      </c>
      <c r="J267">
        <v>28.806133625410698</v>
      </c>
      <c r="K267">
        <v>24.972617743701999</v>
      </c>
    </row>
    <row r="268" spans="1:11" x14ac:dyDescent="0.25">
      <c r="A268" t="s">
        <v>561</v>
      </c>
      <c r="B268">
        <v>3127</v>
      </c>
      <c r="C268">
        <v>73</v>
      </c>
      <c r="D268">
        <v>1170</v>
      </c>
      <c r="E268">
        <v>847</v>
      </c>
      <c r="F268">
        <v>788</v>
      </c>
      <c r="G268">
        <v>249</v>
      </c>
      <c r="H268">
        <v>2.5364836692147299</v>
      </c>
      <c r="I268">
        <v>40.6532314107018</v>
      </c>
      <c r="J268">
        <v>29.430159833217498</v>
      </c>
      <c r="K268">
        <v>27.380125086865799</v>
      </c>
    </row>
    <row r="269" spans="1:11" x14ac:dyDescent="0.25">
      <c r="A269" t="s">
        <v>562</v>
      </c>
      <c r="B269">
        <v>771</v>
      </c>
      <c r="C269">
        <v>13</v>
      </c>
      <c r="D269">
        <v>441</v>
      </c>
      <c r="E269">
        <v>171</v>
      </c>
      <c r="F269">
        <v>135</v>
      </c>
      <c r="G269">
        <v>11</v>
      </c>
      <c r="H269">
        <v>1.7105263157894699</v>
      </c>
      <c r="I269">
        <v>58.0263157894736</v>
      </c>
      <c r="J269">
        <v>22.5</v>
      </c>
      <c r="K269">
        <v>17.7631578947368</v>
      </c>
    </row>
    <row r="270" spans="1:11" x14ac:dyDescent="0.25">
      <c r="A270" t="s">
        <v>563</v>
      </c>
      <c r="B270">
        <v>888</v>
      </c>
      <c r="C270">
        <v>44</v>
      </c>
      <c r="D270">
        <v>310</v>
      </c>
      <c r="E270">
        <v>211</v>
      </c>
      <c r="F270">
        <v>235</v>
      </c>
      <c r="G270">
        <v>88</v>
      </c>
      <c r="H270">
        <v>5.5</v>
      </c>
      <c r="I270">
        <v>38.75</v>
      </c>
      <c r="J270">
        <v>26.375</v>
      </c>
      <c r="K270">
        <v>29.375</v>
      </c>
    </row>
    <row r="271" spans="1:11" x14ac:dyDescent="0.25">
      <c r="A271" t="s">
        <v>564</v>
      </c>
      <c r="B271">
        <v>1863</v>
      </c>
      <c r="C271">
        <v>58</v>
      </c>
      <c r="D271">
        <v>764</v>
      </c>
      <c r="E271">
        <v>548</v>
      </c>
      <c r="F271">
        <v>480</v>
      </c>
      <c r="G271">
        <v>13</v>
      </c>
      <c r="H271">
        <v>3.1351351351351302</v>
      </c>
      <c r="I271">
        <v>41.297297297297298</v>
      </c>
      <c r="J271">
        <v>29.6216216216216</v>
      </c>
      <c r="K271">
        <v>25.945945945945901</v>
      </c>
    </row>
    <row r="272" spans="1:11" x14ac:dyDescent="0.25">
      <c r="A272" t="s">
        <v>227</v>
      </c>
      <c r="B272">
        <v>104</v>
      </c>
      <c r="C272" t="s">
        <v>799</v>
      </c>
      <c r="D272">
        <v>37</v>
      </c>
      <c r="E272">
        <v>31</v>
      </c>
      <c r="F272">
        <v>24</v>
      </c>
      <c r="G272">
        <v>12</v>
      </c>
      <c r="H272" t="s">
        <v>799</v>
      </c>
      <c r="I272">
        <v>40.2173913043478</v>
      </c>
      <c r="J272">
        <v>33.695652173912997</v>
      </c>
      <c r="K272">
        <v>26.086956521739101</v>
      </c>
    </row>
    <row r="273" spans="1:11" x14ac:dyDescent="0.25">
      <c r="A273" t="s">
        <v>228</v>
      </c>
      <c r="B273">
        <v>51415</v>
      </c>
      <c r="C273">
        <v>1330</v>
      </c>
      <c r="D273">
        <v>21562</v>
      </c>
      <c r="E273">
        <v>13494</v>
      </c>
      <c r="F273">
        <v>11665</v>
      </c>
      <c r="G273">
        <v>3364</v>
      </c>
      <c r="H273">
        <v>2.7678924476077502</v>
      </c>
      <c r="I273">
        <v>44.873155605502397</v>
      </c>
      <c r="J273">
        <v>28.082662171442799</v>
      </c>
      <c r="K273">
        <v>24.276289775446902</v>
      </c>
    </row>
    <row r="274" spans="1:11" x14ac:dyDescent="0.25">
      <c r="A274" t="s">
        <v>565</v>
      </c>
      <c r="B274">
        <v>2506</v>
      </c>
      <c r="C274">
        <v>74</v>
      </c>
      <c r="D274">
        <v>1170</v>
      </c>
      <c r="E274">
        <v>622</v>
      </c>
      <c r="F274">
        <v>459</v>
      </c>
      <c r="G274">
        <v>181</v>
      </c>
      <c r="H274">
        <v>3.1827956989247301</v>
      </c>
      <c r="I274">
        <v>50.322580645161203</v>
      </c>
      <c r="J274">
        <v>26.752688172043001</v>
      </c>
      <c r="K274">
        <v>19.7419354838709</v>
      </c>
    </row>
    <row r="275" spans="1:11" x14ac:dyDescent="0.25">
      <c r="A275" t="s">
        <v>566</v>
      </c>
      <c r="B275">
        <v>2398</v>
      </c>
      <c r="C275">
        <v>39</v>
      </c>
      <c r="D275">
        <v>983</v>
      </c>
      <c r="E275">
        <v>651</v>
      </c>
      <c r="F275">
        <v>540</v>
      </c>
      <c r="G275">
        <v>185</v>
      </c>
      <c r="H275">
        <v>1.7623136014459999</v>
      </c>
      <c r="I275">
        <v>44.419340262087601</v>
      </c>
      <c r="J275">
        <v>29.4170808856755</v>
      </c>
      <c r="K275">
        <v>24.401265250790701</v>
      </c>
    </row>
    <row r="276" spans="1:11" x14ac:dyDescent="0.25">
      <c r="A276" t="s">
        <v>567</v>
      </c>
      <c r="B276">
        <v>931</v>
      </c>
      <c r="C276">
        <v>3</v>
      </c>
      <c r="D276">
        <v>73</v>
      </c>
      <c r="E276">
        <v>47</v>
      </c>
      <c r="F276">
        <v>194</v>
      </c>
      <c r="G276">
        <v>614</v>
      </c>
      <c r="H276">
        <v>0.94637223974763396</v>
      </c>
      <c r="I276">
        <v>23.0283911671924</v>
      </c>
      <c r="J276">
        <v>14.8264984227129</v>
      </c>
      <c r="K276">
        <v>61.198738170346999</v>
      </c>
    </row>
    <row r="277" spans="1:11" x14ac:dyDescent="0.25">
      <c r="A277" t="s">
        <v>568</v>
      </c>
      <c r="B277">
        <v>613</v>
      </c>
      <c r="C277">
        <v>10</v>
      </c>
      <c r="D277">
        <v>201</v>
      </c>
      <c r="E277">
        <v>137</v>
      </c>
      <c r="F277">
        <v>129</v>
      </c>
      <c r="G277">
        <v>136</v>
      </c>
      <c r="H277">
        <v>2.0964360587002</v>
      </c>
      <c r="I277">
        <v>42.138364779874202</v>
      </c>
      <c r="J277">
        <v>28.7211740041928</v>
      </c>
      <c r="K277">
        <v>27.044025157232699</v>
      </c>
    </row>
    <row r="278" spans="1:11" x14ac:dyDescent="0.25">
      <c r="A278" t="s">
        <v>569</v>
      </c>
      <c r="B278">
        <v>4758</v>
      </c>
      <c r="C278">
        <v>157</v>
      </c>
      <c r="D278">
        <v>2599</v>
      </c>
      <c r="E278">
        <v>1195</v>
      </c>
      <c r="F278">
        <v>786</v>
      </c>
      <c r="G278">
        <v>21</v>
      </c>
      <c r="H278">
        <v>3.3143339666455498</v>
      </c>
      <c r="I278">
        <v>54.865948912813998</v>
      </c>
      <c r="J278">
        <v>25.226936879881698</v>
      </c>
      <c r="K278">
        <v>16.592780240658598</v>
      </c>
    </row>
    <row r="279" spans="1:11" x14ac:dyDescent="0.25">
      <c r="A279" t="s">
        <v>570</v>
      </c>
      <c r="B279">
        <v>423</v>
      </c>
      <c r="C279">
        <v>8</v>
      </c>
      <c r="D279">
        <v>174</v>
      </c>
      <c r="E279">
        <v>127</v>
      </c>
      <c r="F279">
        <v>113</v>
      </c>
      <c r="G279">
        <v>1</v>
      </c>
      <c r="H279">
        <v>1.8957345971563899</v>
      </c>
      <c r="I279">
        <v>41.232227488151601</v>
      </c>
      <c r="J279">
        <v>30.094786729857798</v>
      </c>
      <c r="K279">
        <v>26.7772511848341</v>
      </c>
    </row>
    <row r="280" spans="1:11" x14ac:dyDescent="0.25">
      <c r="A280" t="s">
        <v>571</v>
      </c>
      <c r="B280">
        <v>1140</v>
      </c>
      <c r="C280">
        <v>34</v>
      </c>
      <c r="D280">
        <v>465</v>
      </c>
      <c r="E280">
        <v>323</v>
      </c>
      <c r="F280">
        <v>310</v>
      </c>
      <c r="G280">
        <v>8</v>
      </c>
      <c r="H280">
        <v>3.0035335689045901</v>
      </c>
      <c r="I280">
        <v>41.077738515900997</v>
      </c>
      <c r="J280">
        <v>28.533568904593601</v>
      </c>
      <c r="K280">
        <v>27.385159010600699</v>
      </c>
    </row>
    <row r="281" spans="1:11" x14ac:dyDescent="0.25">
      <c r="A281" t="s">
        <v>572</v>
      </c>
      <c r="B281">
        <v>1411</v>
      </c>
      <c r="C281">
        <v>4</v>
      </c>
      <c r="D281">
        <v>22</v>
      </c>
      <c r="E281">
        <v>10</v>
      </c>
      <c r="F281">
        <v>226</v>
      </c>
      <c r="G281">
        <v>1149</v>
      </c>
      <c r="H281">
        <v>1.5267175572519001</v>
      </c>
      <c r="I281">
        <v>8.3969465648854893</v>
      </c>
      <c r="J281">
        <v>3.8167938931297698</v>
      </c>
      <c r="K281">
        <v>86.259541984732806</v>
      </c>
    </row>
    <row r="282" spans="1:11" x14ac:dyDescent="0.25">
      <c r="A282" t="s">
        <v>573</v>
      </c>
      <c r="B282">
        <v>1114</v>
      </c>
      <c r="C282">
        <v>31</v>
      </c>
      <c r="D282">
        <v>434</v>
      </c>
      <c r="E282">
        <v>334</v>
      </c>
      <c r="F282">
        <v>298</v>
      </c>
      <c r="G282">
        <v>17</v>
      </c>
      <c r="H282">
        <v>2.8258887876025498</v>
      </c>
      <c r="I282">
        <v>39.562443026435702</v>
      </c>
      <c r="J282">
        <v>30.446672743846801</v>
      </c>
      <c r="K282">
        <v>27.164995442114801</v>
      </c>
    </row>
    <row r="283" spans="1:11" x14ac:dyDescent="0.25">
      <c r="A283" t="s">
        <v>574</v>
      </c>
      <c r="B283">
        <v>918</v>
      </c>
      <c r="C283">
        <v>21</v>
      </c>
      <c r="D283">
        <v>406</v>
      </c>
      <c r="E283">
        <v>253</v>
      </c>
      <c r="F283">
        <v>170</v>
      </c>
      <c r="G283">
        <v>68</v>
      </c>
      <c r="H283">
        <v>2.4705882352941102</v>
      </c>
      <c r="I283">
        <v>47.764705882352899</v>
      </c>
      <c r="J283">
        <v>29.764705882352899</v>
      </c>
      <c r="K283">
        <v>20</v>
      </c>
    </row>
    <row r="284" spans="1:11" x14ac:dyDescent="0.25">
      <c r="A284" t="s">
        <v>575</v>
      </c>
      <c r="B284">
        <v>977</v>
      </c>
      <c r="C284">
        <v>31</v>
      </c>
      <c r="D284">
        <v>430</v>
      </c>
      <c r="E284">
        <v>268</v>
      </c>
      <c r="F284">
        <v>241</v>
      </c>
      <c r="G284">
        <v>7</v>
      </c>
      <c r="H284">
        <v>3.19587628865979</v>
      </c>
      <c r="I284">
        <v>44.329896907216401</v>
      </c>
      <c r="J284">
        <v>27.628865979381398</v>
      </c>
      <c r="K284">
        <v>24.845360824742201</v>
      </c>
    </row>
    <row r="285" spans="1:11" x14ac:dyDescent="0.25">
      <c r="A285" t="s">
        <v>576</v>
      </c>
      <c r="B285">
        <v>846</v>
      </c>
      <c r="C285">
        <v>20</v>
      </c>
      <c r="D285">
        <v>409</v>
      </c>
      <c r="E285">
        <v>215</v>
      </c>
      <c r="F285">
        <v>118</v>
      </c>
      <c r="G285">
        <v>84</v>
      </c>
      <c r="H285">
        <v>2.6246719160104899</v>
      </c>
      <c r="I285">
        <v>53.674540682414602</v>
      </c>
      <c r="J285">
        <v>28.215223097112801</v>
      </c>
      <c r="K285">
        <v>15.485564304461899</v>
      </c>
    </row>
    <row r="286" spans="1:11" x14ac:dyDescent="0.25">
      <c r="A286" t="s">
        <v>577</v>
      </c>
      <c r="B286">
        <v>1512</v>
      </c>
      <c r="C286">
        <v>48</v>
      </c>
      <c r="D286">
        <v>634</v>
      </c>
      <c r="E286">
        <v>417</v>
      </c>
      <c r="F286">
        <v>403</v>
      </c>
      <c r="G286">
        <v>10</v>
      </c>
      <c r="H286">
        <v>3.1957390146471298</v>
      </c>
      <c r="I286">
        <v>42.2103861517976</v>
      </c>
      <c r="J286">
        <v>27.762982689746998</v>
      </c>
      <c r="K286">
        <v>26.8308921438082</v>
      </c>
    </row>
    <row r="287" spans="1:11" x14ac:dyDescent="0.25">
      <c r="A287" t="s">
        <v>578</v>
      </c>
      <c r="B287">
        <v>3377</v>
      </c>
      <c r="C287">
        <v>96</v>
      </c>
      <c r="D287">
        <v>1267</v>
      </c>
      <c r="E287">
        <v>866</v>
      </c>
      <c r="F287">
        <v>801</v>
      </c>
      <c r="G287">
        <v>347</v>
      </c>
      <c r="H287">
        <v>3.16831683168316</v>
      </c>
      <c r="I287">
        <v>41.815181518151803</v>
      </c>
      <c r="J287">
        <v>28.580858085808501</v>
      </c>
      <c r="K287">
        <v>26.435643564356401</v>
      </c>
    </row>
    <row r="288" spans="1:11" x14ac:dyDescent="0.25">
      <c r="A288" t="s">
        <v>579</v>
      </c>
      <c r="B288">
        <v>6528</v>
      </c>
      <c r="C288">
        <v>204</v>
      </c>
      <c r="D288">
        <v>2643</v>
      </c>
      <c r="E288">
        <v>1685</v>
      </c>
      <c r="F288">
        <v>1418</v>
      </c>
      <c r="G288">
        <v>578</v>
      </c>
      <c r="H288">
        <v>3.4285714285714199</v>
      </c>
      <c r="I288">
        <v>44.420168067226797</v>
      </c>
      <c r="J288">
        <v>28.3193277310924</v>
      </c>
      <c r="K288">
        <v>23.831932773109202</v>
      </c>
    </row>
    <row r="289" spans="1:11" x14ac:dyDescent="0.25">
      <c r="A289" t="s">
        <v>580</v>
      </c>
      <c r="B289">
        <v>1909</v>
      </c>
      <c r="C289">
        <v>57</v>
      </c>
      <c r="D289">
        <v>813</v>
      </c>
      <c r="E289">
        <v>532</v>
      </c>
      <c r="F289">
        <v>488</v>
      </c>
      <c r="G289">
        <v>19</v>
      </c>
      <c r="H289">
        <v>3.01587301587301</v>
      </c>
      <c r="I289">
        <v>43.015873015872998</v>
      </c>
      <c r="J289">
        <v>28.148148148148099</v>
      </c>
      <c r="K289">
        <v>25.820105820105798</v>
      </c>
    </row>
    <row r="290" spans="1:11" x14ac:dyDescent="0.25">
      <c r="A290" t="s">
        <v>581</v>
      </c>
      <c r="B290">
        <v>657</v>
      </c>
      <c r="C290">
        <v>18</v>
      </c>
      <c r="D290">
        <v>252</v>
      </c>
      <c r="E290">
        <v>184</v>
      </c>
      <c r="F290">
        <v>183</v>
      </c>
      <c r="G290">
        <v>20</v>
      </c>
      <c r="H290">
        <v>2.8257456828885399</v>
      </c>
      <c r="I290">
        <v>39.560439560439498</v>
      </c>
      <c r="J290">
        <v>28.885400313971701</v>
      </c>
      <c r="K290">
        <v>28.7284144427001</v>
      </c>
    </row>
    <row r="291" spans="1:11" x14ac:dyDescent="0.25">
      <c r="A291" t="s">
        <v>582</v>
      </c>
      <c r="B291">
        <v>1056</v>
      </c>
      <c r="C291">
        <v>25</v>
      </c>
      <c r="D291">
        <v>472</v>
      </c>
      <c r="E291">
        <v>297</v>
      </c>
      <c r="F291">
        <v>261</v>
      </c>
      <c r="G291">
        <v>1</v>
      </c>
      <c r="H291">
        <v>2.3696682464454901</v>
      </c>
      <c r="I291">
        <v>44.739336492890999</v>
      </c>
      <c r="J291">
        <v>28.151658767772499</v>
      </c>
      <c r="K291">
        <v>24.739336492890899</v>
      </c>
    </row>
    <row r="292" spans="1:11" x14ac:dyDescent="0.25">
      <c r="A292" t="s">
        <v>583</v>
      </c>
      <c r="B292">
        <v>808</v>
      </c>
      <c r="C292">
        <v>9</v>
      </c>
      <c r="D292">
        <v>338</v>
      </c>
      <c r="E292">
        <v>194</v>
      </c>
      <c r="F292">
        <v>209</v>
      </c>
      <c r="G292">
        <v>58</v>
      </c>
      <c r="H292">
        <v>1.2</v>
      </c>
      <c r="I292">
        <v>45.066666666666599</v>
      </c>
      <c r="J292">
        <v>25.8666666666666</v>
      </c>
      <c r="K292">
        <v>27.8666666666666</v>
      </c>
    </row>
    <row r="293" spans="1:11" x14ac:dyDescent="0.25">
      <c r="A293" t="s">
        <v>584</v>
      </c>
      <c r="B293">
        <v>202</v>
      </c>
      <c r="C293">
        <v>2</v>
      </c>
      <c r="D293">
        <v>82</v>
      </c>
      <c r="E293">
        <v>58</v>
      </c>
      <c r="F293">
        <v>48</v>
      </c>
      <c r="G293">
        <v>12</v>
      </c>
      <c r="H293">
        <v>1.0526315789473599</v>
      </c>
      <c r="I293">
        <v>43.157894736842103</v>
      </c>
      <c r="J293">
        <v>30.5263157894736</v>
      </c>
      <c r="K293">
        <v>25.2631578947368</v>
      </c>
    </row>
    <row r="294" spans="1:11" x14ac:dyDescent="0.25">
      <c r="A294" t="s">
        <v>585</v>
      </c>
      <c r="B294">
        <v>1084</v>
      </c>
      <c r="C294">
        <v>26</v>
      </c>
      <c r="D294">
        <v>443</v>
      </c>
      <c r="E294">
        <v>297</v>
      </c>
      <c r="F294">
        <v>300</v>
      </c>
      <c r="G294">
        <v>18</v>
      </c>
      <c r="H294">
        <v>2.4390243902439002</v>
      </c>
      <c r="I294">
        <v>41.557223264540298</v>
      </c>
      <c r="J294">
        <v>27.861163227016799</v>
      </c>
      <c r="K294">
        <v>28.142589118198799</v>
      </c>
    </row>
    <row r="295" spans="1:11" x14ac:dyDescent="0.25">
      <c r="A295" t="s">
        <v>586</v>
      </c>
      <c r="B295">
        <v>3326</v>
      </c>
      <c r="C295">
        <v>108</v>
      </c>
      <c r="D295">
        <v>1293</v>
      </c>
      <c r="E295">
        <v>906</v>
      </c>
      <c r="F295">
        <v>915</v>
      </c>
      <c r="G295">
        <v>104</v>
      </c>
      <c r="H295">
        <v>3.3519553072625698</v>
      </c>
      <c r="I295">
        <v>40.130353817504599</v>
      </c>
      <c r="J295">
        <v>28.119180633147099</v>
      </c>
      <c r="K295">
        <v>28.398510242085599</v>
      </c>
    </row>
    <row r="296" spans="1:11" x14ac:dyDescent="0.25">
      <c r="A296" t="s">
        <v>587</v>
      </c>
      <c r="B296">
        <v>177</v>
      </c>
      <c r="C296">
        <v>2</v>
      </c>
      <c r="D296">
        <v>83</v>
      </c>
      <c r="E296">
        <v>52</v>
      </c>
      <c r="F296">
        <v>40</v>
      </c>
      <c r="G296" t="s">
        <v>799</v>
      </c>
      <c r="H296">
        <v>1.1299435028248499</v>
      </c>
      <c r="I296">
        <v>46.892655367231598</v>
      </c>
      <c r="J296">
        <v>29.3785310734463</v>
      </c>
      <c r="K296">
        <v>22.598870056497098</v>
      </c>
    </row>
    <row r="297" spans="1:11" x14ac:dyDescent="0.25">
      <c r="A297" t="s">
        <v>588</v>
      </c>
      <c r="B297">
        <v>1135</v>
      </c>
      <c r="C297">
        <v>13</v>
      </c>
      <c r="D297">
        <v>453</v>
      </c>
      <c r="E297">
        <v>256</v>
      </c>
      <c r="F297">
        <v>232</v>
      </c>
      <c r="G297">
        <v>181</v>
      </c>
      <c r="H297">
        <v>1.36268343815513</v>
      </c>
      <c r="I297">
        <v>47.484276729559703</v>
      </c>
      <c r="J297">
        <v>26.834381551362601</v>
      </c>
      <c r="K297">
        <v>24.318658280922399</v>
      </c>
    </row>
    <row r="298" spans="1:11" x14ac:dyDescent="0.25">
      <c r="A298" t="s">
        <v>589</v>
      </c>
      <c r="B298">
        <v>1659</v>
      </c>
      <c r="C298">
        <v>40</v>
      </c>
      <c r="D298">
        <v>658</v>
      </c>
      <c r="E298">
        <v>450</v>
      </c>
      <c r="F298">
        <v>425</v>
      </c>
      <c r="G298">
        <v>86</v>
      </c>
      <c r="H298">
        <v>2.5429116338207201</v>
      </c>
      <c r="I298">
        <v>41.8308963763509</v>
      </c>
      <c r="J298">
        <v>28.607755880483101</v>
      </c>
      <c r="K298">
        <v>27.018436109345199</v>
      </c>
    </row>
    <row r="299" spans="1:11" x14ac:dyDescent="0.25">
      <c r="A299" t="s">
        <v>590</v>
      </c>
      <c r="B299">
        <v>894</v>
      </c>
      <c r="C299">
        <v>15</v>
      </c>
      <c r="D299">
        <v>405</v>
      </c>
      <c r="E299">
        <v>267</v>
      </c>
      <c r="F299">
        <v>184</v>
      </c>
      <c r="G299">
        <v>23</v>
      </c>
      <c r="H299">
        <v>1.72215843857634</v>
      </c>
      <c r="I299">
        <v>46.498277841561404</v>
      </c>
      <c r="J299">
        <v>30.654420206659001</v>
      </c>
      <c r="K299">
        <v>21.125143513203199</v>
      </c>
    </row>
    <row r="300" spans="1:11" x14ac:dyDescent="0.25">
      <c r="A300" t="s">
        <v>591</v>
      </c>
      <c r="B300">
        <v>202</v>
      </c>
      <c r="C300">
        <v>4</v>
      </c>
      <c r="D300">
        <v>85</v>
      </c>
      <c r="E300">
        <v>65</v>
      </c>
      <c r="F300">
        <v>40</v>
      </c>
      <c r="G300">
        <v>8</v>
      </c>
      <c r="H300">
        <v>2.0618556701030899</v>
      </c>
      <c r="I300">
        <v>43.814432989690701</v>
      </c>
      <c r="J300">
        <v>33.505154639175203</v>
      </c>
      <c r="K300">
        <v>20.618556701030901</v>
      </c>
    </row>
    <row r="301" spans="1:11" x14ac:dyDescent="0.25">
      <c r="A301" t="s">
        <v>592</v>
      </c>
      <c r="B301">
        <v>871</v>
      </c>
      <c r="C301">
        <v>24</v>
      </c>
      <c r="D301">
        <v>392</v>
      </c>
      <c r="E301">
        <v>235</v>
      </c>
      <c r="F301">
        <v>209</v>
      </c>
      <c r="G301">
        <v>11</v>
      </c>
      <c r="H301">
        <v>2.7906976744185998</v>
      </c>
      <c r="I301">
        <v>45.581395348837198</v>
      </c>
      <c r="J301">
        <v>27.325581395348799</v>
      </c>
      <c r="K301">
        <v>24.302325581395301</v>
      </c>
    </row>
    <row r="302" spans="1:11" x14ac:dyDescent="0.25">
      <c r="A302" t="s">
        <v>593</v>
      </c>
      <c r="B302">
        <v>3054</v>
      </c>
      <c r="C302">
        <v>65</v>
      </c>
      <c r="D302">
        <v>1176</v>
      </c>
      <c r="E302">
        <v>880</v>
      </c>
      <c r="F302">
        <v>783</v>
      </c>
      <c r="G302">
        <v>150</v>
      </c>
      <c r="H302">
        <v>2.2382920110192801</v>
      </c>
      <c r="I302">
        <v>40.495867768594998</v>
      </c>
      <c r="J302">
        <v>30.303030303030301</v>
      </c>
      <c r="K302">
        <v>26.962809917355301</v>
      </c>
    </row>
    <row r="303" spans="1:11" x14ac:dyDescent="0.25">
      <c r="A303" t="s">
        <v>594</v>
      </c>
      <c r="B303">
        <v>745</v>
      </c>
      <c r="C303">
        <v>12</v>
      </c>
      <c r="D303">
        <v>376</v>
      </c>
      <c r="E303">
        <v>198</v>
      </c>
      <c r="F303">
        <v>152</v>
      </c>
      <c r="G303">
        <v>7</v>
      </c>
      <c r="H303">
        <v>1.6260162601626</v>
      </c>
      <c r="I303">
        <v>50.948509485094803</v>
      </c>
      <c r="J303">
        <v>26.829268292682901</v>
      </c>
      <c r="K303">
        <v>20.596205962059599</v>
      </c>
    </row>
    <row r="304" spans="1:11" x14ac:dyDescent="0.25">
      <c r="A304" t="s">
        <v>595</v>
      </c>
      <c r="B304">
        <v>868</v>
      </c>
      <c r="C304">
        <v>22</v>
      </c>
      <c r="D304">
        <v>337</v>
      </c>
      <c r="E304">
        <v>217</v>
      </c>
      <c r="F304">
        <v>231</v>
      </c>
      <c r="G304">
        <v>61</v>
      </c>
      <c r="H304">
        <v>2.7261462205700102</v>
      </c>
      <c r="I304">
        <v>41.759603469640602</v>
      </c>
      <c r="J304">
        <v>26.889714993804201</v>
      </c>
      <c r="K304">
        <v>28.624535315985099</v>
      </c>
    </row>
    <row r="305" spans="1:11" x14ac:dyDescent="0.25">
      <c r="A305" t="s">
        <v>596</v>
      </c>
      <c r="B305">
        <v>1763</v>
      </c>
      <c r="C305">
        <v>48</v>
      </c>
      <c r="D305">
        <v>778</v>
      </c>
      <c r="E305">
        <v>486</v>
      </c>
      <c r="F305">
        <v>442</v>
      </c>
      <c r="G305">
        <v>9</v>
      </c>
      <c r="H305">
        <v>2.7366020524515302</v>
      </c>
      <c r="I305">
        <v>44.355758266818697</v>
      </c>
      <c r="J305">
        <v>27.708095781071801</v>
      </c>
      <c r="K305">
        <v>25.1995438996579</v>
      </c>
    </row>
    <row r="306" spans="1:11" x14ac:dyDescent="0.25">
      <c r="A306" t="s">
        <v>243</v>
      </c>
      <c r="B306">
        <v>115</v>
      </c>
      <c r="C306">
        <v>2</v>
      </c>
      <c r="D306">
        <v>50</v>
      </c>
      <c r="E306">
        <v>22</v>
      </c>
      <c r="F306">
        <v>26</v>
      </c>
      <c r="G306">
        <v>15</v>
      </c>
      <c r="H306">
        <v>2</v>
      </c>
      <c r="I306">
        <v>50</v>
      </c>
      <c r="J306">
        <v>22</v>
      </c>
      <c r="K306">
        <v>26</v>
      </c>
    </row>
    <row r="307" spans="1:11" x14ac:dyDescent="0.25">
      <c r="A307" t="s">
        <v>244</v>
      </c>
      <c r="B307">
        <v>49977</v>
      </c>
      <c r="C307">
        <v>1272</v>
      </c>
      <c r="D307">
        <v>20396</v>
      </c>
      <c r="E307">
        <v>12746</v>
      </c>
      <c r="F307">
        <v>11374</v>
      </c>
      <c r="G307">
        <v>4189</v>
      </c>
      <c r="H307">
        <v>2.7780204420372101</v>
      </c>
      <c r="I307">
        <v>44.544422119332502</v>
      </c>
      <c r="J307">
        <v>27.836987857080398</v>
      </c>
      <c r="K307">
        <v>24.840569581549701</v>
      </c>
    </row>
    <row r="308" spans="1:11" x14ac:dyDescent="0.25">
      <c r="A308" t="s">
        <v>597</v>
      </c>
      <c r="B308">
        <v>2269</v>
      </c>
      <c r="C308">
        <v>63</v>
      </c>
      <c r="D308">
        <v>990</v>
      </c>
      <c r="E308">
        <v>612</v>
      </c>
      <c r="F308">
        <v>456</v>
      </c>
      <c r="G308">
        <v>148</v>
      </c>
      <c r="H308">
        <v>2.9702970297029698</v>
      </c>
      <c r="I308">
        <v>46.676096181046603</v>
      </c>
      <c r="J308">
        <v>28.854314002828801</v>
      </c>
      <c r="K308">
        <v>21.499292786421499</v>
      </c>
    </row>
    <row r="309" spans="1:11" x14ac:dyDescent="0.25">
      <c r="A309" t="s">
        <v>598</v>
      </c>
      <c r="B309">
        <v>2191</v>
      </c>
      <c r="C309">
        <v>44</v>
      </c>
      <c r="D309">
        <v>907</v>
      </c>
      <c r="E309">
        <v>665</v>
      </c>
      <c r="F309">
        <v>458</v>
      </c>
      <c r="G309">
        <v>117</v>
      </c>
      <c r="H309">
        <v>2.1215043394406901</v>
      </c>
      <c r="I309">
        <v>43.731918997107002</v>
      </c>
      <c r="J309">
        <v>32.063645130183197</v>
      </c>
      <c r="K309">
        <v>22.082931533269001</v>
      </c>
    </row>
    <row r="310" spans="1:11" x14ac:dyDescent="0.25">
      <c r="A310" t="s">
        <v>599</v>
      </c>
      <c r="B310">
        <v>923</v>
      </c>
      <c r="C310">
        <v>2</v>
      </c>
      <c r="D310">
        <v>106</v>
      </c>
      <c r="E310">
        <v>58</v>
      </c>
      <c r="F310">
        <v>101</v>
      </c>
      <c r="G310">
        <v>656</v>
      </c>
      <c r="H310">
        <v>0.74906367041198496</v>
      </c>
      <c r="I310">
        <v>39.700374531835202</v>
      </c>
      <c r="J310">
        <v>21.7228464419475</v>
      </c>
      <c r="K310">
        <v>37.827715355805204</v>
      </c>
    </row>
    <row r="311" spans="1:11" x14ac:dyDescent="0.25">
      <c r="A311" t="s">
        <v>600</v>
      </c>
      <c r="B311">
        <v>587</v>
      </c>
      <c r="C311">
        <v>6</v>
      </c>
      <c r="D311">
        <v>187</v>
      </c>
      <c r="E311">
        <v>123</v>
      </c>
      <c r="F311">
        <v>99</v>
      </c>
      <c r="G311">
        <v>172</v>
      </c>
      <c r="H311">
        <v>1.44578313253012</v>
      </c>
      <c r="I311">
        <v>45.060240963855399</v>
      </c>
      <c r="J311">
        <v>29.638554216867401</v>
      </c>
      <c r="K311">
        <v>23.855421686746901</v>
      </c>
    </row>
    <row r="312" spans="1:11" x14ac:dyDescent="0.25">
      <c r="A312" t="s">
        <v>601</v>
      </c>
      <c r="B312">
        <v>4492</v>
      </c>
      <c r="C312">
        <v>126</v>
      </c>
      <c r="D312">
        <v>2421</v>
      </c>
      <c r="E312">
        <v>1177</v>
      </c>
      <c r="F312">
        <v>743</v>
      </c>
      <c r="G312">
        <v>25</v>
      </c>
      <c r="H312">
        <v>2.8206850235057002</v>
      </c>
      <c r="I312">
        <v>54.197447951645302</v>
      </c>
      <c r="J312">
        <v>26.3487799417953</v>
      </c>
      <c r="K312">
        <v>16.6330870830535</v>
      </c>
    </row>
    <row r="313" spans="1:11" x14ac:dyDescent="0.25">
      <c r="A313" t="s">
        <v>602</v>
      </c>
      <c r="B313">
        <v>422</v>
      </c>
      <c r="C313">
        <v>12</v>
      </c>
      <c r="D313">
        <v>179</v>
      </c>
      <c r="E313">
        <v>121</v>
      </c>
      <c r="F313">
        <v>108</v>
      </c>
      <c r="G313">
        <v>2</v>
      </c>
      <c r="H313">
        <v>2.8571428571428501</v>
      </c>
      <c r="I313">
        <v>42.619047619047599</v>
      </c>
      <c r="J313">
        <v>28.8095238095238</v>
      </c>
      <c r="K313">
        <v>25.714285714285701</v>
      </c>
    </row>
    <row r="314" spans="1:11" x14ac:dyDescent="0.25">
      <c r="A314" t="s">
        <v>603</v>
      </c>
      <c r="B314">
        <v>1118</v>
      </c>
      <c r="C314">
        <v>27</v>
      </c>
      <c r="D314">
        <v>459</v>
      </c>
      <c r="E314">
        <v>331</v>
      </c>
      <c r="F314">
        <v>296</v>
      </c>
      <c r="G314">
        <v>5</v>
      </c>
      <c r="H314">
        <v>2.4258760107816699</v>
      </c>
      <c r="I314">
        <v>41.239892183288397</v>
      </c>
      <c r="J314">
        <v>29.739442946990099</v>
      </c>
      <c r="K314">
        <v>26.5947888589398</v>
      </c>
    </row>
    <row r="315" spans="1:11" x14ac:dyDescent="0.25">
      <c r="A315" t="s">
        <v>604</v>
      </c>
      <c r="B315">
        <v>1366</v>
      </c>
      <c r="C315">
        <v>4</v>
      </c>
      <c r="D315">
        <v>29</v>
      </c>
      <c r="E315">
        <v>24</v>
      </c>
      <c r="F315">
        <v>113</v>
      </c>
      <c r="G315">
        <v>1196</v>
      </c>
      <c r="H315">
        <v>2.3529411764705799</v>
      </c>
      <c r="I315">
        <v>17.058823529411701</v>
      </c>
      <c r="J315">
        <v>14.117647058823501</v>
      </c>
      <c r="K315">
        <v>66.470588235294102</v>
      </c>
    </row>
    <row r="316" spans="1:11" x14ac:dyDescent="0.25">
      <c r="A316" t="s">
        <v>605</v>
      </c>
      <c r="B316">
        <v>1147</v>
      </c>
      <c r="C316">
        <v>43</v>
      </c>
      <c r="D316">
        <v>405</v>
      </c>
      <c r="E316">
        <v>335</v>
      </c>
      <c r="F316">
        <v>358</v>
      </c>
      <c r="G316">
        <v>6</v>
      </c>
      <c r="H316">
        <v>3.7686240140227798</v>
      </c>
      <c r="I316">
        <v>35.495179666958798</v>
      </c>
      <c r="J316">
        <v>29.360210341805399</v>
      </c>
      <c r="K316">
        <v>31.375985977212899</v>
      </c>
    </row>
    <row r="317" spans="1:11" x14ac:dyDescent="0.25">
      <c r="A317" t="s">
        <v>606</v>
      </c>
      <c r="B317">
        <v>874</v>
      </c>
      <c r="C317">
        <v>22</v>
      </c>
      <c r="D317">
        <v>423</v>
      </c>
      <c r="E317">
        <v>242</v>
      </c>
      <c r="F317">
        <v>183</v>
      </c>
      <c r="G317">
        <v>4</v>
      </c>
      <c r="H317">
        <v>2.5287356321839001</v>
      </c>
      <c r="I317">
        <v>48.620689655172399</v>
      </c>
      <c r="J317">
        <v>27.816091954022902</v>
      </c>
      <c r="K317">
        <v>21.034482758620602</v>
      </c>
    </row>
    <row r="318" spans="1:11" x14ac:dyDescent="0.25">
      <c r="A318" t="s">
        <v>607</v>
      </c>
      <c r="B318">
        <v>922</v>
      </c>
      <c r="C318">
        <v>23</v>
      </c>
      <c r="D318">
        <v>418</v>
      </c>
      <c r="E318">
        <v>272</v>
      </c>
      <c r="F318">
        <v>208</v>
      </c>
      <c r="G318">
        <v>1</v>
      </c>
      <c r="H318">
        <v>2.4972855591748102</v>
      </c>
      <c r="I318">
        <v>45.385450597176899</v>
      </c>
      <c r="J318">
        <v>29.533116178067299</v>
      </c>
      <c r="K318">
        <v>22.584147665580801</v>
      </c>
    </row>
    <row r="319" spans="1:11" x14ac:dyDescent="0.25">
      <c r="A319" t="s">
        <v>608</v>
      </c>
      <c r="B319">
        <v>798</v>
      </c>
      <c r="C319">
        <v>19</v>
      </c>
      <c r="D319">
        <v>434</v>
      </c>
      <c r="E319">
        <v>201</v>
      </c>
      <c r="F319">
        <v>136</v>
      </c>
      <c r="G319">
        <v>8</v>
      </c>
      <c r="H319">
        <v>2.40506329113924</v>
      </c>
      <c r="I319">
        <v>54.936708860759403</v>
      </c>
      <c r="J319">
        <v>25.443037974683499</v>
      </c>
      <c r="K319">
        <v>17.2151898734177</v>
      </c>
    </row>
    <row r="320" spans="1:11" x14ac:dyDescent="0.25">
      <c r="A320" t="s">
        <v>609</v>
      </c>
      <c r="B320">
        <v>1382</v>
      </c>
      <c r="C320">
        <v>38</v>
      </c>
      <c r="D320">
        <v>581</v>
      </c>
      <c r="E320">
        <v>385</v>
      </c>
      <c r="F320">
        <v>366</v>
      </c>
      <c r="G320">
        <v>12</v>
      </c>
      <c r="H320">
        <v>2.7737226277372198</v>
      </c>
      <c r="I320">
        <v>42.408759124087503</v>
      </c>
      <c r="J320">
        <v>28.102189781021799</v>
      </c>
      <c r="K320">
        <v>26.715328467153199</v>
      </c>
    </row>
    <row r="321" spans="1:11" x14ac:dyDescent="0.25">
      <c r="A321" t="s">
        <v>610</v>
      </c>
      <c r="B321">
        <v>3167</v>
      </c>
      <c r="C321">
        <v>82</v>
      </c>
      <c r="D321">
        <v>1180</v>
      </c>
      <c r="E321">
        <v>778</v>
      </c>
      <c r="F321">
        <v>768</v>
      </c>
      <c r="G321">
        <v>359</v>
      </c>
      <c r="H321">
        <v>2.9202279202279202</v>
      </c>
      <c r="I321">
        <v>42.022792022791997</v>
      </c>
      <c r="J321">
        <v>27.706552706552699</v>
      </c>
      <c r="K321">
        <v>27.350427350427299</v>
      </c>
    </row>
    <row r="322" spans="1:11" x14ac:dyDescent="0.25">
      <c r="A322" t="s">
        <v>611</v>
      </c>
      <c r="B322">
        <v>6293</v>
      </c>
      <c r="C322">
        <v>210</v>
      </c>
      <c r="D322">
        <v>2843</v>
      </c>
      <c r="E322">
        <v>1728</v>
      </c>
      <c r="F322">
        <v>1479</v>
      </c>
      <c r="G322">
        <v>33</v>
      </c>
      <c r="H322">
        <v>3.3546325878594199</v>
      </c>
      <c r="I322">
        <v>45.4153354632587</v>
      </c>
      <c r="J322">
        <v>27.6038338658146</v>
      </c>
      <c r="K322">
        <v>23.626198083066999</v>
      </c>
    </row>
    <row r="323" spans="1:11" x14ac:dyDescent="0.25">
      <c r="A323" t="s">
        <v>612</v>
      </c>
      <c r="B323">
        <v>1899</v>
      </c>
      <c r="C323">
        <v>45</v>
      </c>
      <c r="D323">
        <v>837</v>
      </c>
      <c r="E323">
        <v>549</v>
      </c>
      <c r="F323">
        <v>451</v>
      </c>
      <c r="G323">
        <v>17</v>
      </c>
      <c r="H323">
        <v>2.3910733262486699</v>
      </c>
      <c r="I323">
        <v>44.473963868225198</v>
      </c>
      <c r="J323">
        <v>29.171094580233699</v>
      </c>
      <c r="K323">
        <v>23.963868225292199</v>
      </c>
    </row>
    <row r="324" spans="1:11" x14ac:dyDescent="0.25">
      <c r="A324" t="s">
        <v>613</v>
      </c>
      <c r="B324">
        <v>608</v>
      </c>
      <c r="C324">
        <v>20</v>
      </c>
      <c r="D324">
        <v>230</v>
      </c>
      <c r="E324">
        <v>171</v>
      </c>
      <c r="F324">
        <v>183</v>
      </c>
      <c r="G324">
        <v>4</v>
      </c>
      <c r="H324">
        <v>3.3112582781456901</v>
      </c>
      <c r="I324">
        <v>38.079470198675402</v>
      </c>
      <c r="J324">
        <v>28.311258278145601</v>
      </c>
      <c r="K324">
        <v>30.298013245033101</v>
      </c>
    </row>
    <row r="325" spans="1:11" x14ac:dyDescent="0.25">
      <c r="A325" t="s">
        <v>614</v>
      </c>
      <c r="B325">
        <v>990</v>
      </c>
      <c r="C325">
        <v>27</v>
      </c>
      <c r="D325">
        <v>429</v>
      </c>
      <c r="E325">
        <v>303</v>
      </c>
      <c r="F325">
        <v>228</v>
      </c>
      <c r="G325">
        <v>3</v>
      </c>
      <c r="H325">
        <v>2.7355623100303901</v>
      </c>
      <c r="I325">
        <v>43.465045592705103</v>
      </c>
      <c r="J325">
        <v>30.699088145896599</v>
      </c>
      <c r="K325">
        <v>23.1003039513677</v>
      </c>
    </row>
    <row r="326" spans="1:11" x14ac:dyDescent="0.25">
      <c r="A326" t="s">
        <v>615</v>
      </c>
      <c r="B326">
        <v>842</v>
      </c>
      <c r="C326">
        <v>16</v>
      </c>
      <c r="D326">
        <v>336</v>
      </c>
      <c r="E326">
        <v>208</v>
      </c>
      <c r="F326">
        <v>225</v>
      </c>
      <c r="G326">
        <v>57</v>
      </c>
      <c r="H326">
        <v>2.0382165605095501</v>
      </c>
      <c r="I326">
        <v>42.802547770700599</v>
      </c>
      <c r="J326">
        <v>26.496815286624201</v>
      </c>
      <c r="K326">
        <v>28.6624203821656</v>
      </c>
    </row>
    <row r="327" spans="1:11" x14ac:dyDescent="0.25">
      <c r="A327" t="s">
        <v>616</v>
      </c>
      <c r="B327">
        <v>192</v>
      </c>
      <c r="C327">
        <v>5</v>
      </c>
      <c r="D327">
        <v>69</v>
      </c>
      <c r="E327">
        <v>63</v>
      </c>
      <c r="F327">
        <v>53</v>
      </c>
      <c r="G327">
        <v>2</v>
      </c>
      <c r="H327">
        <v>2.6315789473684199</v>
      </c>
      <c r="I327">
        <v>36.315789473684198</v>
      </c>
      <c r="J327">
        <v>33.157894736842103</v>
      </c>
      <c r="K327">
        <v>27.8947368421052</v>
      </c>
    </row>
    <row r="328" spans="1:11" x14ac:dyDescent="0.25">
      <c r="A328" t="s">
        <v>617</v>
      </c>
      <c r="B328">
        <v>1129</v>
      </c>
      <c r="C328">
        <v>28</v>
      </c>
      <c r="D328">
        <v>425</v>
      </c>
      <c r="E328">
        <v>312</v>
      </c>
      <c r="F328">
        <v>354</v>
      </c>
      <c r="G328">
        <v>10</v>
      </c>
      <c r="H328">
        <v>2.5022341376228701</v>
      </c>
      <c r="I328">
        <v>37.980339588918604</v>
      </c>
      <c r="J328">
        <v>27.882037533512001</v>
      </c>
      <c r="K328">
        <v>31.635388739946301</v>
      </c>
    </row>
    <row r="329" spans="1:11" x14ac:dyDescent="0.25">
      <c r="A329" t="s">
        <v>618</v>
      </c>
      <c r="B329">
        <v>3293</v>
      </c>
      <c r="C329">
        <v>97</v>
      </c>
      <c r="D329">
        <v>1295</v>
      </c>
      <c r="E329">
        <v>978</v>
      </c>
      <c r="F329">
        <v>897</v>
      </c>
      <c r="G329">
        <v>26</v>
      </c>
      <c r="H329">
        <v>2.9690847872666</v>
      </c>
      <c r="I329">
        <v>39.638812366084998</v>
      </c>
      <c r="J329">
        <v>29.935720844811701</v>
      </c>
      <c r="K329">
        <v>27.456382001836499</v>
      </c>
    </row>
    <row r="330" spans="1:11" x14ac:dyDescent="0.25">
      <c r="A330" t="s">
        <v>619</v>
      </c>
      <c r="B330">
        <v>177</v>
      </c>
      <c r="C330">
        <v>2</v>
      </c>
      <c r="D330">
        <v>65</v>
      </c>
      <c r="E330">
        <v>52</v>
      </c>
      <c r="F330">
        <v>55</v>
      </c>
      <c r="G330">
        <v>3</v>
      </c>
      <c r="H330">
        <v>1.14942528735632</v>
      </c>
      <c r="I330">
        <v>37.356321839080401</v>
      </c>
      <c r="J330">
        <v>29.8850574712643</v>
      </c>
      <c r="K330">
        <v>31.609195402298798</v>
      </c>
    </row>
    <row r="331" spans="1:11" x14ac:dyDescent="0.25">
      <c r="A331" t="s">
        <v>620</v>
      </c>
      <c r="B331">
        <v>1163</v>
      </c>
      <c r="C331">
        <v>20</v>
      </c>
      <c r="D331">
        <v>360</v>
      </c>
      <c r="E331">
        <v>203</v>
      </c>
      <c r="F331">
        <v>230</v>
      </c>
      <c r="G331">
        <v>350</v>
      </c>
      <c r="H331">
        <v>2.4600246002459998</v>
      </c>
      <c r="I331">
        <v>44.280442804427999</v>
      </c>
      <c r="J331">
        <v>24.969249692496899</v>
      </c>
      <c r="K331">
        <v>28.290282902828999</v>
      </c>
    </row>
    <row r="332" spans="1:11" x14ac:dyDescent="0.25">
      <c r="A332" t="s">
        <v>621</v>
      </c>
      <c r="B332">
        <v>1661</v>
      </c>
      <c r="C332">
        <v>43</v>
      </c>
      <c r="D332">
        <v>686</v>
      </c>
      <c r="E332">
        <v>447</v>
      </c>
      <c r="F332">
        <v>481</v>
      </c>
      <c r="G332">
        <v>4</v>
      </c>
      <c r="H332">
        <v>2.5950512975256399</v>
      </c>
      <c r="I332">
        <v>41.400120700060299</v>
      </c>
      <c r="J332">
        <v>26.976463488231701</v>
      </c>
      <c r="K332">
        <v>29.028364514182201</v>
      </c>
    </row>
    <row r="333" spans="1:11" x14ac:dyDescent="0.25">
      <c r="A333" t="s">
        <v>622</v>
      </c>
      <c r="B333">
        <v>827</v>
      </c>
      <c r="C333">
        <v>15</v>
      </c>
      <c r="D333">
        <v>364</v>
      </c>
      <c r="E333">
        <v>207</v>
      </c>
      <c r="F333">
        <v>217</v>
      </c>
      <c r="G333">
        <v>24</v>
      </c>
      <c r="H333">
        <v>1.8679950186799501</v>
      </c>
      <c r="I333">
        <v>45.3300124533001</v>
      </c>
      <c r="J333">
        <v>25.7783312577833</v>
      </c>
      <c r="K333">
        <v>27.023661270236602</v>
      </c>
    </row>
    <row r="334" spans="1:11" x14ac:dyDescent="0.25">
      <c r="A334" t="s">
        <v>623</v>
      </c>
      <c r="B334">
        <v>188</v>
      </c>
      <c r="C334">
        <v>1</v>
      </c>
      <c r="D334">
        <v>63</v>
      </c>
      <c r="E334">
        <v>55</v>
      </c>
      <c r="F334">
        <v>52</v>
      </c>
      <c r="G334">
        <v>17</v>
      </c>
      <c r="H334">
        <v>0.58479532163742598</v>
      </c>
      <c r="I334">
        <v>36.842105263157798</v>
      </c>
      <c r="J334">
        <v>32.163742690058399</v>
      </c>
      <c r="K334">
        <v>30.4093567251461</v>
      </c>
    </row>
    <row r="335" spans="1:11" x14ac:dyDescent="0.25">
      <c r="A335" t="s">
        <v>624</v>
      </c>
      <c r="B335">
        <v>852</v>
      </c>
      <c r="C335">
        <v>23</v>
      </c>
      <c r="D335">
        <v>370</v>
      </c>
      <c r="E335">
        <v>247</v>
      </c>
      <c r="F335">
        <v>205</v>
      </c>
      <c r="G335">
        <v>7</v>
      </c>
      <c r="H335">
        <v>2.72189349112426</v>
      </c>
      <c r="I335">
        <v>43.786982248520701</v>
      </c>
      <c r="J335">
        <v>29.230769230769202</v>
      </c>
      <c r="K335">
        <v>24.260355029585799</v>
      </c>
    </row>
    <row r="336" spans="1:11" x14ac:dyDescent="0.25">
      <c r="A336" t="s">
        <v>625</v>
      </c>
      <c r="B336">
        <v>3010</v>
      </c>
      <c r="C336">
        <v>81</v>
      </c>
      <c r="D336">
        <v>1218</v>
      </c>
      <c r="E336">
        <v>857</v>
      </c>
      <c r="F336">
        <v>813</v>
      </c>
      <c r="G336">
        <v>41</v>
      </c>
      <c r="H336">
        <v>2.72819131020545</v>
      </c>
      <c r="I336">
        <v>41.023913775681997</v>
      </c>
      <c r="J336">
        <v>28.864937689457701</v>
      </c>
      <c r="K336">
        <v>27.3829572246547</v>
      </c>
    </row>
    <row r="337" spans="1:11" x14ac:dyDescent="0.25">
      <c r="A337" t="s">
        <v>626</v>
      </c>
      <c r="B337">
        <v>714</v>
      </c>
      <c r="C337">
        <v>20</v>
      </c>
      <c r="D337">
        <v>296</v>
      </c>
      <c r="E337">
        <v>232</v>
      </c>
      <c r="F337">
        <v>162</v>
      </c>
      <c r="G337">
        <v>4</v>
      </c>
      <c r="H337">
        <v>2.8169014084507</v>
      </c>
      <c r="I337">
        <v>41.690140845070403</v>
      </c>
      <c r="J337">
        <v>32.676056338028097</v>
      </c>
      <c r="K337">
        <v>22.8169014084507</v>
      </c>
    </row>
    <row r="338" spans="1:11" x14ac:dyDescent="0.25">
      <c r="A338" t="s">
        <v>627</v>
      </c>
      <c r="B338">
        <v>819</v>
      </c>
      <c r="C338">
        <v>26</v>
      </c>
      <c r="D338">
        <v>328</v>
      </c>
      <c r="E338">
        <v>211</v>
      </c>
      <c r="F338">
        <v>250</v>
      </c>
      <c r="G338">
        <v>4</v>
      </c>
      <c r="H338">
        <v>3.19018404907975</v>
      </c>
      <c r="I338">
        <v>40.245398773006102</v>
      </c>
      <c r="J338">
        <v>25.889570552147202</v>
      </c>
      <c r="K338">
        <v>30.674846625766801</v>
      </c>
    </row>
    <row r="339" spans="1:11" x14ac:dyDescent="0.25">
      <c r="A339" t="s">
        <v>628</v>
      </c>
      <c r="B339">
        <v>1666</v>
      </c>
      <c r="C339">
        <v>65</v>
      </c>
      <c r="D339">
        <v>687</v>
      </c>
      <c r="E339">
        <v>453</v>
      </c>
      <c r="F339">
        <v>448</v>
      </c>
      <c r="G339">
        <v>13</v>
      </c>
      <c r="H339">
        <v>3.9322444041137299</v>
      </c>
      <c r="I339">
        <v>41.560798548094297</v>
      </c>
      <c r="J339">
        <v>27.404718693284899</v>
      </c>
      <c r="K339">
        <v>27.102238354506898</v>
      </c>
    </row>
    <row r="340" spans="1:11" x14ac:dyDescent="0.25">
      <c r="A340" t="s">
        <v>259</v>
      </c>
      <c r="B340">
        <v>107</v>
      </c>
      <c r="C340">
        <v>6</v>
      </c>
      <c r="D340">
        <v>39</v>
      </c>
      <c r="E340">
        <v>20</v>
      </c>
      <c r="F340">
        <v>25</v>
      </c>
      <c r="G340">
        <v>17</v>
      </c>
      <c r="H340">
        <v>6.6666666666666599</v>
      </c>
      <c r="I340">
        <v>43.3333333333333</v>
      </c>
      <c r="J340">
        <v>22.2222222222222</v>
      </c>
      <c r="K340">
        <v>27.7777777777777</v>
      </c>
    </row>
    <row r="341" spans="1:11" x14ac:dyDescent="0.25">
      <c r="A341" t="s">
        <v>260</v>
      </c>
      <c r="B341">
        <v>48088</v>
      </c>
      <c r="C341">
        <v>1261</v>
      </c>
      <c r="D341">
        <v>19659</v>
      </c>
      <c r="E341">
        <v>12620</v>
      </c>
      <c r="F341">
        <v>11201</v>
      </c>
      <c r="G341">
        <v>3347</v>
      </c>
      <c r="H341">
        <v>2.818443932858</v>
      </c>
      <c r="I341">
        <v>43.939563264120103</v>
      </c>
      <c r="J341">
        <v>28.206790192440899</v>
      </c>
      <c r="K341">
        <v>25.0352026105808</v>
      </c>
    </row>
    <row r="342" spans="1:11" x14ac:dyDescent="0.25">
      <c r="A342" t="s">
        <v>629</v>
      </c>
      <c r="B342">
        <v>2043</v>
      </c>
      <c r="C342">
        <v>58</v>
      </c>
      <c r="D342">
        <v>905</v>
      </c>
      <c r="E342">
        <v>551</v>
      </c>
      <c r="F342">
        <v>429</v>
      </c>
      <c r="G342">
        <v>100</v>
      </c>
      <c r="H342">
        <v>2.98507462686567</v>
      </c>
      <c r="I342">
        <v>46.577457539886701</v>
      </c>
      <c r="J342">
        <v>28.358208955223802</v>
      </c>
      <c r="K342">
        <v>22.079258878023602</v>
      </c>
    </row>
    <row r="343" spans="1:11" x14ac:dyDescent="0.25">
      <c r="A343" t="s">
        <v>630</v>
      </c>
      <c r="B343">
        <v>2057</v>
      </c>
      <c r="C343">
        <v>26</v>
      </c>
      <c r="D343">
        <v>880</v>
      </c>
      <c r="E343">
        <v>565</v>
      </c>
      <c r="F343">
        <v>484</v>
      </c>
      <c r="G343">
        <v>102</v>
      </c>
      <c r="H343">
        <v>1.3299232736572799</v>
      </c>
      <c r="I343">
        <v>45.012787723785102</v>
      </c>
      <c r="J343">
        <v>28.900255754475701</v>
      </c>
      <c r="K343">
        <v>24.7570332480818</v>
      </c>
    </row>
    <row r="344" spans="1:11" x14ac:dyDescent="0.25">
      <c r="A344" t="s">
        <v>631</v>
      </c>
      <c r="B344">
        <v>844</v>
      </c>
      <c r="C344">
        <v>14</v>
      </c>
      <c r="D344">
        <v>196</v>
      </c>
      <c r="E344">
        <v>145</v>
      </c>
      <c r="F344">
        <v>139</v>
      </c>
      <c r="G344">
        <v>350</v>
      </c>
      <c r="H344">
        <v>2.8340080971659898</v>
      </c>
      <c r="I344">
        <v>39.676113360323797</v>
      </c>
      <c r="J344">
        <v>29.3522267206477</v>
      </c>
      <c r="K344">
        <v>28.137651821862299</v>
      </c>
    </row>
    <row r="345" spans="1:11" x14ac:dyDescent="0.25">
      <c r="A345" t="s">
        <v>632</v>
      </c>
      <c r="B345">
        <v>575</v>
      </c>
      <c r="C345">
        <v>14</v>
      </c>
      <c r="D345">
        <v>263</v>
      </c>
      <c r="E345">
        <v>145</v>
      </c>
      <c r="F345">
        <v>135</v>
      </c>
      <c r="G345">
        <v>18</v>
      </c>
      <c r="H345">
        <v>2.51346499102333</v>
      </c>
      <c r="I345">
        <v>47.217235188509797</v>
      </c>
      <c r="J345">
        <v>26.032315978456001</v>
      </c>
      <c r="K345">
        <v>24.236983842010702</v>
      </c>
    </row>
    <row r="346" spans="1:11" x14ac:dyDescent="0.25">
      <c r="A346" t="s">
        <v>633</v>
      </c>
      <c r="B346">
        <v>4451</v>
      </c>
      <c r="C346">
        <v>124</v>
      </c>
      <c r="D346">
        <v>2321</v>
      </c>
      <c r="E346">
        <v>1250</v>
      </c>
      <c r="F346">
        <v>724</v>
      </c>
      <c r="G346">
        <v>32</v>
      </c>
      <c r="H346">
        <v>2.8060647205249998</v>
      </c>
      <c r="I346">
        <v>52.523195293052702</v>
      </c>
      <c r="J346">
        <v>28.286942747227801</v>
      </c>
      <c r="K346">
        <v>16.383797239194301</v>
      </c>
    </row>
    <row r="347" spans="1:11" x14ac:dyDescent="0.25">
      <c r="A347" t="s">
        <v>634</v>
      </c>
      <c r="B347">
        <v>457</v>
      </c>
      <c r="C347">
        <v>12</v>
      </c>
      <c r="D347">
        <v>180</v>
      </c>
      <c r="E347">
        <v>126</v>
      </c>
      <c r="F347">
        <v>139</v>
      </c>
      <c r="G347" t="s">
        <v>799</v>
      </c>
      <c r="H347">
        <v>2.6258205689277898</v>
      </c>
      <c r="I347">
        <v>39.387308533916801</v>
      </c>
      <c r="J347">
        <v>27.571115973741701</v>
      </c>
      <c r="K347">
        <v>30.415754923413498</v>
      </c>
    </row>
    <row r="348" spans="1:11" x14ac:dyDescent="0.25">
      <c r="A348" t="s">
        <v>635</v>
      </c>
      <c r="B348">
        <v>1092</v>
      </c>
      <c r="C348">
        <v>29</v>
      </c>
      <c r="D348">
        <v>448</v>
      </c>
      <c r="E348">
        <v>297</v>
      </c>
      <c r="F348">
        <v>311</v>
      </c>
      <c r="G348">
        <v>7</v>
      </c>
      <c r="H348">
        <v>2.6728110599078301</v>
      </c>
      <c r="I348">
        <v>41.290322580645103</v>
      </c>
      <c r="J348">
        <v>27.3732718894009</v>
      </c>
      <c r="K348">
        <v>28.663594470046</v>
      </c>
    </row>
    <row r="349" spans="1:11" x14ac:dyDescent="0.25">
      <c r="A349" t="s">
        <v>636</v>
      </c>
      <c r="B349">
        <v>1262</v>
      </c>
      <c r="C349">
        <v>23</v>
      </c>
      <c r="D349">
        <v>267</v>
      </c>
      <c r="E349">
        <v>197</v>
      </c>
      <c r="F349">
        <v>170</v>
      </c>
      <c r="G349">
        <v>605</v>
      </c>
      <c r="H349">
        <v>3.5007610350076099</v>
      </c>
      <c r="I349">
        <v>40.6392694063926</v>
      </c>
      <c r="J349">
        <v>29.984779299847698</v>
      </c>
      <c r="K349">
        <v>25.8751902587519</v>
      </c>
    </row>
    <row r="350" spans="1:11" x14ac:dyDescent="0.25">
      <c r="A350" t="s">
        <v>637</v>
      </c>
      <c r="B350">
        <v>1054</v>
      </c>
      <c r="C350">
        <v>32</v>
      </c>
      <c r="D350">
        <v>393</v>
      </c>
      <c r="E350">
        <v>294</v>
      </c>
      <c r="F350">
        <v>323</v>
      </c>
      <c r="G350">
        <v>12</v>
      </c>
      <c r="H350">
        <v>3.07101727447216</v>
      </c>
      <c r="I350">
        <v>37.715930902111303</v>
      </c>
      <c r="J350">
        <v>28.214971209213001</v>
      </c>
      <c r="K350">
        <v>30.998080614203399</v>
      </c>
    </row>
    <row r="351" spans="1:11" x14ac:dyDescent="0.25">
      <c r="A351" t="s">
        <v>638</v>
      </c>
      <c r="B351">
        <v>881</v>
      </c>
      <c r="C351">
        <v>12</v>
      </c>
      <c r="D351">
        <v>423</v>
      </c>
      <c r="E351">
        <v>237</v>
      </c>
      <c r="F351">
        <v>203</v>
      </c>
      <c r="G351">
        <v>6</v>
      </c>
      <c r="H351">
        <v>1.3714285714285701</v>
      </c>
      <c r="I351">
        <v>48.342857142857099</v>
      </c>
      <c r="J351">
        <v>27.0857142857142</v>
      </c>
      <c r="K351">
        <v>23.2</v>
      </c>
    </row>
    <row r="352" spans="1:11" x14ac:dyDescent="0.25">
      <c r="A352" t="s">
        <v>639</v>
      </c>
      <c r="B352">
        <v>899</v>
      </c>
      <c r="C352">
        <v>31</v>
      </c>
      <c r="D352">
        <v>385</v>
      </c>
      <c r="E352">
        <v>254</v>
      </c>
      <c r="F352">
        <v>226</v>
      </c>
      <c r="G352">
        <v>3</v>
      </c>
      <c r="H352">
        <v>3.4598214285714199</v>
      </c>
      <c r="I352">
        <v>42.96875</v>
      </c>
      <c r="J352">
        <v>28.348214285714199</v>
      </c>
      <c r="K352">
        <v>25.223214285714199</v>
      </c>
    </row>
    <row r="353" spans="1:11" x14ac:dyDescent="0.25">
      <c r="A353" t="s">
        <v>640</v>
      </c>
      <c r="B353">
        <v>764</v>
      </c>
      <c r="C353">
        <v>24</v>
      </c>
      <c r="D353">
        <v>384</v>
      </c>
      <c r="E353">
        <v>208</v>
      </c>
      <c r="F353">
        <v>146</v>
      </c>
      <c r="G353">
        <v>2</v>
      </c>
      <c r="H353">
        <v>3.1496062992125902</v>
      </c>
      <c r="I353">
        <v>50.393700787401499</v>
      </c>
      <c r="J353">
        <v>27.296587926509101</v>
      </c>
      <c r="K353">
        <v>19.1601049868766</v>
      </c>
    </row>
    <row r="354" spans="1:11" x14ac:dyDescent="0.25">
      <c r="A354" t="s">
        <v>641</v>
      </c>
      <c r="B354">
        <v>1427</v>
      </c>
      <c r="C354">
        <v>42</v>
      </c>
      <c r="D354">
        <v>554</v>
      </c>
      <c r="E354">
        <v>413</v>
      </c>
      <c r="F354">
        <v>408</v>
      </c>
      <c r="G354">
        <v>10</v>
      </c>
      <c r="H354">
        <v>2.9640084685956198</v>
      </c>
      <c r="I354">
        <v>39.096683133380303</v>
      </c>
      <c r="J354">
        <v>29.146083274523601</v>
      </c>
      <c r="K354">
        <v>28.793225123500299</v>
      </c>
    </row>
    <row r="355" spans="1:11" x14ac:dyDescent="0.25">
      <c r="A355" t="s">
        <v>642</v>
      </c>
      <c r="B355">
        <v>2981</v>
      </c>
      <c r="C355">
        <v>72</v>
      </c>
      <c r="D355">
        <v>1044</v>
      </c>
      <c r="E355">
        <v>760</v>
      </c>
      <c r="F355">
        <v>739</v>
      </c>
      <c r="G355">
        <v>366</v>
      </c>
      <c r="H355">
        <v>2.7533460803059202</v>
      </c>
      <c r="I355">
        <v>39.923518164435897</v>
      </c>
      <c r="J355">
        <v>29.063097514340299</v>
      </c>
      <c r="K355">
        <v>28.260038240917702</v>
      </c>
    </row>
    <row r="356" spans="1:11" x14ac:dyDescent="0.25">
      <c r="A356" t="s">
        <v>643</v>
      </c>
      <c r="B356">
        <v>5923</v>
      </c>
      <c r="C356">
        <v>201</v>
      </c>
      <c r="D356">
        <v>2531</v>
      </c>
      <c r="E356">
        <v>1651</v>
      </c>
      <c r="F356">
        <v>1508</v>
      </c>
      <c r="G356">
        <v>32</v>
      </c>
      <c r="H356">
        <v>3.41198438295705</v>
      </c>
      <c r="I356">
        <v>42.9638431505686</v>
      </c>
      <c r="J356">
        <v>28.025802070955599</v>
      </c>
      <c r="K356">
        <v>25.598370395518501</v>
      </c>
    </row>
    <row r="357" spans="1:11" x14ac:dyDescent="0.25">
      <c r="A357" t="s">
        <v>644</v>
      </c>
      <c r="B357">
        <v>1798</v>
      </c>
      <c r="C357">
        <v>36</v>
      </c>
      <c r="D357">
        <v>785</v>
      </c>
      <c r="E357">
        <v>530</v>
      </c>
      <c r="F357">
        <v>441</v>
      </c>
      <c r="G357">
        <v>6</v>
      </c>
      <c r="H357">
        <v>2.0089285714285698</v>
      </c>
      <c r="I357">
        <v>43.805803571428498</v>
      </c>
      <c r="J357">
        <v>29.575892857142801</v>
      </c>
      <c r="K357">
        <v>24.609375</v>
      </c>
    </row>
    <row r="358" spans="1:11" x14ac:dyDescent="0.25">
      <c r="A358" t="s">
        <v>645</v>
      </c>
      <c r="B358">
        <v>562</v>
      </c>
      <c r="C358">
        <v>13</v>
      </c>
      <c r="D358">
        <v>227</v>
      </c>
      <c r="E358">
        <v>161</v>
      </c>
      <c r="F358">
        <v>157</v>
      </c>
      <c r="G358">
        <v>4</v>
      </c>
      <c r="H358">
        <v>2.3297491039426501</v>
      </c>
      <c r="I358">
        <v>40.681003584229302</v>
      </c>
      <c r="J358">
        <v>28.853046594982001</v>
      </c>
      <c r="K358">
        <v>28.136200716845799</v>
      </c>
    </row>
    <row r="359" spans="1:11" x14ac:dyDescent="0.25">
      <c r="A359" t="s">
        <v>646</v>
      </c>
      <c r="B359">
        <v>950</v>
      </c>
      <c r="C359">
        <v>19</v>
      </c>
      <c r="D359">
        <v>379</v>
      </c>
      <c r="E359">
        <v>294</v>
      </c>
      <c r="F359">
        <v>251</v>
      </c>
      <c r="G359">
        <v>7</v>
      </c>
      <c r="H359">
        <v>2.0148462354188701</v>
      </c>
      <c r="I359">
        <v>40.190880169671203</v>
      </c>
      <c r="J359">
        <v>31.177094379639399</v>
      </c>
      <c r="K359">
        <v>26.617179215270401</v>
      </c>
    </row>
    <row r="360" spans="1:11" x14ac:dyDescent="0.25">
      <c r="A360" t="s">
        <v>647</v>
      </c>
      <c r="B360">
        <v>752</v>
      </c>
      <c r="C360">
        <v>9</v>
      </c>
      <c r="D360">
        <v>303</v>
      </c>
      <c r="E360">
        <v>183</v>
      </c>
      <c r="F360">
        <v>212</v>
      </c>
      <c r="G360">
        <v>45</v>
      </c>
      <c r="H360">
        <v>1.2729844413012701</v>
      </c>
      <c r="I360">
        <v>42.857142857142797</v>
      </c>
      <c r="J360">
        <v>25.884016973125799</v>
      </c>
      <c r="K360">
        <v>29.9858557284299</v>
      </c>
    </row>
    <row r="361" spans="1:11" x14ac:dyDescent="0.25">
      <c r="A361" t="s">
        <v>648</v>
      </c>
      <c r="B361">
        <v>164</v>
      </c>
      <c r="C361">
        <v>3</v>
      </c>
      <c r="D361">
        <v>66</v>
      </c>
      <c r="E361">
        <v>47</v>
      </c>
      <c r="F361">
        <v>48</v>
      </c>
      <c r="G361" t="s">
        <v>799</v>
      </c>
      <c r="H361">
        <v>1.82926829268292</v>
      </c>
      <c r="I361">
        <v>40.243902439024303</v>
      </c>
      <c r="J361">
        <v>28.658536585365798</v>
      </c>
      <c r="K361">
        <v>29.268292682926798</v>
      </c>
    </row>
    <row r="362" spans="1:11" x14ac:dyDescent="0.25">
      <c r="A362" t="s">
        <v>649</v>
      </c>
      <c r="B362">
        <v>1027</v>
      </c>
      <c r="C362">
        <v>27</v>
      </c>
      <c r="D362">
        <v>361</v>
      </c>
      <c r="E362">
        <v>290</v>
      </c>
      <c r="F362">
        <v>335</v>
      </c>
      <c r="G362">
        <v>14</v>
      </c>
      <c r="H362">
        <v>2.6653504442250702</v>
      </c>
      <c r="I362">
        <v>35.636722606120401</v>
      </c>
      <c r="J362">
        <v>28.627838104639601</v>
      </c>
      <c r="K362">
        <v>33.070088845014801</v>
      </c>
    </row>
    <row r="363" spans="1:11" x14ac:dyDescent="0.25">
      <c r="A363" t="s">
        <v>650</v>
      </c>
      <c r="B363">
        <v>3185</v>
      </c>
      <c r="C363">
        <v>108</v>
      </c>
      <c r="D363">
        <v>1240</v>
      </c>
      <c r="E363">
        <v>881</v>
      </c>
      <c r="F363">
        <v>920</v>
      </c>
      <c r="G363">
        <v>36</v>
      </c>
      <c r="H363">
        <v>3.4296602095903399</v>
      </c>
      <c r="I363">
        <v>39.377580184185398</v>
      </c>
      <c r="J363">
        <v>27.9771355986027</v>
      </c>
      <c r="K363">
        <v>29.2156240076214</v>
      </c>
    </row>
    <row r="364" spans="1:11" x14ac:dyDescent="0.25">
      <c r="A364" t="s">
        <v>651</v>
      </c>
      <c r="B364">
        <v>165</v>
      </c>
      <c r="C364">
        <v>4</v>
      </c>
      <c r="D364">
        <v>68</v>
      </c>
      <c r="E364">
        <v>39</v>
      </c>
      <c r="F364">
        <v>48</v>
      </c>
      <c r="G364">
        <v>6</v>
      </c>
      <c r="H364">
        <v>2.5157232704402501</v>
      </c>
      <c r="I364">
        <v>42.7672955974842</v>
      </c>
      <c r="J364">
        <v>24.528301886792399</v>
      </c>
      <c r="K364">
        <v>30.188679245283002</v>
      </c>
    </row>
    <row r="365" spans="1:11" x14ac:dyDescent="0.25">
      <c r="A365" t="s">
        <v>652</v>
      </c>
      <c r="B365">
        <v>1111</v>
      </c>
      <c r="C365">
        <v>22</v>
      </c>
      <c r="D365">
        <v>318</v>
      </c>
      <c r="E365">
        <v>204</v>
      </c>
      <c r="F365">
        <v>217</v>
      </c>
      <c r="G365">
        <v>350</v>
      </c>
      <c r="H365">
        <v>2.8909329829172101</v>
      </c>
      <c r="I365">
        <v>41.787122207621501</v>
      </c>
      <c r="J365">
        <v>26.806833114323201</v>
      </c>
      <c r="K365">
        <v>28.5151116951379</v>
      </c>
    </row>
    <row r="366" spans="1:11" x14ac:dyDescent="0.25">
      <c r="A366" t="s">
        <v>653</v>
      </c>
      <c r="B366">
        <v>1549</v>
      </c>
      <c r="C366">
        <v>37</v>
      </c>
      <c r="D366">
        <v>633</v>
      </c>
      <c r="E366">
        <v>448</v>
      </c>
      <c r="F366">
        <v>425</v>
      </c>
      <c r="G366">
        <v>6</v>
      </c>
      <c r="H366">
        <v>2.3979261179520401</v>
      </c>
      <c r="I366">
        <v>41.023979261179498</v>
      </c>
      <c r="J366">
        <v>29.034348671419298</v>
      </c>
      <c r="K366">
        <v>27.5437459494491</v>
      </c>
    </row>
    <row r="367" spans="1:11" x14ac:dyDescent="0.25">
      <c r="A367" t="s">
        <v>654</v>
      </c>
      <c r="B367">
        <v>771</v>
      </c>
      <c r="C367">
        <v>19</v>
      </c>
      <c r="D367">
        <v>319</v>
      </c>
      <c r="E367">
        <v>225</v>
      </c>
      <c r="F367">
        <v>188</v>
      </c>
      <c r="G367">
        <v>20</v>
      </c>
      <c r="H367">
        <v>2.5299600532623101</v>
      </c>
      <c r="I367">
        <v>42.476697736351497</v>
      </c>
      <c r="J367">
        <v>29.960053262316901</v>
      </c>
      <c r="K367">
        <v>25.033288948069199</v>
      </c>
    </row>
    <row r="368" spans="1:11" x14ac:dyDescent="0.25">
      <c r="A368" t="s">
        <v>655</v>
      </c>
      <c r="B368">
        <v>177</v>
      </c>
      <c r="C368">
        <v>2</v>
      </c>
      <c r="D368">
        <v>70</v>
      </c>
      <c r="E368">
        <v>49</v>
      </c>
      <c r="F368">
        <v>39</v>
      </c>
      <c r="G368">
        <v>17</v>
      </c>
      <c r="H368">
        <v>1.25</v>
      </c>
      <c r="I368">
        <v>43.75</v>
      </c>
      <c r="J368">
        <v>30.625</v>
      </c>
      <c r="K368">
        <v>24.375</v>
      </c>
    </row>
    <row r="369" spans="1:11" x14ac:dyDescent="0.25">
      <c r="A369" t="s">
        <v>656</v>
      </c>
      <c r="B369">
        <v>757</v>
      </c>
      <c r="C369">
        <v>21</v>
      </c>
      <c r="D369">
        <v>292</v>
      </c>
      <c r="E369">
        <v>223</v>
      </c>
      <c r="F369">
        <v>209</v>
      </c>
      <c r="G369">
        <v>12</v>
      </c>
      <c r="H369">
        <v>2.8187919463087199</v>
      </c>
      <c r="I369">
        <v>39.194630872483202</v>
      </c>
      <c r="J369">
        <v>29.932885906040202</v>
      </c>
      <c r="K369">
        <v>28.053691275167701</v>
      </c>
    </row>
    <row r="370" spans="1:11" x14ac:dyDescent="0.25">
      <c r="A370" t="s">
        <v>657</v>
      </c>
      <c r="B370">
        <v>2902</v>
      </c>
      <c r="C370">
        <v>63</v>
      </c>
      <c r="D370">
        <v>1162</v>
      </c>
      <c r="E370">
        <v>841</v>
      </c>
      <c r="F370">
        <v>801</v>
      </c>
      <c r="G370">
        <v>35</v>
      </c>
      <c r="H370">
        <v>2.1974189047785102</v>
      </c>
      <c r="I370">
        <v>40.530170910359203</v>
      </c>
      <c r="J370">
        <v>29.3337983955354</v>
      </c>
      <c r="K370">
        <v>27.938611789326799</v>
      </c>
    </row>
    <row r="371" spans="1:11" x14ac:dyDescent="0.25">
      <c r="A371" t="s">
        <v>658</v>
      </c>
      <c r="B371">
        <v>656</v>
      </c>
      <c r="C371">
        <v>23</v>
      </c>
      <c r="D371">
        <v>287</v>
      </c>
      <c r="E371">
        <v>173</v>
      </c>
      <c r="F371">
        <v>173</v>
      </c>
      <c r="G371" t="s">
        <v>799</v>
      </c>
      <c r="H371">
        <v>3.50609756097561</v>
      </c>
      <c r="I371">
        <v>43.75</v>
      </c>
      <c r="J371">
        <v>26.371951219512098</v>
      </c>
      <c r="K371">
        <v>26.371951219512098</v>
      </c>
    </row>
    <row r="372" spans="1:11" x14ac:dyDescent="0.25">
      <c r="A372" t="s">
        <v>659</v>
      </c>
      <c r="B372">
        <v>760</v>
      </c>
      <c r="C372">
        <v>29</v>
      </c>
      <c r="D372">
        <v>295</v>
      </c>
      <c r="E372">
        <v>186</v>
      </c>
      <c r="F372">
        <v>245</v>
      </c>
      <c r="G372">
        <v>5</v>
      </c>
      <c r="H372">
        <v>3.841059602649</v>
      </c>
      <c r="I372">
        <v>39.072847682119203</v>
      </c>
      <c r="J372">
        <v>24.635761589403899</v>
      </c>
      <c r="K372">
        <v>32.450331125827802</v>
      </c>
    </row>
    <row r="373" spans="1:11" x14ac:dyDescent="0.25">
      <c r="A373" t="s">
        <v>660</v>
      </c>
      <c r="B373">
        <v>1625</v>
      </c>
      <c r="C373">
        <v>43</v>
      </c>
      <c r="D373">
        <v>657</v>
      </c>
      <c r="E373">
        <v>464</v>
      </c>
      <c r="F373">
        <v>449</v>
      </c>
      <c r="G373">
        <v>12</v>
      </c>
      <c r="H373">
        <v>2.66584004959702</v>
      </c>
      <c r="I373">
        <v>40.731556106633597</v>
      </c>
      <c r="J373">
        <v>28.766274023558498</v>
      </c>
      <c r="K373">
        <v>27.8363298202107</v>
      </c>
    </row>
    <row r="374" spans="1:11" x14ac:dyDescent="0.25">
      <c r="A374" t="s">
        <v>275</v>
      </c>
      <c r="B374">
        <v>94</v>
      </c>
      <c r="C374">
        <v>1</v>
      </c>
      <c r="D374">
        <v>34</v>
      </c>
      <c r="E374">
        <v>27</v>
      </c>
      <c r="F374">
        <v>26</v>
      </c>
      <c r="G374">
        <v>6</v>
      </c>
      <c r="H374">
        <v>1.13636363636363</v>
      </c>
      <c r="I374">
        <v>38.636363636363598</v>
      </c>
      <c r="J374">
        <v>30.681818181818102</v>
      </c>
      <c r="K374">
        <v>29.545454545454501</v>
      </c>
    </row>
    <row r="375" spans="1:11" x14ac:dyDescent="0.25">
      <c r="A375" t="s">
        <v>276</v>
      </c>
      <c r="B375">
        <v>45715</v>
      </c>
      <c r="C375">
        <v>1193</v>
      </c>
      <c r="D375">
        <v>18670</v>
      </c>
      <c r="E375">
        <v>12358</v>
      </c>
      <c r="F375">
        <v>11268</v>
      </c>
      <c r="G375">
        <v>2226</v>
      </c>
      <c r="H375">
        <v>2.7432224240612499</v>
      </c>
      <c r="I375">
        <v>42.930396192140499</v>
      </c>
      <c r="J375">
        <v>28.4163811538549</v>
      </c>
      <c r="K375">
        <v>25.910000229943201</v>
      </c>
    </row>
    <row r="376" spans="1:11" x14ac:dyDescent="0.25">
      <c r="A376" t="s">
        <v>661</v>
      </c>
      <c r="B376">
        <v>2119</v>
      </c>
      <c r="C376">
        <v>46</v>
      </c>
      <c r="D376">
        <v>890</v>
      </c>
      <c r="E376">
        <v>572</v>
      </c>
      <c r="F376">
        <v>479</v>
      </c>
      <c r="G376">
        <v>132</v>
      </c>
      <c r="H376">
        <v>2.3150478107699999</v>
      </c>
      <c r="I376">
        <v>44.791142425767397</v>
      </c>
      <c r="J376">
        <v>28.7871162556618</v>
      </c>
      <c r="K376">
        <v>24.106693507800699</v>
      </c>
    </row>
    <row r="377" spans="1:11" x14ac:dyDescent="0.25">
      <c r="A377" t="s">
        <v>662</v>
      </c>
      <c r="B377">
        <v>2136</v>
      </c>
      <c r="C377">
        <v>31</v>
      </c>
      <c r="D377">
        <v>847</v>
      </c>
      <c r="E377">
        <v>622</v>
      </c>
      <c r="F377">
        <v>541</v>
      </c>
      <c r="G377">
        <v>95</v>
      </c>
      <c r="H377">
        <v>1.51886330230279</v>
      </c>
      <c r="I377">
        <v>41.499265066143998</v>
      </c>
      <c r="J377">
        <v>30.4752572268495</v>
      </c>
      <c r="K377">
        <v>26.506614404703502</v>
      </c>
    </row>
    <row r="378" spans="1:11" x14ac:dyDescent="0.25">
      <c r="A378" t="s">
        <v>663</v>
      </c>
      <c r="B378">
        <v>933</v>
      </c>
      <c r="C378">
        <v>22</v>
      </c>
      <c r="D378">
        <v>384</v>
      </c>
      <c r="E378">
        <v>261</v>
      </c>
      <c r="F378">
        <v>256</v>
      </c>
      <c r="G378">
        <v>10</v>
      </c>
      <c r="H378">
        <v>2.3835319609967498</v>
      </c>
      <c r="I378">
        <v>41.603466955579599</v>
      </c>
      <c r="J378">
        <v>28.277356446370501</v>
      </c>
      <c r="K378">
        <v>27.735644637052999</v>
      </c>
    </row>
    <row r="379" spans="1:11" x14ac:dyDescent="0.25">
      <c r="A379" t="s">
        <v>664</v>
      </c>
      <c r="B379">
        <v>556</v>
      </c>
      <c r="C379">
        <v>8</v>
      </c>
      <c r="D379">
        <v>239</v>
      </c>
      <c r="E379">
        <v>166</v>
      </c>
      <c r="F379">
        <v>140</v>
      </c>
      <c r="G379">
        <v>3</v>
      </c>
      <c r="H379">
        <v>1.4466546112115699</v>
      </c>
      <c r="I379">
        <v>43.218806509945701</v>
      </c>
      <c r="J379">
        <v>30.018083182640101</v>
      </c>
      <c r="K379">
        <v>25.3164556962025</v>
      </c>
    </row>
    <row r="380" spans="1:11" x14ac:dyDescent="0.25">
      <c r="A380" t="s">
        <v>665</v>
      </c>
      <c r="B380">
        <v>4500</v>
      </c>
      <c r="C380">
        <v>108</v>
      </c>
      <c r="D380">
        <v>2249</v>
      </c>
      <c r="E380">
        <v>1301</v>
      </c>
      <c r="F380">
        <v>821</v>
      </c>
      <c r="G380">
        <v>21</v>
      </c>
      <c r="H380">
        <v>2.4112525117213601</v>
      </c>
      <c r="I380">
        <v>50.212100915382898</v>
      </c>
      <c r="J380">
        <v>29.046662201384201</v>
      </c>
      <c r="K380">
        <v>18.3299843715115</v>
      </c>
    </row>
    <row r="381" spans="1:11" x14ac:dyDescent="0.25">
      <c r="A381" t="s">
        <v>666</v>
      </c>
      <c r="B381">
        <v>477</v>
      </c>
      <c r="C381">
        <v>15</v>
      </c>
      <c r="D381">
        <v>142</v>
      </c>
      <c r="E381">
        <v>157</v>
      </c>
      <c r="F381">
        <v>159</v>
      </c>
      <c r="G381">
        <v>4</v>
      </c>
      <c r="H381">
        <v>3.17124735729386</v>
      </c>
      <c r="I381">
        <v>30.021141649048602</v>
      </c>
      <c r="J381">
        <v>33.192389006342403</v>
      </c>
      <c r="K381">
        <v>33.615221987315003</v>
      </c>
    </row>
    <row r="382" spans="1:11" x14ac:dyDescent="0.25">
      <c r="A382" t="s">
        <v>667</v>
      </c>
      <c r="B382">
        <v>1087</v>
      </c>
      <c r="C382">
        <v>31</v>
      </c>
      <c r="D382">
        <v>408</v>
      </c>
      <c r="E382">
        <v>324</v>
      </c>
      <c r="F382">
        <v>321</v>
      </c>
      <c r="G382">
        <v>3</v>
      </c>
      <c r="H382">
        <v>2.85977859778597</v>
      </c>
      <c r="I382">
        <v>37.638376383763799</v>
      </c>
      <c r="J382">
        <v>29.889298892988901</v>
      </c>
      <c r="K382">
        <v>29.612546125461201</v>
      </c>
    </row>
    <row r="383" spans="1:11" x14ac:dyDescent="0.25">
      <c r="A383" t="s">
        <v>668</v>
      </c>
      <c r="B383">
        <v>1288</v>
      </c>
      <c r="C383">
        <v>32</v>
      </c>
      <c r="D383">
        <v>528</v>
      </c>
      <c r="E383">
        <v>380</v>
      </c>
      <c r="F383">
        <v>318</v>
      </c>
      <c r="G383">
        <v>30</v>
      </c>
      <c r="H383">
        <v>2.5437201907790099</v>
      </c>
      <c r="I383">
        <v>41.9713831478537</v>
      </c>
      <c r="J383">
        <v>30.206677265500701</v>
      </c>
      <c r="K383">
        <v>25.278219395866401</v>
      </c>
    </row>
    <row r="384" spans="1:11" x14ac:dyDescent="0.25">
      <c r="A384" t="s">
        <v>669</v>
      </c>
      <c r="B384">
        <v>1085</v>
      </c>
      <c r="C384">
        <v>25</v>
      </c>
      <c r="D384">
        <v>379</v>
      </c>
      <c r="E384">
        <v>331</v>
      </c>
      <c r="F384">
        <v>346</v>
      </c>
      <c r="G384">
        <v>4</v>
      </c>
      <c r="H384">
        <v>2.3126734505087798</v>
      </c>
      <c r="I384">
        <v>35.0601295097132</v>
      </c>
      <c r="J384">
        <v>30.619796484736298</v>
      </c>
      <c r="K384">
        <v>32.007400555041599</v>
      </c>
    </row>
    <row r="385" spans="1:11" x14ac:dyDescent="0.25">
      <c r="A385" t="s">
        <v>670</v>
      </c>
      <c r="B385">
        <v>866</v>
      </c>
      <c r="C385">
        <v>12</v>
      </c>
      <c r="D385">
        <v>404</v>
      </c>
      <c r="E385">
        <v>266</v>
      </c>
      <c r="F385">
        <v>182</v>
      </c>
      <c r="G385">
        <v>2</v>
      </c>
      <c r="H385">
        <v>1.38888888888888</v>
      </c>
      <c r="I385">
        <v>46.759259259259203</v>
      </c>
      <c r="J385">
        <v>30.787037037036999</v>
      </c>
      <c r="K385">
        <v>21.064814814814799</v>
      </c>
    </row>
    <row r="386" spans="1:11" x14ac:dyDescent="0.25">
      <c r="A386" t="s">
        <v>671</v>
      </c>
      <c r="B386">
        <v>1007</v>
      </c>
      <c r="C386">
        <v>17</v>
      </c>
      <c r="D386">
        <v>403</v>
      </c>
      <c r="E386">
        <v>328</v>
      </c>
      <c r="F386">
        <v>257</v>
      </c>
      <c r="G386">
        <v>2</v>
      </c>
      <c r="H386">
        <v>1.69154228855721</v>
      </c>
      <c r="I386">
        <v>40.099502487562098</v>
      </c>
      <c r="J386">
        <v>32.636815920398</v>
      </c>
      <c r="K386">
        <v>25.572139303482501</v>
      </c>
    </row>
    <row r="387" spans="1:11" x14ac:dyDescent="0.25">
      <c r="A387" t="s">
        <v>672</v>
      </c>
      <c r="B387">
        <v>785</v>
      </c>
      <c r="C387">
        <v>15</v>
      </c>
      <c r="D387">
        <v>361</v>
      </c>
      <c r="E387">
        <v>238</v>
      </c>
      <c r="F387">
        <v>169</v>
      </c>
      <c r="G387">
        <v>2</v>
      </c>
      <c r="H387">
        <v>1.9157088122605299</v>
      </c>
      <c r="I387">
        <v>46.104725415070199</v>
      </c>
      <c r="J387">
        <v>30.395913154533801</v>
      </c>
      <c r="K387">
        <v>21.5836526181353</v>
      </c>
    </row>
    <row r="388" spans="1:11" x14ac:dyDescent="0.25">
      <c r="A388" t="s">
        <v>673</v>
      </c>
      <c r="B388">
        <v>1420</v>
      </c>
      <c r="C388">
        <v>32</v>
      </c>
      <c r="D388">
        <v>571</v>
      </c>
      <c r="E388">
        <v>412</v>
      </c>
      <c r="F388">
        <v>390</v>
      </c>
      <c r="G388">
        <v>15</v>
      </c>
      <c r="H388">
        <v>2.2775800711743699</v>
      </c>
      <c r="I388">
        <v>40.6405693950177</v>
      </c>
      <c r="J388">
        <v>29.323843416370099</v>
      </c>
      <c r="K388">
        <v>27.7580071174377</v>
      </c>
    </row>
    <row r="389" spans="1:11" x14ac:dyDescent="0.25">
      <c r="A389" t="s">
        <v>674</v>
      </c>
      <c r="B389">
        <v>2963</v>
      </c>
      <c r="C389">
        <v>61</v>
      </c>
      <c r="D389">
        <v>1017</v>
      </c>
      <c r="E389">
        <v>805</v>
      </c>
      <c r="F389">
        <v>825</v>
      </c>
      <c r="G389">
        <v>255</v>
      </c>
      <c r="H389">
        <v>2.2525849335302799</v>
      </c>
      <c r="I389">
        <v>37.555391432791701</v>
      </c>
      <c r="J389">
        <v>29.7267355982274</v>
      </c>
      <c r="K389">
        <v>30.465288035450499</v>
      </c>
    </row>
    <row r="390" spans="1:11" x14ac:dyDescent="0.25">
      <c r="A390" t="s">
        <v>675</v>
      </c>
      <c r="B390">
        <v>6020</v>
      </c>
      <c r="C390">
        <v>179</v>
      </c>
      <c r="D390">
        <v>2453</v>
      </c>
      <c r="E390">
        <v>1734</v>
      </c>
      <c r="F390">
        <v>1620</v>
      </c>
      <c r="G390">
        <v>34</v>
      </c>
      <c r="H390">
        <v>2.9903107250250498</v>
      </c>
      <c r="I390">
        <v>40.9789508853992</v>
      </c>
      <c r="J390">
        <v>28.9675910457734</v>
      </c>
      <c r="K390">
        <v>27.0631473438022</v>
      </c>
    </row>
    <row r="391" spans="1:11" x14ac:dyDescent="0.25">
      <c r="A391" t="s">
        <v>676</v>
      </c>
      <c r="B391">
        <v>1826</v>
      </c>
      <c r="C391">
        <v>42</v>
      </c>
      <c r="D391">
        <v>817</v>
      </c>
      <c r="E391">
        <v>506</v>
      </c>
      <c r="F391">
        <v>456</v>
      </c>
      <c r="G391">
        <v>5</v>
      </c>
      <c r="H391">
        <v>2.3064250411861602</v>
      </c>
      <c r="I391">
        <v>44.865458539264097</v>
      </c>
      <c r="J391">
        <v>27.7869302580999</v>
      </c>
      <c r="K391">
        <v>25.041186161449701</v>
      </c>
    </row>
    <row r="392" spans="1:11" x14ac:dyDescent="0.25">
      <c r="A392" t="s">
        <v>677</v>
      </c>
      <c r="B392">
        <v>638</v>
      </c>
      <c r="C392">
        <v>8</v>
      </c>
      <c r="D392">
        <v>235</v>
      </c>
      <c r="E392">
        <v>176</v>
      </c>
      <c r="F392">
        <v>217</v>
      </c>
      <c r="G392">
        <v>2</v>
      </c>
      <c r="H392">
        <v>1.25786163522012</v>
      </c>
      <c r="I392">
        <v>36.949685534591097</v>
      </c>
      <c r="J392">
        <v>27.672955974842701</v>
      </c>
      <c r="K392">
        <v>34.119496855345901</v>
      </c>
    </row>
    <row r="393" spans="1:11" x14ac:dyDescent="0.25">
      <c r="A393" t="s">
        <v>678</v>
      </c>
      <c r="B393">
        <v>1050</v>
      </c>
      <c r="C393">
        <v>18</v>
      </c>
      <c r="D393">
        <v>415</v>
      </c>
      <c r="E393">
        <v>324</v>
      </c>
      <c r="F393">
        <v>287</v>
      </c>
      <c r="G393">
        <v>6</v>
      </c>
      <c r="H393">
        <v>1.72413793103448</v>
      </c>
      <c r="I393">
        <v>39.750957854406103</v>
      </c>
      <c r="J393">
        <v>31.034482758620602</v>
      </c>
      <c r="K393">
        <v>27.490421455938598</v>
      </c>
    </row>
    <row r="394" spans="1:11" x14ac:dyDescent="0.25">
      <c r="A394" t="s">
        <v>679</v>
      </c>
      <c r="B394">
        <v>796</v>
      </c>
      <c r="C394">
        <v>13</v>
      </c>
      <c r="D394">
        <v>298</v>
      </c>
      <c r="E394">
        <v>207</v>
      </c>
      <c r="F394">
        <v>236</v>
      </c>
      <c r="G394">
        <v>42</v>
      </c>
      <c r="H394">
        <v>1.72413793103448</v>
      </c>
      <c r="I394">
        <v>39.522546419098099</v>
      </c>
      <c r="J394">
        <v>27.4535809018567</v>
      </c>
      <c r="K394">
        <v>31.2997347480106</v>
      </c>
    </row>
    <row r="395" spans="1:11" x14ac:dyDescent="0.25">
      <c r="A395" t="s">
        <v>680</v>
      </c>
      <c r="B395">
        <v>191</v>
      </c>
      <c r="C395">
        <v>2</v>
      </c>
      <c r="D395">
        <v>66</v>
      </c>
      <c r="E395">
        <v>69</v>
      </c>
      <c r="F395">
        <v>53</v>
      </c>
      <c r="G395">
        <v>1</v>
      </c>
      <c r="H395">
        <v>1.0526315789473599</v>
      </c>
      <c r="I395">
        <v>34.736842105263101</v>
      </c>
      <c r="J395">
        <v>36.315789473684198</v>
      </c>
      <c r="K395">
        <v>27.8947368421052</v>
      </c>
    </row>
    <row r="396" spans="1:11" x14ac:dyDescent="0.25">
      <c r="A396" t="s">
        <v>681</v>
      </c>
      <c r="B396">
        <v>1085</v>
      </c>
      <c r="C396">
        <v>22</v>
      </c>
      <c r="D396">
        <v>391</v>
      </c>
      <c r="E396">
        <v>321</v>
      </c>
      <c r="F396">
        <v>345</v>
      </c>
      <c r="G396">
        <v>6</v>
      </c>
      <c r="H396">
        <v>2.0389249304911901</v>
      </c>
      <c r="I396">
        <v>36.237256719184401</v>
      </c>
      <c r="J396">
        <v>29.7497683039851</v>
      </c>
      <c r="K396">
        <v>31.974050046339201</v>
      </c>
    </row>
    <row r="397" spans="1:11" x14ac:dyDescent="0.25">
      <c r="A397" t="s">
        <v>682</v>
      </c>
      <c r="B397">
        <v>3162</v>
      </c>
      <c r="C397">
        <v>86</v>
      </c>
      <c r="D397">
        <v>1098</v>
      </c>
      <c r="E397">
        <v>912</v>
      </c>
      <c r="F397">
        <v>1038</v>
      </c>
      <c r="G397">
        <v>28</v>
      </c>
      <c r="H397">
        <v>2.7440970006381602</v>
      </c>
      <c r="I397">
        <v>35.035098915124401</v>
      </c>
      <c r="J397">
        <v>29.1001914486279</v>
      </c>
      <c r="K397">
        <v>33.120612635609398</v>
      </c>
    </row>
    <row r="398" spans="1:11" x14ac:dyDescent="0.25">
      <c r="A398" t="s">
        <v>683</v>
      </c>
      <c r="B398">
        <v>164</v>
      </c>
      <c r="C398">
        <v>1</v>
      </c>
      <c r="D398">
        <v>60</v>
      </c>
      <c r="E398">
        <v>47</v>
      </c>
      <c r="F398">
        <v>38</v>
      </c>
      <c r="G398">
        <v>18</v>
      </c>
      <c r="H398">
        <v>0.68493150684931503</v>
      </c>
      <c r="I398">
        <v>41.095890410958901</v>
      </c>
      <c r="J398">
        <v>32.191780821917803</v>
      </c>
      <c r="K398">
        <v>26.027397260273901</v>
      </c>
    </row>
    <row r="399" spans="1:11" x14ac:dyDescent="0.25">
      <c r="A399" t="s">
        <v>684</v>
      </c>
      <c r="B399">
        <v>1162</v>
      </c>
      <c r="C399">
        <v>27</v>
      </c>
      <c r="D399">
        <v>482</v>
      </c>
      <c r="E399">
        <v>329</v>
      </c>
      <c r="F399">
        <v>306</v>
      </c>
      <c r="G399">
        <v>18</v>
      </c>
      <c r="H399">
        <v>2.36013986013986</v>
      </c>
      <c r="I399">
        <v>42.132867132867098</v>
      </c>
      <c r="J399">
        <v>28.7587412587412</v>
      </c>
      <c r="K399">
        <v>26.7482517482517</v>
      </c>
    </row>
    <row r="400" spans="1:11" x14ac:dyDescent="0.25">
      <c r="A400" t="s">
        <v>685</v>
      </c>
      <c r="B400">
        <v>1663</v>
      </c>
      <c r="C400">
        <v>46</v>
      </c>
      <c r="D400">
        <v>627</v>
      </c>
      <c r="E400">
        <v>496</v>
      </c>
      <c r="F400">
        <v>486</v>
      </c>
      <c r="G400">
        <v>8</v>
      </c>
      <c r="H400">
        <v>2.7794561933534698</v>
      </c>
      <c r="I400">
        <v>37.885196374622303</v>
      </c>
      <c r="J400">
        <v>29.969788519637401</v>
      </c>
      <c r="K400">
        <v>29.3655589123867</v>
      </c>
    </row>
    <row r="401" spans="1:11" x14ac:dyDescent="0.25">
      <c r="A401" t="s">
        <v>686</v>
      </c>
      <c r="B401">
        <v>799</v>
      </c>
      <c r="C401">
        <v>15</v>
      </c>
      <c r="D401">
        <v>330</v>
      </c>
      <c r="E401">
        <v>235</v>
      </c>
      <c r="F401">
        <v>207</v>
      </c>
      <c r="G401">
        <v>12</v>
      </c>
      <c r="H401">
        <v>1.90597204574332</v>
      </c>
      <c r="I401">
        <v>41.931385006353203</v>
      </c>
      <c r="J401">
        <v>29.860228716645398</v>
      </c>
      <c r="K401">
        <v>26.302414231257899</v>
      </c>
    </row>
    <row r="402" spans="1:11" x14ac:dyDescent="0.25">
      <c r="A402" t="s">
        <v>687</v>
      </c>
      <c r="B402">
        <v>174</v>
      </c>
      <c r="C402">
        <v>5</v>
      </c>
      <c r="D402">
        <v>62</v>
      </c>
      <c r="E402">
        <v>40</v>
      </c>
      <c r="F402">
        <v>56</v>
      </c>
      <c r="G402">
        <v>11</v>
      </c>
      <c r="H402">
        <v>3.0674846625766801</v>
      </c>
      <c r="I402">
        <v>38.036809815950903</v>
      </c>
      <c r="J402">
        <v>24.539877300613401</v>
      </c>
      <c r="K402">
        <v>34.355828220858797</v>
      </c>
    </row>
    <row r="403" spans="1:11" x14ac:dyDescent="0.25">
      <c r="A403" t="s">
        <v>688</v>
      </c>
      <c r="B403">
        <v>793</v>
      </c>
      <c r="C403">
        <v>12</v>
      </c>
      <c r="D403">
        <v>325</v>
      </c>
      <c r="E403">
        <v>214</v>
      </c>
      <c r="F403">
        <v>242</v>
      </c>
      <c r="G403" t="s">
        <v>799</v>
      </c>
      <c r="H403">
        <v>1.51324085750315</v>
      </c>
      <c r="I403">
        <v>40.983606557377001</v>
      </c>
      <c r="J403">
        <v>26.986128625472801</v>
      </c>
      <c r="K403">
        <v>30.517023959646899</v>
      </c>
    </row>
    <row r="404" spans="1:11" x14ac:dyDescent="0.25">
      <c r="A404" t="s">
        <v>689</v>
      </c>
      <c r="B404">
        <v>3108</v>
      </c>
      <c r="C404">
        <v>66</v>
      </c>
      <c r="D404">
        <v>1178</v>
      </c>
      <c r="E404">
        <v>961</v>
      </c>
      <c r="F404">
        <v>870</v>
      </c>
      <c r="G404">
        <v>33</v>
      </c>
      <c r="H404">
        <v>2.1463414634146298</v>
      </c>
      <c r="I404">
        <v>38.308943089430898</v>
      </c>
      <c r="J404">
        <v>31.252032520325201</v>
      </c>
      <c r="K404">
        <v>28.292682926829201</v>
      </c>
    </row>
    <row r="405" spans="1:11" x14ac:dyDescent="0.25">
      <c r="A405" t="s">
        <v>690</v>
      </c>
      <c r="B405">
        <v>650</v>
      </c>
      <c r="C405">
        <v>12</v>
      </c>
      <c r="D405">
        <v>306</v>
      </c>
      <c r="E405">
        <v>183</v>
      </c>
      <c r="F405">
        <v>148</v>
      </c>
      <c r="G405">
        <v>1</v>
      </c>
      <c r="H405">
        <v>1.84899845916795</v>
      </c>
      <c r="I405">
        <v>47.149460708782698</v>
      </c>
      <c r="J405">
        <v>28.197226502311199</v>
      </c>
      <c r="K405">
        <v>22.804314329737998</v>
      </c>
    </row>
    <row r="406" spans="1:11" x14ac:dyDescent="0.25">
      <c r="A406" t="s">
        <v>691</v>
      </c>
      <c r="B406">
        <v>805</v>
      </c>
      <c r="C406">
        <v>14</v>
      </c>
      <c r="D406">
        <v>292</v>
      </c>
      <c r="E406">
        <v>237</v>
      </c>
      <c r="F406">
        <v>260</v>
      </c>
      <c r="G406">
        <v>2</v>
      </c>
      <c r="H406">
        <v>1.74346201743462</v>
      </c>
      <c r="I406">
        <v>36.363636363636303</v>
      </c>
      <c r="J406">
        <v>29.514321295143201</v>
      </c>
      <c r="K406">
        <v>32.378580323785798</v>
      </c>
    </row>
    <row r="407" spans="1:11" x14ac:dyDescent="0.25">
      <c r="A407" t="s">
        <v>692</v>
      </c>
      <c r="B407">
        <v>1717</v>
      </c>
      <c r="C407">
        <v>40</v>
      </c>
      <c r="D407">
        <v>643</v>
      </c>
      <c r="E407">
        <v>508</v>
      </c>
      <c r="F407">
        <v>519</v>
      </c>
      <c r="G407">
        <v>7</v>
      </c>
      <c r="H407">
        <v>2.3391812865496999</v>
      </c>
      <c r="I407">
        <v>37.602339181286503</v>
      </c>
      <c r="J407">
        <v>29.7076023391812</v>
      </c>
      <c r="K407">
        <v>30.350877192982399</v>
      </c>
    </row>
    <row r="408" spans="1:11" x14ac:dyDescent="0.25">
      <c r="A408" t="s">
        <v>291</v>
      </c>
      <c r="B408">
        <v>88</v>
      </c>
      <c r="C408">
        <v>3</v>
      </c>
      <c r="D408">
        <v>38</v>
      </c>
      <c r="E408">
        <v>27</v>
      </c>
      <c r="F408">
        <v>14</v>
      </c>
      <c r="G408">
        <v>6</v>
      </c>
      <c r="H408">
        <v>3.6585365853658498</v>
      </c>
      <c r="I408">
        <v>46.341463414634099</v>
      </c>
      <c r="J408">
        <v>32.9268292682926</v>
      </c>
      <c r="K408">
        <v>17.0731707317073</v>
      </c>
    </row>
    <row r="409" spans="1:11" x14ac:dyDescent="0.25">
      <c r="A409" t="s">
        <v>292</v>
      </c>
      <c r="B409">
        <v>47113</v>
      </c>
      <c r="C409">
        <v>1066</v>
      </c>
      <c r="D409">
        <v>18938</v>
      </c>
      <c r="E409">
        <v>13689</v>
      </c>
      <c r="F409">
        <v>12602</v>
      </c>
      <c r="G409">
        <v>818</v>
      </c>
      <c r="H409">
        <v>2.3026244734852499</v>
      </c>
      <c r="I409">
        <v>40.907225402311198</v>
      </c>
      <c r="J409">
        <v>29.569067933902101</v>
      </c>
      <c r="K409">
        <v>27.221082190301299</v>
      </c>
    </row>
    <row r="410" spans="1:11" x14ac:dyDescent="0.25">
      <c r="A410" t="s">
        <v>693</v>
      </c>
      <c r="B410">
        <v>1974</v>
      </c>
      <c r="C410">
        <v>52</v>
      </c>
      <c r="D410">
        <v>797</v>
      </c>
      <c r="E410">
        <v>520</v>
      </c>
      <c r="F410">
        <v>470</v>
      </c>
      <c r="G410">
        <v>135</v>
      </c>
      <c r="H410">
        <v>2.82762370853724</v>
      </c>
      <c r="I410">
        <v>43.338771071234298</v>
      </c>
      <c r="J410">
        <v>28.276237085372401</v>
      </c>
      <c r="K410">
        <v>25.557368134855899</v>
      </c>
    </row>
    <row r="411" spans="1:11" x14ac:dyDescent="0.25">
      <c r="A411" t="s">
        <v>694</v>
      </c>
      <c r="B411">
        <v>2006</v>
      </c>
      <c r="C411">
        <v>32</v>
      </c>
      <c r="D411">
        <v>726</v>
      </c>
      <c r="E411">
        <v>558</v>
      </c>
      <c r="F411">
        <v>564</v>
      </c>
      <c r="G411">
        <v>126</v>
      </c>
      <c r="H411">
        <v>1.7021276595744601</v>
      </c>
      <c r="I411">
        <v>38.6170212765957</v>
      </c>
      <c r="J411">
        <v>29.680851063829699</v>
      </c>
      <c r="K411">
        <v>30</v>
      </c>
    </row>
    <row r="412" spans="1:11" x14ac:dyDescent="0.25">
      <c r="A412" t="s">
        <v>695</v>
      </c>
      <c r="B412">
        <v>848</v>
      </c>
      <c r="C412">
        <v>25</v>
      </c>
      <c r="D412">
        <v>322</v>
      </c>
      <c r="E412">
        <v>235</v>
      </c>
      <c r="F412">
        <v>258</v>
      </c>
      <c r="G412">
        <v>8</v>
      </c>
      <c r="H412">
        <v>2.9761904761904701</v>
      </c>
      <c r="I412">
        <v>38.3333333333333</v>
      </c>
      <c r="J412">
        <v>27.9761904761904</v>
      </c>
      <c r="K412">
        <v>30.714285714285701</v>
      </c>
    </row>
    <row r="413" spans="1:11" x14ac:dyDescent="0.25">
      <c r="A413" t="s">
        <v>696</v>
      </c>
      <c r="B413">
        <v>537</v>
      </c>
      <c r="C413">
        <v>9</v>
      </c>
      <c r="D413">
        <v>221</v>
      </c>
      <c r="E413">
        <v>146</v>
      </c>
      <c r="F413">
        <v>156</v>
      </c>
      <c r="G413">
        <v>5</v>
      </c>
      <c r="H413">
        <v>1.69172932330827</v>
      </c>
      <c r="I413">
        <v>41.541353383458599</v>
      </c>
      <c r="J413">
        <v>27.443609022556299</v>
      </c>
      <c r="K413">
        <v>29.323308270676598</v>
      </c>
    </row>
    <row r="414" spans="1:11" x14ac:dyDescent="0.25">
      <c r="A414" t="s">
        <v>697</v>
      </c>
      <c r="B414">
        <v>4079</v>
      </c>
      <c r="C414">
        <v>115</v>
      </c>
      <c r="D414">
        <v>2036</v>
      </c>
      <c r="E414">
        <v>1147</v>
      </c>
      <c r="F414">
        <v>755</v>
      </c>
      <c r="G414">
        <v>26</v>
      </c>
      <c r="H414">
        <v>2.8374043918085299</v>
      </c>
      <c r="I414">
        <v>50.234394275844998</v>
      </c>
      <c r="J414">
        <v>28.300024673081602</v>
      </c>
      <c r="K414">
        <v>18.6281766592647</v>
      </c>
    </row>
    <row r="415" spans="1:11" x14ac:dyDescent="0.25">
      <c r="A415" t="s">
        <v>698</v>
      </c>
      <c r="B415">
        <v>441</v>
      </c>
      <c r="C415">
        <v>12</v>
      </c>
      <c r="D415">
        <v>157</v>
      </c>
      <c r="E415">
        <v>121</v>
      </c>
      <c r="F415">
        <v>150</v>
      </c>
      <c r="G415">
        <v>1</v>
      </c>
      <c r="H415">
        <v>2.72727272727272</v>
      </c>
      <c r="I415">
        <v>35.681818181818102</v>
      </c>
      <c r="J415">
        <v>27.5</v>
      </c>
      <c r="K415">
        <v>34.090909090909001</v>
      </c>
    </row>
    <row r="416" spans="1:11" x14ac:dyDescent="0.25">
      <c r="A416" t="s">
        <v>699</v>
      </c>
      <c r="B416">
        <v>1076</v>
      </c>
      <c r="C416">
        <v>21</v>
      </c>
      <c r="D416">
        <v>407</v>
      </c>
      <c r="E416">
        <v>332</v>
      </c>
      <c r="F416">
        <v>315</v>
      </c>
      <c r="G416">
        <v>1</v>
      </c>
      <c r="H416">
        <v>1.9534883720930201</v>
      </c>
      <c r="I416">
        <v>37.860465116279002</v>
      </c>
      <c r="J416">
        <v>30.883720930232499</v>
      </c>
      <c r="K416">
        <v>29.302325581395301</v>
      </c>
    </row>
    <row r="417" spans="1:11" x14ac:dyDescent="0.25">
      <c r="A417" t="s">
        <v>700</v>
      </c>
      <c r="B417">
        <v>1248</v>
      </c>
      <c r="C417">
        <v>41</v>
      </c>
      <c r="D417">
        <v>502</v>
      </c>
      <c r="E417">
        <v>347</v>
      </c>
      <c r="F417">
        <v>339</v>
      </c>
      <c r="G417">
        <v>19</v>
      </c>
      <c r="H417">
        <v>3.3360455655004002</v>
      </c>
      <c r="I417">
        <v>40.846216436126902</v>
      </c>
      <c r="J417">
        <v>28.2343368592351</v>
      </c>
      <c r="K417">
        <v>27.5834011391375</v>
      </c>
    </row>
    <row r="418" spans="1:11" x14ac:dyDescent="0.25">
      <c r="A418" t="s">
        <v>701</v>
      </c>
      <c r="B418">
        <v>1011</v>
      </c>
      <c r="C418">
        <v>34</v>
      </c>
      <c r="D418">
        <v>379</v>
      </c>
      <c r="E418">
        <v>270</v>
      </c>
      <c r="F418">
        <v>317</v>
      </c>
      <c r="G418">
        <v>11</v>
      </c>
      <c r="H418">
        <v>3.4</v>
      </c>
      <c r="I418">
        <v>37.9</v>
      </c>
      <c r="J418">
        <v>27</v>
      </c>
      <c r="K418">
        <v>31.7</v>
      </c>
    </row>
    <row r="419" spans="1:11" x14ac:dyDescent="0.25">
      <c r="A419" t="s">
        <v>702</v>
      </c>
      <c r="B419">
        <v>818</v>
      </c>
      <c r="C419">
        <v>13</v>
      </c>
      <c r="D419">
        <v>350</v>
      </c>
      <c r="E419">
        <v>262</v>
      </c>
      <c r="F419">
        <v>182</v>
      </c>
      <c r="G419">
        <v>11</v>
      </c>
      <c r="H419">
        <v>1.6109045848822701</v>
      </c>
      <c r="I419">
        <v>43.370508054522901</v>
      </c>
      <c r="J419">
        <v>32.465923172242803</v>
      </c>
      <c r="K419">
        <v>22.552664188351901</v>
      </c>
    </row>
    <row r="420" spans="1:11" x14ac:dyDescent="0.25">
      <c r="A420" t="s">
        <v>703</v>
      </c>
      <c r="B420">
        <v>907</v>
      </c>
      <c r="C420">
        <v>22</v>
      </c>
      <c r="D420">
        <v>381</v>
      </c>
      <c r="E420">
        <v>257</v>
      </c>
      <c r="F420">
        <v>241</v>
      </c>
      <c r="G420">
        <v>6</v>
      </c>
      <c r="H420">
        <v>2.4417314095449498</v>
      </c>
      <c r="I420">
        <v>42.286348501664797</v>
      </c>
      <c r="J420">
        <v>28.523862375138702</v>
      </c>
      <c r="K420">
        <v>26.748057713651399</v>
      </c>
    </row>
    <row r="421" spans="1:11" x14ac:dyDescent="0.25">
      <c r="A421" t="s">
        <v>704</v>
      </c>
      <c r="B421">
        <v>729</v>
      </c>
      <c r="C421">
        <v>16</v>
      </c>
      <c r="D421">
        <v>360</v>
      </c>
      <c r="E421">
        <v>192</v>
      </c>
      <c r="F421">
        <v>153</v>
      </c>
      <c r="G421">
        <v>8</v>
      </c>
      <c r="H421">
        <v>2.2191400832177499</v>
      </c>
      <c r="I421">
        <v>49.930651872399402</v>
      </c>
      <c r="J421">
        <v>26.629680998613001</v>
      </c>
      <c r="K421">
        <v>21.2205270457697</v>
      </c>
    </row>
    <row r="422" spans="1:11" x14ac:dyDescent="0.25">
      <c r="A422" t="s">
        <v>705</v>
      </c>
      <c r="B422">
        <v>1377</v>
      </c>
      <c r="C422">
        <v>42</v>
      </c>
      <c r="D422">
        <v>525</v>
      </c>
      <c r="E422">
        <v>361</v>
      </c>
      <c r="F422">
        <v>436</v>
      </c>
      <c r="G422">
        <v>13</v>
      </c>
      <c r="H422">
        <v>3.07917888563049</v>
      </c>
      <c r="I422">
        <v>38.489736070381198</v>
      </c>
      <c r="J422">
        <v>26.466275659823999</v>
      </c>
      <c r="K422">
        <v>31.964809384164202</v>
      </c>
    </row>
    <row r="423" spans="1:11" x14ac:dyDescent="0.25">
      <c r="A423" t="s">
        <v>706</v>
      </c>
      <c r="B423">
        <v>2774</v>
      </c>
      <c r="C423">
        <v>54</v>
      </c>
      <c r="D423">
        <v>994</v>
      </c>
      <c r="E423">
        <v>742</v>
      </c>
      <c r="F423">
        <v>726</v>
      </c>
      <c r="G423">
        <v>258</v>
      </c>
      <c r="H423">
        <v>2.1462639109697901</v>
      </c>
      <c r="I423">
        <v>39.5071542130365</v>
      </c>
      <c r="J423">
        <v>29.4912559618442</v>
      </c>
      <c r="K423">
        <v>28.8553259141494</v>
      </c>
    </row>
    <row r="424" spans="1:11" x14ac:dyDescent="0.25">
      <c r="A424" t="s">
        <v>707</v>
      </c>
      <c r="B424">
        <v>5910</v>
      </c>
      <c r="C424">
        <v>176</v>
      </c>
      <c r="D424">
        <v>2454</v>
      </c>
      <c r="E424">
        <v>1648</v>
      </c>
      <c r="F424">
        <v>1565</v>
      </c>
      <c r="G424">
        <v>67</v>
      </c>
      <c r="H424">
        <v>3.01215129214444</v>
      </c>
      <c r="I424">
        <v>41.998973130241303</v>
      </c>
      <c r="J424">
        <v>28.204689371897899</v>
      </c>
      <c r="K424">
        <v>26.7841862057162</v>
      </c>
    </row>
    <row r="425" spans="1:11" x14ac:dyDescent="0.25">
      <c r="A425" t="s">
        <v>708</v>
      </c>
      <c r="B425">
        <v>1828</v>
      </c>
      <c r="C425">
        <v>41</v>
      </c>
      <c r="D425">
        <v>805</v>
      </c>
      <c r="E425">
        <v>513</v>
      </c>
      <c r="F425">
        <v>457</v>
      </c>
      <c r="G425">
        <v>12</v>
      </c>
      <c r="H425">
        <v>2.2577092511013199</v>
      </c>
      <c r="I425">
        <v>44.328193832599098</v>
      </c>
      <c r="J425">
        <v>28.248898678414001</v>
      </c>
      <c r="K425">
        <v>25.165198237885399</v>
      </c>
    </row>
    <row r="426" spans="1:11" x14ac:dyDescent="0.25">
      <c r="A426" t="s">
        <v>709</v>
      </c>
      <c r="B426">
        <v>616</v>
      </c>
      <c r="C426">
        <v>21</v>
      </c>
      <c r="D426">
        <v>216</v>
      </c>
      <c r="E426">
        <v>190</v>
      </c>
      <c r="F426">
        <v>179</v>
      </c>
      <c r="G426">
        <v>10</v>
      </c>
      <c r="H426">
        <v>3.46534653465346</v>
      </c>
      <c r="I426">
        <v>35.643564356435597</v>
      </c>
      <c r="J426">
        <v>31.3531353135313</v>
      </c>
      <c r="K426">
        <v>29.537953795379501</v>
      </c>
    </row>
    <row r="427" spans="1:11" x14ac:dyDescent="0.25">
      <c r="A427" t="s">
        <v>710</v>
      </c>
      <c r="B427">
        <v>966</v>
      </c>
      <c r="C427">
        <v>27</v>
      </c>
      <c r="D427">
        <v>367</v>
      </c>
      <c r="E427">
        <v>299</v>
      </c>
      <c r="F427">
        <v>269</v>
      </c>
      <c r="G427">
        <v>4</v>
      </c>
      <c r="H427">
        <v>2.8066528066527998</v>
      </c>
      <c r="I427">
        <v>38.149688149688103</v>
      </c>
      <c r="J427">
        <v>31.081081081080999</v>
      </c>
      <c r="K427">
        <v>27.9625779625779</v>
      </c>
    </row>
    <row r="428" spans="1:11" x14ac:dyDescent="0.25">
      <c r="A428" t="s">
        <v>711</v>
      </c>
      <c r="B428">
        <v>639</v>
      </c>
      <c r="C428">
        <v>13</v>
      </c>
      <c r="D428">
        <v>235</v>
      </c>
      <c r="E428">
        <v>179</v>
      </c>
      <c r="F428">
        <v>182</v>
      </c>
      <c r="G428">
        <v>30</v>
      </c>
      <c r="H428">
        <v>2.1346469622331599</v>
      </c>
      <c r="I428">
        <v>38.587848932676501</v>
      </c>
      <c r="J428">
        <v>29.392446633825902</v>
      </c>
      <c r="K428">
        <v>29.8850574712643</v>
      </c>
    </row>
    <row r="429" spans="1:11" x14ac:dyDescent="0.25">
      <c r="A429" t="s">
        <v>712</v>
      </c>
      <c r="B429">
        <v>157</v>
      </c>
      <c r="C429">
        <v>4</v>
      </c>
      <c r="D429">
        <v>49</v>
      </c>
      <c r="E429">
        <v>47</v>
      </c>
      <c r="F429">
        <v>56</v>
      </c>
      <c r="G429">
        <v>1</v>
      </c>
      <c r="H429">
        <v>2.5641025641025599</v>
      </c>
      <c r="I429">
        <v>31.410256410256402</v>
      </c>
      <c r="J429">
        <v>30.128205128205099</v>
      </c>
      <c r="K429">
        <v>35.897435897435898</v>
      </c>
    </row>
    <row r="430" spans="1:11" x14ac:dyDescent="0.25">
      <c r="A430" t="s">
        <v>713</v>
      </c>
      <c r="B430">
        <v>1024</v>
      </c>
      <c r="C430">
        <v>23</v>
      </c>
      <c r="D430">
        <v>353</v>
      </c>
      <c r="E430">
        <v>300</v>
      </c>
      <c r="F430">
        <v>346</v>
      </c>
      <c r="G430">
        <v>2</v>
      </c>
      <c r="H430">
        <v>2.2504892367906</v>
      </c>
      <c r="I430">
        <v>34.540117416829702</v>
      </c>
      <c r="J430">
        <v>29.3542074363992</v>
      </c>
      <c r="K430">
        <v>33.855185909980399</v>
      </c>
    </row>
    <row r="431" spans="1:11" x14ac:dyDescent="0.25">
      <c r="A431" t="s">
        <v>714</v>
      </c>
      <c r="B431">
        <v>3014</v>
      </c>
      <c r="C431">
        <v>81</v>
      </c>
      <c r="D431">
        <v>1048</v>
      </c>
      <c r="E431">
        <v>858</v>
      </c>
      <c r="F431">
        <v>1006</v>
      </c>
      <c r="G431">
        <v>21</v>
      </c>
      <c r="H431">
        <v>2.7063147343802201</v>
      </c>
      <c r="I431">
        <v>35.015035081857597</v>
      </c>
      <c r="J431">
        <v>28.666889408620101</v>
      </c>
      <c r="K431">
        <v>33.611760775141903</v>
      </c>
    </row>
    <row r="432" spans="1:11" x14ac:dyDescent="0.25">
      <c r="A432" t="s">
        <v>715</v>
      </c>
      <c r="B432">
        <v>145</v>
      </c>
      <c r="C432">
        <v>3</v>
      </c>
      <c r="D432">
        <v>43</v>
      </c>
      <c r="E432">
        <v>45</v>
      </c>
      <c r="F432">
        <v>39</v>
      </c>
      <c r="G432">
        <v>15</v>
      </c>
      <c r="H432">
        <v>2.3076923076922999</v>
      </c>
      <c r="I432">
        <v>33.076923076923002</v>
      </c>
      <c r="J432">
        <v>34.615384615384599</v>
      </c>
      <c r="K432">
        <v>30</v>
      </c>
    </row>
    <row r="433" spans="1:11" x14ac:dyDescent="0.25">
      <c r="A433" t="s">
        <v>716</v>
      </c>
      <c r="B433">
        <v>1126</v>
      </c>
      <c r="C433">
        <v>28</v>
      </c>
      <c r="D433">
        <v>482</v>
      </c>
      <c r="E433">
        <v>311</v>
      </c>
      <c r="F433">
        <v>286</v>
      </c>
      <c r="G433">
        <v>19</v>
      </c>
      <c r="H433">
        <v>2.5293586269196</v>
      </c>
      <c r="I433">
        <v>43.541102077687398</v>
      </c>
      <c r="J433">
        <v>28.093947606142699</v>
      </c>
      <c r="K433">
        <v>25.835591689250201</v>
      </c>
    </row>
    <row r="434" spans="1:11" x14ac:dyDescent="0.25">
      <c r="A434" t="s">
        <v>717</v>
      </c>
      <c r="B434">
        <v>1624</v>
      </c>
      <c r="C434">
        <v>43</v>
      </c>
      <c r="D434">
        <v>616</v>
      </c>
      <c r="E434">
        <v>462</v>
      </c>
      <c r="F434">
        <v>487</v>
      </c>
      <c r="G434">
        <v>16</v>
      </c>
      <c r="H434">
        <v>2.6741293532338299</v>
      </c>
      <c r="I434">
        <v>38.308457711442699</v>
      </c>
      <c r="J434">
        <v>28.731343283582</v>
      </c>
      <c r="K434">
        <v>30.286069651741201</v>
      </c>
    </row>
    <row r="435" spans="1:11" x14ac:dyDescent="0.25">
      <c r="A435" t="s">
        <v>718</v>
      </c>
      <c r="B435">
        <v>647</v>
      </c>
      <c r="C435">
        <v>16</v>
      </c>
      <c r="D435">
        <v>281</v>
      </c>
      <c r="E435">
        <v>174</v>
      </c>
      <c r="F435">
        <v>159</v>
      </c>
      <c r="G435">
        <v>17</v>
      </c>
      <c r="H435">
        <v>2.5396825396825302</v>
      </c>
      <c r="I435">
        <v>44.603174603174601</v>
      </c>
      <c r="J435">
        <v>27.619047619047599</v>
      </c>
      <c r="K435">
        <v>25.238095238095202</v>
      </c>
    </row>
    <row r="436" spans="1:11" x14ac:dyDescent="0.25">
      <c r="A436" t="s">
        <v>719</v>
      </c>
      <c r="B436">
        <v>200</v>
      </c>
      <c r="C436">
        <v>4</v>
      </c>
      <c r="D436">
        <v>66</v>
      </c>
      <c r="E436">
        <v>58</v>
      </c>
      <c r="F436">
        <v>46</v>
      </c>
      <c r="G436">
        <v>26</v>
      </c>
      <c r="H436">
        <v>2.29885057471264</v>
      </c>
      <c r="I436">
        <v>37.931034482758598</v>
      </c>
      <c r="J436">
        <v>33.3333333333333</v>
      </c>
      <c r="K436">
        <v>26.4367816091954</v>
      </c>
    </row>
    <row r="437" spans="1:11" x14ac:dyDescent="0.25">
      <c r="A437" t="s">
        <v>720</v>
      </c>
      <c r="B437">
        <v>707</v>
      </c>
      <c r="C437">
        <v>11</v>
      </c>
      <c r="D437">
        <v>271</v>
      </c>
      <c r="E437">
        <v>210</v>
      </c>
      <c r="F437">
        <v>209</v>
      </c>
      <c r="G437">
        <v>6</v>
      </c>
      <c r="H437">
        <v>1.5691868758915799</v>
      </c>
      <c r="I437">
        <v>38.659058487874397</v>
      </c>
      <c r="J437">
        <v>29.957203994293799</v>
      </c>
      <c r="K437">
        <v>29.814550641939999</v>
      </c>
    </row>
    <row r="438" spans="1:11" x14ac:dyDescent="0.25">
      <c r="A438" t="s">
        <v>721</v>
      </c>
      <c r="B438">
        <v>3063</v>
      </c>
      <c r="C438">
        <v>79</v>
      </c>
      <c r="D438">
        <v>1157</v>
      </c>
      <c r="E438">
        <v>855</v>
      </c>
      <c r="F438">
        <v>933</v>
      </c>
      <c r="G438">
        <v>39</v>
      </c>
      <c r="H438">
        <v>2.6124338624338601</v>
      </c>
      <c r="I438">
        <v>38.260582010581999</v>
      </c>
      <c r="J438">
        <v>28.273809523809501</v>
      </c>
      <c r="K438">
        <v>30.853174603174601</v>
      </c>
    </row>
    <row r="439" spans="1:11" x14ac:dyDescent="0.25">
      <c r="A439" t="s">
        <v>722</v>
      </c>
      <c r="B439">
        <v>640</v>
      </c>
      <c r="C439">
        <v>16</v>
      </c>
      <c r="D439">
        <v>293</v>
      </c>
      <c r="E439">
        <v>180</v>
      </c>
      <c r="F439">
        <v>150</v>
      </c>
      <c r="G439">
        <v>1</v>
      </c>
      <c r="H439">
        <v>2.5039123630672901</v>
      </c>
      <c r="I439">
        <v>45.852895148669703</v>
      </c>
      <c r="J439">
        <v>28.169014084507001</v>
      </c>
      <c r="K439">
        <v>23.474178403755801</v>
      </c>
    </row>
    <row r="440" spans="1:11" x14ac:dyDescent="0.25">
      <c r="A440" t="s">
        <v>723</v>
      </c>
      <c r="B440">
        <v>794</v>
      </c>
      <c r="C440">
        <v>34</v>
      </c>
      <c r="D440">
        <v>272</v>
      </c>
      <c r="E440">
        <v>223</v>
      </c>
      <c r="F440">
        <v>260</v>
      </c>
      <c r="G440">
        <v>5</v>
      </c>
      <c r="H440">
        <v>4.3092522179974599</v>
      </c>
      <c r="I440">
        <v>34.474017743979701</v>
      </c>
      <c r="J440">
        <v>28.263624841571598</v>
      </c>
      <c r="K440">
        <v>32.953105196451197</v>
      </c>
    </row>
    <row r="441" spans="1:11" x14ac:dyDescent="0.25">
      <c r="A441" t="s">
        <v>724</v>
      </c>
      <c r="B441">
        <v>1692</v>
      </c>
      <c r="C441">
        <v>62</v>
      </c>
      <c r="D441">
        <v>637</v>
      </c>
      <c r="E441">
        <v>479</v>
      </c>
      <c r="F441">
        <v>506</v>
      </c>
      <c r="G441">
        <v>8</v>
      </c>
      <c r="H441">
        <v>3.6817102137767201</v>
      </c>
      <c r="I441">
        <v>37.826603325415597</v>
      </c>
      <c r="J441">
        <v>28.444180522565301</v>
      </c>
      <c r="K441">
        <v>30.0475059382422</v>
      </c>
    </row>
    <row r="442" spans="1:11" x14ac:dyDescent="0.25">
      <c r="A442" t="s">
        <v>307</v>
      </c>
      <c r="B442">
        <v>97</v>
      </c>
      <c r="C442">
        <v>2</v>
      </c>
      <c r="D442">
        <v>42</v>
      </c>
      <c r="E442">
        <v>19</v>
      </c>
      <c r="F442">
        <v>25</v>
      </c>
      <c r="G442">
        <v>9</v>
      </c>
      <c r="H442">
        <v>2.2727272727272698</v>
      </c>
      <c r="I442">
        <v>47.727272727272698</v>
      </c>
      <c r="J442">
        <v>21.590909090909001</v>
      </c>
      <c r="K442">
        <v>28.409090909090899</v>
      </c>
    </row>
    <row r="443" spans="1:11" x14ac:dyDescent="0.25">
      <c r="A443" t="s">
        <v>308</v>
      </c>
      <c r="B443">
        <v>44714</v>
      </c>
      <c r="C443">
        <v>1172</v>
      </c>
      <c r="D443">
        <v>17844</v>
      </c>
      <c r="E443">
        <v>12540</v>
      </c>
      <c r="F443">
        <v>12222</v>
      </c>
      <c r="G443">
        <v>936</v>
      </c>
      <c r="H443">
        <v>2.6771437708438</v>
      </c>
      <c r="I443">
        <v>40.760199186806098</v>
      </c>
      <c r="J443">
        <v>28.644524647082999</v>
      </c>
      <c r="K443">
        <v>27.918132395267001</v>
      </c>
    </row>
    <row r="444" spans="1:11" x14ac:dyDescent="0.25">
      <c r="A444" t="s">
        <v>765</v>
      </c>
      <c r="B444">
        <v>1897</v>
      </c>
      <c r="C444">
        <v>39</v>
      </c>
      <c r="D444">
        <v>796</v>
      </c>
      <c r="E444">
        <v>575</v>
      </c>
      <c r="F444">
        <v>478</v>
      </c>
      <c r="G444">
        <v>9</v>
      </c>
      <c r="H444">
        <v>2.0656779661016902</v>
      </c>
      <c r="I444">
        <v>42.161016949152497</v>
      </c>
      <c r="J444">
        <v>30.455508474576199</v>
      </c>
      <c r="K444">
        <v>25.317796610169399</v>
      </c>
    </row>
    <row r="445" spans="1:11" x14ac:dyDescent="0.25">
      <c r="A445" t="s">
        <v>766</v>
      </c>
      <c r="B445">
        <v>1906</v>
      </c>
      <c r="C445">
        <v>29</v>
      </c>
      <c r="D445">
        <v>739</v>
      </c>
      <c r="E445">
        <v>583</v>
      </c>
      <c r="F445">
        <v>547</v>
      </c>
      <c r="G445">
        <v>8</v>
      </c>
      <c r="H445">
        <v>1.52792413066385</v>
      </c>
      <c r="I445">
        <v>38.935721812434103</v>
      </c>
      <c r="J445">
        <v>30.7165437302423</v>
      </c>
      <c r="K445">
        <v>28.819810326659599</v>
      </c>
    </row>
    <row r="446" spans="1:11" x14ac:dyDescent="0.25">
      <c r="A446" t="s">
        <v>767</v>
      </c>
      <c r="B446">
        <v>780</v>
      </c>
      <c r="C446">
        <v>23</v>
      </c>
      <c r="D446">
        <v>305</v>
      </c>
      <c r="E446">
        <v>234</v>
      </c>
      <c r="F446">
        <v>215</v>
      </c>
      <c r="G446">
        <v>3</v>
      </c>
      <c r="H446">
        <v>2.9601029601029598</v>
      </c>
      <c r="I446">
        <v>39.253539253539202</v>
      </c>
      <c r="J446">
        <v>30.1158301158301</v>
      </c>
      <c r="K446">
        <v>27.670527670527601</v>
      </c>
    </row>
    <row r="447" spans="1:11" x14ac:dyDescent="0.25">
      <c r="A447" t="s">
        <v>768</v>
      </c>
      <c r="B447">
        <v>566</v>
      </c>
      <c r="C447">
        <v>6</v>
      </c>
      <c r="D447">
        <v>242</v>
      </c>
      <c r="E447">
        <v>154</v>
      </c>
      <c r="F447">
        <v>163</v>
      </c>
      <c r="G447">
        <v>1</v>
      </c>
      <c r="H447">
        <v>1.06194690265486</v>
      </c>
      <c r="I447">
        <v>42.831858407079601</v>
      </c>
      <c r="J447">
        <v>27.256637168141499</v>
      </c>
      <c r="K447">
        <v>28.849557522123799</v>
      </c>
    </row>
    <row r="448" spans="1:11" x14ac:dyDescent="0.25">
      <c r="A448" t="s">
        <v>769</v>
      </c>
      <c r="B448">
        <v>3951</v>
      </c>
      <c r="C448">
        <v>109</v>
      </c>
      <c r="D448">
        <v>1905</v>
      </c>
      <c r="E448">
        <v>1135</v>
      </c>
      <c r="F448">
        <v>766</v>
      </c>
      <c r="G448">
        <v>36</v>
      </c>
      <c r="H448">
        <v>2.7841634738186398</v>
      </c>
      <c r="I448">
        <v>48.6590038314176</v>
      </c>
      <c r="J448">
        <v>28.991060025542701</v>
      </c>
      <c r="K448">
        <v>19.565772669220902</v>
      </c>
    </row>
    <row r="449" spans="1:11" x14ac:dyDescent="0.25">
      <c r="A449" t="s">
        <v>770</v>
      </c>
      <c r="B449">
        <v>434</v>
      </c>
      <c r="C449">
        <v>12</v>
      </c>
      <c r="D449">
        <v>135</v>
      </c>
      <c r="E449">
        <v>140</v>
      </c>
      <c r="F449">
        <v>146</v>
      </c>
      <c r="G449">
        <v>1</v>
      </c>
      <c r="H449">
        <v>2.7713625866050799</v>
      </c>
      <c r="I449">
        <v>31.1778290993071</v>
      </c>
      <c r="J449">
        <v>32.332563510392603</v>
      </c>
      <c r="K449">
        <v>33.7182448036951</v>
      </c>
    </row>
    <row r="450" spans="1:11" x14ac:dyDescent="0.25">
      <c r="A450" t="s">
        <v>771</v>
      </c>
      <c r="B450">
        <v>1090</v>
      </c>
      <c r="C450">
        <v>23</v>
      </c>
      <c r="D450">
        <v>400</v>
      </c>
      <c r="E450">
        <v>337</v>
      </c>
      <c r="F450">
        <v>329</v>
      </c>
      <c r="G450">
        <v>1</v>
      </c>
      <c r="H450">
        <v>2.1120293847566498</v>
      </c>
      <c r="I450">
        <v>36.730945821854903</v>
      </c>
      <c r="J450">
        <v>30.945821854912701</v>
      </c>
      <c r="K450">
        <v>30.211202938475601</v>
      </c>
    </row>
    <row r="451" spans="1:11" x14ac:dyDescent="0.25">
      <c r="A451" t="s">
        <v>772</v>
      </c>
      <c r="B451">
        <v>1268</v>
      </c>
      <c r="C451">
        <v>45</v>
      </c>
      <c r="D451">
        <v>497</v>
      </c>
      <c r="E451">
        <v>363</v>
      </c>
      <c r="F451">
        <v>355</v>
      </c>
      <c r="G451">
        <v>8</v>
      </c>
      <c r="H451">
        <v>3.5714285714285698</v>
      </c>
      <c r="I451">
        <v>39.4444444444444</v>
      </c>
      <c r="J451">
        <v>28.8095238095238</v>
      </c>
      <c r="K451">
        <v>28.174603174603099</v>
      </c>
    </row>
    <row r="452" spans="1:11" x14ac:dyDescent="0.25">
      <c r="A452" t="s">
        <v>773</v>
      </c>
      <c r="B452">
        <v>1035</v>
      </c>
      <c r="C452">
        <v>34</v>
      </c>
      <c r="D452">
        <v>391</v>
      </c>
      <c r="E452">
        <v>277</v>
      </c>
      <c r="F452">
        <v>328</v>
      </c>
      <c r="G452">
        <v>5</v>
      </c>
      <c r="H452">
        <v>3.3009708737864001</v>
      </c>
      <c r="I452">
        <v>37.961165048543599</v>
      </c>
      <c r="J452">
        <v>26.893203883495101</v>
      </c>
      <c r="K452">
        <v>31.844660194174701</v>
      </c>
    </row>
    <row r="453" spans="1:11" x14ac:dyDescent="0.25">
      <c r="A453" t="s">
        <v>774</v>
      </c>
      <c r="B453">
        <v>832</v>
      </c>
      <c r="C453">
        <v>12</v>
      </c>
      <c r="D453">
        <v>399</v>
      </c>
      <c r="E453">
        <v>240</v>
      </c>
      <c r="F453">
        <v>180</v>
      </c>
      <c r="G453">
        <v>1</v>
      </c>
      <c r="H453">
        <v>1.44404332129963</v>
      </c>
      <c r="I453">
        <v>48.014440433212997</v>
      </c>
      <c r="J453">
        <v>28.8808664259927</v>
      </c>
      <c r="K453">
        <v>21.660649819494498</v>
      </c>
    </row>
    <row r="454" spans="1:11" x14ac:dyDescent="0.25">
      <c r="A454" t="s">
        <v>775</v>
      </c>
      <c r="B454">
        <v>852</v>
      </c>
      <c r="C454">
        <v>17</v>
      </c>
      <c r="D454">
        <v>354</v>
      </c>
      <c r="E454">
        <v>257</v>
      </c>
      <c r="F454">
        <v>220</v>
      </c>
      <c r="G454">
        <v>4</v>
      </c>
      <c r="H454">
        <v>2.00471698113207</v>
      </c>
      <c r="I454">
        <v>41.745283018867902</v>
      </c>
      <c r="J454">
        <v>30.3066037735849</v>
      </c>
      <c r="K454">
        <v>25.943396226415</v>
      </c>
    </row>
    <row r="455" spans="1:11" x14ac:dyDescent="0.25">
      <c r="A455" t="s">
        <v>776</v>
      </c>
      <c r="B455">
        <v>803</v>
      </c>
      <c r="C455">
        <v>17</v>
      </c>
      <c r="D455">
        <v>393</v>
      </c>
      <c r="E455">
        <v>216</v>
      </c>
      <c r="F455">
        <v>177</v>
      </c>
      <c r="G455" t="s">
        <v>799</v>
      </c>
      <c r="H455">
        <v>2.1170610211706098</v>
      </c>
      <c r="I455">
        <v>48.941469489414601</v>
      </c>
      <c r="J455">
        <v>26.899128268991198</v>
      </c>
      <c r="K455">
        <v>22.042341220423399</v>
      </c>
    </row>
    <row r="456" spans="1:11" x14ac:dyDescent="0.25">
      <c r="A456" t="s">
        <v>777</v>
      </c>
      <c r="B456">
        <v>1278</v>
      </c>
      <c r="C456">
        <v>42</v>
      </c>
      <c r="D456">
        <v>485</v>
      </c>
      <c r="E456">
        <v>355</v>
      </c>
      <c r="F456">
        <v>390</v>
      </c>
      <c r="G456">
        <v>6</v>
      </c>
      <c r="H456">
        <v>3.3018867924528301</v>
      </c>
      <c r="I456">
        <v>38.128930817609998</v>
      </c>
      <c r="J456">
        <v>27.908805031446501</v>
      </c>
      <c r="K456">
        <v>30.6603773584905</v>
      </c>
    </row>
    <row r="457" spans="1:11" x14ac:dyDescent="0.25">
      <c r="A457" t="s">
        <v>778</v>
      </c>
      <c r="B457">
        <v>2875</v>
      </c>
      <c r="C457">
        <v>71</v>
      </c>
      <c r="D457">
        <v>1134</v>
      </c>
      <c r="E457">
        <v>817</v>
      </c>
      <c r="F457">
        <v>829</v>
      </c>
      <c r="G457">
        <v>24</v>
      </c>
      <c r="H457">
        <v>2.4903542616625698</v>
      </c>
      <c r="I457">
        <v>39.775517362328998</v>
      </c>
      <c r="J457">
        <v>28.656611715187601</v>
      </c>
      <c r="K457">
        <v>29.077516660820699</v>
      </c>
    </row>
    <row r="458" spans="1:11" x14ac:dyDescent="0.25">
      <c r="A458" t="s">
        <v>779</v>
      </c>
      <c r="B458">
        <v>6144</v>
      </c>
      <c r="C458">
        <v>194</v>
      </c>
      <c r="D458">
        <v>2471</v>
      </c>
      <c r="E458">
        <v>1841</v>
      </c>
      <c r="F458">
        <v>1615</v>
      </c>
      <c r="G458">
        <v>23</v>
      </c>
      <c r="H458">
        <v>3.16941676196699</v>
      </c>
      <c r="I458">
        <v>40.369220715569298</v>
      </c>
      <c r="J458">
        <v>30.076784839078499</v>
      </c>
      <c r="K458">
        <v>26.384577683385</v>
      </c>
    </row>
    <row r="459" spans="1:11" x14ac:dyDescent="0.25">
      <c r="A459" t="s">
        <v>780</v>
      </c>
      <c r="B459">
        <v>1747</v>
      </c>
      <c r="C459">
        <v>46</v>
      </c>
      <c r="D459">
        <v>763</v>
      </c>
      <c r="E459">
        <v>518</v>
      </c>
      <c r="F459">
        <v>417</v>
      </c>
      <c r="G459">
        <v>3</v>
      </c>
      <c r="H459">
        <v>2.6376146788990802</v>
      </c>
      <c r="I459">
        <v>43.75</v>
      </c>
      <c r="J459">
        <v>29.701834862385301</v>
      </c>
      <c r="K459">
        <v>23.910550458715498</v>
      </c>
    </row>
    <row r="460" spans="1:11" x14ac:dyDescent="0.25">
      <c r="A460" t="s">
        <v>781</v>
      </c>
      <c r="B460">
        <v>617</v>
      </c>
      <c r="C460">
        <v>12</v>
      </c>
      <c r="D460">
        <v>207</v>
      </c>
      <c r="E460">
        <v>179</v>
      </c>
      <c r="F460">
        <v>215</v>
      </c>
      <c r="G460">
        <v>4</v>
      </c>
      <c r="H460">
        <v>1.9575856443719399</v>
      </c>
      <c r="I460">
        <v>33.7683523654159</v>
      </c>
      <c r="J460">
        <v>29.200652528548101</v>
      </c>
      <c r="K460">
        <v>35.0734094616639</v>
      </c>
    </row>
    <row r="461" spans="1:11" x14ac:dyDescent="0.25">
      <c r="A461" t="s">
        <v>782</v>
      </c>
      <c r="B461">
        <v>874</v>
      </c>
      <c r="C461">
        <v>31</v>
      </c>
      <c r="D461">
        <v>351</v>
      </c>
      <c r="E461">
        <v>236</v>
      </c>
      <c r="F461">
        <v>254</v>
      </c>
      <c r="G461">
        <v>2</v>
      </c>
      <c r="H461">
        <v>3.55504587155963</v>
      </c>
      <c r="I461">
        <v>40.252293577981597</v>
      </c>
      <c r="J461">
        <v>27.064220183486199</v>
      </c>
      <c r="K461">
        <v>29.128440366972399</v>
      </c>
    </row>
    <row r="462" spans="1:11" x14ac:dyDescent="0.25">
      <c r="A462" t="s">
        <v>783</v>
      </c>
      <c r="B462">
        <v>734</v>
      </c>
      <c r="C462">
        <v>24</v>
      </c>
      <c r="D462">
        <v>300</v>
      </c>
      <c r="E462">
        <v>195</v>
      </c>
      <c r="F462">
        <v>213</v>
      </c>
      <c r="G462">
        <v>2</v>
      </c>
      <c r="H462">
        <v>3.27868852459016</v>
      </c>
      <c r="I462">
        <v>40.983606557377001</v>
      </c>
      <c r="J462">
        <v>26.639344262295001</v>
      </c>
      <c r="K462">
        <v>29.0983606557377</v>
      </c>
    </row>
    <row r="463" spans="1:11" x14ac:dyDescent="0.25">
      <c r="A463" t="s">
        <v>784</v>
      </c>
      <c r="B463">
        <v>174</v>
      </c>
      <c r="C463">
        <v>2</v>
      </c>
      <c r="D463">
        <v>68</v>
      </c>
      <c r="E463">
        <v>51</v>
      </c>
      <c r="F463">
        <v>52</v>
      </c>
      <c r="G463">
        <v>1</v>
      </c>
      <c r="H463">
        <v>1.15606936416184</v>
      </c>
      <c r="I463">
        <v>39.306358381502797</v>
      </c>
      <c r="J463">
        <v>29.479768786127099</v>
      </c>
      <c r="K463">
        <v>30.057803468208</v>
      </c>
    </row>
    <row r="464" spans="1:11" x14ac:dyDescent="0.25">
      <c r="A464" t="s">
        <v>785</v>
      </c>
      <c r="B464">
        <v>955</v>
      </c>
      <c r="C464">
        <v>21</v>
      </c>
      <c r="D464">
        <v>349</v>
      </c>
      <c r="E464">
        <v>270</v>
      </c>
      <c r="F464">
        <v>315</v>
      </c>
      <c r="G464" t="s">
        <v>799</v>
      </c>
      <c r="H464">
        <v>2.1989528795811499</v>
      </c>
      <c r="I464">
        <v>36.544502617801001</v>
      </c>
      <c r="J464">
        <v>28.272251308900501</v>
      </c>
      <c r="K464">
        <v>32.9842931937172</v>
      </c>
    </row>
    <row r="465" spans="1:11" x14ac:dyDescent="0.25">
      <c r="A465" t="s">
        <v>786</v>
      </c>
      <c r="B465">
        <v>3095</v>
      </c>
      <c r="C465">
        <v>91</v>
      </c>
      <c r="D465">
        <v>1094</v>
      </c>
      <c r="E465">
        <v>910</v>
      </c>
      <c r="F465">
        <v>977</v>
      </c>
      <c r="G465">
        <v>23</v>
      </c>
      <c r="H465">
        <v>2.9622395833333299</v>
      </c>
      <c r="I465">
        <v>35.6119791666666</v>
      </c>
      <c r="J465">
        <v>29.6223958333333</v>
      </c>
      <c r="K465">
        <v>31.8033854166666</v>
      </c>
    </row>
    <row r="466" spans="1:11" x14ac:dyDescent="0.25">
      <c r="A466" t="s">
        <v>787</v>
      </c>
      <c r="B466">
        <v>147</v>
      </c>
      <c r="C466" t="s">
        <v>799</v>
      </c>
      <c r="D466">
        <v>53</v>
      </c>
      <c r="E466">
        <v>41</v>
      </c>
      <c r="F466">
        <v>52</v>
      </c>
      <c r="G466">
        <v>1</v>
      </c>
      <c r="H466" t="s">
        <v>799</v>
      </c>
      <c r="I466">
        <v>36.301369863013697</v>
      </c>
      <c r="J466">
        <v>28.082191780821901</v>
      </c>
      <c r="K466">
        <v>35.616438356164302</v>
      </c>
    </row>
    <row r="467" spans="1:11" x14ac:dyDescent="0.25">
      <c r="A467" t="s">
        <v>788</v>
      </c>
      <c r="B467">
        <v>1017</v>
      </c>
      <c r="C467">
        <v>37</v>
      </c>
      <c r="D467">
        <v>422</v>
      </c>
      <c r="E467">
        <v>301</v>
      </c>
      <c r="F467">
        <v>254</v>
      </c>
      <c r="G467">
        <v>3</v>
      </c>
      <c r="H467">
        <v>3.64891518737672</v>
      </c>
      <c r="I467">
        <v>41.617357001972302</v>
      </c>
      <c r="J467">
        <v>29.684418145956599</v>
      </c>
      <c r="K467">
        <v>25.049309664694199</v>
      </c>
    </row>
    <row r="468" spans="1:11" x14ac:dyDescent="0.25">
      <c r="A468" t="s">
        <v>789</v>
      </c>
      <c r="B468">
        <v>1702</v>
      </c>
      <c r="C468">
        <v>47</v>
      </c>
      <c r="D468">
        <v>646</v>
      </c>
      <c r="E468">
        <v>491</v>
      </c>
      <c r="F468">
        <v>511</v>
      </c>
      <c r="G468">
        <v>7</v>
      </c>
      <c r="H468">
        <v>2.7728613569321499</v>
      </c>
      <c r="I468">
        <v>38.112094395280202</v>
      </c>
      <c r="J468">
        <v>28.967551622418799</v>
      </c>
      <c r="K468">
        <v>30.147492625368699</v>
      </c>
    </row>
    <row r="469" spans="1:11" x14ac:dyDescent="0.25">
      <c r="A469" t="s">
        <v>790</v>
      </c>
      <c r="B469">
        <v>579</v>
      </c>
      <c r="C469">
        <v>11</v>
      </c>
      <c r="D469">
        <v>233</v>
      </c>
      <c r="E469">
        <v>170</v>
      </c>
      <c r="F469">
        <v>141</v>
      </c>
      <c r="G469">
        <v>24</v>
      </c>
      <c r="H469">
        <v>1.9819819819819799</v>
      </c>
      <c r="I469">
        <v>41.981981981981903</v>
      </c>
      <c r="J469">
        <v>30.630630630630598</v>
      </c>
      <c r="K469">
        <v>25.4054054054054</v>
      </c>
    </row>
    <row r="470" spans="1:11" x14ac:dyDescent="0.25">
      <c r="A470" t="s">
        <v>791</v>
      </c>
      <c r="B470">
        <v>152</v>
      </c>
      <c r="C470">
        <v>1</v>
      </c>
      <c r="D470">
        <v>60</v>
      </c>
      <c r="E470">
        <v>44</v>
      </c>
      <c r="F470">
        <v>40</v>
      </c>
      <c r="G470">
        <v>7</v>
      </c>
      <c r="H470">
        <v>0.68965517241379304</v>
      </c>
      <c r="I470">
        <v>41.379310344827502</v>
      </c>
      <c r="J470">
        <v>30.344827586206801</v>
      </c>
      <c r="K470">
        <v>27.586206896551701</v>
      </c>
    </row>
    <row r="471" spans="1:11" x14ac:dyDescent="0.25">
      <c r="A471" t="s">
        <v>792</v>
      </c>
      <c r="B471">
        <v>806</v>
      </c>
      <c r="C471">
        <v>18</v>
      </c>
      <c r="D471">
        <v>332</v>
      </c>
      <c r="E471">
        <v>227</v>
      </c>
      <c r="F471">
        <v>229</v>
      </c>
      <c r="G471" t="s">
        <v>799</v>
      </c>
      <c r="H471">
        <v>2.2332506203473899</v>
      </c>
      <c r="I471">
        <v>41.191066997518597</v>
      </c>
      <c r="J471">
        <v>28.163771712158798</v>
      </c>
      <c r="K471">
        <v>28.4119106699751</v>
      </c>
    </row>
    <row r="472" spans="1:11" x14ac:dyDescent="0.25">
      <c r="A472" t="s">
        <v>793</v>
      </c>
      <c r="B472">
        <v>2938</v>
      </c>
      <c r="C472">
        <v>83</v>
      </c>
      <c r="D472">
        <v>1087</v>
      </c>
      <c r="E472">
        <v>851</v>
      </c>
      <c r="F472">
        <v>885</v>
      </c>
      <c r="G472">
        <v>32</v>
      </c>
      <c r="H472">
        <v>2.8561596696490001</v>
      </c>
      <c r="I472">
        <v>37.405368203716399</v>
      </c>
      <c r="J472">
        <v>29.284239504473501</v>
      </c>
      <c r="K472">
        <v>30.454232622161001</v>
      </c>
    </row>
    <row r="473" spans="1:11" x14ac:dyDescent="0.25">
      <c r="A473" t="s">
        <v>794</v>
      </c>
      <c r="B473">
        <v>635</v>
      </c>
      <c r="C473">
        <v>19</v>
      </c>
      <c r="D473">
        <v>274</v>
      </c>
      <c r="E473">
        <v>182</v>
      </c>
      <c r="F473">
        <v>159</v>
      </c>
      <c r="G473">
        <v>1</v>
      </c>
      <c r="H473">
        <v>2.9968454258674999</v>
      </c>
      <c r="I473">
        <v>43.217665615141897</v>
      </c>
      <c r="J473">
        <v>28.706624605678201</v>
      </c>
      <c r="K473">
        <v>25.078864353312301</v>
      </c>
    </row>
    <row r="474" spans="1:11" x14ac:dyDescent="0.25">
      <c r="A474" t="s">
        <v>795</v>
      </c>
      <c r="B474">
        <v>795</v>
      </c>
      <c r="C474">
        <v>26</v>
      </c>
      <c r="D474">
        <v>288</v>
      </c>
      <c r="E474">
        <v>219</v>
      </c>
      <c r="F474">
        <v>261</v>
      </c>
      <c r="G474">
        <v>1</v>
      </c>
      <c r="H474">
        <v>3.2745591939546599</v>
      </c>
      <c r="I474">
        <v>36.272040302267001</v>
      </c>
      <c r="J474">
        <v>27.581863979848801</v>
      </c>
      <c r="K474">
        <v>32.8715365239294</v>
      </c>
    </row>
    <row r="475" spans="1:11" x14ac:dyDescent="0.25">
      <c r="A475" t="s">
        <v>796</v>
      </c>
      <c r="B475">
        <v>1625</v>
      </c>
      <c r="C475">
        <v>48</v>
      </c>
      <c r="D475">
        <v>574</v>
      </c>
      <c r="E475">
        <v>496</v>
      </c>
      <c r="F475">
        <v>500</v>
      </c>
      <c r="G475">
        <v>7</v>
      </c>
      <c r="H475">
        <v>2.9666254635352201</v>
      </c>
      <c r="I475">
        <v>35.475896168108697</v>
      </c>
      <c r="J475">
        <v>30.655129789863999</v>
      </c>
      <c r="K475">
        <v>30.9023485784919</v>
      </c>
    </row>
    <row r="476" spans="1:11" x14ac:dyDescent="0.25">
      <c r="A476" t="s">
        <v>763</v>
      </c>
      <c r="B476">
        <v>80</v>
      </c>
      <c r="C476">
        <v>3</v>
      </c>
      <c r="D476">
        <v>29</v>
      </c>
      <c r="E476">
        <v>16</v>
      </c>
      <c r="F476">
        <v>25</v>
      </c>
      <c r="G476">
        <v>7</v>
      </c>
      <c r="H476">
        <v>4.10958904109589</v>
      </c>
      <c r="I476">
        <v>39.726027397260196</v>
      </c>
      <c r="J476">
        <v>21.917808219177999</v>
      </c>
      <c r="K476">
        <v>34.246575342465697</v>
      </c>
    </row>
    <row r="477" spans="1:11" x14ac:dyDescent="0.25">
      <c r="A477" t="s">
        <v>764</v>
      </c>
      <c r="B477">
        <v>44383</v>
      </c>
      <c r="C477">
        <v>1193</v>
      </c>
      <c r="D477">
        <v>17776</v>
      </c>
      <c r="E477">
        <v>12921</v>
      </c>
      <c r="F477">
        <v>12238</v>
      </c>
      <c r="G477">
        <v>255</v>
      </c>
      <c r="H477">
        <v>2.7034989122552502</v>
      </c>
      <c r="I477">
        <v>40.282813633067398</v>
      </c>
      <c r="J477">
        <v>29.280728788977498</v>
      </c>
      <c r="K477">
        <v>27.732958665699702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738C-7644-4C8E-864F-6B5D9903E342}">
  <dimension ref="A1:M27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26.42578125" style="2" hidden="1" customWidth="1"/>
    <col min="2" max="2" width="23.7109375" style="2" customWidth="1"/>
    <col min="3" max="3" width="10.7109375" style="2" customWidth="1"/>
    <col min="4" max="8" width="12.7109375" style="2" customWidth="1"/>
    <col min="9" max="9" width="2.7109375" style="2" customWidth="1"/>
    <col min="10" max="13" width="12.7109375" style="2" customWidth="1"/>
    <col min="14" max="16384" width="9.140625" style="2"/>
  </cols>
  <sheetData>
    <row r="1" spans="1:13" ht="15.75" x14ac:dyDescent="0.25">
      <c r="B1" s="1" t="s">
        <v>797</v>
      </c>
    </row>
    <row r="2" spans="1:13" ht="15.75" x14ac:dyDescent="0.25">
      <c r="B2" s="1" t="s">
        <v>64</v>
      </c>
    </row>
    <row r="3" spans="1:13" s="8" customFormat="1" ht="12.75" x14ac:dyDescent="0.2">
      <c r="B3" s="9"/>
    </row>
    <row r="4" spans="1:13" s="8" customFormat="1" ht="12.75" x14ac:dyDescent="0.2">
      <c r="B4" s="16" t="s">
        <v>27</v>
      </c>
    </row>
    <row r="5" spans="1:13" s="8" customFormat="1" ht="12.75" x14ac:dyDescent="0.2">
      <c r="C5" s="9" t="s">
        <v>0</v>
      </c>
      <c r="J5" s="9" t="s">
        <v>1</v>
      </c>
    </row>
    <row r="6" spans="1:13" s="8" customFormat="1" ht="12.75" x14ac:dyDescent="0.2">
      <c r="C6" s="11" t="s">
        <v>17</v>
      </c>
      <c r="D6" s="11" t="s">
        <v>28</v>
      </c>
      <c r="E6" s="11" t="s">
        <v>31</v>
      </c>
      <c r="F6" s="11" t="s">
        <v>29</v>
      </c>
      <c r="G6" s="11" t="s">
        <v>30</v>
      </c>
      <c r="H6" s="11" t="s">
        <v>63</v>
      </c>
      <c r="I6" s="12"/>
      <c r="J6" s="11" t="s">
        <v>28</v>
      </c>
      <c r="K6" s="11" t="s">
        <v>31</v>
      </c>
      <c r="L6" s="11" t="s">
        <v>29</v>
      </c>
      <c r="M6" s="11" t="s">
        <v>30</v>
      </c>
    </row>
    <row r="7" spans="1:13" s="8" customFormat="1" ht="12.75" x14ac:dyDescent="0.2">
      <c r="A7" s="6" t="s">
        <v>66</v>
      </c>
      <c r="B7" s="8" t="s">
        <v>3</v>
      </c>
      <c r="C7" s="13">
        <f>VLOOKUP(CONCATENATE(Lookup!$B$2,$A7), t3.4, 2,0)</f>
        <v>2652</v>
      </c>
      <c r="D7" s="13">
        <f>VLOOKUP(CONCATENATE(Lookup!$B$2,$A7), t3.4, 3,0)</f>
        <v>69</v>
      </c>
      <c r="E7" s="13">
        <f>VLOOKUP(CONCATENATE(Lookup!$B$2,$A7), t3.4, 4,0)</f>
        <v>1008</v>
      </c>
      <c r="F7" s="13">
        <f>VLOOKUP(CONCATENATE(Lookup!$B$2,$A7), t3.4, 5,0)</f>
        <v>734</v>
      </c>
      <c r="G7" s="13">
        <f>VLOOKUP(CONCATENATE(Lookup!$B$2,$A7), t3.4, 6,0)</f>
        <v>836</v>
      </c>
      <c r="H7" s="13">
        <f>VLOOKUP(CONCATENATE(Lookup!$B$2,$A7), t3.4, 7,0)</f>
        <v>5</v>
      </c>
      <c r="I7" s="13" t="s">
        <v>32</v>
      </c>
      <c r="J7" s="21">
        <f>VLOOKUP(CONCATENATE(Lookup!$B$2,$A7), t3.4, 8,0)</f>
        <v>2.6067245938798602</v>
      </c>
      <c r="K7" s="21">
        <f>VLOOKUP(CONCATENATE(Lookup!$B$2,$A7), t3.4, 9,0)</f>
        <v>38.080846241027501</v>
      </c>
      <c r="L7" s="21">
        <f>VLOOKUP(CONCATENATE(Lookup!$B$2,$A7), t3.4, 10,0)</f>
        <v>27.7295051001133</v>
      </c>
      <c r="M7" s="21">
        <f>VLOOKUP(CONCATENATE(Lookup!$B$2,$A7), t3.4, 11,0)</f>
        <v>31.582924064979199</v>
      </c>
    </row>
    <row r="8" spans="1:13" s="8" customFormat="1" ht="12.75" x14ac:dyDescent="0.2">
      <c r="A8" s="6" t="s">
        <v>67</v>
      </c>
      <c r="B8" s="8" t="s">
        <v>4</v>
      </c>
      <c r="C8" s="13">
        <f>VLOOKUP(CONCATENATE(Lookup!$B$2,$A8), t3.4, 2,0)</f>
        <v>615</v>
      </c>
      <c r="D8" s="13">
        <f>VLOOKUP(CONCATENATE(Lookup!$B$2,$A8), t3.4, 3,0)</f>
        <v>13</v>
      </c>
      <c r="E8" s="13">
        <f>VLOOKUP(CONCATENATE(Lookup!$B$2,$A8), t3.4, 4,0)</f>
        <v>255</v>
      </c>
      <c r="F8" s="13">
        <f>VLOOKUP(CONCATENATE(Lookup!$B$2,$A8), t3.4, 5,0)</f>
        <v>190</v>
      </c>
      <c r="G8" s="13">
        <f>VLOOKUP(CONCATENATE(Lookup!$B$2,$A8), t3.4, 6,0)</f>
        <v>155</v>
      </c>
      <c r="H8" s="13">
        <f>VLOOKUP(CONCATENATE(Lookup!$B$2,$A8), t3.4, 7,0)</f>
        <v>2</v>
      </c>
      <c r="I8" s="13" t="s">
        <v>32</v>
      </c>
      <c r="J8" s="21">
        <f>VLOOKUP(CONCATENATE(Lookup!$B$2,$A8), t3.4, 8,0)</f>
        <v>2.1207177814029299</v>
      </c>
      <c r="K8" s="21">
        <f>VLOOKUP(CONCATENATE(Lookup!$B$2,$A8), t3.4, 9,0)</f>
        <v>41.598694942903698</v>
      </c>
      <c r="L8" s="21">
        <f>VLOOKUP(CONCATENATE(Lookup!$B$2,$A8), t3.4, 10,0)</f>
        <v>30.995106035888998</v>
      </c>
      <c r="M8" s="21">
        <f>VLOOKUP(CONCATENATE(Lookup!$B$2,$A8), t3.4, 11,0)</f>
        <v>25.285481239804199</v>
      </c>
    </row>
    <row r="9" spans="1:13" s="8" customFormat="1" ht="12.75" x14ac:dyDescent="0.2">
      <c r="A9" s="6" t="s">
        <v>68</v>
      </c>
      <c r="B9" s="8" t="s">
        <v>5</v>
      </c>
      <c r="C9" s="13">
        <f>VLOOKUP(CONCATENATE(Lookup!$B$2,$A9), t3.4, 2,0)</f>
        <v>1079</v>
      </c>
      <c r="D9" s="13">
        <f>VLOOKUP(CONCATENATE(Lookup!$B$2,$A9), t3.4, 3,0)</f>
        <v>23</v>
      </c>
      <c r="E9" s="13">
        <f>VLOOKUP(CONCATENATE(Lookup!$B$2,$A9), t3.4, 4,0)</f>
        <v>393</v>
      </c>
      <c r="F9" s="13">
        <f>VLOOKUP(CONCATENATE(Lookup!$B$2,$A9), t3.4, 5,0)</f>
        <v>332</v>
      </c>
      <c r="G9" s="13">
        <f>VLOOKUP(CONCATENATE(Lookup!$B$2,$A9), t3.4, 6,0)</f>
        <v>329</v>
      </c>
      <c r="H9" s="13">
        <f>VLOOKUP(CONCATENATE(Lookup!$B$2,$A9), t3.4, 7,0)</f>
        <v>2</v>
      </c>
      <c r="I9" s="13" t="s">
        <v>32</v>
      </c>
      <c r="J9" s="21">
        <f>VLOOKUP(CONCATENATE(Lookup!$B$2,$A9), t3.4, 8,0)</f>
        <v>2.1355617455895999</v>
      </c>
      <c r="K9" s="21">
        <f>VLOOKUP(CONCATENATE(Lookup!$B$2,$A9), t3.4, 9,0)</f>
        <v>36.490250696378801</v>
      </c>
      <c r="L9" s="21">
        <f>VLOOKUP(CONCATENATE(Lookup!$B$2,$A9), t3.4, 10,0)</f>
        <v>30.826369545032499</v>
      </c>
      <c r="M9" s="21">
        <f>VLOOKUP(CONCATENATE(Lookup!$B$2,$A9), t3.4, 11,0)</f>
        <v>30.547818012998999</v>
      </c>
    </row>
    <row r="10" spans="1:13" s="8" customFormat="1" ht="12.75" x14ac:dyDescent="0.2">
      <c r="A10" s="6" t="s">
        <v>69</v>
      </c>
      <c r="B10" s="8" t="s">
        <v>6</v>
      </c>
      <c r="C10" s="13">
        <f>VLOOKUP(CONCATENATE(Lookup!$B$2,$A10), t3.4, 2,0)</f>
        <v>2654</v>
      </c>
      <c r="D10" s="13">
        <f>VLOOKUP(CONCATENATE(Lookup!$B$2,$A10), t3.4, 3,0)</f>
        <v>67</v>
      </c>
      <c r="E10" s="13">
        <f>VLOOKUP(CONCATENATE(Lookup!$B$2,$A10), t3.4, 4,0)</f>
        <v>1030</v>
      </c>
      <c r="F10" s="13">
        <f>VLOOKUP(CONCATENATE(Lookup!$B$2,$A10), t3.4, 5,0)</f>
        <v>762</v>
      </c>
      <c r="G10" s="13">
        <f>VLOOKUP(CONCATENATE(Lookup!$B$2,$A10), t3.4, 6,0)</f>
        <v>784</v>
      </c>
      <c r="H10" s="13">
        <f>VLOOKUP(CONCATENATE(Lookup!$B$2,$A10), t3.4, 7,0)</f>
        <v>11</v>
      </c>
      <c r="I10" s="13" t="s">
        <v>32</v>
      </c>
      <c r="J10" s="21">
        <f>VLOOKUP(CONCATENATE(Lookup!$B$2,$A10), t3.4, 8,0)</f>
        <v>2.5349981082103601</v>
      </c>
      <c r="K10" s="21">
        <f>VLOOKUP(CONCATENATE(Lookup!$B$2,$A10), t3.4, 9,0)</f>
        <v>38.9708664396519</v>
      </c>
      <c r="L10" s="21">
        <f>VLOOKUP(CONCATENATE(Lookup!$B$2,$A10), t3.4, 10,0)</f>
        <v>28.830874006810401</v>
      </c>
      <c r="M10" s="21">
        <f>VLOOKUP(CONCATENATE(Lookup!$B$2,$A10), t3.4, 11,0)</f>
        <v>29.663261445327201</v>
      </c>
    </row>
    <row r="11" spans="1:13" s="8" customFormat="1" ht="12.75" x14ac:dyDescent="0.2">
      <c r="A11" s="6" t="s">
        <v>70</v>
      </c>
      <c r="B11" s="8" t="s">
        <v>7</v>
      </c>
      <c r="C11" s="13">
        <f>VLOOKUP(CONCATENATE(Lookup!$B$2,$A11), t3.4, 2,0)</f>
        <v>2672</v>
      </c>
      <c r="D11" s="13">
        <f>VLOOKUP(CONCATENATE(Lookup!$B$2,$A11), t3.4, 3,0)</f>
        <v>76</v>
      </c>
      <c r="E11" s="13">
        <f>VLOOKUP(CONCATENATE(Lookup!$B$2,$A11), t3.4, 4,0)</f>
        <v>1009</v>
      </c>
      <c r="F11" s="13">
        <f>VLOOKUP(CONCATENATE(Lookup!$B$2,$A11), t3.4, 5,0)</f>
        <v>778</v>
      </c>
      <c r="G11" s="13">
        <f>VLOOKUP(CONCATENATE(Lookup!$B$2,$A11), t3.4, 6,0)</f>
        <v>805</v>
      </c>
      <c r="H11" s="13">
        <f>VLOOKUP(CONCATENATE(Lookup!$B$2,$A11), t3.4, 7,0)</f>
        <v>4</v>
      </c>
      <c r="I11" s="13" t="s">
        <v>32</v>
      </c>
      <c r="J11" s="21">
        <f>VLOOKUP(CONCATENATE(Lookup!$B$2,$A11), t3.4, 8,0)</f>
        <v>2.8485757121439201</v>
      </c>
      <c r="K11" s="21">
        <f>VLOOKUP(CONCATENATE(Lookup!$B$2,$A11), t3.4, 9,0)</f>
        <v>37.818590704647598</v>
      </c>
      <c r="L11" s="21">
        <f>VLOOKUP(CONCATENATE(Lookup!$B$2,$A11), t3.4, 10,0)</f>
        <v>29.1604197901049</v>
      </c>
      <c r="M11" s="21">
        <f>VLOOKUP(CONCATENATE(Lookup!$B$2,$A11), t3.4, 11,0)</f>
        <v>30.172413793103399</v>
      </c>
    </row>
    <row r="12" spans="1:13" s="8" customFormat="1" ht="12.75" x14ac:dyDescent="0.2">
      <c r="A12" s="6" t="s">
        <v>71</v>
      </c>
      <c r="B12" s="8" t="s">
        <v>8</v>
      </c>
      <c r="C12" s="13">
        <f>VLOOKUP(CONCATENATE(Lookup!$B$2,$A12), t3.4, 2,0)</f>
        <v>4613</v>
      </c>
      <c r="D12" s="13">
        <f>VLOOKUP(CONCATENATE(Lookup!$B$2,$A12), t3.4, 3,0)</f>
        <v>91</v>
      </c>
      <c r="E12" s="13">
        <f>VLOOKUP(CONCATENATE(Lookup!$B$2,$A12), t3.4, 4,0)</f>
        <v>1854</v>
      </c>
      <c r="F12" s="13">
        <f>VLOOKUP(CONCATENATE(Lookup!$B$2,$A12), t3.4, 5,0)</f>
        <v>1372</v>
      </c>
      <c r="G12" s="13">
        <f>VLOOKUP(CONCATENATE(Lookup!$B$2,$A12), t3.4, 6,0)</f>
        <v>1276</v>
      </c>
      <c r="H12" s="13">
        <f>VLOOKUP(CONCATENATE(Lookup!$B$2,$A12), t3.4, 7,0)</f>
        <v>20</v>
      </c>
      <c r="I12" s="13" t="s">
        <v>32</v>
      </c>
      <c r="J12" s="21">
        <f>VLOOKUP(CONCATENATE(Lookup!$B$2,$A12), t3.4, 8,0)</f>
        <v>1.9812758545612801</v>
      </c>
      <c r="K12" s="21">
        <f>VLOOKUP(CONCATENATE(Lookup!$B$2,$A12), t3.4, 9,0)</f>
        <v>40.365774003919</v>
      </c>
      <c r="L12" s="21">
        <f>VLOOKUP(CONCATENATE(Lookup!$B$2,$A12), t3.4, 10,0)</f>
        <v>29.871543653385501</v>
      </c>
      <c r="M12" s="21">
        <f>VLOOKUP(CONCATENATE(Lookup!$B$2,$A12), t3.4, 11,0)</f>
        <v>27.781406488134099</v>
      </c>
    </row>
    <row r="13" spans="1:13" s="8" customFormat="1" ht="12.75" x14ac:dyDescent="0.2">
      <c r="A13" s="6" t="s">
        <v>72</v>
      </c>
      <c r="B13" s="8" t="s">
        <v>9</v>
      </c>
      <c r="C13" s="13">
        <f>VLOOKUP(CONCATENATE(Lookup!$B$2,$A13), t3.4, 2,0)</f>
        <v>13268</v>
      </c>
      <c r="D13" s="13">
        <f>VLOOKUP(CONCATENATE(Lookup!$B$2,$A13), t3.4, 3,0)</f>
        <v>365</v>
      </c>
      <c r="E13" s="13">
        <f>VLOOKUP(CONCATENATE(Lookup!$B$2,$A13), t3.4, 4,0)</f>
        <v>5344</v>
      </c>
      <c r="F13" s="13">
        <f>VLOOKUP(CONCATENATE(Lookup!$B$2,$A13), t3.4, 5,0)</f>
        <v>3876</v>
      </c>
      <c r="G13" s="13">
        <f>VLOOKUP(CONCATENATE(Lookup!$B$2,$A13), t3.4, 6,0)</f>
        <v>3640</v>
      </c>
      <c r="H13" s="13">
        <f>VLOOKUP(CONCATENATE(Lookup!$B$2,$A13), t3.4, 7,0)</f>
        <v>43</v>
      </c>
      <c r="I13" s="13" t="s">
        <v>32</v>
      </c>
      <c r="J13" s="21">
        <f>VLOOKUP(CONCATENATE(Lookup!$B$2,$A13), t3.4, 8,0)</f>
        <v>2.75992438563327</v>
      </c>
      <c r="K13" s="21">
        <f>VLOOKUP(CONCATENATE(Lookup!$B$2,$A13), t3.4, 9,0)</f>
        <v>40.408317580340203</v>
      </c>
      <c r="L13" s="21">
        <f>VLOOKUP(CONCATENATE(Lookup!$B$2,$A13), t3.4, 10,0)</f>
        <v>29.308128544423401</v>
      </c>
      <c r="M13" s="21">
        <f>VLOOKUP(CONCATENATE(Lookup!$B$2,$A13), t3.4, 11,0)</f>
        <v>27.523629489603</v>
      </c>
    </row>
    <row r="14" spans="1:13" s="8" customFormat="1" ht="12.75" x14ac:dyDescent="0.2">
      <c r="A14" s="6" t="s">
        <v>73</v>
      </c>
      <c r="B14" s="8" t="s">
        <v>10</v>
      </c>
      <c r="C14" s="13">
        <f>VLOOKUP(CONCATENATE(Lookup!$B$2,$A14), t3.4, 2,0)</f>
        <v>1785</v>
      </c>
      <c r="D14" s="13">
        <f>VLOOKUP(CONCATENATE(Lookup!$B$2,$A14), t3.4, 3,0)</f>
        <v>47</v>
      </c>
      <c r="E14" s="13">
        <f>VLOOKUP(CONCATENATE(Lookup!$B$2,$A14), t3.4, 4,0)</f>
        <v>781</v>
      </c>
      <c r="F14" s="13">
        <f>VLOOKUP(CONCATENATE(Lookup!$B$2,$A14), t3.4, 5,0)</f>
        <v>527</v>
      </c>
      <c r="G14" s="13">
        <f>VLOOKUP(CONCATENATE(Lookup!$B$2,$A14), t3.4, 6,0)</f>
        <v>426</v>
      </c>
      <c r="H14" s="13">
        <f>VLOOKUP(CONCATENATE(Lookup!$B$2,$A14), t3.4, 7,0)</f>
        <v>4</v>
      </c>
      <c r="I14" s="13" t="s">
        <v>32</v>
      </c>
      <c r="J14" s="21">
        <f>VLOOKUP(CONCATENATE(Lookup!$B$2,$A14), t3.4, 8,0)</f>
        <v>2.6389668725435098</v>
      </c>
      <c r="K14" s="21">
        <f>VLOOKUP(CONCATENATE(Lookup!$B$2,$A14), t3.4, 9,0)</f>
        <v>43.851768669286898</v>
      </c>
      <c r="L14" s="21">
        <f>VLOOKUP(CONCATENATE(Lookup!$B$2,$A14), t3.4, 10,0)</f>
        <v>29.590117911285699</v>
      </c>
      <c r="M14" s="21">
        <f>VLOOKUP(CONCATENATE(Lookup!$B$2,$A14), t3.4, 11,0)</f>
        <v>23.919146546883699</v>
      </c>
    </row>
    <row r="15" spans="1:13" s="8" customFormat="1" ht="12.75" x14ac:dyDescent="0.2">
      <c r="A15" s="6" t="s">
        <v>74</v>
      </c>
      <c r="B15" s="8" t="s">
        <v>11</v>
      </c>
      <c r="C15" s="13">
        <f>VLOOKUP(CONCATENATE(Lookup!$B$2,$A15), t3.4, 2,0)</f>
        <v>3957</v>
      </c>
      <c r="D15" s="13">
        <f>VLOOKUP(CONCATENATE(Lookup!$B$2,$A15), t3.4, 3,0)</f>
        <v>121</v>
      </c>
      <c r="E15" s="13">
        <f>VLOOKUP(CONCATENATE(Lookup!$B$2,$A15), t3.4, 4,0)</f>
        <v>1399</v>
      </c>
      <c r="F15" s="13">
        <f>VLOOKUP(CONCATENATE(Lookup!$B$2,$A15), t3.4, 5,0)</f>
        <v>1153</v>
      </c>
      <c r="G15" s="13">
        <f>VLOOKUP(CONCATENATE(Lookup!$B$2,$A15), t3.4, 6,0)</f>
        <v>1281</v>
      </c>
      <c r="H15" s="13">
        <f>VLOOKUP(CONCATENATE(Lookup!$B$2,$A15), t3.4, 7,0)</f>
        <v>3</v>
      </c>
      <c r="I15" s="13" t="s">
        <v>32</v>
      </c>
      <c r="J15" s="21">
        <f>VLOOKUP(CONCATENATE(Lookup!$B$2,$A15), t3.4, 8,0)</f>
        <v>3.06019221041982</v>
      </c>
      <c r="K15" s="21">
        <f>VLOOKUP(CONCATENATE(Lookup!$B$2,$A15), t3.4, 9,0)</f>
        <v>35.381891755184597</v>
      </c>
      <c r="L15" s="21">
        <f>VLOOKUP(CONCATENATE(Lookup!$B$2,$A15), t3.4, 10,0)</f>
        <v>29.160343955488099</v>
      </c>
      <c r="M15" s="21">
        <f>VLOOKUP(CONCATENATE(Lookup!$B$2,$A15), t3.4, 11,0)</f>
        <v>32.397572078907402</v>
      </c>
    </row>
    <row r="16" spans="1:13" s="8" customFormat="1" ht="12.75" x14ac:dyDescent="0.2">
      <c r="A16" s="6" t="s">
        <v>75</v>
      </c>
      <c r="B16" s="8" t="s">
        <v>12</v>
      </c>
      <c r="C16" s="13">
        <f>VLOOKUP(CONCATENATE(Lookup!$B$2,$A16), t3.4, 2,0)</f>
        <v>7396</v>
      </c>
      <c r="D16" s="13">
        <f>VLOOKUP(CONCATENATE(Lookup!$B$2,$A16), t3.4, 3,0)</f>
        <v>206</v>
      </c>
      <c r="E16" s="13">
        <f>VLOOKUP(CONCATENATE(Lookup!$B$2,$A16), t3.4, 4,0)</f>
        <v>3185</v>
      </c>
      <c r="F16" s="13">
        <f>VLOOKUP(CONCATENATE(Lookup!$B$2,$A16), t3.4, 5,0)</f>
        <v>2118</v>
      </c>
      <c r="G16" s="13">
        <f>VLOOKUP(CONCATENATE(Lookup!$B$2,$A16), t3.4, 6,0)</f>
        <v>1744</v>
      </c>
      <c r="H16" s="13">
        <f>VLOOKUP(CONCATENATE(Lookup!$B$2,$A16), t3.4, 7,0)</f>
        <v>143</v>
      </c>
      <c r="I16" s="13" t="s">
        <v>32</v>
      </c>
      <c r="J16" s="21">
        <f>VLOOKUP(CONCATENATE(Lookup!$B$2,$A16), t3.4, 8,0)</f>
        <v>2.8402040534950999</v>
      </c>
      <c r="K16" s="21">
        <f>VLOOKUP(CONCATENATE(Lookup!$B$2,$A16), t3.4, 9,0)</f>
        <v>43.912863642630597</v>
      </c>
      <c r="L16" s="21">
        <f>VLOOKUP(CONCATENATE(Lookup!$B$2,$A16), t3.4, 10,0)</f>
        <v>29.201709637391399</v>
      </c>
      <c r="M16" s="21">
        <f>VLOOKUP(CONCATENATE(Lookup!$B$2,$A16), t3.4, 11,0)</f>
        <v>24.0452226664828</v>
      </c>
    </row>
    <row r="17" spans="1:13" s="8" customFormat="1" ht="12.75" x14ac:dyDescent="0.2">
      <c r="A17" s="6" t="s">
        <v>76</v>
      </c>
      <c r="B17" s="8" t="s">
        <v>13</v>
      </c>
      <c r="C17" s="13">
        <f>VLOOKUP(CONCATENATE(Lookup!$B$2,$A17), t3.4, 2,0)</f>
        <v>107</v>
      </c>
      <c r="D17" s="13" t="str">
        <f>VLOOKUP(CONCATENATE(Lookup!$B$2,$A17), t3.4, 3,0)</f>
        <v>-</v>
      </c>
      <c r="E17" s="13">
        <f>VLOOKUP(CONCATENATE(Lookup!$B$2,$A17), t3.4, 4,0)</f>
        <v>41</v>
      </c>
      <c r="F17" s="13">
        <f>VLOOKUP(CONCATENATE(Lookup!$B$2,$A17), t3.4, 5,0)</f>
        <v>31</v>
      </c>
      <c r="G17" s="13">
        <f>VLOOKUP(CONCATENATE(Lookup!$B$2,$A17), t3.4, 6,0)</f>
        <v>34</v>
      </c>
      <c r="H17" s="13">
        <f>VLOOKUP(CONCATENATE(Lookup!$B$2,$A17), t3.4, 7,0)</f>
        <v>1</v>
      </c>
      <c r="I17" s="13" t="s">
        <v>32</v>
      </c>
      <c r="J17" s="21" t="str">
        <f>VLOOKUP(CONCATENATE(Lookup!$B$2,$A17), t3.4, 8,0)</f>
        <v>-</v>
      </c>
      <c r="K17" s="21">
        <f>VLOOKUP(CONCATENATE(Lookup!$B$2,$A17), t3.4, 9,0)</f>
        <v>38.679245283018801</v>
      </c>
      <c r="L17" s="21">
        <f>VLOOKUP(CONCATENATE(Lookup!$B$2,$A17), t3.4, 10,0)</f>
        <v>29.245283018867902</v>
      </c>
      <c r="M17" s="21">
        <f>VLOOKUP(CONCATENATE(Lookup!$B$2,$A17), t3.4, 11,0)</f>
        <v>32.075471698113198</v>
      </c>
    </row>
    <row r="18" spans="1:13" s="8" customFormat="1" ht="12.75" x14ac:dyDescent="0.2">
      <c r="A18" s="6" t="s">
        <v>77</v>
      </c>
      <c r="B18" s="8" t="s">
        <v>14</v>
      </c>
      <c r="C18" s="13">
        <f>VLOOKUP(CONCATENATE(Lookup!$B$2,$A18), t3.4, 2,0)</f>
        <v>65</v>
      </c>
      <c r="D18" s="13" t="str">
        <f>VLOOKUP(CONCATENATE(Lookup!$B$2,$A18), t3.4, 3,0)</f>
        <v>-</v>
      </c>
      <c r="E18" s="13">
        <f>VLOOKUP(CONCATENATE(Lookup!$B$2,$A18), t3.4, 4,0)</f>
        <v>31</v>
      </c>
      <c r="F18" s="13">
        <f>VLOOKUP(CONCATENATE(Lookup!$B$2,$A18), t3.4, 5,0)</f>
        <v>18</v>
      </c>
      <c r="G18" s="13">
        <f>VLOOKUP(CONCATENATE(Lookup!$B$2,$A18), t3.4, 6,0)</f>
        <v>11</v>
      </c>
      <c r="H18" s="13">
        <f>VLOOKUP(CONCATENATE(Lookup!$B$2,$A18), t3.4, 7,0)</f>
        <v>5</v>
      </c>
      <c r="I18" s="13" t="s">
        <v>32</v>
      </c>
      <c r="J18" s="21" t="str">
        <f>VLOOKUP(CONCATENATE(Lookup!$B$2,$A18), t3.4, 8,0)</f>
        <v>-</v>
      </c>
      <c r="K18" s="21">
        <f>VLOOKUP(CONCATENATE(Lookup!$B$2,$A18), t3.4, 9,0)</f>
        <v>51.6666666666666</v>
      </c>
      <c r="L18" s="21">
        <f>VLOOKUP(CONCATENATE(Lookup!$B$2,$A18), t3.4, 10,0)</f>
        <v>30</v>
      </c>
      <c r="M18" s="21">
        <f>VLOOKUP(CONCATENATE(Lookup!$B$2,$A18), t3.4, 11,0)</f>
        <v>18.3333333333333</v>
      </c>
    </row>
    <row r="19" spans="1:13" s="8" customFormat="1" ht="12.75" x14ac:dyDescent="0.2">
      <c r="A19" s="6" t="s">
        <v>78</v>
      </c>
      <c r="B19" s="8" t="s">
        <v>15</v>
      </c>
      <c r="C19" s="13">
        <f>VLOOKUP(CONCATENATE(Lookup!$B$2,$A19), t3.4, 2,0)</f>
        <v>3175</v>
      </c>
      <c r="D19" s="13">
        <f>VLOOKUP(CONCATENATE(Lookup!$B$2,$A19), t3.4, 3,0)</f>
        <v>108</v>
      </c>
      <c r="E19" s="13">
        <f>VLOOKUP(CONCATENATE(Lookup!$B$2,$A19), t3.4, 4,0)</f>
        <v>1283</v>
      </c>
      <c r="F19" s="13">
        <f>VLOOKUP(CONCATENATE(Lookup!$B$2,$A19), t3.4, 5,0)</f>
        <v>926</v>
      </c>
      <c r="G19" s="13">
        <f>VLOOKUP(CONCATENATE(Lookup!$B$2,$A19), t3.4, 6,0)</f>
        <v>847</v>
      </c>
      <c r="H19" s="13">
        <f>VLOOKUP(CONCATENATE(Lookup!$B$2,$A19), t3.4, 7,0)</f>
        <v>11</v>
      </c>
      <c r="I19" s="13" t="s">
        <v>32</v>
      </c>
      <c r="J19" s="21">
        <f>VLOOKUP(CONCATENATE(Lookup!$B$2,$A19), t3.4, 8,0)</f>
        <v>3.4134007585334998</v>
      </c>
      <c r="K19" s="21">
        <f>VLOOKUP(CONCATENATE(Lookup!$B$2,$A19), t3.4, 9,0)</f>
        <v>40.549936788874803</v>
      </c>
      <c r="L19" s="21">
        <f>VLOOKUP(CONCATENATE(Lookup!$B$2,$A19), t3.4, 10,0)</f>
        <v>29.266750948166798</v>
      </c>
      <c r="M19" s="21">
        <f>VLOOKUP(CONCATENATE(Lookup!$B$2,$A19), t3.4, 11,0)</f>
        <v>26.769911504424702</v>
      </c>
    </row>
    <row r="20" spans="1:13" s="8" customFormat="1" ht="12.75" x14ac:dyDescent="0.2">
      <c r="A20" s="6" t="s">
        <v>79</v>
      </c>
      <c r="B20" s="8" t="s">
        <v>16</v>
      </c>
      <c r="C20" s="13">
        <f>VLOOKUP(CONCATENATE(Lookup!$B$2,$A20), t3.4, 2,0)</f>
        <v>136</v>
      </c>
      <c r="D20" s="13">
        <f>VLOOKUP(CONCATENATE(Lookup!$B$2,$A20), t3.4, 3,0)</f>
        <v>1</v>
      </c>
      <c r="E20" s="13">
        <f>VLOOKUP(CONCATENATE(Lookup!$B$2,$A20), t3.4, 4,0)</f>
        <v>55</v>
      </c>
      <c r="F20" s="13">
        <f>VLOOKUP(CONCATENATE(Lookup!$B$2,$A20), t3.4, 5,0)</f>
        <v>40</v>
      </c>
      <c r="G20" s="13">
        <f>VLOOKUP(CONCATENATE(Lookup!$B$2,$A20), t3.4, 6,0)</f>
        <v>40</v>
      </c>
      <c r="H20" s="13" t="str">
        <f>VLOOKUP(CONCATENATE(Lookup!$B$2,$A20), t3.4, 7,0)</f>
        <v>-</v>
      </c>
      <c r="I20" s="13" t="s">
        <v>32</v>
      </c>
      <c r="J20" s="21">
        <f>VLOOKUP(CONCATENATE(Lookup!$B$2,$A20), t3.4, 8,0)</f>
        <v>0.73529411764705799</v>
      </c>
      <c r="K20" s="21">
        <f>VLOOKUP(CONCATENATE(Lookup!$B$2,$A20), t3.4, 9,0)</f>
        <v>40.441176470588204</v>
      </c>
      <c r="L20" s="21">
        <f>VLOOKUP(CONCATENATE(Lookup!$B$2,$A20), t3.4, 10,0)</f>
        <v>29.411764705882302</v>
      </c>
      <c r="M20" s="21">
        <f>VLOOKUP(CONCATENATE(Lookup!$B$2,$A20), t3.4, 11,0)</f>
        <v>29.411764705882302</v>
      </c>
    </row>
    <row r="21" spans="1:13" s="8" customFormat="1" ht="12.75" x14ac:dyDescent="0.2">
      <c r="A21" s="6" t="s">
        <v>2</v>
      </c>
      <c r="B21" s="9" t="s">
        <v>2</v>
      </c>
      <c r="C21" s="22">
        <f>VLOOKUP(CONCATENATE(Lookup!$B$2,$A21), t3.4, 2,0)</f>
        <v>44383</v>
      </c>
      <c r="D21" s="22">
        <f>VLOOKUP(CONCATENATE(Lookup!$B$2,$A21), t3.4, 3,0)</f>
        <v>1193</v>
      </c>
      <c r="E21" s="22">
        <f>VLOOKUP(CONCATENATE(Lookup!$B$2,$A21), t3.4, 4,0)</f>
        <v>17776</v>
      </c>
      <c r="F21" s="22">
        <f>VLOOKUP(CONCATENATE(Lookup!$B$2,$A21), t3.4, 5,0)</f>
        <v>12921</v>
      </c>
      <c r="G21" s="22">
        <f>VLOOKUP(CONCATENATE(Lookup!$B$2,$A21), t3.4, 6,0)</f>
        <v>12238</v>
      </c>
      <c r="H21" s="22">
        <f>VLOOKUP(CONCATENATE(Lookup!$B$2,$A21), t3.4, 7,0)</f>
        <v>255</v>
      </c>
      <c r="I21" s="22" t="s">
        <v>32</v>
      </c>
      <c r="J21" s="23">
        <f>VLOOKUP(CONCATENATE(Lookup!$B$2,$A21), t3.4, 8,0)</f>
        <v>2.7034989122552502</v>
      </c>
      <c r="K21" s="23">
        <f>VLOOKUP(CONCATENATE(Lookup!$B$2,$A21), t3.4, 9,0)</f>
        <v>40.282813633067398</v>
      </c>
      <c r="L21" s="23">
        <f>VLOOKUP(CONCATENATE(Lookup!$B$2,$A21), t3.4, 10,0)</f>
        <v>29.280728788977498</v>
      </c>
      <c r="M21" s="23">
        <f>VLOOKUP(CONCATENATE(Lookup!$B$2,$A21), t3.4, 11,0)</f>
        <v>27.732958665699702</v>
      </c>
    </row>
    <row r="22" spans="1:13" s="8" customFormat="1" ht="12.75" x14ac:dyDescent="0.2">
      <c r="A22" s="6" t="s">
        <v>32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2">
      <c r="A23" s="4"/>
      <c r="B23" s="7" t="s">
        <v>747</v>
      </c>
    </row>
    <row r="24" spans="1:13" x14ac:dyDescent="0.2">
      <c r="B24" s="7" t="s">
        <v>85</v>
      </c>
    </row>
    <row r="25" spans="1:13" x14ac:dyDescent="0.2">
      <c r="B25" s="7" t="s">
        <v>65</v>
      </c>
    </row>
    <row r="26" spans="1:13" x14ac:dyDescent="0.2">
      <c r="B26" s="7" t="s">
        <v>739</v>
      </c>
    </row>
    <row r="27" spans="1:13" x14ac:dyDescent="0.2">
      <c r="B27" s="7" t="s">
        <v>87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171450</xdr:rowOff>
                  </from>
                  <to>
                    <xdr:col>1</xdr:col>
                    <xdr:colOff>1552575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091E-D8E4-425B-8F4D-222BF9F0BDA9}">
  <dimension ref="A1:K221"/>
  <sheetViews>
    <sheetView zoomScale="90" zoomScaleNormal="90" workbookViewId="0">
      <selection sqref="A1:XFD1048576"/>
    </sheetView>
  </sheetViews>
  <sheetFormatPr defaultRowHeight="15" x14ac:dyDescent="0.25"/>
  <cols>
    <col min="1" max="1" width="36.85546875" bestFit="1" customWidth="1"/>
    <col min="2" max="11" width="9.140625" style="34"/>
  </cols>
  <sheetData>
    <row r="1" spans="1:11" x14ac:dyDescent="0.25">
      <c r="A1" t="s">
        <v>80</v>
      </c>
      <c r="B1" s="34" t="s">
        <v>17</v>
      </c>
      <c r="C1" s="34" t="s">
        <v>28</v>
      </c>
      <c r="D1" s="34" t="s">
        <v>31</v>
      </c>
      <c r="E1" s="34" t="s">
        <v>29</v>
      </c>
      <c r="F1" s="34" t="s">
        <v>30</v>
      </c>
      <c r="G1" s="34" t="s">
        <v>63</v>
      </c>
      <c r="H1" s="34" t="s">
        <v>81</v>
      </c>
      <c r="I1" s="34" t="s">
        <v>82</v>
      </c>
      <c r="J1" s="34" t="s">
        <v>83</v>
      </c>
      <c r="K1" s="34" t="s">
        <v>84</v>
      </c>
    </row>
    <row r="2" spans="1:11" x14ac:dyDescent="0.25">
      <c r="A2" t="s">
        <v>101</v>
      </c>
      <c r="B2" s="34">
        <v>3796</v>
      </c>
      <c r="C2" s="34">
        <v>107</v>
      </c>
      <c r="D2" s="34">
        <v>1745</v>
      </c>
      <c r="E2" s="34">
        <v>1022</v>
      </c>
      <c r="F2" s="34">
        <v>805</v>
      </c>
      <c r="G2" s="34">
        <v>117</v>
      </c>
      <c r="H2" s="34">
        <v>2.9083990214732198</v>
      </c>
      <c r="I2" s="34">
        <v>47.431367219353</v>
      </c>
      <c r="J2" s="34">
        <v>27.7792878499592</v>
      </c>
      <c r="K2" s="34">
        <v>21.8809459092144</v>
      </c>
    </row>
    <row r="3" spans="1:11" x14ac:dyDescent="0.25">
      <c r="A3" t="s">
        <v>102</v>
      </c>
      <c r="B3" s="34">
        <v>1177</v>
      </c>
      <c r="C3" s="34">
        <v>29</v>
      </c>
      <c r="D3" s="34">
        <v>575</v>
      </c>
      <c r="E3" s="34">
        <v>334</v>
      </c>
      <c r="F3" s="34">
        <v>231</v>
      </c>
      <c r="G3" s="34">
        <v>8</v>
      </c>
      <c r="H3" s="34">
        <v>2.4807527801539702</v>
      </c>
      <c r="I3" s="34">
        <v>49.187339606501197</v>
      </c>
      <c r="J3" s="34">
        <v>28.571428571428498</v>
      </c>
      <c r="K3" s="34">
        <v>19.760479041916099</v>
      </c>
    </row>
    <row r="4" spans="1:11" x14ac:dyDescent="0.25">
      <c r="A4" t="s">
        <v>103</v>
      </c>
      <c r="B4" s="34">
        <v>1383</v>
      </c>
      <c r="C4" s="34">
        <v>40</v>
      </c>
      <c r="D4" s="34">
        <v>571</v>
      </c>
      <c r="E4" s="34">
        <v>316</v>
      </c>
      <c r="F4" s="34">
        <v>279</v>
      </c>
      <c r="G4" s="34">
        <v>177</v>
      </c>
      <c r="H4" s="34">
        <v>3.3167495854063</v>
      </c>
      <c r="I4" s="34">
        <v>47.3466003316749</v>
      </c>
      <c r="J4" s="34">
        <v>26.202321724709702</v>
      </c>
      <c r="K4" s="34">
        <v>23.134328358208901</v>
      </c>
    </row>
    <row r="5" spans="1:11" x14ac:dyDescent="0.25">
      <c r="A5" t="s">
        <v>104</v>
      </c>
      <c r="B5" s="34">
        <v>3721</v>
      </c>
      <c r="C5" s="34">
        <v>76</v>
      </c>
      <c r="D5" s="34">
        <v>1667</v>
      </c>
      <c r="E5" s="34">
        <v>1034</v>
      </c>
      <c r="F5" s="34">
        <v>910</v>
      </c>
      <c r="G5" s="34">
        <v>34</v>
      </c>
      <c r="H5" s="34">
        <v>2.0612964469758599</v>
      </c>
      <c r="I5" s="34">
        <v>45.212910225115202</v>
      </c>
      <c r="J5" s="34">
        <v>28.044480607539999</v>
      </c>
      <c r="K5" s="34">
        <v>24.681312720368801</v>
      </c>
    </row>
    <row r="6" spans="1:11" x14ac:dyDescent="0.25">
      <c r="A6" t="s">
        <v>105</v>
      </c>
      <c r="B6" s="34">
        <v>3182</v>
      </c>
      <c r="C6" s="34">
        <v>51</v>
      </c>
      <c r="D6" s="34">
        <v>898</v>
      </c>
      <c r="E6" s="34">
        <v>435</v>
      </c>
      <c r="F6" s="34">
        <v>346</v>
      </c>
      <c r="G6" s="34">
        <v>1452</v>
      </c>
      <c r="H6" s="34">
        <v>2.9479768786127099</v>
      </c>
      <c r="I6" s="34">
        <v>51.907514450866998</v>
      </c>
      <c r="J6" s="34">
        <v>25.144508670520199</v>
      </c>
      <c r="K6" s="34">
        <v>20</v>
      </c>
    </row>
    <row r="7" spans="1:11" x14ac:dyDescent="0.25">
      <c r="A7" t="s">
        <v>106</v>
      </c>
      <c r="B7" s="34">
        <v>6161</v>
      </c>
      <c r="C7" s="34">
        <v>152</v>
      </c>
      <c r="D7" s="34">
        <v>2780</v>
      </c>
      <c r="E7" s="34">
        <v>1480</v>
      </c>
      <c r="F7" s="34">
        <v>1045</v>
      </c>
      <c r="G7" s="34">
        <v>704</v>
      </c>
      <c r="H7" s="34">
        <v>2.7854132307128401</v>
      </c>
      <c r="I7" s="34">
        <v>50.943741982774398</v>
      </c>
      <c r="J7" s="34">
        <v>27.1211288253619</v>
      </c>
      <c r="K7" s="34">
        <v>19.1497159611508</v>
      </c>
    </row>
    <row r="8" spans="1:11" x14ac:dyDescent="0.25">
      <c r="A8" t="s">
        <v>107</v>
      </c>
      <c r="B8" s="34">
        <v>15636</v>
      </c>
      <c r="C8" s="34">
        <v>253</v>
      </c>
      <c r="D8" s="34">
        <v>4889</v>
      </c>
      <c r="E8" s="34">
        <v>2911</v>
      </c>
      <c r="F8" s="34">
        <v>2308</v>
      </c>
      <c r="G8" s="34">
        <v>5275</v>
      </c>
      <c r="H8" s="34">
        <v>2.44184924235112</v>
      </c>
      <c r="I8" s="34">
        <v>47.186565003378</v>
      </c>
      <c r="J8" s="34">
        <v>28.0957436540874</v>
      </c>
      <c r="K8" s="34">
        <v>22.275842100183301</v>
      </c>
    </row>
    <row r="9" spans="1:11" x14ac:dyDescent="0.25">
      <c r="A9" t="s">
        <v>108</v>
      </c>
      <c r="B9" s="34">
        <v>2491</v>
      </c>
      <c r="C9" s="34">
        <v>69</v>
      </c>
      <c r="D9" s="34">
        <v>1220</v>
      </c>
      <c r="E9" s="34">
        <v>656</v>
      </c>
      <c r="F9" s="34">
        <v>436</v>
      </c>
      <c r="G9" s="34">
        <v>110</v>
      </c>
      <c r="H9" s="34">
        <v>2.8979420411591699</v>
      </c>
      <c r="I9" s="34">
        <v>51.238975220495497</v>
      </c>
      <c r="J9" s="34">
        <v>27.551448971020498</v>
      </c>
      <c r="K9" s="34">
        <v>18.311633767324601</v>
      </c>
    </row>
    <row r="10" spans="1:11" x14ac:dyDescent="0.25">
      <c r="A10" t="s">
        <v>109</v>
      </c>
      <c r="B10" s="34">
        <v>4883</v>
      </c>
      <c r="C10" s="34">
        <v>143</v>
      </c>
      <c r="D10" s="34">
        <v>2194</v>
      </c>
      <c r="E10" s="34">
        <v>1325</v>
      </c>
      <c r="F10" s="34">
        <v>1038</v>
      </c>
      <c r="G10" s="34">
        <v>183</v>
      </c>
      <c r="H10" s="34">
        <v>3.0425531914893602</v>
      </c>
      <c r="I10" s="34">
        <v>46.680851063829699</v>
      </c>
      <c r="J10" s="34">
        <v>28.1914893617021</v>
      </c>
      <c r="K10" s="34">
        <v>22.085106382978701</v>
      </c>
    </row>
    <row r="11" spans="1:11" x14ac:dyDescent="0.25">
      <c r="A11" t="s">
        <v>110</v>
      </c>
      <c r="B11" s="34">
        <v>9583</v>
      </c>
      <c r="C11" s="34">
        <v>229</v>
      </c>
      <c r="D11" s="34">
        <v>4851</v>
      </c>
      <c r="E11" s="34">
        <v>2537</v>
      </c>
      <c r="F11" s="34">
        <v>1630</v>
      </c>
      <c r="G11" s="34">
        <v>336</v>
      </c>
      <c r="H11" s="34">
        <v>2.4764788580079999</v>
      </c>
      <c r="I11" s="34">
        <v>52.460257380772099</v>
      </c>
      <c r="J11" s="34">
        <v>27.435925164918299</v>
      </c>
      <c r="K11" s="34">
        <v>17.627338596301499</v>
      </c>
    </row>
    <row r="12" spans="1:11" x14ac:dyDescent="0.25">
      <c r="A12" t="s">
        <v>111</v>
      </c>
      <c r="B12" s="34">
        <v>126</v>
      </c>
      <c r="C12" s="34">
        <v>4</v>
      </c>
      <c r="D12" s="34">
        <v>68</v>
      </c>
      <c r="E12" s="34">
        <v>29</v>
      </c>
      <c r="F12" s="34">
        <v>22</v>
      </c>
      <c r="G12" s="34">
        <v>3</v>
      </c>
      <c r="H12" s="34">
        <v>3.2520325203252001</v>
      </c>
      <c r="I12" s="34">
        <v>55.284552845528403</v>
      </c>
      <c r="J12" s="34">
        <v>23.5772357723577</v>
      </c>
      <c r="K12" s="34">
        <v>17.886178861788601</v>
      </c>
    </row>
    <row r="13" spans="1:11" x14ac:dyDescent="0.25">
      <c r="A13" t="s">
        <v>112</v>
      </c>
      <c r="B13" s="34">
        <v>147</v>
      </c>
      <c r="C13" s="34">
        <v>2</v>
      </c>
      <c r="D13" s="34">
        <v>83</v>
      </c>
      <c r="E13" s="34">
        <v>34</v>
      </c>
      <c r="F13" s="34">
        <v>17</v>
      </c>
      <c r="G13" s="34">
        <v>11</v>
      </c>
      <c r="H13" s="34">
        <v>1.47058823529411</v>
      </c>
      <c r="I13" s="34">
        <v>61.029411764705799</v>
      </c>
      <c r="J13" s="34">
        <v>25</v>
      </c>
      <c r="K13" s="34">
        <v>12.5</v>
      </c>
    </row>
    <row r="14" spans="1:11" x14ac:dyDescent="0.25">
      <c r="A14" t="s">
        <v>113</v>
      </c>
      <c r="B14" s="34">
        <v>4547</v>
      </c>
      <c r="C14" s="34">
        <v>105</v>
      </c>
      <c r="D14" s="34">
        <v>2086</v>
      </c>
      <c r="E14" s="34">
        <v>1282</v>
      </c>
      <c r="F14" s="34">
        <v>949</v>
      </c>
      <c r="G14" s="34">
        <v>125</v>
      </c>
      <c r="H14" s="34">
        <v>2.3744911804613298</v>
      </c>
      <c r="I14" s="34">
        <v>47.173224785164997</v>
      </c>
      <c r="J14" s="34">
        <v>28.991406603346899</v>
      </c>
      <c r="K14" s="34">
        <v>21.460877431026599</v>
      </c>
    </row>
    <row r="15" spans="1:11" x14ac:dyDescent="0.25">
      <c r="A15" t="s">
        <v>114</v>
      </c>
      <c r="B15" s="34">
        <v>181</v>
      </c>
      <c r="C15" s="34" t="s">
        <v>799</v>
      </c>
      <c r="D15" s="34">
        <v>11</v>
      </c>
      <c r="E15" s="34">
        <v>5</v>
      </c>
      <c r="F15" s="34">
        <v>2</v>
      </c>
      <c r="G15" s="34">
        <v>163</v>
      </c>
      <c r="H15" s="34" t="s">
        <v>799</v>
      </c>
      <c r="I15" s="34">
        <v>61.1111111111111</v>
      </c>
      <c r="J15" s="34">
        <v>27.7777777777777</v>
      </c>
      <c r="K15" s="34">
        <v>11.1111111111111</v>
      </c>
    </row>
    <row r="16" spans="1:11" x14ac:dyDescent="0.25">
      <c r="A16" t="s">
        <v>116</v>
      </c>
      <c r="B16" s="34">
        <v>57041</v>
      </c>
      <c r="C16" s="34">
        <v>1260</v>
      </c>
      <c r="D16" s="34">
        <v>23652</v>
      </c>
      <c r="E16" s="34">
        <v>13404</v>
      </c>
      <c r="F16" s="34">
        <v>10024</v>
      </c>
      <c r="G16" s="34">
        <v>8701</v>
      </c>
      <c r="H16" s="34">
        <v>2.6065370293752501</v>
      </c>
      <c r="I16" s="34">
        <v>48.928423665701203</v>
      </c>
      <c r="J16" s="34">
        <v>27.728589160115799</v>
      </c>
      <c r="K16" s="34">
        <v>20.736450144807598</v>
      </c>
    </row>
    <row r="17" spans="1:11" x14ac:dyDescent="0.25">
      <c r="A17" t="s">
        <v>115</v>
      </c>
      <c r="B17" s="34">
        <v>27</v>
      </c>
      <c r="C17" s="34" t="s">
        <v>799</v>
      </c>
      <c r="D17" s="34">
        <v>14</v>
      </c>
      <c r="E17" s="34">
        <v>4</v>
      </c>
      <c r="F17" s="34">
        <v>6</v>
      </c>
      <c r="G17" s="34">
        <v>3</v>
      </c>
      <c r="H17" s="34" t="s">
        <v>799</v>
      </c>
      <c r="I17" s="34">
        <v>58.3333333333333</v>
      </c>
      <c r="J17" s="34">
        <v>16.6666666666666</v>
      </c>
      <c r="K17" s="34">
        <v>25</v>
      </c>
    </row>
    <row r="18" spans="1:11" x14ac:dyDescent="0.25">
      <c r="A18" t="s">
        <v>117</v>
      </c>
      <c r="B18" s="34">
        <v>3739</v>
      </c>
      <c r="C18" s="34">
        <v>123</v>
      </c>
      <c r="D18" s="34">
        <v>1704</v>
      </c>
      <c r="E18" s="34">
        <v>963</v>
      </c>
      <c r="F18" s="34">
        <v>749</v>
      </c>
      <c r="G18" s="34">
        <v>200</v>
      </c>
      <c r="H18" s="34">
        <v>3.4755580672506299</v>
      </c>
      <c r="I18" s="34">
        <v>48.149194687764897</v>
      </c>
      <c r="J18" s="34">
        <v>27.2110765753037</v>
      </c>
      <c r="K18" s="34">
        <v>21.164170669680701</v>
      </c>
    </row>
    <row r="19" spans="1:11" x14ac:dyDescent="0.25">
      <c r="A19" t="s">
        <v>118</v>
      </c>
      <c r="B19" s="34">
        <v>1129</v>
      </c>
      <c r="C19" s="34">
        <v>34</v>
      </c>
      <c r="D19" s="34">
        <v>557</v>
      </c>
      <c r="E19" s="34">
        <v>313</v>
      </c>
      <c r="F19" s="34">
        <v>213</v>
      </c>
      <c r="G19" s="34">
        <v>12</v>
      </c>
      <c r="H19" s="34">
        <v>3.0438675022381299</v>
      </c>
      <c r="I19" s="34">
        <v>49.865711727842402</v>
      </c>
      <c r="J19" s="34">
        <v>28.021486123545198</v>
      </c>
      <c r="K19" s="34">
        <v>19.068934646374199</v>
      </c>
    </row>
    <row r="20" spans="1:11" x14ac:dyDescent="0.25">
      <c r="A20" t="s">
        <v>119</v>
      </c>
      <c r="B20" s="34">
        <v>1363</v>
      </c>
      <c r="C20" s="34">
        <v>35</v>
      </c>
      <c r="D20" s="34">
        <v>588</v>
      </c>
      <c r="E20" s="34">
        <v>373</v>
      </c>
      <c r="F20" s="34">
        <v>312</v>
      </c>
      <c r="G20" s="34">
        <v>55</v>
      </c>
      <c r="H20" s="34">
        <v>2.67584097859327</v>
      </c>
      <c r="I20" s="34">
        <v>44.954128440366901</v>
      </c>
      <c r="J20" s="34">
        <v>28.516819571865401</v>
      </c>
      <c r="K20" s="34">
        <v>23.853211009174299</v>
      </c>
    </row>
    <row r="21" spans="1:11" x14ac:dyDescent="0.25">
      <c r="A21" t="s">
        <v>120</v>
      </c>
      <c r="B21" s="34">
        <v>3733</v>
      </c>
      <c r="C21" s="34">
        <v>82</v>
      </c>
      <c r="D21" s="34">
        <v>1624</v>
      </c>
      <c r="E21" s="34">
        <v>1108</v>
      </c>
      <c r="F21" s="34">
        <v>887</v>
      </c>
      <c r="G21" s="34">
        <v>32</v>
      </c>
      <c r="H21" s="34">
        <v>2.2156174007025098</v>
      </c>
      <c r="I21" s="34">
        <v>43.880032423669199</v>
      </c>
      <c r="J21" s="34">
        <v>29.937854633882701</v>
      </c>
      <c r="K21" s="34">
        <v>23.966495541745399</v>
      </c>
    </row>
    <row r="22" spans="1:11" x14ac:dyDescent="0.25">
      <c r="A22" t="s">
        <v>121</v>
      </c>
      <c r="B22" s="34">
        <v>3178</v>
      </c>
      <c r="C22" s="34">
        <v>92</v>
      </c>
      <c r="D22" s="34">
        <v>1646</v>
      </c>
      <c r="E22" s="34">
        <v>803</v>
      </c>
      <c r="F22" s="34">
        <v>635</v>
      </c>
      <c r="G22" s="34">
        <v>2</v>
      </c>
      <c r="H22" s="34">
        <v>2.8967254408060401</v>
      </c>
      <c r="I22" s="34">
        <v>51.826196473551597</v>
      </c>
      <c r="J22" s="34">
        <v>25.283375314861399</v>
      </c>
      <c r="K22" s="34">
        <v>19.9937027707808</v>
      </c>
    </row>
    <row r="23" spans="1:11" x14ac:dyDescent="0.25">
      <c r="A23" t="s">
        <v>122</v>
      </c>
      <c r="B23" s="34">
        <v>6237</v>
      </c>
      <c r="C23" s="34">
        <v>151</v>
      </c>
      <c r="D23" s="34">
        <v>2822</v>
      </c>
      <c r="E23" s="34">
        <v>1620</v>
      </c>
      <c r="F23" s="34">
        <v>1188</v>
      </c>
      <c r="G23" s="34">
        <v>456</v>
      </c>
      <c r="H23" s="34">
        <v>2.6120048434526799</v>
      </c>
      <c r="I23" s="34">
        <v>48.815083895519798</v>
      </c>
      <c r="J23" s="34">
        <v>28.022833419823499</v>
      </c>
      <c r="K23" s="34">
        <v>20.550077841203901</v>
      </c>
    </row>
    <row r="24" spans="1:11" x14ac:dyDescent="0.25">
      <c r="A24" t="s">
        <v>123</v>
      </c>
      <c r="B24" s="34">
        <v>15828</v>
      </c>
      <c r="C24" s="34">
        <v>221</v>
      </c>
      <c r="D24" s="34">
        <v>4273</v>
      </c>
      <c r="E24" s="34">
        <v>2680</v>
      </c>
      <c r="F24" s="34">
        <v>2016</v>
      </c>
      <c r="G24" s="34">
        <v>6638</v>
      </c>
      <c r="H24" s="34">
        <v>2.40478781284004</v>
      </c>
      <c r="I24" s="34">
        <v>46.496191512513597</v>
      </c>
      <c r="J24" s="34">
        <v>29.162132752992299</v>
      </c>
      <c r="K24" s="34">
        <v>21.936887921653899</v>
      </c>
    </row>
    <row r="25" spans="1:11" x14ac:dyDescent="0.25">
      <c r="A25" t="s">
        <v>124</v>
      </c>
      <c r="B25" s="34">
        <v>2476</v>
      </c>
      <c r="C25" s="34">
        <v>65</v>
      </c>
      <c r="D25" s="34">
        <v>1219</v>
      </c>
      <c r="E25" s="34">
        <v>630</v>
      </c>
      <c r="F25" s="34">
        <v>479</v>
      </c>
      <c r="G25" s="34">
        <v>83</v>
      </c>
      <c r="H25" s="34">
        <v>2.71625574592561</v>
      </c>
      <c r="I25" s="34">
        <v>50.940242373589598</v>
      </c>
      <c r="J25" s="34">
        <v>26.326786460509801</v>
      </c>
      <c r="K25" s="34">
        <v>20.016715419974901</v>
      </c>
    </row>
    <row r="26" spans="1:11" x14ac:dyDescent="0.25">
      <c r="A26" t="s">
        <v>125</v>
      </c>
      <c r="B26" s="34">
        <v>4952</v>
      </c>
      <c r="C26" s="34">
        <v>130</v>
      </c>
      <c r="D26" s="34">
        <v>2201</v>
      </c>
      <c r="E26" s="34">
        <v>1378</v>
      </c>
      <c r="F26" s="34">
        <v>1141</v>
      </c>
      <c r="G26" s="34">
        <v>102</v>
      </c>
      <c r="H26" s="34">
        <v>2.68041237113402</v>
      </c>
      <c r="I26" s="34">
        <v>45.381443298969003</v>
      </c>
      <c r="J26" s="34">
        <v>28.412371134020599</v>
      </c>
      <c r="K26" s="34">
        <v>23.525773195876202</v>
      </c>
    </row>
    <row r="27" spans="1:11" x14ac:dyDescent="0.25">
      <c r="A27" t="s">
        <v>126</v>
      </c>
      <c r="B27" s="34">
        <v>9586</v>
      </c>
      <c r="C27" s="34">
        <v>262</v>
      </c>
      <c r="D27" s="34">
        <v>4790</v>
      </c>
      <c r="E27" s="34">
        <v>2504</v>
      </c>
      <c r="F27" s="34">
        <v>1808</v>
      </c>
      <c r="G27" s="34">
        <v>222</v>
      </c>
      <c r="H27" s="34">
        <v>2.7979495941905101</v>
      </c>
      <c r="I27" s="34">
        <v>51.153353267834198</v>
      </c>
      <c r="J27" s="34">
        <v>26.740709098675701</v>
      </c>
      <c r="K27" s="34">
        <v>19.307988039299399</v>
      </c>
    </row>
    <row r="28" spans="1:11" x14ac:dyDescent="0.25">
      <c r="A28" t="s">
        <v>127</v>
      </c>
      <c r="B28" s="34">
        <v>139</v>
      </c>
      <c r="C28" s="34">
        <v>2</v>
      </c>
      <c r="D28" s="34">
        <v>69</v>
      </c>
      <c r="E28" s="34">
        <v>47</v>
      </c>
      <c r="F28" s="34">
        <v>21</v>
      </c>
      <c r="G28" s="34" t="s">
        <v>799</v>
      </c>
      <c r="H28" s="34">
        <v>1.4388489208633</v>
      </c>
      <c r="I28" s="34">
        <v>49.640287769784102</v>
      </c>
      <c r="J28" s="34">
        <v>33.812949640287698</v>
      </c>
      <c r="K28" s="34">
        <v>15.1079136690647</v>
      </c>
    </row>
    <row r="29" spans="1:11" x14ac:dyDescent="0.25">
      <c r="A29" t="s">
        <v>128</v>
      </c>
      <c r="B29" s="34">
        <v>141</v>
      </c>
      <c r="C29" s="34">
        <v>2</v>
      </c>
      <c r="D29" s="34">
        <v>67</v>
      </c>
      <c r="E29" s="34">
        <v>51</v>
      </c>
      <c r="F29" s="34">
        <v>21</v>
      </c>
      <c r="G29" s="34" t="s">
        <v>799</v>
      </c>
      <c r="H29" s="34">
        <v>1.4184397163120499</v>
      </c>
      <c r="I29" s="34">
        <v>47.5177304964539</v>
      </c>
      <c r="J29" s="34">
        <v>36.170212765957402</v>
      </c>
      <c r="K29" s="34">
        <v>14.8936170212765</v>
      </c>
    </row>
    <row r="30" spans="1:11" x14ac:dyDescent="0.25">
      <c r="A30" t="s">
        <v>129</v>
      </c>
      <c r="B30" s="34">
        <v>4657</v>
      </c>
      <c r="C30" s="34">
        <v>119</v>
      </c>
      <c r="D30" s="34">
        <v>2173</v>
      </c>
      <c r="E30" s="34">
        <v>1276</v>
      </c>
      <c r="F30" s="34">
        <v>953</v>
      </c>
      <c r="G30" s="34">
        <v>136</v>
      </c>
      <c r="H30" s="34">
        <v>2.6321610263216102</v>
      </c>
      <c r="I30" s="34">
        <v>48.064587480645798</v>
      </c>
      <c r="J30" s="34">
        <v>28.223844282238399</v>
      </c>
      <c r="K30" s="34">
        <v>21.079407210793999</v>
      </c>
    </row>
    <row r="31" spans="1:11" x14ac:dyDescent="0.25">
      <c r="A31" t="s">
        <v>130</v>
      </c>
      <c r="B31" s="34">
        <v>206</v>
      </c>
      <c r="C31" s="34">
        <v>7</v>
      </c>
      <c r="D31" s="34">
        <v>79</v>
      </c>
      <c r="E31" s="34">
        <v>48</v>
      </c>
      <c r="F31" s="34">
        <v>51</v>
      </c>
      <c r="G31" s="34">
        <v>21</v>
      </c>
      <c r="H31" s="34">
        <v>3.7837837837837802</v>
      </c>
      <c r="I31" s="34">
        <v>42.702702702702702</v>
      </c>
      <c r="J31" s="34">
        <v>25.945945945945901</v>
      </c>
      <c r="K31" s="34">
        <v>27.567567567567501</v>
      </c>
    </row>
    <row r="32" spans="1:11" x14ac:dyDescent="0.25">
      <c r="A32" t="s">
        <v>132</v>
      </c>
      <c r="B32" s="34">
        <v>57371</v>
      </c>
      <c r="C32" s="34">
        <v>1325</v>
      </c>
      <c r="D32" s="34">
        <v>23817</v>
      </c>
      <c r="E32" s="34">
        <v>13795</v>
      </c>
      <c r="F32" s="34">
        <v>10474</v>
      </c>
      <c r="G32" s="34">
        <v>7960</v>
      </c>
      <c r="H32" s="34">
        <v>2.6815891198316102</v>
      </c>
      <c r="I32" s="34">
        <v>48.201817409078899</v>
      </c>
      <c r="J32" s="34">
        <v>27.918884458926101</v>
      </c>
      <c r="K32" s="34">
        <v>21.197709012163202</v>
      </c>
    </row>
    <row r="33" spans="1:11" x14ac:dyDescent="0.25">
      <c r="A33" t="s">
        <v>131</v>
      </c>
      <c r="B33" s="34">
        <v>7</v>
      </c>
      <c r="C33" s="34" t="s">
        <v>799</v>
      </c>
      <c r="D33" s="34">
        <v>5</v>
      </c>
      <c r="E33" s="34">
        <v>1</v>
      </c>
      <c r="F33" s="34" t="s">
        <v>799</v>
      </c>
      <c r="G33" s="34">
        <v>1</v>
      </c>
      <c r="H33" s="34" t="s">
        <v>799</v>
      </c>
      <c r="I33" s="34">
        <v>83.3333333333333</v>
      </c>
      <c r="J33" s="34">
        <v>16.6666666666666</v>
      </c>
      <c r="K33" s="34" t="s">
        <v>799</v>
      </c>
    </row>
    <row r="34" spans="1:11" x14ac:dyDescent="0.25">
      <c r="A34" t="s">
        <v>133</v>
      </c>
      <c r="B34" s="34">
        <v>3553</v>
      </c>
      <c r="C34" s="34">
        <v>124</v>
      </c>
      <c r="D34" s="34">
        <v>1683</v>
      </c>
      <c r="E34" s="34">
        <v>907</v>
      </c>
      <c r="F34" s="34">
        <v>763</v>
      </c>
      <c r="G34" s="34">
        <v>76</v>
      </c>
      <c r="H34" s="34">
        <v>3.5662927811331602</v>
      </c>
      <c r="I34" s="34">
        <v>48.4037963761863</v>
      </c>
      <c r="J34" s="34">
        <v>26.085706068449799</v>
      </c>
      <c r="K34" s="34">
        <v>21.944204774230599</v>
      </c>
    </row>
    <row r="35" spans="1:11" x14ac:dyDescent="0.25">
      <c r="A35" t="s">
        <v>134</v>
      </c>
      <c r="B35" s="34">
        <v>1161</v>
      </c>
      <c r="C35" s="34">
        <v>29</v>
      </c>
      <c r="D35" s="34">
        <v>568</v>
      </c>
      <c r="E35" s="34">
        <v>320</v>
      </c>
      <c r="F35" s="34">
        <v>224</v>
      </c>
      <c r="G35" s="34">
        <v>20</v>
      </c>
      <c r="H35" s="34">
        <v>2.5416301489921098</v>
      </c>
      <c r="I35" s="34">
        <v>49.780893952673097</v>
      </c>
      <c r="J35" s="34">
        <v>28.045574057843901</v>
      </c>
      <c r="K35" s="34">
        <v>19.631901840490698</v>
      </c>
    </row>
    <row r="36" spans="1:11" x14ac:dyDescent="0.25">
      <c r="A36" t="s">
        <v>135</v>
      </c>
      <c r="B36" s="34">
        <v>1331</v>
      </c>
      <c r="C36" s="34">
        <v>48</v>
      </c>
      <c r="D36" s="34">
        <v>585</v>
      </c>
      <c r="E36" s="34">
        <v>338</v>
      </c>
      <c r="F36" s="34">
        <v>324</v>
      </c>
      <c r="G36" s="34">
        <v>36</v>
      </c>
      <c r="H36" s="34">
        <v>3.7065637065637</v>
      </c>
      <c r="I36" s="34">
        <v>45.173745173745097</v>
      </c>
      <c r="J36" s="34">
        <v>26.1003861003861</v>
      </c>
      <c r="K36" s="34">
        <v>25.019305019305001</v>
      </c>
    </row>
    <row r="37" spans="1:11" x14ac:dyDescent="0.25">
      <c r="A37" t="s">
        <v>136</v>
      </c>
      <c r="B37" s="34">
        <v>3486</v>
      </c>
      <c r="C37" s="34">
        <v>59</v>
      </c>
      <c r="D37" s="34">
        <v>1488</v>
      </c>
      <c r="E37" s="34">
        <v>1004</v>
      </c>
      <c r="F37" s="34">
        <v>902</v>
      </c>
      <c r="G37" s="34">
        <v>33</v>
      </c>
      <c r="H37" s="34">
        <v>1.7086591369823301</v>
      </c>
      <c r="I37" s="34">
        <v>43.092962641181501</v>
      </c>
      <c r="J37" s="34">
        <v>29.076165653055298</v>
      </c>
      <c r="K37" s="34">
        <v>26.1222125687807</v>
      </c>
    </row>
    <row r="38" spans="1:11" x14ac:dyDescent="0.25">
      <c r="A38" t="s">
        <v>137</v>
      </c>
      <c r="B38" s="34">
        <v>3140</v>
      </c>
      <c r="C38" s="34">
        <v>112</v>
      </c>
      <c r="D38" s="34">
        <v>1578</v>
      </c>
      <c r="E38" s="34">
        <v>804</v>
      </c>
      <c r="F38" s="34">
        <v>642</v>
      </c>
      <c r="G38" s="34">
        <v>4</v>
      </c>
      <c r="H38" s="34">
        <v>3.5714285714285698</v>
      </c>
      <c r="I38" s="34">
        <v>50.3188775510204</v>
      </c>
      <c r="J38" s="34">
        <v>25.637755102040799</v>
      </c>
      <c r="K38" s="34">
        <v>20.4719387755102</v>
      </c>
    </row>
    <row r="39" spans="1:11" x14ac:dyDescent="0.25">
      <c r="A39" t="s">
        <v>138</v>
      </c>
      <c r="B39" s="34">
        <v>6321</v>
      </c>
      <c r="C39" s="34">
        <v>143</v>
      </c>
      <c r="D39" s="34">
        <v>2962</v>
      </c>
      <c r="E39" s="34">
        <v>1641</v>
      </c>
      <c r="F39" s="34">
        <v>1153</v>
      </c>
      <c r="G39" s="34">
        <v>422</v>
      </c>
      <c r="H39" s="34">
        <v>2.42413968469232</v>
      </c>
      <c r="I39" s="34">
        <v>50.211900322088397</v>
      </c>
      <c r="J39" s="34">
        <v>27.818274283776901</v>
      </c>
      <c r="K39" s="34">
        <v>19.5456857094422</v>
      </c>
    </row>
    <row r="40" spans="1:11" x14ac:dyDescent="0.25">
      <c r="A40" t="s">
        <v>139</v>
      </c>
      <c r="B40" s="34">
        <v>15426</v>
      </c>
      <c r="C40" s="34">
        <v>213</v>
      </c>
      <c r="D40" s="34">
        <v>3968</v>
      </c>
      <c r="E40" s="34">
        <v>2542</v>
      </c>
      <c r="F40" s="34">
        <v>1864</v>
      </c>
      <c r="G40" s="34">
        <v>6839</v>
      </c>
      <c r="H40" s="34">
        <v>2.4804937696517899</v>
      </c>
      <c r="I40" s="34">
        <v>46.209386281588401</v>
      </c>
      <c r="J40" s="34">
        <v>29.602888086642501</v>
      </c>
      <c r="K40" s="34">
        <v>21.707231862117101</v>
      </c>
    </row>
    <row r="41" spans="1:11" x14ac:dyDescent="0.25">
      <c r="A41" t="s">
        <v>140</v>
      </c>
      <c r="B41" s="34">
        <v>2380</v>
      </c>
      <c r="C41" s="34">
        <v>58</v>
      </c>
      <c r="D41" s="34">
        <v>1189</v>
      </c>
      <c r="E41" s="34">
        <v>633</v>
      </c>
      <c r="F41" s="34">
        <v>428</v>
      </c>
      <c r="G41" s="34">
        <v>72</v>
      </c>
      <c r="H41" s="34">
        <v>2.51299826689774</v>
      </c>
      <c r="I41" s="34">
        <v>51.5164644714038</v>
      </c>
      <c r="J41" s="34">
        <v>27.426343154246101</v>
      </c>
      <c r="K41" s="34">
        <v>18.544194107452299</v>
      </c>
    </row>
    <row r="42" spans="1:11" x14ac:dyDescent="0.25">
      <c r="A42" t="s">
        <v>141</v>
      </c>
      <c r="B42" s="34">
        <v>4766</v>
      </c>
      <c r="C42" s="34">
        <v>144</v>
      </c>
      <c r="D42" s="34">
        <v>2087</v>
      </c>
      <c r="E42" s="34">
        <v>1325</v>
      </c>
      <c r="F42" s="34">
        <v>1108</v>
      </c>
      <c r="G42" s="34">
        <v>102</v>
      </c>
      <c r="H42" s="34">
        <v>3.0874785591766698</v>
      </c>
      <c r="I42" s="34">
        <v>44.746998284734097</v>
      </c>
      <c r="J42" s="34">
        <v>28.409090909090899</v>
      </c>
      <c r="K42" s="34">
        <v>23.756432246998202</v>
      </c>
    </row>
    <row r="43" spans="1:11" x14ac:dyDescent="0.25">
      <c r="A43" t="s">
        <v>142</v>
      </c>
      <c r="B43" s="34">
        <v>9352</v>
      </c>
      <c r="C43" s="34">
        <v>248</v>
      </c>
      <c r="D43" s="34">
        <v>4837</v>
      </c>
      <c r="E43" s="34">
        <v>2465</v>
      </c>
      <c r="F43" s="34">
        <v>1665</v>
      </c>
      <c r="G43" s="34">
        <v>137</v>
      </c>
      <c r="H43" s="34">
        <v>2.69126424308193</v>
      </c>
      <c r="I43" s="34">
        <v>52.490504612045498</v>
      </c>
      <c r="J43" s="34">
        <v>26.7498643516006</v>
      </c>
      <c r="K43" s="34">
        <v>18.0683667932718</v>
      </c>
    </row>
    <row r="44" spans="1:11" x14ac:dyDescent="0.25">
      <c r="A44" t="s">
        <v>143</v>
      </c>
      <c r="B44" s="34">
        <v>143</v>
      </c>
      <c r="C44" s="34" t="s">
        <v>799</v>
      </c>
      <c r="D44" s="34">
        <v>64</v>
      </c>
      <c r="E44" s="34">
        <v>44</v>
      </c>
      <c r="F44" s="34">
        <v>35</v>
      </c>
      <c r="G44" s="34" t="s">
        <v>799</v>
      </c>
      <c r="H44" s="34" t="s">
        <v>799</v>
      </c>
      <c r="I44" s="34">
        <v>44.755244755244703</v>
      </c>
      <c r="J44" s="34">
        <v>30.769230769230699</v>
      </c>
      <c r="K44" s="34">
        <v>24.475524475524399</v>
      </c>
    </row>
    <row r="45" spans="1:11" x14ac:dyDescent="0.25">
      <c r="A45" t="s">
        <v>144</v>
      </c>
      <c r="B45" s="34">
        <v>179</v>
      </c>
      <c r="C45" s="34">
        <v>5</v>
      </c>
      <c r="D45" s="34">
        <v>86</v>
      </c>
      <c r="E45" s="34">
        <v>64</v>
      </c>
      <c r="F45" s="34">
        <v>24</v>
      </c>
      <c r="G45" s="34" t="s">
        <v>799</v>
      </c>
      <c r="H45" s="34">
        <v>2.7932960893854699</v>
      </c>
      <c r="I45" s="34">
        <v>48.044692737430097</v>
      </c>
      <c r="J45" s="34">
        <v>35.754189944133998</v>
      </c>
      <c r="K45" s="34">
        <v>13.407821229050199</v>
      </c>
    </row>
    <row r="46" spans="1:11" x14ac:dyDescent="0.25">
      <c r="A46" t="s">
        <v>145</v>
      </c>
      <c r="B46" s="34">
        <v>4384</v>
      </c>
      <c r="C46" s="34">
        <v>94</v>
      </c>
      <c r="D46" s="34">
        <v>2095</v>
      </c>
      <c r="E46" s="34">
        <v>1151</v>
      </c>
      <c r="F46" s="34">
        <v>934</v>
      </c>
      <c r="G46" s="34">
        <v>110</v>
      </c>
      <c r="H46" s="34">
        <v>2.1993448759943801</v>
      </c>
      <c r="I46" s="34">
        <v>49.017313991576899</v>
      </c>
      <c r="J46" s="34">
        <v>26.930276087973699</v>
      </c>
      <c r="K46" s="34">
        <v>21.853065044454802</v>
      </c>
    </row>
    <row r="47" spans="1:11" x14ac:dyDescent="0.25">
      <c r="A47" t="s">
        <v>146</v>
      </c>
      <c r="B47" s="34">
        <v>198</v>
      </c>
      <c r="C47" s="34">
        <v>6</v>
      </c>
      <c r="D47" s="34">
        <v>74</v>
      </c>
      <c r="E47" s="34">
        <v>56</v>
      </c>
      <c r="F47" s="34">
        <v>45</v>
      </c>
      <c r="G47" s="34">
        <v>17</v>
      </c>
      <c r="H47" s="34">
        <v>3.3149171270718201</v>
      </c>
      <c r="I47" s="34">
        <v>40.883977900552402</v>
      </c>
      <c r="J47" s="34">
        <v>30.939226519337002</v>
      </c>
      <c r="K47" s="34">
        <v>24.861878453038599</v>
      </c>
    </row>
    <row r="48" spans="1:11" x14ac:dyDescent="0.25">
      <c r="A48" t="s">
        <v>148</v>
      </c>
      <c r="B48" s="34">
        <v>55820</v>
      </c>
      <c r="C48" s="34">
        <v>1283</v>
      </c>
      <c r="D48" s="34">
        <v>23264</v>
      </c>
      <c r="E48" s="34">
        <v>13294</v>
      </c>
      <c r="F48" s="34">
        <v>10111</v>
      </c>
      <c r="G48" s="34">
        <v>7868</v>
      </c>
      <c r="H48" s="34">
        <v>2.6755922589255898</v>
      </c>
      <c r="I48" s="34">
        <v>48.515181848515098</v>
      </c>
      <c r="J48" s="34">
        <v>27.723556890223499</v>
      </c>
      <c r="K48" s="34">
        <v>21.085669002335599</v>
      </c>
    </row>
    <row r="49" spans="1:11" x14ac:dyDescent="0.25">
      <c r="A49" t="s">
        <v>149</v>
      </c>
      <c r="B49" s="34">
        <v>3430</v>
      </c>
      <c r="C49" s="34">
        <v>136</v>
      </c>
      <c r="D49" s="34">
        <v>1568</v>
      </c>
      <c r="E49" s="34">
        <v>906</v>
      </c>
      <c r="F49" s="34">
        <v>773</v>
      </c>
      <c r="G49" s="34">
        <v>47</v>
      </c>
      <c r="H49" s="34">
        <v>4.0201005025125598</v>
      </c>
      <c r="I49" s="34">
        <v>46.349394028968298</v>
      </c>
      <c r="J49" s="34">
        <v>26.780963641738101</v>
      </c>
      <c r="K49" s="34">
        <v>22.8495418267809</v>
      </c>
    </row>
    <row r="50" spans="1:11" x14ac:dyDescent="0.25">
      <c r="A50" t="s">
        <v>150</v>
      </c>
      <c r="B50" s="34">
        <v>1122</v>
      </c>
      <c r="C50" s="34">
        <v>36</v>
      </c>
      <c r="D50" s="34">
        <v>528</v>
      </c>
      <c r="E50" s="34">
        <v>312</v>
      </c>
      <c r="F50" s="34">
        <v>236</v>
      </c>
      <c r="G50" s="34">
        <v>10</v>
      </c>
      <c r="H50" s="34">
        <v>3.2374100719424401</v>
      </c>
      <c r="I50" s="34">
        <v>47.482014388489198</v>
      </c>
      <c r="J50" s="34">
        <v>28.0575539568345</v>
      </c>
      <c r="K50" s="34">
        <v>21.2230215827338</v>
      </c>
    </row>
    <row r="51" spans="1:11" x14ac:dyDescent="0.25">
      <c r="A51" t="s">
        <v>151</v>
      </c>
      <c r="B51" s="34">
        <v>1251</v>
      </c>
      <c r="C51" s="34">
        <v>39</v>
      </c>
      <c r="D51" s="34">
        <v>566</v>
      </c>
      <c r="E51" s="34">
        <v>337</v>
      </c>
      <c r="F51" s="34">
        <v>282</v>
      </c>
      <c r="G51" s="34">
        <v>27</v>
      </c>
      <c r="H51" s="34">
        <v>3.18627450980392</v>
      </c>
      <c r="I51" s="34">
        <v>46.241830065359402</v>
      </c>
      <c r="J51" s="34">
        <v>27.532679738561999</v>
      </c>
      <c r="K51" s="34">
        <v>23.039215686274499</v>
      </c>
    </row>
    <row r="52" spans="1:11" x14ac:dyDescent="0.25">
      <c r="A52" t="s">
        <v>152</v>
      </c>
      <c r="B52" s="34">
        <v>3436</v>
      </c>
      <c r="C52" s="34">
        <v>72</v>
      </c>
      <c r="D52" s="34">
        <v>1490</v>
      </c>
      <c r="E52" s="34">
        <v>961</v>
      </c>
      <c r="F52" s="34">
        <v>856</v>
      </c>
      <c r="G52" s="34">
        <v>57</v>
      </c>
      <c r="H52" s="34">
        <v>2.1308079313406298</v>
      </c>
      <c r="I52" s="34">
        <v>44.095886356910299</v>
      </c>
      <c r="J52" s="34">
        <v>28.440366972477001</v>
      </c>
      <c r="K52" s="34">
        <v>25.332938739271899</v>
      </c>
    </row>
    <row r="53" spans="1:11" x14ac:dyDescent="0.25">
      <c r="A53" t="s">
        <v>153</v>
      </c>
      <c r="B53" s="34">
        <v>3116</v>
      </c>
      <c r="C53" s="34">
        <v>76</v>
      </c>
      <c r="D53" s="34">
        <v>1548</v>
      </c>
      <c r="E53" s="34">
        <v>879</v>
      </c>
      <c r="F53" s="34">
        <v>608</v>
      </c>
      <c r="G53" s="34">
        <v>5</v>
      </c>
      <c r="H53" s="34">
        <v>2.4429443908711002</v>
      </c>
      <c r="I53" s="34">
        <v>49.758919961427097</v>
      </c>
      <c r="J53" s="34">
        <v>28.254580520732802</v>
      </c>
      <c r="K53" s="34">
        <v>19.543555126968801</v>
      </c>
    </row>
    <row r="54" spans="1:11" x14ac:dyDescent="0.25">
      <c r="A54" t="s">
        <v>154</v>
      </c>
      <c r="B54" s="34">
        <v>6289</v>
      </c>
      <c r="C54" s="34">
        <v>150</v>
      </c>
      <c r="D54" s="34">
        <v>2941</v>
      </c>
      <c r="E54" s="34">
        <v>1670</v>
      </c>
      <c r="F54" s="34">
        <v>1258</v>
      </c>
      <c r="G54" s="34">
        <v>270</v>
      </c>
      <c r="H54" s="34">
        <v>2.4921083236418</v>
      </c>
      <c r="I54" s="34">
        <v>48.861937198870201</v>
      </c>
      <c r="J54" s="34">
        <v>27.745472669878701</v>
      </c>
      <c r="K54" s="34">
        <v>20.9004818076092</v>
      </c>
    </row>
    <row r="55" spans="1:11" x14ac:dyDescent="0.25">
      <c r="A55" t="s">
        <v>155</v>
      </c>
      <c r="B55" s="34">
        <v>14815</v>
      </c>
      <c r="C55" s="34">
        <v>423</v>
      </c>
      <c r="D55" s="34">
        <v>6368</v>
      </c>
      <c r="E55" s="34">
        <v>3860</v>
      </c>
      <c r="F55" s="34">
        <v>3072</v>
      </c>
      <c r="G55" s="34">
        <v>1092</v>
      </c>
      <c r="H55" s="34">
        <v>3.0824163812577399</v>
      </c>
      <c r="I55" s="34">
        <v>46.403847555199299</v>
      </c>
      <c r="J55" s="34">
        <v>28.127960358522099</v>
      </c>
      <c r="K55" s="34">
        <v>22.385775705020698</v>
      </c>
    </row>
    <row r="56" spans="1:11" x14ac:dyDescent="0.25">
      <c r="A56" t="s">
        <v>156</v>
      </c>
      <c r="B56" s="34">
        <v>2299</v>
      </c>
      <c r="C56" s="34">
        <v>70</v>
      </c>
      <c r="D56" s="34">
        <v>1177</v>
      </c>
      <c r="E56" s="34">
        <v>595</v>
      </c>
      <c r="F56" s="34">
        <v>422</v>
      </c>
      <c r="G56" s="34">
        <v>35</v>
      </c>
      <c r="H56" s="34">
        <v>3.09187279151943</v>
      </c>
      <c r="I56" s="34">
        <v>51.987632508833897</v>
      </c>
      <c r="J56" s="34">
        <v>26.2809187279151</v>
      </c>
      <c r="K56" s="34">
        <v>18.6395759717314</v>
      </c>
    </row>
    <row r="57" spans="1:11" x14ac:dyDescent="0.25">
      <c r="A57" t="s">
        <v>157</v>
      </c>
      <c r="B57" s="34">
        <v>4700</v>
      </c>
      <c r="C57" s="34">
        <v>125</v>
      </c>
      <c r="D57" s="34">
        <v>2037</v>
      </c>
      <c r="E57" s="34">
        <v>1302</v>
      </c>
      <c r="F57" s="34">
        <v>1114</v>
      </c>
      <c r="G57" s="34">
        <v>122</v>
      </c>
      <c r="H57" s="34">
        <v>2.7304499781564</v>
      </c>
      <c r="I57" s="34">
        <v>44.4954128440367</v>
      </c>
      <c r="J57" s="34">
        <v>28.440366972477001</v>
      </c>
      <c r="K57" s="34">
        <v>24.333770205329799</v>
      </c>
    </row>
    <row r="58" spans="1:11" x14ac:dyDescent="0.25">
      <c r="A58" t="s">
        <v>158</v>
      </c>
      <c r="B58" s="34">
        <v>9520</v>
      </c>
      <c r="C58" s="34">
        <v>284</v>
      </c>
      <c r="D58" s="34">
        <v>4822</v>
      </c>
      <c r="E58" s="34">
        <v>2495</v>
      </c>
      <c r="F58" s="34">
        <v>1747</v>
      </c>
      <c r="G58" s="34">
        <v>172</v>
      </c>
      <c r="H58" s="34">
        <v>3.0380830124090701</v>
      </c>
      <c r="I58" s="34">
        <v>51.583226358579303</v>
      </c>
      <c r="J58" s="34">
        <v>26.690201112537402</v>
      </c>
      <c r="K58" s="34">
        <v>18.6884895164741</v>
      </c>
    </row>
    <row r="59" spans="1:11" x14ac:dyDescent="0.25">
      <c r="A59" t="s">
        <v>159</v>
      </c>
      <c r="B59" s="34">
        <v>124</v>
      </c>
      <c r="C59" s="34">
        <v>2</v>
      </c>
      <c r="D59" s="34">
        <v>64</v>
      </c>
      <c r="E59" s="34">
        <v>35</v>
      </c>
      <c r="F59" s="34">
        <v>23</v>
      </c>
      <c r="G59" s="34" t="s">
        <v>799</v>
      </c>
      <c r="H59" s="34">
        <v>1.61290322580645</v>
      </c>
      <c r="I59" s="34">
        <v>51.612903225806399</v>
      </c>
      <c r="J59" s="34">
        <v>28.2258064516129</v>
      </c>
      <c r="K59" s="34">
        <v>18.5483870967741</v>
      </c>
    </row>
    <row r="60" spans="1:11" x14ac:dyDescent="0.25">
      <c r="A60" t="s">
        <v>160</v>
      </c>
      <c r="B60" s="34">
        <v>143</v>
      </c>
      <c r="C60" s="34">
        <v>1</v>
      </c>
      <c r="D60" s="34">
        <v>90</v>
      </c>
      <c r="E60" s="34">
        <v>30</v>
      </c>
      <c r="F60" s="34">
        <v>22</v>
      </c>
      <c r="G60" s="34" t="s">
        <v>799</v>
      </c>
      <c r="H60" s="34">
        <v>0.69930069930069905</v>
      </c>
      <c r="I60" s="34">
        <v>62.937062937062898</v>
      </c>
      <c r="J60" s="34">
        <v>20.979020979020898</v>
      </c>
      <c r="K60" s="34">
        <v>15.3846153846153</v>
      </c>
    </row>
    <row r="61" spans="1:11" x14ac:dyDescent="0.25">
      <c r="A61" t="s">
        <v>161</v>
      </c>
      <c r="B61" s="34">
        <v>4269</v>
      </c>
      <c r="C61" s="34">
        <v>106</v>
      </c>
      <c r="D61" s="34">
        <v>1993</v>
      </c>
      <c r="E61" s="34">
        <v>1164</v>
      </c>
      <c r="F61" s="34">
        <v>915</v>
      </c>
      <c r="G61" s="34">
        <v>91</v>
      </c>
      <c r="H61" s="34">
        <v>2.5370990904739101</v>
      </c>
      <c r="I61" s="34">
        <v>47.702249880325503</v>
      </c>
      <c r="J61" s="34">
        <v>27.860220201053099</v>
      </c>
      <c r="K61" s="34">
        <v>21.9004308281474</v>
      </c>
    </row>
    <row r="62" spans="1:11" x14ac:dyDescent="0.25">
      <c r="A62" t="s">
        <v>162</v>
      </c>
      <c r="B62" s="34">
        <v>195</v>
      </c>
      <c r="C62" s="34">
        <v>4</v>
      </c>
      <c r="D62" s="34">
        <v>87</v>
      </c>
      <c r="E62" s="34">
        <v>58</v>
      </c>
      <c r="F62" s="34">
        <v>35</v>
      </c>
      <c r="G62" s="34">
        <v>11</v>
      </c>
      <c r="H62" s="34">
        <v>2.1739130434782599</v>
      </c>
      <c r="I62" s="34">
        <v>47.282608695652101</v>
      </c>
      <c r="J62" s="34">
        <v>31.5217391304347</v>
      </c>
      <c r="K62" s="34">
        <v>19.0217391304347</v>
      </c>
    </row>
    <row r="63" spans="1:11" x14ac:dyDescent="0.25">
      <c r="A63" t="s">
        <v>164</v>
      </c>
      <c r="B63" s="34">
        <v>54709</v>
      </c>
      <c r="C63" s="34">
        <v>1524</v>
      </c>
      <c r="D63" s="34">
        <v>25279</v>
      </c>
      <c r="E63" s="34">
        <v>14604</v>
      </c>
      <c r="F63" s="34">
        <v>11363</v>
      </c>
      <c r="G63" s="34">
        <v>1939</v>
      </c>
      <c r="H63" s="34">
        <v>2.88800454803865</v>
      </c>
      <c r="I63" s="34">
        <v>47.904112184953497</v>
      </c>
      <c r="J63" s="34">
        <v>27.674815235929501</v>
      </c>
      <c r="K63" s="34">
        <v>21.533068031078201</v>
      </c>
    </row>
    <row r="64" spans="1:11" x14ac:dyDescent="0.25">
      <c r="A64" t="s">
        <v>165</v>
      </c>
      <c r="B64" s="34">
        <v>3503</v>
      </c>
      <c r="C64" s="34">
        <v>147</v>
      </c>
      <c r="D64" s="34">
        <v>1570</v>
      </c>
      <c r="E64" s="34">
        <v>931</v>
      </c>
      <c r="F64" s="34">
        <v>785</v>
      </c>
      <c r="G64" s="34">
        <v>70</v>
      </c>
      <c r="H64" s="34">
        <v>4.2819691232158403</v>
      </c>
      <c r="I64" s="34">
        <v>45.732595397611398</v>
      </c>
      <c r="J64" s="34">
        <v>27.119137780367002</v>
      </c>
      <c r="K64" s="34">
        <v>22.866297698805699</v>
      </c>
    </row>
    <row r="65" spans="1:11" x14ac:dyDescent="0.25">
      <c r="A65" t="s">
        <v>166</v>
      </c>
      <c r="B65" s="34">
        <v>1035</v>
      </c>
      <c r="C65" s="34">
        <v>27</v>
      </c>
      <c r="D65" s="34">
        <v>495</v>
      </c>
      <c r="E65" s="34">
        <v>298</v>
      </c>
      <c r="F65" s="34">
        <v>213</v>
      </c>
      <c r="G65" s="34">
        <v>2</v>
      </c>
      <c r="H65" s="34">
        <v>2.6137463697966998</v>
      </c>
      <c r="I65" s="34">
        <v>47.918683446272901</v>
      </c>
      <c r="J65" s="34">
        <v>28.848015488867301</v>
      </c>
      <c r="K65" s="34">
        <v>20.619554695062899</v>
      </c>
    </row>
    <row r="66" spans="1:11" x14ac:dyDescent="0.25">
      <c r="A66" t="s">
        <v>167</v>
      </c>
      <c r="B66" s="34">
        <v>1194</v>
      </c>
      <c r="C66" s="34">
        <v>35</v>
      </c>
      <c r="D66" s="34">
        <v>560</v>
      </c>
      <c r="E66" s="34">
        <v>318</v>
      </c>
      <c r="F66" s="34">
        <v>255</v>
      </c>
      <c r="G66" s="34">
        <v>26</v>
      </c>
      <c r="H66" s="34">
        <v>2.99657534246575</v>
      </c>
      <c r="I66" s="34">
        <v>47.945205479452</v>
      </c>
      <c r="J66" s="34">
        <v>27.2260273972602</v>
      </c>
      <c r="K66" s="34">
        <v>21.832191780821901</v>
      </c>
    </row>
    <row r="67" spans="1:11" x14ac:dyDescent="0.25">
      <c r="A67" t="s">
        <v>168</v>
      </c>
      <c r="B67" s="34">
        <v>3435</v>
      </c>
      <c r="C67" s="34">
        <v>64</v>
      </c>
      <c r="D67" s="34">
        <v>1494</v>
      </c>
      <c r="E67" s="34">
        <v>962</v>
      </c>
      <c r="F67" s="34">
        <v>887</v>
      </c>
      <c r="G67" s="34">
        <v>28</v>
      </c>
      <c r="H67" s="34">
        <v>1.87848547108893</v>
      </c>
      <c r="I67" s="34">
        <v>43.850895215732301</v>
      </c>
      <c r="J67" s="34">
        <v>28.2359847373055</v>
      </c>
      <c r="K67" s="34">
        <v>26.034634575873199</v>
      </c>
    </row>
    <row r="68" spans="1:11" x14ac:dyDescent="0.25">
      <c r="A68" t="s">
        <v>169</v>
      </c>
      <c r="B68" s="34">
        <v>3099</v>
      </c>
      <c r="C68" s="34">
        <v>88</v>
      </c>
      <c r="D68" s="34">
        <v>1559</v>
      </c>
      <c r="E68" s="34">
        <v>805</v>
      </c>
      <c r="F68" s="34">
        <v>647</v>
      </c>
      <c r="G68" s="34" t="s">
        <v>799</v>
      </c>
      <c r="H68" s="34">
        <v>2.8396256857050601</v>
      </c>
      <c r="I68" s="34">
        <v>50.3065505001613</v>
      </c>
      <c r="J68" s="34">
        <v>25.976121329461101</v>
      </c>
      <c r="K68" s="34">
        <v>20.877702484672401</v>
      </c>
    </row>
    <row r="69" spans="1:11" x14ac:dyDescent="0.25">
      <c r="A69" t="s">
        <v>170</v>
      </c>
      <c r="B69" s="34">
        <v>6231</v>
      </c>
      <c r="C69" s="34">
        <v>147</v>
      </c>
      <c r="D69" s="34">
        <v>2831</v>
      </c>
      <c r="E69" s="34">
        <v>1677</v>
      </c>
      <c r="F69" s="34">
        <v>1157</v>
      </c>
      <c r="G69" s="34">
        <v>419</v>
      </c>
      <c r="H69" s="34">
        <v>2.5292498279421798</v>
      </c>
      <c r="I69" s="34">
        <v>48.709566414315198</v>
      </c>
      <c r="J69" s="34">
        <v>28.854094975911899</v>
      </c>
      <c r="K69" s="34">
        <v>19.907088781830598</v>
      </c>
    </row>
    <row r="70" spans="1:11" x14ac:dyDescent="0.25">
      <c r="A70" t="s">
        <v>171</v>
      </c>
      <c r="B70" s="34">
        <v>15080</v>
      </c>
      <c r="C70" s="34">
        <v>452</v>
      </c>
      <c r="D70" s="34">
        <v>6798</v>
      </c>
      <c r="E70" s="34">
        <v>4166</v>
      </c>
      <c r="F70" s="34">
        <v>3466</v>
      </c>
      <c r="G70" s="34">
        <v>198</v>
      </c>
      <c r="H70" s="34">
        <v>3.0372261792769701</v>
      </c>
      <c r="I70" s="34">
        <v>45.679344174170097</v>
      </c>
      <c r="J70" s="34">
        <v>27.9935492541325</v>
      </c>
      <c r="K70" s="34">
        <v>23.289880392420301</v>
      </c>
    </row>
    <row r="71" spans="1:11" x14ac:dyDescent="0.25">
      <c r="A71" t="s">
        <v>172</v>
      </c>
      <c r="B71" s="34">
        <v>2299</v>
      </c>
      <c r="C71" s="34">
        <v>67</v>
      </c>
      <c r="D71" s="34">
        <v>1122</v>
      </c>
      <c r="E71" s="34">
        <v>654</v>
      </c>
      <c r="F71" s="34">
        <v>438</v>
      </c>
      <c r="G71" s="34">
        <v>18</v>
      </c>
      <c r="H71" s="34">
        <v>2.9373081981586999</v>
      </c>
      <c r="I71" s="34">
        <v>49.188952213941199</v>
      </c>
      <c r="J71" s="34">
        <v>28.671635247698301</v>
      </c>
      <c r="K71" s="34">
        <v>19.202104340201601</v>
      </c>
    </row>
    <row r="72" spans="1:11" x14ac:dyDescent="0.25">
      <c r="A72" t="s">
        <v>173</v>
      </c>
      <c r="B72" s="34">
        <v>4723</v>
      </c>
      <c r="C72" s="34">
        <v>143</v>
      </c>
      <c r="D72" s="34">
        <v>1991</v>
      </c>
      <c r="E72" s="34">
        <v>1396</v>
      </c>
      <c r="F72" s="34">
        <v>1094</v>
      </c>
      <c r="G72" s="34">
        <v>99</v>
      </c>
      <c r="H72" s="34">
        <v>3.0925605536332101</v>
      </c>
      <c r="I72" s="34">
        <v>43.057958477508599</v>
      </c>
      <c r="J72" s="34">
        <v>30.190311418685098</v>
      </c>
      <c r="K72" s="34">
        <v>23.659169550173001</v>
      </c>
    </row>
    <row r="73" spans="1:11" x14ac:dyDescent="0.25">
      <c r="A73" t="s">
        <v>174</v>
      </c>
      <c r="B73" s="34">
        <v>9233</v>
      </c>
      <c r="C73" s="34">
        <v>297</v>
      </c>
      <c r="D73" s="34">
        <v>4708</v>
      </c>
      <c r="E73" s="34">
        <v>2462</v>
      </c>
      <c r="F73" s="34">
        <v>1624</v>
      </c>
      <c r="G73" s="34">
        <v>142</v>
      </c>
      <c r="H73" s="34">
        <v>3.2669673303266902</v>
      </c>
      <c r="I73" s="34">
        <v>51.787482125178698</v>
      </c>
      <c r="J73" s="34">
        <v>27.081729182708099</v>
      </c>
      <c r="K73" s="34">
        <v>17.8638213617863</v>
      </c>
    </row>
    <row r="74" spans="1:11" x14ac:dyDescent="0.25">
      <c r="A74" t="s">
        <v>175</v>
      </c>
      <c r="B74" s="34">
        <v>140</v>
      </c>
      <c r="C74" s="34">
        <v>6</v>
      </c>
      <c r="D74" s="34">
        <v>63</v>
      </c>
      <c r="E74" s="34">
        <v>44</v>
      </c>
      <c r="F74" s="34">
        <v>27</v>
      </c>
      <c r="G74" s="34" t="s">
        <v>799</v>
      </c>
      <c r="H74" s="34">
        <v>4.2857142857142803</v>
      </c>
      <c r="I74" s="34">
        <v>45</v>
      </c>
      <c r="J74" s="34">
        <v>31.428571428571399</v>
      </c>
      <c r="K74" s="34">
        <v>19.285714285714199</v>
      </c>
    </row>
    <row r="75" spans="1:11" x14ac:dyDescent="0.25">
      <c r="A75" t="s">
        <v>176</v>
      </c>
      <c r="B75" s="34">
        <v>153</v>
      </c>
      <c r="C75" s="34">
        <v>4</v>
      </c>
      <c r="D75" s="34">
        <v>80</v>
      </c>
      <c r="E75" s="34">
        <v>41</v>
      </c>
      <c r="F75" s="34">
        <v>28</v>
      </c>
      <c r="G75" s="34" t="s">
        <v>799</v>
      </c>
      <c r="H75" s="34">
        <v>2.6143790849673199</v>
      </c>
      <c r="I75" s="34">
        <v>52.287581699346397</v>
      </c>
      <c r="J75" s="34">
        <v>26.797385620915001</v>
      </c>
      <c r="K75" s="34">
        <v>18.300653594771202</v>
      </c>
    </row>
    <row r="76" spans="1:11" x14ac:dyDescent="0.25">
      <c r="A76" t="s">
        <v>177</v>
      </c>
      <c r="B76" s="34">
        <v>4428</v>
      </c>
      <c r="C76" s="34">
        <v>119</v>
      </c>
      <c r="D76" s="34">
        <v>2048</v>
      </c>
      <c r="E76" s="34">
        <v>1200</v>
      </c>
      <c r="F76" s="34">
        <v>938</v>
      </c>
      <c r="G76" s="34">
        <v>123</v>
      </c>
      <c r="H76" s="34">
        <v>2.76422764227642</v>
      </c>
      <c r="I76" s="34">
        <v>47.572590011614402</v>
      </c>
      <c r="J76" s="34">
        <v>27.874564459930301</v>
      </c>
      <c r="K76" s="34">
        <v>21.788617886178798</v>
      </c>
    </row>
    <row r="77" spans="1:11" x14ac:dyDescent="0.25">
      <c r="A77" t="s">
        <v>178</v>
      </c>
      <c r="B77" s="34">
        <v>172</v>
      </c>
      <c r="C77" s="34">
        <v>1</v>
      </c>
      <c r="D77" s="34">
        <v>69</v>
      </c>
      <c r="E77" s="34">
        <v>55</v>
      </c>
      <c r="F77" s="34">
        <v>43</v>
      </c>
      <c r="G77" s="34">
        <v>4</v>
      </c>
      <c r="H77" s="34">
        <v>0.59523809523809501</v>
      </c>
      <c r="I77" s="34">
        <v>41.071428571428498</v>
      </c>
      <c r="J77" s="34">
        <v>32.738095238095198</v>
      </c>
      <c r="K77" s="34">
        <v>25.595238095237999</v>
      </c>
    </row>
    <row r="78" spans="1:11" x14ac:dyDescent="0.25">
      <c r="A78" t="s">
        <v>180</v>
      </c>
      <c r="B78" s="34">
        <v>54725</v>
      </c>
      <c r="C78" s="34">
        <v>1597</v>
      </c>
      <c r="D78" s="34">
        <v>25388</v>
      </c>
      <c r="E78" s="34">
        <v>15009</v>
      </c>
      <c r="F78" s="34">
        <v>11602</v>
      </c>
      <c r="G78" s="34">
        <v>1129</v>
      </c>
      <c r="H78" s="34">
        <v>2.97969997761026</v>
      </c>
      <c r="I78" s="34">
        <v>47.369206657213198</v>
      </c>
      <c r="J78" s="34">
        <v>28.003955519068501</v>
      </c>
      <c r="K78" s="34">
        <v>21.647137846107899</v>
      </c>
    </row>
    <row r="79" spans="1:11" x14ac:dyDescent="0.25">
      <c r="A79" t="s">
        <v>181</v>
      </c>
      <c r="B79" s="34">
        <v>3419</v>
      </c>
      <c r="C79" s="34">
        <v>111</v>
      </c>
      <c r="D79" s="34">
        <v>1485</v>
      </c>
      <c r="E79" s="34">
        <v>956</v>
      </c>
      <c r="F79" s="34">
        <v>789</v>
      </c>
      <c r="G79" s="34">
        <v>78</v>
      </c>
      <c r="H79" s="34">
        <v>3.3223585752768598</v>
      </c>
      <c r="I79" s="34">
        <v>44.447770128703901</v>
      </c>
      <c r="J79" s="34">
        <v>28.614187369051098</v>
      </c>
      <c r="K79" s="34">
        <v>23.6156839269679</v>
      </c>
    </row>
    <row r="80" spans="1:11" x14ac:dyDescent="0.25">
      <c r="A80" t="s">
        <v>182</v>
      </c>
      <c r="B80" s="34">
        <v>1047</v>
      </c>
      <c r="C80" s="34">
        <v>23</v>
      </c>
      <c r="D80" s="34">
        <v>500</v>
      </c>
      <c r="E80" s="34">
        <v>272</v>
      </c>
      <c r="F80" s="34">
        <v>250</v>
      </c>
      <c r="G80" s="34">
        <v>2</v>
      </c>
      <c r="H80" s="34">
        <v>2.2009569377990399</v>
      </c>
      <c r="I80" s="34">
        <v>47.846889952153099</v>
      </c>
      <c r="J80" s="34">
        <v>26.0287081339712</v>
      </c>
      <c r="K80" s="34">
        <v>23.9234449760765</v>
      </c>
    </row>
    <row r="81" spans="1:11" x14ac:dyDescent="0.25">
      <c r="A81" t="s">
        <v>183</v>
      </c>
      <c r="B81" s="34">
        <v>1253</v>
      </c>
      <c r="C81" s="34">
        <v>38</v>
      </c>
      <c r="D81" s="34">
        <v>516</v>
      </c>
      <c r="E81" s="34">
        <v>356</v>
      </c>
      <c r="F81" s="34">
        <v>321</v>
      </c>
      <c r="G81" s="34">
        <v>22</v>
      </c>
      <c r="H81" s="34">
        <v>3.0869212022745698</v>
      </c>
      <c r="I81" s="34">
        <v>41.917140536149397</v>
      </c>
      <c r="J81" s="34">
        <v>28.919577579203899</v>
      </c>
      <c r="K81" s="34">
        <v>26.076360682371998</v>
      </c>
    </row>
    <row r="82" spans="1:11" x14ac:dyDescent="0.25">
      <c r="A82" t="s">
        <v>184</v>
      </c>
      <c r="B82" s="34">
        <v>3318</v>
      </c>
      <c r="C82" s="34">
        <v>63</v>
      </c>
      <c r="D82" s="34">
        <v>1400</v>
      </c>
      <c r="E82" s="34">
        <v>958</v>
      </c>
      <c r="F82" s="34">
        <v>868</v>
      </c>
      <c r="G82" s="34">
        <v>29</v>
      </c>
      <c r="H82" s="34">
        <v>1.9154758285193001</v>
      </c>
      <c r="I82" s="34">
        <v>42.566129522651202</v>
      </c>
      <c r="J82" s="34">
        <v>29.1273943447856</v>
      </c>
      <c r="K82" s="34">
        <v>26.3910003040437</v>
      </c>
    </row>
    <row r="83" spans="1:11" x14ac:dyDescent="0.25">
      <c r="A83" t="s">
        <v>185</v>
      </c>
      <c r="B83" s="34">
        <v>3089</v>
      </c>
      <c r="C83" s="34">
        <v>58</v>
      </c>
      <c r="D83" s="34">
        <v>1487</v>
      </c>
      <c r="E83" s="34">
        <v>826</v>
      </c>
      <c r="F83" s="34">
        <v>717</v>
      </c>
      <c r="G83" s="34">
        <v>1</v>
      </c>
      <c r="H83" s="34">
        <v>1.8782383419689099</v>
      </c>
      <c r="I83" s="34">
        <v>48.154145077720202</v>
      </c>
      <c r="J83" s="34">
        <v>26.748704663212401</v>
      </c>
      <c r="K83" s="34">
        <v>23.218911917098399</v>
      </c>
    </row>
    <row r="84" spans="1:11" x14ac:dyDescent="0.25">
      <c r="A84" t="s">
        <v>186</v>
      </c>
      <c r="B84" s="34">
        <v>6416</v>
      </c>
      <c r="C84" s="34">
        <v>121</v>
      </c>
      <c r="D84" s="34">
        <v>2847</v>
      </c>
      <c r="E84" s="34">
        <v>1651</v>
      </c>
      <c r="F84" s="34">
        <v>1246</v>
      </c>
      <c r="G84" s="34">
        <v>551</v>
      </c>
      <c r="H84" s="34">
        <v>2.0630861040068198</v>
      </c>
      <c r="I84" s="34">
        <v>48.542199488491001</v>
      </c>
      <c r="J84" s="34">
        <v>28.1500426257459</v>
      </c>
      <c r="K84" s="34">
        <v>21.2446717817561</v>
      </c>
    </row>
    <row r="85" spans="1:11" x14ac:dyDescent="0.25">
      <c r="A85" t="s">
        <v>187</v>
      </c>
      <c r="B85" s="34">
        <v>14866</v>
      </c>
      <c r="C85" s="34">
        <v>403</v>
      </c>
      <c r="D85" s="34">
        <v>6540</v>
      </c>
      <c r="E85" s="34">
        <v>4247</v>
      </c>
      <c r="F85" s="34">
        <v>3495</v>
      </c>
      <c r="G85" s="34">
        <v>181</v>
      </c>
      <c r="H85" s="34">
        <v>2.7442969016002698</v>
      </c>
      <c r="I85" s="34">
        <v>44.535240040858</v>
      </c>
      <c r="J85" s="34">
        <v>28.9206673476336</v>
      </c>
      <c r="K85" s="34">
        <v>23.799795709908</v>
      </c>
    </row>
    <row r="86" spans="1:11" x14ac:dyDescent="0.25">
      <c r="A86" t="s">
        <v>188</v>
      </c>
      <c r="B86" s="34">
        <v>2209</v>
      </c>
      <c r="C86" s="34">
        <v>62</v>
      </c>
      <c r="D86" s="34">
        <v>1103</v>
      </c>
      <c r="E86" s="34">
        <v>591</v>
      </c>
      <c r="F86" s="34">
        <v>436</v>
      </c>
      <c r="G86" s="34">
        <v>17</v>
      </c>
      <c r="H86" s="34">
        <v>2.8284671532846701</v>
      </c>
      <c r="I86" s="34">
        <v>50.319343065693403</v>
      </c>
      <c r="J86" s="34">
        <v>26.9616788321167</v>
      </c>
      <c r="K86" s="34">
        <v>19.890510948905099</v>
      </c>
    </row>
    <row r="87" spans="1:11" x14ac:dyDescent="0.25">
      <c r="A87" t="s">
        <v>189</v>
      </c>
      <c r="B87" s="34">
        <v>4445</v>
      </c>
      <c r="C87" s="34">
        <v>160</v>
      </c>
      <c r="D87" s="34">
        <v>1921</v>
      </c>
      <c r="E87" s="34">
        <v>1203</v>
      </c>
      <c r="F87" s="34">
        <v>1074</v>
      </c>
      <c r="G87" s="34">
        <v>87</v>
      </c>
      <c r="H87" s="34">
        <v>3.67140890316659</v>
      </c>
      <c r="I87" s="34">
        <v>44.079853143643803</v>
      </c>
      <c r="J87" s="34">
        <v>27.604405690683699</v>
      </c>
      <c r="K87" s="34">
        <v>24.644332262505699</v>
      </c>
    </row>
    <row r="88" spans="1:11" x14ac:dyDescent="0.25">
      <c r="A88" t="s">
        <v>190</v>
      </c>
      <c r="B88" s="34">
        <v>9308</v>
      </c>
      <c r="C88" s="34">
        <v>300</v>
      </c>
      <c r="D88" s="34">
        <v>4675</v>
      </c>
      <c r="E88" s="34">
        <v>2384</v>
      </c>
      <c r="F88" s="34">
        <v>1791</v>
      </c>
      <c r="G88" s="34">
        <v>158</v>
      </c>
      <c r="H88" s="34">
        <v>3.27868852459016</v>
      </c>
      <c r="I88" s="34">
        <v>51.092896174863299</v>
      </c>
      <c r="J88" s="34">
        <v>26.054644808743099</v>
      </c>
      <c r="K88" s="34">
        <v>19.573770491803199</v>
      </c>
    </row>
    <row r="89" spans="1:11" x14ac:dyDescent="0.25">
      <c r="A89" t="s">
        <v>191</v>
      </c>
      <c r="B89" s="34">
        <v>124</v>
      </c>
      <c r="C89" s="34" t="s">
        <v>799</v>
      </c>
      <c r="D89" s="34">
        <v>48</v>
      </c>
      <c r="E89" s="34">
        <v>44</v>
      </c>
      <c r="F89" s="34">
        <v>32</v>
      </c>
      <c r="G89" s="34" t="s">
        <v>799</v>
      </c>
      <c r="H89" s="34" t="s">
        <v>799</v>
      </c>
      <c r="I89" s="34">
        <v>38.709677419354797</v>
      </c>
      <c r="J89" s="34">
        <v>35.4838709677419</v>
      </c>
      <c r="K89" s="34">
        <v>25.806451612903199</v>
      </c>
    </row>
    <row r="90" spans="1:11" x14ac:dyDescent="0.25">
      <c r="A90" t="s">
        <v>192</v>
      </c>
      <c r="B90" s="34">
        <v>125</v>
      </c>
      <c r="C90" s="34">
        <v>2</v>
      </c>
      <c r="D90" s="34">
        <v>65</v>
      </c>
      <c r="E90" s="34">
        <v>32</v>
      </c>
      <c r="F90" s="34">
        <v>26</v>
      </c>
      <c r="G90" s="34" t="s">
        <v>799</v>
      </c>
      <c r="H90" s="34">
        <v>1.6</v>
      </c>
      <c r="I90" s="34">
        <v>52</v>
      </c>
      <c r="J90" s="34">
        <v>25.6</v>
      </c>
      <c r="K90" s="34">
        <v>20.8</v>
      </c>
    </row>
    <row r="91" spans="1:11" x14ac:dyDescent="0.25">
      <c r="A91" t="s">
        <v>193</v>
      </c>
      <c r="B91" s="34">
        <v>4179</v>
      </c>
      <c r="C91" s="34">
        <v>110</v>
      </c>
      <c r="D91" s="34">
        <v>1889</v>
      </c>
      <c r="E91" s="34">
        <v>1172</v>
      </c>
      <c r="F91" s="34">
        <v>895</v>
      </c>
      <c r="G91" s="34">
        <v>113</v>
      </c>
      <c r="H91" s="34">
        <v>2.7053615346778099</v>
      </c>
      <c r="I91" s="34">
        <v>46.458435809149002</v>
      </c>
      <c r="J91" s="34">
        <v>28.824397442203601</v>
      </c>
      <c r="K91" s="34">
        <v>22.011805213969499</v>
      </c>
    </row>
    <row r="92" spans="1:11" x14ac:dyDescent="0.25">
      <c r="A92" t="s">
        <v>194</v>
      </c>
      <c r="B92" s="34">
        <v>183</v>
      </c>
      <c r="C92" s="34">
        <v>2</v>
      </c>
      <c r="D92" s="34">
        <v>67</v>
      </c>
      <c r="E92" s="34">
        <v>66</v>
      </c>
      <c r="F92" s="34">
        <v>47</v>
      </c>
      <c r="G92" s="34">
        <v>1</v>
      </c>
      <c r="H92" s="34">
        <v>1.0989010989010899</v>
      </c>
      <c r="I92" s="34">
        <v>36.813186813186803</v>
      </c>
      <c r="J92" s="34">
        <v>36.263736263736199</v>
      </c>
      <c r="K92" s="34">
        <v>25.8241758241758</v>
      </c>
    </row>
    <row r="93" spans="1:11" x14ac:dyDescent="0.25">
      <c r="A93" t="s">
        <v>196</v>
      </c>
      <c r="B93" s="34">
        <v>53981</v>
      </c>
      <c r="C93" s="34">
        <v>1453</v>
      </c>
      <c r="D93" s="34">
        <v>24543</v>
      </c>
      <c r="E93" s="34">
        <v>14758</v>
      </c>
      <c r="F93" s="34">
        <v>11987</v>
      </c>
      <c r="G93" s="34">
        <v>1240</v>
      </c>
      <c r="H93" s="34">
        <v>2.7549724123547099</v>
      </c>
      <c r="I93" s="34">
        <v>46.534953830985302</v>
      </c>
      <c r="J93" s="34">
        <v>27.9820253692573</v>
      </c>
      <c r="K93" s="34">
        <v>22.728048387402499</v>
      </c>
    </row>
    <row r="94" spans="1:11" x14ac:dyDescent="0.25">
      <c r="A94" t="s">
        <v>197</v>
      </c>
      <c r="B94" s="34">
        <v>3296</v>
      </c>
      <c r="C94" s="34">
        <v>105</v>
      </c>
      <c r="D94" s="34">
        <v>1456</v>
      </c>
      <c r="E94" s="34">
        <v>881</v>
      </c>
      <c r="F94" s="34">
        <v>796</v>
      </c>
      <c r="G94" s="34">
        <v>58</v>
      </c>
      <c r="H94" s="34">
        <v>3.2427424336009798</v>
      </c>
      <c r="I94" s="34">
        <v>44.966028412600302</v>
      </c>
      <c r="J94" s="34">
        <v>27.208153180975899</v>
      </c>
      <c r="K94" s="34">
        <v>24.583075972822702</v>
      </c>
    </row>
    <row r="95" spans="1:11" x14ac:dyDescent="0.25">
      <c r="A95" t="s">
        <v>198</v>
      </c>
      <c r="B95" s="34">
        <v>976</v>
      </c>
      <c r="C95" s="34">
        <v>14</v>
      </c>
      <c r="D95" s="34">
        <v>451</v>
      </c>
      <c r="E95" s="34">
        <v>274</v>
      </c>
      <c r="F95" s="34">
        <v>233</v>
      </c>
      <c r="G95" s="34">
        <v>4</v>
      </c>
      <c r="H95" s="34">
        <v>1.44032921810699</v>
      </c>
      <c r="I95" s="34">
        <v>46.399176954732503</v>
      </c>
      <c r="J95" s="34">
        <v>28.189300411522598</v>
      </c>
      <c r="K95" s="34">
        <v>23.971193415637799</v>
      </c>
    </row>
    <row r="96" spans="1:11" x14ac:dyDescent="0.25">
      <c r="A96" t="s">
        <v>199</v>
      </c>
      <c r="B96" s="34">
        <v>1221</v>
      </c>
      <c r="C96" s="34">
        <v>40</v>
      </c>
      <c r="D96" s="34">
        <v>517</v>
      </c>
      <c r="E96" s="34">
        <v>326</v>
      </c>
      <c r="F96" s="34">
        <v>317</v>
      </c>
      <c r="G96" s="34">
        <v>21</v>
      </c>
      <c r="H96" s="34">
        <v>3.3333333333333299</v>
      </c>
      <c r="I96" s="34">
        <v>43.0833333333333</v>
      </c>
      <c r="J96" s="34">
        <v>27.1666666666666</v>
      </c>
      <c r="K96" s="34">
        <v>26.4166666666666</v>
      </c>
    </row>
    <row r="97" spans="1:11" x14ac:dyDescent="0.25">
      <c r="A97" t="s">
        <v>200</v>
      </c>
      <c r="B97" s="34">
        <v>3315</v>
      </c>
      <c r="C97" s="34">
        <v>57</v>
      </c>
      <c r="D97" s="34">
        <v>1421</v>
      </c>
      <c r="E97" s="34">
        <v>939</v>
      </c>
      <c r="F97" s="34">
        <v>845</v>
      </c>
      <c r="G97" s="34">
        <v>53</v>
      </c>
      <c r="H97" s="34">
        <v>1.74739423666462</v>
      </c>
      <c r="I97" s="34">
        <v>43.562231759656598</v>
      </c>
      <c r="J97" s="34">
        <v>28.786020846106599</v>
      </c>
      <c r="K97" s="34">
        <v>25.904353157572</v>
      </c>
    </row>
    <row r="98" spans="1:11" x14ac:dyDescent="0.25">
      <c r="A98" t="s">
        <v>201</v>
      </c>
      <c r="B98" s="34">
        <v>3073</v>
      </c>
      <c r="C98" s="34">
        <v>80</v>
      </c>
      <c r="D98" s="34">
        <v>1509</v>
      </c>
      <c r="E98" s="34">
        <v>832</v>
      </c>
      <c r="F98" s="34">
        <v>652</v>
      </c>
      <c r="G98" s="34" t="s">
        <v>799</v>
      </c>
      <c r="H98" s="34">
        <v>2.6033192320208198</v>
      </c>
      <c r="I98" s="34">
        <v>49.105109013992802</v>
      </c>
      <c r="J98" s="34">
        <v>27.0745200130165</v>
      </c>
      <c r="K98" s="34">
        <v>21.217051740969701</v>
      </c>
    </row>
    <row r="99" spans="1:11" x14ac:dyDescent="0.25">
      <c r="A99" t="s">
        <v>202</v>
      </c>
      <c r="B99" s="34">
        <v>6223</v>
      </c>
      <c r="C99" s="34">
        <v>134</v>
      </c>
      <c r="D99" s="34">
        <v>2813</v>
      </c>
      <c r="E99" s="34">
        <v>1644</v>
      </c>
      <c r="F99" s="34">
        <v>1305</v>
      </c>
      <c r="G99" s="34">
        <v>327</v>
      </c>
      <c r="H99" s="34">
        <v>2.2727272727272698</v>
      </c>
      <c r="I99" s="34">
        <v>47.710312075983701</v>
      </c>
      <c r="J99" s="34">
        <v>27.8833107191316</v>
      </c>
      <c r="K99" s="34">
        <v>22.133649932157301</v>
      </c>
    </row>
    <row r="100" spans="1:11" x14ac:dyDescent="0.25">
      <c r="A100" t="s">
        <v>203</v>
      </c>
      <c r="B100" s="34">
        <v>14681</v>
      </c>
      <c r="C100" s="34">
        <v>425</v>
      </c>
      <c r="D100" s="34">
        <v>6186</v>
      </c>
      <c r="E100" s="34">
        <v>4164</v>
      </c>
      <c r="F100" s="34">
        <v>3725</v>
      </c>
      <c r="G100" s="34">
        <v>181</v>
      </c>
      <c r="H100" s="34">
        <v>2.9310344827586201</v>
      </c>
      <c r="I100" s="34">
        <v>42.6620689655172</v>
      </c>
      <c r="J100" s="34">
        <v>28.717241379310298</v>
      </c>
      <c r="K100" s="34">
        <v>25.689655172413701</v>
      </c>
    </row>
    <row r="101" spans="1:11" x14ac:dyDescent="0.25">
      <c r="A101" t="s">
        <v>204</v>
      </c>
      <c r="B101" s="34">
        <v>2147</v>
      </c>
      <c r="C101" s="34">
        <v>46</v>
      </c>
      <c r="D101" s="34">
        <v>1020</v>
      </c>
      <c r="E101" s="34">
        <v>580</v>
      </c>
      <c r="F101" s="34">
        <v>491</v>
      </c>
      <c r="G101" s="34">
        <v>10</v>
      </c>
      <c r="H101" s="34">
        <v>2.15255030416471</v>
      </c>
      <c r="I101" s="34">
        <v>47.730463266261097</v>
      </c>
      <c r="J101" s="34">
        <v>27.1408516612073</v>
      </c>
      <c r="K101" s="34">
        <v>22.976134768366801</v>
      </c>
    </row>
    <row r="102" spans="1:11" x14ac:dyDescent="0.25">
      <c r="A102" t="s">
        <v>205</v>
      </c>
      <c r="B102" s="34">
        <v>4435</v>
      </c>
      <c r="C102" s="34">
        <v>114</v>
      </c>
      <c r="D102" s="34">
        <v>1807</v>
      </c>
      <c r="E102" s="34">
        <v>1236</v>
      </c>
      <c r="F102" s="34">
        <v>1166</v>
      </c>
      <c r="G102" s="34">
        <v>112</v>
      </c>
      <c r="H102" s="34">
        <v>2.6370575988896601</v>
      </c>
      <c r="I102" s="34">
        <v>41.799676150821099</v>
      </c>
      <c r="J102" s="34">
        <v>28.591256072172101</v>
      </c>
      <c r="K102" s="34">
        <v>26.972010178116999</v>
      </c>
    </row>
    <row r="103" spans="1:11" x14ac:dyDescent="0.25">
      <c r="A103" t="s">
        <v>206</v>
      </c>
      <c r="B103" s="34">
        <v>9143</v>
      </c>
      <c r="C103" s="34">
        <v>284</v>
      </c>
      <c r="D103" s="34">
        <v>4515</v>
      </c>
      <c r="E103" s="34">
        <v>2408</v>
      </c>
      <c r="F103" s="34">
        <v>1786</v>
      </c>
      <c r="G103" s="34">
        <v>150</v>
      </c>
      <c r="H103" s="34">
        <v>3.1580117869454001</v>
      </c>
      <c r="I103" s="34">
        <v>50.2057155565439</v>
      </c>
      <c r="J103" s="34">
        <v>26.776381630156699</v>
      </c>
      <c r="K103" s="34">
        <v>19.8598910263538</v>
      </c>
    </row>
    <row r="104" spans="1:11" x14ac:dyDescent="0.25">
      <c r="A104" t="s">
        <v>207</v>
      </c>
      <c r="B104" s="34">
        <v>111</v>
      </c>
      <c r="C104" s="34">
        <v>1</v>
      </c>
      <c r="D104" s="34">
        <v>50</v>
      </c>
      <c r="E104" s="34">
        <v>34</v>
      </c>
      <c r="F104" s="34">
        <v>26</v>
      </c>
      <c r="G104" s="34" t="s">
        <v>799</v>
      </c>
      <c r="H104" s="34">
        <v>0.90090090090090003</v>
      </c>
      <c r="I104" s="34">
        <v>45.045045045045001</v>
      </c>
      <c r="J104" s="34">
        <v>30.630630630630598</v>
      </c>
      <c r="K104" s="34">
        <v>23.423423423423401</v>
      </c>
    </row>
    <row r="105" spans="1:11" x14ac:dyDescent="0.25">
      <c r="A105" t="s">
        <v>208</v>
      </c>
      <c r="B105" s="34">
        <v>138</v>
      </c>
      <c r="C105" s="34">
        <v>4</v>
      </c>
      <c r="D105" s="34">
        <v>74</v>
      </c>
      <c r="E105" s="34">
        <v>35</v>
      </c>
      <c r="F105" s="34">
        <v>24</v>
      </c>
      <c r="G105" s="34">
        <v>1</v>
      </c>
      <c r="H105" s="34">
        <v>2.9197080291970798</v>
      </c>
      <c r="I105" s="34">
        <v>54.014598540145897</v>
      </c>
      <c r="J105" s="34">
        <v>25.5474452554744</v>
      </c>
      <c r="K105" s="34">
        <v>17.5182481751824</v>
      </c>
    </row>
    <row r="106" spans="1:11" x14ac:dyDescent="0.25">
      <c r="A106" t="s">
        <v>209</v>
      </c>
      <c r="B106" s="34">
        <v>4098</v>
      </c>
      <c r="C106" s="34">
        <v>122</v>
      </c>
      <c r="D106" s="34">
        <v>1805</v>
      </c>
      <c r="E106" s="34">
        <v>1145</v>
      </c>
      <c r="F106" s="34">
        <v>921</v>
      </c>
      <c r="G106" s="34">
        <v>105</v>
      </c>
      <c r="H106" s="34">
        <v>3.0553468569997402</v>
      </c>
      <c r="I106" s="34">
        <v>45.204107187578202</v>
      </c>
      <c r="J106" s="34">
        <v>28.6751815677435</v>
      </c>
      <c r="K106" s="34">
        <v>23.0653643876784</v>
      </c>
    </row>
    <row r="107" spans="1:11" x14ac:dyDescent="0.25">
      <c r="A107" t="s">
        <v>210</v>
      </c>
      <c r="B107" s="34">
        <v>184</v>
      </c>
      <c r="C107" s="34">
        <v>5</v>
      </c>
      <c r="D107" s="34">
        <v>87</v>
      </c>
      <c r="E107" s="34">
        <v>43</v>
      </c>
      <c r="F107" s="34">
        <v>49</v>
      </c>
      <c r="G107" s="34" t="s">
        <v>799</v>
      </c>
      <c r="H107" s="34">
        <v>2.7173913043478199</v>
      </c>
      <c r="I107" s="34">
        <v>47.282608695652101</v>
      </c>
      <c r="J107" s="34">
        <v>23.369565217391301</v>
      </c>
      <c r="K107" s="34">
        <v>26.630434782608699</v>
      </c>
    </row>
    <row r="108" spans="1:11" x14ac:dyDescent="0.25">
      <c r="A108" t="s">
        <v>212</v>
      </c>
      <c r="B108" s="34">
        <v>53045</v>
      </c>
      <c r="C108" s="34">
        <v>1431</v>
      </c>
      <c r="D108" s="34">
        <v>23712</v>
      </c>
      <c r="E108" s="34">
        <v>14541</v>
      </c>
      <c r="F108" s="34">
        <v>12336</v>
      </c>
      <c r="G108" s="34">
        <v>1025</v>
      </c>
      <c r="H108" s="34">
        <v>2.7508650519031099</v>
      </c>
      <c r="I108" s="34">
        <v>45.582468281430202</v>
      </c>
      <c r="J108" s="34">
        <v>27.952710495963</v>
      </c>
      <c r="K108" s="34">
        <v>23.713956170703501</v>
      </c>
    </row>
    <row r="109" spans="1:11" x14ac:dyDescent="0.25">
      <c r="A109" t="s">
        <v>211</v>
      </c>
      <c r="B109" s="34">
        <v>4</v>
      </c>
      <c r="C109" s="34" t="s">
        <v>799</v>
      </c>
      <c r="D109" s="34">
        <v>1</v>
      </c>
      <c r="E109" s="34" t="s">
        <v>799</v>
      </c>
      <c r="F109" s="34" t="s">
        <v>799</v>
      </c>
      <c r="G109" s="34">
        <v>3</v>
      </c>
      <c r="H109" s="34" t="s">
        <v>799</v>
      </c>
      <c r="I109" s="34">
        <v>100</v>
      </c>
      <c r="J109" s="34" t="s">
        <v>799</v>
      </c>
      <c r="K109" s="34" t="s">
        <v>799</v>
      </c>
    </row>
    <row r="110" spans="1:11" x14ac:dyDescent="0.25">
      <c r="A110" t="s">
        <v>213</v>
      </c>
      <c r="B110" s="34">
        <v>3198</v>
      </c>
      <c r="C110" s="34">
        <v>101</v>
      </c>
      <c r="D110" s="34">
        <v>1291</v>
      </c>
      <c r="E110" s="34">
        <v>889</v>
      </c>
      <c r="F110" s="34">
        <v>887</v>
      </c>
      <c r="G110" s="34">
        <v>30</v>
      </c>
      <c r="H110" s="34">
        <v>3.18813131313131</v>
      </c>
      <c r="I110" s="34">
        <v>40.751262626262601</v>
      </c>
      <c r="J110" s="34">
        <v>28.0618686868686</v>
      </c>
      <c r="K110" s="34">
        <v>27.998737373737299</v>
      </c>
    </row>
    <row r="111" spans="1:11" x14ac:dyDescent="0.25">
      <c r="A111" t="s">
        <v>214</v>
      </c>
      <c r="B111" s="34">
        <v>986</v>
      </c>
      <c r="C111" s="34">
        <v>29</v>
      </c>
      <c r="D111" s="34">
        <v>442</v>
      </c>
      <c r="E111" s="34">
        <v>289</v>
      </c>
      <c r="F111" s="34">
        <v>221</v>
      </c>
      <c r="G111" s="34">
        <v>5</v>
      </c>
      <c r="H111" s="34">
        <v>2.9561671763506601</v>
      </c>
      <c r="I111" s="34">
        <v>45.056065239551401</v>
      </c>
      <c r="J111" s="34">
        <v>29.459734964322099</v>
      </c>
      <c r="K111" s="34">
        <v>22.528032619775701</v>
      </c>
    </row>
    <row r="112" spans="1:11" x14ac:dyDescent="0.25">
      <c r="A112" t="s">
        <v>215</v>
      </c>
      <c r="B112" s="34">
        <v>1247</v>
      </c>
      <c r="C112" s="34">
        <v>34</v>
      </c>
      <c r="D112" s="34">
        <v>487</v>
      </c>
      <c r="E112" s="34">
        <v>354</v>
      </c>
      <c r="F112" s="34">
        <v>317</v>
      </c>
      <c r="G112" s="34">
        <v>55</v>
      </c>
      <c r="H112" s="34">
        <v>2.8523489932885902</v>
      </c>
      <c r="I112" s="34">
        <v>40.855704697986504</v>
      </c>
      <c r="J112" s="34">
        <v>29.697986577181201</v>
      </c>
      <c r="K112" s="34">
        <v>26.593959731543599</v>
      </c>
    </row>
    <row r="113" spans="1:11" x14ac:dyDescent="0.25">
      <c r="A113" t="s">
        <v>216</v>
      </c>
      <c r="B113" s="34">
        <v>3135</v>
      </c>
      <c r="C113" s="34">
        <v>90</v>
      </c>
      <c r="D113" s="34">
        <v>1263</v>
      </c>
      <c r="E113" s="34">
        <v>885</v>
      </c>
      <c r="F113" s="34">
        <v>798</v>
      </c>
      <c r="G113" s="34">
        <v>99</v>
      </c>
      <c r="H113" s="34">
        <v>2.9644268774703502</v>
      </c>
      <c r="I113" s="34">
        <v>41.6007905138339</v>
      </c>
      <c r="J113" s="34">
        <v>29.1501976284584</v>
      </c>
      <c r="K113" s="34">
        <v>26.284584980237099</v>
      </c>
    </row>
    <row r="114" spans="1:11" x14ac:dyDescent="0.25">
      <c r="A114" t="s">
        <v>217</v>
      </c>
      <c r="B114" s="34">
        <v>2986</v>
      </c>
      <c r="C114" s="34">
        <v>51</v>
      </c>
      <c r="D114" s="34">
        <v>1645</v>
      </c>
      <c r="E114" s="34">
        <v>668</v>
      </c>
      <c r="F114" s="34">
        <v>621</v>
      </c>
      <c r="G114" s="34">
        <v>1</v>
      </c>
      <c r="H114" s="34">
        <v>1.7085427135678299</v>
      </c>
      <c r="I114" s="34">
        <v>55.108877721943003</v>
      </c>
      <c r="J114" s="34">
        <v>22.378559463986601</v>
      </c>
      <c r="K114" s="34">
        <v>20.804020100502498</v>
      </c>
    </row>
    <row r="115" spans="1:11" x14ac:dyDescent="0.25">
      <c r="A115" t="s">
        <v>218</v>
      </c>
      <c r="B115" s="34">
        <v>5894</v>
      </c>
      <c r="C115" s="34">
        <v>135</v>
      </c>
      <c r="D115" s="34">
        <v>2570</v>
      </c>
      <c r="E115" s="34">
        <v>1600</v>
      </c>
      <c r="F115" s="34">
        <v>1219</v>
      </c>
      <c r="G115" s="34">
        <v>370</v>
      </c>
      <c r="H115" s="34">
        <v>2.44388124547429</v>
      </c>
      <c r="I115" s="34">
        <v>46.524257784214299</v>
      </c>
      <c r="J115" s="34">
        <v>28.964518464880499</v>
      </c>
      <c r="K115" s="34">
        <v>22.067342505430801</v>
      </c>
    </row>
    <row r="116" spans="1:11" x14ac:dyDescent="0.25">
      <c r="A116" t="s">
        <v>219</v>
      </c>
      <c r="B116" s="34">
        <v>14477</v>
      </c>
      <c r="C116" s="34">
        <v>371</v>
      </c>
      <c r="D116" s="34">
        <v>5375</v>
      </c>
      <c r="E116" s="34">
        <v>3689</v>
      </c>
      <c r="F116" s="34">
        <v>3395</v>
      </c>
      <c r="G116" s="34">
        <v>1647</v>
      </c>
      <c r="H116" s="34">
        <v>2.8916601714731098</v>
      </c>
      <c r="I116" s="34">
        <v>41.893998441153499</v>
      </c>
      <c r="J116" s="34">
        <v>28.752922837100499</v>
      </c>
      <c r="K116" s="34">
        <v>26.4614185502727</v>
      </c>
    </row>
    <row r="117" spans="1:11" x14ac:dyDescent="0.25">
      <c r="A117" t="s">
        <v>220</v>
      </c>
      <c r="B117" s="34">
        <v>2062</v>
      </c>
      <c r="C117" s="34">
        <v>49</v>
      </c>
      <c r="D117" s="34">
        <v>961</v>
      </c>
      <c r="E117" s="34">
        <v>583</v>
      </c>
      <c r="F117" s="34">
        <v>463</v>
      </c>
      <c r="G117" s="34">
        <v>6</v>
      </c>
      <c r="H117" s="34">
        <v>2.3832684824902701</v>
      </c>
      <c r="I117" s="34">
        <v>46.741245136186699</v>
      </c>
      <c r="J117" s="34">
        <v>28.356031128404599</v>
      </c>
      <c r="K117" s="34">
        <v>22.519455252918199</v>
      </c>
    </row>
    <row r="118" spans="1:11" x14ac:dyDescent="0.25">
      <c r="A118" t="s">
        <v>221</v>
      </c>
      <c r="B118" s="34">
        <v>4350</v>
      </c>
      <c r="C118" s="34">
        <v>111</v>
      </c>
      <c r="D118" s="34">
        <v>1719</v>
      </c>
      <c r="E118" s="34">
        <v>1184</v>
      </c>
      <c r="F118" s="34">
        <v>1142</v>
      </c>
      <c r="G118" s="34">
        <v>194</v>
      </c>
      <c r="H118" s="34">
        <v>2.6708373435996098</v>
      </c>
      <c r="I118" s="34">
        <v>41.361886429258902</v>
      </c>
      <c r="J118" s="34">
        <v>28.488931665062498</v>
      </c>
      <c r="K118" s="34">
        <v>27.478344562078899</v>
      </c>
    </row>
    <row r="119" spans="1:11" x14ac:dyDescent="0.25">
      <c r="A119" t="s">
        <v>222</v>
      </c>
      <c r="B119" s="34">
        <v>8851</v>
      </c>
      <c r="C119" s="34">
        <v>255</v>
      </c>
      <c r="D119" s="34">
        <v>4286</v>
      </c>
      <c r="E119" s="34">
        <v>2384</v>
      </c>
      <c r="F119" s="34">
        <v>1757</v>
      </c>
      <c r="G119" s="34">
        <v>169</v>
      </c>
      <c r="H119" s="34">
        <v>2.9371112646855502</v>
      </c>
      <c r="I119" s="34">
        <v>49.366505413499198</v>
      </c>
      <c r="J119" s="34">
        <v>27.459110803962201</v>
      </c>
      <c r="K119" s="34">
        <v>20.237272517853</v>
      </c>
    </row>
    <row r="120" spans="1:11" x14ac:dyDescent="0.25">
      <c r="A120" t="s">
        <v>223</v>
      </c>
      <c r="B120" s="34">
        <v>115</v>
      </c>
      <c r="C120" s="34">
        <v>1</v>
      </c>
      <c r="D120" s="34">
        <v>47</v>
      </c>
      <c r="E120" s="34">
        <v>42</v>
      </c>
      <c r="F120" s="34">
        <v>25</v>
      </c>
      <c r="G120" s="34" t="s">
        <v>799</v>
      </c>
      <c r="H120" s="34">
        <v>0.86956521739130399</v>
      </c>
      <c r="I120" s="34">
        <v>40.869565217391298</v>
      </c>
      <c r="J120" s="34">
        <v>36.521739130434703</v>
      </c>
      <c r="K120" s="34">
        <v>21.739130434782599</v>
      </c>
    </row>
    <row r="121" spans="1:11" x14ac:dyDescent="0.25">
      <c r="A121" t="s">
        <v>224</v>
      </c>
      <c r="B121" s="34">
        <v>113</v>
      </c>
      <c r="C121" s="34">
        <v>3</v>
      </c>
      <c r="D121" s="34">
        <v>50</v>
      </c>
      <c r="E121" s="34">
        <v>39</v>
      </c>
      <c r="F121" s="34">
        <v>21</v>
      </c>
      <c r="G121" s="34" t="s">
        <v>799</v>
      </c>
      <c r="H121" s="34">
        <v>2.6548672566371598</v>
      </c>
      <c r="I121" s="34">
        <v>44.247787610619397</v>
      </c>
      <c r="J121" s="34">
        <v>34.513274336283096</v>
      </c>
      <c r="K121" s="34">
        <v>18.5840707964601</v>
      </c>
    </row>
    <row r="122" spans="1:11" x14ac:dyDescent="0.25">
      <c r="A122" t="s">
        <v>225</v>
      </c>
      <c r="B122" s="34">
        <v>3849</v>
      </c>
      <c r="C122" s="34">
        <v>99</v>
      </c>
      <c r="D122" s="34">
        <v>1372</v>
      </c>
      <c r="E122" s="34">
        <v>834</v>
      </c>
      <c r="F122" s="34">
        <v>756</v>
      </c>
      <c r="G122" s="34">
        <v>788</v>
      </c>
      <c r="H122" s="34">
        <v>3.2342371773930001</v>
      </c>
      <c r="I122" s="34">
        <v>44.821953609931398</v>
      </c>
      <c r="J122" s="34">
        <v>27.2459980398562</v>
      </c>
      <c r="K122" s="34">
        <v>24.6978111728193</v>
      </c>
    </row>
    <row r="123" spans="1:11" x14ac:dyDescent="0.25">
      <c r="A123" t="s">
        <v>226</v>
      </c>
      <c r="B123" s="34">
        <v>151</v>
      </c>
      <c r="C123" s="34">
        <v>1</v>
      </c>
      <c r="D123" s="34">
        <v>54</v>
      </c>
      <c r="E123" s="34">
        <v>53</v>
      </c>
      <c r="F123" s="34">
        <v>43</v>
      </c>
      <c r="G123" s="34" t="s">
        <v>799</v>
      </c>
      <c r="H123" s="34">
        <v>0.66225165562913901</v>
      </c>
      <c r="I123" s="34">
        <v>35.761589403973502</v>
      </c>
      <c r="J123" s="34">
        <v>35.099337748344297</v>
      </c>
      <c r="K123" s="34">
        <v>28.476821192052899</v>
      </c>
    </row>
    <row r="124" spans="1:11" x14ac:dyDescent="0.25">
      <c r="A124" t="s">
        <v>228</v>
      </c>
      <c r="B124" s="34">
        <v>51415</v>
      </c>
      <c r="C124" s="34">
        <v>1330</v>
      </c>
      <c r="D124" s="34">
        <v>21562</v>
      </c>
      <c r="E124" s="34">
        <v>13494</v>
      </c>
      <c r="F124" s="34">
        <v>11665</v>
      </c>
      <c r="G124" s="34">
        <v>3364</v>
      </c>
      <c r="H124" s="34">
        <v>2.7678924476077502</v>
      </c>
      <c r="I124" s="34">
        <v>44.873155605502397</v>
      </c>
      <c r="J124" s="34">
        <v>28.082662171442799</v>
      </c>
      <c r="K124" s="34">
        <v>24.276289775446902</v>
      </c>
    </row>
    <row r="125" spans="1:11" x14ac:dyDescent="0.25">
      <c r="A125" t="s">
        <v>227</v>
      </c>
      <c r="B125" s="34">
        <v>1</v>
      </c>
      <c r="C125" s="34" t="s">
        <v>799</v>
      </c>
      <c r="D125" s="34" t="s">
        <v>799</v>
      </c>
      <c r="E125" s="34">
        <v>1</v>
      </c>
      <c r="F125" s="34" t="s">
        <v>799</v>
      </c>
      <c r="G125" s="34" t="s">
        <v>799</v>
      </c>
      <c r="H125" s="34" t="s">
        <v>799</v>
      </c>
      <c r="I125" s="34" t="s">
        <v>799</v>
      </c>
      <c r="J125" s="34">
        <v>100</v>
      </c>
      <c r="K125" s="34" t="s">
        <v>799</v>
      </c>
    </row>
    <row r="126" spans="1:11" x14ac:dyDescent="0.25">
      <c r="A126" t="s">
        <v>229</v>
      </c>
      <c r="B126" s="34">
        <v>2991</v>
      </c>
      <c r="C126" s="34">
        <v>80</v>
      </c>
      <c r="D126" s="34">
        <v>1250</v>
      </c>
      <c r="E126" s="34">
        <v>839</v>
      </c>
      <c r="F126" s="34">
        <v>791</v>
      </c>
      <c r="G126" s="34">
        <v>31</v>
      </c>
      <c r="H126" s="34">
        <v>2.7027027027027</v>
      </c>
      <c r="I126" s="34">
        <v>42.229729729729698</v>
      </c>
      <c r="J126" s="34">
        <v>28.344594594594501</v>
      </c>
      <c r="K126" s="34">
        <v>26.722972972972901</v>
      </c>
    </row>
    <row r="127" spans="1:11" x14ac:dyDescent="0.25">
      <c r="A127" t="s">
        <v>230</v>
      </c>
      <c r="B127" s="34">
        <v>967</v>
      </c>
      <c r="C127" s="34">
        <v>15</v>
      </c>
      <c r="D127" s="34">
        <v>451</v>
      </c>
      <c r="E127" s="34">
        <v>291</v>
      </c>
      <c r="F127" s="34">
        <v>205</v>
      </c>
      <c r="G127" s="34">
        <v>5</v>
      </c>
      <c r="H127" s="34">
        <v>1.5592515592515499</v>
      </c>
      <c r="I127" s="34">
        <v>46.881496881496801</v>
      </c>
      <c r="J127" s="34">
        <v>30.2494802494802</v>
      </c>
      <c r="K127" s="34">
        <v>21.3097713097713</v>
      </c>
    </row>
    <row r="128" spans="1:11" x14ac:dyDescent="0.25">
      <c r="A128" t="s">
        <v>231</v>
      </c>
      <c r="B128" s="34">
        <v>1129</v>
      </c>
      <c r="C128" s="34">
        <v>33</v>
      </c>
      <c r="D128" s="34">
        <v>460</v>
      </c>
      <c r="E128" s="34">
        <v>321</v>
      </c>
      <c r="F128" s="34">
        <v>308</v>
      </c>
      <c r="G128" s="34">
        <v>7</v>
      </c>
      <c r="H128" s="34">
        <v>2.9411764705882302</v>
      </c>
      <c r="I128" s="34">
        <v>40.998217468805699</v>
      </c>
      <c r="J128" s="34">
        <v>28.609625668449102</v>
      </c>
      <c r="K128" s="34">
        <v>27.450980392156801</v>
      </c>
    </row>
    <row r="129" spans="1:11" x14ac:dyDescent="0.25">
      <c r="A129" t="s">
        <v>232</v>
      </c>
      <c r="B129" s="34">
        <v>3095</v>
      </c>
      <c r="C129" s="34">
        <v>96</v>
      </c>
      <c r="D129" s="34">
        <v>1265</v>
      </c>
      <c r="E129" s="34">
        <v>854</v>
      </c>
      <c r="F129" s="34">
        <v>806</v>
      </c>
      <c r="G129" s="34">
        <v>74</v>
      </c>
      <c r="H129" s="34">
        <v>3.17775571002979</v>
      </c>
      <c r="I129" s="34">
        <v>41.873551804038399</v>
      </c>
      <c r="J129" s="34">
        <v>28.268785170473301</v>
      </c>
      <c r="K129" s="34">
        <v>26.679907315458401</v>
      </c>
    </row>
    <row r="130" spans="1:11" x14ac:dyDescent="0.25">
      <c r="A130" t="s">
        <v>233</v>
      </c>
      <c r="B130" s="34">
        <v>2904</v>
      </c>
      <c r="C130" s="34">
        <v>72</v>
      </c>
      <c r="D130" s="34">
        <v>1278</v>
      </c>
      <c r="E130" s="34">
        <v>832</v>
      </c>
      <c r="F130" s="34">
        <v>721</v>
      </c>
      <c r="G130" s="34">
        <v>1</v>
      </c>
      <c r="H130" s="34">
        <v>2.4801929038925201</v>
      </c>
      <c r="I130" s="34">
        <v>44.023424044092302</v>
      </c>
      <c r="J130" s="34">
        <v>28.6600068894247</v>
      </c>
      <c r="K130" s="34">
        <v>24.836376162590401</v>
      </c>
    </row>
    <row r="131" spans="1:11" x14ac:dyDescent="0.25">
      <c r="A131" t="s">
        <v>234</v>
      </c>
      <c r="B131" s="34">
        <v>5798</v>
      </c>
      <c r="C131" s="34">
        <v>126</v>
      </c>
      <c r="D131" s="34">
        <v>2528</v>
      </c>
      <c r="E131" s="34">
        <v>1507</v>
      </c>
      <c r="F131" s="34">
        <v>1234</v>
      </c>
      <c r="G131" s="34">
        <v>403</v>
      </c>
      <c r="H131" s="34">
        <v>2.3354958294717298</v>
      </c>
      <c r="I131" s="34">
        <v>46.858202038924901</v>
      </c>
      <c r="J131" s="34">
        <v>27.933271547729301</v>
      </c>
      <c r="K131" s="34">
        <v>22.873030583873899</v>
      </c>
    </row>
    <row r="132" spans="1:11" x14ac:dyDescent="0.25">
      <c r="A132" t="s">
        <v>235</v>
      </c>
      <c r="B132" s="34">
        <v>14140</v>
      </c>
      <c r="C132" s="34">
        <v>385</v>
      </c>
      <c r="D132" s="34">
        <v>5650</v>
      </c>
      <c r="E132" s="34">
        <v>3677</v>
      </c>
      <c r="F132" s="34">
        <v>3190</v>
      </c>
      <c r="G132" s="34">
        <v>1238</v>
      </c>
      <c r="H132" s="34">
        <v>2.9840334831808999</v>
      </c>
      <c r="I132" s="34">
        <v>43.791660207719701</v>
      </c>
      <c r="J132" s="34">
        <v>28.499457448457601</v>
      </c>
      <c r="K132" s="34">
        <v>24.7248488606417</v>
      </c>
    </row>
    <row r="133" spans="1:11" x14ac:dyDescent="0.25">
      <c r="A133" t="s">
        <v>236</v>
      </c>
      <c r="B133" s="34">
        <v>1991</v>
      </c>
      <c r="C133" s="34">
        <v>57</v>
      </c>
      <c r="D133" s="34">
        <v>862</v>
      </c>
      <c r="E133" s="34">
        <v>552</v>
      </c>
      <c r="F133" s="34">
        <v>507</v>
      </c>
      <c r="G133" s="34">
        <v>13</v>
      </c>
      <c r="H133" s="34">
        <v>2.8816986855409499</v>
      </c>
      <c r="I133" s="34">
        <v>43.579373104145603</v>
      </c>
      <c r="J133" s="34">
        <v>27.906976744186</v>
      </c>
      <c r="K133" s="34">
        <v>25.631951466127401</v>
      </c>
    </row>
    <row r="134" spans="1:11" x14ac:dyDescent="0.25">
      <c r="A134" t="s">
        <v>237</v>
      </c>
      <c r="B134" s="34">
        <v>4220</v>
      </c>
      <c r="C134" s="34">
        <v>121</v>
      </c>
      <c r="D134" s="34">
        <v>1676</v>
      </c>
      <c r="E134" s="34">
        <v>1215</v>
      </c>
      <c r="F134" s="34">
        <v>1161</v>
      </c>
      <c r="G134" s="34">
        <v>47</v>
      </c>
      <c r="H134" s="34">
        <v>2.89959261921878</v>
      </c>
      <c r="I134" s="34">
        <v>40.162952312484997</v>
      </c>
      <c r="J134" s="34">
        <v>29.115744069015001</v>
      </c>
      <c r="K134" s="34">
        <v>27.821710999280999</v>
      </c>
    </row>
    <row r="135" spans="1:11" x14ac:dyDescent="0.25">
      <c r="A135" t="s">
        <v>238</v>
      </c>
      <c r="B135" s="34">
        <v>8640</v>
      </c>
      <c r="C135" s="34">
        <v>262</v>
      </c>
      <c r="D135" s="34">
        <v>4274</v>
      </c>
      <c r="E135" s="34">
        <v>2235</v>
      </c>
      <c r="F135" s="34">
        <v>1734</v>
      </c>
      <c r="G135" s="34">
        <v>135</v>
      </c>
      <c r="H135" s="34">
        <v>3.08054085831863</v>
      </c>
      <c r="I135" s="34">
        <v>50.252792475014601</v>
      </c>
      <c r="J135" s="34">
        <v>26.2786596119929</v>
      </c>
      <c r="K135" s="34">
        <v>20.3880070546737</v>
      </c>
    </row>
    <row r="136" spans="1:11" x14ac:dyDescent="0.25">
      <c r="A136" t="s">
        <v>239</v>
      </c>
      <c r="B136" s="34">
        <v>132</v>
      </c>
      <c r="C136" s="34">
        <v>1</v>
      </c>
      <c r="D136" s="34">
        <v>66</v>
      </c>
      <c r="E136" s="34">
        <v>41</v>
      </c>
      <c r="F136" s="34">
        <v>24</v>
      </c>
      <c r="G136" s="34" t="s">
        <v>799</v>
      </c>
      <c r="H136" s="34">
        <v>0.75757575757575701</v>
      </c>
      <c r="I136" s="34">
        <v>50</v>
      </c>
      <c r="J136" s="34">
        <v>31.060606060605998</v>
      </c>
      <c r="K136" s="34">
        <v>18.181818181818102</v>
      </c>
    </row>
    <row r="137" spans="1:11" x14ac:dyDescent="0.25">
      <c r="A137" t="s">
        <v>240</v>
      </c>
      <c r="B137" s="34">
        <v>92</v>
      </c>
      <c r="C137" s="34">
        <v>2</v>
      </c>
      <c r="D137" s="34">
        <v>47</v>
      </c>
      <c r="E137" s="34">
        <v>29</v>
      </c>
      <c r="F137" s="34">
        <v>14</v>
      </c>
      <c r="G137" s="34" t="s">
        <v>799</v>
      </c>
      <c r="H137" s="34">
        <v>2.1739130434782599</v>
      </c>
      <c r="I137" s="34">
        <v>51.086956521739097</v>
      </c>
      <c r="J137" s="34">
        <v>31.5217391304347</v>
      </c>
      <c r="K137" s="34">
        <v>15.2173913043478</v>
      </c>
    </row>
    <row r="138" spans="1:11" x14ac:dyDescent="0.25">
      <c r="A138" t="s">
        <v>241</v>
      </c>
      <c r="B138" s="34">
        <v>3714</v>
      </c>
      <c r="C138" s="34">
        <v>20</v>
      </c>
      <c r="D138" s="34">
        <v>517</v>
      </c>
      <c r="E138" s="34">
        <v>302</v>
      </c>
      <c r="F138" s="34">
        <v>640</v>
      </c>
      <c r="G138" s="34">
        <v>2235</v>
      </c>
      <c r="H138" s="34">
        <v>1.3522650439486099</v>
      </c>
      <c r="I138" s="34">
        <v>34.9560513860716</v>
      </c>
      <c r="J138" s="34">
        <v>20.419202163624</v>
      </c>
      <c r="K138" s="34">
        <v>43.272481406355602</v>
      </c>
    </row>
    <row r="139" spans="1:11" x14ac:dyDescent="0.25">
      <c r="A139" t="s">
        <v>242</v>
      </c>
      <c r="B139" s="34">
        <v>161</v>
      </c>
      <c r="C139" s="34">
        <v>2</v>
      </c>
      <c r="D139" s="34">
        <v>70</v>
      </c>
      <c r="E139" s="34">
        <v>51</v>
      </c>
      <c r="F139" s="34">
        <v>38</v>
      </c>
      <c r="G139" s="34" t="s">
        <v>799</v>
      </c>
      <c r="H139" s="34">
        <v>1.24223602484472</v>
      </c>
      <c r="I139" s="34">
        <v>43.478260869565197</v>
      </c>
      <c r="J139" s="34">
        <v>31.6770186335403</v>
      </c>
      <c r="K139" s="34">
        <v>23.6024844720496</v>
      </c>
    </row>
    <row r="140" spans="1:11" x14ac:dyDescent="0.25">
      <c r="A140" t="s">
        <v>244</v>
      </c>
      <c r="B140" s="34">
        <v>49977</v>
      </c>
      <c r="C140" s="34">
        <v>1272</v>
      </c>
      <c r="D140" s="34">
        <v>20396</v>
      </c>
      <c r="E140" s="34">
        <v>12746</v>
      </c>
      <c r="F140" s="34">
        <v>11374</v>
      </c>
      <c r="G140" s="34">
        <v>4189</v>
      </c>
      <c r="H140" s="34">
        <v>2.7780204420372101</v>
      </c>
      <c r="I140" s="34">
        <v>44.544422119332502</v>
      </c>
      <c r="J140" s="34">
        <v>27.836987857080398</v>
      </c>
      <c r="K140" s="34">
        <v>24.840569581549701</v>
      </c>
    </row>
    <row r="141" spans="1:11" x14ac:dyDescent="0.25">
      <c r="A141" t="s">
        <v>243</v>
      </c>
      <c r="B141" s="34">
        <v>3</v>
      </c>
      <c r="C141" s="34" t="s">
        <v>799</v>
      </c>
      <c r="D141" s="34">
        <v>2</v>
      </c>
      <c r="E141" s="34" t="s">
        <v>799</v>
      </c>
      <c r="F141" s="34">
        <v>1</v>
      </c>
      <c r="G141" s="34" t="s">
        <v>799</v>
      </c>
      <c r="H141" s="34" t="s">
        <v>799</v>
      </c>
      <c r="I141" s="34">
        <v>66.6666666666666</v>
      </c>
      <c r="J141" s="34" t="s">
        <v>799</v>
      </c>
      <c r="K141" s="34">
        <v>33.3333333333333</v>
      </c>
    </row>
    <row r="142" spans="1:11" x14ac:dyDescent="0.25">
      <c r="A142" t="s">
        <v>245</v>
      </c>
      <c r="B142" s="34">
        <v>3064</v>
      </c>
      <c r="C142" s="34">
        <v>94</v>
      </c>
      <c r="D142" s="34">
        <v>1174</v>
      </c>
      <c r="E142" s="34">
        <v>885</v>
      </c>
      <c r="F142" s="34">
        <v>895</v>
      </c>
      <c r="G142" s="34">
        <v>16</v>
      </c>
      <c r="H142" s="34">
        <v>3.0839895013123302</v>
      </c>
      <c r="I142" s="34">
        <v>38.517060367454</v>
      </c>
      <c r="J142" s="34">
        <v>29.035433070866102</v>
      </c>
      <c r="K142" s="34">
        <v>29.3635170603674</v>
      </c>
    </row>
    <row r="143" spans="1:11" x14ac:dyDescent="0.25">
      <c r="A143" t="s">
        <v>246</v>
      </c>
      <c r="B143" s="34">
        <v>884</v>
      </c>
      <c r="C143" s="34">
        <v>17</v>
      </c>
      <c r="D143" s="34">
        <v>400</v>
      </c>
      <c r="E143" s="34">
        <v>224</v>
      </c>
      <c r="F143" s="34">
        <v>239</v>
      </c>
      <c r="G143" s="34">
        <v>4</v>
      </c>
      <c r="H143" s="34">
        <v>1.9318181818181801</v>
      </c>
      <c r="I143" s="34">
        <v>45.454545454545404</v>
      </c>
      <c r="J143" s="34">
        <v>25.4545454545454</v>
      </c>
      <c r="K143" s="34">
        <v>27.159090909090899</v>
      </c>
    </row>
    <row r="144" spans="1:11" x14ac:dyDescent="0.25">
      <c r="A144" t="s">
        <v>247</v>
      </c>
      <c r="B144" s="34">
        <v>1112</v>
      </c>
      <c r="C144" s="34">
        <v>27</v>
      </c>
      <c r="D144" s="34">
        <v>458</v>
      </c>
      <c r="E144" s="34">
        <v>328</v>
      </c>
      <c r="F144" s="34">
        <v>294</v>
      </c>
      <c r="G144" s="34">
        <v>5</v>
      </c>
      <c r="H144" s="34">
        <v>2.4390243902439002</v>
      </c>
      <c r="I144" s="34">
        <v>41.373080397470602</v>
      </c>
      <c r="J144" s="34">
        <v>29.629629629629601</v>
      </c>
      <c r="K144" s="34">
        <v>26.5582655826558</v>
      </c>
    </row>
    <row r="145" spans="1:11" x14ac:dyDescent="0.25">
      <c r="A145" t="s">
        <v>248</v>
      </c>
      <c r="B145" s="34">
        <v>2890</v>
      </c>
      <c r="C145" s="34">
        <v>81</v>
      </c>
      <c r="D145" s="34">
        <v>1173</v>
      </c>
      <c r="E145" s="34">
        <v>774</v>
      </c>
      <c r="F145" s="34">
        <v>753</v>
      </c>
      <c r="G145" s="34">
        <v>109</v>
      </c>
      <c r="H145" s="34">
        <v>2.9126213592233001</v>
      </c>
      <c r="I145" s="34">
        <v>42.179072276159602</v>
      </c>
      <c r="J145" s="34">
        <v>27.831715210355899</v>
      </c>
      <c r="K145" s="34">
        <v>27.076591154260999</v>
      </c>
    </row>
    <row r="146" spans="1:11" x14ac:dyDescent="0.25">
      <c r="A146" t="s">
        <v>249</v>
      </c>
      <c r="B146" s="34">
        <v>2779</v>
      </c>
      <c r="C146" s="34">
        <v>72</v>
      </c>
      <c r="D146" s="34">
        <v>1176</v>
      </c>
      <c r="E146" s="34">
        <v>833</v>
      </c>
      <c r="F146" s="34">
        <v>697</v>
      </c>
      <c r="G146" s="34">
        <v>1</v>
      </c>
      <c r="H146" s="34">
        <v>2.59179265658747</v>
      </c>
      <c r="I146" s="34">
        <v>42.332613390928699</v>
      </c>
      <c r="J146" s="34">
        <v>29.985601151907801</v>
      </c>
      <c r="K146" s="34">
        <v>25.089992800575899</v>
      </c>
    </row>
    <row r="147" spans="1:11" x14ac:dyDescent="0.25">
      <c r="A147" t="s">
        <v>250</v>
      </c>
      <c r="B147" s="34">
        <v>5364</v>
      </c>
      <c r="C147" s="34">
        <v>124</v>
      </c>
      <c r="D147" s="34">
        <v>2244</v>
      </c>
      <c r="E147" s="34">
        <v>1503</v>
      </c>
      <c r="F147" s="34">
        <v>1173</v>
      </c>
      <c r="G147" s="34">
        <v>320</v>
      </c>
      <c r="H147" s="34">
        <v>2.4583663758921399</v>
      </c>
      <c r="I147" s="34">
        <v>44.488501189532101</v>
      </c>
      <c r="J147" s="34">
        <v>29.7977795400475</v>
      </c>
      <c r="K147" s="34">
        <v>23.255352894528102</v>
      </c>
    </row>
    <row r="148" spans="1:11" x14ac:dyDescent="0.25">
      <c r="A148" t="s">
        <v>251</v>
      </c>
      <c r="B148" s="34">
        <v>13571</v>
      </c>
      <c r="C148" s="34">
        <v>391</v>
      </c>
      <c r="D148" s="34">
        <v>5889</v>
      </c>
      <c r="E148" s="34">
        <v>3679</v>
      </c>
      <c r="F148" s="34">
        <v>3357</v>
      </c>
      <c r="G148" s="34">
        <v>255</v>
      </c>
      <c r="H148" s="34">
        <v>2.9363172123760801</v>
      </c>
      <c r="I148" s="34">
        <v>44.224992490237298</v>
      </c>
      <c r="J148" s="34">
        <v>27.6284169420246</v>
      </c>
      <c r="K148" s="34">
        <v>25.210273355361899</v>
      </c>
    </row>
    <row r="149" spans="1:11" x14ac:dyDescent="0.25">
      <c r="A149" t="s">
        <v>252</v>
      </c>
      <c r="B149" s="34">
        <v>1965</v>
      </c>
      <c r="C149" s="34">
        <v>46</v>
      </c>
      <c r="D149" s="34">
        <v>873</v>
      </c>
      <c r="E149" s="34">
        <v>568</v>
      </c>
      <c r="F149" s="34">
        <v>463</v>
      </c>
      <c r="G149" s="34">
        <v>15</v>
      </c>
      <c r="H149" s="34">
        <v>2.3589743589743501</v>
      </c>
      <c r="I149" s="34">
        <v>44.769230769230703</v>
      </c>
      <c r="J149" s="34">
        <v>29.128205128205099</v>
      </c>
      <c r="K149" s="34">
        <v>23.743589743589698</v>
      </c>
    </row>
    <row r="150" spans="1:11" x14ac:dyDescent="0.25">
      <c r="A150" t="s">
        <v>253</v>
      </c>
      <c r="B150" s="34">
        <v>4165</v>
      </c>
      <c r="C150" s="34">
        <v>130</v>
      </c>
      <c r="D150" s="34">
        <v>1650</v>
      </c>
      <c r="E150" s="34">
        <v>1212</v>
      </c>
      <c r="F150" s="34">
        <v>1151</v>
      </c>
      <c r="G150" s="34">
        <v>22</v>
      </c>
      <c r="H150" s="34">
        <v>3.1378228336953802</v>
      </c>
      <c r="I150" s="34">
        <v>39.826212889210701</v>
      </c>
      <c r="J150" s="34">
        <v>29.2541636495293</v>
      </c>
      <c r="K150" s="34">
        <v>27.7818006275645</v>
      </c>
    </row>
    <row r="151" spans="1:11" x14ac:dyDescent="0.25">
      <c r="A151" t="s">
        <v>254</v>
      </c>
      <c r="B151" s="34">
        <v>8166</v>
      </c>
      <c r="C151" s="34">
        <v>244</v>
      </c>
      <c r="D151" s="34">
        <v>3953</v>
      </c>
      <c r="E151" s="34">
        <v>2196</v>
      </c>
      <c r="F151" s="34">
        <v>1628</v>
      </c>
      <c r="G151" s="34">
        <v>145</v>
      </c>
      <c r="H151" s="34">
        <v>3.0420147113826199</v>
      </c>
      <c r="I151" s="34">
        <v>49.283131779079902</v>
      </c>
      <c r="J151" s="34">
        <v>27.378132402443502</v>
      </c>
      <c r="K151" s="34">
        <v>20.296721107093799</v>
      </c>
    </row>
    <row r="152" spans="1:11" x14ac:dyDescent="0.25">
      <c r="A152" t="s">
        <v>255</v>
      </c>
      <c r="B152" s="34">
        <v>138</v>
      </c>
      <c r="C152" s="34">
        <v>1</v>
      </c>
      <c r="D152" s="34">
        <v>57</v>
      </c>
      <c r="E152" s="34">
        <v>43</v>
      </c>
      <c r="F152" s="34">
        <v>37</v>
      </c>
      <c r="G152" s="34" t="s">
        <v>799</v>
      </c>
      <c r="H152" s="34">
        <v>0.72463768115941996</v>
      </c>
      <c r="I152" s="34">
        <v>41.304347826086897</v>
      </c>
      <c r="J152" s="34">
        <v>31.159420289854999</v>
      </c>
      <c r="K152" s="34">
        <v>26.811594202898501</v>
      </c>
    </row>
    <row r="153" spans="1:11" x14ac:dyDescent="0.25">
      <c r="A153" t="s">
        <v>256</v>
      </c>
      <c r="B153" s="34">
        <v>114</v>
      </c>
      <c r="C153" s="34">
        <v>1</v>
      </c>
      <c r="D153" s="34">
        <v>48</v>
      </c>
      <c r="E153" s="34">
        <v>38</v>
      </c>
      <c r="F153" s="34">
        <v>26</v>
      </c>
      <c r="G153" s="34">
        <v>1</v>
      </c>
      <c r="H153" s="34">
        <v>0.88495575221238898</v>
      </c>
      <c r="I153" s="34">
        <v>42.4778761061946</v>
      </c>
      <c r="J153" s="34">
        <v>33.628318584070797</v>
      </c>
      <c r="K153" s="34">
        <v>23.008849557522101</v>
      </c>
    </row>
    <row r="154" spans="1:11" x14ac:dyDescent="0.25">
      <c r="A154" t="s">
        <v>257</v>
      </c>
      <c r="B154" s="34">
        <v>3584</v>
      </c>
      <c r="C154" s="34">
        <v>25</v>
      </c>
      <c r="D154" s="34">
        <v>447</v>
      </c>
      <c r="E154" s="34">
        <v>256</v>
      </c>
      <c r="F154" s="34">
        <v>423</v>
      </c>
      <c r="G154" s="34">
        <v>2433</v>
      </c>
      <c r="H154" s="34">
        <v>2.1720243266724499</v>
      </c>
      <c r="I154" s="34">
        <v>38.835794960903499</v>
      </c>
      <c r="J154" s="34">
        <v>22.241529105125899</v>
      </c>
      <c r="K154" s="34">
        <v>36.750651607298003</v>
      </c>
    </row>
    <row r="155" spans="1:11" x14ac:dyDescent="0.25">
      <c r="A155" t="s">
        <v>258</v>
      </c>
      <c r="B155" s="34">
        <v>158</v>
      </c>
      <c r="C155" s="34">
        <v>4</v>
      </c>
      <c r="D155" s="34">
        <v>55</v>
      </c>
      <c r="E155" s="34">
        <v>55</v>
      </c>
      <c r="F155" s="34">
        <v>44</v>
      </c>
      <c r="G155" s="34" t="s">
        <v>799</v>
      </c>
      <c r="H155" s="34">
        <v>2.5316455696202498</v>
      </c>
      <c r="I155" s="34">
        <v>34.8101265822784</v>
      </c>
      <c r="J155" s="34">
        <v>34.8101265822784</v>
      </c>
      <c r="K155" s="34">
        <v>27.848101265822699</v>
      </c>
    </row>
    <row r="156" spans="1:11" x14ac:dyDescent="0.25">
      <c r="A156" t="s">
        <v>260</v>
      </c>
      <c r="B156" s="34">
        <v>48088</v>
      </c>
      <c r="C156" s="34">
        <v>1261</v>
      </c>
      <c r="D156" s="34">
        <v>19659</v>
      </c>
      <c r="E156" s="34">
        <v>12620</v>
      </c>
      <c r="F156" s="34">
        <v>11201</v>
      </c>
      <c r="G156" s="34">
        <v>3347</v>
      </c>
      <c r="H156" s="34">
        <v>2.818443932858</v>
      </c>
      <c r="I156" s="34">
        <v>43.939563264120103</v>
      </c>
      <c r="J156" s="34">
        <v>28.206790192440899</v>
      </c>
      <c r="K156" s="34">
        <v>25.0352026105808</v>
      </c>
    </row>
    <row r="157" spans="1:11" x14ac:dyDescent="0.25">
      <c r="A157" t="s">
        <v>259</v>
      </c>
      <c r="B157" s="34">
        <v>134</v>
      </c>
      <c r="C157" s="34">
        <v>4</v>
      </c>
      <c r="D157" s="34">
        <v>62</v>
      </c>
      <c r="E157" s="34">
        <v>26</v>
      </c>
      <c r="F157" s="34">
        <v>21</v>
      </c>
      <c r="G157" s="34">
        <v>21</v>
      </c>
      <c r="H157" s="34">
        <v>3.5398230088495501</v>
      </c>
      <c r="I157" s="34">
        <v>54.867256637168097</v>
      </c>
      <c r="J157" s="34">
        <v>23.008849557522101</v>
      </c>
      <c r="K157" s="34">
        <v>18.5840707964601</v>
      </c>
    </row>
    <row r="158" spans="1:11" x14ac:dyDescent="0.25">
      <c r="A158" t="s">
        <v>261</v>
      </c>
      <c r="B158" s="34">
        <v>2753</v>
      </c>
      <c r="C158" s="34">
        <v>77</v>
      </c>
      <c r="D158" s="34">
        <v>1024</v>
      </c>
      <c r="E158" s="34">
        <v>781</v>
      </c>
      <c r="F158" s="34">
        <v>848</v>
      </c>
      <c r="G158" s="34">
        <v>23</v>
      </c>
      <c r="H158" s="34">
        <v>2.8205128205128198</v>
      </c>
      <c r="I158" s="34">
        <v>37.509157509157497</v>
      </c>
      <c r="J158" s="34">
        <v>28.608058608058599</v>
      </c>
      <c r="K158" s="34">
        <v>31.062271062271002</v>
      </c>
    </row>
    <row r="159" spans="1:11" x14ac:dyDescent="0.25">
      <c r="A159" t="s">
        <v>262</v>
      </c>
      <c r="B159" s="34">
        <v>817</v>
      </c>
      <c r="C159" s="34">
        <v>20</v>
      </c>
      <c r="D159" s="34">
        <v>341</v>
      </c>
      <c r="E159" s="34">
        <v>241</v>
      </c>
      <c r="F159" s="34">
        <v>214</v>
      </c>
      <c r="G159" s="34">
        <v>1</v>
      </c>
      <c r="H159" s="34">
        <v>2.4509803921568598</v>
      </c>
      <c r="I159" s="34">
        <v>41.789215686274503</v>
      </c>
      <c r="J159" s="34">
        <v>29.534313725490101</v>
      </c>
      <c r="K159" s="34">
        <v>26.2254901960784</v>
      </c>
    </row>
    <row r="160" spans="1:11" x14ac:dyDescent="0.25">
      <c r="A160" t="s">
        <v>263</v>
      </c>
      <c r="B160" s="34">
        <v>1083</v>
      </c>
      <c r="C160" s="34">
        <v>29</v>
      </c>
      <c r="D160" s="34">
        <v>442</v>
      </c>
      <c r="E160" s="34">
        <v>296</v>
      </c>
      <c r="F160" s="34">
        <v>308</v>
      </c>
      <c r="G160" s="34">
        <v>8</v>
      </c>
      <c r="H160" s="34">
        <v>2.6976744186046502</v>
      </c>
      <c r="I160" s="34">
        <v>41.116279069767401</v>
      </c>
      <c r="J160" s="34">
        <v>27.5348837209302</v>
      </c>
      <c r="K160" s="34">
        <v>28.651162790697601</v>
      </c>
    </row>
    <row r="161" spans="1:11" x14ac:dyDescent="0.25">
      <c r="A161" t="s">
        <v>264</v>
      </c>
      <c r="B161" s="34">
        <v>2724</v>
      </c>
      <c r="C161" s="34">
        <v>73</v>
      </c>
      <c r="D161" s="34">
        <v>1000</v>
      </c>
      <c r="E161" s="34">
        <v>727</v>
      </c>
      <c r="F161" s="34">
        <v>701</v>
      </c>
      <c r="G161" s="34">
        <v>223</v>
      </c>
      <c r="H161" s="34">
        <v>2.91883246701319</v>
      </c>
      <c r="I161" s="34">
        <v>39.984006397441</v>
      </c>
      <c r="J161" s="34">
        <v>29.068372650939601</v>
      </c>
      <c r="K161" s="34">
        <v>28.0287884846061</v>
      </c>
    </row>
    <row r="162" spans="1:11" x14ac:dyDescent="0.25">
      <c r="A162" t="s">
        <v>265</v>
      </c>
      <c r="B162" s="34">
        <v>2816</v>
      </c>
      <c r="C162" s="34">
        <v>81</v>
      </c>
      <c r="D162" s="34">
        <v>1138</v>
      </c>
      <c r="E162" s="34">
        <v>812</v>
      </c>
      <c r="F162" s="34">
        <v>784</v>
      </c>
      <c r="G162" s="34">
        <v>1</v>
      </c>
      <c r="H162" s="34">
        <v>2.8774422735346299</v>
      </c>
      <c r="I162" s="34">
        <v>40.426287744227302</v>
      </c>
      <c r="J162" s="34">
        <v>28.845470692717502</v>
      </c>
      <c r="K162" s="34">
        <v>27.850799289520399</v>
      </c>
    </row>
    <row r="163" spans="1:11" x14ac:dyDescent="0.25">
      <c r="A163" t="s">
        <v>266</v>
      </c>
      <c r="B163" s="34">
        <v>4928</v>
      </c>
      <c r="C163" s="34">
        <v>94</v>
      </c>
      <c r="D163" s="34">
        <v>2118</v>
      </c>
      <c r="E163" s="34">
        <v>1320</v>
      </c>
      <c r="F163" s="34">
        <v>1149</v>
      </c>
      <c r="G163" s="34">
        <v>247</v>
      </c>
      <c r="H163" s="34">
        <v>2.0081179235206101</v>
      </c>
      <c r="I163" s="34">
        <v>45.246742149113402</v>
      </c>
      <c r="J163" s="34">
        <v>28.1991027558214</v>
      </c>
      <c r="K163" s="34">
        <v>24.546037171544501</v>
      </c>
    </row>
    <row r="164" spans="1:11" x14ac:dyDescent="0.25">
      <c r="A164" t="s">
        <v>267</v>
      </c>
      <c r="B164" s="34">
        <v>12768</v>
      </c>
      <c r="C164" s="34">
        <v>370</v>
      </c>
      <c r="D164" s="34">
        <v>5436</v>
      </c>
      <c r="E164" s="34">
        <v>3540</v>
      </c>
      <c r="F164" s="34">
        <v>3320</v>
      </c>
      <c r="G164" s="34">
        <v>102</v>
      </c>
      <c r="H164" s="34">
        <v>2.9212063792831202</v>
      </c>
      <c r="I164" s="34">
        <v>42.918048318332502</v>
      </c>
      <c r="J164" s="34">
        <v>27.948839412600599</v>
      </c>
      <c r="K164" s="34">
        <v>26.211905889783601</v>
      </c>
    </row>
    <row r="165" spans="1:11" x14ac:dyDescent="0.25">
      <c r="A165" t="s">
        <v>268</v>
      </c>
      <c r="B165" s="34">
        <v>1845</v>
      </c>
      <c r="C165" s="34">
        <v>36</v>
      </c>
      <c r="D165" s="34">
        <v>823</v>
      </c>
      <c r="E165" s="34">
        <v>535</v>
      </c>
      <c r="F165" s="34">
        <v>445</v>
      </c>
      <c r="G165" s="34">
        <v>6</v>
      </c>
      <c r="H165" s="34">
        <v>1.9575856443719399</v>
      </c>
      <c r="I165" s="34">
        <v>44.7525829255029</v>
      </c>
      <c r="J165" s="34">
        <v>29.0918977705274</v>
      </c>
      <c r="K165" s="34">
        <v>24.197933659597599</v>
      </c>
    </row>
    <row r="166" spans="1:11" x14ac:dyDescent="0.25">
      <c r="A166" t="s">
        <v>269</v>
      </c>
      <c r="B166" s="34">
        <v>4081</v>
      </c>
      <c r="C166" s="34">
        <v>128</v>
      </c>
      <c r="D166" s="34">
        <v>1609</v>
      </c>
      <c r="E166" s="34">
        <v>1140</v>
      </c>
      <c r="F166" s="34">
        <v>1199</v>
      </c>
      <c r="G166" s="34">
        <v>5</v>
      </c>
      <c r="H166" s="34">
        <v>3.1403336604514198</v>
      </c>
      <c r="I166" s="34">
        <v>39.474975466143199</v>
      </c>
      <c r="J166" s="34">
        <v>27.968596663395399</v>
      </c>
      <c r="K166" s="34">
        <v>29.416094210009799</v>
      </c>
    </row>
    <row r="167" spans="1:11" x14ac:dyDescent="0.25">
      <c r="A167" t="s">
        <v>270</v>
      </c>
      <c r="B167" s="34">
        <v>8053</v>
      </c>
      <c r="C167" s="34">
        <v>217</v>
      </c>
      <c r="D167" s="34">
        <v>3748</v>
      </c>
      <c r="E167" s="34">
        <v>2273</v>
      </c>
      <c r="F167" s="34">
        <v>1658</v>
      </c>
      <c r="G167" s="34">
        <v>157</v>
      </c>
      <c r="H167" s="34">
        <v>2.74822695035461</v>
      </c>
      <c r="I167" s="34">
        <v>47.467071935157001</v>
      </c>
      <c r="J167" s="34">
        <v>28.786727456940199</v>
      </c>
      <c r="K167" s="34">
        <v>20.997973657548101</v>
      </c>
    </row>
    <row r="168" spans="1:11" x14ac:dyDescent="0.25">
      <c r="A168" t="s">
        <v>271</v>
      </c>
      <c r="B168" s="34">
        <v>142</v>
      </c>
      <c r="C168" s="34">
        <v>4</v>
      </c>
      <c r="D168" s="34">
        <v>60</v>
      </c>
      <c r="E168" s="34">
        <v>33</v>
      </c>
      <c r="F168" s="34">
        <v>41</v>
      </c>
      <c r="G168" s="34">
        <v>4</v>
      </c>
      <c r="H168" s="34">
        <v>2.8985507246376798</v>
      </c>
      <c r="I168" s="34">
        <v>43.478260869565197</v>
      </c>
      <c r="J168" s="34">
        <v>23.9130434782608</v>
      </c>
      <c r="K168" s="34">
        <v>29.710144927536199</v>
      </c>
    </row>
    <row r="169" spans="1:11" x14ac:dyDescent="0.25">
      <c r="A169" t="s">
        <v>272</v>
      </c>
      <c r="B169" s="34">
        <v>105</v>
      </c>
      <c r="C169" s="34">
        <v>1</v>
      </c>
      <c r="D169" s="34">
        <v>43</v>
      </c>
      <c r="E169" s="34">
        <v>32</v>
      </c>
      <c r="F169" s="34">
        <v>17</v>
      </c>
      <c r="G169" s="34">
        <v>12</v>
      </c>
      <c r="H169" s="34">
        <v>1.0752688172042999</v>
      </c>
      <c r="I169" s="34">
        <v>46.236559139784902</v>
      </c>
      <c r="J169" s="34">
        <v>34.408602150537597</v>
      </c>
      <c r="K169" s="34">
        <v>18.279569892473098</v>
      </c>
    </row>
    <row r="170" spans="1:11" x14ac:dyDescent="0.25">
      <c r="A170" t="s">
        <v>273</v>
      </c>
      <c r="B170" s="34">
        <v>3339</v>
      </c>
      <c r="C170" s="34">
        <v>58</v>
      </c>
      <c r="D170" s="34">
        <v>768</v>
      </c>
      <c r="E170" s="34">
        <v>554</v>
      </c>
      <c r="F170" s="34">
        <v>529</v>
      </c>
      <c r="G170" s="34">
        <v>1430</v>
      </c>
      <c r="H170" s="34">
        <v>3.0382399161864799</v>
      </c>
      <c r="I170" s="34">
        <v>40.230487166055497</v>
      </c>
      <c r="J170" s="34">
        <v>29.020429544264001</v>
      </c>
      <c r="K170" s="34">
        <v>27.710843373493901</v>
      </c>
    </row>
    <row r="171" spans="1:11" x14ac:dyDescent="0.25">
      <c r="A171" t="s">
        <v>274</v>
      </c>
      <c r="B171" s="34">
        <v>124</v>
      </c>
      <c r="C171" s="34">
        <v>2</v>
      </c>
      <c r="D171" s="34">
        <v>51</v>
      </c>
      <c r="E171" s="34">
        <v>36</v>
      </c>
      <c r="F171" s="34">
        <v>35</v>
      </c>
      <c r="G171" s="34" t="s">
        <v>799</v>
      </c>
      <c r="H171" s="34">
        <v>1.61290322580645</v>
      </c>
      <c r="I171" s="34">
        <v>41.129032258064498</v>
      </c>
      <c r="J171" s="34">
        <v>29.0322580645161</v>
      </c>
      <c r="K171" s="34">
        <v>28.2258064516129</v>
      </c>
    </row>
    <row r="172" spans="1:11" x14ac:dyDescent="0.25">
      <c r="A172" t="s">
        <v>276</v>
      </c>
      <c r="B172" s="34">
        <v>45715</v>
      </c>
      <c r="C172" s="34">
        <v>1193</v>
      </c>
      <c r="D172" s="34">
        <v>18670</v>
      </c>
      <c r="E172" s="34">
        <v>12358</v>
      </c>
      <c r="F172" s="34">
        <v>11268</v>
      </c>
      <c r="G172" s="34">
        <v>2226</v>
      </c>
      <c r="H172" s="34">
        <v>2.7432224240612499</v>
      </c>
      <c r="I172" s="34">
        <v>42.930396192140499</v>
      </c>
      <c r="J172" s="34">
        <v>28.4163811538549</v>
      </c>
      <c r="K172" s="34">
        <v>25.910000229943201</v>
      </c>
    </row>
    <row r="173" spans="1:11" x14ac:dyDescent="0.25">
      <c r="A173" t="s">
        <v>275</v>
      </c>
      <c r="B173" s="34">
        <v>137</v>
      </c>
      <c r="C173" s="34">
        <v>3</v>
      </c>
      <c r="D173" s="34">
        <v>69</v>
      </c>
      <c r="E173" s="34">
        <v>38</v>
      </c>
      <c r="F173" s="34">
        <v>20</v>
      </c>
      <c r="G173" s="34">
        <v>7</v>
      </c>
      <c r="H173" s="34">
        <v>2.3076923076922999</v>
      </c>
      <c r="I173" s="34">
        <v>53.076923076923002</v>
      </c>
      <c r="J173" s="34">
        <v>29.230769230769202</v>
      </c>
      <c r="K173" s="34">
        <v>15.3846153846153</v>
      </c>
    </row>
    <row r="174" spans="1:11" x14ac:dyDescent="0.25">
      <c r="A174" t="s">
        <v>277</v>
      </c>
      <c r="B174" s="34">
        <v>2851</v>
      </c>
      <c r="C174" s="34">
        <v>57</v>
      </c>
      <c r="D174" s="34">
        <v>1046</v>
      </c>
      <c r="E174" s="34">
        <v>836</v>
      </c>
      <c r="F174" s="34">
        <v>904</v>
      </c>
      <c r="G174" s="34">
        <v>8</v>
      </c>
      <c r="H174" s="34">
        <v>2.0049243756595101</v>
      </c>
      <c r="I174" s="34">
        <v>36.792120998944696</v>
      </c>
      <c r="J174" s="34">
        <v>29.4055575096728</v>
      </c>
      <c r="K174" s="34">
        <v>31.797397115722799</v>
      </c>
    </row>
    <row r="175" spans="1:11" x14ac:dyDescent="0.25">
      <c r="A175" t="s">
        <v>278</v>
      </c>
      <c r="B175" s="34">
        <v>842</v>
      </c>
      <c r="C175" s="34">
        <v>15</v>
      </c>
      <c r="D175" s="34">
        <v>349</v>
      </c>
      <c r="E175" s="34">
        <v>252</v>
      </c>
      <c r="F175" s="34">
        <v>223</v>
      </c>
      <c r="G175" s="34">
        <v>3</v>
      </c>
      <c r="H175" s="34">
        <v>1.78784266984505</v>
      </c>
      <c r="I175" s="34">
        <v>41.597139451728196</v>
      </c>
      <c r="J175" s="34">
        <v>30.035756853396901</v>
      </c>
      <c r="K175" s="34">
        <v>26.579261025029702</v>
      </c>
    </row>
    <row r="176" spans="1:11" x14ac:dyDescent="0.25">
      <c r="A176" t="s">
        <v>279</v>
      </c>
      <c r="B176" s="34">
        <v>1076</v>
      </c>
      <c r="C176" s="34">
        <v>31</v>
      </c>
      <c r="D176" s="34">
        <v>405</v>
      </c>
      <c r="E176" s="34">
        <v>322</v>
      </c>
      <c r="F176" s="34">
        <v>316</v>
      </c>
      <c r="G176" s="34">
        <v>2</v>
      </c>
      <c r="H176" s="34">
        <v>2.88640595903165</v>
      </c>
      <c r="I176" s="34">
        <v>37.709497206703901</v>
      </c>
      <c r="J176" s="34">
        <v>29.981378026070701</v>
      </c>
      <c r="K176" s="34">
        <v>29.422718808193601</v>
      </c>
    </row>
    <row r="177" spans="1:11" x14ac:dyDescent="0.25">
      <c r="A177" t="s">
        <v>280</v>
      </c>
      <c r="B177" s="34">
        <v>2674</v>
      </c>
      <c r="C177" s="34">
        <v>51</v>
      </c>
      <c r="D177" s="34">
        <v>897</v>
      </c>
      <c r="E177" s="34">
        <v>726</v>
      </c>
      <c r="F177" s="34">
        <v>770</v>
      </c>
      <c r="G177" s="34">
        <v>230</v>
      </c>
      <c r="H177" s="34">
        <v>2.0867430441898498</v>
      </c>
      <c r="I177" s="34">
        <v>36.702127659574401</v>
      </c>
      <c r="J177" s="34">
        <v>29.7054009819967</v>
      </c>
      <c r="K177" s="34">
        <v>31.505728314238901</v>
      </c>
    </row>
    <row r="178" spans="1:11" x14ac:dyDescent="0.25">
      <c r="A178" t="s">
        <v>281</v>
      </c>
      <c r="B178" s="34">
        <v>2861</v>
      </c>
      <c r="C178" s="34">
        <v>66</v>
      </c>
      <c r="D178" s="34">
        <v>1144</v>
      </c>
      <c r="E178" s="34">
        <v>837</v>
      </c>
      <c r="F178" s="34">
        <v>810</v>
      </c>
      <c r="G178" s="34">
        <v>4</v>
      </c>
      <c r="H178" s="34">
        <v>2.31011550577528</v>
      </c>
      <c r="I178" s="34">
        <v>40.042002100105002</v>
      </c>
      <c r="J178" s="34">
        <v>29.296464823241099</v>
      </c>
      <c r="K178" s="34">
        <v>28.3514175708785</v>
      </c>
    </row>
    <row r="179" spans="1:11" x14ac:dyDescent="0.25">
      <c r="A179" t="s">
        <v>282</v>
      </c>
      <c r="B179" s="34">
        <v>5132</v>
      </c>
      <c r="C179" s="34">
        <v>93</v>
      </c>
      <c r="D179" s="34">
        <v>2053</v>
      </c>
      <c r="E179" s="34">
        <v>1410</v>
      </c>
      <c r="F179" s="34">
        <v>1293</v>
      </c>
      <c r="G179" s="34">
        <v>283</v>
      </c>
      <c r="H179" s="34">
        <v>1.9179212208702801</v>
      </c>
      <c r="I179" s="34">
        <v>42.338626520932102</v>
      </c>
      <c r="J179" s="34">
        <v>29.0781604454526</v>
      </c>
      <c r="K179" s="34">
        <v>26.665291812744801</v>
      </c>
    </row>
    <row r="180" spans="1:11" x14ac:dyDescent="0.25">
      <c r="A180" t="s">
        <v>283</v>
      </c>
      <c r="B180" s="34">
        <v>13073</v>
      </c>
      <c r="C180" s="34">
        <v>319</v>
      </c>
      <c r="D180" s="34">
        <v>5210</v>
      </c>
      <c r="E180" s="34">
        <v>3887</v>
      </c>
      <c r="F180" s="34">
        <v>3611</v>
      </c>
      <c r="G180" s="34">
        <v>46</v>
      </c>
      <c r="H180" s="34">
        <v>2.4487602671374802</v>
      </c>
      <c r="I180" s="34">
        <v>39.993858908420897</v>
      </c>
      <c r="J180" s="34">
        <v>29.838028709603101</v>
      </c>
      <c r="K180" s="34">
        <v>27.719352114838401</v>
      </c>
    </row>
    <row r="181" spans="1:11" x14ac:dyDescent="0.25">
      <c r="A181" t="s">
        <v>284</v>
      </c>
      <c r="B181" s="34">
        <v>1884</v>
      </c>
      <c r="C181" s="34">
        <v>39</v>
      </c>
      <c r="D181" s="34">
        <v>852</v>
      </c>
      <c r="E181" s="34">
        <v>525</v>
      </c>
      <c r="F181" s="34">
        <v>467</v>
      </c>
      <c r="G181" s="34">
        <v>1</v>
      </c>
      <c r="H181" s="34">
        <v>2.0711630377057801</v>
      </c>
      <c r="I181" s="34">
        <v>45.246946362187998</v>
      </c>
      <c r="J181" s="34">
        <v>27.881040892193301</v>
      </c>
      <c r="K181" s="34">
        <v>24.800849707912899</v>
      </c>
    </row>
    <row r="182" spans="1:11" x14ac:dyDescent="0.25">
      <c r="A182" t="s">
        <v>285</v>
      </c>
      <c r="B182" s="34">
        <v>4166</v>
      </c>
      <c r="C182" s="34">
        <v>110</v>
      </c>
      <c r="D182" s="34">
        <v>1532</v>
      </c>
      <c r="E182" s="34">
        <v>1228</v>
      </c>
      <c r="F182" s="34">
        <v>1290</v>
      </c>
      <c r="G182" s="34">
        <v>6</v>
      </c>
      <c r="H182" s="34">
        <v>2.6442307692307598</v>
      </c>
      <c r="I182" s="34">
        <v>36.826923076923002</v>
      </c>
      <c r="J182" s="34">
        <v>29.519230769230699</v>
      </c>
      <c r="K182" s="34">
        <v>31.009615384615302</v>
      </c>
    </row>
    <row r="183" spans="1:11" x14ac:dyDescent="0.25">
      <c r="A183" t="s">
        <v>286</v>
      </c>
      <c r="B183" s="34">
        <v>8413</v>
      </c>
      <c r="C183" s="34">
        <v>185</v>
      </c>
      <c r="D183" s="34">
        <v>3724</v>
      </c>
      <c r="E183" s="34">
        <v>2467</v>
      </c>
      <c r="F183" s="34">
        <v>1888</v>
      </c>
      <c r="G183" s="34">
        <v>149</v>
      </c>
      <c r="H183" s="34">
        <v>2.2386253630203199</v>
      </c>
      <c r="I183" s="34">
        <v>45.062923523717302</v>
      </c>
      <c r="J183" s="34">
        <v>29.852371732817002</v>
      </c>
      <c r="K183" s="34">
        <v>22.8460793804453</v>
      </c>
    </row>
    <row r="184" spans="1:11" x14ac:dyDescent="0.25">
      <c r="A184" t="s">
        <v>287</v>
      </c>
      <c r="B184" s="34">
        <v>143</v>
      </c>
      <c r="C184" s="34">
        <v>1</v>
      </c>
      <c r="D184" s="34">
        <v>56</v>
      </c>
      <c r="E184" s="34">
        <v>43</v>
      </c>
      <c r="F184" s="34">
        <v>26</v>
      </c>
      <c r="G184" s="34">
        <v>17</v>
      </c>
      <c r="H184" s="34">
        <v>0.79365079365079305</v>
      </c>
      <c r="I184" s="34">
        <v>44.4444444444444</v>
      </c>
      <c r="J184" s="34">
        <v>34.126984126984098</v>
      </c>
      <c r="K184" s="34">
        <v>20.634920634920601</v>
      </c>
    </row>
    <row r="185" spans="1:11" x14ac:dyDescent="0.25">
      <c r="A185" t="s">
        <v>288</v>
      </c>
      <c r="B185" s="34">
        <v>84</v>
      </c>
      <c r="C185" s="34">
        <v>4</v>
      </c>
      <c r="D185" s="34">
        <v>30</v>
      </c>
      <c r="E185" s="34">
        <v>24</v>
      </c>
      <c r="F185" s="34">
        <v>20</v>
      </c>
      <c r="G185" s="34">
        <v>6</v>
      </c>
      <c r="H185" s="34">
        <v>5.1282051282051198</v>
      </c>
      <c r="I185" s="34">
        <v>38.461538461538403</v>
      </c>
      <c r="J185" s="34">
        <v>30.769230769230699</v>
      </c>
      <c r="K185" s="34">
        <v>25.6410256410256</v>
      </c>
    </row>
    <row r="186" spans="1:11" x14ac:dyDescent="0.25">
      <c r="A186" t="s">
        <v>289</v>
      </c>
      <c r="B186" s="34">
        <v>3532</v>
      </c>
      <c r="C186" s="34">
        <v>87</v>
      </c>
      <c r="D186" s="34">
        <v>1466</v>
      </c>
      <c r="E186" s="34">
        <v>1017</v>
      </c>
      <c r="F186" s="34">
        <v>905</v>
      </c>
      <c r="G186" s="34">
        <v>57</v>
      </c>
      <c r="H186" s="34">
        <v>2.5035971223021498</v>
      </c>
      <c r="I186" s="34">
        <v>42.187050359712202</v>
      </c>
      <c r="J186" s="34">
        <v>29.266187050359701</v>
      </c>
      <c r="K186" s="34">
        <v>26.043165467625901</v>
      </c>
    </row>
    <row r="187" spans="1:11" x14ac:dyDescent="0.25">
      <c r="A187" t="s">
        <v>290</v>
      </c>
      <c r="B187" s="34">
        <v>157</v>
      </c>
      <c r="C187" s="34">
        <v>2</v>
      </c>
      <c r="D187" s="34">
        <v>54</v>
      </c>
      <c r="E187" s="34">
        <v>59</v>
      </c>
      <c r="F187" s="34">
        <v>42</v>
      </c>
      <c r="G187" s="34" t="s">
        <v>799</v>
      </c>
      <c r="H187" s="34">
        <v>1.2738853503184699</v>
      </c>
      <c r="I187" s="34">
        <v>34.394904458598702</v>
      </c>
      <c r="J187" s="34">
        <v>37.579617834394902</v>
      </c>
      <c r="K187" s="34">
        <v>26.751592356687802</v>
      </c>
    </row>
    <row r="188" spans="1:11" x14ac:dyDescent="0.25">
      <c r="A188" t="s">
        <v>292</v>
      </c>
      <c r="B188" s="34">
        <v>47113</v>
      </c>
      <c r="C188" s="34">
        <v>1066</v>
      </c>
      <c r="D188" s="34">
        <v>18938</v>
      </c>
      <c r="E188" s="34">
        <v>13689</v>
      </c>
      <c r="F188" s="34">
        <v>12602</v>
      </c>
      <c r="G188" s="34">
        <v>818</v>
      </c>
      <c r="H188" s="34">
        <v>2.3026244734852499</v>
      </c>
      <c r="I188" s="34">
        <v>40.907225402311198</v>
      </c>
      <c r="J188" s="34">
        <v>29.569067933902101</v>
      </c>
      <c r="K188" s="34">
        <v>27.221082190301299</v>
      </c>
    </row>
    <row r="189" spans="1:11" x14ac:dyDescent="0.25">
      <c r="A189" t="s">
        <v>291</v>
      </c>
      <c r="B189" s="34">
        <v>225</v>
      </c>
      <c r="C189" s="34">
        <v>6</v>
      </c>
      <c r="D189" s="34">
        <v>120</v>
      </c>
      <c r="E189" s="34">
        <v>56</v>
      </c>
      <c r="F189" s="34">
        <v>37</v>
      </c>
      <c r="G189" s="34">
        <v>6</v>
      </c>
      <c r="H189" s="34">
        <v>2.7397260273972601</v>
      </c>
      <c r="I189" s="34">
        <v>54.794520547945197</v>
      </c>
      <c r="J189" s="34">
        <v>25.570776255707699</v>
      </c>
      <c r="K189" s="34">
        <v>16.894977168949701</v>
      </c>
    </row>
    <row r="190" spans="1:11" x14ac:dyDescent="0.25">
      <c r="A190" t="s">
        <v>293</v>
      </c>
      <c r="B190" s="34">
        <v>2644</v>
      </c>
      <c r="C190" s="34">
        <v>66</v>
      </c>
      <c r="D190" s="34">
        <v>958</v>
      </c>
      <c r="E190" s="34">
        <v>754</v>
      </c>
      <c r="F190" s="34">
        <v>849</v>
      </c>
      <c r="G190" s="34">
        <v>17</v>
      </c>
      <c r="H190" s="34">
        <v>2.5123715264560298</v>
      </c>
      <c r="I190" s="34">
        <v>36.467453368861797</v>
      </c>
      <c r="J190" s="34">
        <v>28.701941377997699</v>
      </c>
      <c r="K190" s="34">
        <v>32.318233726684397</v>
      </c>
    </row>
    <row r="191" spans="1:11" x14ac:dyDescent="0.25">
      <c r="A191" t="s">
        <v>294</v>
      </c>
      <c r="B191" s="34">
        <v>666</v>
      </c>
      <c r="C191" s="34">
        <v>17</v>
      </c>
      <c r="D191" s="34">
        <v>297</v>
      </c>
      <c r="E191" s="34">
        <v>179</v>
      </c>
      <c r="F191" s="34">
        <v>168</v>
      </c>
      <c r="G191" s="34">
        <v>5</v>
      </c>
      <c r="H191" s="34">
        <v>2.57186081694402</v>
      </c>
      <c r="I191" s="34">
        <v>44.931921331316097</v>
      </c>
      <c r="J191" s="34">
        <v>27.080181543116399</v>
      </c>
      <c r="K191" s="34">
        <v>25.416036308623202</v>
      </c>
    </row>
    <row r="192" spans="1:11" x14ac:dyDescent="0.25">
      <c r="A192" t="s">
        <v>295</v>
      </c>
      <c r="B192" s="34">
        <v>1064</v>
      </c>
      <c r="C192" s="34">
        <v>20</v>
      </c>
      <c r="D192" s="34">
        <v>404</v>
      </c>
      <c r="E192" s="34">
        <v>332</v>
      </c>
      <c r="F192" s="34">
        <v>307</v>
      </c>
      <c r="G192" s="34">
        <v>1</v>
      </c>
      <c r="H192" s="34">
        <v>1.8814675446848499</v>
      </c>
      <c r="I192" s="34">
        <v>38.005644402633997</v>
      </c>
      <c r="J192" s="34">
        <v>31.232361241768501</v>
      </c>
      <c r="K192" s="34">
        <v>28.8805268109125</v>
      </c>
    </row>
    <row r="193" spans="1:11" x14ac:dyDescent="0.25">
      <c r="A193" t="s">
        <v>296</v>
      </c>
      <c r="B193" s="34">
        <v>2538</v>
      </c>
      <c r="C193" s="34">
        <v>47</v>
      </c>
      <c r="D193" s="34">
        <v>900</v>
      </c>
      <c r="E193" s="34">
        <v>667</v>
      </c>
      <c r="F193" s="34">
        <v>679</v>
      </c>
      <c r="G193" s="34">
        <v>245</v>
      </c>
      <c r="H193" s="34">
        <v>2.0497165285651899</v>
      </c>
      <c r="I193" s="34">
        <v>39.249890972525002</v>
      </c>
      <c r="J193" s="34">
        <v>29.088530309637999</v>
      </c>
      <c r="K193" s="34">
        <v>29.611862189271601</v>
      </c>
    </row>
    <row r="194" spans="1:11" x14ac:dyDescent="0.25">
      <c r="A194" t="s">
        <v>297</v>
      </c>
      <c r="B194" s="34">
        <v>2749</v>
      </c>
      <c r="C194" s="34">
        <v>79</v>
      </c>
      <c r="D194" s="34">
        <v>1093</v>
      </c>
      <c r="E194" s="34">
        <v>751</v>
      </c>
      <c r="F194" s="34">
        <v>822</v>
      </c>
      <c r="G194" s="34">
        <v>4</v>
      </c>
      <c r="H194" s="34">
        <v>2.8779599271402501</v>
      </c>
      <c r="I194" s="34">
        <v>39.817850637522703</v>
      </c>
      <c r="J194" s="34">
        <v>27.3588342440801</v>
      </c>
      <c r="K194" s="34">
        <v>29.945355191256802</v>
      </c>
    </row>
    <row r="195" spans="1:11" x14ac:dyDescent="0.25">
      <c r="A195" t="s">
        <v>298</v>
      </c>
      <c r="B195" s="34">
        <v>4704</v>
      </c>
      <c r="C195" s="34">
        <v>99</v>
      </c>
      <c r="D195" s="34">
        <v>1770</v>
      </c>
      <c r="E195" s="34">
        <v>1275</v>
      </c>
      <c r="F195" s="34">
        <v>1251</v>
      </c>
      <c r="G195" s="34">
        <v>309</v>
      </c>
      <c r="H195" s="34">
        <v>2.25255972696245</v>
      </c>
      <c r="I195" s="34">
        <v>40.273037542662102</v>
      </c>
      <c r="J195" s="34">
        <v>29.0102389078498</v>
      </c>
      <c r="K195" s="34">
        <v>28.464163822525499</v>
      </c>
    </row>
    <row r="196" spans="1:11" x14ac:dyDescent="0.25">
      <c r="A196" t="s">
        <v>299</v>
      </c>
      <c r="B196" s="34">
        <v>12803</v>
      </c>
      <c r="C196" s="34">
        <v>354</v>
      </c>
      <c r="D196" s="34">
        <v>5119</v>
      </c>
      <c r="E196" s="34">
        <v>3621</v>
      </c>
      <c r="F196" s="34">
        <v>3574</v>
      </c>
      <c r="G196" s="34">
        <v>135</v>
      </c>
      <c r="H196" s="34">
        <v>2.7944426902431299</v>
      </c>
      <c r="I196" s="34">
        <v>40.408904325860398</v>
      </c>
      <c r="J196" s="34">
        <v>28.5838332807072</v>
      </c>
      <c r="K196" s="34">
        <v>28.212819703189101</v>
      </c>
    </row>
    <row r="197" spans="1:11" x14ac:dyDescent="0.25">
      <c r="A197" t="s">
        <v>300</v>
      </c>
      <c r="B197" s="34">
        <v>1864</v>
      </c>
      <c r="C197" s="34">
        <v>42</v>
      </c>
      <c r="D197" s="34">
        <v>830</v>
      </c>
      <c r="E197" s="34">
        <v>521</v>
      </c>
      <c r="F197" s="34">
        <v>462</v>
      </c>
      <c r="G197" s="34">
        <v>9</v>
      </c>
      <c r="H197" s="34">
        <v>2.2641509433962201</v>
      </c>
      <c r="I197" s="34">
        <v>44.743935309972997</v>
      </c>
      <c r="J197" s="34">
        <v>28.0862533692722</v>
      </c>
      <c r="K197" s="34">
        <v>24.905660377358402</v>
      </c>
    </row>
    <row r="198" spans="1:11" x14ac:dyDescent="0.25">
      <c r="A198" t="s">
        <v>301</v>
      </c>
      <c r="B198" s="34">
        <v>4005</v>
      </c>
      <c r="C198" s="34">
        <v>112</v>
      </c>
      <c r="D198" s="34">
        <v>1455</v>
      </c>
      <c r="E198" s="34">
        <v>1129</v>
      </c>
      <c r="F198" s="34">
        <v>1301</v>
      </c>
      <c r="G198" s="34">
        <v>8</v>
      </c>
      <c r="H198" s="34">
        <v>2.80210157618213</v>
      </c>
      <c r="I198" s="34">
        <v>36.402301726294702</v>
      </c>
      <c r="J198" s="34">
        <v>28.246184638478798</v>
      </c>
      <c r="K198" s="34">
        <v>32.549412059044201</v>
      </c>
    </row>
    <row r="199" spans="1:11" x14ac:dyDescent="0.25">
      <c r="A199" t="s">
        <v>302</v>
      </c>
      <c r="B199" s="34">
        <v>7778</v>
      </c>
      <c r="C199" s="34">
        <v>226</v>
      </c>
      <c r="D199" s="34">
        <v>3445</v>
      </c>
      <c r="E199" s="34">
        <v>2198</v>
      </c>
      <c r="F199" s="34">
        <v>1782</v>
      </c>
      <c r="G199" s="34">
        <v>127</v>
      </c>
      <c r="H199" s="34">
        <v>2.9538622402300301</v>
      </c>
      <c r="I199" s="34">
        <v>45.0267938831525</v>
      </c>
      <c r="J199" s="34">
        <v>28.728270814272602</v>
      </c>
      <c r="K199" s="34">
        <v>23.291073062344701</v>
      </c>
    </row>
    <row r="200" spans="1:11" x14ac:dyDescent="0.25">
      <c r="A200" t="s">
        <v>303</v>
      </c>
      <c r="B200" s="34">
        <v>124</v>
      </c>
      <c r="C200" s="34">
        <v>3</v>
      </c>
      <c r="D200" s="34">
        <v>39</v>
      </c>
      <c r="E200" s="34">
        <v>39</v>
      </c>
      <c r="F200" s="34">
        <v>29</v>
      </c>
      <c r="G200" s="34">
        <v>14</v>
      </c>
      <c r="H200" s="34">
        <v>2.72727272727272</v>
      </c>
      <c r="I200" s="34">
        <v>35.454545454545404</v>
      </c>
      <c r="J200" s="34">
        <v>35.454545454545404</v>
      </c>
      <c r="K200" s="34">
        <v>26.363636363636299</v>
      </c>
    </row>
    <row r="201" spans="1:11" x14ac:dyDescent="0.25">
      <c r="A201" t="s">
        <v>304</v>
      </c>
      <c r="B201" s="34">
        <v>101</v>
      </c>
      <c r="C201" s="34">
        <v>2</v>
      </c>
      <c r="D201" s="34">
        <v>44</v>
      </c>
      <c r="E201" s="34">
        <v>31</v>
      </c>
      <c r="F201" s="34">
        <v>14</v>
      </c>
      <c r="G201" s="34">
        <v>10</v>
      </c>
      <c r="H201" s="34">
        <v>2.19780219780219</v>
      </c>
      <c r="I201" s="34">
        <v>48.351648351648301</v>
      </c>
      <c r="J201" s="34">
        <v>34.065934065934002</v>
      </c>
      <c r="K201" s="34">
        <v>15.3846153846153</v>
      </c>
    </row>
    <row r="202" spans="1:11" x14ac:dyDescent="0.25">
      <c r="A202" t="s">
        <v>305</v>
      </c>
      <c r="B202" s="34">
        <v>3343</v>
      </c>
      <c r="C202" s="34">
        <v>98</v>
      </c>
      <c r="D202" s="34">
        <v>1357</v>
      </c>
      <c r="E202" s="34">
        <v>938</v>
      </c>
      <c r="F202" s="34">
        <v>907</v>
      </c>
      <c r="G202" s="34">
        <v>43</v>
      </c>
      <c r="H202" s="34">
        <v>2.96969696969696</v>
      </c>
      <c r="I202" s="34">
        <v>41.121212121212103</v>
      </c>
      <c r="J202" s="34">
        <v>28.424242424242401</v>
      </c>
      <c r="K202" s="34">
        <v>27.484848484848399</v>
      </c>
    </row>
    <row r="203" spans="1:11" x14ac:dyDescent="0.25">
      <c r="A203" t="s">
        <v>306</v>
      </c>
      <c r="B203" s="34">
        <v>120</v>
      </c>
      <c r="C203" s="34">
        <v>2</v>
      </c>
      <c r="D203" s="34">
        <v>40</v>
      </c>
      <c r="E203" s="34">
        <v>39</v>
      </c>
      <c r="F203" s="34">
        <v>38</v>
      </c>
      <c r="G203" s="34">
        <v>1</v>
      </c>
      <c r="H203" s="34">
        <v>1.6806722689075599</v>
      </c>
      <c r="I203" s="34">
        <v>33.613445378151198</v>
      </c>
      <c r="J203" s="34">
        <v>32.773109243697398</v>
      </c>
      <c r="K203" s="34">
        <v>31.932773109243598</v>
      </c>
    </row>
    <row r="204" spans="1:11" x14ac:dyDescent="0.25">
      <c r="A204" t="s">
        <v>308</v>
      </c>
      <c r="B204" s="34">
        <v>44714</v>
      </c>
      <c r="C204" s="34">
        <v>1172</v>
      </c>
      <c r="D204" s="34">
        <v>17844</v>
      </c>
      <c r="E204" s="34">
        <v>12540</v>
      </c>
      <c r="F204" s="34">
        <v>12222</v>
      </c>
      <c r="G204" s="34">
        <v>936</v>
      </c>
      <c r="H204" s="34">
        <v>2.6771437708438</v>
      </c>
      <c r="I204" s="34">
        <v>40.760199186806098</v>
      </c>
      <c r="J204" s="34">
        <v>28.644524647082999</v>
      </c>
      <c r="K204" s="34">
        <v>27.918132395267001</v>
      </c>
    </row>
    <row r="205" spans="1:11" x14ac:dyDescent="0.25">
      <c r="A205" t="s">
        <v>307</v>
      </c>
      <c r="B205" s="34">
        <v>211</v>
      </c>
      <c r="C205" s="34">
        <v>5</v>
      </c>
      <c r="D205" s="34">
        <v>93</v>
      </c>
      <c r="E205" s="34">
        <v>66</v>
      </c>
      <c r="F205" s="34">
        <v>39</v>
      </c>
      <c r="G205" s="34">
        <v>8</v>
      </c>
      <c r="H205" s="34">
        <v>2.4630541871921099</v>
      </c>
      <c r="I205" s="34">
        <v>45.812807881773303</v>
      </c>
      <c r="J205" s="34">
        <v>32.5123152709359</v>
      </c>
      <c r="K205" s="34">
        <v>19.211822660098498</v>
      </c>
    </row>
    <row r="206" spans="1:11" x14ac:dyDescent="0.25">
      <c r="A206" t="s">
        <v>749</v>
      </c>
      <c r="B206" s="34">
        <v>2652</v>
      </c>
      <c r="C206" s="34">
        <v>69</v>
      </c>
      <c r="D206" s="34">
        <v>1008</v>
      </c>
      <c r="E206" s="34">
        <v>734</v>
      </c>
      <c r="F206" s="34">
        <v>836</v>
      </c>
      <c r="G206" s="34">
        <v>5</v>
      </c>
      <c r="H206" s="34">
        <v>2.6067245938798602</v>
      </c>
      <c r="I206" s="34">
        <v>38.080846241027501</v>
      </c>
      <c r="J206" s="34">
        <v>27.7295051001133</v>
      </c>
      <c r="K206" s="34">
        <v>31.582924064979199</v>
      </c>
    </row>
    <row r="207" spans="1:11" x14ac:dyDescent="0.25">
      <c r="A207" t="s">
        <v>750</v>
      </c>
      <c r="B207" s="34">
        <v>615</v>
      </c>
      <c r="C207" s="34">
        <v>13</v>
      </c>
      <c r="D207" s="34">
        <v>255</v>
      </c>
      <c r="E207" s="34">
        <v>190</v>
      </c>
      <c r="F207" s="34">
        <v>155</v>
      </c>
      <c r="G207" s="34">
        <v>2</v>
      </c>
      <c r="H207" s="34">
        <v>2.1207177814029299</v>
      </c>
      <c r="I207" s="34">
        <v>41.598694942903698</v>
      </c>
      <c r="J207" s="34">
        <v>30.995106035888998</v>
      </c>
      <c r="K207" s="34">
        <v>25.285481239804199</v>
      </c>
    </row>
    <row r="208" spans="1:11" x14ac:dyDescent="0.25">
      <c r="A208" t="s">
        <v>751</v>
      </c>
      <c r="B208" s="34">
        <v>1079</v>
      </c>
      <c r="C208" s="34">
        <v>23</v>
      </c>
      <c r="D208" s="34">
        <v>393</v>
      </c>
      <c r="E208" s="34">
        <v>332</v>
      </c>
      <c r="F208" s="34">
        <v>329</v>
      </c>
      <c r="G208" s="34">
        <v>2</v>
      </c>
      <c r="H208" s="34">
        <v>2.1355617455895999</v>
      </c>
      <c r="I208" s="34">
        <v>36.490250696378801</v>
      </c>
      <c r="J208" s="34">
        <v>30.826369545032499</v>
      </c>
      <c r="K208" s="34">
        <v>30.547818012998999</v>
      </c>
    </row>
    <row r="209" spans="1:11" x14ac:dyDescent="0.25">
      <c r="A209" t="s">
        <v>752</v>
      </c>
      <c r="B209" s="34">
        <v>2654</v>
      </c>
      <c r="C209" s="34">
        <v>67</v>
      </c>
      <c r="D209" s="34">
        <v>1030</v>
      </c>
      <c r="E209" s="34">
        <v>762</v>
      </c>
      <c r="F209" s="34">
        <v>784</v>
      </c>
      <c r="G209" s="34">
        <v>11</v>
      </c>
      <c r="H209" s="34">
        <v>2.5349981082103601</v>
      </c>
      <c r="I209" s="34">
        <v>38.9708664396519</v>
      </c>
      <c r="J209" s="34">
        <v>28.830874006810401</v>
      </c>
      <c r="K209" s="34">
        <v>29.663261445327201</v>
      </c>
    </row>
    <row r="210" spans="1:11" x14ac:dyDescent="0.25">
      <c r="A210" t="s">
        <v>753</v>
      </c>
      <c r="B210" s="34">
        <v>2672</v>
      </c>
      <c r="C210" s="34">
        <v>76</v>
      </c>
      <c r="D210" s="34">
        <v>1009</v>
      </c>
      <c r="E210" s="34">
        <v>778</v>
      </c>
      <c r="F210" s="34">
        <v>805</v>
      </c>
      <c r="G210" s="34">
        <v>4</v>
      </c>
      <c r="H210" s="34">
        <v>2.8485757121439201</v>
      </c>
      <c r="I210" s="34">
        <v>37.818590704647598</v>
      </c>
      <c r="J210" s="34">
        <v>29.1604197901049</v>
      </c>
      <c r="K210" s="34">
        <v>30.172413793103399</v>
      </c>
    </row>
    <row r="211" spans="1:11" x14ac:dyDescent="0.25">
      <c r="A211" t="s">
        <v>754</v>
      </c>
      <c r="B211" s="34">
        <v>4613</v>
      </c>
      <c r="C211" s="34">
        <v>91</v>
      </c>
      <c r="D211" s="34">
        <v>1854</v>
      </c>
      <c r="E211" s="34">
        <v>1372</v>
      </c>
      <c r="F211" s="34">
        <v>1276</v>
      </c>
      <c r="G211" s="34">
        <v>20</v>
      </c>
      <c r="H211" s="34">
        <v>1.9812758545612801</v>
      </c>
      <c r="I211" s="34">
        <v>40.365774003919</v>
      </c>
      <c r="J211" s="34">
        <v>29.871543653385501</v>
      </c>
      <c r="K211" s="34">
        <v>27.781406488134099</v>
      </c>
    </row>
    <row r="212" spans="1:11" x14ac:dyDescent="0.25">
      <c r="A212" t="s">
        <v>755</v>
      </c>
      <c r="B212" s="34">
        <v>13268</v>
      </c>
      <c r="C212" s="34">
        <v>365</v>
      </c>
      <c r="D212" s="34">
        <v>5344</v>
      </c>
      <c r="E212" s="34">
        <v>3876</v>
      </c>
      <c r="F212" s="34">
        <v>3640</v>
      </c>
      <c r="G212" s="34">
        <v>43</v>
      </c>
      <c r="H212" s="34">
        <v>2.75992438563327</v>
      </c>
      <c r="I212" s="34">
        <v>40.408317580340203</v>
      </c>
      <c r="J212" s="34">
        <v>29.308128544423401</v>
      </c>
      <c r="K212" s="34">
        <v>27.523629489603</v>
      </c>
    </row>
    <row r="213" spans="1:11" x14ac:dyDescent="0.25">
      <c r="A213" t="s">
        <v>756</v>
      </c>
      <c r="B213" s="34">
        <v>1785</v>
      </c>
      <c r="C213" s="34">
        <v>47</v>
      </c>
      <c r="D213" s="34">
        <v>781</v>
      </c>
      <c r="E213" s="34">
        <v>527</v>
      </c>
      <c r="F213" s="34">
        <v>426</v>
      </c>
      <c r="G213" s="34">
        <v>4</v>
      </c>
      <c r="H213" s="34">
        <v>2.6389668725435098</v>
      </c>
      <c r="I213" s="34">
        <v>43.851768669286898</v>
      </c>
      <c r="J213" s="34">
        <v>29.590117911285699</v>
      </c>
      <c r="K213" s="34">
        <v>23.919146546883699</v>
      </c>
    </row>
    <row r="214" spans="1:11" x14ac:dyDescent="0.25">
      <c r="A214" t="s">
        <v>757</v>
      </c>
      <c r="B214" s="34">
        <v>3957</v>
      </c>
      <c r="C214" s="34">
        <v>121</v>
      </c>
      <c r="D214" s="34">
        <v>1399</v>
      </c>
      <c r="E214" s="34">
        <v>1153</v>
      </c>
      <c r="F214" s="34">
        <v>1281</v>
      </c>
      <c r="G214" s="34">
        <v>3</v>
      </c>
      <c r="H214" s="34">
        <v>3.06019221041982</v>
      </c>
      <c r="I214" s="34">
        <v>35.381891755184597</v>
      </c>
      <c r="J214" s="34">
        <v>29.160343955488099</v>
      </c>
      <c r="K214" s="34">
        <v>32.397572078907402</v>
      </c>
    </row>
    <row r="215" spans="1:11" x14ac:dyDescent="0.25">
      <c r="A215" t="s">
        <v>758</v>
      </c>
      <c r="B215" s="34">
        <v>7396</v>
      </c>
      <c r="C215" s="34">
        <v>206</v>
      </c>
      <c r="D215" s="34">
        <v>3185</v>
      </c>
      <c r="E215" s="34">
        <v>2118</v>
      </c>
      <c r="F215" s="34">
        <v>1744</v>
      </c>
      <c r="G215" s="34">
        <v>143</v>
      </c>
      <c r="H215" s="34">
        <v>2.8402040534950999</v>
      </c>
      <c r="I215" s="34">
        <v>43.912863642630597</v>
      </c>
      <c r="J215" s="34">
        <v>29.201709637391399</v>
      </c>
      <c r="K215" s="34">
        <v>24.0452226664828</v>
      </c>
    </row>
    <row r="216" spans="1:11" x14ac:dyDescent="0.25">
      <c r="A216" t="s">
        <v>759</v>
      </c>
      <c r="B216" s="34">
        <v>107</v>
      </c>
      <c r="C216" s="34" t="s">
        <v>799</v>
      </c>
      <c r="D216" s="34">
        <v>41</v>
      </c>
      <c r="E216" s="34">
        <v>31</v>
      </c>
      <c r="F216" s="34">
        <v>34</v>
      </c>
      <c r="G216" s="34">
        <v>1</v>
      </c>
      <c r="H216" s="34" t="s">
        <v>799</v>
      </c>
      <c r="I216" s="34">
        <v>38.679245283018801</v>
      </c>
      <c r="J216" s="34">
        <v>29.245283018867902</v>
      </c>
      <c r="K216" s="34">
        <v>32.075471698113198</v>
      </c>
    </row>
    <row r="217" spans="1:11" x14ac:dyDescent="0.25">
      <c r="A217" t="s">
        <v>760</v>
      </c>
      <c r="B217" s="34">
        <v>65</v>
      </c>
      <c r="C217" s="34" t="s">
        <v>799</v>
      </c>
      <c r="D217" s="34">
        <v>31</v>
      </c>
      <c r="E217" s="34">
        <v>18</v>
      </c>
      <c r="F217" s="34">
        <v>11</v>
      </c>
      <c r="G217" s="34">
        <v>5</v>
      </c>
      <c r="H217" s="34" t="s">
        <v>799</v>
      </c>
      <c r="I217" s="34">
        <v>51.6666666666666</v>
      </c>
      <c r="J217" s="34">
        <v>30</v>
      </c>
      <c r="K217" s="34">
        <v>18.3333333333333</v>
      </c>
    </row>
    <row r="218" spans="1:11" x14ac:dyDescent="0.25">
      <c r="A218" t="s">
        <v>761</v>
      </c>
      <c r="B218" s="34">
        <v>3175</v>
      </c>
      <c r="C218" s="34">
        <v>108</v>
      </c>
      <c r="D218" s="34">
        <v>1283</v>
      </c>
      <c r="E218" s="34">
        <v>926</v>
      </c>
      <c r="F218" s="34">
        <v>847</v>
      </c>
      <c r="G218" s="34">
        <v>11</v>
      </c>
      <c r="H218" s="34">
        <v>3.4134007585334998</v>
      </c>
      <c r="I218" s="34">
        <v>40.549936788874803</v>
      </c>
      <c r="J218" s="34">
        <v>29.266750948166798</v>
      </c>
      <c r="K218" s="34">
        <v>26.769911504424702</v>
      </c>
    </row>
    <row r="219" spans="1:11" x14ac:dyDescent="0.25">
      <c r="A219" t="s">
        <v>762</v>
      </c>
      <c r="B219" s="34">
        <v>136</v>
      </c>
      <c r="C219" s="34">
        <v>1</v>
      </c>
      <c r="D219" s="34">
        <v>55</v>
      </c>
      <c r="E219" s="34">
        <v>40</v>
      </c>
      <c r="F219" s="34">
        <v>40</v>
      </c>
      <c r="G219" s="34" t="s">
        <v>799</v>
      </c>
      <c r="H219" s="34">
        <v>0.73529411764705799</v>
      </c>
      <c r="I219" s="34">
        <v>40.441176470588204</v>
      </c>
      <c r="J219" s="34">
        <v>29.411764705882302</v>
      </c>
      <c r="K219" s="34">
        <v>29.411764705882302</v>
      </c>
    </row>
    <row r="220" spans="1:11" x14ac:dyDescent="0.25">
      <c r="A220" t="s">
        <v>764</v>
      </c>
      <c r="B220" s="34">
        <v>44383</v>
      </c>
      <c r="C220" s="34">
        <v>1193</v>
      </c>
      <c r="D220" s="34">
        <v>17776</v>
      </c>
      <c r="E220" s="34">
        <v>12921</v>
      </c>
      <c r="F220" s="34">
        <v>12238</v>
      </c>
      <c r="G220" s="34">
        <v>255</v>
      </c>
      <c r="H220" s="34">
        <v>2.7034989122552502</v>
      </c>
      <c r="I220" s="34">
        <v>40.282813633067398</v>
      </c>
      <c r="J220" s="34">
        <v>29.280728788977498</v>
      </c>
      <c r="K220" s="34">
        <v>27.732958665699702</v>
      </c>
    </row>
    <row r="221" spans="1:11" x14ac:dyDescent="0.25">
      <c r="A221" t="s">
        <v>763</v>
      </c>
      <c r="B221" s="34">
        <v>209</v>
      </c>
      <c r="C221" s="34">
        <v>6</v>
      </c>
      <c r="D221" s="34">
        <v>108</v>
      </c>
      <c r="E221" s="34">
        <v>64</v>
      </c>
      <c r="F221" s="34">
        <v>30</v>
      </c>
      <c r="G221" s="34">
        <v>1</v>
      </c>
      <c r="H221" s="34">
        <v>2.8846153846153801</v>
      </c>
      <c r="I221" s="34">
        <v>51.923076923076898</v>
      </c>
      <c r="J221" s="34">
        <v>30.769230769230699</v>
      </c>
      <c r="K221" s="34">
        <v>14.4230769230769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E852-9CFD-4C94-8808-2E1B24352BB0}">
  <dimension ref="A1:O17"/>
  <sheetViews>
    <sheetView zoomScale="95" zoomScaleNormal="95" workbookViewId="0">
      <selection activeCell="A3" sqref="A3"/>
    </sheetView>
  </sheetViews>
  <sheetFormatPr defaultRowHeight="14.25" x14ac:dyDescent="0.2"/>
  <cols>
    <col min="1" max="2" width="10.7109375" style="2" customWidth="1"/>
    <col min="3" max="7" width="12.7109375" style="2" customWidth="1"/>
    <col min="8" max="8" width="2.7109375" style="2" customWidth="1"/>
    <col min="9" max="12" width="12.7109375" style="2" customWidth="1"/>
    <col min="13" max="16384" width="9.140625" style="2"/>
  </cols>
  <sheetData>
    <row r="1" spans="1:15" ht="15.75" x14ac:dyDescent="0.25">
      <c r="A1" s="1" t="s">
        <v>727</v>
      </c>
    </row>
    <row r="2" spans="1:15" ht="15.75" x14ac:dyDescent="0.25">
      <c r="A2" s="1" t="s">
        <v>748</v>
      </c>
    </row>
    <row r="3" spans="1:15" s="8" customFormat="1" ht="12.75" x14ac:dyDescent="0.2">
      <c r="B3" s="9"/>
      <c r="K3" s="9"/>
    </row>
    <row r="4" spans="1:15" s="8" customFormat="1" ht="12.75" x14ac:dyDescent="0.2">
      <c r="B4" s="9" t="s">
        <v>0</v>
      </c>
      <c r="I4" s="9" t="s">
        <v>1</v>
      </c>
      <c r="M4" s="12"/>
      <c r="N4" s="12"/>
      <c r="O4" s="12"/>
    </row>
    <row r="5" spans="1:15" s="8" customFormat="1" ht="12.75" x14ac:dyDescent="0.2">
      <c r="B5" s="11" t="s">
        <v>17</v>
      </c>
      <c r="C5" s="11" t="s">
        <v>28</v>
      </c>
      <c r="D5" s="11" t="s">
        <v>31</v>
      </c>
      <c r="E5" s="11" t="s">
        <v>29</v>
      </c>
      <c r="F5" s="11" t="s">
        <v>30</v>
      </c>
      <c r="G5" s="11" t="s">
        <v>63</v>
      </c>
      <c r="H5" s="12"/>
      <c r="I5" s="11" t="s">
        <v>28</v>
      </c>
      <c r="J5" s="11" t="s">
        <v>31</v>
      </c>
      <c r="K5" s="11" t="s">
        <v>29</v>
      </c>
      <c r="L5" s="11" t="s">
        <v>30</v>
      </c>
      <c r="M5" s="18"/>
      <c r="N5" s="18"/>
      <c r="O5" s="18"/>
    </row>
    <row r="6" spans="1:15" s="8" customFormat="1" ht="12.75" x14ac:dyDescent="0.2">
      <c r="A6" s="8" t="s">
        <v>86</v>
      </c>
      <c r="B6" s="17">
        <v>1088</v>
      </c>
      <c r="C6" s="17">
        <v>136</v>
      </c>
      <c r="D6" s="17">
        <v>575</v>
      </c>
      <c r="E6" s="17">
        <v>218</v>
      </c>
      <c r="F6" s="17">
        <v>148</v>
      </c>
      <c r="G6" s="17">
        <v>11</v>
      </c>
      <c r="I6" s="18">
        <v>12.6276694521819</v>
      </c>
      <c r="J6" s="18">
        <v>53.389043639740002</v>
      </c>
      <c r="K6" s="18">
        <v>20.2414113277623</v>
      </c>
      <c r="L6" s="18">
        <v>13.7418755803156</v>
      </c>
    </row>
    <row r="7" spans="1:15" s="8" customFormat="1" ht="12.75" x14ac:dyDescent="0.2">
      <c r="A7" s="8" t="s">
        <v>18</v>
      </c>
      <c r="B7" s="17">
        <v>5072</v>
      </c>
      <c r="C7" s="17">
        <v>276</v>
      </c>
      <c r="D7" s="17">
        <v>2137</v>
      </c>
      <c r="E7" s="17">
        <v>1243</v>
      </c>
      <c r="F7" s="17">
        <v>1384</v>
      </c>
      <c r="G7" s="17">
        <v>32</v>
      </c>
      <c r="I7" s="18">
        <v>5.4761904761904701</v>
      </c>
      <c r="J7" s="18">
        <v>42.400793650793602</v>
      </c>
      <c r="K7" s="18">
        <v>24.662698412698401</v>
      </c>
      <c r="L7" s="18">
        <v>27.460317460317398</v>
      </c>
    </row>
    <row r="8" spans="1:15" s="8" customFormat="1" ht="12.75" x14ac:dyDescent="0.2">
      <c r="A8" s="8" t="s">
        <v>19</v>
      </c>
      <c r="B8" s="17">
        <v>11544</v>
      </c>
      <c r="C8" s="17">
        <v>318</v>
      </c>
      <c r="D8" s="17">
        <v>4433</v>
      </c>
      <c r="E8" s="17">
        <v>3281</v>
      </c>
      <c r="F8" s="17">
        <v>3447</v>
      </c>
      <c r="G8" s="17">
        <v>65</v>
      </c>
      <c r="I8" s="18">
        <v>2.7702761564596199</v>
      </c>
      <c r="J8" s="18">
        <v>38.618346545866302</v>
      </c>
      <c r="K8" s="18">
        <v>28.5826291488805</v>
      </c>
      <c r="L8" s="18">
        <v>30.028748148793401</v>
      </c>
    </row>
    <row r="9" spans="1:15" s="8" customFormat="1" ht="12.75" x14ac:dyDescent="0.2">
      <c r="A9" s="8" t="s">
        <v>20</v>
      </c>
      <c r="B9" s="17">
        <v>15686</v>
      </c>
      <c r="C9" s="17">
        <v>298</v>
      </c>
      <c r="D9" s="17">
        <v>6325</v>
      </c>
      <c r="E9" s="17">
        <v>4738</v>
      </c>
      <c r="F9" s="17">
        <v>4243</v>
      </c>
      <c r="G9" s="17">
        <v>82</v>
      </c>
      <c r="I9" s="18">
        <v>1.9097667264803799</v>
      </c>
      <c r="J9" s="18">
        <v>40.534478338887403</v>
      </c>
      <c r="K9" s="18">
        <v>30.3640092284029</v>
      </c>
      <c r="L9" s="18">
        <v>27.191745706229099</v>
      </c>
    </row>
    <row r="10" spans="1:15" s="8" customFormat="1" ht="12.75" x14ac:dyDescent="0.2">
      <c r="A10" s="8" t="s">
        <v>21</v>
      </c>
      <c r="B10" s="17">
        <v>8946</v>
      </c>
      <c r="C10" s="17">
        <v>140</v>
      </c>
      <c r="D10" s="17">
        <v>3544</v>
      </c>
      <c r="E10" s="17">
        <v>2763</v>
      </c>
      <c r="F10" s="17">
        <v>2449</v>
      </c>
      <c r="G10" s="17">
        <v>50</v>
      </c>
      <c r="I10" s="18">
        <v>1.5737410071942399</v>
      </c>
      <c r="J10" s="18">
        <v>39.8381294964028</v>
      </c>
      <c r="K10" s="18">
        <v>31.0589028776978</v>
      </c>
      <c r="L10" s="18">
        <v>27.529226618705</v>
      </c>
    </row>
    <row r="11" spans="1:15" s="8" customFormat="1" ht="12.75" x14ac:dyDescent="0.2">
      <c r="A11" s="8" t="s">
        <v>22</v>
      </c>
      <c r="B11" s="17">
        <v>2047</v>
      </c>
      <c r="C11" s="17">
        <v>25</v>
      </c>
      <c r="D11" s="17">
        <v>762</v>
      </c>
      <c r="E11" s="17">
        <v>678</v>
      </c>
      <c r="F11" s="17">
        <v>567</v>
      </c>
      <c r="G11" s="17">
        <v>15</v>
      </c>
      <c r="I11" s="18">
        <v>1.23031496062992</v>
      </c>
      <c r="J11" s="18">
        <v>37.5</v>
      </c>
      <c r="K11" s="18">
        <v>33.366141732283403</v>
      </c>
      <c r="L11" s="18">
        <v>27.903543307086601</v>
      </c>
    </row>
    <row r="12" spans="1:15" s="8" customFormat="1" ht="12.75" x14ac:dyDescent="0.2">
      <c r="A12" s="9" t="s">
        <v>17</v>
      </c>
      <c r="B12" s="19">
        <v>44383</v>
      </c>
      <c r="C12" s="19">
        <v>1193</v>
      </c>
      <c r="D12" s="19">
        <v>17776</v>
      </c>
      <c r="E12" s="19">
        <v>12921</v>
      </c>
      <c r="F12" s="19">
        <v>12238</v>
      </c>
      <c r="G12" s="19">
        <v>255</v>
      </c>
      <c r="H12" s="9"/>
      <c r="I12" s="20">
        <v>2.7034989122552502</v>
      </c>
      <c r="J12" s="20">
        <v>40.282813633067398</v>
      </c>
      <c r="K12" s="20">
        <v>29.280728788977498</v>
      </c>
      <c r="L12" s="20">
        <v>27.732958665699702</v>
      </c>
    </row>
    <row r="13" spans="1:15" s="8" customFormat="1" ht="12.75" x14ac:dyDescent="0.2">
      <c r="A13" s="15"/>
      <c r="B13" s="24"/>
      <c r="C13" s="24"/>
      <c r="D13" s="24"/>
      <c r="E13" s="24"/>
      <c r="F13" s="24"/>
      <c r="G13" s="24"/>
      <c r="H13" s="15"/>
      <c r="I13" s="25"/>
      <c r="J13" s="25"/>
      <c r="K13" s="25"/>
      <c r="L13" s="25"/>
    </row>
    <row r="14" spans="1:15" x14ac:dyDescent="0.2">
      <c r="A14" s="7" t="s">
        <v>747</v>
      </c>
      <c r="B14" s="5"/>
      <c r="C14" s="5"/>
      <c r="D14" s="5"/>
      <c r="E14" s="5"/>
      <c r="F14" s="5"/>
      <c r="G14" s="5"/>
      <c r="I14" s="3"/>
      <c r="J14" s="3"/>
      <c r="K14" s="3"/>
      <c r="L14" s="3"/>
    </row>
    <row r="15" spans="1:15" x14ac:dyDescent="0.2">
      <c r="A15" s="7" t="s">
        <v>65</v>
      </c>
    </row>
    <row r="16" spans="1:15" x14ac:dyDescent="0.2">
      <c r="A16" s="7" t="s">
        <v>739</v>
      </c>
    </row>
    <row r="17" spans="1:1" x14ac:dyDescent="0.2">
      <c r="A17" s="7" t="s">
        <v>87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125C1197DB143B52F93EA145F20C8" ma:contentTypeVersion="19" ma:contentTypeDescription="Create a new document." ma:contentTypeScope="" ma:versionID="bbe9588b99ac0fd282d4758bef350605">
  <xsd:schema xmlns:xsd="http://www.w3.org/2001/XMLSchema" xmlns:xs="http://www.w3.org/2001/XMLSchema" xmlns:p="http://schemas.microsoft.com/office/2006/metadata/properties" xmlns:ns2="158eac70-73b0-45c8-8281-c2471280e21a" xmlns:ns3="15e9c7c7-720e-457f-8d7f-28edf1a58f24" targetNamespace="http://schemas.microsoft.com/office/2006/metadata/properties" ma:root="true" ma:fieldsID="fde598f1fe38cd6dee17c787b68c48aa" ns2:_="" ns3:_="">
    <xsd:import namespace="158eac70-73b0-45c8-8281-c2471280e21a"/>
    <xsd:import namespace="15e9c7c7-720e-457f-8d7f-28edf1a58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eac70-73b0-45c8-8281-c2471280e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description="" ma:hidden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9c7c7-720e-457f-8d7f-28edf1a58f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17566a-e273-4538-bac9-becd14a1bc44}" ma:internalName="TaxCatchAll" ma:showField="CatchAllData" ma:web="15e9c7c7-720e-457f-8d7f-28edf1a58f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9c7c7-720e-457f-8d7f-28edf1a58f24" xsi:nil="true"/>
    <lcf76f155ced4ddcb4097134ff3c332f xmlns="158eac70-73b0-45c8-8281-c2471280e2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B2E643-67E9-403F-9B64-F5E98EA7C01B}"/>
</file>

<file path=customXml/itemProps2.xml><?xml version="1.0" encoding="utf-8"?>
<ds:datastoreItem xmlns:ds="http://schemas.openxmlformats.org/officeDocument/2006/customXml" ds:itemID="{989BA93C-0237-4C43-8309-B21005832535}"/>
</file>

<file path=customXml/itemProps3.xml><?xml version="1.0" encoding="utf-8"?>
<ds:datastoreItem xmlns:ds="http://schemas.openxmlformats.org/officeDocument/2006/customXml" ds:itemID="{498F8878-B18C-48D1-9DBC-EAA39CA3AB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Index</vt:lpstr>
      <vt:lpstr>3.1</vt:lpstr>
      <vt:lpstr>3.2</vt:lpstr>
      <vt:lpstr>3.2_data</vt:lpstr>
      <vt:lpstr>3.3</vt:lpstr>
      <vt:lpstr>3.3_data</vt:lpstr>
      <vt:lpstr>3.4</vt:lpstr>
      <vt:lpstr>3.4_data</vt:lpstr>
      <vt:lpstr>3.5</vt:lpstr>
      <vt:lpstr>3.6</vt:lpstr>
      <vt:lpstr>3.7</vt:lpstr>
      <vt:lpstr>Lookup</vt:lpstr>
      <vt:lpstr>Figure3.1</vt:lpstr>
      <vt:lpstr>t3.2</vt:lpstr>
      <vt:lpstr>t3.3</vt:lpstr>
      <vt:lpstr>t3.4</vt:lpstr>
    </vt:vector>
  </TitlesOfParts>
  <Company>NHSS National Services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stuarw02</dc:creator>
  <cp:lastModifiedBy>Stuart Wrigglesworth</cp:lastModifiedBy>
  <dcterms:created xsi:type="dcterms:W3CDTF">2022-10-03T13:52:18Z</dcterms:created>
  <dcterms:modified xsi:type="dcterms:W3CDTF">2024-11-05T13:58:19Z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0x010100956125C1197DB143B52F93EA145F20C8</vt:lpwstr>
  </property>
</Properties>
</file>