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52C2E357-2582-40FD-A1E4-62A68061A87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1" sheetId="4" r:id="rId1"/>
    <sheet name="Task2" sheetId="6" r:id="rId2"/>
    <sheet name="Task3" sheetId="7" r:id="rId3"/>
    <sheet name="Order" sheetId="1" r:id="rId4"/>
    <sheet name="Product" sheetId="2" r:id="rId5"/>
    <sheet name="Customer data" sheetId="3" r:id="rId6"/>
  </sheets>
  <definedNames>
    <definedName name="_xlnm._FilterDatabase" localSheetId="3" hidden="1">Order!$A$1:$AE$1000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K9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H3" i="1"/>
  <c r="H4" i="1"/>
  <c r="H5" i="1"/>
  <c r="H6" i="1"/>
  <c r="H7" i="1"/>
  <c r="H8" i="1"/>
  <c r="H9" i="1"/>
  <c r="H10" i="1"/>
  <c r="N4" i="1" s="1"/>
  <c r="H11" i="1"/>
  <c r="N3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L2" i="1" s="1"/>
  <c r="L3" i="1" l="1"/>
  <c r="L4" i="1"/>
  <c r="N2" i="1"/>
</calcChain>
</file>

<file path=xl/sharedStrings.xml><?xml version="1.0" encoding="utf-8"?>
<sst xmlns="http://schemas.openxmlformats.org/spreadsheetml/2006/main" count="776" uniqueCount="291">
  <si>
    <t>Order ID</t>
  </si>
  <si>
    <t>Product ID</t>
  </si>
  <si>
    <t>Customer ID</t>
  </si>
  <si>
    <t>Amount</t>
  </si>
  <si>
    <t>Total</t>
  </si>
  <si>
    <t>Item Returned</t>
  </si>
  <si>
    <t>ORD0001</t>
  </si>
  <si>
    <t>A102</t>
  </si>
  <si>
    <t>CUST002</t>
  </si>
  <si>
    <t>$1,800</t>
  </si>
  <si>
    <t>No</t>
  </si>
  <si>
    <t>ORD0002</t>
  </si>
  <si>
    <t>A108</t>
  </si>
  <si>
    <t>$270</t>
  </si>
  <si>
    <t>ORD0003</t>
  </si>
  <si>
    <t>A101</t>
  </si>
  <si>
    <t>CUST004</t>
  </si>
  <si>
    <t>$1,200</t>
  </si>
  <si>
    <t>ORD0004</t>
  </si>
  <si>
    <t>A105</t>
  </si>
  <si>
    <t>$1,400</t>
  </si>
  <si>
    <t>ORD0005</t>
  </si>
  <si>
    <t>CUST006</t>
  </si>
  <si>
    <t>$700</t>
  </si>
  <si>
    <t>ORD0006</t>
  </si>
  <si>
    <t>A103</t>
  </si>
  <si>
    <t>CUST020</t>
  </si>
  <si>
    <t>$120</t>
  </si>
  <si>
    <t>ORD0007</t>
  </si>
  <si>
    <t>CUST003</t>
  </si>
  <si>
    <t>$1,500</t>
  </si>
  <si>
    <t>ORD0008</t>
  </si>
  <si>
    <t>A106</t>
  </si>
  <si>
    <t>CUST011</t>
  </si>
  <si>
    <t>$100</t>
  </si>
  <si>
    <t>ORD0009</t>
  </si>
  <si>
    <t>$360</t>
  </si>
  <si>
    <t>ORD0010</t>
  </si>
  <si>
    <t>A104</t>
  </si>
  <si>
    <t>CUST008</t>
  </si>
  <si>
    <t>$200</t>
  </si>
  <si>
    <t>ORD0011</t>
  </si>
  <si>
    <t>$1,350</t>
  </si>
  <si>
    <t>ORD0012</t>
  </si>
  <si>
    <t>ORD0013</t>
  </si>
  <si>
    <t>CUST013</t>
  </si>
  <si>
    <t>Yes</t>
  </si>
  <si>
    <t>ORD0014</t>
  </si>
  <si>
    <t>A107</t>
  </si>
  <si>
    <t>CUST014</t>
  </si>
  <si>
    <t>ORD0015</t>
  </si>
  <si>
    <t>CUST030</t>
  </si>
  <si>
    <t>$600</t>
  </si>
  <si>
    <t>ORD0016</t>
  </si>
  <si>
    <t>CUST015</t>
  </si>
  <si>
    <t>$2,000</t>
  </si>
  <si>
    <t>ORD0017</t>
  </si>
  <si>
    <t>ORD0018</t>
  </si>
  <si>
    <t>CUST024</t>
  </si>
  <si>
    <t>$240</t>
  </si>
  <si>
    <t>ORD0019</t>
  </si>
  <si>
    <t>$500</t>
  </si>
  <si>
    <t>ORD0020</t>
  </si>
  <si>
    <t>$300</t>
  </si>
  <si>
    <t>ORD0021</t>
  </si>
  <si>
    <t>ORD0022</t>
  </si>
  <si>
    <t>ORD0023</t>
  </si>
  <si>
    <t>CUST010</t>
  </si>
  <si>
    <t>ORD0024</t>
  </si>
  <si>
    <t>CUST021</t>
  </si>
  <si>
    <t>$900</t>
  </si>
  <si>
    <t>ORD0025</t>
  </si>
  <si>
    <t>$800</t>
  </si>
  <si>
    <t>ORD0026</t>
  </si>
  <si>
    <t>CUST017</t>
  </si>
  <si>
    <t>ORD0027</t>
  </si>
  <si>
    <t>CUST022</t>
  </si>
  <si>
    <t>ORD0028</t>
  </si>
  <si>
    <t>CUST016</t>
  </si>
  <si>
    <t>ORD0029</t>
  </si>
  <si>
    <t>$480</t>
  </si>
  <si>
    <t>ORD0030</t>
  </si>
  <si>
    <t>CUST005</t>
  </si>
  <si>
    <t>$1,000</t>
  </si>
  <si>
    <t>ORD0031</t>
  </si>
  <si>
    <t>CUST012</t>
  </si>
  <si>
    <t>ORD0032</t>
  </si>
  <si>
    <t>ORD0033</t>
  </si>
  <si>
    <t>CUST009</t>
  </si>
  <si>
    <t>ORD0034</t>
  </si>
  <si>
    <t>$450</t>
  </si>
  <si>
    <t>ORD0035</t>
  </si>
  <si>
    <t>ORD0036</t>
  </si>
  <si>
    <t>CUST028</t>
  </si>
  <si>
    <t>ORD0037</t>
  </si>
  <si>
    <t>ORD0038</t>
  </si>
  <si>
    <t>CUST029</t>
  </si>
  <si>
    <t>$1,600</t>
  </si>
  <si>
    <t>ORD0039</t>
  </si>
  <si>
    <t>ORD0040</t>
  </si>
  <si>
    <t>CUST007</t>
  </si>
  <si>
    <t>$180</t>
  </si>
  <si>
    <t>ORD0041</t>
  </si>
  <si>
    <t>ORD0042</t>
  </si>
  <si>
    <t>ORD0043</t>
  </si>
  <si>
    <t>ORD0044</t>
  </si>
  <si>
    <t>CUST025</t>
  </si>
  <si>
    <t>ORD0045</t>
  </si>
  <si>
    <t>ORD0046</t>
  </si>
  <si>
    <t>ORD0047</t>
  </si>
  <si>
    <t>ORD0048</t>
  </si>
  <si>
    <t>$400</t>
  </si>
  <si>
    <t>ORD0049</t>
  </si>
  <si>
    <t>ORD0050</t>
  </si>
  <si>
    <t>$1,750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</si>
  <si>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</si>
  <si>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</si>
  <si>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</si>
  <si>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</si>
  <si>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</si>
  <si>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</si>
  <si>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</si>
  <si>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</si>
  <si>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CUST019</t>
  </si>
  <si>
    <t>ORD0059</t>
  </si>
  <si>
    <t>CUST023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</si>
  <si>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</si>
  <si>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</si>
  <si>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</si>
  <si>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</si>
  <si>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</si>
  <si>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</si>
  <si>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</si>
  <si>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</si>
  <si>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</si>
  <si>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</si>
  <si>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</si>
  <si>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</si>
  <si>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</si>
  <si>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CUST018</t>
  </si>
  <si>
    <t>ORD0073</t>
  </si>
  <si>
    <t>ORD0074</t>
  </si>
  <si>
    <t>ORD0075</t>
  </si>
  <si>
    <t>ORD0076</t>
  </si>
  <si>
    <t>$2,250</t>
  </si>
  <si>
    <t>ORD0077</t>
  </si>
  <si>
    <t>$90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</si>
  <si>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</si>
  <si>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</si>
  <si>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</si>
  <si>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</si>
  <si>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</si>
  <si>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</si>
  <si>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</si>
  <si>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</si>
  <si>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CUST026</t>
  </si>
  <si>
    <t>ORD0086</t>
  </si>
  <si>
    <t>ORD0087</t>
  </si>
  <si>
    <t>ORD0088</t>
  </si>
  <si>
    <t>ORD0089</t>
  </si>
  <si>
    <t>ORD0090</t>
  </si>
  <si>
    <t>$1,050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</si>
  <si>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</si>
  <si>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</si>
  <si>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</si>
  <si>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</si>
  <si>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</si>
  <si>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</si>
  <si>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</si>
  <si>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</si>
  <si>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</si>
  <si>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</si>
  <si>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Product Name</t>
  </si>
  <si>
    <t>Colour</t>
  </si>
  <si>
    <t>Unit Price</t>
  </si>
  <si>
    <t>Leather Chair</t>
  </si>
  <si>
    <t>Black</t>
  </si>
  <si>
    <t>Office Desk</t>
  </si>
  <si>
    <t>Brown</t>
  </si>
  <si>
    <t>Standing Lamp</t>
  </si>
  <si>
    <t>White</t>
  </si>
  <si>
    <t>Bookshelf</t>
  </si>
  <si>
    <t>Oak</t>
  </si>
  <si>
    <t>Filing Cabinet</t>
  </si>
  <si>
    <t>Grey</t>
  </si>
  <si>
    <t>$350</t>
  </si>
  <si>
    <t>Whiteboard</t>
  </si>
  <si>
    <t>Ergonomic Chair</t>
  </si>
  <si>
    <t>Monitor Stand</t>
  </si>
  <si>
    <t>Silver</t>
  </si>
  <si>
    <t>Customer Name</t>
  </si>
  <si>
    <t>Customer Email</t>
  </si>
  <si>
    <t>City</t>
  </si>
  <si>
    <t>Country</t>
  </si>
  <si>
    <t>CUST001</t>
  </si>
  <si>
    <t>Emma Smith</t>
  </si>
  <si>
    <t>emma.smith@example.com</t>
  </si>
  <si>
    <t>London</t>
  </si>
  <si>
    <t>UK</t>
  </si>
  <si>
    <t>Liam Johnson</t>
  </si>
  <si>
    <t>liam.johnson@example.com</t>
  </si>
  <si>
    <t>Olivia Williams</t>
  </si>
  <si>
    <t>olivia.williams@example.com</t>
  </si>
  <si>
    <t>Seattle</t>
  </si>
  <si>
    <t>USA</t>
  </si>
  <si>
    <t>Noah Brown</t>
  </si>
  <si>
    <t>noah.brown@example.com</t>
  </si>
  <si>
    <t>Ottawa</t>
  </si>
  <si>
    <t>Canada</t>
  </si>
  <si>
    <t>Ava Jones</t>
  </si>
  <si>
    <t>ava.jones@example.com</t>
  </si>
  <si>
    <t>Elijah Garcia</t>
  </si>
  <si>
    <t>elijah.garcia@example.com</t>
  </si>
  <si>
    <t>Manchester</t>
  </si>
  <si>
    <t>Charlotte Miller</t>
  </si>
  <si>
    <t>charlotte.miller@example.com</t>
  </si>
  <si>
    <t>Birmingham</t>
  </si>
  <si>
    <t>James Davis</t>
  </si>
  <si>
    <t>james.davis@example.com</t>
  </si>
  <si>
    <t>Houston</t>
  </si>
  <si>
    <t>Amelia Wilson</t>
  </si>
  <si>
    <t>amelia.wilson@example.com</t>
  </si>
  <si>
    <t>Chicago</t>
  </si>
  <si>
    <t>Lucas Anderson</t>
  </si>
  <si>
    <t>lucas.anderson@example.com</t>
  </si>
  <si>
    <t>Montreal</t>
  </si>
  <si>
    <t>Sophia Thomas</t>
  </si>
  <si>
    <t>sophia.thomas@example.com</t>
  </si>
  <si>
    <t>Vancouver</t>
  </si>
  <si>
    <t>Mason Taylor</t>
  </si>
  <si>
    <t>mason.taylor@example.com</t>
  </si>
  <si>
    <t>Isabella Moore</t>
  </si>
  <si>
    <t>isabella.moore@example.com</t>
  </si>
  <si>
    <t>Glasgow</t>
  </si>
  <si>
    <t>Logan Jackson</t>
  </si>
  <si>
    <t>logan.jackson@example.com</t>
  </si>
  <si>
    <t>Liverpool</t>
  </si>
  <si>
    <t>Mia Martin</t>
  </si>
  <si>
    <t>mia.martin@example.com</t>
  </si>
  <si>
    <t>Benjamin Lee</t>
  </si>
  <si>
    <t>benjamin.lee@example.com</t>
  </si>
  <si>
    <t>Harper Perez</t>
  </si>
  <si>
    <t>harper.perez@example.com</t>
  </si>
  <si>
    <t>Calgary</t>
  </si>
  <si>
    <t>Ethan Thompson</t>
  </si>
  <si>
    <t>ethan.thompson@example.com</t>
  </si>
  <si>
    <t>Evelyn White</t>
  </si>
  <si>
    <t>evelyn.white@example.com</t>
  </si>
  <si>
    <t>Jacob Harris</t>
  </si>
  <si>
    <t>jacob.harris@example.com</t>
  </si>
  <si>
    <t>Toronto</t>
  </si>
  <si>
    <t>Ella Sanchez</t>
  </si>
  <si>
    <t>ella.sanchez@example.com</t>
  </si>
  <si>
    <t>Michael Clark</t>
  </si>
  <si>
    <t>michael.clark@example.com</t>
  </si>
  <si>
    <t>Abigail Ramirez</t>
  </si>
  <si>
    <t>abigail.ramirez@example.com</t>
  </si>
  <si>
    <t>Henry Lewis</t>
  </si>
  <si>
    <t>henry.lewis@example.com</t>
  </si>
  <si>
    <t>Emily Walker</t>
  </si>
  <si>
    <t>emily.walker@example.com</t>
  </si>
  <si>
    <t>Alexander Hall</t>
  </si>
  <si>
    <t>alexander.hall@example.com</t>
  </si>
  <si>
    <t>Los Angeles</t>
  </si>
  <si>
    <t>CUST027</t>
  </si>
  <si>
    <t>Luna Allen</t>
  </si>
  <si>
    <t>luna.allen@example.com</t>
  </si>
  <si>
    <t>Daniel Young</t>
  </si>
  <si>
    <t>daniel.young@example.com</t>
  </si>
  <si>
    <t>Chloe King</t>
  </si>
  <si>
    <t>chloe.king@example.com</t>
  </si>
  <si>
    <t>New York</t>
  </si>
  <si>
    <t>Jackson Wright</t>
  </si>
  <si>
    <t>jackson.wright@example.com</t>
  </si>
  <si>
    <t>product</t>
  </si>
  <si>
    <t>Which country buys the most products?</t>
  </si>
  <si>
    <t>Row Labels</t>
  </si>
  <si>
    <t>#N/A</t>
  </si>
  <si>
    <t>(blank)</t>
  </si>
  <si>
    <t>Grand Total</t>
  </si>
  <si>
    <t>Count of product</t>
  </si>
  <si>
    <t>Count of product2</t>
  </si>
  <si>
    <t>Task</t>
  </si>
  <si>
    <t>I want to know which products are most popular?</t>
  </si>
  <si>
    <t>I want to see how my products are working in the market, once they are sold, I want roi</t>
  </si>
  <si>
    <t>CANADA</t>
  </si>
  <si>
    <t>SUMIF</t>
  </si>
  <si>
    <t>COUNTIF</t>
  </si>
  <si>
    <t>Comments</t>
  </si>
  <si>
    <t>Using countif to find out Uks totsl count of orders</t>
  </si>
  <si>
    <t>using sumif to find out only Uks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</si>
</sst>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$-1009]#,##0.00"/>
    <numFmt numFmtId="167" formatCode="_-[$$-409]* #,##0.00_ ;_-[$$-409]* \-#,##0.00\ ;_-[$$-409]* &quot;-&quot;??_ ;_-@_ "/>
    <numFmt numFmtId="168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Border="1"/>
    <xf numFmtId="0" fontId="0" fillId="2" borderId="4" xfId="0" applyFill="1" applyBorder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66" fontId="0" fillId="0" borderId="4" xfId="0" applyNumberFormat="1" applyBorder="1" applyAlignment="1">
      <alignment wrapText="1"/>
    </xf>
    <xf numFmtId="2" fontId="0" fillId="0" borderId="4" xfId="0" applyNumberFormat="1" applyBorder="1" applyAlignment="1">
      <alignment wrapText="1"/>
    </xf>
    <xf numFmtId="167" fontId="0" fillId="0" borderId="4" xfId="0" applyNumberFormat="1" applyBorder="1" applyAlignment="1">
      <alignment wrapText="1"/>
    </xf>
    <xf numFmtId="168" fontId="0" fillId="0" borderId="4" xfId="0" applyNumberFormat="1" applyBorder="1" applyAlignment="1">
      <alignment wrapText="1"/>
    </xf>
    <xf numFmtId="0" fontId="0" fillId="0" borderId="4" xfId="0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fer miya" refreshedDate="45888.578633217592" createdVersion="8" refreshedVersion="8" minRefreshableVersion="3" recordCount="1000" xr:uid="{B30C1D86-7EAC-4008-883C-2C3E6EAFAB21}">
  <cacheSource type="worksheet">
    <worksheetSource ref="A1:I1048576" sheet="Order"/>
  </cacheSource>
  <cacheFields count="9">
    <cacheField name="Order ID" numFmtId="0">
      <sharedItems containsBlank="1"/>
    </cacheField>
    <cacheField name="Product ID" numFmtId="0">
      <sharedItems containsBlank="1"/>
    </cacheField>
    <cacheField name="Customer ID" numFmtId="0">
      <sharedItems containsBlank="1"/>
    </cacheField>
    <cacheField name="Amount" numFmtId="0">
      <sharedItems containsString="0" containsBlank="1" containsNumber="1" containsInteger="1" minValue="25" maxValue="125"/>
    </cacheField>
    <cacheField name="Total" numFmtId="0">
      <sharedItems containsBlank="1"/>
    </cacheField>
    <cacheField name="Item Returned" numFmtId="0">
      <sharedItems containsBlank="1" count="3">
        <s v="No"/>
        <s v="Yes"/>
        <m/>
      </sharedItems>
    </cacheField>
    <cacheField name="City" numFmtId="0">
      <sharedItems containsBlank="1" count="17">
        <s v="London"/>
        <s v="Ottawa"/>
        <s v="Manchester"/>
        <s v="Toronto"/>
        <s v="Seattle"/>
        <s v="Vancouver"/>
        <s v="Houston"/>
        <s v="Glasgow"/>
        <s v="Liverpool"/>
        <s v="Montreal"/>
        <s v="Calgary"/>
        <s v="Birmingham"/>
        <s v="Chicago"/>
        <s v="New York"/>
        <s v="Los Angeles"/>
        <e v="#N/A"/>
        <m/>
      </sharedItems>
    </cacheField>
    <cacheField name="Country" numFmtId="0">
      <sharedItems containsBlank="1" count="5">
        <s v="UK"/>
        <s v="Canada"/>
        <s v="USA"/>
        <e v="#N/A"/>
        <m/>
      </sharedItems>
    </cacheField>
    <cacheField name="product" numFmtId="0">
      <sharedItems containsBlank="1" count="10">
        <s v="Office Desk"/>
        <s v="Monitor Stand"/>
        <s v="Leather Chair"/>
        <s v="Filing Cabinet"/>
        <s v="Standing Lamp"/>
        <s v="Whiteboard"/>
        <s v="Bookshelf"/>
        <s v="Ergonomic Chair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ORD0001"/>
    <s v="A102"/>
    <s v="CUST002"/>
    <n v="100"/>
    <s v="$1,800"/>
    <x v="0"/>
    <x v="0"/>
    <x v="0"/>
    <x v="0"/>
  </r>
  <r>
    <s v="ORD0002"/>
    <s v="A108"/>
    <s v="CUST002"/>
    <n v="75"/>
    <s v="$270"/>
    <x v="0"/>
    <x v="0"/>
    <x v="0"/>
    <x v="1"/>
  </r>
  <r>
    <s v="ORD0003"/>
    <s v="A101"/>
    <s v="CUST004"/>
    <n v="100"/>
    <s v="$1,200"/>
    <x v="0"/>
    <x v="1"/>
    <x v="1"/>
    <x v="2"/>
  </r>
  <r>
    <s v="ORD0004"/>
    <s v="A105"/>
    <s v="CUST004"/>
    <n v="100"/>
    <s v="$1,400"/>
    <x v="0"/>
    <x v="1"/>
    <x v="1"/>
    <x v="3"/>
  </r>
  <r>
    <s v="ORD0005"/>
    <s v="A105"/>
    <s v="CUST006"/>
    <n v="50"/>
    <s v="$700"/>
    <x v="0"/>
    <x v="2"/>
    <x v="0"/>
    <x v="3"/>
  </r>
  <r>
    <s v="ORD0006"/>
    <s v="A103"/>
    <s v="CUST020"/>
    <n v="25"/>
    <s v="$120"/>
    <x v="0"/>
    <x v="3"/>
    <x v="1"/>
    <x v="4"/>
  </r>
  <r>
    <s v="ORD0007"/>
    <s v="A101"/>
    <s v="CUST003"/>
    <n v="125"/>
    <s v="$1,500"/>
    <x v="0"/>
    <x v="4"/>
    <x v="2"/>
    <x v="2"/>
  </r>
  <r>
    <s v="ORD0008"/>
    <s v="A106"/>
    <s v="CUST011"/>
    <n v="25"/>
    <s v="$100"/>
    <x v="0"/>
    <x v="5"/>
    <x v="1"/>
    <x v="5"/>
  </r>
  <r>
    <s v="ORD0009"/>
    <s v="A103"/>
    <s v="CUST004"/>
    <n v="75"/>
    <s v="$360"/>
    <x v="0"/>
    <x v="1"/>
    <x v="1"/>
    <x v="4"/>
  </r>
  <r>
    <s v="ORD0010"/>
    <s v="A104"/>
    <s v="CUST008"/>
    <n v="25"/>
    <s v="$200"/>
    <x v="0"/>
    <x v="6"/>
    <x v="2"/>
    <x v="6"/>
  </r>
  <r>
    <s v="ORD0011"/>
    <s v="A102"/>
    <s v="CUST004"/>
    <n v="75"/>
    <s v="$1,350"/>
    <x v="0"/>
    <x v="1"/>
    <x v="1"/>
    <x v="0"/>
  </r>
  <r>
    <s v="ORD0012"/>
    <s v="A108"/>
    <s v="CUST008"/>
    <n v="75"/>
    <s v="$270"/>
    <x v="0"/>
    <x v="6"/>
    <x v="2"/>
    <x v="1"/>
  </r>
  <r>
    <s v="ORD0013"/>
    <s v="A105"/>
    <s v="CUST013"/>
    <n v="50"/>
    <s v="$700"/>
    <x v="1"/>
    <x v="7"/>
    <x v="0"/>
    <x v="3"/>
  </r>
  <r>
    <s v="ORD0014"/>
    <s v="A107"/>
    <s v="CUST014"/>
    <n v="75"/>
    <s v="$1,200"/>
    <x v="0"/>
    <x v="8"/>
    <x v="0"/>
    <x v="7"/>
  </r>
  <r>
    <s v="ORD0015"/>
    <s v="A101"/>
    <s v="CUST030"/>
    <n v="50"/>
    <s v="$600"/>
    <x v="0"/>
    <x v="2"/>
    <x v="0"/>
    <x v="2"/>
  </r>
  <r>
    <s v="ORD0016"/>
    <s v="A107"/>
    <s v="CUST015"/>
    <n v="125"/>
    <s v="$2,000"/>
    <x v="0"/>
    <x v="8"/>
    <x v="0"/>
    <x v="7"/>
  </r>
  <r>
    <s v="ORD0017"/>
    <s v="A105"/>
    <s v="CUST002"/>
    <n v="100"/>
    <s v="$1,400"/>
    <x v="0"/>
    <x v="0"/>
    <x v="0"/>
    <x v="3"/>
  </r>
  <r>
    <s v="ORD0018"/>
    <s v="A103"/>
    <s v="CUST024"/>
    <n v="50"/>
    <s v="$240"/>
    <x v="0"/>
    <x v="2"/>
    <x v="0"/>
    <x v="4"/>
  </r>
  <r>
    <s v="ORD0019"/>
    <s v="A106"/>
    <s v="CUST024"/>
    <n v="125"/>
    <s v="$500"/>
    <x v="0"/>
    <x v="2"/>
    <x v="0"/>
    <x v="5"/>
  </r>
  <r>
    <s v="ORD0020"/>
    <s v="A101"/>
    <s v="CUST004"/>
    <n v="25"/>
    <s v="$300"/>
    <x v="0"/>
    <x v="1"/>
    <x v="1"/>
    <x v="2"/>
  </r>
  <r>
    <s v="ORD0021"/>
    <s v="A106"/>
    <s v="CUST015"/>
    <n v="50"/>
    <s v="$200"/>
    <x v="0"/>
    <x v="8"/>
    <x v="0"/>
    <x v="5"/>
  </r>
  <r>
    <s v="ORD0022"/>
    <s v="A108"/>
    <s v="CUST004"/>
    <n v="100"/>
    <s v="$360"/>
    <x v="1"/>
    <x v="1"/>
    <x v="1"/>
    <x v="1"/>
  </r>
  <r>
    <s v="ORD0023"/>
    <s v="A105"/>
    <s v="CUST010"/>
    <n v="50"/>
    <s v="$700"/>
    <x v="0"/>
    <x v="9"/>
    <x v="1"/>
    <x v="3"/>
  </r>
  <r>
    <s v="ORD0024"/>
    <s v="A101"/>
    <s v="CUST021"/>
    <n v="75"/>
    <s v="$900"/>
    <x v="0"/>
    <x v="8"/>
    <x v="0"/>
    <x v="2"/>
  </r>
  <r>
    <s v="ORD0025"/>
    <s v="A104"/>
    <s v="CUST011"/>
    <n v="100"/>
    <s v="$800"/>
    <x v="0"/>
    <x v="5"/>
    <x v="1"/>
    <x v="6"/>
  </r>
  <r>
    <s v="ORD0026"/>
    <s v="A106"/>
    <s v="CUST017"/>
    <n v="125"/>
    <s v="$500"/>
    <x v="0"/>
    <x v="10"/>
    <x v="1"/>
    <x v="5"/>
  </r>
  <r>
    <s v="ORD0027"/>
    <s v="A107"/>
    <s v="CUST022"/>
    <n v="50"/>
    <s v="$800"/>
    <x v="0"/>
    <x v="11"/>
    <x v="0"/>
    <x v="7"/>
  </r>
  <r>
    <s v="ORD0028"/>
    <s v="A106"/>
    <s v="CUST016"/>
    <n v="25"/>
    <s v="$100"/>
    <x v="0"/>
    <x v="11"/>
    <x v="0"/>
    <x v="5"/>
  </r>
  <r>
    <s v="ORD0029"/>
    <s v="A103"/>
    <s v="CUST021"/>
    <n v="100"/>
    <s v="$480"/>
    <x v="0"/>
    <x v="8"/>
    <x v="0"/>
    <x v="4"/>
  </r>
  <r>
    <s v="ORD0030"/>
    <s v="A104"/>
    <s v="CUST005"/>
    <n v="125"/>
    <s v="$1,000"/>
    <x v="0"/>
    <x v="4"/>
    <x v="2"/>
    <x v="6"/>
  </r>
  <r>
    <s v="ORD0031"/>
    <s v="A101"/>
    <s v="CUST012"/>
    <n v="25"/>
    <s v="$300"/>
    <x v="0"/>
    <x v="12"/>
    <x v="2"/>
    <x v="2"/>
  </r>
  <r>
    <s v="ORD0032"/>
    <s v="A107"/>
    <s v="CUST010"/>
    <n v="125"/>
    <s v="$2,000"/>
    <x v="0"/>
    <x v="9"/>
    <x v="1"/>
    <x v="7"/>
  </r>
  <r>
    <s v="ORD0033"/>
    <s v="A106"/>
    <s v="CUST009"/>
    <n v="125"/>
    <s v="$500"/>
    <x v="0"/>
    <x v="12"/>
    <x v="2"/>
    <x v="5"/>
  </r>
  <r>
    <s v="ORD0034"/>
    <s v="A102"/>
    <s v="CUST030"/>
    <n v="25"/>
    <s v="$450"/>
    <x v="0"/>
    <x v="2"/>
    <x v="0"/>
    <x v="0"/>
  </r>
  <r>
    <s v="ORD0035"/>
    <s v="A106"/>
    <s v="CUST003"/>
    <n v="25"/>
    <s v="$100"/>
    <x v="0"/>
    <x v="4"/>
    <x v="2"/>
    <x v="5"/>
  </r>
  <r>
    <s v="ORD0036"/>
    <s v="A107"/>
    <s v="CUST028"/>
    <n v="125"/>
    <s v="$2,000"/>
    <x v="0"/>
    <x v="10"/>
    <x v="1"/>
    <x v="7"/>
  </r>
  <r>
    <s v="ORD0037"/>
    <s v="A104"/>
    <s v="CUST009"/>
    <n v="75"/>
    <s v="$600"/>
    <x v="0"/>
    <x v="12"/>
    <x v="2"/>
    <x v="6"/>
  </r>
  <r>
    <s v="ORD0038"/>
    <s v="A107"/>
    <s v="CUST029"/>
    <n v="100"/>
    <s v="$1,600"/>
    <x v="0"/>
    <x v="13"/>
    <x v="2"/>
    <x v="7"/>
  </r>
  <r>
    <s v="ORD0039"/>
    <s v="A106"/>
    <s v="CUST017"/>
    <n v="50"/>
    <s v="$200"/>
    <x v="1"/>
    <x v="10"/>
    <x v="1"/>
    <x v="5"/>
  </r>
  <r>
    <s v="ORD0040"/>
    <s v="A108"/>
    <s v="CUST007"/>
    <n v="50"/>
    <s v="$180"/>
    <x v="0"/>
    <x v="11"/>
    <x v="0"/>
    <x v="1"/>
  </r>
  <r>
    <s v="ORD0041"/>
    <s v="A103"/>
    <s v="CUST013"/>
    <n v="50"/>
    <s v="$240"/>
    <x v="1"/>
    <x v="7"/>
    <x v="0"/>
    <x v="4"/>
  </r>
  <r>
    <s v="ORD0042"/>
    <s v="A102"/>
    <s v="CUST016"/>
    <n v="75"/>
    <s v="$1,350"/>
    <x v="0"/>
    <x v="11"/>
    <x v="0"/>
    <x v="0"/>
  </r>
  <r>
    <s v="ORD0043"/>
    <s v="A107"/>
    <s v="CUST017"/>
    <n v="50"/>
    <s v="$800"/>
    <x v="0"/>
    <x v="10"/>
    <x v="1"/>
    <x v="7"/>
  </r>
  <r>
    <s v="ORD0044"/>
    <s v="A104"/>
    <s v="CUST025"/>
    <n v="25"/>
    <s v="$200"/>
    <x v="0"/>
    <x v="2"/>
    <x v="0"/>
    <x v="6"/>
  </r>
  <r>
    <s v="ORD0045"/>
    <s v="A104"/>
    <s v="CUST003"/>
    <n v="100"/>
    <s v="$800"/>
    <x v="1"/>
    <x v="4"/>
    <x v="2"/>
    <x v="6"/>
  </r>
  <r>
    <s v="ORD0046"/>
    <s v="A105"/>
    <s v="CUST011"/>
    <n v="50"/>
    <s v="$700"/>
    <x v="1"/>
    <x v="5"/>
    <x v="1"/>
    <x v="3"/>
  </r>
  <r>
    <s v="ORD0047"/>
    <s v="A105"/>
    <s v="CUST028"/>
    <n v="50"/>
    <s v="$700"/>
    <x v="0"/>
    <x v="10"/>
    <x v="1"/>
    <x v="3"/>
  </r>
  <r>
    <s v="ORD0048"/>
    <s v="A107"/>
    <s v="CUST006"/>
    <n v="25"/>
    <s v="$400"/>
    <x v="0"/>
    <x v="2"/>
    <x v="0"/>
    <x v="7"/>
  </r>
  <r>
    <s v="ORD0049"/>
    <s v="A101"/>
    <s v="CUST003"/>
    <n v="50"/>
    <s v="$600"/>
    <x v="0"/>
    <x v="4"/>
    <x v="2"/>
    <x v="2"/>
  </r>
  <r>
    <s v="ORD0050"/>
    <s v="A105"/>
    <s v="CUST007"/>
    <n v="125"/>
    <s v="$1,750"/>
    <x v="0"/>
    <x v="11"/>
    <x v="0"/>
    <x v="3"/>
  </r>
  <r>
    <s v="ORD0051"/>
    <s v="A107"/>
    <s v="CUST005"/>
    <n v="125"/>
    <s v="$2,000"/>
    <x v="0"/>
    <x v="4"/>
    <x v="2"/>
    <x v="7"/>
  </r>
  <r>
    <s v="ORD0052"/>
    <s v="A106"/>
    <s v="CUST004"/>
    <n v="25"/>
    <s v="$100"/>
    <x v="0"/>
    <x v="1"/>
    <x v="1"/>
    <x v="5"/>
  </r>
  <r>
    <s v="ORD0053"/>
    <s v="A106"/>
    <s v="CUST028"/>
    <n v="25"/>
    <s v="$100"/>
    <x v="0"/>
    <x v="10"/>
    <x v="1"/>
    <x v="5"/>
  </r>
  <r>
    <s v="ORD0054"/>
    <s v="A104"/>
    <s v="CUST029"/>
    <n v="25"/>
    <s v="$200"/>
    <x v="1"/>
    <x v="13"/>
    <x v="2"/>
    <x v="6"/>
  </r>
  <r>
    <s v="ORD0055"/>
    <s v="A108"/>
    <s v="CUST010"/>
    <n v="125"/>
    <s v="$450"/>
    <x v="0"/>
    <x v="9"/>
    <x v="1"/>
    <x v="1"/>
  </r>
  <r>
    <s v="ORD0056"/>
    <s v="A107"/>
    <s v="CUST012"/>
    <n v="50"/>
    <s v="$800"/>
    <x v="0"/>
    <x v="12"/>
    <x v="2"/>
    <x v="7"/>
  </r>
  <r>
    <s v="ORD0057"/>
    <s v="A106"/>
    <s v="CUST003"/>
    <n v="25"/>
    <s v="$100"/>
    <x v="0"/>
    <x v="4"/>
    <x v="2"/>
    <x v="5"/>
  </r>
  <r>
    <s v="ORD0058"/>
    <s v="A108"/>
    <s v="CUST019"/>
    <n v="75"/>
    <s v="$270"/>
    <x v="0"/>
    <x v="8"/>
    <x v="0"/>
    <x v="1"/>
  </r>
  <r>
    <s v="ORD0059"/>
    <s v="A101"/>
    <s v="CUST023"/>
    <n v="25"/>
    <s v="$300"/>
    <x v="0"/>
    <x v="0"/>
    <x v="0"/>
    <x v="2"/>
  </r>
  <r>
    <s v="ORD0060"/>
    <s v="A103"/>
    <s v="CUST010"/>
    <n v="125"/>
    <s v="$600"/>
    <x v="0"/>
    <x v="9"/>
    <x v="1"/>
    <x v="4"/>
  </r>
  <r>
    <s v="ORD0061"/>
    <s v="A103"/>
    <s v="CUST014"/>
    <n v="100"/>
    <s v="$480"/>
    <x v="0"/>
    <x v="8"/>
    <x v="0"/>
    <x v="4"/>
  </r>
  <r>
    <s v="ORD0062"/>
    <s v="A103"/>
    <s v="CUST028"/>
    <n v="50"/>
    <s v="$240"/>
    <x v="0"/>
    <x v="10"/>
    <x v="1"/>
    <x v="4"/>
  </r>
  <r>
    <s v="ORD0063"/>
    <s v="A102"/>
    <s v="CUST003"/>
    <n v="75"/>
    <s v="$1,350"/>
    <x v="0"/>
    <x v="4"/>
    <x v="2"/>
    <x v="0"/>
  </r>
  <r>
    <s v="ORD0064"/>
    <s v="A102"/>
    <s v="CUST002"/>
    <n v="50"/>
    <s v="$900"/>
    <x v="0"/>
    <x v="0"/>
    <x v="0"/>
    <x v="0"/>
  </r>
  <r>
    <s v="ORD0065"/>
    <s v="A106"/>
    <s v="CUST017"/>
    <n v="100"/>
    <s v="$400"/>
    <x v="0"/>
    <x v="10"/>
    <x v="1"/>
    <x v="5"/>
  </r>
  <r>
    <s v="ORD0066"/>
    <s v="A108"/>
    <s v="CUST013"/>
    <n v="75"/>
    <s v="$270"/>
    <x v="1"/>
    <x v="7"/>
    <x v="0"/>
    <x v="1"/>
  </r>
  <r>
    <s v="ORD0067"/>
    <s v="A102"/>
    <s v="CUST028"/>
    <n v="100"/>
    <s v="$1,800"/>
    <x v="0"/>
    <x v="10"/>
    <x v="1"/>
    <x v="0"/>
  </r>
  <r>
    <s v="ORD0068"/>
    <s v="A108"/>
    <s v="CUST009"/>
    <n v="75"/>
    <s v="$270"/>
    <x v="0"/>
    <x v="12"/>
    <x v="2"/>
    <x v="1"/>
  </r>
  <r>
    <s v="ORD0069"/>
    <s v="A103"/>
    <s v="CUST017"/>
    <n v="125"/>
    <s v="$600"/>
    <x v="0"/>
    <x v="10"/>
    <x v="1"/>
    <x v="4"/>
  </r>
  <r>
    <s v="ORD0070"/>
    <s v="A108"/>
    <s v="CUST024"/>
    <n v="100"/>
    <s v="$360"/>
    <x v="0"/>
    <x v="2"/>
    <x v="0"/>
    <x v="1"/>
  </r>
  <r>
    <s v="ORD0071"/>
    <s v="A102"/>
    <s v="CUST009"/>
    <n v="25"/>
    <s v="$450"/>
    <x v="0"/>
    <x v="12"/>
    <x v="2"/>
    <x v="0"/>
  </r>
  <r>
    <s v="ORD0072"/>
    <s v="A108"/>
    <s v="CUST018"/>
    <n v="50"/>
    <s v="$180"/>
    <x v="0"/>
    <x v="2"/>
    <x v="0"/>
    <x v="1"/>
  </r>
  <r>
    <s v="ORD0073"/>
    <s v="A102"/>
    <s v="CUST017"/>
    <n v="50"/>
    <s v="$900"/>
    <x v="0"/>
    <x v="10"/>
    <x v="1"/>
    <x v="0"/>
  </r>
  <r>
    <s v="ORD0074"/>
    <s v="A101"/>
    <s v="CUST029"/>
    <n v="50"/>
    <s v="$600"/>
    <x v="0"/>
    <x v="13"/>
    <x v="2"/>
    <x v="2"/>
  </r>
  <r>
    <s v="ORD0075"/>
    <s v="A101"/>
    <s v="CUST020"/>
    <n v="25"/>
    <s v="$300"/>
    <x v="0"/>
    <x v="3"/>
    <x v="1"/>
    <x v="2"/>
  </r>
  <r>
    <s v="ORD0076"/>
    <s v="A102"/>
    <s v="CUST019"/>
    <n v="125"/>
    <s v="$2,250"/>
    <x v="0"/>
    <x v="8"/>
    <x v="0"/>
    <x v="0"/>
  </r>
  <r>
    <s v="ORD0077"/>
    <s v="A108"/>
    <s v="CUST020"/>
    <n v="25"/>
    <s v="$90"/>
    <x v="0"/>
    <x v="3"/>
    <x v="1"/>
    <x v="1"/>
  </r>
  <r>
    <s v="ORD0078"/>
    <s v="A105"/>
    <s v="CUST025"/>
    <n v="50"/>
    <s v="$700"/>
    <x v="0"/>
    <x v="2"/>
    <x v="0"/>
    <x v="3"/>
  </r>
  <r>
    <s v="ORD0079"/>
    <s v="A104"/>
    <s v="CUST016"/>
    <n v="75"/>
    <s v="$600"/>
    <x v="0"/>
    <x v="11"/>
    <x v="0"/>
    <x v="6"/>
  </r>
  <r>
    <s v="ORD0080"/>
    <s v="A102"/>
    <s v="CUST029"/>
    <n v="75"/>
    <s v="$1,350"/>
    <x v="1"/>
    <x v="13"/>
    <x v="2"/>
    <x v="0"/>
  </r>
  <r>
    <s v="ORD0081"/>
    <s v="A102"/>
    <s v="CUST028"/>
    <n v="125"/>
    <s v="$2,250"/>
    <x v="0"/>
    <x v="10"/>
    <x v="1"/>
    <x v="0"/>
  </r>
  <r>
    <s v="ORD0082"/>
    <s v="A103"/>
    <s v="CUST020"/>
    <n v="25"/>
    <s v="$120"/>
    <x v="0"/>
    <x v="3"/>
    <x v="1"/>
    <x v="4"/>
  </r>
  <r>
    <s v="ORD0083"/>
    <s v="A104"/>
    <s v="CUST007"/>
    <n v="125"/>
    <s v="$1,000"/>
    <x v="0"/>
    <x v="11"/>
    <x v="0"/>
    <x v="6"/>
  </r>
  <r>
    <s v="ORD0084"/>
    <s v="A101"/>
    <s v="CUST018"/>
    <n v="125"/>
    <s v="$1,500"/>
    <x v="0"/>
    <x v="2"/>
    <x v="0"/>
    <x v="2"/>
  </r>
  <r>
    <s v="ORD0085"/>
    <s v="A104"/>
    <s v="CUST026"/>
    <n v="25"/>
    <s v="$200"/>
    <x v="0"/>
    <x v="14"/>
    <x v="2"/>
    <x v="6"/>
  </r>
  <r>
    <s v="ORD0086"/>
    <s v="A103"/>
    <s v="CUST011"/>
    <n v="100"/>
    <s v="$480"/>
    <x v="0"/>
    <x v="5"/>
    <x v="1"/>
    <x v="4"/>
  </r>
  <r>
    <s v="ORD0087"/>
    <s v="A107"/>
    <s v="CUST028"/>
    <n v="25"/>
    <s v="$400"/>
    <x v="0"/>
    <x v="10"/>
    <x v="1"/>
    <x v="7"/>
  </r>
  <r>
    <s v="ORD0088"/>
    <s v="A104"/>
    <s v="CUST025"/>
    <n v="125"/>
    <s v="$1,000"/>
    <x v="0"/>
    <x v="2"/>
    <x v="0"/>
    <x v="6"/>
  </r>
  <r>
    <s v="ORD0089"/>
    <s v="A101"/>
    <s v="CUST029"/>
    <n v="75"/>
    <s v="$900"/>
    <x v="0"/>
    <x v="13"/>
    <x v="2"/>
    <x v="2"/>
  </r>
  <r>
    <s v="ORD0090"/>
    <s v="A105"/>
    <s v="CUST024"/>
    <n v="75"/>
    <s v="$1,050"/>
    <x v="1"/>
    <x v="2"/>
    <x v="0"/>
    <x v="3"/>
  </r>
  <r>
    <s v="ORD0091"/>
    <s v="A102"/>
    <s v="CUST025"/>
    <n v="75"/>
    <s v="$1,350"/>
    <x v="0"/>
    <x v="2"/>
    <x v="0"/>
    <x v="0"/>
  </r>
  <r>
    <s v="ORD0092"/>
    <s v="A105"/>
    <s v="CUST004"/>
    <n v="75"/>
    <s v="$1,050"/>
    <x v="0"/>
    <x v="1"/>
    <x v="1"/>
    <x v="3"/>
  </r>
  <r>
    <s v="ORD0093"/>
    <s v="A107"/>
    <s v="CUST028"/>
    <n v="100"/>
    <s v="$1,600"/>
    <x v="0"/>
    <x v="10"/>
    <x v="1"/>
    <x v="7"/>
  </r>
  <r>
    <s v="ORD0094"/>
    <s v="A103"/>
    <s v="CUST029"/>
    <n v="50"/>
    <s v="$240"/>
    <x v="0"/>
    <x v="13"/>
    <x v="2"/>
    <x v="4"/>
  </r>
  <r>
    <s v="ORD0095"/>
    <s v="A103"/>
    <s v="CUST029"/>
    <n v="50"/>
    <s v="$240"/>
    <x v="0"/>
    <x v="13"/>
    <x v="2"/>
    <x v="4"/>
  </r>
  <r>
    <s v="ORD0096"/>
    <s v="A101"/>
    <s v="CUST030"/>
    <n v="100"/>
    <s v="$1,200"/>
    <x v="0"/>
    <x v="2"/>
    <x v="0"/>
    <x v="2"/>
  </r>
  <r>
    <s v="ORD0097"/>
    <s v="A105"/>
    <s v="CUST022"/>
    <n v="75"/>
    <s v="$1,050"/>
    <x v="0"/>
    <x v="11"/>
    <x v="0"/>
    <x v="3"/>
  </r>
  <r>
    <s v="ORD0098"/>
    <s v="A106"/>
    <s v="CUST022"/>
    <n v="25"/>
    <s v="$100"/>
    <x v="0"/>
    <x v="11"/>
    <x v="0"/>
    <x v="5"/>
  </r>
  <r>
    <s v="ORD0099"/>
    <s v="A108"/>
    <s v="CUST002"/>
    <n v="100"/>
    <s v="$360"/>
    <x v="1"/>
    <x v="0"/>
    <x v="0"/>
    <x v="1"/>
  </r>
  <r>
    <s v="ORD0100"/>
    <s v="A104"/>
    <s v="CUST029"/>
    <n v="25"/>
    <s v="$200"/>
    <x v="0"/>
    <x v="13"/>
    <x v="2"/>
    <x v="6"/>
  </r>
  <r>
    <m/>
    <m/>
    <m/>
    <m/>
    <s v="$72,820"/>
    <x v="2"/>
    <x v="15"/>
    <x v="3"/>
    <x v="8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  <r>
    <m/>
    <m/>
    <m/>
    <m/>
    <m/>
    <x v="2"/>
    <x v="16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D7A63-6ACD-4D4B-AE8D-D11B7EF80A7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10"/>
        <item x="12"/>
        <item x="7"/>
        <item x="6"/>
        <item x="8"/>
        <item x="0"/>
        <item x="14"/>
        <item x="2"/>
        <item x="9"/>
        <item x="13"/>
        <item x="1"/>
        <item x="4"/>
        <item x="3"/>
        <item x="5"/>
        <item x="15"/>
        <item x="16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</pivotFields>
  <rowFields count="2">
    <field x="7"/>
    <field x="6"/>
  </rowFields>
  <rowItems count="23">
    <i>
      <x/>
    </i>
    <i r="1">
      <x v="1"/>
    </i>
    <i r="1">
      <x v="9"/>
    </i>
    <i r="1">
      <x v="11"/>
    </i>
    <i r="1">
      <x v="13"/>
    </i>
    <i r="1">
      <x v="14"/>
    </i>
    <i>
      <x v="1"/>
    </i>
    <i r="1">
      <x/>
    </i>
    <i r="1">
      <x v="3"/>
    </i>
    <i r="1">
      <x v="5"/>
    </i>
    <i r="1">
      <x v="6"/>
    </i>
    <i r="1">
      <x v="8"/>
    </i>
    <i>
      <x v="2"/>
    </i>
    <i r="1">
      <x v="2"/>
    </i>
    <i r="1">
      <x v="4"/>
    </i>
    <i r="1">
      <x v="7"/>
    </i>
    <i r="1">
      <x v="10"/>
    </i>
    <i r="1">
      <x v="12"/>
    </i>
    <i>
      <x v="3"/>
    </i>
    <i r="1">
      <x v="15"/>
    </i>
    <i>
      <x v="4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8" subtotal="count" baseField="0" baseItem="0"/>
    <dataField name="Count of product2" fld="8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750FD-F48F-4ADB-B013-3592830871A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6"/>
        <item x="7"/>
        <item x="3"/>
        <item x="2"/>
        <item x="1"/>
        <item x="0"/>
        <item x="4"/>
        <item x="5"/>
        <item x="8"/>
        <item x="9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roduc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929F4-0A2B-41D3-A96D-AD97E5BA6BB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11">
        <item x="6"/>
        <item x="7"/>
        <item x="3"/>
        <item x="2"/>
        <item x="1"/>
        <item x="0"/>
        <item x="4"/>
        <item x="5"/>
        <item x="8"/>
        <item x="9"/>
        <item t="default"/>
      </items>
    </pivotField>
  </pivotFields>
  <rowFields count="2">
    <field x="5"/>
    <field x="8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t="grand">
      <x/>
    </i>
  </rowItems>
  <colItems count="1">
    <i/>
  </colItems>
  <dataFields count="1">
    <dataField name="Count of produc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1E3D-D262-4BCB-8F7D-16AB0BD7A3F2}">
  <dimension ref="A3:I26"/>
  <sheetViews>
    <sheetView workbookViewId="0">
      <selection activeCell="I3" sqref="I3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16.5546875" bestFit="1" customWidth="1"/>
  </cols>
  <sheetData>
    <row r="3" spans="1:9" x14ac:dyDescent="0.3">
      <c r="A3" s="9" t="s">
        <v>276</v>
      </c>
      <c r="B3" t="s">
        <v>280</v>
      </c>
      <c r="C3" t="s">
        <v>281</v>
      </c>
      <c r="H3" s="19" t="s">
        <v>282</v>
      </c>
      <c r="I3" t="s">
        <v>275</v>
      </c>
    </row>
    <row r="4" spans="1:9" x14ac:dyDescent="0.3">
      <c r="A4" s="10" t="s">
        <v>208</v>
      </c>
      <c r="B4" s="12">
        <v>34</v>
      </c>
      <c r="C4" s="13">
        <v>0.33663366336633666</v>
      </c>
    </row>
    <row r="5" spans="1:9" x14ac:dyDescent="0.3">
      <c r="A5" s="11" t="s">
        <v>243</v>
      </c>
      <c r="B5" s="12">
        <v>14</v>
      </c>
      <c r="C5" s="13">
        <v>0.13861386138613863</v>
      </c>
    </row>
    <row r="6" spans="1:9" x14ac:dyDescent="0.3">
      <c r="A6" s="11" t="s">
        <v>225</v>
      </c>
      <c r="B6" s="12">
        <v>4</v>
      </c>
      <c r="C6" s="13">
        <v>3.9603960396039604E-2</v>
      </c>
    </row>
    <row r="7" spans="1:9" x14ac:dyDescent="0.3">
      <c r="A7" s="11" t="s">
        <v>207</v>
      </c>
      <c r="B7" s="12">
        <v>8</v>
      </c>
      <c r="C7" s="13">
        <v>7.9207920792079209E-2</v>
      </c>
    </row>
    <row r="8" spans="1:9" x14ac:dyDescent="0.3">
      <c r="A8" s="11" t="s">
        <v>250</v>
      </c>
      <c r="B8" s="12">
        <v>4</v>
      </c>
      <c r="C8" s="13">
        <v>3.9603960396039604E-2</v>
      </c>
    </row>
    <row r="9" spans="1:9" x14ac:dyDescent="0.3">
      <c r="A9" s="11" t="s">
        <v>228</v>
      </c>
      <c r="B9" s="12">
        <v>4</v>
      </c>
      <c r="C9" s="13">
        <v>3.9603960396039604E-2</v>
      </c>
    </row>
    <row r="10" spans="1:9" x14ac:dyDescent="0.3">
      <c r="A10" s="10" t="s">
        <v>198</v>
      </c>
      <c r="B10" s="12">
        <v>41</v>
      </c>
      <c r="C10" s="13">
        <v>0.40594059405940597</v>
      </c>
    </row>
    <row r="11" spans="1:9" x14ac:dyDescent="0.3">
      <c r="A11" s="11" t="s">
        <v>216</v>
      </c>
      <c r="B11" s="12">
        <v>9</v>
      </c>
      <c r="C11" s="13">
        <v>8.9108910891089105E-2</v>
      </c>
    </row>
    <row r="12" spans="1:9" x14ac:dyDescent="0.3">
      <c r="A12" s="11" t="s">
        <v>233</v>
      </c>
      <c r="B12" s="12">
        <v>3</v>
      </c>
      <c r="C12" s="13">
        <v>2.9702970297029702E-2</v>
      </c>
    </row>
    <row r="13" spans="1:9" x14ac:dyDescent="0.3">
      <c r="A13" s="11" t="s">
        <v>236</v>
      </c>
      <c r="B13" s="12">
        <v>8</v>
      </c>
      <c r="C13" s="13">
        <v>7.9207920792079209E-2</v>
      </c>
    </row>
    <row r="14" spans="1:9" x14ac:dyDescent="0.3">
      <c r="A14" s="11" t="s">
        <v>197</v>
      </c>
      <c r="B14" s="12">
        <v>6</v>
      </c>
      <c r="C14" s="13">
        <v>5.9405940594059403E-2</v>
      </c>
    </row>
    <row r="15" spans="1:9" x14ac:dyDescent="0.3">
      <c r="A15" s="11" t="s">
        <v>213</v>
      </c>
      <c r="B15" s="12">
        <v>15</v>
      </c>
      <c r="C15" s="13">
        <v>0.14851485148514851</v>
      </c>
    </row>
    <row r="16" spans="1:9" x14ac:dyDescent="0.3">
      <c r="A16" s="10" t="s">
        <v>204</v>
      </c>
      <c r="B16" s="12">
        <v>25</v>
      </c>
      <c r="C16" s="13">
        <v>0.24752475247524752</v>
      </c>
    </row>
    <row r="17" spans="1:3" x14ac:dyDescent="0.3">
      <c r="A17" s="11" t="s">
        <v>222</v>
      </c>
      <c r="B17" s="12">
        <v>6</v>
      </c>
      <c r="C17" s="13">
        <v>5.9405940594059403E-2</v>
      </c>
    </row>
    <row r="18" spans="1:3" x14ac:dyDescent="0.3">
      <c r="A18" s="11" t="s">
        <v>219</v>
      </c>
      <c r="B18" s="12">
        <v>2</v>
      </c>
      <c r="C18" s="13">
        <v>1.9801980198019802E-2</v>
      </c>
    </row>
    <row r="19" spans="1:3" x14ac:dyDescent="0.3">
      <c r="A19" s="11" t="s">
        <v>263</v>
      </c>
      <c r="B19" s="12">
        <v>1</v>
      </c>
      <c r="C19" s="13">
        <v>9.9009900990099011E-3</v>
      </c>
    </row>
    <row r="20" spans="1:3" x14ac:dyDescent="0.3">
      <c r="A20" s="11" t="s">
        <v>271</v>
      </c>
      <c r="B20" s="12">
        <v>8</v>
      </c>
      <c r="C20" s="13">
        <v>7.9207920792079209E-2</v>
      </c>
    </row>
    <row r="21" spans="1:3" x14ac:dyDescent="0.3">
      <c r="A21" s="11" t="s">
        <v>203</v>
      </c>
      <c r="B21" s="12">
        <v>8</v>
      </c>
      <c r="C21" s="13">
        <v>7.9207920792079209E-2</v>
      </c>
    </row>
    <row r="22" spans="1:3" x14ac:dyDescent="0.3">
      <c r="A22" s="10" t="s">
        <v>277</v>
      </c>
      <c r="B22" s="12">
        <v>1</v>
      </c>
      <c r="C22" s="13">
        <v>9.9009900990099011E-3</v>
      </c>
    </row>
    <row r="23" spans="1:3" x14ac:dyDescent="0.3">
      <c r="A23" s="11" t="s">
        <v>277</v>
      </c>
      <c r="B23" s="12">
        <v>1</v>
      </c>
      <c r="C23" s="13">
        <v>9.9009900990099011E-3</v>
      </c>
    </row>
    <row r="24" spans="1:3" x14ac:dyDescent="0.3">
      <c r="A24" s="10" t="s">
        <v>278</v>
      </c>
      <c r="B24" s="12"/>
      <c r="C24" s="13">
        <v>0</v>
      </c>
    </row>
    <row r="25" spans="1:3" x14ac:dyDescent="0.3">
      <c r="A25" s="11" t="s">
        <v>278</v>
      </c>
      <c r="B25" s="12"/>
      <c r="C25" s="13">
        <v>0</v>
      </c>
    </row>
    <row r="26" spans="1:3" x14ac:dyDescent="0.3">
      <c r="A26" s="10" t="s">
        <v>279</v>
      </c>
      <c r="B26" s="12">
        <v>101</v>
      </c>
      <c r="C26" s="13">
        <v>1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D8F0-B668-40B6-8A00-5829600E194E}">
  <dimension ref="A3:L14"/>
  <sheetViews>
    <sheetView workbookViewId="0">
      <selection activeCell="L3" sqref="L3"/>
    </sheetView>
  </sheetViews>
  <sheetFormatPr defaultRowHeight="14.4" x14ac:dyDescent="0.3"/>
  <cols>
    <col min="1" max="1" width="14.44140625" bestFit="1" customWidth="1"/>
    <col min="2" max="2" width="15.5546875" bestFit="1" customWidth="1"/>
  </cols>
  <sheetData>
    <row r="3" spans="1:12" x14ac:dyDescent="0.3">
      <c r="A3" s="9" t="s">
        <v>276</v>
      </c>
      <c r="B3" t="s">
        <v>280</v>
      </c>
      <c r="L3" s="19" t="s">
        <v>282</v>
      </c>
    </row>
    <row r="4" spans="1:12" x14ac:dyDescent="0.3">
      <c r="A4" s="10" t="s">
        <v>181</v>
      </c>
      <c r="B4" s="12">
        <v>12</v>
      </c>
      <c r="L4" t="s">
        <v>283</v>
      </c>
    </row>
    <row r="5" spans="1:12" x14ac:dyDescent="0.3">
      <c r="A5" s="10" t="s">
        <v>187</v>
      </c>
      <c r="B5" s="12">
        <v>12</v>
      </c>
    </row>
    <row r="6" spans="1:12" x14ac:dyDescent="0.3">
      <c r="A6" s="10" t="s">
        <v>183</v>
      </c>
      <c r="B6" s="12">
        <v>12</v>
      </c>
    </row>
    <row r="7" spans="1:12" x14ac:dyDescent="0.3">
      <c r="A7" s="10" t="s">
        <v>175</v>
      </c>
      <c r="B7" s="12">
        <v>13</v>
      </c>
    </row>
    <row r="8" spans="1:12" x14ac:dyDescent="0.3">
      <c r="A8" s="10" t="s">
        <v>188</v>
      </c>
      <c r="B8" s="12">
        <v>12</v>
      </c>
    </row>
    <row r="9" spans="1:12" x14ac:dyDescent="0.3">
      <c r="A9" s="10" t="s">
        <v>177</v>
      </c>
      <c r="B9" s="12">
        <v>13</v>
      </c>
    </row>
    <row r="10" spans="1:12" x14ac:dyDescent="0.3">
      <c r="A10" s="10" t="s">
        <v>179</v>
      </c>
      <c r="B10" s="12">
        <v>13</v>
      </c>
    </row>
    <row r="11" spans="1:12" x14ac:dyDescent="0.3">
      <c r="A11" s="10" t="s">
        <v>186</v>
      </c>
      <c r="B11" s="12">
        <v>13</v>
      </c>
    </row>
    <row r="12" spans="1:12" x14ac:dyDescent="0.3">
      <c r="A12" s="10" t="s">
        <v>277</v>
      </c>
      <c r="B12" s="12">
        <v>1</v>
      </c>
    </row>
    <row r="13" spans="1:12" x14ac:dyDescent="0.3">
      <c r="A13" s="10" t="s">
        <v>278</v>
      </c>
      <c r="B13" s="12"/>
    </row>
    <row r="14" spans="1:12" x14ac:dyDescent="0.3">
      <c r="A14" s="10" t="s">
        <v>279</v>
      </c>
      <c r="B14" s="12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B3E7-D109-4731-9F60-EFB0ECDD7083}">
  <dimension ref="A3:K23"/>
  <sheetViews>
    <sheetView tabSelected="1" workbookViewId="0">
      <selection activeCell="J16" sqref="J16"/>
    </sheetView>
  </sheetViews>
  <sheetFormatPr defaultRowHeight="14.4" x14ac:dyDescent="0.3"/>
  <cols>
    <col min="1" max="1" width="18.44140625" bestFit="1" customWidth="1"/>
    <col min="2" max="2" width="15.5546875" bestFit="1" customWidth="1"/>
  </cols>
  <sheetData>
    <row r="3" spans="1:11" x14ac:dyDescent="0.3">
      <c r="A3" s="9" t="s">
        <v>276</v>
      </c>
      <c r="B3" t="s">
        <v>280</v>
      </c>
      <c r="K3" s="19" t="s">
        <v>282</v>
      </c>
    </row>
    <row r="4" spans="1:11" x14ac:dyDescent="0.3">
      <c r="A4" s="10" t="s">
        <v>10</v>
      </c>
      <c r="B4" s="12">
        <v>89</v>
      </c>
      <c r="K4" t="s">
        <v>284</v>
      </c>
    </row>
    <row r="5" spans="1:11" x14ac:dyDescent="0.3">
      <c r="A5" s="11" t="s">
        <v>181</v>
      </c>
      <c r="B5" s="12">
        <v>10</v>
      </c>
    </row>
    <row r="6" spans="1:11" x14ac:dyDescent="0.3">
      <c r="A6" s="11" t="s">
        <v>187</v>
      </c>
      <c r="B6" s="12">
        <v>12</v>
      </c>
    </row>
    <row r="7" spans="1:11" x14ac:dyDescent="0.3">
      <c r="A7" s="11" t="s">
        <v>183</v>
      </c>
      <c r="B7" s="12">
        <v>9</v>
      </c>
    </row>
    <row r="8" spans="1:11" x14ac:dyDescent="0.3">
      <c r="A8" s="11" t="s">
        <v>175</v>
      </c>
      <c r="B8" s="12">
        <v>13</v>
      </c>
    </row>
    <row r="9" spans="1:11" x14ac:dyDescent="0.3">
      <c r="A9" s="11" t="s">
        <v>188</v>
      </c>
      <c r="B9" s="12">
        <v>9</v>
      </c>
    </row>
    <row r="10" spans="1:11" x14ac:dyDescent="0.3">
      <c r="A10" s="11" t="s">
        <v>177</v>
      </c>
      <c r="B10" s="12">
        <v>12</v>
      </c>
    </row>
    <row r="11" spans="1:11" x14ac:dyDescent="0.3">
      <c r="A11" s="11" t="s">
        <v>179</v>
      </c>
      <c r="B11" s="12">
        <v>12</v>
      </c>
    </row>
    <row r="12" spans="1:11" x14ac:dyDescent="0.3">
      <c r="A12" s="11" t="s">
        <v>186</v>
      </c>
      <c r="B12" s="12">
        <v>12</v>
      </c>
    </row>
    <row r="13" spans="1:11" x14ac:dyDescent="0.3">
      <c r="A13" s="10" t="s">
        <v>46</v>
      </c>
      <c r="B13" s="12">
        <v>11</v>
      </c>
    </row>
    <row r="14" spans="1:11" x14ac:dyDescent="0.3">
      <c r="A14" s="11" t="s">
        <v>181</v>
      </c>
      <c r="B14" s="12">
        <v>2</v>
      </c>
    </row>
    <row r="15" spans="1:11" x14ac:dyDescent="0.3">
      <c r="A15" s="11" t="s">
        <v>183</v>
      </c>
      <c r="B15" s="12">
        <v>3</v>
      </c>
    </row>
    <row r="16" spans="1:11" x14ac:dyDescent="0.3">
      <c r="A16" s="11" t="s">
        <v>188</v>
      </c>
      <c r="B16" s="12">
        <v>3</v>
      </c>
    </row>
    <row r="17" spans="1:2" x14ac:dyDescent="0.3">
      <c r="A17" s="11" t="s">
        <v>177</v>
      </c>
      <c r="B17" s="12">
        <v>1</v>
      </c>
    </row>
    <row r="18" spans="1:2" x14ac:dyDescent="0.3">
      <c r="A18" s="11" t="s">
        <v>179</v>
      </c>
      <c r="B18" s="12">
        <v>1</v>
      </c>
    </row>
    <row r="19" spans="1:2" x14ac:dyDescent="0.3">
      <c r="A19" s="11" t="s">
        <v>186</v>
      </c>
      <c r="B19" s="12">
        <v>1</v>
      </c>
    </row>
    <row r="20" spans="1:2" x14ac:dyDescent="0.3">
      <c r="A20" s="10" t="s">
        <v>278</v>
      </c>
      <c r="B20" s="12">
        <v>1</v>
      </c>
    </row>
    <row r="21" spans="1:2" x14ac:dyDescent="0.3">
      <c r="A21" s="11" t="s">
        <v>277</v>
      </c>
      <c r="B21" s="12">
        <v>1</v>
      </c>
    </row>
    <row r="22" spans="1:2" x14ac:dyDescent="0.3">
      <c r="A22" s="11" t="s">
        <v>278</v>
      </c>
      <c r="B22" s="12"/>
    </row>
    <row r="23" spans="1:2" x14ac:dyDescent="0.3">
      <c r="A23" s="10" t="s">
        <v>279</v>
      </c>
      <c r="B23" s="1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pane ySplit="1" topLeftCell="A2" activePane="bottomLeft" state="frozen"/>
      <selection pane="bottomLeft" activeCell="M10" sqref="M10"/>
    </sheetView>
  </sheetViews>
  <sheetFormatPr defaultRowHeight="14.4" x14ac:dyDescent="0.3"/>
  <cols>
    <col min="6" max="7" width="15.5546875" customWidth="1"/>
    <col min="8" max="8" width="11.33203125" customWidth="1"/>
    <col min="9" max="9" width="20.109375" customWidth="1"/>
    <col min="10" max="10" width="12.88671875" customWidth="1"/>
    <col min="11" max="11" width="15.21875" customWidth="1"/>
    <col min="12" max="13" width="14.77734375" customWidth="1"/>
    <col min="14" max="14" width="15.21875" customWidth="1"/>
    <col min="15" max="15" width="31.6640625" customWidth="1"/>
  </cols>
  <sheetData>
    <row r="1" spans="1:31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8" t="s">
        <v>192</v>
      </c>
      <c r="H1" s="7" t="s">
        <v>193</v>
      </c>
      <c r="I1" s="7" t="s">
        <v>274</v>
      </c>
      <c r="J1" s="4"/>
      <c r="K1" s="7" t="s">
        <v>286</v>
      </c>
      <c r="L1" s="4"/>
      <c r="M1" s="4"/>
      <c r="N1" s="7" t="s">
        <v>287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" thickBot="1" x14ac:dyDescent="0.35">
      <c r="A2" s="4" t="s">
        <v>6</v>
      </c>
      <c r="B2" s="4" t="s">
        <v>7</v>
      </c>
      <c r="C2" s="4" t="s">
        <v>8</v>
      </c>
      <c r="D2" s="5">
        <v>100</v>
      </c>
      <c r="E2" s="5" t="s">
        <v>9</v>
      </c>
      <c r="F2" s="4" t="s">
        <v>10</v>
      </c>
      <c r="G2" s="4" t="str">
        <f>INDEX('Customer data'!D:D,MATCH(Order!C2,'Customer data'!A:A,0))</f>
        <v>London</v>
      </c>
      <c r="H2" s="4" t="str">
        <f>VLOOKUP(C2,'Customer data'!A:E,5)</f>
        <v>UK</v>
      </c>
      <c r="I2" s="4" t="str">
        <f>VLOOKUP(B2,Product!$A:$D,2)</f>
        <v>Office Desk</v>
      </c>
      <c r="J2" s="4"/>
      <c r="K2" s="4" t="s">
        <v>198</v>
      </c>
      <c r="L2" s="4">
        <f>SUMIF(H:H,"UK",D:D)</f>
        <v>3025</v>
      </c>
      <c r="M2" s="4"/>
      <c r="N2" s="4">
        <f>COUNTIF(H:H,"UK")</f>
        <v>41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 thickBot="1" x14ac:dyDescent="0.35">
      <c r="A3" s="4" t="s">
        <v>11</v>
      </c>
      <c r="B3" s="4" t="s">
        <v>12</v>
      </c>
      <c r="C3" s="4" t="s">
        <v>8</v>
      </c>
      <c r="D3" s="5">
        <v>75</v>
      </c>
      <c r="E3" s="5" t="s">
        <v>13</v>
      </c>
      <c r="F3" s="4" t="s">
        <v>10</v>
      </c>
      <c r="G3" s="4" t="str">
        <f>INDEX('Customer data'!D:D,MATCH(Order!C3,'Customer data'!A:A,0))</f>
        <v>London</v>
      </c>
      <c r="H3" s="4" t="str">
        <f>VLOOKUP(C3,'Customer data'!A:E,5)</f>
        <v>UK</v>
      </c>
      <c r="I3" s="4" t="str">
        <f>VLOOKUP(B3,Product!$A:$D,2)</f>
        <v>Monitor Stand</v>
      </c>
      <c r="J3" s="4"/>
      <c r="K3" s="4" t="s">
        <v>204</v>
      </c>
      <c r="L3" s="4">
        <f>SUMIF(H:H,"USA",D:D)</f>
        <v>1600</v>
      </c>
      <c r="M3" s="4"/>
      <c r="N3" s="4">
        <f>COUNTIF(H:H,"USA")</f>
        <v>25</v>
      </c>
      <c r="O3" s="6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" thickBot="1" x14ac:dyDescent="0.35">
      <c r="A4" s="4" t="s">
        <v>14</v>
      </c>
      <c r="B4" s="4" t="s">
        <v>15</v>
      </c>
      <c r="C4" s="4" t="s">
        <v>16</v>
      </c>
      <c r="D4" s="5">
        <v>100</v>
      </c>
      <c r="E4" s="5" t="s">
        <v>17</v>
      </c>
      <c r="F4" s="4" t="s">
        <v>10</v>
      </c>
      <c r="G4" s="4" t="str">
        <f>INDEX('Customer data'!D:D,MATCH(Order!C4,'Customer data'!A:A,0))</f>
        <v>Ottawa</v>
      </c>
      <c r="H4" s="4" t="str">
        <f>VLOOKUP(C4,'Customer data'!A:E,5)</f>
        <v>Canada</v>
      </c>
      <c r="I4" s="4" t="str">
        <f>VLOOKUP(B4,Product!$A:$D,2)</f>
        <v>Leather Chair</v>
      </c>
      <c r="J4" s="4"/>
      <c r="K4" s="4" t="s">
        <v>285</v>
      </c>
      <c r="L4" s="4">
        <f>SUMIF(H:H,"canada",D:D)</f>
        <v>2475</v>
      </c>
      <c r="M4" s="4"/>
      <c r="N4" s="4">
        <f>COUNTIF(H:H,"canada")</f>
        <v>34</v>
      </c>
      <c r="O4" s="6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thickBot="1" x14ac:dyDescent="0.35">
      <c r="A5" s="4" t="s">
        <v>18</v>
      </c>
      <c r="B5" s="4" t="s">
        <v>19</v>
      </c>
      <c r="C5" s="4" t="s">
        <v>16</v>
      </c>
      <c r="D5" s="5">
        <v>100</v>
      </c>
      <c r="E5" s="5" t="s">
        <v>20</v>
      </c>
      <c r="F5" s="4" t="s">
        <v>10</v>
      </c>
      <c r="G5" s="4" t="str">
        <f>INDEX('Customer data'!D:D,MATCH(Order!C5,'Customer data'!A:A,0))</f>
        <v>Ottawa</v>
      </c>
      <c r="H5" s="4" t="str">
        <f>VLOOKUP(C5,'Customer data'!A:E,5)</f>
        <v>Canada</v>
      </c>
      <c r="I5" s="4" t="str">
        <f>VLOOKUP(B5,Product!$A:$D,2)</f>
        <v>Filing Cabinet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thickBot="1" x14ac:dyDescent="0.35">
      <c r="A6" s="4" t="s">
        <v>21</v>
      </c>
      <c r="B6" s="4" t="s">
        <v>19</v>
      </c>
      <c r="C6" s="4" t="s">
        <v>22</v>
      </c>
      <c r="D6" s="5">
        <v>50</v>
      </c>
      <c r="E6" s="5" t="s">
        <v>23</v>
      </c>
      <c r="F6" s="4" t="s">
        <v>10</v>
      </c>
      <c r="G6" s="4" t="str">
        <f>INDEX('Customer data'!D:D,MATCH(Order!C6,'Customer data'!A:A,0))</f>
        <v>Manchester</v>
      </c>
      <c r="H6" s="4" t="str">
        <f>VLOOKUP(C6,'Customer data'!A:E,5)</f>
        <v>UK</v>
      </c>
      <c r="I6" s="4" t="str">
        <f>VLOOKUP(B6,Product!$A:$D,2)</f>
        <v>Filing Cabinet</v>
      </c>
      <c r="J6" s="4"/>
      <c r="L6" s="4"/>
      <c r="M6" s="4"/>
      <c r="N6" s="4"/>
      <c r="O6" s="6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 thickBot="1" x14ac:dyDescent="0.35">
      <c r="A7" s="4" t="s">
        <v>24</v>
      </c>
      <c r="B7" s="4" t="s">
        <v>25</v>
      </c>
      <c r="C7" s="4" t="s">
        <v>26</v>
      </c>
      <c r="D7" s="5">
        <v>25</v>
      </c>
      <c r="E7" s="5" t="s">
        <v>27</v>
      </c>
      <c r="F7" s="4" t="s">
        <v>10</v>
      </c>
      <c r="G7" s="4" t="str">
        <f>INDEX('Customer data'!D:D,MATCH(Order!C7,'Customer data'!A:A,0))</f>
        <v>Toronto</v>
      </c>
      <c r="H7" s="4" t="str">
        <f>VLOOKUP(C7,'Customer data'!A:E,5)</f>
        <v>Canada</v>
      </c>
      <c r="I7" s="4" t="str">
        <f>VLOOKUP(B7,Product!$A:$D,2)</f>
        <v>Standing Lamp</v>
      </c>
      <c r="J7" s="4"/>
      <c r="K7" s="7" t="s">
        <v>288</v>
      </c>
      <c r="L7" s="4"/>
      <c r="M7" s="4"/>
      <c r="N7" s="7" t="s">
        <v>288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thickBot="1" x14ac:dyDescent="0.35">
      <c r="A8" s="4" t="s">
        <v>28</v>
      </c>
      <c r="B8" s="4" t="s">
        <v>15</v>
      </c>
      <c r="C8" s="4" t="s">
        <v>29</v>
      </c>
      <c r="D8" s="5">
        <v>125</v>
      </c>
      <c r="E8" s="5" t="s">
        <v>30</v>
      </c>
      <c r="F8" s="4" t="s">
        <v>10</v>
      </c>
      <c r="G8" s="4" t="str">
        <f>INDEX('Customer data'!D:D,MATCH(Order!C8,'Customer data'!A:A,0))</f>
        <v>Seattle</v>
      </c>
      <c r="H8" s="4" t="str">
        <f>VLOOKUP(C8,'Customer data'!A:E,5)</f>
        <v>USA</v>
      </c>
      <c r="I8" s="4" t="str">
        <f>VLOOKUP(B8,Product!$A:$D,2)</f>
        <v>Leather Chair</v>
      </c>
      <c r="J8" s="4"/>
      <c r="K8" s="18" t="s">
        <v>290</v>
      </c>
      <c r="L8" s="4"/>
      <c r="M8" s="4"/>
      <c r="N8" s="18" t="s">
        <v>289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thickBot="1" x14ac:dyDescent="0.35">
      <c r="A9" s="4" t="s">
        <v>31</v>
      </c>
      <c r="B9" s="4" t="s">
        <v>32</v>
      </c>
      <c r="C9" s="4" t="s">
        <v>33</v>
      </c>
      <c r="D9" s="5">
        <v>25</v>
      </c>
      <c r="E9" s="5" t="s">
        <v>34</v>
      </c>
      <c r="F9" s="4" t="s">
        <v>10</v>
      </c>
      <c r="G9" s="4" t="str">
        <f>INDEX('Customer data'!D:D,MATCH(Order!C9,'Customer data'!A:A,0))</f>
        <v>Vancouver</v>
      </c>
      <c r="H9" s="4" t="str">
        <f>VLOOKUP(C9,'Customer data'!A:E,5)</f>
        <v>Canada</v>
      </c>
      <c r="I9" s="4" t="str">
        <f>VLOOKUP(B9,Product!$A:$D,2)</f>
        <v>Whiteboard</v>
      </c>
      <c r="J9" s="4"/>
      <c r="K9" s="4"/>
      <c r="L9" s="4"/>
      <c r="M9" s="4"/>
      <c r="N9" s="4"/>
      <c r="O9" s="6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thickBot="1" x14ac:dyDescent="0.35">
      <c r="A10" s="4" t="s">
        <v>35</v>
      </c>
      <c r="B10" s="4" t="s">
        <v>25</v>
      </c>
      <c r="C10" s="4" t="s">
        <v>16</v>
      </c>
      <c r="D10" s="5">
        <v>75</v>
      </c>
      <c r="E10" s="5" t="s">
        <v>36</v>
      </c>
      <c r="F10" s="4" t="s">
        <v>10</v>
      </c>
      <c r="G10" s="4" t="str">
        <f>INDEX('Customer data'!D:D,MATCH(Order!C10,'Customer data'!A:A,0))</f>
        <v>Ottawa</v>
      </c>
      <c r="H10" s="4" t="str">
        <f>VLOOKUP(C10,'Customer data'!A:E,5)</f>
        <v>Canada</v>
      </c>
      <c r="I10" s="4" t="str">
        <f>VLOOKUP(B10,Product!$A:$D,2)</f>
        <v>Standing Lamp</v>
      </c>
      <c r="J10" s="4"/>
      <c r="K10" s="4"/>
      <c r="L10" s="4"/>
      <c r="M10" s="4"/>
      <c r="N10" s="4"/>
      <c r="O10" s="6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thickBot="1" x14ac:dyDescent="0.35">
      <c r="A11" s="4" t="s">
        <v>37</v>
      </c>
      <c r="B11" s="4" t="s">
        <v>38</v>
      </c>
      <c r="C11" s="4" t="s">
        <v>39</v>
      </c>
      <c r="D11" s="5">
        <v>25</v>
      </c>
      <c r="E11" s="5" t="s">
        <v>40</v>
      </c>
      <c r="F11" s="4" t="s">
        <v>10</v>
      </c>
      <c r="G11" s="4" t="str">
        <f>INDEX('Customer data'!D:D,MATCH(Order!C11,'Customer data'!A:A,0))</f>
        <v>Houston</v>
      </c>
      <c r="H11" s="4" t="str">
        <f>VLOOKUP(C11,'Customer data'!A:E,5)</f>
        <v>USA</v>
      </c>
      <c r="I11" s="4" t="str">
        <f>VLOOKUP(B11,Product!$A:$D,2)</f>
        <v>Bookshelf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thickBot="1" x14ac:dyDescent="0.35">
      <c r="A12" s="4" t="s">
        <v>41</v>
      </c>
      <c r="B12" s="4" t="s">
        <v>7</v>
      </c>
      <c r="C12" s="4" t="s">
        <v>16</v>
      </c>
      <c r="D12" s="5">
        <v>75</v>
      </c>
      <c r="E12" s="5" t="s">
        <v>42</v>
      </c>
      <c r="F12" s="4" t="s">
        <v>10</v>
      </c>
      <c r="G12" s="4" t="str">
        <f>INDEX('Customer data'!D:D,MATCH(Order!C12,'Customer data'!A:A,0))</f>
        <v>Ottawa</v>
      </c>
      <c r="H12" s="4" t="str">
        <f>VLOOKUP(C12,'Customer data'!A:E,5)</f>
        <v>Canada</v>
      </c>
      <c r="I12" s="4" t="str">
        <f>VLOOKUP(B12,Product!$A:$D,2)</f>
        <v>Office Desk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thickBot="1" x14ac:dyDescent="0.35">
      <c r="A13" s="4" t="s">
        <v>43</v>
      </c>
      <c r="B13" s="4" t="s">
        <v>12</v>
      </c>
      <c r="C13" s="4" t="s">
        <v>39</v>
      </c>
      <c r="D13" s="5">
        <v>75</v>
      </c>
      <c r="E13" s="5" t="s">
        <v>13</v>
      </c>
      <c r="F13" s="4" t="s">
        <v>10</v>
      </c>
      <c r="G13" s="4" t="str">
        <f>INDEX('Customer data'!D:D,MATCH(Order!C13,'Customer data'!A:A,0))</f>
        <v>Houston</v>
      </c>
      <c r="H13" s="4" t="str">
        <f>VLOOKUP(C13,'Customer data'!A:E,5)</f>
        <v>USA</v>
      </c>
      <c r="I13" s="4" t="str">
        <f>VLOOKUP(B13,Product!$A:$D,2)</f>
        <v>Monitor Stand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thickBot="1" x14ac:dyDescent="0.35">
      <c r="A14" s="4" t="s">
        <v>44</v>
      </c>
      <c r="B14" s="4" t="s">
        <v>19</v>
      </c>
      <c r="C14" s="4" t="s">
        <v>45</v>
      </c>
      <c r="D14" s="5">
        <v>50</v>
      </c>
      <c r="E14" s="5" t="s">
        <v>23</v>
      </c>
      <c r="F14" s="4" t="s">
        <v>46</v>
      </c>
      <c r="G14" s="4" t="str">
        <f>INDEX('Customer data'!D:D,MATCH(Order!C14,'Customer data'!A:A,0))</f>
        <v>Glasgow</v>
      </c>
      <c r="H14" s="4" t="str">
        <f>VLOOKUP(C14,'Customer data'!A:E,5)</f>
        <v>UK</v>
      </c>
      <c r="I14" s="4" t="str">
        <f>VLOOKUP(B14,Product!$A:$D,2)</f>
        <v>Filing Cabinet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thickBot="1" x14ac:dyDescent="0.35">
      <c r="A15" s="4" t="s">
        <v>47</v>
      </c>
      <c r="B15" s="4" t="s">
        <v>48</v>
      </c>
      <c r="C15" s="4" t="s">
        <v>49</v>
      </c>
      <c r="D15" s="5">
        <v>75</v>
      </c>
      <c r="E15" s="5" t="s">
        <v>17</v>
      </c>
      <c r="F15" s="4" t="s">
        <v>10</v>
      </c>
      <c r="G15" s="4" t="str">
        <f>INDEX('Customer data'!D:D,MATCH(Order!C15,'Customer data'!A:A,0))</f>
        <v>Liverpool</v>
      </c>
      <c r="H15" s="4" t="str">
        <f>VLOOKUP(C15,'Customer data'!A:E,5)</f>
        <v>UK</v>
      </c>
      <c r="I15" s="4" t="str">
        <f>VLOOKUP(B15,Product!$A:$D,2)</f>
        <v>Ergonomic Chair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thickBot="1" x14ac:dyDescent="0.35">
      <c r="A16" s="4" t="s">
        <v>50</v>
      </c>
      <c r="B16" s="4" t="s">
        <v>15</v>
      </c>
      <c r="C16" s="4" t="s">
        <v>51</v>
      </c>
      <c r="D16" s="5">
        <v>50</v>
      </c>
      <c r="E16" s="5" t="s">
        <v>52</v>
      </c>
      <c r="F16" s="4" t="s">
        <v>10</v>
      </c>
      <c r="G16" s="4" t="str">
        <f>INDEX('Customer data'!D:D,MATCH(Order!C16,'Customer data'!A:A,0))</f>
        <v>Manchester</v>
      </c>
      <c r="H16" s="4" t="str">
        <f>VLOOKUP(C16,'Customer data'!A:E,5)</f>
        <v>UK</v>
      </c>
      <c r="I16" s="4" t="str">
        <f>VLOOKUP(B16,Product!$A:$D,2)</f>
        <v>Leather Chair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thickBot="1" x14ac:dyDescent="0.35">
      <c r="A17" s="4" t="s">
        <v>53</v>
      </c>
      <c r="B17" s="4" t="s">
        <v>48</v>
      </c>
      <c r="C17" s="4" t="s">
        <v>54</v>
      </c>
      <c r="D17" s="5">
        <v>125</v>
      </c>
      <c r="E17" s="5" t="s">
        <v>55</v>
      </c>
      <c r="F17" s="4" t="s">
        <v>10</v>
      </c>
      <c r="G17" s="4" t="str">
        <f>INDEX('Customer data'!D:D,MATCH(Order!C17,'Customer data'!A:A,0))</f>
        <v>Liverpool</v>
      </c>
      <c r="H17" s="4" t="str">
        <f>VLOOKUP(C17,'Customer data'!A:E,5)</f>
        <v>UK</v>
      </c>
      <c r="I17" s="4" t="str">
        <f>VLOOKUP(B17,Product!$A:$D,2)</f>
        <v>Ergonomic Chair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thickBot="1" x14ac:dyDescent="0.35">
      <c r="A18" s="4" t="s">
        <v>56</v>
      </c>
      <c r="B18" s="4" t="s">
        <v>19</v>
      </c>
      <c r="C18" s="4" t="s">
        <v>8</v>
      </c>
      <c r="D18" s="5">
        <v>100</v>
      </c>
      <c r="E18" s="5" t="s">
        <v>20</v>
      </c>
      <c r="F18" s="4" t="s">
        <v>10</v>
      </c>
      <c r="G18" s="4" t="str">
        <f>INDEX('Customer data'!D:D,MATCH(Order!C18,'Customer data'!A:A,0))</f>
        <v>London</v>
      </c>
      <c r="H18" s="4" t="str">
        <f>VLOOKUP(C18,'Customer data'!A:E,5)</f>
        <v>UK</v>
      </c>
      <c r="I18" s="4" t="str">
        <f>VLOOKUP(B18,Product!$A:$D,2)</f>
        <v>Filing Cabinet</v>
      </c>
      <c r="J18" s="4"/>
      <c r="K18" s="1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thickBot="1" x14ac:dyDescent="0.35">
      <c r="A19" s="4" t="s">
        <v>57</v>
      </c>
      <c r="B19" s="4" t="s">
        <v>25</v>
      </c>
      <c r="C19" s="4" t="s">
        <v>58</v>
      </c>
      <c r="D19" s="5">
        <v>50</v>
      </c>
      <c r="E19" s="5" t="s">
        <v>59</v>
      </c>
      <c r="F19" s="4" t="s">
        <v>10</v>
      </c>
      <c r="G19" s="4" t="str">
        <f>INDEX('Customer data'!D:D,MATCH(Order!C19,'Customer data'!A:A,0))</f>
        <v>Manchester</v>
      </c>
      <c r="H19" s="4" t="str">
        <f>VLOOKUP(C19,'Customer data'!A:E,5)</f>
        <v>UK</v>
      </c>
      <c r="I19" s="4" t="str">
        <f>VLOOKUP(B19,Product!$A:$D,2)</f>
        <v>Standing Lamp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thickBot="1" x14ac:dyDescent="0.35">
      <c r="A20" s="4" t="s">
        <v>60</v>
      </c>
      <c r="B20" s="4" t="s">
        <v>32</v>
      </c>
      <c r="C20" s="4" t="s">
        <v>58</v>
      </c>
      <c r="D20" s="5">
        <v>125</v>
      </c>
      <c r="E20" s="5" t="s">
        <v>61</v>
      </c>
      <c r="F20" s="4" t="s">
        <v>10</v>
      </c>
      <c r="G20" s="4" t="str">
        <f>INDEX('Customer data'!D:D,MATCH(Order!C20,'Customer data'!A:A,0))</f>
        <v>Manchester</v>
      </c>
      <c r="H20" s="4" t="str">
        <f>VLOOKUP(C20,'Customer data'!A:E,5)</f>
        <v>UK</v>
      </c>
      <c r="I20" s="4" t="str">
        <f>VLOOKUP(B20,Product!$A:$D,2)</f>
        <v>Whiteboard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thickBot="1" x14ac:dyDescent="0.35">
      <c r="A21" s="4" t="s">
        <v>62</v>
      </c>
      <c r="B21" s="4" t="s">
        <v>15</v>
      </c>
      <c r="C21" s="4" t="s">
        <v>16</v>
      </c>
      <c r="D21" s="5">
        <v>25</v>
      </c>
      <c r="E21" s="5" t="s">
        <v>63</v>
      </c>
      <c r="F21" s="4" t="s">
        <v>10</v>
      </c>
      <c r="G21" s="4" t="str">
        <f>INDEX('Customer data'!D:D,MATCH(Order!C21,'Customer data'!A:A,0))</f>
        <v>Ottawa</v>
      </c>
      <c r="H21" s="4" t="str">
        <f>VLOOKUP(C21,'Customer data'!A:E,5)</f>
        <v>Canada</v>
      </c>
      <c r="I21" s="4" t="str">
        <f>VLOOKUP(B21,Product!$A:$D,2)</f>
        <v>Leather Chair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thickBot="1" x14ac:dyDescent="0.35">
      <c r="A22" s="4" t="s">
        <v>64</v>
      </c>
      <c r="B22" s="4" t="s">
        <v>32</v>
      </c>
      <c r="C22" s="4" t="s">
        <v>54</v>
      </c>
      <c r="D22" s="5">
        <v>50</v>
      </c>
      <c r="E22" s="5" t="s">
        <v>40</v>
      </c>
      <c r="F22" s="4" t="s">
        <v>10</v>
      </c>
      <c r="G22" s="4" t="str">
        <f>INDEX('Customer data'!D:D,MATCH(Order!C22,'Customer data'!A:A,0))</f>
        <v>Liverpool</v>
      </c>
      <c r="H22" s="4" t="str">
        <f>VLOOKUP(C22,'Customer data'!A:E,5)</f>
        <v>UK</v>
      </c>
      <c r="I22" s="4" t="str">
        <f>VLOOKUP(B22,Product!$A:$D,2)</f>
        <v>Whiteboard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thickBot="1" x14ac:dyDescent="0.35">
      <c r="A23" s="4" t="s">
        <v>65</v>
      </c>
      <c r="B23" s="4" t="s">
        <v>12</v>
      </c>
      <c r="C23" s="4" t="s">
        <v>16</v>
      </c>
      <c r="D23" s="5">
        <v>100</v>
      </c>
      <c r="E23" s="5" t="s">
        <v>36</v>
      </c>
      <c r="F23" s="4" t="s">
        <v>46</v>
      </c>
      <c r="G23" s="4" t="str">
        <f>INDEX('Customer data'!D:D,MATCH(Order!C23,'Customer data'!A:A,0))</f>
        <v>Ottawa</v>
      </c>
      <c r="H23" s="4" t="str">
        <f>VLOOKUP(C23,'Customer data'!A:E,5)</f>
        <v>Canada</v>
      </c>
      <c r="I23" s="4" t="str">
        <f>VLOOKUP(B23,Product!$A:$D,2)</f>
        <v>Monitor Stand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thickBot="1" x14ac:dyDescent="0.35">
      <c r="A24" s="4" t="s">
        <v>66</v>
      </c>
      <c r="B24" s="4" t="s">
        <v>19</v>
      </c>
      <c r="C24" s="4" t="s">
        <v>67</v>
      </c>
      <c r="D24" s="5">
        <v>50</v>
      </c>
      <c r="E24" s="5" t="s">
        <v>23</v>
      </c>
      <c r="F24" s="4" t="s">
        <v>10</v>
      </c>
      <c r="G24" s="4" t="str">
        <f>INDEX('Customer data'!D:D,MATCH(Order!C24,'Customer data'!A:A,0))</f>
        <v>Montreal</v>
      </c>
      <c r="H24" s="4" t="str">
        <f>VLOOKUP(C24,'Customer data'!A:E,5)</f>
        <v>Canada</v>
      </c>
      <c r="I24" s="4" t="str">
        <f>VLOOKUP(B24,Product!$A:$D,2)</f>
        <v>Filing Cabinet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thickBot="1" x14ac:dyDescent="0.35">
      <c r="A25" s="4" t="s">
        <v>68</v>
      </c>
      <c r="B25" s="4" t="s">
        <v>15</v>
      </c>
      <c r="C25" s="4" t="s">
        <v>69</v>
      </c>
      <c r="D25" s="5">
        <v>75</v>
      </c>
      <c r="E25" s="5" t="s">
        <v>70</v>
      </c>
      <c r="F25" s="4" t="s">
        <v>10</v>
      </c>
      <c r="G25" s="4" t="str">
        <f>INDEX('Customer data'!D:D,MATCH(Order!C25,'Customer data'!A:A,0))</f>
        <v>Liverpool</v>
      </c>
      <c r="H25" s="4" t="str">
        <f>VLOOKUP(C25,'Customer data'!A:E,5)</f>
        <v>UK</v>
      </c>
      <c r="I25" s="4" t="str">
        <f>VLOOKUP(B25,Product!$A:$D,2)</f>
        <v>Leather Chair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" thickBot="1" x14ac:dyDescent="0.35">
      <c r="A26" s="4" t="s">
        <v>71</v>
      </c>
      <c r="B26" s="4" t="s">
        <v>38</v>
      </c>
      <c r="C26" s="4" t="s">
        <v>33</v>
      </c>
      <c r="D26" s="5">
        <v>100</v>
      </c>
      <c r="E26" s="5" t="s">
        <v>72</v>
      </c>
      <c r="F26" s="4" t="s">
        <v>10</v>
      </c>
      <c r="G26" s="4" t="str">
        <f>INDEX('Customer data'!D:D,MATCH(Order!C26,'Customer data'!A:A,0))</f>
        <v>Vancouver</v>
      </c>
      <c r="H26" s="4" t="str">
        <f>VLOOKUP(C26,'Customer data'!A:E,5)</f>
        <v>Canada</v>
      </c>
      <c r="I26" s="4" t="str">
        <f>VLOOKUP(B26,Product!$A:$D,2)</f>
        <v>Bookshelf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 thickBot="1" x14ac:dyDescent="0.35">
      <c r="A27" s="4" t="s">
        <v>73</v>
      </c>
      <c r="B27" s="4" t="s">
        <v>32</v>
      </c>
      <c r="C27" s="4" t="s">
        <v>74</v>
      </c>
      <c r="D27" s="5">
        <v>125</v>
      </c>
      <c r="E27" s="5" t="s">
        <v>61</v>
      </c>
      <c r="F27" s="4" t="s">
        <v>10</v>
      </c>
      <c r="G27" s="4" t="str">
        <f>INDEX('Customer data'!D:D,MATCH(Order!C27,'Customer data'!A:A,0))</f>
        <v>Calgary</v>
      </c>
      <c r="H27" s="4" t="str">
        <f>VLOOKUP(C27,'Customer data'!A:E,5)</f>
        <v>Canada</v>
      </c>
      <c r="I27" s="4" t="str">
        <f>VLOOKUP(B27,Product!$A:$D,2)</f>
        <v>Whiteboard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" thickBot="1" x14ac:dyDescent="0.35">
      <c r="A28" s="4" t="s">
        <v>75</v>
      </c>
      <c r="B28" s="4" t="s">
        <v>48</v>
      </c>
      <c r="C28" s="4" t="s">
        <v>76</v>
      </c>
      <c r="D28" s="5">
        <v>50</v>
      </c>
      <c r="E28" s="5" t="s">
        <v>72</v>
      </c>
      <c r="F28" s="4" t="s">
        <v>10</v>
      </c>
      <c r="G28" s="4" t="str">
        <f>INDEX('Customer data'!D:D,MATCH(Order!C28,'Customer data'!A:A,0))</f>
        <v>Birmingham</v>
      </c>
      <c r="H28" s="4" t="str">
        <f>VLOOKUP(C28,'Customer data'!A:E,5)</f>
        <v>UK</v>
      </c>
      <c r="I28" s="4" t="str">
        <f>VLOOKUP(B28,Product!$A:$D,2)</f>
        <v>Ergonomic Chair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" thickBot="1" x14ac:dyDescent="0.35">
      <c r="A29" s="4" t="s">
        <v>77</v>
      </c>
      <c r="B29" s="4" t="s">
        <v>32</v>
      </c>
      <c r="C29" s="4" t="s">
        <v>78</v>
      </c>
      <c r="D29" s="5">
        <v>25</v>
      </c>
      <c r="E29" s="5" t="s">
        <v>34</v>
      </c>
      <c r="F29" s="4" t="s">
        <v>10</v>
      </c>
      <c r="G29" s="4" t="str">
        <f>INDEX('Customer data'!D:D,MATCH(Order!C29,'Customer data'!A:A,0))</f>
        <v>Birmingham</v>
      </c>
      <c r="H29" s="4" t="str">
        <f>VLOOKUP(C29,'Customer data'!A:E,5)</f>
        <v>UK</v>
      </c>
      <c r="I29" s="4" t="str">
        <f>VLOOKUP(B29,Product!$A:$D,2)</f>
        <v>Whiteboard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" thickBot="1" x14ac:dyDescent="0.35">
      <c r="A30" s="4" t="s">
        <v>79</v>
      </c>
      <c r="B30" s="4" t="s">
        <v>25</v>
      </c>
      <c r="C30" s="4" t="s">
        <v>69</v>
      </c>
      <c r="D30" s="5">
        <v>100</v>
      </c>
      <c r="E30" s="5" t="s">
        <v>80</v>
      </c>
      <c r="F30" s="4" t="s">
        <v>10</v>
      </c>
      <c r="G30" s="4" t="str">
        <f>INDEX('Customer data'!D:D,MATCH(Order!C30,'Customer data'!A:A,0))</f>
        <v>Liverpool</v>
      </c>
      <c r="H30" s="4" t="str">
        <f>VLOOKUP(C30,'Customer data'!A:E,5)</f>
        <v>UK</v>
      </c>
      <c r="I30" s="4" t="str">
        <f>VLOOKUP(B30,Product!$A:$D,2)</f>
        <v>Standing Lamp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" thickBot="1" x14ac:dyDescent="0.35">
      <c r="A31" s="4" t="s">
        <v>81</v>
      </c>
      <c r="B31" s="4" t="s">
        <v>38</v>
      </c>
      <c r="C31" s="4" t="s">
        <v>82</v>
      </c>
      <c r="D31" s="5">
        <v>125</v>
      </c>
      <c r="E31" s="5" t="s">
        <v>83</v>
      </c>
      <c r="F31" s="4" t="s">
        <v>10</v>
      </c>
      <c r="G31" s="4" t="str">
        <f>INDEX('Customer data'!D:D,MATCH(Order!C31,'Customer data'!A:A,0))</f>
        <v>Seattle</v>
      </c>
      <c r="H31" s="4" t="str">
        <f>VLOOKUP(C31,'Customer data'!A:E,5)</f>
        <v>USA</v>
      </c>
      <c r="I31" s="4" t="str">
        <f>VLOOKUP(B31,Product!$A:$D,2)</f>
        <v>Bookshelf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" thickBot="1" x14ac:dyDescent="0.35">
      <c r="A32" s="4" t="s">
        <v>84</v>
      </c>
      <c r="B32" s="4" t="s">
        <v>15</v>
      </c>
      <c r="C32" s="4" t="s">
        <v>85</v>
      </c>
      <c r="D32" s="5">
        <v>25</v>
      </c>
      <c r="E32" s="5" t="s">
        <v>63</v>
      </c>
      <c r="F32" s="4" t="s">
        <v>10</v>
      </c>
      <c r="G32" s="4" t="str">
        <f>INDEX('Customer data'!D:D,MATCH(Order!C32,'Customer data'!A:A,0))</f>
        <v>Chicago</v>
      </c>
      <c r="H32" s="4" t="str">
        <f>VLOOKUP(C32,'Customer data'!A:E,5)</f>
        <v>USA</v>
      </c>
      <c r="I32" s="4" t="str">
        <f>VLOOKUP(B32,Product!$A:$D,2)</f>
        <v>Leather Chair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" thickBot="1" x14ac:dyDescent="0.35">
      <c r="A33" s="4" t="s">
        <v>86</v>
      </c>
      <c r="B33" s="4" t="s">
        <v>48</v>
      </c>
      <c r="C33" s="4" t="s">
        <v>67</v>
      </c>
      <c r="D33" s="5">
        <v>125</v>
      </c>
      <c r="E33" s="5" t="s">
        <v>55</v>
      </c>
      <c r="F33" s="4" t="s">
        <v>10</v>
      </c>
      <c r="G33" s="4" t="str">
        <f>INDEX('Customer data'!D:D,MATCH(Order!C33,'Customer data'!A:A,0))</f>
        <v>Montreal</v>
      </c>
      <c r="H33" s="4" t="str">
        <f>VLOOKUP(C33,'Customer data'!A:E,5)</f>
        <v>Canada</v>
      </c>
      <c r="I33" s="4" t="str">
        <f>VLOOKUP(B33,Product!$A:$D,2)</f>
        <v>Ergonomic Chair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" thickBot="1" x14ac:dyDescent="0.35">
      <c r="A34" s="4" t="s">
        <v>87</v>
      </c>
      <c r="B34" s="4" t="s">
        <v>32</v>
      </c>
      <c r="C34" s="4" t="s">
        <v>88</v>
      </c>
      <c r="D34" s="5">
        <v>125</v>
      </c>
      <c r="E34" s="5" t="s">
        <v>61</v>
      </c>
      <c r="F34" s="4" t="s">
        <v>10</v>
      </c>
      <c r="G34" s="4" t="str">
        <f>INDEX('Customer data'!D:D,MATCH(Order!C34,'Customer data'!A:A,0))</f>
        <v>Chicago</v>
      </c>
      <c r="H34" s="4" t="str">
        <f>VLOOKUP(C34,'Customer data'!A:E,5)</f>
        <v>USA</v>
      </c>
      <c r="I34" s="4" t="str">
        <f>VLOOKUP(B34,Product!$A:$D,2)</f>
        <v>Whiteboard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" thickBot="1" x14ac:dyDescent="0.35">
      <c r="A35" s="4" t="s">
        <v>89</v>
      </c>
      <c r="B35" s="4" t="s">
        <v>7</v>
      </c>
      <c r="C35" s="4" t="s">
        <v>51</v>
      </c>
      <c r="D35" s="5">
        <v>25</v>
      </c>
      <c r="E35" s="5" t="s">
        <v>90</v>
      </c>
      <c r="F35" s="4" t="s">
        <v>10</v>
      </c>
      <c r="G35" s="4" t="str">
        <f>INDEX('Customer data'!D:D,MATCH(Order!C35,'Customer data'!A:A,0))</f>
        <v>Manchester</v>
      </c>
      <c r="H35" s="4" t="str">
        <f>VLOOKUP(C35,'Customer data'!A:E,5)</f>
        <v>UK</v>
      </c>
      <c r="I35" s="4" t="str">
        <f>VLOOKUP(B35,Product!$A:$D,2)</f>
        <v>Office Desk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" thickBot="1" x14ac:dyDescent="0.35">
      <c r="A36" s="4" t="s">
        <v>91</v>
      </c>
      <c r="B36" s="4" t="s">
        <v>32</v>
      </c>
      <c r="C36" s="4" t="s">
        <v>29</v>
      </c>
      <c r="D36" s="5">
        <v>25</v>
      </c>
      <c r="E36" s="5" t="s">
        <v>34</v>
      </c>
      <c r="F36" s="4" t="s">
        <v>10</v>
      </c>
      <c r="G36" s="4" t="str">
        <f>INDEX('Customer data'!D:D,MATCH(Order!C36,'Customer data'!A:A,0))</f>
        <v>Seattle</v>
      </c>
      <c r="H36" s="4" t="str">
        <f>VLOOKUP(C36,'Customer data'!A:E,5)</f>
        <v>USA</v>
      </c>
      <c r="I36" s="4" t="str">
        <f>VLOOKUP(B36,Product!$A:$D,2)</f>
        <v>Whiteboard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" thickBot="1" x14ac:dyDescent="0.35">
      <c r="A37" s="4" t="s">
        <v>92</v>
      </c>
      <c r="B37" s="4" t="s">
        <v>48</v>
      </c>
      <c r="C37" s="4" t="s">
        <v>93</v>
      </c>
      <c r="D37" s="5">
        <v>125</v>
      </c>
      <c r="E37" s="5" t="s">
        <v>55</v>
      </c>
      <c r="F37" s="4" t="s">
        <v>10</v>
      </c>
      <c r="G37" s="4" t="str">
        <f>INDEX('Customer data'!D:D,MATCH(Order!C37,'Customer data'!A:A,0))</f>
        <v>Calgary</v>
      </c>
      <c r="H37" s="4" t="str">
        <f>VLOOKUP(C37,'Customer data'!A:E,5)</f>
        <v>Canada</v>
      </c>
      <c r="I37" s="4" t="str">
        <f>VLOOKUP(B37,Product!$A:$D,2)</f>
        <v>Ergonomic Chair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" thickBot="1" x14ac:dyDescent="0.35">
      <c r="A38" s="4" t="s">
        <v>94</v>
      </c>
      <c r="B38" s="4" t="s">
        <v>38</v>
      </c>
      <c r="C38" s="4" t="s">
        <v>88</v>
      </c>
      <c r="D38" s="5">
        <v>75</v>
      </c>
      <c r="E38" s="5" t="s">
        <v>52</v>
      </c>
      <c r="F38" s="4" t="s">
        <v>10</v>
      </c>
      <c r="G38" s="4" t="str">
        <f>INDEX('Customer data'!D:D,MATCH(Order!C38,'Customer data'!A:A,0))</f>
        <v>Chicago</v>
      </c>
      <c r="H38" s="4" t="str">
        <f>VLOOKUP(C38,'Customer data'!A:E,5)</f>
        <v>USA</v>
      </c>
      <c r="I38" s="4" t="str">
        <f>VLOOKUP(B38,Product!$A:$D,2)</f>
        <v>Bookshelf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" thickBot="1" x14ac:dyDescent="0.35">
      <c r="A39" s="4" t="s">
        <v>95</v>
      </c>
      <c r="B39" s="4" t="s">
        <v>48</v>
      </c>
      <c r="C39" s="4" t="s">
        <v>96</v>
      </c>
      <c r="D39" s="5">
        <v>100</v>
      </c>
      <c r="E39" s="5" t="s">
        <v>97</v>
      </c>
      <c r="F39" s="4" t="s">
        <v>10</v>
      </c>
      <c r="G39" s="4" t="str">
        <f>INDEX('Customer data'!D:D,MATCH(Order!C39,'Customer data'!A:A,0))</f>
        <v>New York</v>
      </c>
      <c r="H39" s="4" t="str">
        <f>VLOOKUP(C39,'Customer data'!A:E,5)</f>
        <v>USA</v>
      </c>
      <c r="I39" s="4" t="str">
        <f>VLOOKUP(B39,Product!$A:$D,2)</f>
        <v>Ergonomic Chair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" thickBot="1" x14ac:dyDescent="0.35">
      <c r="A40" s="4" t="s">
        <v>98</v>
      </c>
      <c r="B40" s="4" t="s">
        <v>32</v>
      </c>
      <c r="C40" s="4" t="s">
        <v>74</v>
      </c>
      <c r="D40" s="5">
        <v>50</v>
      </c>
      <c r="E40" s="5" t="s">
        <v>40</v>
      </c>
      <c r="F40" s="4" t="s">
        <v>46</v>
      </c>
      <c r="G40" s="4" t="str">
        <f>INDEX('Customer data'!D:D,MATCH(Order!C40,'Customer data'!A:A,0))</f>
        <v>Calgary</v>
      </c>
      <c r="H40" s="4" t="str">
        <f>VLOOKUP(C40,'Customer data'!A:E,5)</f>
        <v>Canada</v>
      </c>
      <c r="I40" s="4" t="str">
        <f>VLOOKUP(B40,Product!$A:$D,2)</f>
        <v>Whiteboard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" thickBot="1" x14ac:dyDescent="0.35">
      <c r="A41" s="4" t="s">
        <v>99</v>
      </c>
      <c r="B41" s="4" t="s">
        <v>12</v>
      </c>
      <c r="C41" s="4" t="s">
        <v>100</v>
      </c>
      <c r="D41" s="5">
        <v>50</v>
      </c>
      <c r="E41" s="5" t="s">
        <v>101</v>
      </c>
      <c r="F41" s="4" t="s">
        <v>10</v>
      </c>
      <c r="G41" s="4" t="str">
        <f>INDEX('Customer data'!D:D,MATCH(Order!C41,'Customer data'!A:A,0))</f>
        <v>Birmingham</v>
      </c>
      <c r="H41" s="4" t="str">
        <f>VLOOKUP(C41,'Customer data'!A:E,5)</f>
        <v>UK</v>
      </c>
      <c r="I41" s="4" t="str">
        <f>VLOOKUP(B41,Product!$A:$D,2)</f>
        <v>Monitor Stand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" thickBot="1" x14ac:dyDescent="0.35">
      <c r="A42" s="4" t="s">
        <v>102</v>
      </c>
      <c r="B42" s="4" t="s">
        <v>25</v>
      </c>
      <c r="C42" s="4" t="s">
        <v>45</v>
      </c>
      <c r="D42" s="5">
        <v>50</v>
      </c>
      <c r="E42" s="5" t="s">
        <v>59</v>
      </c>
      <c r="F42" s="4" t="s">
        <v>46</v>
      </c>
      <c r="G42" s="4" t="str">
        <f>INDEX('Customer data'!D:D,MATCH(Order!C42,'Customer data'!A:A,0))</f>
        <v>Glasgow</v>
      </c>
      <c r="H42" s="4" t="str">
        <f>VLOOKUP(C42,'Customer data'!A:E,5)</f>
        <v>UK</v>
      </c>
      <c r="I42" s="4" t="str">
        <f>VLOOKUP(B42,Product!$A:$D,2)</f>
        <v>Standing Lamp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" thickBot="1" x14ac:dyDescent="0.35">
      <c r="A43" s="4" t="s">
        <v>103</v>
      </c>
      <c r="B43" s="4" t="s">
        <v>7</v>
      </c>
      <c r="C43" s="4" t="s">
        <v>78</v>
      </c>
      <c r="D43" s="5">
        <v>75</v>
      </c>
      <c r="E43" s="5" t="s">
        <v>42</v>
      </c>
      <c r="F43" s="4" t="s">
        <v>10</v>
      </c>
      <c r="G43" s="4" t="str">
        <f>INDEX('Customer data'!D:D,MATCH(Order!C43,'Customer data'!A:A,0))</f>
        <v>Birmingham</v>
      </c>
      <c r="H43" s="4" t="str">
        <f>VLOOKUP(C43,'Customer data'!A:E,5)</f>
        <v>UK</v>
      </c>
      <c r="I43" s="4" t="str">
        <f>VLOOKUP(B43,Product!$A:$D,2)</f>
        <v>Office Desk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" thickBot="1" x14ac:dyDescent="0.35">
      <c r="A44" s="4" t="s">
        <v>104</v>
      </c>
      <c r="B44" s="4" t="s">
        <v>48</v>
      </c>
      <c r="C44" s="4" t="s">
        <v>74</v>
      </c>
      <c r="D44" s="5">
        <v>50</v>
      </c>
      <c r="E44" s="5" t="s">
        <v>72</v>
      </c>
      <c r="F44" s="4" t="s">
        <v>10</v>
      </c>
      <c r="G44" s="4" t="str">
        <f>INDEX('Customer data'!D:D,MATCH(Order!C44,'Customer data'!A:A,0))</f>
        <v>Calgary</v>
      </c>
      <c r="H44" s="4" t="str">
        <f>VLOOKUP(C44,'Customer data'!A:E,5)</f>
        <v>Canada</v>
      </c>
      <c r="I44" s="4" t="str">
        <f>VLOOKUP(B44,Product!$A:$D,2)</f>
        <v>Ergonomic Chair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" thickBot="1" x14ac:dyDescent="0.35">
      <c r="A45" s="4" t="s">
        <v>105</v>
      </c>
      <c r="B45" s="4" t="s">
        <v>38</v>
      </c>
      <c r="C45" s="4" t="s">
        <v>106</v>
      </c>
      <c r="D45" s="5">
        <v>25</v>
      </c>
      <c r="E45" s="5" t="s">
        <v>40</v>
      </c>
      <c r="F45" s="4" t="s">
        <v>10</v>
      </c>
      <c r="G45" s="4" t="str">
        <f>INDEX('Customer data'!D:D,MATCH(Order!C45,'Customer data'!A:A,0))</f>
        <v>Manchester</v>
      </c>
      <c r="H45" s="4" t="str">
        <f>VLOOKUP(C45,'Customer data'!A:E,5)</f>
        <v>UK</v>
      </c>
      <c r="I45" s="4" t="str">
        <f>VLOOKUP(B45,Product!$A:$D,2)</f>
        <v>Bookshelf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" thickBot="1" x14ac:dyDescent="0.35">
      <c r="A46" s="4" t="s">
        <v>107</v>
      </c>
      <c r="B46" s="4" t="s">
        <v>38</v>
      </c>
      <c r="C46" s="4" t="s">
        <v>29</v>
      </c>
      <c r="D46" s="5">
        <v>100</v>
      </c>
      <c r="E46" s="5" t="s">
        <v>72</v>
      </c>
      <c r="F46" s="4" t="s">
        <v>46</v>
      </c>
      <c r="G46" s="4" t="str">
        <f>INDEX('Customer data'!D:D,MATCH(Order!C46,'Customer data'!A:A,0))</f>
        <v>Seattle</v>
      </c>
      <c r="H46" s="4" t="str">
        <f>VLOOKUP(C46,'Customer data'!A:E,5)</f>
        <v>USA</v>
      </c>
      <c r="I46" s="4" t="str">
        <f>VLOOKUP(B46,Product!$A:$D,2)</f>
        <v>Bookshelf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" thickBot="1" x14ac:dyDescent="0.35">
      <c r="A47" s="4" t="s">
        <v>108</v>
      </c>
      <c r="B47" s="4" t="s">
        <v>19</v>
      </c>
      <c r="C47" s="4" t="s">
        <v>33</v>
      </c>
      <c r="D47" s="5">
        <v>50</v>
      </c>
      <c r="E47" s="5" t="s">
        <v>23</v>
      </c>
      <c r="F47" s="4" t="s">
        <v>46</v>
      </c>
      <c r="G47" s="4" t="str">
        <f>INDEX('Customer data'!D:D,MATCH(Order!C47,'Customer data'!A:A,0))</f>
        <v>Vancouver</v>
      </c>
      <c r="H47" s="4" t="str">
        <f>VLOOKUP(C47,'Customer data'!A:E,5)</f>
        <v>Canada</v>
      </c>
      <c r="I47" s="4" t="str">
        <f>VLOOKUP(B47,Product!$A:$D,2)</f>
        <v>Filing Cabinet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" thickBot="1" x14ac:dyDescent="0.35">
      <c r="A48" s="4" t="s">
        <v>109</v>
      </c>
      <c r="B48" s="4" t="s">
        <v>19</v>
      </c>
      <c r="C48" s="4" t="s">
        <v>93</v>
      </c>
      <c r="D48" s="5">
        <v>50</v>
      </c>
      <c r="E48" s="5" t="s">
        <v>23</v>
      </c>
      <c r="F48" s="4" t="s">
        <v>10</v>
      </c>
      <c r="G48" s="4" t="str">
        <f>INDEX('Customer data'!D:D,MATCH(Order!C48,'Customer data'!A:A,0))</f>
        <v>Calgary</v>
      </c>
      <c r="H48" s="4" t="str">
        <f>VLOOKUP(C48,'Customer data'!A:E,5)</f>
        <v>Canada</v>
      </c>
      <c r="I48" s="4" t="str">
        <f>VLOOKUP(B48,Product!$A:$D,2)</f>
        <v>Filing Cabinet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" thickBot="1" x14ac:dyDescent="0.35">
      <c r="A49" s="4" t="s">
        <v>110</v>
      </c>
      <c r="B49" s="4" t="s">
        <v>48</v>
      </c>
      <c r="C49" s="4" t="s">
        <v>22</v>
      </c>
      <c r="D49" s="5">
        <v>25</v>
      </c>
      <c r="E49" s="5" t="s">
        <v>111</v>
      </c>
      <c r="F49" s="4" t="s">
        <v>10</v>
      </c>
      <c r="G49" s="4" t="str">
        <f>INDEX('Customer data'!D:D,MATCH(Order!C49,'Customer data'!A:A,0))</f>
        <v>Manchester</v>
      </c>
      <c r="H49" s="4" t="str">
        <f>VLOOKUP(C49,'Customer data'!A:E,5)</f>
        <v>UK</v>
      </c>
      <c r="I49" s="4" t="str">
        <f>VLOOKUP(B49,Product!$A:$D,2)</f>
        <v>Ergonomic Chair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" thickBot="1" x14ac:dyDescent="0.35">
      <c r="A50" s="4" t="s">
        <v>112</v>
      </c>
      <c r="B50" s="4" t="s">
        <v>15</v>
      </c>
      <c r="C50" s="4" t="s">
        <v>29</v>
      </c>
      <c r="D50" s="5">
        <v>50</v>
      </c>
      <c r="E50" s="5" t="s">
        <v>52</v>
      </c>
      <c r="F50" s="4" t="s">
        <v>10</v>
      </c>
      <c r="G50" s="4" t="str">
        <f>INDEX('Customer data'!D:D,MATCH(Order!C50,'Customer data'!A:A,0))</f>
        <v>Seattle</v>
      </c>
      <c r="H50" s="4" t="str">
        <f>VLOOKUP(C50,'Customer data'!A:E,5)</f>
        <v>USA</v>
      </c>
      <c r="I50" s="4" t="str">
        <f>VLOOKUP(B50,Product!$A:$D,2)</f>
        <v>Leather Chair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" thickBot="1" x14ac:dyDescent="0.35">
      <c r="A51" s="4" t="s">
        <v>113</v>
      </c>
      <c r="B51" s="4" t="s">
        <v>19</v>
      </c>
      <c r="C51" s="4" t="s">
        <v>100</v>
      </c>
      <c r="D51" s="5">
        <v>125</v>
      </c>
      <c r="E51" s="5" t="s">
        <v>114</v>
      </c>
      <c r="F51" s="4" t="s">
        <v>10</v>
      </c>
      <c r="G51" s="4" t="str">
        <f>INDEX('Customer data'!D:D,MATCH(Order!C51,'Customer data'!A:A,0))</f>
        <v>Birmingham</v>
      </c>
      <c r="H51" s="4" t="str">
        <f>VLOOKUP(C51,'Customer data'!A:E,5)</f>
        <v>UK</v>
      </c>
      <c r="I51" s="4" t="str">
        <f>VLOOKUP(B51,Product!$A:$D,2)</f>
        <v>Filing Cabinet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" thickBot="1" x14ac:dyDescent="0.35">
      <c r="A52" s="4" t="s">
        <v>115</v>
      </c>
      <c r="B52" s="4" t="s">
        <v>48</v>
      </c>
      <c r="C52" s="4" t="s">
        <v>82</v>
      </c>
      <c r="D52" s="5">
        <v>125</v>
      </c>
      <c r="E52" s="5" t="s">
        <v>55</v>
      </c>
      <c r="F52" s="4" t="s">
        <v>10</v>
      </c>
      <c r="G52" s="4" t="str">
        <f>INDEX('Customer data'!D:D,MATCH(Order!C52,'Customer data'!A:A,0))</f>
        <v>Seattle</v>
      </c>
      <c r="H52" s="4" t="str">
        <f>VLOOKUP(C52,'Customer data'!A:E,5)</f>
        <v>USA</v>
      </c>
      <c r="I52" s="4" t="str">
        <f>VLOOKUP(B52,Product!$A:$D,2)</f>
        <v>Ergonomic Chair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" thickBot="1" x14ac:dyDescent="0.35">
      <c r="A53" s="4" t="s">
        <v>116</v>
      </c>
      <c r="B53" s="4" t="s">
        <v>32</v>
      </c>
      <c r="C53" s="4" t="s">
        <v>16</v>
      </c>
      <c r="D53" s="5">
        <v>25</v>
      </c>
      <c r="E53" s="5" t="s">
        <v>34</v>
      </c>
      <c r="F53" s="4" t="s">
        <v>10</v>
      </c>
      <c r="G53" s="4" t="str">
        <f>INDEX('Customer data'!D:D,MATCH(Order!C53,'Customer data'!A:A,0))</f>
        <v>Ottawa</v>
      </c>
      <c r="H53" s="4" t="str">
        <f>VLOOKUP(C53,'Customer data'!A:E,5)</f>
        <v>Canada</v>
      </c>
      <c r="I53" s="4" t="str">
        <f>VLOOKUP(B53,Product!$A:$D,2)</f>
        <v>Whiteboard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" thickBot="1" x14ac:dyDescent="0.35">
      <c r="A54" s="4" t="s">
        <v>117</v>
      </c>
      <c r="B54" s="4" t="s">
        <v>32</v>
      </c>
      <c r="C54" s="4" t="s">
        <v>93</v>
      </c>
      <c r="D54" s="5">
        <v>25</v>
      </c>
      <c r="E54" s="5" t="s">
        <v>34</v>
      </c>
      <c r="F54" s="4" t="s">
        <v>10</v>
      </c>
      <c r="G54" s="4" t="str">
        <f>INDEX('Customer data'!D:D,MATCH(Order!C54,'Customer data'!A:A,0))</f>
        <v>Calgary</v>
      </c>
      <c r="H54" s="4" t="str">
        <f>VLOOKUP(C54,'Customer data'!A:E,5)</f>
        <v>Canada</v>
      </c>
      <c r="I54" s="4" t="str">
        <f>VLOOKUP(B54,Product!$A:$D,2)</f>
        <v>Whiteboard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" thickBot="1" x14ac:dyDescent="0.35">
      <c r="A55" s="4" t="s">
        <v>118</v>
      </c>
      <c r="B55" s="4" t="s">
        <v>38</v>
      </c>
      <c r="C55" s="4" t="s">
        <v>96</v>
      </c>
      <c r="D55" s="5">
        <v>25</v>
      </c>
      <c r="E55" s="5" t="s">
        <v>40</v>
      </c>
      <c r="F55" s="4" t="s">
        <v>46</v>
      </c>
      <c r="G55" s="4" t="str">
        <f>INDEX('Customer data'!D:D,MATCH(Order!C55,'Customer data'!A:A,0))</f>
        <v>New York</v>
      </c>
      <c r="H55" s="4" t="str">
        <f>VLOOKUP(C55,'Customer data'!A:E,5)</f>
        <v>USA</v>
      </c>
      <c r="I55" s="4" t="str">
        <f>VLOOKUP(B55,Product!$A:$D,2)</f>
        <v>Bookshelf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" thickBot="1" x14ac:dyDescent="0.35">
      <c r="A56" s="4" t="s">
        <v>119</v>
      </c>
      <c r="B56" s="4" t="s">
        <v>12</v>
      </c>
      <c r="C56" s="4" t="s">
        <v>67</v>
      </c>
      <c r="D56" s="5">
        <v>125</v>
      </c>
      <c r="E56" s="5" t="s">
        <v>90</v>
      </c>
      <c r="F56" s="4" t="s">
        <v>10</v>
      </c>
      <c r="G56" s="4" t="str">
        <f>INDEX('Customer data'!D:D,MATCH(Order!C56,'Customer data'!A:A,0))</f>
        <v>Montreal</v>
      </c>
      <c r="H56" s="4" t="str">
        <f>VLOOKUP(C56,'Customer data'!A:E,5)</f>
        <v>Canada</v>
      </c>
      <c r="I56" s="4" t="str">
        <f>VLOOKUP(B56,Product!$A:$D,2)</f>
        <v>Monitor Stand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" thickBot="1" x14ac:dyDescent="0.35">
      <c r="A57" s="4" t="s">
        <v>120</v>
      </c>
      <c r="B57" s="4" t="s">
        <v>48</v>
      </c>
      <c r="C57" s="4" t="s">
        <v>85</v>
      </c>
      <c r="D57" s="5">
        <v>50</v>
      </c>
      <c r="E57" s="5" t="s">
        <v>72</v>
      </c>
      <c r="F57" s="4" t="s">
        <v>10</v>
      </c>
      <c r="G57" s="4" t="str">
        <f>INDEX('Customer data'!D:D,MATCH(Order!C57,'Customer data'!A:A,0))</f>
        <v>Chicago</v>
      </c>
      <c r="H57" s="4" t="str">
        <f>VLOOKUP(C57,'Customer data'!A:E,5)</f>
        <v>USA</v>
      </c>
      <c r="I57" s="4" t="str">
        <f>VLOOKUP(B57,Product!$A:$D,2)</f>
        <v>Ergonomic Chair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" thickBot="1" x14ac:dyDescent="0.35">
      <c r="A58" s="4" t="s">
        <v>121</v>
      </c>
      <c r="B58" s="4" t="s">
        <v>32</v>
      </c>
      <c r="C58" s="4" t="s">
        <v>29</v>
      </c>
      <c r="D58" s="5">
        <v>25</v>
      </c>
      <c r="E58" s="5" t="s">
        <v>34</v>
      </c>
      <c r="F58" s="4" t="s">
        <v>10</v>
      </c>
      <c r="G58" s="4" t="str">
        <f>INDEX('Customer data'!D:D,MATCH(Order!C58,'Customer data'!A:A,0))</f>
        <v>Seattle</v>
      </c>
      <c r="H58" s="4" t="str">
        <f>VLOOKUP(C58,'Customer data'!A:E,5)</f>
        <v>USA</v>
      </c>
      <c r="I58" s="4" t="str">
        <f>VLOOKUP(B58,Product!$A:$D,2)</f>
        <v>Whiteboard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" thickBot="1" x14ac:dyDescent="0.35">
      <c r="A59" s="4" t="s">
        <v>122</v>
      </c>
      <c r="B59" s="4" t="s">
        <v>12</v>
      </c>
      <c r="C59" s="4" t="s">
        <v>123</v>
      </c>
      <c r="D59" s="5">
        <v>75</v>
      </c>
      <c r="E59" s="5" t="s">
        <v>13</v>
      </c>
      <c r="F59" s="4" t="s">
        <v>10</v>
      </c>
      <c r="G59" s="4" t="str">
        <f>INDEX('Customer data'!D:D,MATCH(Order!C59,'Customer data'!A:A,0))</f>
        <v>Liverpool</v>
      </c>
      <c r="H59" s="4" t="str">
        <f>VLOOKUP(C59,'Customer data'!A:E,5)</f>
        <v>UK</v>
      </c>
      <c r="I59" s="4" t="str">
        <f>VLOOKUP(B59,Product!$A:$D,2)</f>
        <v>Monitor Stand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" thickBot="1" x14ac:dyDescent="0.35">
      <c r="A60" s="4" t="s">
        <v>124</v>
      </c>
      <c r="B60" s="4" t="s">
        <v>15</v>
      </c>
      <c r="C60" s="4" t="s">
        <v>125</v>
      </c>
      <c r="D60" s="5">
        <v>25</v>
      </c>
      <c r="E60" s="5" t="s">
        <v>63</v>
      </c>
      <c r="F60" s="4" t="s">
        <v>10</v>
      </c>
      <c r="G60" s="4" t="str">
        <f>INDEX('Customer data'!D:D,MATCH(Order!C60,'Customer data'!A:A,0))</f>
        <v>London</v>
      </c>
      <c r="H60" s="4" t="str">
        <f>VLOOKUP(C60,'Customer data'!A:E,5)</f>
        <v>UK</v>
      </c>
      <c r="I60" s="4" t="str">
        <f>VLOOKUP(B60,Product!$A:$D,2)</f>
        <v>Leather Chair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" thickBot="1" x14ac:dyDescent="0.35">
      <c r="A61" s="4" t="s">
        <v>126</v>
      </c>
      <c r="B61" s="4" t="s">
        <v>25</v>
      </c>
      <c r="C61" s="4" t="s">
        <v>67</v>
      </c>
      <c r="D61" s="5">
        <v>125</v>
      </c>
      <c r="E61" s="5" t="s">
        <v>52</v>
      </c>
      <c r="F61" s="4" t="s">
        <v>10</v>
      </c>
      <c r="G61" s="4" t="str">
        <f>INDEX('Customer data'!D:D,MATCH(Order!C61,'Customer data'!A:A,0))</f>
        <v>Montreal</v>
      </c>
      <c r="H61" s="4" t="str">
        <f>VLOOKUP(C61,'Customer data'!A:E,5)</f>
        <v>Canada</v>
      </c>
      <c r="I61" s="4" t="str">
        <f>VLOOKUP(B61,Product!$A:$D,2)</f>
        <v>Standing Lamp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" thickBot="1" x14ac:dyDescent="0.35">
      <c r="A62" s="4" t="s">
        <v>127</v>
      </c>
      <c r="B62" s="4" t="s">
        <v>25</v>
      </c>
      <c r="C62" s="4" t="s">
        <v>49</v>
      </c>
      <c r="D62" s="5">
        <v>100</v>
      </c>
      <c r="E62" s="5" t="s">
        <v>80</v>
      </c>
      <c r="F62" s="4" t="s">
        <v>10</v>
      </c>
      <c r="G62" s="4" t="str">
        <f>INDEX('Customer data'!D:D,MATCH(Order!C62,'Customer data'!A:A,0))</f>
        <v>Liverpool</v>
      </c>
      <c r="H62" s="4" t="str">
        <f>VLOOKUP(C62,'Customer data'!A:E,5)</f>
        <v>UK</v>
      </c>
      <c r="I62" s="4" t="str">
        <f>VLOOKUP(B62,Product!$A:$D,2)</f>
        <v>Standing Lamp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" thickBot="1" x14ac:dyDescent="0.35">
      <c r="A63" s="4" t="s">
        <v>128</v>
      </c>
      <c r="B63" s="4" t="s">
        <v>25</v>
      </c>
      <c r="C63" s="4" t="s">
        <v>93</v>
      </c>
      <c r="D63" s="5">
        <v>50</v>
      </c>
      <c r="E63" s="5" t="s">
        <v>59</v>
      </c>
      <c r="F63" s="4" t="s">
        <v>10</v>
      </c>
      <c r="G63" s="4" t="str">
        <f>INDEX('Customer data'!D:D,MATCH(Order!C63,'Customer data'!A:A,0))</f>
        <v>Calgary</v>
      </c>
      <c r="H63" s="4" t="str">
        <f>VLOOKUP(C63,'Customer data'!A:E,5)</f>
        <v>Canada</v>
      </c>
      <c r="I63" s="4" t="str">
        <f>VLOOKUP(B63,Product!$A:$D,2)</f>
        <v>Standing Lamp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" thickBot="1" x14ac:dyDescent="0.35">
      <c r="A64" s="4" t="s">
        <v>129</v>
      </c>
      <c r="B64" s="4" t="s">
        <v>7</v>
      </c>
      <c r="C64" s="4" t="s">
        <v>29</v>
      </c>
      <c r="D64" s="5">
        <v>75</v>
      </c>
      <c r="E64" s="5" t="s">
        <v>42</v>
      </c>
      <c r="F64" s="4" t="s">
        <v>10</v>
      </c>
      <c r="G64" s="4" t="str">
        <f>INDEX('Customer data'!D:D,MATCH(Order!C64,'Customer data'!A:A,0))</f>
        <v>Seattle</v>
      </c>
      <c r="H64" s="4" t="str">
        <f>VLOOKUP(C64,'Customer data'!A:E,5)</f>
        <v>USA</v>
      </c>
      <c r="I64" s="4" t="str">
        <f>VLOOKUP(B64,Product!$A:$D,2)</f>
        <v>Office Desk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" thickBot="1" x14ac:dyDescent="0.35">
      <c r="A65" s="4" t="s">
        <v>130</v>
      </c>
      <c r="B65" s="4" t="s">
        <v>7</v>
      </c>
      <c r="C65" s="4" t="s">
        <v>8</v>
      </c>
      <c r="D65" s="5">
        <v>50</v>
      </c>
      <c r="E65" s="5" t="s">
        <v>70</v>
      </c>
      <c r="F65" s="4" t="s">
        <v>10</v>
      </c>
      <c r="G65" s="4" t="str">
        <f>INDEX('Customer data'!D:D,MATCH(Order!C65,'Customer data'!A:A,0))</f>
        <v>London</v>
      </c>
      <c r="H65" s="4" t="str">
        <f>VLOOKUP(C65,'Customer data'!A:E,5)</f>
        <v>UK</v>
      </c>
      <c r="I65" s="4" t="str">
        <f>VLOOKUP(B65,Product!$A:$D,2)</f>
        <v>Office Desk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" thickBot="1" x14ac:dyDescent="0.35">
      <c r="A66" s="4" t="s">
        <v>131</v>
      </c>
      <c r="B66" s="4" t="s">
        <v>32</v>
      </c>
      <c r="C66" s="4" t="s">
        <v>74</v>
      </c>
      <c r="D66" s="5">
        <v>100</v>
      </c>
      <c r="E66" s="5" t="s">
        <v>111</v>
      </c>
      <c r="F66" s="4" t="s">
        <v>10</v>
      </c>
      <c r="G66" s="4" t="str">
        <f>INDEX('Customer data'!D:D,MATCH(Order!C66,'Customer data'!A:A,0))</f>
        <v>Calgary</v>
      </c>
      <c r="H66" s="4" t="str">
        <f>VLOOKUP(C66,'Customer data'!A:E,5)</f>
        <v>Canada</v>
      </c>
      <c r="I66" s="4" t="str">
        <f>VLOOKUP(B66,Product!$A:$D,2)</f>
        <v>Whiteboard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" thickBot="1" x14ac:dyDescent="0.35">
      <c r="A67" s="4" t="s">
        <v>132</v>
      </c>
      <c r="B67" s="4" t="s">
        <v>12</v>
      </c>
      <c r="C67" s="4" t="s">
        <v>45</v>
      </c>
      <c r="D67" s="5">
        <v>75</v>
      </c>
      <c r="E67" s="5" t="s">
        <v>13</v>
      </c>
      <c r="F67" s="4" t="s">
        <v>46</v>
      </c>
      <c r="G67" s="4" t="str">
        <f>INDEX('Customer data'!D:D,MATCH(Order!C67,'Customer data'!A:A,0))</f>
        <v>Glasgow</v>
      </c>
      <c r="H67" s="4" t="str">
        <f>VLOOKUP(C67,'Customer data'!A:E,5)</f>
        <v>UK</v>
      </c>
      <c r="I67" s="4" t="str">
        <f>VLOOKUP(B67,Product!$A:$D,2)</f>
        <v>Monitor Stand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thickBot="1" x14ac:dyDescent="0.35">
      <c r="A68" s="4" t="s">
        <v>133</v>
      </c>
      <c r="B68" s="4" t="s">
        <v>7</v>
      </c>
      <c r="C68" s="4" t="s">
        <v>93</v>
      </c>
      <c r="D68" s="5">
        <v>100</v>
      </c>
      <c r="E68" s="5" t="s">
        <v>9</v>
      </c>
      <c r="F68" s="4" t="s">
        <v>10</v>
      </c>
      <c r="G68" s="4" t="str">
        <f>INDEX('Customer data'!D:D,MATCH(Order!C68,'Customer data'!A:A,0))</f>
        <v>Calgary</v>
      </c>
      <c r="H68" s="4" t="str">
        <f>VLOOKUP(C68,'Customer data'!A:E,5)</f>
        <v>Canada</v>
      </c>
      <c r="I68" s="4" t="str">
        <f>VLOOKUP(B68,Product!$A:$D,2)</f>
        <v>Office Desk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thickBot="1" x14ac:dyDescent="0.35">
      <c r="A69" s="4" t="s">
        <v>134</v>
      </c>
      <c r="B69" s="4" t="s">
        <v>12</v>
      </c>
      <c r="C69" s="4" t="s">
        <v>88</v>
      </c>
      <c r="D69" s="5">
        <v>75</v>
      </c>
      <c r="E69" s="5" t="s">
        <v>13</v>
      </c>
      <c r="F69" s="4" t="s">
        <v>10</v>
      </c>
      <c r="G69" s="4" t="str">
        <f>INDEX('Customer data'!D:D,MATCH(Order!C69,'Customer data'!A:A,0))</f>
        <v>Chicago</v>
      </c>
      <c r="H69" s="4" t="str">
        <f>VLOOKUP(C69,'Customer data'!A:E,5)</f>
        <v>USA</v>
      </c>
      <c r="I69" s="4" t="str">
        <f>VLOOKUP(B69,Product!$A:$D,2)</f>
        <v>Monitor Stand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thickBot="1" x14ac:dyDescent="0.35">
      <c r="A70" s="4" t="s">
        <v>135</v>
      </c>
      <c r="B70" s="4" t="s">
        <v>25</v>
      </c>
      <c r="C70" s="4" t="s">
        <v>74</v>
      </c>
      <c r="D70" s="5">
        <v>125</v>
      </c>
      <c r="E70" s="5" t="s">
        <v>52</v>
      </c>
      <c r="F70" s="4" t="s">
        <v>10</v>
      </c>
      <c r="G70" s="4" t="str">
        <f>INDEX('Customer data'!D:D,MATCH(Order!C70,'Customer data'!A:A,0))</f>
        <v>Calgary</v>
      </c>
      <c r="H70" s="4" t="str">
        <f>VLOOKUP(C70,'Customer data'!A:E,5)</f>
        <v>Canada</v>
      </c>
      <c r="I70" s="4" t="str">
        <f>VLOOKUP(B70,Product!$A:$D,2)</f>
        <v>Standing Lamp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" thickBot="1" x14ac:dyDescent="0.35">
      <c r="A71" s="4" t="s">
        <v>136</v>
      </c>
      <c r="B71" s="4" t="s">
        <v>12</v>
      </c>
      <c r="C71" s="4" t="s">
        <v>58</v>
      </c>
      <c r="D71" s="5">
        <v>100</v>
      </c>
      <c r="E71" s="5" t="s">
        <v>36</v>
      </c>
      <c r="F71" s="4" t="s">
        <v>10</v>
      </c>
      <c r="G71" s="4" t="str">
        <f>INDEX('Customer data'!D:D,MATCH(Order!C71,'Customer data'!A:A,0))</f>
        <v>Manchester</v>
      </c>
      <c r="H71" s="4" t="str">
        <f>VLOOKUP(C71,'Customer data'!A:E,5)</f>
        <v>UK</v>
      </c>
      <c r="I71" s="4" t="str">
        <f>VLOOKUP(B71,Product!$A:$D,2)</f>
        <v>Monitor Stand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" thickBot="1" x14ac:dyDescent="0.35">
      <c r="A72" s="4" t="s">
        <v>137</v>
      </c>
      <c r="B72" s="4" t="s">
        <v>7</v>
      </c>
      <c r="C72" s="4" t="s">
        <v>88</v>
      </c>
      <c r="D72" s="5">
        <v>25</v>
      </c>
      <c r="E72" s="5" t="s">
        <v>90</v>
      </c>
      <c r="F72" s="4" t="s">
        <v>10</v>
      </c>
      <c r="G72" s="4" t="str">
        <f>INDEX('Customer data'!D:D,MATCH(Order!C72,'Customer data'!A:A,0))</f>
        <v>Chicago</v>
      </c>
      <c r="H72" s="4" t="str">
        <f>VLOOKUP(C72,'Customer data'!A:E,5)</f>
        <v>USA</v>
      </c>
      <c r="I72" s="4" t="str">
        <f>VLOOKUP(B72,Product!$A:$D,2)</f>
        <v>Office Desk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" thickBot="1" x14ac:dyDescent="0.35">
      <c r="A73" s="4" t="s">
        <v>138</v>
      </c>
      <c r="B73" s="4" t="s">
        <v>12</v>
      </c>
      <c r="C73" s="4" t="s">
        <v>139</v>
      </c>
      <c r="D73" s="5">
        <v>50</v>
      </c>
      <c r="E73" s="5" t="s">
        <v>101</v>
      </c>
      <c r="F73" s="4" t="s">
        <v>10</v>
      </c>
      <c r="G73" s="4" t="str">
        <f>INDEX('Customer data'!D:D,MATCH(Order!C73,'Customer data'!A:A,0))</f>
        <v>Manchester</v>
      </c>
      <c r="H73" s="4" t="str">
        <f>VLOOKUP(C73,'Customer data'!A:E,5)</f>
        <v>UK</v>
      </c>
      <c r="I73" s="4" t="str">
        <f>VLOOKUP(B73,Product!$A:$D,2)</f>
        <v>Monitor Stand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" thickBot="1" x14ac:dyDescent="0.35">
      <c r="A74" s="4" t="s">
        <v>140</v>
      </c>
      <c r="B74" s="4" t="s">
        <v>7</v>
      </c>
      <c r="C74" s="4" t="s">
        <v>74</v>
      </c>
      <c r="D74" s="5">
        <v>50</v>
      </c>
      <c r="E74" s="5" t="s">
        <v>70</v>
      </c>
      <c r="F74" s="4" t="s">
        <v>10</v>
      </c>
      <c r="G74" s="4" t="str">
        <f>INDEX('Customer data'!D:D,MATCH(Order!C74,'Customer data'!A:A,0))</f>
        <v>Calgary</v>
      </c>
      <c r="H74" s="4" t="str">
        <f>VLOOKUP(C74,'Customer data'!A:E,5)</f>
        <v>Canada</v>
      </c>
      <c r="I74" s="4" t="str">
        <f>VLOOKUP(B74,Product!$A:$D,2)</f>
        <v>Office Desk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" thickBot="1" x14ac:dyDescent="0.35">
      <c r="A75" s="4" t="s">
        <v>141</v>
      </c>
      <c r="B75" s="4" t="s">
        <v>15</v>
      </c>
      <c r="C75" s="4" t="s">
        <v>96</v>
      </c>
      <c r="D75" s="5">
        <v>50</v>
      </c>
      <c r="E75" s="5" t="s">
        <v>52</v>
      </c>
      <c r="F75" s="4" t="s">
        <v>10</v>
      </c>
      <c r="G75" s="4" t="str">
        <f>INDEX('Customer data'!D:D,MATCH(Order!C75,'Customer data'!A:A,0))</f>
        <v>New York</v>
      </c>
      <c r="H75" s="4" t="str">
        <f>VLOOKUP(C75,'Customer data'!A:E,5)</f>
        <v>USA</v>
      </c>
      <c r="I75" s="4" t="str">
        <f>VLOOKUP(B75,Product!$A:$D,2)</f>
        <v>Leather Chair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" thickBot="1" x14ac:dyDescent="0.35">
      <c r="A76" s="4" t="s">
        <v>142</v>
      </c>
      <c r="B76" s="4" t="s">
        <v>15</v>
      </c>
      <c r="C76" s="4" t="s">
        <v>26</v>
      </c>
      <c r="D76" s="5">
        <v>25</v>
      </c>
      <c r="E76" s="5" t="s">
        <v>63</v>
      </c>
      <c r="F76" s="4" t="s">
        <v>10</v>
      </c>
      <c r="G76" s="4" t="str">
        <f>INDEX('Customer data'!D:D,MATCH(Order!C76,'Customer data'!A:A,0))</f>
        <v>Toronto</v>
      </c>
      <c r="H76" s="4" t="str">
        <f>VLOOKUP(C76,'Customer data'!A:E,5)</f>
        <v>Canada</v>
      </c>
      <c r="I76" s="4" t="str">
        <f>VLOOKUP(B76,Product!$A:$D,2)</f>
        <v>Leather Chair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" thickBot="1" x14ac:dyDescent="0.35">
      <c r="A77" s="4" t="s">
        <v>143</v>
      </c>
      <c r="B77" s="4" t="s">
        <v>7</v>
      </c>
      <c r="C77" s="4" t="s">
        <v>123</v>
      </c>
      <c r="D77" s="5">
        <v>125</v>
      </c>
      <c r="E77" s="5" t="s">
        <v>144</v>
      </c>
      <c r="F77" s="4" t="s">
        <v>10</v>
      </c>
      <c r="G77" s="4" t="str">
        <f>INDEX('Customer data'!D:D,MATCH(Order!C77,'Customer data'!A:A,0))</f>
        <v>Liverpool</v>
      </c>
      <c r="H77" s="4" t="str">
        <f>VLOOKUP(C77,'Customer data'!A:E,5)</f>
        <v>UK</v>
      </c>
      <c r="I77" s="4" t="str">
        <f>VLOOKUP(B77,Product!$A:$D,2)</f>
        <v>Office Desk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" thickBot="1" x14ac:dyDescent="0.35">
      <c r="A78" s="4" t="s">
        <v>145</v>
      </c>
      <c r="B78" s="4" t="s">
        <v>12</v>
      </c>
      <c r="C78" s="4" t="s">
        <v>26</v>
      </c>
      <c r="D78" s="5">
        <v>25</v>
      </c>
      <c r="E78" s="5" t="s">
        <v>146</v>
      </c>
      <c r="F78" s="4" t="s">
        <v>10</v>
      </c>
      <c r="G78" s="4" t="str">
        <f>INDEX('Customer data'!D:D,MATCH(Order!C78,'Customer data'!A:A,0))</f>
        <v>Toronto</v>
      </c>
      <c r="H78" s="4" t="str">
        <f>VLOOKUP(C78,'Customer data'!A:E,5)</f>
        <v>Canada</v>
      </c>
      <c r="I78" s="4" t="str">
        <f>VLOOKUP(B78,Product!$A:$D,2)</f>
        <v>Monitor Stand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" thickBot="1" x14ac:dyDescent="0.35">
      <c r="A79" s="4" t="s">
        <v>147</v>
      </c>
      <c r="B79" s="4" t="s">
        <v>19</v>
      </c>
      <c r="C79" s="4" t="s">
        <v>106</v>
      </c>
      <c r="D79" s="5">
        <v>50</v>
      </c>
      <c r="E79" s="5" t="s">
        <v>23</v>
      </c>
      <c r="F79" s="4" t="s">
        <v>10</v>
      </c>
      <c r="G79" s="4" t="str">
        <f>INDEX('Customer data'!D:D,MATCH(Order!C79,'Customer data'!A:A,0))</f>
        <v>Manchester</v>
      </c>
      <c r="H79" s="4" t="str">
        <f>VLOOKUP(C79,'Customer data'!A:E,5)</f>
        <v>UK</v>
      </c>
      <c r="I79" s="4" t="str">
        <f>VLOOKUP(B79,Product!$A:$D,2)</f>
        <v>Filing Cabinet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" thickBot="1" x14ac:dyDescent="0.35">
      <c r="A80" s="4" t="s">
        <v>148</v>
      </c>
      <c r="B80" s="4" t="s">
        <v>38</v>
      </c>
      <c r="C80" s="4" t="s">
        <v>78</v>
      </c>
      <c r="D80" s="5">
        <v>75</v>
      </c>
      <c r="E80" s="5" t="s">
        <v>52</v>
      </c>
      <c r="F80" s="4" t="s">
        <v>10</v>
      </c>
      <c r="G80" s="4" t="str">
        <f>INDEX('Customer data'!D:D,MATCH(Order!C80,'Customer data'!A:A,0))</f>
        <v>Birmingham</v>
      </c>
      <c r="H80" s="4" t="str">
        <f>VLOOKUP(C80,'Customer data'!A:E,5)</f>
        <v>UK</v>
      </c>
      <c r="I80" s="4" t="str">
        <f>VLOOKUP(B80,Product!$A:$D,2)</f>
        <v>Bookshelf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" thickBot="1" x14ac:dyDescent="0.35">
      <c r="A81" s="4" t="s">
        <v>149</v>
      </c>
      <c r="B81" s="4" t="s">
        <v>7</v>
      </c>
      <c r="C81" s="4" t="s">
        <v>96</v>
      </c>
      <c r="D81" s="5">
        <v>75</v>
      </c>
      <c r="E81" s="5" t="s">
        <v>42</v>
      </c>
      <c r="F81" s="4" t="s">
        <v>46</v>
      </c>
      <c r="G81" s="4" t="str">
        <f>INDEX('Customer data'!D:D,MATCH(Order!C81,'Customer data'!A:A,0))</f>
        <v>New York</v>
      </c>
      <c r="H81" s="4" t="str">
        <f>VLOOKUP(C81,'Customer data'!A:E,5)</f>
        <v>USA</v>
      </c>
      <c r="I81" s="4" t="str">
        <f>VLOOKUP(B81,Product!$A:$D,2)</f>
        <v>Office Desk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" thickBot="1" x14ac:dyDescent="0.35">
      <c r="A82" s="4" t="s">
        <v>150</v>
      </c>
      <c r="B82" s="4" t="s">
        <v>7</v>
      </c>
      <c r="C82" s="4" t="s">
        <v>93</v>
      </c>
      <c r="D82" s="5">
        <v>125</v>
      </c>
      <c r="E82" s="5" t="s">
        <v>144</v>
      </c>
      <c r="F82" s="4" t="s">
        <v>10</v>
      </c>
      <c r="G82" s="4" t="str">
        <f>INDEX('Customer data'!D:D,MATCH(Order!C82,'Customer data'!A:A,0))</f>
        <v>Calgary</v>
      </c>
      <c r="H82" s="4" t="str">
        <f>VLOOKUP(C82,'Customer data'!A:E,5)</f>
        <v>Canada</v>
      </c>
      <c r="I82" s="4" t="str">
        <f>VLOOKUP(B82,Product!$A:$D,2)</f>
        <v>Office Desk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" thickBot="1" x14ac:dyDescent="0.35">
      <c r="A83" s="4" t="s">
        <v>151</v>
      </c>
      <c r="B83" s="4" t="s">
        <v>25</v>
      </c>
      <c r="C83" s="4" t="s">
        <v>26</v>
      </c>
      <c r="D83" s="5">
        <v>25</v>
      </c>
      <c r="E83" s="5" t="s">
        <v>27</v>
      </c>
      <c r="F83" s="4" t="s">
        <v>10</v>
      </c>
      <c r="G83" s="4" t="str">
        <f>INDEX('Customer data'!D:D,MATCH(Order!C83,'Customer data'!A:A,0))</f>
        <v>Toronto</v>
      </c>
      <c r="H83" s="4" t="str">
        <f>VLOOKUP(C83,'Customer data'!A:E,5)</f>
        <v>Canada</v>
      </c>
      <c r="I83" s="4" t="str">
        <f>VLOOKUP(B83,Product!$A:$D,2)</f>
        <v>Standing Lamp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" thickBot="1" x14ac:dyDescent="0.35">
      <c r="A84" s="4" t="s">
        <v>152</v>
      </c>
      <c r="B84" s="4" t="s">
        <v>38</v>
      </c>
      <c r="C84" s="4" t="s">
        <v>100</v>
      </c>
      <c r="D84" s="5">
        <v>125</v>
      </c>
      <c r="E84" s="5" t="s">
        <v>83</v>
      </c>
      <c r="F84" s="4" t="s">
        <v>10</v>
      </c>
      <c r="G84" s="4" t="str">
        <f>INDEX('Customer data'!D:D,MATCH(Order!C84,'Customer data'!A:A,0))</f>
        <v>Birmingham</v>
      </c>
      <c r="H84" s="4" t="str">
        <f>VLOOKUP(C84,'Customer data'!A:E,5)</f>
        <v>UK</v>
      </c>
      <c r="I84" s="4" t="str">
        <f>VLOOKUP(B84,Product!$A:$D,2)</f>
        <v>Bookshelf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" thickBot="1" x14ac:dyDescent="0.35">
      <c r="A85" s="4" t="s">
        <v>153</v>
      </c>
      <c r="B85" s="4" t="s">
        <v>15</v>
      </c>
      <c r="C85" s="4" t="s">
        <v>139</v>
      </c>
      <c r="D85" s="5">
        <v>125</v>
      </c>
      <c r="E85" s="5" t="s">
        <v>30</v>
      </c>
      <c r="F85" s="4" t="s">
        <v>10</v>
      </c>
      <c r="G85" s="4" t="str">
        <f>INDEX('Customer data'!D:D,MATCH(Order!C85,'Customer data'!A:A,0))</f>
        <v>Manchester</v>
      </c>
      <c r="H85" s="4" t="str">
        <f>VLOOKUP(C85,'Customer data'!A:E,5)</f>
        <v>UK</v>
      </c>
      <c r="I85" s="4" t="str">
        <f>VLOOKUP(B85,Product!$A:$D,2)</f>
        <v>Leather Chair</v>
      </c>
      <c r="J85" s="4"/>
      <c r="K85" s="4">
        <v>2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" thickBot="1" x14ac:dyDescent="0.35">
      <c r="A86" s="4" t="s">
        <v>154</v>
      </c>
      <c r="B86" s="4" t="s">
        <v>38</v>
      </c>
      <c r="C86" s="4" t="s">
        <v>155</v>
      </c>
      <c r="D86" s="5">
        <v>25</v>
      </c>
      <c r="E86" s="5" t="s">
        <v>40</v>
      </c>
      <c r="F86" s="4" t="s">
        <v>10</v>
      </c>
      <c r="G86" s="4" t="str">
        <f>INDEX('Customer data'!D:D,MATCH(Order!C86,'Customer data'!A:A,0))</f>
        <v>Los Angeles</v>
      </c>
      <c r="H86" s="4" t="str">
        <f>VLOOKUP(C86,'Customer data'!A:E,5)</f>
        <v>USA</v>
      </c>
      <c r="I86" s="4" t="str">
        <f>VLOOKUP(B86,Product!$A:$D,2)</f>
        <v>Bookshelf</v>
      </c>
      <c r="J86" s="4"/>
      <c r="K86" s="4">
        <v>43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" thickBot="1" x14ac:dyDescent="0.35">
      <c r="A87" s="4" t="s">
        <v>156</v>
      </c>
      <c r="B87" s="4" t="s">
        <v>25</v>
      </c>
      <c r="C87" s="4" t="s">
        <v>33</v>
      </c>
      <c r="D87" s="5">
        <v>100</v>
      </c>
      <c r="E87" s="5" t="s">
        <v>80</v>
      </c>
      <c r="F87" s="4" t="s">
        <v>10</v>
      </c>
      <c r="G87" s="4" t="str">
        <f>INDEX('Customer data'!D:D,MATCH(Order!C87,'Customer data'!A:A,0))</f>
        <v>Vancouver</v>
      </c>
      <c r="H87" s="4" t="str">
        <f>VLOOKUP(C87,'Customer data'!A:E,5)</f>
        <v>Canada</v>
      </c>
      <c r="I87" s="4" t="str">
        <f>VLOOKUP(B87,Product!$A:$D,2)</f>
        <v>Standing Lamp</v>
      </c>
      <c r="J87" s="4"/>
      <c r="K87" s="4">
        <v>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" thickBot="1" x14ac:dyDescent="0.35">
      <c r="A88" s="4" t="s">
        <v>157</v>
      </c>
      <c r="B88" s="4" t="s">
        <v>48</v>
      </c>
      <c r="C88" s="4" t="s">
        <v>93</v>
      </c>
      <c r="D88" s="5">
        <v>25</v>
      </c>
      <c r="E88" s="5" t="s">
        <v>111</v>
      </c>
      <c r="F88" s="4" t="s">
        <v>10</v>
      </c>
      <c r="G88" s="4" t="str">
        <f>INDEX('Customer data'!D:D,MATCH(Order!C88,'Customer data'!A:A,0))</f>
        <v>Calgary</v>
      </c>
      <c r="H88" s="4" t="str">
        <f>VLOOKUP(C88,'Customer data'!A:E,5)</f>
        <v>Canada</v>
      </c>
      <c r="I88" s="4" t="str">
        <f>VLOOKUP(B88,Product!$A:$D,2)</f>
        <v>Ergonomic Chair</v>
      </c>
      <c r="J88" s="4"/>
      <c r="K88" s="4">
        <v>765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" thickBot="1" x14ac:dyDescent="0.35">
      <c r="A89" s="4" t="s">
        <v>158</v>
      </c>
      <c r="B89" s="4" t="s">
        <v>38</v>
      </c>
      <c r="C89" s="4" t="s">
        <v>106</v>
      </c>
      <c r="D89" s="5">
        <v>125</v>
      </c>
      <c r="E89" s="5" t="s">
        <v>83</v>
      </c>
      <c r="F89" s="4" t="s">
        <v>10</v>
      </c>
      <c r="G89" s="4" t="str">
        <f>INDEX('Customer data'!D:D,MATCH(Order!C89,'Customer data'!A:A,0))</f>
        <v>Manchester</v>
      </c>
      <c r="H89" s="4" t="str">
        <f>VLOOKUP(C89,'Customer data'!A:E,5)</f>
        <v>UK</v>
      </c>
      <c r="I89" s="4" t="str">
        <f>VLOOKUP(B89,Product!$A:$D,2)</f>
        <v>Bookshelf</v>
      </c>
      <c r="J89" s="4"/>
      <c r="K89" s="4">
        <v>786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" thickBot="1" x14ac:dyDescent="0.35">
      <c r="A90" s="4" t="s">
        <v>159</v>
      </c>
      <c r="B90" s="4" t="s">
        <v>15</v>
      </c>
      <c r="C90" s="4" t="s">
        <v>96</v>
      </c>
      <c r="D90" s="5">
        <v>75</v>
      </c>
      <c r="E90" s="5" t="s">
        <v>70</v>
      </c>
      <c r="F90" s="4" t="s">
        <v>10</v>
      </c>
      <c r="G90" s="4" t="str">
        <f>INDEX('Customer data'!D:D,MATCH(Order!C90,'Customer data'!A:A,0))</f>
        <v>New York</v>
      </c>
      <c r="H90" s="4" t="str">
        <f>VLOOKUP(C90,'Customer data'!A:E,5)</f>
        <v>USA</v>
      </c>
      <c r="I90" s="4" t="str">
        <f>VLOOKUP(B90,Product!$A:$D,2)</f>
        <v>Leather Chair</v>
      </c>
      <c r="J90" s="4"/>
      <c r="K90" s="4">
        <f>SUM(K85:K89)</f>
        <v>1601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" thickBot="1" x14ac:dyDescent="0.35">
      <c r="A91" s="4" t="s">
        <v>160</v>
      </c>
      <c r="B91" s="4" t="s">
        <v>19</v>
      </c>
      <c r="C91" s="4" t="s">
        <v>58</v>
      </c>
      <c r="D91" s="5">
        <v>75</v>
      </c>
      <c r="E91" s="5" t="s">
        <v>161</v>
      </c>
      <c r="F91" s="4" t="s">
        <v>46</v>
      </c>
      <c r="G91" s="4" t="str">
        <f>INDEX('Customer data'!D:D,MATCH(Order!C91,'Customer data'!A:A,0))</f>
        <v>Manchester</v>
      </c>
      <c r="H91" s="4" t="str">
        <f>VLOOKUP(C91,'Customer data'!A:E,5)</f>
        <v>UK</v>
      </c>
      <c r="I91" s="4" t="str">
        <f>VLOOKUP(B91,Product!$A:$D,2)</f>
        <v>Filing Cabinet</v>
      </c>
      <c r="J91" s="4"/>
      <c r="K91" s="1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" thickBot="1" x14ac:dyDescent="0.35">
      <c r="A92" s="4" t="s">
        <v>162</v>
      </c>
      <c r="B92" s="4" t="s">
        <v>7</v>
      </c>
      <c r="C92" s="4" t="s">
        <v>106</v>
      </c>
      <c r="D92" s="5">
        <v>75</v>
      </c>
      <c r="E92" s="5" t="s">
        <v>42</v>
      </c>
      <c r="F92" s="4" t="s">
        <v>10</v>
      </c>
      <c r="G92" s="4" t="str">
        <f>INDEX('Customer data'!D:D,MATCH(Order!C92,'Customer data'!A:A,0))</f>
        <v>Manchester</v>
      </c>
      <c r="H92" s="4" t="str">
        <f>VLOOKUP(C92,'Customer data'!A:E,5)</f>
        <v>UK</v>
      </c>
      <c r="I92" s="4" t="str">
        <f>VLOOKUP(B92,Product!$A:$D,2)</f>
        <v>Office Desk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" thickBot="1" x14ac:dyDescent="0.35">
      <c r="A93" s="4" t="s">
        <v>163</v>
      </c>
      <c r="B93" s="4" t="s">
        <v>19</v>
      </c>
      <c r="C93" s="4" t="s">
        <v>16</v>
      </c>
      <c r="D93" s="5">
        <v>75</v>
      </c>
      <c r="E93" s="5" t="s">
        <v>161</v>
      </c>
      <c r="F93" s="4" t="s">
        <v>10</v>
      </c>
      <c r="G93" s="4" t="str">
        <f>INDEX('Customer data'!D:D,MATCH(Order!C93,'Customer data'!A:A,0))</f>
        <v>Ottawa</v>
      </c>
      <c r="H93" s="4" t="str">
        <f>VLOOKUP(C93,'Customer data'!A:E,5)</f>
        <v>Canada</v>
      </c>
      <c r="I93" s="4" t="str">
        <f>VLOOKUP(B93,Product!$A:$D,2)</f>
        <v>Filing Cabinet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" thickBot="1" x14ac:dyDescent="0.35">
      <c r="A94" s="4" t="s">
        <v>164</v>
      </c>
      <c r="B94" s="4" t="s">
        <v>48</v>
      </c>
      <c r="C94" s="4" t="s">
        <v>93</v>
      </c>
      <c r="D94" s="5">
        <v>100</v>
      </c>
      <c r="E94" s="5" t="s">
        <v>97</v>
      </c>
      <c r="F94" s="4" t="s">
        <v>10</v>
      </c>
      <c r="G94" s="4" t="str">
        <f>INDEX('Customer data'!D:D,MATCH(Order!C94,'Customer data'!A:A,0))</f>
        <v>Calgary</v>
      </c>
      <c r="H94" s="4" t="str">
        <f>VLOOKUP(C94,'Customer data'!A:E,5)</f>
        <v>Canada</v>
      </c>
      <c r="I94" s="4" t="str">
        <f>VLOOKUP(B94,Product!$A:$D,2)</f>
        <v>Ergonomic Chair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" thickBot="1" x14ac:dyDescent="0.35">
      <c r="A95" s="4" t="s">
        <v>165</v>
      </c>
      <c r="B95" s="4" t="s">
        <v>25</v>
      </c>
      <c r="C95" s="4" t="s">
        <v>96</v>
      </c>
      <c r="D95" s="5">
        <v>50</v>
      </c>
      <c r="E95" s="5" t="s">
        <v>59</v>
      </c>
      <c r="F95" s="4" t="s">
        <v>10</v>
      </c>
      <c r="G95" s="4" t="str">
        <f>INDEX('Customer data'!D:D,MATCH(Order!C95,'Customer data'!A:A,0))</f>
        <v>New York</v>
      </c>
      <c r="H95" s="4" t="str">
        <f>VLOOKUP(C95,'Customer data'!A:E,5)</f>
        <v>USA</v>
      </c>
      <c r="I95" s="4" t="str">
        <f>VLOOKUP(B95,Product!$A:$D,2)</f>
        <v>Standing Lamp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" thickBot="1" x14ac:dyDescent="0.35">
      <c r="A96" s="4" t="s">
        <v>166</v>
      </c>
      <c r="B96" s="4" t="s">
        <v>25</v>
      </c>
      <c r="C96" s="4" t="s">
        <v>96</v>
      </c>
      <c r="D96" s="5">
        <v>50</v>
      </c>
      <c r="E96" s="5" t="s">
        <v>59</v>
      </c>
      <c r="F96" s="4" t="s">
        <v>10</v>
      </c>
      <c r="G96" s="4" t="str">
        <f>INDEX('Customer data'!D:D,MATCH(Order!C96,'Customer data'!A:A,0))</f>
        <v>New York</v>
      </c>
      <c r="H96" s="4" t="str">
        <f>VLOOKUP(C96,'Customer data'!A:E,5)</f>
        <v>USA</v>
      </c>
      <c r="I96" s="4" t="str">
        <f>VLOOKUP(B96,Product!$A:$D,2)</f>
        <v>Standing Lamp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" thickBot="1" x14ac:dyDescent="0.35">
      <c r="A97" s="4" t="s">
        <v>167</v>
      </c>
      <c r="B97" s="4" t="s">
        <v>15</v>
      </c>
      <c r="C97" s="4" t="s">
        <v>51</v>
      </c>
      <c r="D97" s="5">
        <v>100</v>
      </c>
      <c r="E97" s="5" t="s">
        <v>17</v>
      </c>
      <c r="F97" s="4" t="s">
        <v>10</v>
      </c>
      <c r="G97" s="4" t="str">
        <f>INDEX('Customer data'!D:D,MATCH(Order!C97,'Customer data'!A:A,0))</f>
        <v>Manchester</v>
      </c>
      <c r="H97" s="4" t="str">
        <f>VLOOKUP(C97,'Customer data'!A:E,5)</f>
        <v>UK</v>
      </c>
      <c r="I97" s="4" t="str">
        <f>VLOOKUP(B97,Product!$A:$D,2)</f>
        <v>Leather Chair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" thickBot="1" x14ac:dyDescent="0.35">
      <c r="A98" s="4" t="s">
        <v>168</v>
      </c>
      <c r="B98" s="4" t="s">
        <v>19</v>
      </c>
      <c r="C98" s="4" t="s">
        <v>76</v>
      </c>
      <c r="D98" s="5">
        <v>75</v>
      </c>
      <c r="E98" s="5" t="s">
        <v>161</v>
      </c>
      <c r="F98" s="4" t="s">
        <v>10</v>
      </c>
      <c r="G98" s="4" t="str">
        <f>INDEX('Customer data'!D:D,MATCH(Order!C98,'Customer data'!A:A,0))</f>
        <v>Birmingham</v>
      </c>
      <c r="H98" s="4" t="str">
        <f>VLOOKUP(C98,'Customer data'!A:E,5)</f>
        <v>UK</v>
      </c>
      <c r="I98" s="4" t="str">
        <f>VLOOKUP(B98,Product!$A:$D,2)</f>
        <v>Filing Cabinet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" thickBot="1" x14ac:dyDescent="0.35">
      <c r="A99" s="4" t="s">
        <v>169</v>
      </c>
      <c r="B99" s="4" t="s">
        <v>32</v>
      </c>
      <c r="C99" s="4" t="s">
        <v>76</v>
      </c>
      <c r="D99" s="5">
        <v>25</v>
      </c>
      <c r="E99" s="5" t="s">
        <v>34</v>
      </c>
      <c r="F99" s="4" t="s">
        <v>10</v>
      </c>
      <c r="G99" s="4" t="str">
        <f>INDEX('Customer data'!D:D,MATCH(Order!C99,'Customer data'!A:A,0))</f>
        <v>Birmingham</v>
      </c>
      <c r="H99" s="4" t="str">
        <f>VLOOKUP(C99,'Customer data'!A:E,5)</f>
        <v>UK</v>
      </c>
      <c r="I99" s="4" t="str">
        <f>VLOOKUP(B99,Product!$A:$D,2)</f>
        <v>Whiteboard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" thickBot="1" x14ac:dyDescent="0.35">
      <c r="A100" s="4" t="s">
        <v>170</v>
      </c>
      <c r="B100" s="4" t="s">
        <v>12</v>
      </c>
      <c r="C100" s="4" t="s">
        <v>8</v>
      </c>
      <c r="D100" s="5">
        <v>100</v>
      </c>
      <c r="E100" s="5" t="s">
        <v>36</v>
      </c>
      <c r="F100" s="4" t="s">
        <v>46</v>
      </c>
      <c r="G100" s="4" t="str">
        <f>INDEX('Customer data'!D:D,MATCH(Order!C100,'Customer data'!A:A,0))</f>
        <v>London</v>
      </c>
      <c r="H100" s="4" t="str">
        <f>VLOOKUP(C100,'Customer data'!A:E,5)</f>
        <v>UK</v>
      </c>
      <c r="I100" s="4" t="str">
        <f>VLOOKUP(B100,Product!$A:$D,2)</f>
        <v>Monitor Stand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" thickBot="1" x14ac:dyDescent="0.35">
      <c r="A101" s="4" t="s">
        <v>171</v>
      </c>
      <c r="B101" s="4" t="s">
        <v>38</v>
      </c>
      <c r="C101" s="4" t="s">
        <v>96</v>
      </c>
      <c r="D101" s="5">
        <v>25</v>
      </c>
      <c r="E101" s="5" t="s">
        <v>40</v>
      </c>
      <c r="F101" s="4" t="s">
        <v>10</v>
      </c>
      <c r="G101" s="4" t="str">
        <f>INDEX('Customer data'!D:D,MATCH(Order!C101,'Customer data'!A:A,0))</f>
        <v>New York</v>
      </c>
      <c r="H101" s="4" t="str">
        <f>VLOOKUP(C101,'Customer data'!A:E,5)</f>
        <v>USA</v>
      </c>
      <c r="I101" s="4" t="str">
        <f>VLOOKUP(B101,Product!$A:$D,2)</f>
        <v>Bookshelf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" thickBot="1" x14ac:dyDescent="0.35">
      <c r="A102" s="4"/>
      <c r="B102" s="4"/>
      <c r="C102" s="4"/>
      <c r="D102" s="4">
        <f>SUM(D2:D101)</f>
        <v>7100</v>
      </c>
      <c r="E102" s="17"/>
      <c r="F102" s="4"/>
      <c r="G102" s="4" t="e">
        <f>INDEX('Customer data'!D:D,MATCH(Order!C102,'Customer data'!A:A,0))</f>
        <v>#N/A</v>
      </c>
      <c r="H102" s="4" t="e">
        <f>VLOOKUP(C102,'Customer data'!A:E,5)</f>
        <v>#N/A</v>
      </c>
      <c r="I102" s="4" t="e">
        <f>VLOOKUP(B102,Product!$A:$D,2)</f>
        <v>#N/A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" thickBot="1" x14ac:dyDescent="0.35">
      <c r="A103" s="4"/>
      <c r="B103" s="4"/>
      <c r="C103" s="4"/>
      <c r="D103" s="1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autoFilter ref="A1:AE1000" xr:uid="{00000000-0001-0000-0000-000000000000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619B-B0E7-4B63-B4EB-7FF2061E7F65}">
  <dimension ref="A1:Z1000"/>
  <sheetViews>
    <sheetView workbookViewId="0">
      <selection activeCell="E19" sqref="E19"/>
    </sheetView>
  </sheetViews>
  <sheetFormatPr defaultRowHeight="14.4" x14ac:dyDescent="0.3"/>
  <cols>
    <col min="1" max="1" width="12.44140625" customWidth="1"/>
    <col min="2" max="2" width="14.5546875" customWidth="1"/>
  </cols>
  <sheetData>
    <row r="1" spans="1:26" ht="19.2" customHeight="1" thickBot="1" x14ac:dyDescent="0.35">
      <c r="A1" s="1" t="s">
        <v>1</v>
      </c>
      <c r="B1" s="2" t="s">
        <v>172</v>
      </c>
      <c r="C1" s="2" t="s">
        <v>173</v>
      </c>
      <c r="D1" s="2" t="s">
        <v>174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 customHeight="1" thickBot="1" x14ac:dyDescent="0.35">
      <c r="A2" s="4" t="s">
        <v>15</v>
      </c>
      <c r="B2" s="4" t="s">
        <v>175</v>
      </c>
      <c r="C2" s="4" t="s">
        <v>176</v>
      </c>
      <c r="D2" s="4" t="s">
        <v>63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7</v>
      </c>
      <c r="B3" s="4" t="s">
        <v>177</v>
      </c>
      <c r="C3" s="4" t="s">
        <v>178</v>
      </c>
      <c r="D3" s="4" t="s">
        <v>90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25</v>
      </c>
      <c r="B4" s="4" t="s">
        <v>179</v>
      </c>
      <c r="C4" s="4" t="s">
        <v>180</v>
      </c>
      <c r="D4" s="4" t="s">
        <v>27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38</v>
      </c>
      <c r="B5" s="4" t="s">
        <v>181</v>
      </c>
      <c r="C5" s="4" t="s">
        <v>182</v>
      </c>
      <c r="D5" s="4" t="s">
        <v>40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19</v>
      </c>
      <c r="B6" s="4" t="s">
        <v>183</v>
      </c>
      <c r="C6" s="4" t="s">
        <v>184</v>
      </c>
      <c r="D6" s="4" t="s">
        <v>185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32</v>
      </c>
      <c r="B7" s="4" t="s">
        <v>186</v>
      </c>
      <c r="C7" s="4" t="s">
        <v>180</v>
      </c>
      <c r="D7" s="4" t="s">
        <v>34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48</v>
      </c>
      <c r="B8" s="4" t="s">
        <v>187</v>
      </c>
      <c r="C8" s="4" t="s">
        <v>176</v>
      </c>
      <c r="D8" s="4" t="s">
        <v>111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12</v>
      </c>
      <c r="B9" s="4" t="s">
        <v>188</v>
      </c>
      <c r="C9" s="4" t="s">
        <v>189</v>
      </c>
      <c r="D9" s="4" t="s">
        <v>146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164A-2660-410B-8EFE-99BF346059B5}">
  <dimension ref="A1:Z1000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2" max="2" width="19.88671875" customWidth="1"/>
    <col min="3" max="3" width="31.33203125" customWidth="1"/>
    <col min="4" max="4" width="13.5546875" customWidth="1"/>
    <col min="5" max="5" width="13.21875" customWidth="1"/>
  </cols>
  <sheetData>
    <row r="1" spans="1:26" ht="29.4" thickBot="1" x14ac:dyDescent="0.35">
      <c r="A1" s="1" t="s">
        <v>2</v>
      </c>
      <c r="B1" s="2" t="s">
        <v>190</v>
      </c>
      <c r="C1" s="2" t="s">
        <v>191</v>
      </c>
      <c r="D1" s="2" t="s">
        <v>192</v>
      </c>
      <c r="E1" s="2" t="s">
        <v>193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thickBot="1" x14ac:dyDescent="0.35">
      <c r="A2" s="4" t="s">
        <v>194</v>
      </c>
      <c r="B2" s="4" t="s">
        <v>195</v>
      </c>
      <c r="C2" s="4" t="s">
        <v>196</v>
      </c>
      <c r="D2" s="4" t="s">
        <v>197</v>
      </c>
      <c r="E2" s="4" t="s">
        <v>198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8</v>
      </c>
      <c r="B3" s="4" t="s">
        <v>199</v>
      </c>
      <c r="C3" s="4" t="s">
        <v>200</v>
      </c>
      <c r="D3" s="4" t="s">
        <v>197</v>
      </c>
      <c r="E3" s="4" t="s">
        <v>198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29</v>
      </c>
      <c r="B4" s="4" t="s">
        <v>201</v>
      </c>
      <c r="C4" s="4" t="s">
        <v>202</v>
      </c>
      <c r="D4" s="4" t="s">
        <v>203</v>
      </c>
      <c r="E4" s="4" t="s">
        <v>204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16</v>
      </c>
      <c r="B5" s="4" t="s">
        <v>205</v>
      </c>
      <c r="C5" s="4" t="s">
        <v>206</v>
      </c>
      <c r="D5" s="4" t="s">
        <v>207</v>
      </c>
      <c r="E5" s="4" t="s">
        <v>208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82</v>
      </c>
      <c r="B6" s="4" t="s">
        <v>209</v>
      </c>
      <c r="C6" s="4" t="s">
        <v>210</v>
      </c>
      <c r="D6" s="4" t="s">
        <v>203</v>
      </c>
      <c r="E6" s="4" t="s">
        <v>204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22</v>
      </c>
      <c r="B7" s="4" t="s">
        <v>211</v>
      </c>
      <c r="C7" s="4" t="s">
        <v>212</v>
      </c>
      <c r="D7" s="4" t="s">
        <v>213</v>
      </c>
      <c r="E7" s="4" t="s">
        <v>198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100</v>
      </c>
      <c r="B8" s="4" t="s">
        <v>214</v>
      </c>
      <c r="C8" s="4" t="s">
        <v>215</v>
      </c>
      <c r="D8" s="4" t="s">
        <v>216</v>
      </c>
      <c r="E8" s="4" t="s">
        <v>198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39</v>
      </c>
      <c r="B9" s="4" t="s">
        <v>217</v>
      </c>
      <c r="C9" s="4" t="s">
        <v>218</v>
      </c>
      <c r="D9" s="4" t="s">
        <v>219</v>
      </c>
      <c r="E9" s="4" t="s">
        <v>204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 t="s">
        <v>88</v>
      </c>
      <c r="B10" s="4" t="s">
        <v>220</v>
      </c>
      <c r="C10" s="4" t="s">
        <v>221</v>
      </c>
      <c r="D10" s="4" t="s">
        <v>222</v>
      </c>
      <c r="E10" s="4" t="s">
        <v>204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 t="s">
        <v>67</v>
      </c>
      <c r="B11" s="4" t="s">
        <v>223</v>
      </c>
      <c r="C11" s="4" t="s">
        <v>224</v>
      </c>
      <c r="D11" s="4" t="s">
        <v>225</v>
      </c>
      <c r="E11" s="4" t="s">
        <v>208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 t="s">
        <v>33</v>
      </c>
      <c r="B12" s="4" t="s">
        <v>226</v>
      </c>
      <c r="C12" s="4" t="s">
        <v>227</v>
      </c>
      <c r="D12" s="4" t="s">
        <v>228</v>
      </c>
      <c r="E12" s="4" t="s">
        <v>208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 t="s">
        <v>85</v>
      </c>
      <c r="B13" s="4" t="s">
        <v>229</v>
      </c>
      <c r="C13" s="4" t="s">
        <v>230</v>
      </c>
      <c r="D13" s="4" t="s">
        <v>222</v>
      </c>
      <c r="E13" s="4" t="s">
        <v>204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 t="s">
        <v>45</v>
      </c>
      <c r="B14" s="4" t="s">
        <v>231</v>
      </c>
      <c r="C14" s="4" t="s">
        <v>232</v>
      </c>
      <c r="D14" s="4" t="s">
        <v>233</v>
      </c>
      <c r="E14" s="4" t="s">
        <v>198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 t="s">
        <v>49</v>
      </c>
      <c r="B15" s="4" t="s">
        <v>234</v>
      </c>
      <c r="C15" s="4" t="s">
        <v>235</v>
      </c>
      <c r="D15" s="4" t="s">
        <v>236</v>
      </c>
      <c r="E15" s="4" t="s">
        <v>198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 t="s">
        <v>54</v>
      </c>
      <c r="B16" s="4" t="s">
        <v>237</v>
      </c>
      <c r="C16" s="4" t="s">
        <v>238</v>
      </c>
      <c r="D16" s="4" t="s">
        <v>236</v>
      </c>
      <c r="E16" s="4" t="s">
        <v>198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 t="s">
        <v>78</v>
      </c>
      <c r="B17" s="4" t="s">
        <v>239</v>
      </c>
      <c r="C17" s="4" t="s">
        <v>240</v>
      </c>
      <c r="D17" s="4" t="s">
        <v>216</v>
      </c>
      <c r="E17" s="4" t="s">
        <v>198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 t="s">
        <v>74</v>
      </c>
      <c r="B18" s="4" t="s">
        <v>241</v>
      </c>
      <c r="C18" s="4" t="s">
        <v>242</v>
      </c>
      <c r="D18" s="4" t="s">
        <v>243</v>
      </c>
      <c r="E18" s="4" t="s">
        <v>208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 t="s">
        <v>139</v>
      </c>
      <c r="B19" s="4" t="s">
        <v>244</v>
      </c>
      <c r="C19" s="4" t="s">
        <v>245</v>
      </c>
      <c r="D19" s="4" t="s">
        <v>213</v>
      </c>
      <c r="E19" s="4" t="s">
        <v>198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 t="s">
        <v>123</v>
      </c>
      <c r="B20" s="4" t="s">
        <v>246</v>
      </c>
      <c r="C20" s="4" t="s">
        <v>247</v>
      </c>
      <c r="D20" s="4" t="s">
        <v>236</v>
      </c>
      <c r="E20" s="4" t="s">
        <v>198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 t="s">
        <v>26</v>
      </c>
      <c r="B21" s="4" t="s">
        <v>248</v>
      </c>
      <c r="C21" s="4" t="s">
        <v>249</v>
      </c>
      <c r="D21" s="4" t="s">
        <v>250</v>
      </c>
      <c r="E21" s="4" t="s">
        <v>208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 t="s">
        <v>69</v>
      </c>
      <c r="B22" s="4" t="s">
        <v>251</v>
      </c>
      <c r="C22" s="4" t="s">
        <v>252</v>
      </c>
      <c r="D22" s="4" t="s">
        <v>236</v>
      </c>
      <c r="E22" s="4" t="s">
        <v>198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 t="s">
        <v>76</v>
      </c>
      <c r="B23" s="4" t="s">
        <v>253</v>
      </c>
      <c r="C23" s="4" t="s">
        <v>254</v>
      </c>
      <c r="D23" s="4" t="s">
        <v>216</v>
      </c>
      <c r="E23" s="4" t="s">
        <v>198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 t="s">
        <v>125</v>
      </c>
      <c r="B24" s="4" t="s">
        <v>255</v>
      </c>
      <c r="C24" s="4" t="s">
        <v>256</v>
      </c>
      <c r="D24" s="4" t="s">
        <v>197</v>
      </c>
      <c r="E24" s="4" t="s">
        <v>198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 t="s">
        <v>58</v>
      </c>
      <c r="B25" s="4" t="s">
        <v>257</v>
      </c>
      <c r="C25" s="4" t="s">
        <v>258</v>
      </c>
      <c r="D25" s="4" t="s">
        <v>213</v>
      </c>
      <c r="E25" s="4" t="s">
        <v>198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 t="s">
        <v>106</v>
      </c>
      <c r="B26" s="4" t="s">
        <v>259</v>
      </c>
      <c r="C26" s="4" t="s">
        <v>260</v>
      </c>
      <c r="D26" s="4" t="s">
        <v>213</v>
      </c>
      <c r="E26" s="4" t="s">
        <v>198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 t="s">
        <v>155</v>
      </c>
      <c r="B27" s="4" t="s">
        <v>261</v>
      </c>
      <c r="C27" s="4" t="s">
        <v>262</v>
      </c>
      <c r="D27" s="4" t="s">
        <v>263</v>
      </c>
      <c r="E27" s="4" t="s">
        <v>204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 t="s">
        <v>264</v>
      </c>
      <c r="B28" s="4" t="s">
        <v>265</v>
      </c>
      <c r="C28" s="4" t="s">
        <v>266</v>
      </c>
      <c r="D28" s="4" t="s">
        <v>228</v>
      </c>
      <c r="E28" s="4" t="s">
        <v>208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 t="s">
        <v>93</v>
      </c>
      <c r="B29" s="4" t="s">
        <v>267</v>
      </c>
      <c r="C29" s="4" t="s">
        <v>268</v>
      </c>
      <c r="D29" s="4" t="s">
        <v>243</v>
      </c>
      <c r="E29" s="4" t="s">
        <v>208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 t="s">
        <v>96</v>
      </c>
      <c r="B30" s="4" t="s">
        <v>269</v>
      </c>
      <c r="C30" s="4" t="s">
        <v>270</v>
      </c>
      <c r="D30" s="4" t="s">
        <v>271</v>
      </c>
      <c r="E30" s="4" t="s">
        <v>204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 t="s">
        <v>51</v>
      </c>
      <c r="B31" s="4" t="s">
        <v>272</v>
      </c>
      <c r="C31" s="4" t="s">
        <v>273</v>
      </c>
      <c r="D31" s="4" t="s">
        <v>213</v>
      </c>
      <c r="E31" s="4" t="s">
        <v>198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Order</vt:lpstr>
      <vt:lpstr>Product</vt:lpstr>
      <vt:lpstr>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jafer miya</dc:creator>
  <cp:lastModifiedBy>jafer miya</cp:lastModifiedBy>
  <dcterms:created xsi:type="dcterms:W3CDTF">2015-06-05T18:17:20Z</dcterms:created>
  <dcterms:modified xsi:type="dcterms:W3CDTF">2025-08-19T09:55:04Z</dcterms:modified>
</cp:coreProperties>
</file>