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radip\Desktop\ShishuNiketan\"/>
    </mc:Choice>
  </mc:AlternateContent>
  <xr:revisionPtr revIDLastSave="0" documentId="13_ncr:1_{823C2A36-A3E6-4D70-B422-C0947781C12C}" xr6:coauthVersionLast="47" xr6:coauthVersionMax="47" xr10:uidLastSave="{00000000-0000-0000-0000-000000000000}"/>
  <bookViews>
    <workbookView xWindow="-103" yWindow="-103" windowWidth="16663" windowHeight="9463" tabRatio="841" activeTab="3" xr2:uid="{00000000-000D-0000-FFFF-FFFF00000000}"/>
  </bookViews>
  <sheets>
    <sheet name="Acharyas" sheetId="1" r:id="rId1"/>
    <sheet name="2021_Income" sheetId="2" r:id="rId2"/>
    <sheet name="HeadWiseIncome" sheetId="19" r:id="rId3"/>
    <sheet name="Sheet1" sheetId="17" r:id="rId4"/>
    <sheet name="TestSheet" sheetId="15" r:id="rId5"/>
    <sheet name="Ankur" sheetId="3" r:id="rId6"/>
    <sheet name="Mukul" sheetId="4" r:id="rId7"/>
    <sheet name="Class_I" sheetId="5" r:id="rId8"/>
    <sheet name="Class_II" sheetId="6" r:id="rId9"/>
    <sheet name="Class_III" sheetId="7" r:id="rId10"/>
    <sheet name="Class_IV" sheetId="8" r:id="rId11"/>
    <sheet name="Class_V" sheetId="9" r:id="rId12"/>
    <sheet name="Class_VI" sheetId="10" r:id="rId13"/>
    <sheet name="Class_VII" sheetId="11" r:id="rId14"/>
    <sheet name="Class_VIII" sheetId="12" r:id="rId15"/>
    <sheet name="Class_IX" sheetId="13" r:id="rId16"/>
    <sheet name="Class_X" sheetId="14" r:id="rId17"/>
    <sheet name="Total Due Sheet" sheetId="16" r:id="rId18"/>
    <sheet name="Sheet2" sheetId="18" r:id="rId19"/>
  </sheets>
  <definedNames>
    <definedName name="_xlnm.Print_Area" localSheetId="7">Class_I!$A$5:$R$60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9" l="1"/>
  <c r="B8" i="19"/>
  <c r="C7" i="19" l="1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B7" i="19"/>
  <c r="C8" i="19"/>
  <c r="K8" i="19"/>
  <c r="L8" i="19"/>
  <c r="M8" i="19"/>
  <c r="N8" i="19"/>
  <c r="O8" i="19"/>
  <c r="P8" i="19"/>
  <c r="Q8" i="19"/>
  <c r="R8" i="19"/>
  <c r="D8" i="19"/>
  <c r="E8" i="19"/>
  <c r="F8" i="19"/>
  <c r="G8" i="19"/>
  <c r="H8" i="19"/>
  <c r="I8" i="19"/>
  <c r="J8" i="19"/>
  <c r="C35" i="3"/>
  <c r="B14" i="16" l="1"/>
  <c r="V7" i="3"/>
  <c r="V6" i="3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5" i="9"/>
  <c r="P6" i="9"/>
  <c r="Q6" i="9"/>
  <c r="R6" i="9"/>
  <c r="P7" i="9"/>
  <c r="Q7" i="9"/>
  <c r="R7" i="9"/>
  <c r="P8" i="9"/>
  <c r="Q8" i="9"/>
  <c r="R8" i="9"/>
  <c r="P9" i="9"/>
  <c r="Q9" i="9"/>
  <c r="R9" i="9"/>
  <c r="P10" i="9"/>
  <c r="Q10" i="9"/>
  <c r="R10" i="9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7" i="9"/>
  <c r="Q27" i="9"/>
  <c r="R27" i="9"/>
  <c r="P28" i="9"/>
  <c r="Q28" i="9"/>
  <c r="R28" i="9"/>
  <c r="P29" i="9"/>
  <c r="Q29" i="9"/>
  <c r="R29" i="9"/>
  <c r="P30" i="9"/>
  <c r="Q30" i="9"/>
  <c r="R30" i="9"/>
  <c r="P31" i="9"/>
  <c r="Q31" i="9"/>
  <c r="R31" i="9"/>
  <c r="P32" i="9"/>
  <c r="Q32" i="9"/>
  <c r="R32" i="9"/>
  <c r="P33" i="9"/>
  <c r="Q33" i="9"/>
  <c r="R33" i="9"/>
  <c r="P34" i="9"/>
  <c r="Q34" i="9"/>
  <c r="R34" i="9"/>
  <c r="P35" i="9"/>
  <c r="Q35" i="9"/>
  <c r="R35" i="9"/>
  <c r="P36" i="9"/>
  <c r="Q36" i="9"/>
  <c r="R36" i="9"/>
  <c r="P37" i="9"/>
  <c r="Q37" i="9"/>
  <c r="R37" i="9"/>
  <c r="P38" i="9"/>
  <c r="Q38" i="9"/>
  <c r="R38" i="9"/>
  <c r="P39" i="9"/>
  <c r="Q39" i="9"/>
  <c r="R39" i="9"/>
  <c r="P40" i="9"/>
  <c r="Q40" i="9"/>
  <c r="R40" i="9"/>
  <c r="P41" i="9"/>
  <c r="Q41" i="9"/>
  <c r="R41" i="9"/>
  <c r="P42" i="9"/>
  <c r="Q42" i="9"/>
  <c r="R42" i="9"/>
  <c r="P43" i="9"/>
  <c r="Q43" i="9"/>
  <c r="R43" i="9"/>
  <c r="P44" i="9"/>
  <c r="Q44" i="9"/>
  <c r="R44" i="9"/>
  <c r="P45" i="9"/>
  <c r="Q45" i="9"/>
  <c r="R45" i="9"/>
  <c r="R5" i="9"/>
  <c r="Q5" i="9"/>
  <c r="P5" i="9"/>
  <c r="P36" i="8"/>
  <c r="Q36" i="8"/>
  <c r="R36" i="8"/>
  <c r="P37" i="8"/>
  <c r="Q37" i="8"/>
  <c r="R37" i="8"/>
  <c r="P38" i="8"/>
  <c r="Q38" i="8"/>
  <c r="R38" i="8"/>
  <c r="P39" i="8"/>
  <c r="Q39" i="8"/>
  <c r="R39" i="8"/>
  <c r="P40" i="8"/>
  <c r="Q40" i="8"/>
  <c r="R40" i="8"/>
  <c r="P41" i="8"/>
  <c r="Q41" i="8"/>
  <c r="R41" i="8"/>
  <c r="P42" i="8"/>
  <c r="Q42" i="8"/>
  <c r="R42" i="8"/>
  <c r="P43" i="8"/>
  <c r="Q43" i="8"/>
  <c r="R43" i="8"/>
  <c r="P44" i="8"/>
  <c r="Q44" i="8"/>
  <c r="R44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P20" i="8"/>
  <c r="Q20" i="8"/>
  <c r="R20" i="8"/>
  <c r="P21" i="8"/>
  <c r="Q21" i="8"/>
  <c r="R21" i="8"/>
  <c r="P22" i="8"/>
  <c r="Q22" i="8"/>
  <c r="R22" i="8"/>
  <c r="P23" i="8"/>
  <c r="Q23" i="8"/>
  <c r="R23" i="8"/>
  <c r="P24" i="8"/>
  <c r="Q24" i="8"/>
  <c r="R24" i="8"/>
  <c r="P25" i="8"/>
  <c r="Q25" i="8"/>
  <c r="R25" i="8"/>
  <c r="P26" i="8"/>
  <c r="Q26" i="8"/>
  <c r="R26" i="8"/>
  <c r="P27" i="8"/>
  <c r="Q27" i="8"/>
  <c r="R27" i="8"/>
  <c r="P28" i="8"/>
  <c r="Q28" i="8"/>
  <c r="R28" i="8"/>
  <c r="P29" i="8"/>
  <c r="Q29" i="8"/>
  <c r="R29" i="8"/>
  <c r="P30" i="8"/>
  <c r="Q30" i="8"/>
  <c r="R30" i="8"/>
  <c r="P31" i="8"/>
  <c r="Q31" i="8"/>
  <c r="R31" i="8"/>
  <c r="P32" i="8"/>
  <c r="Q32" i="8"/>
  <c r="R32" i="8"/>
  <c r="P33" i="8"/>
  <c r="Q33" i="8"/>
  <c r="R33" i="8"/>
  <c r="P34" i="8"/>
  <c r="Q34" i="8"/>
  <c r="R34" i="8"/>
  <c r="P35" i="8"/>
  <c r="Q35" i="8"/>
  <c r="R35" i="8"/>
  <c r="R4" i="8"/>
  <c r="Q4" i="8"/>
  <c r="P4" i="8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4" i="7"/>
  <c r="P5" i="7"/>
  <c r="Q5" i="7"/>
  <c r="R5" i="7"/>
  <c r="P6" i="7"/>
  <c r="Q6" i="7"/>
  <c r="R6" i="7"/>
  <c r="P7" i="7"/>
  <c r="Q7" i="7"/>
  <c r="R7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P27" i="7"/>
  <c r="Q27" i="7"/>
  <c r="R27" i="7"/>
  <c r="P28" i="7"/>
  <c r="Q28" i="7"/>
  <c r="R28" i="7"/>
  <c r="P29" i="7"/>
  <c r="Q29" i="7"/>
  <c r="R29" i="7"/>
  <c r="P30" i="7"/>
  <c r="Q30" i="7"/>
  <c r="R30" i="7"/>
  <c r="P31" i="7"/>
  <c r="Q31" i="7"/>
  <c r="R31" i="7"/>
  <c r="P32" i="7"/>
  <c r="Q32" i="7"/>
  <c r="R32" i="7"/>
  <c r="P33" i="7"/>
  <c r="Q33" i="7"/>
  <c r="R33" i="7"/>
  <c r="R4" i="7"/>
  <c r="Q4" i="7"/>
  <c r="P4" i="7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5" i="6"/>
  <c r="P6" i="6"/>
  <c r="Q6" i="6"/>
  <c r="R6" i="6"/>
  <c r="P7" i="6"/>
  <c r="Q7" i="6"/>
  <c r="R7" i="6"/>
  <c r="P8" i="6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19" i="6"/>
  <c r="Q19" i="6"/>
  <c r="R19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P28" i="6"/>
  <c r="Q28" i="6"/>
  <c r="R28" i="6"/>
  <c r="P29" i="6"/>
  <c r="Q29" i="6"/>
  <c r="R29" i="6"/>
  <c r="P30" i="6"/>
  <c r="Q30" i="6"/>
  <c r="R30" i="6"/>
  <c r="P31" i="6"/>
  <c r="Q31" i="6"/>
  <c r="R31" i="6"/>
  <c r="P32" i="6"/>
  <c r="Q32" i="6"/>
  <c r="R32" i="6"/>
  <c r="P33" i="6"/>
  <c r="Q33" i="6"/>
  <c r="R33" i="6"/>
  <c r="P34" i="6"/>
  <c r="Q34" i="6"/>
  <c r="R34" i="6"/>
  <c r="P35" i="6"/>
  <c r="Q35" i="6"/>
  <c r="R35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2" i="6"/>
  <c r="Q42" i="6"/>
  <c r="R42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R5" i="6"/>
  <c r="Q5" i="6"/>
  <c r="P5" i="6"/>
  <c r="P8" i="5"/>
  <c r="Q8" i="5"/>
  <c r="R8" i="5"/>
  <c r="P9" i="5"/>
  <c r="Q9" i="5"/>
  <c r="R9" i="5"/>
  <c r="P10" i="5"/>
  <c r="Q10" i="5"/>
  <c r="R10" i="5"/>
  <c r="P11" i="5"/>
  <c r="Q11" i="5"/>
  <c r="R11" i="5"/>
  <c r="P12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19" i="5"/>
  <c r="Q19" i="5"/>
  <c r="R19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7" i="5"/>
  <c r="Q27" i="5"/>
  <c r="R27" i="5"/>
  <c r="P28" i="5"/>
  <c r="Q28" i="5"/>
  <c r="R28" i="5"/>
  <c r="P29" i="5"/>
  <c r="Q29" i="5"/>
  <c r="R29" i="5"/>
  <c r="P30" i="5"/>
  <c r="Q30" i="5"/>
  <c r="R30" i="5"/>
  <c r="P31" i="5"/>
  <c r="Q31" i="5"/>
  <c r="R31" i="5"/>
  <c r="P32" i="5"/>
  <c r="Q32" i="5"/>
  <c r="R32" i="5"/>
  <c r="P33" i="5"/>
  <c r="Q33" i="5"/>
  <c r="R33" i="5"/>
  <c r="P34" i="5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P41" i="5"/>
  <c r="Q41" i="5"/>
  <c r="R41" i="5"/>
  <c r="P42" i="5"/>
  <c r="Q42" i="5"/>
  <c r="R42" i="5"/>
  <c r="P43" i="5"/>
  <c r="Q43" i="5"/>
  <c r="R43" i="5"/>
  <c r="P44" i="5"/>
  <c r="Q44" i="5"/>
  <c r="R44" i="5"/>
  <c r="P45" i="5"/>
  <c r="Q45" i="5"/>
  <c r="R45" i="5"/>
  <c r="P46" i="5"/>
  <c r="Q46" i="5"/>
  <c r="R46" i="5"/>
  <c r="P47" i="5"/>
  <c r="Q47" i="5"/>
  <c r="R47" i="5"/>
  <c r="P48" i="5"/>
  <c r="Q48" i="5"/>
  <c r="R48" i="5"/>
  <c r="P49" i="5"/>
  <c r="Q49" i="5"/>
  <c r="R49" i="5"/>
  <c r="P50" i="5"/>
  <c r="Q50" i="5"/>
  <c r="R50" i="5"/>
  <c r="P51" i="5"/>
  <c r="Q51" i="5"/>
  <c r="R51" i="5"/>
  <c r="P52" i="5"/>
  <c r="Q52" i="5"/>
  <c r="R52" i="5"/>
  <c r="P53" i="5"/>
  <c r="Q53" i="5"/>
  <c r="R53" i="5"/>
  <c r="P54" i="5"/>
  <c r="Q54" i="5"/>
  <c r="R54" i="5"/>
  <c r="P55" i="5"/>
  <c r="Q55" i="5"/>
  <c r="R55" i="5"/>
  <c r="P56" i="5"/>
  <c r="Q56" i="5"/>
  <c r="R56" i="5"/>
  <c r="P57" i="5"/>
  <c r="Q57" i="5"/>
  <c r="R57" i="5"/>
  <c r="P58" i="5"/>
  <c r="Q58" i="5"/>
  <c r="R58" i="5"/>
  <c r="P59" i="5"/>
  <c r="Q59" i="5"/>
  <c r="R59" i="5"/>
  <c r="R7" i="5"/>
  <c r="Q7" i="5"/>
  <c r="P7" i="5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R6" i="3"/>
  <c r="Q6" i="3"/>
  <c r="P6" i="3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6" i="4"/>
  <c r="Q6" i="4"/>
  <c r="Q7" i="4"/>
  <c r="Q8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9" i="4"/>
  <c r="U7" i="4"/>
  <c r="U8" i="4"/>
  <c r="U9" i="4"/>
  <c r="U10" i="4"/>
  <c r="U57" i="4" s="1"/>
  <c r="C3" i="16" s="1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6" i="4"/>
  <c r="H1048566" i="17"/>
  <c r="C13" i="16"/>
  <c r="C12" i="16"/>
  <c r="C11" i="16"/>
  <c r="C10" i="16"/>
  <c r="C9" i="16"/>
  <c r="C4" i="16"/>
  <c r="C2" i="16"/>
  <c r="U26" i="14"/>
  <c r="U5" i="14"/>
  <c r="U6" i="14"/>
  <c r="U7" i="14"/>
  <c r="U8" i="14"/>
  <c r="U9" i="14"/>
  <c r="U10" i="14"/>
  <c r="U11" i="14"/>
  <c r="U12" i="14"/>
  <c r="U13" i="14"/>
  <c r="U15" i="14"/>
  <c r="U16" i="14"/>
  <c r="U17" i="14"/>
  <c r="U19" i="14"/>
  <c r="U21" i="14"/>
  <c r="U22" i="14"/>
  <c r="U23" i="14"/>
  <c r="U4" i="14"/>
  <c r="U23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4" i="13"/>
  <c r="U36" i="12"/>
  <c r="U5" i="12"/>
  <c r="U6" i="12"/>
  <c r="U7" i="12"/>
  <c r="U8" i="12"/>
  <c r="U9" i="12"/>
  <c r="U10" i="12"/>
  <c r="U11" i="12"/>
  <c r="U12" i="12"/>
  <c r="U13" i="12"/>
  <c r="U14" i="12"/>
  <c r="U16" i="12"/>
  <c r="U17" i="12"/>
  <c r="U18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4" i="12"/>
  <c r="U30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5" i="11"/>
  <c r="U52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4" i="10"/>
  <c r="U46" i="9"/>
  <c r="C8" i="16" s="1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" i="8"/>
  <c r="U45" i="8" s="1"/>
  <c r="C7" i="16" s="1"/>
  <c r="U57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4" i="5"/>
  <c r="T32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7" i="3"/>
  <c r="T8" i="3"/>
  <c r="T9" i="3"/>
  <c r="T10" i="3"/>
  <c r="T11" i="3"/>
  <c r="T6" i="3"/>
  <c r="R16" i="14"/>
  <c r="R17" i="14"/>
  <c r="R19" i="14"/>
  <c r="R21" i="14"/>
  <c r="R22" i="14"/>
  <c r="R23" i="14"/>
  <c r="R15" i="14"/>
  <c r="R5" i="14"/>
  <c r="R6" i="14"/>
  <c r="R7" i="14"/>
  <c r="R8" i="14"/>
  <c r="R9" i="14"/>
  <c r="R10" i="14"/>
  <c r="R11" i="14"/>
  <c r="R12" i="14"/>
  <c r="R13" i="14"/>
  <c r="R4" i="14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4" i="13"/>
  <c r="P5" i="14"/>
  <c r="Q5" i="14"/>
  <c r="P6" i="14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5" i="14"/>
  <c r="Q15" i="14"/>
  <c r="P16" i="14"/>
  <c r="Q16" i="14"/>
  <c r="P17" i="14"/>
  <c r="Q17" i="14"/>
  <c r="P19" i="14"/>
  <c r="Q19" i="14"/>
  <c r="P21" i="14"/>
  <c r="Q21" i="14"/>
  <c r="P22" i="14"/>
  <c r="Q22" i="14"/>
  <c r="P23" i="14"/>
  <c r="Q23" i="14"/>
  <c r="Q4" i="14"/>
  <c r="P4" i="14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Q4" i="13"/>
  <c r="P4" i="13"/>
  <c r="P5" i="12"/>
  <c r="Q5" i="12"/>
  <c r="R5" i="12"/>
  <c r="P6" i="12"/>
  <c r="R6" i="12" s="1"/>
  <c r="Q6" i="12"/>
  <c r="P7" i="12"/>
  <c r="R7" i="12" s="1"/>
  <c r="Q7" i="12"/>
  <c r="P8" i="12"/>
  <c r="Q8" i="12"/>
  <c r="R8" i="12"/>
  <c r="P9" i="12"/>
  <c r="Q9" i="12"/>
  <c r="R9" i="12"/>
  <c r="P10" i="12"/>
  <c r="R10" i="12" s="1"/>
  <c r="Q10" i="12"/>
  <c r="P11" i="12"/>
  <c r="R11" i="12" s="1"/>
  <c r="Q11" i="12"/>
  <c r="P12" i="12"/>
  <c r="Q12" i="12"/>
  <c r="R12" i="12"/>
  <c r="P13" i="12"/>
  <c r="Q13" i="12"/>
  <c r="R13" i="12"/>
  <c r="P14" i="12"/>
  <c r="R14" i="12" s="1"/>
  <c r="Q14" i="12"/>
  <c r="P16" i="12"/>
  <c r="Q16" i="12"/>
  <c r="R16" i="12"/>
  <c r="P17" i="12"/>
  <c r="Q17" i="12"/>
  <c r="R17" i="12"/>
  <c r="P18" i="12"/>
  <c r="R18" i="12" s="1"/>
  <c r="Q18" i="12"/>
  <c r="P20" i="12"/>
  <c r="Q20" i="12"/>
  <c r="R20" i="12"/>
  <c r="P21" i="12"/>
  <c r="Q21" i="12"/>
  <c r="R21" i="12"/>
  <c r="P22" i="12"/>
  <c r="R22" i="12" s="1"/>
  <c r="Q22" i="12"/>
  <c r="P23" i="12"/>
  <c r="R23" i="12" s="1"/>
  <c r="Q23" i="12"/>
  <c r="P24" i="12"/>
  <c r="Q24" i="12"/>
  <c r="R24" i="12"/>
  <c r="P25" i="12"/>
  <c r="Q25" i="12"/>
  <c r="R25" i="12"/>
  <c r="P26" i="12"/>
  <c r="R26" i="12" s="1"/>
  <c r="Q26" i="12"/>
  <c r="P27" i="12"/>
  <c r="R27" i="12" s="1"/>
  <c r="Q27" i="12"/>
  <c r="P28" i="12"/>
  <c r="Q28" i="12"/>
  <c r="R28" i="12"/>
  <c r="P29" i="12"/>
  <c r="Q29" i="12"/>
  <c r="R29" i="12"/>
  <c r="P30" i="12"/>
  <c r="R30" i="12" s="1"/>
  <c r="Q30" i="12"/>
  <c r="P31" i="12"/>
  <c r="R31" i="12" s="1"/>
  <c r="Q31" i="12"/>
  <c r="P32" i="12"/>
  <c r="Q32" i="12"/>
  <c r="R32" i="12"/>
  <c r="P33" i="12"/>
  <c r="Q33" i="12"/>
  <c r="R33" i="12"/>
  <c r="P34" i="12"/>
  <c r="R34" i="12" s="1"/>
  <c r="Q34" i="12"/>
  <c r="Q4" i="12"/>
  <c r="P4" i="12"/>
  <c r="R4" i="12" s="1"/>
  <c r="P7" i="11"/>
  <c r="R7" i="11" s="1"/>
  <c r="Q7" i="11"/>
  <c r="P8" i="11"/>
  <c r="R8" i="11" s="1"/>
  <c r="Q8" i="11"/>
  <c r="P9" i="11"/>
  <c r="Q9" i="11"/>
  <c r="R9" i="11"/>
  <c r="P10" i="11"/>
  <c r="Q10" i="11"/>
  <c r="R10" i="11"/>
  <c r="P11" i="11"/>
  <c r="R11" i="11" s="1"/>
  <c r="Q11" i="11"/>
  <c r="P12" i="11"/>
  <c r="R12" i="11" s="1"/>
  <c r="Q12" i="11"/>
  <c r="P13" i="11"/>
  <c r="Q13" i="11"/>
  <c r="R13" i="11"/>
  <c r="P14" i="11"/>
  <c r="Q14" i="11"/>
  <c r="R14" i="11"/>
  <c r="P15" i="11"/>
  <c r="R15" i="11" s="1"/>
  <c r="Q15" i="11"/>
  <c r="P16" i="11"/>
  <c r="R16" i="11" s="1"/>
  <c r="Q16" i="11"/>
  <c r="P17" i="11"/>
  <c r="Q17" i="11"/>
  <c r="R17" i="11"/>
  <c r="P18" i="11"/>
  <c r="Q18" i="11"/>
  <c r="R18" i="11"/>
  <c r="P19" i="11"/>
  <c r="R19" i="11" s="1"/>
  <c r="Q19" i="11"/>
  <c r="P20" i="11"/>
  <c r="R20" i="11" s="1"/>
  <c r="Q20" i="11"/>
  <c r="P21" i="11"/>
  <c r="Q21" i="11"/>
  <c r="R21" i="11"/>
  <c r="P22" i="11"/>
  <c r="Q22" i="11"/>
  <c r="R22" i="11"/>
  <c r="P23" i="11"/>
  <c r="R23" i="11" s="1"/>
  <c r="Q23" i="11"/>
  <c r="P24" i="11"/>
  <c r="R24" i="11" s="1"/>
  <c r="Q24" i="11"/>
  <c r="P25" i="11"/>
  <c r="Q25" i="11"/>
  <c r="R25" i="11"/>
  <c r="P26" i="11"/>
  <c r="Q26" i="11"/>
  <c r="R26" i="11"/>
  <c r="P27" i="11"/>
  <c r="R27" i="11" s="1"/>
  <c r="Q27" i="11"/>
  <c r="P28" i="11"/>
  <c r="R28" i="11" s="1"/>
  <c r="Q28" i="11"/>
  <c r="P29" i="11"/>
  <c r="Q29" i="11"/>
  <c r="R29" i="11"/>
  <c r="Q5" i="11"/>
  <c r="P5" i="11"/>
  <c r="R5" i="11" s="1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4" i="10"/>
  <c r="P17" i="10"/>
  <c r="Q17" i="10"/>
  <c r="P18" i="10"/>
  <c r="Q18" i="10"/>
  <c r="P19" i="10"/>
  <c r="Q19" i="10"/>
  <c r="P20" i="10"/>
  <c r="Q20" i="10"/>
  <c r="P21" i="10"/>
  <c r="Q21" i="10"/>
  <c r="P22" i="10"/>
  <c r="Q22" i="10"/>
  <c r="P23" i="10"/>
  <c r="Q23" i="10"/>
  <c r="P24" i="10"/>
  <c r="Q24" i="10"/>
  <c r="P25" i="10"/>
  <c r="Q25" i="10"/>
  <c r="P26" i="10"/>
  <c r="Q26" i="10"/>
  <c r="P27" i="10"/>
  <c r="Q27" i="10"/>
  <c r="P28" i="10"/>
  <c r="Q28" i="10"/>
  <c r="P29" i="10"/>
  <c r="Q29" i="10"/>
  <c r="P30" i="10"/>
  <c r="Q30" i="10"/>
  <c r="P31" i="10"/>
  <c r="Q31" i="10"/>
  <c r="P32" i="10"/>
  <c r="Q32" i="10"/>
  <c r="P33" i="10"/>
  <c r="Q33" i="10"/>
  <c r="P34" i="10"/>
  <c r="Q34" i="10"/>
  <c r="P35" i="10"/>
  <c r="Q35" i="10"/>
  <c r="P36" i="10"/>
  <c r="Q36" i="10"/>
  <c r="P37" i="10"/>
  <c r="Q37" i="10"/>
  <c r="P38" i="10"/>
  <c r="Q38" i="10"/>
  <c r="P39" i="10"/>
  <c r="Q39" i="10"/>
  <c r="P40" i="10"/>
  <c r="Q40" i="10"/>
  <c r="P41" i="10"/>
  <c r="Q41" i="10"/>
  <c r="P42" i="10"/>
  <c r="Q42" i="10"/>
  <c r="P43" i="10"/>
  <c r="Q43" i="10"/>
  <c r="P44" i="10"/>
  <c r="Q44" i="10"/>
  <c r="P45" i="10"/>
  <c r="Q45" i="10"/>
  <c r="P46" i="10"/>
  <c r="Q46" i="10"/>
  <c r="P47" i="10"/>
  <c r="Q47" i="10"/>
  <c r="P48" i="10"/>
  <c r="Q48" i="10"/>
  <c r="P49" i="10"/>
  <c r="Q49" i="10"/>
  <c r="P50" i="10"/>
  <c r="Q50" i="10"/>
  <c r="P51" i="10"/>
  <c r="Q51" i="10"/>
  <c r="P16" i="10"/>
  <c r="Q16" i="10"/>
  <c r="P5" i="10"/>
  <c r="Q5" i="10"/>
  <c r="P6" i="10"/>
  <c r="Q6" i="10"/>
  <c r="P7" i="10"/>
  <c r="Q7" i="10"/>
  <c r="P8" i="10"/>
  <c r="Q8" i="10"/>
  <c r="P9" i="10"/>
  <c r="Q9" i="10"/>
  <c r="P10" i="10"/>
  <c r="Q10" i="10"/>
  <c r="P11" i="10"/>
  <c r="Q11" i="10"/>
  <c r="P12" i="10"/>
  <c r="Q12" i="10"/>
  <c r="P13" i="10"/>
  <c r="Q13" i="10"/>
  <c r="P14" i="10"/>
  <c r="Q14" i="10"/>
  <c r="P15" i="10"/>
  <c r="Q15" i="10"/>
  <c r="Q4" i="10"/>
  <c r="P4" i="10"/>
  <c r="U34" i="7" l="1"/>
  <c r="C6" i="16" s="1"/>
  <c r="U48" i="6"/>
  <c r="C5" i="16" s="1"/>
  <c r="R52" i="10"/>
  <c r="E9" i="16" s="1"/>
  <c r="D9" i="16" s="1"/>
  <c r="R30" i="11"/>
  <c r="E10" i="16" s="1"/>
  <c r="D10" i="16" s="1"/>
  <c r="Q49" i="8"/>
  <c r="R49" i="8" s="1"/>
  <c r="Q43" i="7"/>
  <c r="R43" i="7" s="1"/>
  <c r="Q42" i="7"/>
  <c r="R42" i="7" s="1"/>
  <c r="Q41" i="7"/>
  <c r="R41" i="7" s="1"/>
  <c r="Q39" i="7"/>
  <c r="R39" i="7" s="1"/>
  <c r="Q40" i="7"/>
  <c r="R40" i="7" s="1"/>
  <c r="Q61" i="6"/>
  <c r="R61" i="6" s="1"/>
  <c r="Q53" i="6"/>
  <c r="R53" i="6" s="1"/>
  <c r="Q57" i="6"/>
  <c r="R57" i="6" s="1"/>
  <c r="Q56" i="6"/>
  <c r="R56" i="6" s="1"/>
  <c r="Q54" i="6"/>
  <c r="R54" i="6" s="1"/>
  <c r="Q55" i="6"/>
  <c r="R55" i="6" s="1"/>
  <c r="Q58" i="6"/>
  <c r="R58" i="6" s="1"/>
  <c r="Q59" i="6"/>
  <c r="R59" i="6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AP1" i="15"/>
  <c r="AP56" i="15" s="1"/>
  <c r="AO1" i="15"/>
  <c r="AO56" i="15" s="1"/>
  <c r="AN1" i="15"/>
  <c r="AN56" i="15" s="1"/>
  <c r="AM1" i="15"/>
  <c r="AM56" i="15" s="1"/>
  <c r="H6" i="2"/>
  <c r="C75" i="2"/>
  <c r="E75" i="2" s="1"/>
  <c r="C74" i="2"/>
  <c r="E74" i="2" s="1"/>
  <c r="C73" i="2"/>
  <c r="E73" i="2" s="1"/>
  <c r="D44" i="2"/>
  <c r="D47" i="2"/>
  <c r="H47" i="2" s="1"/>
  <c r="D46" i="2"/>
  <c r="H46" i="2" s="1"/>
  <c r="D45" i="2"/>
  <c r="H45" i="2" s="1"/>
  <c r="H37" i="2"/>
  <c r="H36" i="2"/>
  <c r="L65" i="2"/>
  <c r="L67" i="2" s="1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H44" i="2"/>
  <c r="H35" i="2"/>
  <c r="H18" i="2"/>
  <c r="H33" i="2"/>
  <c r="H32" i="2"/>
  <c r="H31" i="2"/>
  <c r="H30" i="2"/>
  <c r="H29" i="2"/>
  <c r="H28" i="2"/>
  <c r="H27" i="2"/>
  <c r="H26" i="2"/>
  <c r="H25" i="2"/>
  <c r="L24" i="2"/>
  <c r="H24" i="2"/>
  <c r="L23" i="2"/>
  <c r="H23" i="2"/>
  <c r="L22" i="2"/>
  <c r="H22" i="2"/>
  <c r="H21" i="2"/>
  <c r="H17" i="2"/>
  <c r="H16" i="2"/>
  <c r="H12" i="2"/>
  <c r="H11" i="2"/>
  <c r="H7" i="2"/>
  <c r="H20" i="2"/>
  <c r="H5" i="2"/>
  <c r="H4" i="2"/>
  <c r="H3" i="2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1" i="1"/>
  <c r="I52" i="1"/>
  <c r="I54" i="1" s="1"/>
  <c r="I14" i="1"/>
  <c r="I13" i="1"/>
  <c r="I12" i="1"/>
  <c r="F32" i="1"/>
  <c r="F33" i="1"/>
  <c r="F34" i="1"/>
  <c r="F31" i="1"/>
  <c r="F3" i="1"/>
  <c r="F4" i="1"/>
  <c r="I4" i="1" s="1"/>
  <c r="F5" i="1"/>
  <c r="F6" i="1"/>
  <c r="F7" i="1"/>
  <c r="I7" i="1" s="1"/>
  <c r="F8" i="1"/>
  <c r="I8" i="1" s="1"/>
  <c r="F9" i="1"/>
  <c r="I9" i="1" s="1"/>
  <c r="F10" i="1"/>
  <c r="I10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I2" i="1" s="1"/>
  <c r="M19" i="2" l="1"/>
  <c r="C14" i="16"/>
  <c r="U1048568" i="6"/>
  <c r="R57" i="4"/>
  <c r="E3" i="16" s="1"/>
  <c r="D3" i="16" s="1"/>
  <c r="R32" i="3"/>
  <c r="E2" i="16" s="1"/>
  <c r="D2" i="16" s="1"/>
  <c r="S30" i="11"/>
  <c r="R23" i="13"/>
  <c r="E12" i="16" s="1"/>
  <c r="D12" i="16" s="1"/>
  <c r="R36" i="12"/>
  <c r="E11" i="16" s="1"/>
  <c r="D11" i="16" s="1"/>
  <c r="R26" i="14"/>
  <c r="E13" i="16" s="1"/>
  <c r="D13" i="16" s="1"/>
  <c r="R46" i="9"/>
  <c r="R45" i="8"/>
  <c r="E7" i="16" s="1"/>
  <c r="D7" i="16" s="1"/>
  <c r="R48" i="6"/>
  <c r="E5" i="16" s="1"/>
  <c r="D5" i="16" s="1"/>
  <c r="R34" i="7"/>
  <c r="E6" i="16" s="1"/>
  <c r="D6" i="16" s="1"/>
  <c r="H48" i="2"/>
  <c r="H65" i="2" s="1"/>
  <c r="I65" i="2" s="1"/>
  <c r="AH56" i="15"/>
  <c r="AQ56" i="15"/>
  <c r="H39" i="2"/>
  <c r="L39" i="2"/>
  <c r="F26" i="1"/>
  <c r="F52" i="1"/>
  <c r="G52" i="1" s="1"/>
  <c r="I3" i="1"/>
  <c r="I26" i="1" s="1"/>
  <c r="E8" i="16" l="1"/>
  <c r="D8" i="16" s="1"/>
  <c r="R60" i="5"/>
  <c r="E4" i="16" s="1"/>
  <c r="D4" i="16" s="1"/>
  <c r="I48" i="2"/>
  <c r="D14" i="16" l="1"/>
  <c r="E14" i="16"/>
</calcChain>
</file>

<file path=xl/sharedStrings.xml><?xml version="1.0" encoding="utf-8"?>
<sst xmlns="http://schemas.openxmlformats.org/spreadsheetml/2006/main" count="1874" uniqueCount="604">
  <si>
    <t>IncomeHead</t>
  </si>
  <si>
    <t>Rgistration</t>
  </si>
  <si>
    <t>Samity</t>
  </si>
  <si>
    <t>BidyaBharati</t>
  </si>
  <si>
    <t>Games</t>
  </si>
  <si>
    <t>Examination</t>
  </si>
  <si>
    <t>Bibhag/Sankulan</t>
  </si>
  <si>
    <t>BidyaBharati Central</t>
  </si>
  <si>
    <t>Tribes</t>
  </si>
  <si>
    <t>Chandrapur Project</t>
  </si>
  <si>
    <t>Festival</t>
  </si>
  <si>
    <t>NewsPaper</t>
  </si>
  <si>
    <t>Bharati Megazine</t>
  </si>
  <si>
    <t>ShishuBharati</t>
  </si>
  <si>
    <t>LearningTools</t>
  </si>
  <si>
    <t>Library</t>
  </si>
  <si>
    <t>Medical</t>
  </si>
  <si>
    <t>TourTravel</t>
  </si>
  <si>
    <t>Electricity</t>
  </si>
  <si>
    <t>Badge+Belt</t>
  </si>
  <si>
    <t>ShishuBatika</t>
  </si>
  <si>
    <t>Misceleneous</t>
  </si>
  <si>
    <t>ScinceExibition</t>
  </si>
  <si>
    <t>AcharyaKalyanNidhi</t>
  </si>
  <si>
    <t>AdmissionFee</t>
  </si>
  <si>
    <t>SlNo</t>
  </si>
  <si>
    <t>NoOfStudents</t>
  </si>
  <si>
    <t>Fee</t>
  </si>
  <si>
    <t>Total</t>
  </si>
  <si>
    <t>ExpenditureHead</t>
  </si>
  <si>
    <t>EstmatedExpenditure</t>
  </si>
  <si>
    <t>Remarks</t>
  </si>
  <si>
    <t>AnnualSports+Trophy+Bibhag/Sankulan</t>
  </si>
  <si>
    <t>Ghy-7155+ HalfyrlyYearlyExamFee-20000</t>
  </si>
  <si>
    <t>SaraswatiPuja+SankardevTithi+Others</t>
  </si>
  <si>
    <t>Acharyas' Remuneration</t>
  </si>
  <si>
    <t>Tutumoni Konwar</t>
  </si>
  <si>
    <t>Rekha Deka</t>
  </si>
  <si>
    <t>Ganesh Saikia</t>
  </si>
  <si>
    <t>Runti Hazarika</t>
  </si>
  <si>
    <t>Hiranmoee Deka</t>
  </si>
  <si>
    <t>Sangeeta Bora</t>
  </si>
  <si>
    <t>Chumi Bora</t>
  </si>
  <si>
    <t>Achyut Dewri</t>
  </si>
  <si>
    <t>Anupama Bordoloi</t>
  </si>
  <si>
    <t>Biplab BorKakoti</t>
  </si>
  <si>
    <t>Nilakkhi Saikia</t>
  </si>
  <si>
    <t>Moromi Deka</t>
  </si>
  <si>
    <t>Dipu Deka</t>
  </si>
  <si>
    <t>Pompi Deka</t>
  </si>
  <si>
    <t>Snigdha Deka</t>
  </si>
  <si>
    <t>Babul Deka</t>
  </si>
  <si>
    <t>Pratishruti Hazarika</t>
  </si>
  <si>
    <t>Rajan Sarma</t>
  </si>
  <si>
    <t>Jatin Deka</t>
  </si>
  <si>
    <t>Puja Deka</t>
  </si>
  <si>
    <t>Neela Tamuli</t>
  </si>
  <si>
    <t>MonthlyTuFee</t>
  </si>
  <si>
    <t>ClassAnkur-Mukul</t>
  </si>
  <si>
    <t>Class I-V</t>
  </si>
  <si>
    <t>Class VI-VIII</t>
  </si>
  <si>
    <t>Class XI-X</t>
  </si>
  <si>
    <t xml:space="preserve">Samity </t>
  </si>
  <si>
    <t>Ghy</t>
  </si>
  <si>
    <t>BidyaBharati_Megazine Part</t>
  </si>
  <si>
    <t>Games_Part</t>
  </si>
  <si>
    <t>Tribes Education</t>
  </si>
  <si>
    <t>Building</t>
  </si>
  <si>
    <t>BoardExam_XI_X</t>
  </si>
  <si>
    <t>2021 _Head</t>
  </si>
  <si>
    <t>Delhi</t>
  </si>
  <si>
    <t>BidyaBharati_Sangbad</t>
  </si>
  <si>
    <t>Examination_Part</t>
  </si>
  <si>
    <t>Shishu_Bharati</t>
  </si>
  <si>
    <t>Games_Accessory</t>
  </si>
  <si>
    <t>Sanskriti Gyan Parikkha</t>
  </si>
  <si>
    <t>Examination_to GHY</t>
  </si>
  <si>
    <t>Class I-IV</t>
  </si>
  <si>
    <t>Class V-VIII</t>
  </si>
  <si>
    <t>SLNo_5</t>
  </si>
  <si>
    <t>Tea</t>
  </si>
  <si>
    <t>Name</t>
  </si>
  <si>
    <t>Barbi Tichupi</t>
  </si>
  <si>
    <t>Bhairabi Konwar</t>
  </si>
  <si>
    <t>Mabia Dewri</t>
  </si>
  <si>
    <t>Richa Amshi</t>
  </si>
  <si>
    <t>Dikkhit Bora</t>
  </si>
  <si>
    <t>Rupam Goswami</t>
  </si>
  <si>
    <t>Dikshit Mazumdar</t>
  </si>
  <si>
    <t>Dhoni Manta</t>
  </si>
  <si>
    <t>Bhaswan Ritu Kashyap</t>
  </si>
  <si>
    <t>Trishna Bordoloi</t>
  </si>
  <si>
    <t>Dipmi Patar</t>
  </si>
  <si>
    <t>Parineeta Engtipi</t>
  </si>
  <si>
    <t>Risha Engtipi</t>
  </si>
  <si>
    <t>Wahida Rahman</t>
  </si>
  <si>
    <t>Himangshu Bharali</t>
  </si>
  <si>
    <t>Risha Hazarika</t>
  </si>
  <si>
    <t>Jemim Sultana</t>
  </si>
  <si>
    <t>Sagarika Patar</t>
  </si>
  <si>
    <t>Bishwadeep Bordoloi</t>
  </si>
  <si>
    <t>Debjani Bordoloi</t>
  </si>
  <si>
    <t>Rituraj Medhi</t>
  </si>
  <si>
    <t>Najira Khatun</t>
  </si>
  <si>
    <t>Nicha Mahanta</t>
  </si>
  <si>
    <t>Mukut Bharali</t>
  </si>
  <si>
    <t>Geetjyoti Bordoloi</t>
  </si>
  <si>
    <t>Deepamoni Dewri</t>
  </si>
  <si>
    <t>Himashree Medhi</t>
  </si>
  <si>
    <t>Harshana Amshi</t>
  </si>
  <si>
    <t>Ariful Amin Dewan</t>
  </si>
  <si>
    <t>Himakshi Engtipi</t>
  </si>
  <si>
    <t>Liza Manta</t>
  </si>
  <si>
    <t>Marzid Abdulla</t>
  </si>
  <si>
    <t>Arman Kurmi</t>
  </si>
  <si>
    <t>Sinmoy Choudhary</t>
  </si>
  <si>
    <t>Jenifa Khatun</t>
  </si>
  <si>
    <t>Disha Bora</t>
  </si>
  <si>
    <t>Rimpi Deka</t>
  </si>
  <si>
    <t>Krishnamoni Das</t>
  </si>
  <si>
    <t>Mohit Roy</t>
  </si>
  <si>
    <t>Janaki Deka</t>
  </si>
  <si>
    <t>Harshita Konwar</t>
  </si>
  <si>
    <t>Rekharani Deka</t>
  </si>
  <si>
    <t>Sangkalpita Barkakoti</t>
  </si>
  <si>
    <t>Pragyan Tamuli</t>
  </si>
  <si>
    <t>Ruhi Bora</t>
  </si>
  <si>
    <t>Rashmirekha Das</t>
  </si>
  <si>
    <t>Nirabjyoti Mazumdar</t>
  </si>
  <si>
    <t>Rishmasing Bordoloi</t>
  </si>
  <si>
    <t>Tanmoy Manta</t>
  </si>
  <si>
    <t>Sishti Das</t>
  </si>
  <si>
    <t>Dhanushree Terangpi</t>
  </si>
  <si>
    <t>Tarali Deka</t>
  </si>
  <si>
    <t>Dikshita Deka</t>
  </si>
  <si>
    <t>Trishnashree Manta</t>
  </si>
  <si>
    <t>Pangkhi Deka</t>
  </si>
  <si>
    <t>Subhasish Patar</t>
  </si>
  <si>
    <t>Debraj Patar</t>
  </si>
  <si>
    <t>Mayuri Bharali</t>
  </si>
  <si>
    <t>Deepjyoti Hira</t>
  </si>
  <si>
    <t>Kangkon Das</t>
  </si>
  <si>
    <t>Ayub Hafizur Rahman</t>
  </si>
  <si>
    <t>Richarani Das</t>
  </si>
  <si>
    <t>Tanushree Bordoloi</t>
  </si>
  <si>
    <t>Himakkshi Bordoloi</t>
  </si>
  <si>
    <t>Bhashwati Deka</t>
  </si>
  <si>
    <t>Tuhashmita Deka</t>
  </si>
  <si>
    <t>Tanujyoti Deka</t>
  </si>
  <si>
    <t>Jyotirmoy Darfang Patar</t>
  </si>
  <si>
    <t>Gourav Jyoti Das</t>
  </si>
  <si>
    <t>Paramanda Patar</t>
  </si>
  <si>
    <t>Tushar Bhunya</t>
  </si>
  <si>
    <t>Bhagyashree Deka</t>
  </si>
  <si>
    <t>Ruhit Bordoloi</t>
  </si>
  <si>
    <t>Namita Barman</t>
  </si>
  <si>
    <t>Parag Rangsong</t>
  </si>
  <si>
    <t>Rimjhim Bordoloi</t>
  </si>
  <si>
    <t>Manjit Das</t>
  </si>
  <si>
    <t>Thunumani Patar</t>
  </si>
  <si>
    <t>Parthapratim Engti</t>
  </si>
  <si>
    <t>Kuldip Das</t>
  </si>
  <si>
    <t>Dikkshita Patar</t>
  </si>
  <si>
    <t>Paran Patar</t>
  </si>
  <si>
    <t>Angat Teran</t>
  </si>
  <si>
    <t>Udipta Bharali</t>
  </si>
  <si>
    <t>Abhijit Gogoi</t>
  </si>
  <si>
    <t>Sajid Rahman</t>
  </si>
  <si>
    <t>Aftaruddin Ahmed</t>
  </si>
  <si>
    <t>Iyashidur Ali (Md.)</t>
  </si>
  <si>
    <t>Palki Deka</t>
  </si>
  <si>
    <t>Shikhashree Kalita</t>
  </si>
  <si>
    <t>Chimaran Deka</t>
  </si>
  <si>
    <t>Pagyan Patar</t>
  </si>
  <si>
    <t>Udaysankar Teran</t>
  </si>
  <si>
    <t>Adnan Ahmed</t>
  </si>
  <si>
    <t>Jyotiraj Mithi</t>
  </si>
  <si>
    <t>Bidisha Bordoloi</t>
  </si>
  <si>
    <t>Darshana Bhunya</t>
  </si>
  <si>
    <t>Deb Amshi</t>
  </si>
  <si>
    <t>Raktim Deka</t>
  </si>
  <si>
    <t>Leenashri Patar</t>
  </si>
  <si>
    <t>Angkuj Jyoti Deka</t>
  </si>
  <si>
    <t>Sankar Jyoty Amshi</t>
  </si>
  <si>
    <t>Mousam Mayur Saikia</t>
  </si>
  <si>
    <t>Angkrita Bordoloi</t>
  </si>
  <si>
    <t>Jogesh Deka</t>
  </si>
  <si>
    <t>Chadikur Rahman</t>
  </si>
  <si>
    <t>Ayesha Siddika</t>
  </si>
  <si>
    <t>Ysharika Engtipi</t>
  </si>
  <si>
    <t>Prashurya Das</t>
  </si>
  <si>
    <t>Madhurya Bhunya</t>
  </si>
  <si>
    <t>Henishka Bordoloi</t>
  </si>
  <si>
    <t>Jupitara Engtipi</t>
  </si>
  <si>
    <t>Jyotirupa Deka</t>
  </si>
  <si>
    <t>Parismita Terangpi</t>
  </si>
  <si>
    <t>Trailokya Deka</t>
  </si>
  <si>
    <t>Hemanga Bordoloi</t>
  </si>
  <si>
    <t>Kashyap Patar</t>
  </si>
  <si>
    <t>Konkona Hazarika</t>
  </si>
  <si>
    <t>Jonait Ali</t>
  </si>
  <si>
    <t>Debashis Rabha</t>
  </si>
  <si>
    <t>Arbita Deka</t>
  </si>
  <si>
    <t>Rohit Roy</t>
  </si>
  <si>
    <t>Khanjan Saikia</t>
  </si>
  <si>
    <t>Chimran Chumu Konwar</t>
  </si>
  <si>
    <t>Miran Ali</t>
  </si>
  <si>
    <t>Mazaharul Alam</t>
  </si>
  <si>
    <t>Rajdeep Deka</t>
  </si>
  <si>
    <t>Niku Deka</t>
  </si>
  <si>
    <t>Bishal Deka</t>
  </si>
  <si>
    <t>Dhatriraj Deka</t>
  </si>
  <si>
    <t>Pranay Patar</t>
  </si>
  <si>
    <t>Fariz Hussain (Md)</t>
  </si>
  <si>
    <t>Mrinmoy Deka</t>
  </si>
  <si>
    <t>Kuldeep Patar</t>
  </si>
  <si>
    <t>Nuchara Begam</t>
  </si>
  <si>
    <t>Ryan Pratim Saikia</t>
  </si>
  <si>
    <t>Sameer Deka</t>
  </si>
  <si>
    <t>Nitin Deka</t>
  </si>
  <si>
    <t>Kritashree Bangthai</t>
  </si>
  <si>
    <t>Devashree Hazarika</t>
  </si>
  <si>
    <t>Mayur Bordoloi</t>
  </si>
  <si>
    <t>Bhitali Medhi</t>
  </si>
  <si>
    <t>Mayurakkhi Deka</t>
  </si>
  <si>
    <t>Urbashi Deka</t>
  </si>
  <si>
    <t>Nibir Teron</t>
  </si>
  <si>
    <t>Dipshikha Deka</t>
  </si>
  <si>
    <t>Utpal Das</t>
  </si>
  <si>
    <t>Debashree Amfi</t>
  </si>
  <si>
    <t>Siddharth Sankar Konwar</t>
  </si>
  <si>
    <t>Banya Das</t>
  </si>
  <si>
    <t>Uttam Das</t>
  </si>
  <si>
    <t>Mizanur Ali (Md)</t>
  </si>
  <si>
    <t>Muhit Bora</t>
  </si>
  <si>
    <t>Manash Medhi</t>
  </si>
  <si>
    <t>Pahi Deka</t>
  </si>
  <si>
    <t>Jit Deka</t>
  </si>
  <si>
    <t>Parinita Deka</t>
  </si>
  <si>
    <t>Bisti Medhi</t>
  </si>
  <si>
    <t>Nikita Medhi</t>
  </si>
  <si>
    <t>Mayurprit Terang</t>
  </si>
  <si>
    <t>Bikanta Konwar</t>
  </si>
  <si>
    <t>Jayshree Deka</t>
  </si>
  <si>
    <t>Sujaman Ali</t>
  </si>
  <si>
    <t>Lakkhya Jyoti Konwar</t>
  </si>
  <si>
    <t>Upasana Mazumdar</t>
  </si>
  <si>
    <t>Bibek Deka</t>
  </si>
  <si>
    <t>Suchimoni Deka</t>
  </si>
  <si>
    <t>Koulinya Koustav Bora</t>
  </si>
  <si>
    <t>Akash Bharali</t>
  </si>
  <si>
    <t>Pranayjyoti Teran</t>
  </si>
  <si>
    <t>Mrigraj Puma Bordoloi</t>
  </si>
  <si>
    <t>Jayata Puma Bordoloi</t>
  </si>
  <si>
    <t>Debnil Kalita</t>
  </si>
  <si>
    <t>Bhargab Jyoty Hazarika</t>
  </si>
  <si>
    <t>Barbi Hira</t>
  </si>
  <si>
    <t>Jyotirmoy Kashyap</t>
  </si>
  <si>
    <t>Parismita Parag</t>
  </si>
  <si>
    <t>Ranbir Timung</t>
  </si>
  <si>
    <t>Richa Kropi</t>
  </si>
  <si>
    <t>Nilanjana Deka</t>
  </si>
  <si>
    <t>Koushik Thakuria</t>
  </si>
  <si>
    <t>Dipsikha Das</t>
  </si>
  <si>
    <t>Prabal Das</t>
  </si>
  <si>
    <t>Kabyashree Bora</t>
  </si>
  <si>
    <t>Manuj Teran</t>
  </si>
  <si>
    <t>Angkrit Bordoloi</t>
  </si>
  <si>
    <t>Harshita Bhunya</t>
  </si>
  <si>
    <t>Koushtavmoni Deka</t>
  </si>
  <si>
    <t>Jaydeep Deka</t>
  </si>
  <si>
    <t>Anil Pratim Bordoloi</t>
  </si>
  <si>
    <t>Uditya Hazarika</t>
  </si>
  <si>
    <t>Alakesh Deka</t>
  </si>
  <si>
    <t>Jyotirmoy Bhunya</t>
  </si>
  <si>
    <t>Birati Engti</t>
  </si>
  <si>
    <t>Farani Aftar Hussain(Mr.)</t>
  </si>
  <si>
    <t>Ishmita Sultan</t>
  </si>
  <si>
    <t>Dharitri Bordoloi</t>
  </si>
  <si>
    <t>Hriday Kalita</t>
  </si>
  <si>
    <t>Priyakkhi Timungpi</t>
  </si>
  <si>
    <t>Niha Begam</t>
  </si>
  <si>
    <t>Hamim Ali (Md.)</t>
  </si>
  <si>
    <t>Moumita Bharali</t>
  </si>
  <si>
    <t>Roujalina Patar</t>
  </si>
  <si>
    <t>Samina Begam</t>
  </si>
  <si>
    <t>Shistisikha Manta</t>
  </si>
  <si>
    <t>Madhurjya Barua</t>
  </si>
  <si>
    <t>Parash Bora</t>
  </si>
  <si>
    <t>Jeshin Akram</t>
  </si>
  <si>
    <t>Tulika Deka</t>
  </si>
  <si>
    <t>Sahin Jinna</t>
  </si>
  <si>
    <t>Koushtav Kumar Sarkar</t>
  </si>
  <si>
    <t>Nishkrita Deka</t>
  </si>
  <si>
    <t>Chinmoy Deka</t>
  </si>
  <si>
    <t>Karan Dewri</t>
  </si>
  <si>
    <t>Rachid Ali</t>
  </si>
  <si>
    <t>Geetangku Deka</t>
  </si>
  <si>
    <t>Angkit Bharali</t>
  </si>
  <si>
    <t>Tridip Kumar Dewri</t>
  </si>
  <si>
    <t>Kakushmita Bhunya</t>
  </si>
  <si>
    <t>Machuk Sultan</t>
  </si>
  <si>
    <t>Dharitri Medhi</t>
  </si>
  <si>
    <t>Antarikh Engti</t>
  </si>
  <si>
    <t>Suruj Teran</t>
  </si>
  <si>
    <t>Dibya Kropi</t>
  </si>
  <si>
    <t>Ananya Deka</t>
  </si>
  <si>
    <t>Jesman Darfang Patar</t>
  </si>
  <si>
    <t>Niranjan Patar</t>
  </si>
  <si>
    <t>Tanmoy Patar</t>
  </si>
  <si>
    <t>Nilakkhi Puru</t>
  </si>
  <si>
    <t>Mayur Krishna Medhi</t>
  </si>
  <si>
    <t>Jalee Engtipi</t>
  </si>
  <si>
    <t>Arpita Amsi</t>
  </si>
  <si>
    <t>Nabanita Manta</t>
  </si>
  <si>
    <t>Sanjineeka Manta</t>
  </si>
  <si>
    <t>Amrit Medhi</t>
  </si>
  <si>
    <t>Tanmoy Majumdar</t>
  </si>
  <si>
    <t>Trishna Deka</t>
  </si>
  <si>
    <t>Deep Das</t>
  </si>
  <si>
    <t>Atifa Akhtar</t>
  </si>
  <si>
    <t>Niraj Kumar Manta</t>
  </si>
  <si>
    <t>Pabanjyoti Deka</t>
  </si>
  <si>
    <t>Himanjyoti Das</t>
  </si>
  <si>
    <t>Angshuman Kro</t>
  </si>
  <si>
    <t>Shwarip Alam</t>
  </si>
  <si>
    <t>Rajdeep Mallik</t>
  </si>
  <si>
    <t>Hirakjyoti Das</t>
  </si>
  <si>
    <t>Chiranjeeb Kro</t>
  </si>
  <si>
    <t>Rishmita Deka</t>
  </si>
  <si>
    <t>Rubi Akhtar</t>
  </si>
  <si>
    <t>Deepjyoti Manta</t>
  </si>
  <si>
    <t>Nishthajkita Timungpi</t>
  </si>
  <si>
    <t>Jyotirashmi Kalita</t>
  </si>
  <si>
    <t>Nabanit Katha</t>
  </si>
  <si>
    <t>Hrishikesh Deka</t>
  </si>
  <si>
    <t>Dikkhit Saikia</t>
  </si>
  <si>
    <t>Tarangoni Bora</t>
  </si>
  <si>
    <t>Dikpanjal Saikia</t>
  </si>
  <si>
    <t>Drimi Deka</t>
  </si>
  <si>
    <t>Ranbir Bhunya</t>
  </si>
  <si>
    <t>Anushka Bordoloi</t>
  </si>
  <si>
    <t>Punam Deka</t>
  </si>
  <si>
    <t>Sagar Kumar Nath</t>
  </si>
  <si>
    <t>Bhumika Deka</t>
  </si>
  <si>
    <t>Pushpanjali Deka</t>
  </si>
  <si>
    <t>Parleen Deka</t>
  </si>
  <si>
    <t>Kaishmita Konwar</t>
  </si>
  <si>
    <t>Sudipta Bhunya</t>
  </si>
  <si>
    <t>Smrita Ronghang</t>
  </si>
  <si>
    <t>Himanshu Deka</t>
  </si>
  <si>
    <t>Dikkhita Bordoloi</t>
  </si>
  <si>
    <t>Nazmin Sultana</t>
  </si>
  <si>
    <t>Harshajyoti Deka</t>
  </si>
  <si>
    <t>Rashmita Hazarika</t>
  </si>
  <si>
    <t>Kumkum Rongsong</t>
  </si>
  <si>
    <t>Semim Sultana</t>
  </si>
  <si>
    <t>Angkrita Sarma Bordoloi</t>
  </si>
  <si>
    <t>Nandini Dewri</t>
  </si>
  <si>
    <t>Jitul Sarkar</t>
  </si>
  <si>
    <t>Riya Bhunya</t>
  </si>
  <si>
    <t>Pratibha Medhi</t>
  </si>
  <si>
    <t>Himanjyoti Hazarika</t>
  </si>
  <si>
    <t>Rainish Sultana</t>
  </si>
  <si>
    <t>Khirod Bordoloi</t>
  </si>
  <si>
    <t>Ryan Bhunya</t>
  </si>
  <si>
    <t>Niharika Bordoloi</t>
  </si>
  <si>
    <t>Bikash Das</t>
  </si>
  <si>
    <t>Tanmoy Deka</t>
  </si>
  <si>
    <t>Liza Ingti</t>
  </si>
  <si>
    <t>Kashmiri Ingtipi</t>
  </si>
  <si>
    <t>Ryaz Uddin</t>
  </si>
  <si>
    <t>Binita Boro</t>
  </si>
  <si>
    <t>Jeshmin Sultana</t>
  </si>
  <si>
    <t>Debashis Patar</t>
  </si>
  <si>
    <t>Nirmali Medhi</t>
  </si>
  <si>
    <t>Kabyashree Deka</t>
  </si>
  <si>
    <t>Indraneel Saikia</t>
  </si>
  <si>
    <t>Garima Bora</t>
  </si>
  <si>
    <t>Rajshree Deka</t>
  </si>
  <si>
    <t>Najakat Haque</t>
  </si>
  <si>
    <t>Prarthana Kropi</t>
  </si>
  <si>
    <t>Payal Patar</t>
  </si>
  <si>
    <t>Roujbina Begam</t>
  </si>
  <si>
    <t>Garima Patar</t>
  </si>
  <si>
    <t>Sushmita Manta</t>
  </si>
  <si>
    <t>Kachak Das</t>
  </si>
  <si>
    <t>Helina Bharali</t>
  </si>
  <si>
    <t>Riki Kumar Patar</t>
  </si>
  <si>
    <t>Chayanjit Manta</t>
  </si>
  <si>
    <t>Anurag Patar</t>
  </si>
  <si>
    <t>Snanshmita Ingtipi</t>
  </si>
  <si>
    <t>Kaberi Patar</t>
  </si>
  <si>
    <t>Raihan Akhtar</t>
  </si>
  <si>
    <t>Deepjyoti Deka</t>
  </si>
  <si>
    <t>Nayana Das</t>
  </si>
  <si>
    <t>Chinmoy Patar</t>
  </si>
  <si>
    <t>Debarun Deka</t>
  </si>
  <si>
    <t>Nandini Barman</t>
  </si>
  <si>
    <t>Afreen Sultata</t>
  </si>
  <si>
    <t>Kulan Das</t>
  </si>
  <si>
    <t>Rajdeep Patar</t>
  </si>
  <si>
    <t>Tanmoy Amshi</t>
  </si>
  <si>
    <t>Jurishmita Hazarika</t>
  </si>
  <si>
    <t>Bikashjyoti Bharali</t>
  </si>
  <si>
    <t>Raktim Konwar</t>
  </si>
  <si>
    <t>Pallabi Das</t>
  </si>
  <si>
    <t>Mastofa Kamal</t>
  </si>
  <si>
    <t>Madhurya Manta</t>
  </si>
  <si>
    <t>Sajjid Abdulla (Md)</t>
  </si>
  <si>
    <t>Dedashis Bangthai</t>
  </si>
  <si>
    <t>Pranami Bordoloi</t>
  </si>
  <si>
    <t>Lakkhyajit Deka</t>
  </si>
  <si>
    <t>Karanjit Manta</t>
  </si>
  <si>
    <t>Kongkona Terangpi</t>
  </si>
  <si>
    <t>Sourav Jyoti Bordoloi</t>
  </si>
  <si>
    <t>Tanmoy Hazarika</t>
  </si>
  <si>
    <t>Pari Deka</t>
  </si>
  <si>
    <t>Chandrama Doloi</t>
  </si>
  <si>
    <t>Riya Ronghangpi</t>
  </si>
  <si>
    <t>Gourav Mazumdar</t>
  </si>
  <si>
    <t>Aziz Hussain</t>
  </si>
  <si>
    <t>Geetimoni Deka</t>
  </si>
  <si>
    <t>Khirbala Kalita</t>
  </si>
  <si>
    <t>Himangshu Saikia</t>
  </si>
  <si>
    <t>Mrigakkhi Sarma</t>
  </si>
  <si>
    <t>Plabita Saikia</t>
  </si>
  <si>
    <t>Nitrishna Deka</t>
  </si>
  <si>
    <t>Santanu Timung</t>
  </si>
  <si>
    <t>Nitashree Kathar</t>
  </si>
  <si>
    <t>Mastofa Ahmed</t>
  </si>
  <si>
    <t>Hemanga Bey</t>
  </si>
  <si>
    <t>Chumi Bordoloi</t>
  </si>
  <si>
    <t>Richita Deka</t>
  </si>
  <si>
    <t>Raktim Patar</t>
  </si>
  <si>
    <t>Anita Afroza</t>
  </si>
  <si>
    <t>Mamuda Begam</t>
  </si>
  <si>
    <t>Satajyoti Choudhary</t>
  </si>
  <si>
    <t>Samarendra Patar</t>
  </si>
  <si>
    <t>Mousam Saikia</t>
  </si>
  <si>
    <t>Ratan Deka</t>
  </si>
  <si>
    <t>Kangkona Patar</t>
  </si>
  <si>
    <t>Bhargab Pratim Patar</t>
  </si>
  <si>
    <t>Barish Deka</t>
  </si>
  <si>
    <t>Pranamika Mithi</t>
  </si>
  <si>
    <t>Masud Ajahar</t>
  </si>
  <si>
    <t>Nishita Deka</t>
  </si>
  <si>
    <t>Jyotishmita Saikia</t>
  </si>
  <si>
    <t>Kapil Patar</t>
  </si>
  <si>
    <t>Kiranjit Konwar</t>
  </si>
  <si>
    <t>Saina Konwar</t>
  </si>
  <si>
    <t>Mrigangka Ingti</t>
  </si>
  <si>
    <t>Tulika Bora</t>
  </si>
  <si>
    <t>Alak Saikia</t>
  </si>
  <si>
    <t>Nirab Bharali</t>
  </si>
  <si>
    <t>Arpana Kropi</t>
  </si>
  <si>
    <t>Richi Patar</t>
  </si>
  <si>
    <t>Brishti Patar</t>
  </si>
  <si>
    <t>Kajushri Patar</t>
  </si>
  <si>
    <t>Hirakjyoti Medhi</t>
  </si>
  <si>
    <t>Doli Hazarika</t>
  </si>
  <si>
    <t>Kalpjyoti Kakoti</t>
  </si>
  <si>
    <t>Niraj Jyoti Deka</t>
  </si>
  <si>
    <t>Chayanika Bordoloi</t>
  </si>
  <si>
    <t>Abhimanyu Manta</t>
  </si>
  <si>
    <t>Payel Roy</t>
  </si>
  <si>
    <t>Rahul Mazumdar</t>
  </si>
  <si>
    <t>Tanushree Deka</t>
  </si>
  <si>
    <t>Ranjumoni Konwar</t>
  </si>
  <si>
    <t>Bikash Bordoloi</t>
  </si>
  <si>
    <t>Mandira Dewri</t>
  </si>
  <si>
    <t>Ramen Rangpi</t>
  </si>
  <si>
    <t>Priyanka Deka</t>
  </si>
  <si>
    <t>Rantumoni Bordoloi</t>
  </si>
  <si>
    <t>Prerana Tamuli</t>
  </si>
  <si>
    <t>Chitraranjan Hazarika</t>
  </si>
  <si>
    <t>Samar Jyoti Timung</t>
  </si>
  <si>
    <t>Bishnu Priya Konwar</t>
  </si>
  <si>
    <t>Ipshita Deka</t>
  </si>
  <si>
    <t>Runamoni Saharia</t>
  </si>
  <si>
    <t>Prasanna Ingti</t>
  </si>
  <si>
    <t>Zahirul Islam</t>
  </si>
  <si>
    <t>Dibya Jyoti Ranghang</t>
  </si>
  <si>
    <t>Thanjit Das</t>
  </si>
  <si>
    <t>Nirabjyoti Hira</t>
  </si>
  <si>
    <t>Hemaprabha Medhi</t>
  </si>
  <si>
    <t>Puja Konwar</t>
  </si>
  <si>
    <t>Sikharani Doloi</t>
  </si>
  <si>
    <t>Sashi Prabha Amshi</t>
  </si>
  <si>
    <t>Koushik Teran</t>
  </si>
  <si>
    <t>Neina Manta</t>
  </si>
  <si>
    <t>Bikodar Bordoloi</t>
  </si>
  <si>
    <t>Riya Kakoti</t>
  </si>
  <si>
    <t>Zakaria Ahmed</t>
  </si>
  <si>
    <t>Ujjal Deka</t>
  </si>
  <si>
    <t>Kuldip Deka</t>
  </si>
  <si>
    <t>Kalyan Jyoti Patar</t>
  </si>
  <si>
    <t>Parismita Bhunya</t>
  </si>
  <si>
    <t>Hima Terangpi</t>
  </si>
  <si>
    <t>Chania Begam</t>
  </si>
  <si>
    <t>Bidisa Deka</t>
  </si>
  <si>
    <t>Madhurya Deka</t>
  </si>
  <si>
    <t>Marizia Begam</t>
  </si>
  <si>
    <t>Rimpi Patar</t>
  </si>
  <si>
    <t>Kakumoni Mazumdar</t>
  </si>
  <si>
    <t>Rijumoni Terangpi</t>
  </si>
  <si>
    <t>Prerana Bora</t>
  </si>
  <si>
    <t>Rabinda Fangjang</t>
  </si>
  <si>
    <t>Mallika Patar</t>
  </si>
  <si>
    <t>Susmrita Bordoloi</t>
  </si>
  <si>
    <t>Hina Konwar</t>
  </si>
  <si>
    <t>Nirab Jyoti Bordoloi</t>
  </si>
  <si>
    <t>Kirtikamal Patar</t>
  </si>
  <si>
    <t>Suruj Jyoti Konwar</t>
  </si>
  <si>
    <t>Nayan Jyoti Patar</t>
  </si>
  <si>
    <t>Ghy_Part</t>
  </si>
  <si>
    <t>Fee/Per Student/PA</t>
  </si>
  <si>
    <t>Name of Student</t>
  </si>
  <si>
    <t>Class</t>
  </si>
  <si>
    <t>Ankur</t>
  </si>
  <si>
    <t>Mukul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</si>
  <si>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</si>
  <si>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</si>
  <si>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</si>
  <si>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</si>
  <si>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</si>
  <si>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</si>
  <si>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</si>
  <si>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</si>
  <si>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</si>
  <si>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</si>
  <si>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Head===&gt;&gt;&gt;</t>
  </si>
  <si>
    <t>Admission</t>
  </si>
  <si>
    <t>Fees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</si>
  <si>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</si>
  <si>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</si>
  <si>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</si>
  <si>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</si>
  <si>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</si>
  <si>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</si>
  <si>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</si>
  <si>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</si>
  <si>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</si>
  <si>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</si>
  <si>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</si>
  <si>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</si>
  <si>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 xml:space="preserve"> </t>
  </si>
  <si>
    <t>Akash Bharali Darfang</t>
  </si>
  <si>
    <t>Amarjeet Hazarika</t>
  </si>
  <si>
    <t>Nabanit Kathar</t>
  </si>
  <si>
    <t>Bal_due</t>
  </si>
  <si>
    <t>Jahidur Dewan</t>
  </si>
  <si>
    <t>Nihar Ingti</t>
  </si>
  <si>
    <t>Barun Patar</t>
  </si>
  <si>
    <t>Khirabala Kalita</t>
  </si>
  <si>
    <t>TO_Ghy</t>
  </si>
  <si>
    <t>ClassI to IV</t>
  </si>
  <si>
    <t>Class V to VIII</t>
  </si>
  <si>
    <t>Class IX to X</t>
  </si>
  <si>
    <t>Class ANkur to V</t>
  </si>
  <si>
    <t>Class VI to VIII</t>
  </si>
  <si>
    <t>Total_Ghy</t>
  </si>
  <si>
    <t>NoOfStudents_Actual</t>
  </si>
  <si>
    <t>Student Calculated</t>
  </si>
  <si>
    <t>Ghy_Paid</t>
  </si>
  <si>
    <t>Ankur:</t>
  </si>
  <si>
    <t>Mukul:</t>
  </si>
  <si>
    <t>Class I</t>
  </si>
  <si>
    <t>Class II</t>
  </si>
  <si>
    <t>Class III</t>
  </si>
  <si>
    <t>Class IV</t>
  </si>
  <si>
    <t>Class V</t>
  </si>
  <si>
    <t>Class VI</t>
  </si>
  <si>
    <t>Class VII</t>
  </si>
  <si>
    <t>Class VIII</t>
  </si>
  <si>
    <t>Class IX</t>
  </si>
  <si>
    <t>Class X</t>
  </si>
  <si>
    <t>Admsn</t>
  </si>
  <si>
    <t>BalMnths</t>
  </si>
  <si>
    <t>AdmsnBal</t>
  </si>
  <si>
    <t>Balance Fee due</t>
  </si>
  <si>
    <t>Class : Ankur</t>
  </si>
  <si>
    <t>Year:2021--2022</t>
  </si>
  <si>
    <t>Class : MUKUL</t>
  </si>
  <si>
    <t>Dolee Engtipi</t>
  </si>
  <si>
    <t>Actual Expenditure</t>
  </si>
  <si>
    <t>Admission Fee:</t>
  </si>
  <si>
    <t>Tution Fee:</t>
  </si>
  <si>
    <t>BalDue Total</t>
  </si>
  <si>
    <t>Projected</t>
  </si>
  <si>
    <t>CollectionAsOn18.02.2022</t>
  </si>
  <si>
    <t>Class : I</t>
  </si>
  <si>
    <t>Class : II</t>
  </si>
  <si>
    <t>Festival_200</t>
  </si>
  <si>
    <t>NewsPaper_50</t>
  </si>
  <si>
    <t>Bharati Megazine_40</t>
  </si>
  <si>
    <t>Shishu_Bharati_30</t>
  </si>
  <si>
    <t>LearningTools_175</t>
  </si>
  <si>
    <t>Electricity_50</t>
  </si>
  <si>
    <t>NoOfStudent</t>
  </si>
  <si>
    <t>Projected_Total</t>
  </si>
  <si>
    <t>Actual_Total</t>
  </si>
  <si>
    <t>EstmdExpntr</t>
  </si>
  <si>
    <t>Particulars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</si>
</sst>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Nirmala UI"/>
      <family val="2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vertical="center" wrapText="1"/>
    </xf>
    <xf numFmtId="43" fontId="3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43" fontId="0" fillId="0" borderId="1" xfId="1" applyFont="1" applyBorder="1"/>
    <xf numFmtId="0" fontId="3" fillId="0" borderId="0" xfId="0" applyFont="1" applyAlignment="1">
      <alignment horizontal="center" vertical="center"/>
    </xf>
    <xf numFmtId="43" fontId="3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43" fontId="6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/>
    </xf>
    <xf numFmtId="2" fontId="3" fillId="0" borderId="0" xfId="0" applyNumberFormat="1" applyFont="1"/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43" fontId="3" fillId="0" borderId="0" xfId="1" applyFont="1" applyAlignment="1">
      <alignment horizontal="center" vertical="center"/>
    </xf>
    <xf numFmtId="0" fontId="3" fillId="0" borderId="0" xfId="0" applyFont="1"/>
    <xf numFmtId="43" fontId="0" fillId="0" borderId="0" xfId="1" applyFont="1"/>
    <xf numFmtId="43" fontId="6" fillId="0" borderId="0" xfId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right" vertical="center" wrapText="1"/>
    </xf>
    <xf numFmtId="43" fontId="0" fillId="3" borderId="0" xfId="1" applyFont="1" applyFill="1" applyAlignment="1">
      <alignment vertical="center"/>
    </xf>
    <xf numFmtId="43" fontId="4" fillId="3" borderId="0" xfId="0" applyNumberFormat="1" applyFont="1" applyFill="1" applyAlignment="1">
      <alignment vertical="center"/>
    </xf>
    <xf numFmtId="43" fontId="0" fillId="0" borderId="1" xfId="1" applyFont="1" applyBorder="1" applyAlignment="1">
      <alignment vertical="center"/>
    </xf>
    <xf numFmtId="43" fontId="3" fillId="0" borderId="1" xfId="1" applyFont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43" fontId="3" fillId="0" borderId="0" xfId="1" applyFont="1"/>
    <xf numFmtId="43" fontId="7" fillId="0" borderId="0" xfId="1" applyFont="1"/>
    <xf numFmtId="43" fontId="0" fillId="0" borderId="0" xfId="0" applyNumberFormat="1"/>
    <xf numFmtId="43" fontId="12" fillId="0" borderId="0" xfId="1" applyFont="1"/>
    <xf numFmtId="43" fontId="11" fillId="0" borderId="0" xfId="1" applyFont="1"/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wrapText="1"/>
    </xf>
    <xf numFmtId="43" fontId="0" fillId="0" borderId="0" xfId="1" applyFont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right" vertical="center" wrapText="1"/>
    </xf>
    <xf numFmtId="0" fontId="3" fillId="0" borderId="1" xfId="0" applyFont="1" applyBorder="1"/>
    <xf numFmtId="43" fontId="3" fillId="0" borderId="1" xfId="1" applyFont="1" applyBorder="1"/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activeCell="J5" sqref="J5"/>
    </sheetView>
  </sheetViews>
  <sheetFormatPr defaultRowHeight="14.6" x14ac:dyDescent="0.4"/>
  <cols>
    <col min="1" max="1" width="5.921875" style="4" bestFit="1" customWidth="1"/>
    <col min="2" max="2" width="23.84375" style="2" bestFit="1" customWidth="1"/>
    <col min="3" max="3" width="11.921875" style="2" customWidth="1"/>
    <col min="4" max="4" width="16" style="4" bestFit="1" customWidth="1"/>
    <col min="5" max="5" width="9.23046875" style="4"/>
    <col min="6" max="6" width="11.921875" style="2" customWidth="1"/>
    <col min="7" max="7" width="11.15234375" style="2" bestFit="1" customWidth="1"/>
    <col min="8" max="8" width="23.07421875" style="2" customWidth="1"/>
    <col min="9" max="9" width="22.15234375" style="2" customWidth="1"/>
    <col min="10" max="10" width="20" style="2" customWidth="1"/>
    <col min="11" max="16384" width="9.23046875" style="2"/>
  </cols>
  <sheetData>
    <row r="1" spans="1:10" s="1" customFormat="1" ht="18.45" x14ac:dyDescent="0.4">
      <c r="A1" s="3" t="s">
        <v>25</v>
      </c>
      <c r="B1" s="1" t="s">
        <v>0</v>
      </c>
      <c r="D1" s="3" t="s">
        <v>26</v>
      </c>
      <c r="E1" s="3" t="s">
        <v>27</v>
      </c>
      <c r="F1" s="1" t="s">
        <v>28</v>
      </c>
      <c r="H1" s="1" t="s">
        <v>29</v>
      </c>
      <c r="I1" s="1" t="s">
        <v>30</v>
      </c>
      <c r="J1" s="1" t="s">
        <v>31</v>
      </c>
    </row>
    <row r="2" spans="1:10" x14ac:dyDescent="0.4">
      <c r="A2" s="4">
        <v>1</v>
      </c>
      <c r="B2" s="2" t="s">
        <v>1</v>
      </c>
      <c r="C2" s="2" t="s">
        <v>63</v>
      </c>
      <c r="D2" s="4" t="s">
        <v>80</v>
      </c>
      <c r="E2" s="5">
        <v>50</v>
      </c>
      <c r="F2" s="6" t="e">
        <f>D2*E2</f>
        <v>#VALUE!</v>
      </c>
      <c r="H2" s="2" t="s">
        <v>1</v>
      </c>
      <c r="I2" s="6" t="e">
        <f>F2</f>
        <v>#VALUE!</v>
      </c>
    </row>
    <row r="3" spans="1:10" x14ac:dyDescent="0.4">
      <c r="A3" s="4">
        <v>2</v>
      </c>
      <c r="B3" s="2" t="s">
        <v>62</v>
      </c>
      <c r="C3" s="2" t="s">
        <v>63</v>
      </c>
      <c r="D3" s="4">
        <v>312</v>
      </c>
      <c r="E3" s="5">
        <v>50</v>
      </c>
      <c r="F3" s="6">
        <f t="shared" ref="F3:F25" si="0">D3*E3</f>
        <v>15600</v>
      </c>
      <c r="H3" s="2" t="s">
        <v>2</v>
      </c>
      <c r="I3" s="6">
        <f t="shared" ref="I3:I4" si="1">F3</f>
        <v>15600</v>
      </c>
    </row>
    <row r="4" spans="1:10" x14ac:dyDescent="0.4">
      <c r="A4" s="4">
        <v>3</v>
      </c>
      <c r="B4" s="2" t="s">
        <v>64</v>
      </c>
      <c r="C4" s="2" t="s">
        <v>63</v>
      </c>
      <c r="D4" s="4">
        <v>312</v>
      </c>
      <c r="E4" s="5">
        <v>30</v>
      </c>
      <c r="F4" s="6">
        <f t="shared" si="0"/>
        <v>9360</v>
      </c>
      <c r="H4" s="2" t="s">
        <v>3</v>
      </c>
      <c r="I4" s="6">
        <f t="shared" si="1"/>
        <v>9360</v>
      </c>
    </row>
    <row r="5" spans="1:10" ht="29.15" x14ac:dyDescent="0.4">
      <c r="A5" s="4">
        <v>4</v>
      </c>
      <c r="B5" s="2" t="s">
        <v>65</v>
      </c>
      <c r="C5" s="2" t="s">
        <v>63</v>
      </c>
      <c r="D5" s="4">
        <v>312</v>
      </c>
      <c r="E5" s="5">
        <v>100</v>
      </c>
      <c r="F5" s="6">
        <f t="shared" si="0"/>
        <v>31200</v>
      </c>
      <c r="H5" s="2" t="s">
        <v>4</v>
      </c>
      <c r="I5" s="6">
        <v>20000</v>
      </c>
      <c r="J5" s="7" t="s">
        <v>32</v>
      </c>
    </row>
    <row r="6" spans="1:10" ht="43.75" x14ac:dyDescent="0.4">
      <c r="A6" s="4">
        <v>5</v>
      </c>
      <c r="B6" s="2" t="s">
        <v>5</v>
      </c>
      <c r="D6" s="4">
        <v>312</v>
      </c>
      <c r="E6" s="5">
        <v>100</v>
      </c>
      <c r="F6" s="6">
        <f t="shared" si="0"/>
        <v>31200</v>
      </c>
      <c r="H6" s="2" t="s">
        <v>5</v>
      </c>
      <c r="I6" s="6">
        <v>27155</v>
      </c>
      <c r="J6" s="7" t="s">
        <v>33</v>
      </c>
    </row>
    <row r="7" spans="1:10" x14ac:dyDescent="0.4">
      <c r="A7" s="4">
        <v>6</v>
      </c>
      <c r="B7" s="2" t="s">
        <v>6</v>
      </c>
      <c r="C7" s="2" t="s">
        <v>63</v>
      </c>
      <c r="D7" s="4">
        <v>312</v>
      </c>
      <c r="E7" s="5">
        <v>14</v>
      </c>
      <c r="F7" s="6">
        <f t="shared" si="0"/>
        <v>4368</v>
      </c>
      <c r="H7" s="2" t="s">
        <v>6</v>
      </c>
      <c r="I7" s="6">
        <f>F7</f>
        <v>4368</v>
      </c>
    </row>
    <row r="8" spans="1:10" x14ac:dyDescent="0.4">
      <c r="A8" s="4">
        <v>7</v>
      </c>
      <c r="B8" s="2" t="s">
        <v>7</v>
      </c>
      <c r="D8" s="4">
        <v>312</v>
      </c>
      <c r="E8" s="5">
        <v>20</v>
      </c>
      <c r="F8" s="6">
        <f t="shared" si="0"/>
        <v>6240</v>
      </c>
      <c r="H8" s="2" t="s">
        <v>7</v>
      </c>
      <c r="I8" s="6">
        <f t="shared" ref="I8:I10" si="2">F8</f>
        <v>6240</v>
      </c>
    </row>
    <row r="9" spans="1:10" x14ac:dyDescent="0.4">
      <c r="A9" s="4">
        <v>8</v>
      </c>
      <c r="B9" s="2" t="s">
        <v>8</v>
      </c>
      <c r="D9" s="4">
        <v>312</v>
      </c>
      <c r="E9" s="5">
        <v>10</v>
      </c>
      <c r="F9" s="6">
        <f t="shared" si="0"/>
        <v>3120</v>
      </c>
      <c r="H9" s="2" t="s">
        <v>8</v>
      </c>
      <c r="I9" s="6">
        <f t="shared" si="2"/>
        <v>3120</v>
      </c>
    </row>
    <row r="10" spans="1:10" x14ac:dyDescent="0.4">
      <c r="A10" s="4">
        <v>9</v>
      </c>
      <c r="B10" s="2" t="s">
        <v>9</v>
      </c>
      <c r="D10" s="4">
        <v>312</v>
      </c>
      <c r="E10" s="5">
        <v>10</v>
      </c>
      <c r="F10" s="6">
        <f t="shared" si="0"/>
        <v>3120</v>
      </c>
      <c r="H10" s="2" t="s">
        <v>9</v>
      </c>
      <c r="I10" s="6">
        <f t="shared" si="2"/>
        <v>3120</v>
      </c>
    </row>
    <row r="11" spans="1:10" ht="19.75" customHeight="1" x14ac:dyDescent="0.4">
      <c r="A11" s="4">
        <v>10</v>
      </c>
      <c r="B11" s="2" t="s">
        <v>10</v>
      </c>
      <c r="D11" s="4">
        <v>312</v>
      </c>
      <c r="E11" s="5">
        <v>100</v>
      </c>
      <c r="F11" s="6">
        <f t="shared" si="0"/>
        <v>31200</v>
      </c>
      <c r="H11" s="2" t="s">
        <v>10</v>
      </c>
      <c r="I11" s="6">
        <v>25000</v>
      </c>
      <c r="J11" s="7" t="s">
        <v>34</v>
      </c>
    </row>
    <row r="12" spans="1:10" x14ac:dyDescent="0.4">
      <c r="A12" s="4">
        <v>11</v>
      </c>
      <c r="B12" s="2" t="s">
        <v>11</v>
      </c>
      <c r="D12" s="4">
        <v>312</v>
      </c>
      <c r="E12" s="5">
        <v>20</v>
      </c>
      <c r="F12" s="6">
        <f t="shared" si="0"/>
        <v>6240</v>
      </c>
      <c r="H12" s="2" t="s">
        <v>11</v>
      </c>
      <c r="I12" s="6">
        <f>12*270</f>
        <v>3240</v>
      </c>
    </row>
    <row r="13" spans="1:10" x14ac:dyDescent="0.4">
      <c r="A13" s="4">
        <v>12</v>
      </c>
      <c r="B13" s="2" t="s">
        <v>12</v>
      </c>
      <c r="D13" s="4">
        <v>312</v>
      </c>
      <c r="E13" s="5">
        <v>50</v>
      </c>
      <c r="F13" s="6">
        <f t="shared" si="0"/>
        <v>15600</v>
      </c>
      <c r="H13" s="2" t="s">
        <v>12</v>
      </c>
      <c r="I13" s="6">
        <f>312*40</f>
        <v>12480</v>
      </c>
    </row>
    <row r="14" spans="1:10" x14ac:dyDescent="0.4">
      <c r="A14" s="4">
        <v>13</v>
      </c>
      <c r="B14" s="2" t="s">
        <v>13</v>
      </c>
      <c r="D14" s="4">
        <v>312</v>
      </c>
      <c r="E14" s="5">
        <v>20</v>
      </c>
      <c r="F14" s="6">
        <f t="shared" si="0"/>
        <v>6240</v>
      </c>
      <c r="H14" s="2" t="s">
        <v>13</v>
      </c>
      <c r="I14" s="6">
        <f>7*600</f>
        <v>4200</v>
      </c>
    </row>
    <row r="15" spans="1:10" x14ac:dyDescent="0.4">
      <c r="A15" s="4">
        <v>14</v>
      </c>
      <c r="B15" s="2" t="s">
        <v>14</v>
      </c>
      <c r="D15" s="4">
        <v>312</v>
      </c>
      <c r="E15" s="5">
        <v>150</v>
      </c>
      <c r="F15" s="6">
        <f t="shared" si="0"/>
        <v>46800</v>
      </c>
      <c r="H15" s="2" t="s">
        <v>14</v>
      </c>
      <c r="I15" s="6">
        <v>35000</v>
      </c>
    </row>
    <row r="16" spans="1:10" x14ac:dyDescent="0.4">
      <c r="A16" s="4">
        <v>15</v>
      </c>
      <c r="B16" s="2" t="s">
        <v>15</v>
      </c>
      <c r="D16" s="4">
        <v>312</v>
      </c>
      <c r="E16" s="5">
        <v>50</v>
      </c>
      <c r="F16" s="6">
        <f t="shared" si="0"/>
        <v>15600</v>
      </c>
      <c r="H16" s="2" t="s">
        <v>15</v>
      </c>
      <c r="I16" s="6">
        <v>10000</v>
      </c>
    </row>
    <row r="17" spans="1:10" x14ac:dyDescent="0.4">
      <c r="A17" s="4">
        <v>16</v>
      </c>
      <c r="B17" s="2" t="s">
        <v>16</v>
      </c>
      <c r="D17" s="4">
        <v>312</v>
      </c>
      <c r="E17" s="5">
        <v>20</v>
      </c>
      <c r="F17" s="6">
        <f t="shared" si="0"/>
        <v>6240</v>
      </c>
      <c r="H17" s="2" t="s">
        <v>16</v>
      </c>
      <c r="I17" s="6">
        <v>3000</v>
      </c>
    </row>
    <row r="18" spans="1:10" x14ac:dyDescent="0.4">
      <c r="A18" s="4">
        <v>17</v>
      </c>
      <c r="B18" s="2" t="s">
        <v>17</v>
      </c>
      <c r="D18" s="4">
        <v>312</v>
      </c>
      <c r="E18" s="5">
        <v>50</v>
      </c>
      <c r="F18" s="6">
        <f t="shared" si="0"/>
        <v>15600</v>
      </c>
      <c r="H18" s="2" t="s">
        <v>17</v>
      </c>
      <c r="I18" s="6">
        <v>8000</v>
      </c>
    </row>
    <row r="19" spans="1:10" x14ac:dyDescent="0.4">
      <c r="A19" s="4">
        <v>18</v>
      </c>
      <c r="B19" s="2" t="s">
        <v>18</v>
      </c>
      <c r="D19" s="4">
        <v>312</v>
      </c>
      <c r="E19" s="5">
        <v>50</v>
      </c>
      <c r="F19" s="6">
        <f t="shared" si="0"/>
        <v>15600</v>
      </c>
      <c r="H19" s="2" t="s">
        <v>18</v>
      </c>
      <c r="I19" s="6">
        <v>8000</v>
      </c>
    </row>
    <row r="20" spans="1:10" x14ac:dyDescent="0.4">
      <c r="A20" s="4">
        <v>19</v>
      </c>
      <c r="B20" s="2" t="s">
        <v>19</v>
      </c>
      <c r="D20" s="4">
        <v>312</v>
      </c>
      <c r="E20" s="5">
        <v>60</v>
      </c>
      <c r="F20" s="6">
        <f t="shared" si="0"/>
        <v>18720</v>
      </c>
      <c r="H20" s="2" t="s">
        <v>19</v>
      </c>
      <c r="I20" s="6"/>
    </row>
    <row r="21" spans="1:10" x14ac:dyDescent="0.4">
      <c r="A21" s="4">
        <v>20</v>
      </c>
      <c r="B21" s="2" t="s">
        <v>20</v>
      </c>
      <c r="D21" s="4">
        <v>312</v>
      </c>
      <c r="E21" s="5">
        <v>30</v>
      </c>
      <c r="F21" s="6">
        <f t="shared" si="0"/>
        <v>9360</v>
      </c>
      <c r="H21" s="2" t="s">
        <v>20</v>
      </c>
      <c r="I21" s="6">
        <v>7000</v>
      </c>
    </row>
    <row r="22" spans="1:10" x14ac:dyDescent="0.4">
      <c r="A22" s="4">
        <v>21</v>
      </c>
      <c r="B22" s="2" t="s">
        <v>21</v>
      </c>
      <c r="D22" s="4">
        <v>312</v>
      </c>
      <c r="E22" s="5">
        <v>150</v>
      </c>
      <c r="F22" s="6">
        <f t="shared" si="0"/>
        <v>46800</v>
      </c>
      <c r="H22" s="2" t="s">
        <v>21</v>
      </c>
      <c r="I22" s="6">
        <v>30000</v>
      </c>
    </row>
    <row r="23" spans="1:10" x14ac:dyDescent="0.4">
      <c r="A23" s="4">
        <v>22</v>
      </c>
      <c r="B23" s="2" t="s">
        <v>22</v>
      </c>
      <c r="D23" s="4">
        <v>312</v>
      </c>
      <c r="E23" s="5">
        <v>30</v>
      </c>
      <c r="F23" s="6">
        <f t="shared" si="0"/>
        <v>9360</v>
      </c>
      <c r="H23" s="2" t="s">
        <v>22</v>
      </c>
      <c r="I23" s="6">
        <v>8000</v>
      </c>
    </row>
    <row r="24" spans="1:10" x14ac:dyDescent="0.4">
      <c r="A24" s="4">
        <v>23</v>
      </c>
      <c r="B24" s="2" t="s">
        <v>23</v>
      </c>
      <c r="D24" s="4">
        <v>312</v>
      </c>
      <c r="E24" s="5">
        <v>100</v>
      </c>
      <c r="F24" s="6">
        <f t="shared" si="0"/>
        <v>31200</v>
      </c>
      <c r="H24" s="2" t="s">
        <v>23</v>
      </c>
      <c r="I24" s="6">
        <v>15000</v>
      </c>
    </row>
    <row r="25" spans="1:10" x14ac:dyDescent="0.4">
      <c r="A25" s="4">
        <v>24</v>
      </c>
      <c r="B25" s="2" t="s">
        <v>24</v>
      </c>
      <c r="D25" s="4">
        <v>35</v>
      </c>
      <c r="E25" s="5">
        <v>200</v>
      </c>
      <c r="F25" s="6">
        <f t="shared" si="0"/>
        <v>7000</v>
      </c>
      <c r="H25" s="2" t="s">
        <v>24</v>
      </c>
      <c r="I25" s="6">
        <v>3000</v>
      </c>
    </row>
    <row r="26" spans="1:10" s="17" customFormat="1" ht="15.9" x14ac:dyDescent="0.4">
      <c r="A26" s="16"/>
      <c r="D26" s="16"/>
      <c r="E26" s="18"/>
      <c r="F26" s="19" t="e">
        <f>SUM(F2:F25)</f>
        <v>#VALUE!</v>
      </c>
      <c r="I26" s="19" t="e">
        <f>SUM(I2:I24)</f>
        <v>#VALUE!</v>
      </c>
    </row>
    <row r="27" spans="1:10" x14ac:dyDescent="0.4">
      <c r="E27" s="5"/>
      <c r="F27" s="6"/>
      <c r="I27" s="6"/>
    </row>
    <row r="28" spans="1:10" x14ac:dyDescent="0.4">
      <c r="E28" s="5"/>
      <c r="F28" s="6"/>
      <c r="I28" s="6"/>
    </row>
    <row r="29" spans="1:10" x14ac:dyDescent="0.4">
      <c r="E29" s="5"/>
    </row>
    <row r="30" spans="1:10" ht="15.9" x14ac:dyDescent="0.4">
      <c r="B30" s="21" t="s">
        <v>57</v>
      </c>
      <c r="C30" s="21"/>
      <c r="D30" s="2"/>
      <c r="E30" s="2"/>
      <c r="H30" s="12" t="s">
        <v>35</v>
      </c>
      <c r="I30" s="6"/>
    </row>
    <row r="31" spans="1:10" x14ac:dyDescent="0.4">
      <c r="B31" s="2" t="s">
        <v>58</v>
      </c>
      <c r="D31" s="4">
        <v>80</v>
      </c>
      <c r="E31" s="5">
        <v>200</v>
      </c>
      <c r="F31" s="6">
        <f>D31*E31</f>
        <v>16000</v>
      </c>
      <c r="H31" s="8" t="s">
        <v>36</v>
      </c>
      <c r="I31" s="13">
        <v>7000</v>
      </c>
      <c r="J31" s="20">
        <f>I31+10%*I31</f>
        <v>7700</v>
      </c>
    </row>
    <row r="32" spans="1:10" ht="17.149999999999999" x14ac:dyDescent="0.4">
      <c r="B32" s="2" t="s">
        <v>59</v>
      </c>
      <c r="D32" s="4">
        <v>154</v>
      </c>
      <c r="E32" s="5">
        <v>250</v>
      </c>
      <c r="F32" s="6">
        <f>D32*E32</f>
        <v>38500</v>
      </c>
      <c r="H32" s="10" t="s">
        <v>53</v>
      </c>
      <c r="I32" s="13">
        <v>6000</v>
      </c>
      <c r="J32" s="20">
        <f t="shared" ref="J32:J51" si="3">I32+10%*I32</f>
        <v>6600</v>
      </c>
    </row>
    <row r="33" spans="2:10" ht="17.149999999999999" x14ac:dyDescent="0.4">
      <c r="B33" s="2" t="s">
        <v>60</v>
      </c>
      <c r="D33" s="4">
        <v>50</v>
      </c>
      <c r="E33" s="5">
        <v>300</v>
      </c>
      <c r="F33" s="6">
        <f>D33*E33</f>
        <v>15000</v>
      </c>
      <c r="H33" s="10" t="s">
        <v>52</v>
      </c>
      <c r="I33" s="13">
        <v>5000</v>
      </c>
      <c r="J33" s="20">
        <f t="shared" si="3"/>
        <v>5500</v>
      </c>
    </row>
    <row r="34" spans="2:10" x14ac:dyDescent="0.4">
      <c r="B34" s="2" t="s">
        <v>61</v>
      </c>
      <c r="D34" s="4">
        <v>26</v>
      </c>
      <c r="E34" s="5">
        <v>350</v>
      </c>
      <c r="F34" s="6">
        <f>D34*E34</f>
        <v>9100</v>
      </c>
      <c r="H34" s="9" t="s">
        <v>37</v>
      </c>
      <c r="I34" s="13">
        <v>4700</v>
      </c>
      <c r="J34" s="20">
        <f t="shared" si="3"/>
        <v>5170</v>
      </c>
    </row>
    <row r="35" spans="2:10" x14ac:dyDescent="0.4">
      <c r="H35" s="8" t="s">
        <v>43</v>
      </c>
      <c r="I35" s="13">
        <v>4700</v>
      </c>
      <c r="J35" s="20">
        <f t="shared" si="3"/>
        <v>5170</v>
      </c>
    </row>
    <row r="36" spans="2:10" ht="17.149999999999999" x14ac:dyDescent="0.4">
      <c r="H36" s="10" t="s">
        <v>54</v>
      </c>
      <c r="I36" s="13">
        <v>4700</v>
      </c>
      <c r="J36" s="20">
        <f t="shared" si="3"/>
        <v>5170</v>
      </c>
    </row>
    <row r="37" spans="2:10" ht="17.149999999999999" x14ac:dyDescent="0.4">
      <c r="H37" s="10" t="s">
        <v>38</v>
      </c>
      <c r="I37" s="13">
        <v>4500</v>
      </c>
      <c r="J37" s="20">
        <f t="shared" si="3"/>
        <v>4950</v>
      </c>
    </row>
    <row r="38" spans="2:10" ht="17.149999999999999" x14ac:dyDescent="0.4">
      <c r="H38" s="10" t="s">
        <v>39</v>
      </c>
      <c r="I38" s="13">
        <v>4500</v>
      </c>
      <c r="J38" s="20">
        <f t="shared" si="3"/>
        <v>4950</v>
      </c>
    </row>
    <row r="39" spans="2:10" x14ac:dyDescent="0.4">
      <c r="H39" s="8" t="s">
        <v>40</v>
      </c>
      <c r="I39" s="13">
        <v>4500</v>
      </c>
      <c r="J39" s="20">
        <f t="shared" si="3"/>
        <v>4950</v>
      </c>
    </row>
    <row r="40" spans="2:10" ht="17.149999999999999" x14ac:dyDescent="0.4">
      <c r="H40" s="10" t="s">
        <v>51</v>
      </c>
      <c r="I40" s="13">
        <v>4000</v>
      </c>
      <c r="J40" s="20">
        <f t="shared" si="3"/>
        <v>4400</v>
      </c>
    </row>
    <row r="41" spans="2:10" x14ac:dyDescent="0.4">
      <c r="H41" s="8" t="s">
        <v>42</v>
      </c>
      <c r="I41" s="13">
        <v>3800</v>
      </c>
      <c r="J41" s="20">
        <f t="shared" si="3"/>
        <v>4180</v>
      </c>
    </row>
    <row r="42" spans="2:10" x14ac:dyDescent="0.4">
      <c r="H42" s="8" t="s">
        <v>44</v>
      </c>
      <c r="I42" s="13">
        <v>3800</v>
      </c>
      <c r="J42" s="20">
        <f t="shared" si="3"/>
        <v>4180</v>
      </c>
    </row>
    <row r="43" spans="2:10" ht="17.149999999999999" x14ac:dyDescent="0.4">
      <c r="H43" s="10" t="s">
        <v>45</v>
      </c>
      <c r="I43" s="13">
        <v>3300</v>
      </c>
      <c r="J43" s="20">
        <f t="shared" si="3"/>
        <v>3630</v>
      </c>
    </row>
    <row r="44" spans="2:10" ht="17.149999999999999" x14ac:dyDescent="0.4">
      <c r="H44" s="10" t="s">
        <v>56</v>
      </c>
      <c r="I44" s="13">
        <v>3200</v>
      </c>
      <c r="J44" s="20">
        <f t="shared" si="3"/>
        <v>3520</v>
      </c>
    </row>
    <row r="45" spans="2:10" x14ac:dyDescent="0.4">
      <c r="H45" s="8" t="s">
        <v>41</v>
      </c>
      <c r="I45" s="13">
        <v>3100</v>
      </c>
      <c r="J45" s="20">
        <f t="shared" si="3"/>
        <v>3410</v>
      </c>
    </row>
    <row r="46" spans="2:10" ht="17.149999999999999" x14ac:dyDescent="0.4">
      <c r="H46" s="10" t="s">
        <v>46</v>
      </c>
      <c r="I46" s="13">
        <v>3000</v>
      </c>
      <c r="J46" s="20">
        <f t="shared" si="3"/>
        <v>3300</v>
      </c>
    </row>
    <row r="47" spans="2:10" ht="17.149999999999999" x14ac:dyDescent="0.4">
      <c r="H47" s="10" t="s">
        <v>47</v>
      </c>
      <c r="I47" s="13">
        <v>3000</v>
      </c>
      <c r="J47" s="20">
        <f t="shared" si="3"/>
        <v>3300</v>
      </c>
    </row>
    <row r="48" spans="2:10" ht="17.149999999999999" x14ac:dyDescent="0.4">
      <c r="H48" s="10" t="s">
        <v>48</v>
      </c>
      <c r="I48" s="13">
        <v>3000</v>
      </c>
      <c r="J48" s="20">
        <f t="shared" si="3"/>
        <v>3300</v>
      </c>
    </row>
    <row r="49" spans="1:10" ht="17.149999999999999" x14ac:dyDescent="0.4">
      <c r="H49" s="10" t="s">
        <v>49</v>
      </c>
      <c r="I49" s="13">
        <v>2500</v>
      </c>
      <c r="J49" s="20">
        <f t="shared" si="3"/>
        <v>2750</v>
      </c>
    </row>
    <row r="50" spans="1:10" ht="17.149999999999999" x14ac:dyDescent="0.4">
      <c r="H50" s="10" t="s">
        <v>50</v>
      </c>
      <c r="I50" s="13">
        <v>2500</v>
      </c>
      <c r="J50" s="20">
        <f t="shared" si="3"/>
        <v>2750</v>
      </c>
    </row>
    <row r="51" spans="1:10" ht="17.149999999999999" x14ac:dyDescent="0.4">
      <c r="H51" s="10" t="s">
        <v>55</v>
      </c>
      <c r="I51" s="13">
        <v>2500</v>
      </c>
      <c r="J51" s="20">
        <f t="shared" si="3"/>
        <v>2750</v>
      </c>
    </row>
    <row r="52" spans="1:10" s="12" customFormat="1" x14ac:dyDescent="0.4">
      <c r="A52" s="14"/>
      <c r="D52" s="14"/>
      <c r="E52" s="14"/>
      <c r="F52" s="11">
        <f>SUM(F31:F34)</f>
        <v>78600</v>
      </c>
      <c r="G52" s="15">
        <f>12*F52</f>
        <v>943200</v>
      </c>
      <c r="I52" s="15">
        <f>SUM(I31:I51)</f>
        <v>83300</v>
      </c>
    </row>
    <row r="54" spans="1:10" x14ac:dyDescent="0.4">
      <c r="I54" s="15">
        <f>12*I52</f>
        <v>999600</v>
      </c>
    </row>
  </sheetData>
  <sortState xmlns:xlrd2="http://schemas.microsoft.com/office/spreadsheetml/2017/richdata2" ref="H31:I51">
    <sortCondition descending="1" ref="I31:I5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F5E3-09C4-4DB3-A298-12A1381F9F1D}">
  <dimension ref="A1:U43"/>
  <sheetViews>
    <sheetView workbookViewId="0">
      <pane ySplit="3" topLeftCell="A19" activePane="bottomLeft" state="frozen"/>
      <selection pane="bottomLeft" activeCell="P4" sqref="P4:R4"/>
    </sheetView>
  </sheetViews>
  <sheetFormatPr defaultRowHeight="14.6" x14ac:dyDescent="0.4"/>
  <cols>
    <col min="1" max="1" width="4.61328125" style="4" bestFit="1" customWidth="1"/>
    <col min="2" max="2" width="19.3046875" bestFit="1" customWidth="1"/>
    <col min="3" max="3" width="9.3828125" bestFit="1" customWidth="1"/>
    <col min="4" max="4" width="3.84375" bestFit="1" customWidth="1"/>
    <col min="5" max="5" width="4.84375" bestFit="1" customWidth="1"/>
    <col min="6" max="7" width="3.84375" bestFit="1" customWidth="1"/>
    <col min="8" max="8" width="4.07421875" bestFit="1" customWidth="1"/>
    <col min="9" max="10" width="3.84375" bestFit="1" customWidth="1"/>
    <col min="11" max="11" width="4.15234375" bestFit="1" customWidth="1"/>
    <col min="12" max="12" width="3.921875" bestFit="1" customWidth="1"/>
    <col min="13" max="14" width="3.84375" bestFit="1" customWidth="1"/>
    <col min="15" max="15" width="4.3046875" bestFit="1" customWidth="1"/>
    <col min="16" max="16" width="9.23046875" bestFit="1" customWidth="1"/>
    <col min="17" max="17" width="8.84375" bestFit="1" customWidth="1"/>
    <col min="18" max="18" width="9.3828125" bestFit="1" customWidth="1"/>
    <col min="21" max="21" width="11.07421875" bestFit="1" customWidth="1"/>
  </cols>
  <sheetData>
    <row r="1" spans="1:21" x14ac:dyDescent="0.4">
      <c r="A1" s="42"/>
      <c r="C1" t="s">
        <v>586</v>
      </c>
      <c r="E1">
        <v>2175</v>
      </c>
    </row>
    <row r="2" spans="1:21" x14ac:dyDescent="0.4">
      <c r="A2" s="42"/>
      <c r="C2" t="s">
        <v>587</v>
      </c>
      <c r="E2">
        <v>325</v>
      </c>
    </row>
    <row r="3" spans="1:21" s="14" customFormat="1" x14ac:dyDescent="0.4">
      <c r="A3" s="14" t="s">
        <v>25</v>
      </c>
      <c r="B3" s="14" t="s">
        <v>81</v>
      </c>
      <c r="C3" s="14" t="s">
        <v>532</v>
      </c>
      <c r="D3" s="14" t="s">
        <v>534</v>
      </c>
      <c r="E3" s="14" t="s">
        <v>535</v>
      </c>
      <c r="F3" s="14" t="s">
        <v>536</v>
      </c>
      <c r="G3" s="14" t="s">
        <v>537</v>
      </c>
      <c r="H3" s="14" t="s">
        <v>538</v>
      </c>
      <c r="I3" s="14" t="s">
        <v>539</v>
      </c>
      <c r="J3" s="14" t="s">
        <v>540</v>
      </c>
      <c r="K3" s="14" t="s">
        <v>541</v>
      </c>
      <c r="L3" s="14" t="s">
        <v>542</v>
      </c>
      <c r="M3" s="14" t="s">
        <v>543</v>
      </c>
      <c r="N3" s="14" t="s">
        <v>544</v>
      </c>
      <c r="O3" s="14" t="s">
        <v>545</v>
      </c>
      <c r="P3" s="14" t="s">
        <v>579</v>
      </c>
      <c r="Q3" s="14" t="s">
        <v>578</v>
      </c>
      <c r="R3" s="12" t="s">
        <v>550</v>
      </c>
    </row>
    <row r="4" spans="1:21" x14ac:dyDescent="0.4">
      <c r="A4" s="4">
        <v>1</v>
      </c>
      <c r="B4" s="23" t="s">
        <v>85</v>
      </c>
      <c r="C4" s="45">
        <v>2125</v>
      </c>
      <c r="D4" s="45">
        <v>325</v>
      </c>
      <c r="E4" s="45">
        <v>325</v>
      </c>
      <c r="F4" s="45">
        <v>325</v>
      </c>
      <c r="G4" s="45">
        <v>325</v>
      </c>
      <c r="H4" s="45">
        <v>325</v>
      </c>
      <c r="I4" s="45">
        <v>325</v>
      </c>
      <c r="J4" s="45">
        <v>325</v>
      </c>
      <c r="K4" s="78">
        <v>325</v>
      </c>
      <c r="L4" s="78">
        <v>325</v>
      </c>
      <c r="M4" s="78">
        <v>325</v>
      </c>
      <c r="N4" s="45"/>
      <c r="O4" s="45"/>
      <c r="P4" s="93">
        <f>COUNTBLANK(C4:C4)</f>
        <v>0</v>
      </c>
      <c r="Q4" s="93">
        <f t="shared" ref="Q4" si="0">COUNTBLANK(D4:O4)</f>
        <v>2</v>
      </c>
      <c r="R4" s="87">
        <f>(COUNTBLANK(C4:C4)*2125+COUNTBLANK(D4:O4)*325)</f>
        <v>650</v>
      </c>
      <c r="U4" s="74">
        <f>2125+12*325</f>
        <v>6025</v>
      </c>
    </row>
    <row r="5" spans="1:21" x14ac:dyDescent="0.4">
      <c r="A5" s="4">
        <v>2</v>
      </c>
      <c r="B5" s="23" t="s">
        <v>86</v>
      </c>
      <c r="C5" s="45">
        <v>2125</v>
      </c>
      <c r="D5" s="45">
        <v>325</v>
      </c>
      <c r="E5" s="45">
        <v>325</v>
      </c>
      <c r="F5" s="45">
        <v>325</v>
      </c>
      <c r="G5" s="45">
        <v>325</v>
      </c>
      <c r="H5" s="45"/>
      <c r="I5" s="45"/>
      <c r="J5" s="45"/>
      <c r="K5" s="45"/>
      <c r="L5" s="45"/>
      <c r="M5" s="45"/>
      <c r="N5" s="45"/>
      <c r="O5" s="45"/>
      <c r="P5" s="93">
        <f t="shared" ref="P5:P33" si="1">COUNTBLANK(C5:C5)</f>
        <v>0</v>
      </c>
      <c r="Q5" s="93">
        <f t="shared" ref="Q5:Q33" si="2">COUNTBLANK(D5:O5)</f>
        <v>8</v>
      </c>
      <c r="R5" s="87">
        <f t="shared" ref="R5:R33" si="3">(COUNTBLANK(C5:C5)*2125+COUNTBLANK(D5:O5)*325)</f>
        <v>2600</v>
      </c>
      <c r="U5" s="74">
        <f t="shared" ref="U5:U33" si="4">2125+12*325</f>
        <v>6025</v>
      </c>
    </row>
    <row r="6" spans="1:21" x14ac:dyDescent="0.4">
      <c r="A6" s="4">
        <v>3</v>
      </c>
      <c r="B6" s="23" t="s">
        <v>87</v>
      </c>
      <c r="C6" s="45">
        <v>2125</v>
      </c>
      <c r="D6" s="45">
        <v>325</v>
      </c>
      <c r="E6" s="45">
        <v>325</v>
      </c>
      <c r="F6" s="45">
        <v>325</v>
      </c>
      <c r="G6" s="45">
        <v>325</v>
      </c>
      <c r="H6" s="45">
        <v>325</v>
      </c>
      <c r="I6" s="45">
        <v>325</v>
      </c>
      <c r="J6" s="45">
        <v>325</v>
      </c>
      <c r="K6" s="45"/>
      <c r="L6" s="45"/>
      <c r="M6" s="45"/>
      <c r="N6" s="45"/>
      <c r="O6" s="45"/>
      <c r="P6" s="93">
        <f t="shared" si="1"/>
        <v>0</v>
      </c>
      <c r="Q6" s="93">
        <f t="shared" si="2"/>
        <v>5</v>
      </c>
      <c r="R6" s="87">
        <f t="shared" si="3"/>
        <v>1625</v>
      </c>
      <c r="U6" s="74">
        <f t="shared" si="4"/>
        <v>6025</v>
      </c>
    </row>
    <row r="7" spans="1:21" x14ac:dyDescent="0.4">
      <c r="A7" s="47">
        <v>4</v>
      </c>
      <c r="B7" s="23" t="s">
        <v>88</v>
      </c>
      <c r="C7" s="45">
        <v>2125</v>
      </c>
      <c r="D7" s="45">
        <v>325</v>
      </c>
      <c r="E7" s="45">
        <v>325</v>
      </c>
      <c r="F7" s="45">
        <v>325</v>
      </c>
      <c r="G7" s="45">
        <v>325</v>
      </c>
      <c r="H7" s="45">
        <v>325</v>
      </c>
      <c r="I7" s="45">
        <v>325</v>
      </c>
      <c r="J7" s="45">
        <v>325</v>
      </c>
      <c r="K7" s="45">
        <v>325</v>
      </c>
      <c r="L7" s="45">
        <v>325</v>
      </c>
      <c r="M7" s="45">
        <v>325</v>
      </c>
      <c r="N7" s="45">
        <v>325</v>
      </c>
      <c r="O7" s="45"/>
      <c r="P7" s="93">
        <f t="shared" si="1"/>
        <v>0</v>
      </c>
      <c r="Q7" s="93">
        <f t="shared" si="2"/>
        <v>1</v>
      </c>
      <c r="R7" s="87">
        <f t="shared" si="3"/>
        <v>325</v>
      </c>
      <c r="U7" s="74">
        <f t="shared" si="4"/>
        <v>6025</v>
      </c>
    </row>
    <row r="8" spans="1:21" x14ac:dyDescent="0.4">
      <c r="A8" s="47">
        <v>5</v>
      </c>
      <c r="B8" s="23" t="s">
        <v>89</v>
      </c>
      <c r="C8" s="45">
        <v>2125</v>
      </c>
      <c r="D8" s="45">
        <v>325</v>
      </c>
      <c r="E8" s="45">
        <v>325</v>
      </c>
      <c r="F8" s="45">
        <v>325</v>
      </c>
      <c r="G8" s="45">
        <v>325</v>
      </c>
      <c r="H8" s="45">
        <v>325</v>
      </c>
      <c r="I8" s="45"/>
      <c r="J8" s="45"/>
      <c r="K8" s="45"/>
      <c r="L8" s="45"/>
      <c r="M8" s="45"/>
      <c r="N8" s="45"/>
      <c r="O8" s="45"/>
      <c r="P8" s="93">
        <f t="shared" si="1"/>
        <v>0</v>
      </c>
      <c r="Q8" s="93">
        <f t="shared" si="2"/>
        <v>7</v>
      </c>
      <c r="R8" s="87">
        <f t="shared" si="3"/>
        <v>2275</v>
      </c>
      <c r="U8" s="74">
        <f t="shared" si="4"/>
        <v>6025</v>
      </c>
    </row>
    <row r="9" spans="1:21" x14ac:dyDescent="0.4">
      <c r="A9" s="47">
        <v>6</v>
      </c>
      <c r="B9" s="23" t="s">
        <v>90</v>
      </c>
      <c r="C9" s="45">
        <v>2125</v>
      </c>
      <c r="D9" s="45">
        <v>325</v>
      </c>
      <c r="E9" s="45">
        <v>325</v>
      </c>
      <c r="F9" s="45">
        <v>325</v>
      </c>
      <c r="G9" s="45">
        <v>325</v>
      </c>
      <c r="H9" s="45">
        <v>325</v>
      </c>
      <c r="I9" s="45">
        <v>325</v>
      </c>
      <c r="J9" s="45"/>
      <c r="K9" s="45"/>
      <c r="L9" s="45"/>
      <c r="M9" s="45"/>
      <c r="N9" s="45"/>
      <c r="O9" s="45"/>
      <c r="P9" s="93">
        <f t="shared" si="1"/>
        <v>0</v>
      </c>
      <c r="Q9" s="93">
        <f t="shared" si="2"/>
        <v>6</v>
      </c>
      <c r="R9" s="87">
        <f t="shared" si="3"/>
        <v>1950</v>
      </c>
      <c r="U9" s="74">
        <f t="shared" si="4"/>
        <v>6025</v>
      </c>
    </row>
    <row r="10" spans="1:21" x14ac:dyDescent="0.4">
      <c r="A10" s="47">
        <v>7</v>
      </c>
      <c r="B10" s="23" t="s">
        <v>91</v>
      </c>
      <c r="C10" s="45">
        <v>2125</v>
      </c>
      <c r="D10" s="45">
        <v>325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93">
        <f t="shared" si="1"/>
        <v>0</v>
      </c>
      <c r="Q10" s="93">
        <f t="shared" si="2"/>
        <v>11</v>
      </c>
      <c r="R10" s="87">
        <f t="shared" si="3"/>
        <v>3575</v>
      </c>
      <c r="U10" s="74">
        <f t="shared" si="4"/>
        <v>6025</v>
      </c>
    </row>
    <row r="11" spans="1:21" x14ac:dyDescent="0.4">
      <c r="A11" s="47">
        <v>8</v>
      </c>
      <c r="B11" s="23" t="s">
        <v>92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93">
        <f t="shared" si="1"/>
        <v>1</v>
      </c>
      <c r="Q11" s="93">
        <f t="shared" si="2"/>
        <v>12</v>
      </c>
      <c r="R11" s="87">
        <f t="shared" si="3"/>
        <v>6025</v>
      </c>
      <c r="U11" s="74">
        <f t="shared" si="4"/>
        <v>6025</v>
      </c>
    </row>
    <row r="12" spans="1:21" x14ac:dyDescent="0.4">
      <c r="A12" s="47">
        <v>9</v>
      </c>
      <c r="B12" s="23" t="s">
        <v>93</v>
      </c>
      <c r="C12" s="45">
        <v>2125</v>
      </c>
      <c r="D12" s="45">
        <v>325</v>
      </c>
      <c r="E12" s="45">
        <v>325</v>
      </c>
      <c r="F12" s="45">
        <v>325</v>
      </c>
      <c r="G12" s="45">
        <v>325</v>
      </c>
      <c r="H12" s="45">
        <v>325</v>
      </c>
      <c r="I12" s="45">
        <v>325</v>
      </c>
      <c r="J12" s="45">
        <v>325</v>
      </c>
      <c r="K12" s="45">
        <v>325</v>
      </c>
      <c r="L12" s="45">
        <v>325</v>
      </c>
      <c r="M12" s="45"/>
      <c r="N12" s="45"/>
      <c r="O12" s="45"/>
      <c r="P12" s="93">
        <f t="shared" si="1"/>
        <v>0</v>
      </c>
      <c r="Q12" s="93">
        <f t="shared" si="2"/>
        <v>3</v>
      </c>
      <c r="R12" s="87">
        <f t="shared" si="3"/>
        <v>975</v>
      </c>
      <c r="U12" s="74">
        <f t="shared" si="4"/>
        <v>6025</v>
      </c>
    </row>
    <row r="13" spans="1:21" x14ac:dyDescent="0.4">
      <c r="A13" s="47">
        <v>10</v>
      </c>
      <c r="B13" s="23" t="s">
        <v>94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93">
        <f t="shared" si="1"/>
        <v>1</v>
      </c>
      <c r="Q13" s="93">
        <f t="shared" si="2"/>
        <v>12</v>
      </c>
      <c r="R13" s="87">
        <f t="shared" si="3"/>
        <v>6025</v>
      </c>
      <c r="U13" s="74">
        <f t="shared" si="4"/>
        <v>6025</v>
      </c>
    </row>
    <row r="14" spans="1:21" x14ac:dyDescent="0.4">
      <c r="A14" s="47">
        <v>11</v>
      </c>
      <c r="B14" s="23" t="s">
        <v>95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93">
        <f t="shared" si="1"/>
        <v>1</v>
      </c>
      <c r="Q14" s="93">
        <f t="shared" si="2"/>
        <v>12</v>
      </c>
      <c r="R14" s="87">
        <f t="shared" si="3"/>
        <v>6025</v>
      </c>
      <c r="U14" s="74">
        <f t="shared" si="4"/>
        <v>6025</v>
      </c>
    </row>
    <row r="15" spans="1:21" x14ac:dyDescent="0.4">
      <c r="A15" s="47">
        <v>12</v>
      </c>
      <c r="B15" s="23" t="s">
        <v>96</v>
      </c>
      <c r="C15" s="45">
        <v>2125</v>
      </c>
      <c r="D15" s="45">
        <v>325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93">
        <f t="shared" si="1"/>
        <v>0</v>
      </c>
      <c r="Q15" s="93">
        <f t="shared" si="2"/>
        <v>11</v>
      </c>
      <c r="R15" s="87">
        <f t="shared" si="3"/>
        <v>3575</v>
      </c>
      <c r="U15" s="74">
        <f t="shared" si="4"/>
        <v>6025</v>
      </c>
    </row>
    <row r="16" spans="1:21" x14ac:dyDescent="0.4">
      <c r="A16" s="47">
        <v>13</v>
      </c>
      <c r="B16" s="23" t="s">
        <v>97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93">
        <f t="shared" si="1"/>
        <v>1</v>
      </c>
      <c r="Q16" s="93">
        <f t="shared" si="2"/>
        <v>12</v>
      </c>
      <c r="R16" s="87">
        <f t="shared" si="3"/>
        <v>6025</v>
      </c>
      <c r="U16" s="74">
        <f t="shared" si="4"/>
        <v>6025</v>
      </c>
    </row>
    <row r="17" spans="1:21" x14ac:dyDescent="0.4">
      <c r="A17" s="47">
        <v>14</v>
      </c>
      <c r="B17" s="23" t="s">
        <v>98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93">
        <f t="shared" si="1"/>
        <v>1</v>
      </c>
      <c r="Q17" s="93">
        <f t="shared" si="2"/>
        <v>12</v>
      </c>
      <c r="R17" s="87">
        <f t="shared" si="3"/>
        <v>6025</v>
      </c>
      <c r="U17" s="74">
        <f t="shared" si="4"/>
        <v>6025</v>
      </c>
    </row>
    <row r="18" spans="1:21" x14ac:dyDescent="0.4">
      <c r="A18" s="47">
        <v>15</v>
      </c>
      <c r="B18" s="23" t="s">
        <v>99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93">
        <f t="shared" si="1"/>
        <v>1</v>
      </c>
      <c r="Q18" s="93">
        <f t="shared" si="2"/>
        <v>12</v>
      </c>
      <c r="R18" s="87">
        <f t="shared" si="3"/>
        <v>6025</v>
      </c>
      <c r="U18" s="74">
        <f t="shared" si="4"/>
        <v>6025</v>
      </c>
    </row>
    <row r="19" spans="1:21" x14ac:dyDescent="0.4">
      <c r="A19" s="47">
        <v>16</v>
      </c>
      <c r="B19" s="23" t="s">
        <v>100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93">
        <f t="shared" si="1"/>
        <v>1</v>
      </c>
      <c r="Q19" s="93">
        <f t="shared" si="2"/>
        <v>12</v>
      </c>
      <c r="R19" s="87">
        <f t="shared" si="3"/>
        <v>6025</v>
      </c>
      <c r="U19" s="74">
        <f t="shared" si="4"/>
        <v>6025</v>
      </c>
    </row>
    <row r="20" spans="1:21" x14ac:dyDescent="0.4">
      <c r="A20" s="47">
        <v>17</v>
      </c>
      <c r="B20" s="23" t="s">
        <v>101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93">
        <f t="shared" si="1"/>
        <v>1</v>
      </c>
      <c r="Q20" s="93">
        <f t="shared" si="2"/>
        <v>12</v>
      </c>
      <c r="R20" s="87">
        <f t="shared" si="3"/>
        <v>6025</v>
      </c>
      <c r="U20" s="74">
        <f t="shared" si="4"/>
        <v>6025</v>
      </c>
    </row>
    <row r="21" spans="1:21" x14ac:dyDescent="0.4">
      <c r="A21" s="47">
        <v>18</v>
      </c>
      <c r="B21" s="23" t="s">
        <v>102</v>
      </c>
      <c r="C21" s="45">
        <v>2125</v>
      </c>
      <c r="D21" s="45">
        <v>325</v>
      </c>
      <c r="E21" s="45">
        <v>325</v>
      </c>
      <c r="F21" s="45">
        <v>325</v>
      </c>
      <c r="G21" s="45"/>
      <c r="H21" s="45"/>
      <c r="I21" s="45"/>
      <c r="J21" s="45"/>
      <c r="K21" s="45"/>
      <c r="L21" s="45"/>
      <c r="M21" s="45"/>
      <c r="N21" s="45"/>
      <c r="O21" s="45"/>
      <c r="P21" s="93">
        <f t="shared" si="1"/>
        <v>0</v>
      </c>
      <c r="Q21" s="93">
        <f t="shared" si="2"/>
        <v>9</v>
      </c>
      <c r="R21" s="87">
        <f t="shared" si="3"/>
        <v>2925</v>
      </c>
      <c r="U21" s="74">
        <f t="shared" si="4"/>
        <v>6025</v>
      </c>
    </row>
    <row r="22" spans="1:21" x14ac:dyDescent="0.4">
      <c r="A22" s="47">
        <v>19</v>
      </c>
      <c r="B22" s="23" t="s">
        <v>104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93">
        <f t="shared" si="1"/>
        <v>1</v>
      </c>
      <c r="Q22" s="93">
        <f t="shared" si="2"/>
        <v>12</v>
      </c>
      <c r="R22" s="87">
        <f t="shared" si="3"/>
        <v>6025</v>
      </c>
      <c r="U22" s="74">
        <f t="shared" si="4"/>
        <v>6025</v>
      </c>
    </row>
    <row r="23" spans="1:21" x14ac:dyDescent="0.4">
      <c r="A23" s="47">
        <v>20</v>
      </c>
      <c r="B23" s="23" t="s">
        <v>105</v>
      </c>
      <c r="C23" s="45">
        <v>2125</v>
      </c>
      <c r="D23" s="45">
        <v>325</v>
      </c>
      <c r="E23" s="45">
        <v>325</v>
      </c>
      <c r="F23" s="45">
        <v>325</v>
      </c>
      <c r="G23" s="45">
        <v>325</v>
      </c>
      <c r="H23" s="45">
        <v>325</v>
      </c>
      <c r="I23" s="45">
        <v>325</v>
      </c>
      <c r="J23" s="45">
        <v>325</v>
      </c>
      <c r="K23" s="45">
        <v>325</v>
      </c>
      <c r="L23" s="45">
        <v>325</v>
      </c>
      <c r="M23" s="45">
        <v>325</v>
      </c>
      <c r="N23" s="45"/>
      <c r="O23" s="45"/>
      <c r="P23" s="93">
        <f t="shared" si="1"/>
        <v>0</v>
      </c>
      <c r="Q23" s="93">
        <f t="shared" si="2"/>
        <v>2</v>
      </c>
      <c r="R23" s="87">
        <f t="shared" si="3"/>
        <v>650</v>
      </c>
      <c r="U23" s="74">
        <f t="shared" si="4"/>
        <v>6025</v>
      </c>
    </row>
    <row r="24" spans="1:21" x14ac:dyDescent="0.4">
      <c r="A24" s="47">
        <v>21</v>
      </c>
      <c r="B24" s="23" t="s">
        <v>106</v>
      </c>
      <c r="C24" s="45">
        <v>2125</v>
      </c>
      <c r="D24" s="45">
        <v>325</v>
      </c>
      <c r="E24" s="45">
        <v>325</v>
      </c>
      <c r="F24" s="45">
        <v>325</v>
      </c>
      <c r="G24" s="45"/>
      <c r="H24" s="45"/>
      <c r="I24" s="45"/>
      <c r="J24" s="45"/>
      <c r="K24" s="45"/>
      <c r="L24" s="45"/>
      <c r="M24" s="45"/>
      <c r="N24" s="45"/>
      <c r="O24" s="45"/>
      <c r="P24" s="93">
        <f t="shared" si="1"/>
        <v>0</v>
      </c>
      <c r="Q24" s="93">
        <f t="shared" si="2"/>
        <v>9</v>
      </c>
      <c r="R24" s="87">
        <f t="shared" si="3"/>
        <v>2925</v>
      </c>
      <c r="U24" s="74">
        <f t="shared" si="4"/>
        <v>6025</v>
      </c>
    </row>
    <row r="25" spans="1:21" x14ac:dyDescent="0.4">
      <c r="A25" s="47">
        <v>22</v>
      </c>
      <c r="B25" s="23" t="s">
        <v>108</v>
      </c>
      <c r="C25" s="45">
        <v>2125</v>
      </c>
      <c r="D25" s="45">
        <v>325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93">
        <f t="shared" si="1"/>
        <v>0</v>
      </c>
      <c r="Q25" s="93">
        <f t="shared" si="2"/>
        <v>11</v>
      </c>
      <c r="R25" s="87">
        <f t="shared" si="3"/>
        <v>3575</v>
      </c>
      <c r="U25" s="74">
        <f t="shared" si="4"/>
        <v>6025</v>
      </c>
    </row>
    <row r="26" spans="1:21" x14ac:dyDescent="0.4">
      <c r="A26" s="47">
        <v>23</v>
      </c>
      <c r="B26" s="23" t="s">
        <v>109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93">
        <f t="shared" si="1"/>
        <v>1</v>
      </c>
      <c r="Q26" s="93">
        <f t="shared" si="2"/>
        <v>12</v>
      </c>
      <c r="R26" s="87">
        <f t="shared" si="3"/>
        <v>6025</v>
      </c>
      <c r="U26" s="74">
        <f t="shared" si="4"/>
        <v>6025</v>
      </c>
    </row>
    <row r="27" spans="1:21" x14ac:dyDescent="0.4">
      <c r="A27" s="47">
        <v>24</v>
      </c>
      <c r="B27" s="23" t="s">
        <v>111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93">
        <f t="shared" si="1"/>
        <v>1</v>
      </c>
      <c r="Q27" s="93">
        <f t="shared" si="2"/>
        <v>12</v>
      </c>
      <c r="R27" s="87">
        <f t="shared" si="3"/>
        <v>6025</v>
      </c>
      <c r="U27" s="74">
        <f t="shared" si="4"/>
        <v>6025</v>
      </c>
    </row>
    <row r="28" spans="1:21" x14ac:dyDescent="0.4">
      <c r="A28" s="47">
        <v>25</v>
      </c>
      <c r="B28" s="23" t="s">
        <v>112</v>
      </c>
      <c r="C28" s="45">
        <v>2125</v>
      </c>
      <c r="D28" s="45">
        <v>325</v>
      </c>
      <c r="E28" s="45">
        <v>325</v>
      </c>
      <c r="F28" s="45">
        <v>325</v>
      </c>
      <c r="G28" s="45">
        <v>325</v>
      </c>
      <c r="H28" s="45"/>
      <c r="I28" s="45"/>
      <c r="J28" s="45"/>
      <c r="K28" s="45"/>
      <c r="L28" s="45"/>
      <c r="M28" s="45"/>
      <c r="N28" s="45"/>
      <c r="O28" s="45"/>
      <c r="P28" s="93">
        <f t="shared" si="1"/>
        <v>0</v>
      </c>
      <c r="Q28" s="93">
        <f t="shared" si="2"/>
        <v>8</v>
      </c>
      <c r="R28" s="87">
        <f t="shared" si="3"/>
        <v>2600</v>
      </c>
      <c r="U28" s="74">
        <f t="shared" si="4"/>
        <v>6025</v>
      </c>
    </row>
    <row r="29" spans="1:21" x14ac:dyDescent="0.4">
      <c r="A29" s="47">
        <v>26</v>
      </c>
      <c r="B29" s="23" t="s">
        <v>115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93">
        <f t="shared" si="1"/>
        <v>1</v>
      </c>
      <c r="Q29" s="93">
        <f t="shared" si="2"/>
        <v>12</v>
      </c>
      <c r="R29" s="87">
        <f t="shared" si="3"/>
        <v>6025</v>
      </c>
      <c r="U29" s="74">
        <f t="shared" si="4"/>
        <v>6025</v>
      </c>
    </row>
    <row r="30" spans="1:21" x14ac:dyDescent="0.4">
      <c r="A30" s="47">
        <v>27</v>
      </c>
      <c r="B30" s="23" t="s">
        <v>116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93">
        <f t="shared" si="1"/>
        <v>1</v>
      </c>
      <c r="Q30" s="93">
        <f t="shared" si="2"/>
        <v>12</v>
      </c>
      <c r="R30" s="87">
        <f t="shared" si="3"/>
        <v>6025</v>
      </c>
      <c r="U30" s="74">
        <f t="shared" si="4"/>
        <v>6025</v>
      </c>
    </row>
    <row r="31" spans="1:21" x14ac:dyDescent="0.4">
      <c r="A31" s="47">
        <v>28</v>
      </c>
      <c r="B31" s="23" t="s">
        <v>117</v>
      </c>
      <c r="C31" s="45">
        <v>2125</v>
      </c>
      <c r="D31" s="45">
        <v>325</v>
      </c>
      <c r="E31" s="45">
        <v>325</v>
      </c>
      <c r="F31" s="45">
        <v>325</v>
      </c>
      <c r="G31" s="45">
        <v>325</v>
      </c>
      <c r="H31" s="45">
        <v>325</v>
      </c>
      <c r="I31" s="45">
        <v>325</v>
      </c>
      <c r="J31" s="45">
        <v>325</v>
      </c>
      <c r="K31" s="45">
        <v>325</v>
      </c>
      <c r="L31" s="45">
        <v>325</v>
      </c>
      <c r="M31" s="45"/>
      <c r="N31" s="45"/>
      <c r="O31" s="45"/>
      <c r="P31" s="93">
        <f t="shared" si="1"/>
        <v>0</v>
      </c>
      <c r="Q31" s="93">
        <f t="shared" si="2"/>
        <v>3</v>
      </c>
      <c r="R31" s="87">
        <f t="shared" si="3"/>
        <v>975</v>
      </c>
      <c r="U31" s="74">
        <f t="shared" si="4"/>
        <v>6025</v>
      </c>
    </row>
    <row r="32" spans="1:21" x14ac:dyDescent="0.4">
      <c r="A32" s="47">
        <v>29</v>
      </c>
      <c r="B32" s="23" t="s">
        <v>118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93">
        <f t="shared" si="1"/>
        <v>1</v>
      </c>
      <c r="Q32" s="93">
        <f t="shared" si="2"/>
        <v>12</v>
      </c>
      <c r="R32" s="87">
        <f t="shared" si="3"/>
        <v>6025</v>
      </c>
      <c r="U32" s="74">
        <f t="shared" si="4"/>
        <v>6025</v>
      </c>
    </row>
    <row r="33" spans="1:21" x14ac:dyDescent="0.4">
      <c r="A33" s="47">
        <v>30</v>
      </c>
      <c r="B33" s="23" t="s">
        <v>119</v>
      </c>
      <c r="C33" s="45">
        <v>2125</v>
      </c>
      <c r="D33" s="45">
        <v>325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93">
        <f t="shared" si="1"/>
        <v>0</v>
      </c>
      <c r="Q33" s="93">
        <f t="shared" si="2"/>
        <v>11</v>
      </c>
      <c r="R33" s="87">
        <f t="shared" si="3"/>
        <v>3575</v>
      </c>
      <c r="U33" s="74">
        <f t="shared" si="4"/>
        <v>6025</v>
      </c>
    </row>
    <row r="34" spans="1:21" x14ac:dyDescent="0.4">
      <c r="R34" s="60">
        <f>SUM(R4:R33)</f>
        <v>119125</v>
      </c>
      <c r="U34" s="90">
        <f>SUM(U4:U33)</f>
        <v>180750</v>
      </c>
    </row>
    <row r="39" spans="1:21" x14ac:dyDescent="0.4">
      <c r="A39" s="48">
        <v>29</v>
      </c>
      <c r="B39" s="49" t="s">
        <v>113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>
        <f>13-COUNTA(C39:O39)</f>
        <v>13</v>
      </c>
      <c r="R39" s="46">
        <f>250*Q39</f>
        <v>3250</v>
      </c>
    </row>
    <row r="40" spans="1:21" x14ac:dyDescent="0.4">
      <c r="A40" s="48">
        <v>30</v>
      </c>
      <c r="B40" s="49" t="s">
        <v>114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>
        <f>13-COUNTA(C40:O40)</f>
        <v>13</v>
      </c>
      <c r="R40" s="46">
        <f>250*Q40</f>
        <v>3250</v>
      </c>
    </row>
    <row r="41" spans="1:21" x14ac:dyDescent="0.4">
      <c r="A41" s="48">
        <v>26</v>
      </c>
      <c r="B41" s="49" t="s">
        <v>110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>
        <f>13-COUNTA(C41:O41)</f>
        <v>13</v>
      </c>
      <c r="R41" s="46">
        <f>250*Q41</f>
        <v>3250</v>
      </c>
    </row>
    <row r="42" spans="1:21" x14ac:dyDescent="0.4">
      <c r="A42" s="48">
        <v>23</v>
      </c>
      <c r="B42" s="49" t="s">
        <v>107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>
        <f>13-COUNTA(C42:O42)</f>
        <v>13</v>
      </c>
      <c r="R42" s="46">
        <f>250*Q42</f>
        <v>3250</v>
      </c>
    </row>
    <row r="43" spans="1:21" x14ac:dyDescent="0.4">
      <c r="A43" s="48">
        <v>19</v>
      </c>
      <c r="B43" s="49" t="s">
        <v>103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>
        <f>13-COUNTA(C43:O43)</f>
        <v>13</v>
      </c>
      <c r="R43" s="46">
        <f>250*Q43</f>
        <v>3250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2582-A4FF-47B5-AB6C-8C36546197C8}">
  <dimension ref="A1:U49"/>
  <sheetViews>
    <sheetView zoomScale="85" zoomScaleNormal="85" workbookViewId="0">
      <pane ySplit="3" topLeftCell="A34" activePane="bottomLeft" state="frozen"/>
      <selection pane="bottomLeft" activeCell="R49" sqref="R49"/>
    </sheetView>
  </sheetViews>
  <sheetFormatPr defaultRowHeight="14.6" x14ac:dyDescent="0.4"/>
  <cols>
    <col min="1" max="1" width="9.23046875" style="4"/>
    <col min="2" max="2" width="23.3828125" customWidth="1"/>
    <col min="3" max="3" width="9.3828125" bestFit="1" customWidth="1"/>
    <col min="4" max="4" width="3.84375" customWidth="1"/>
    <col min="5" max="5" width="4.53515625" bestFit="1" customWidth="1"/>
    <col min="6" max="7" width="3.84375" bestFit="1" customWidth="1"/>
    <col min="8" max="8" width="4.07421875" bestFit="1" customWidth="1"/>
    <col min="9" max="10" width="3.84375" bestFit="1" customWidth="1"/>
    <col min="11" max="11" width="4.15234375" bestFit="1" customWidth="1"/>
    <col min="12" max="12" width="3.921875" bestFit="1" customWidth="1"/>
    <col min="13" max="14" width="3.84375" bestFit="1" customWidth="1"/>
    <col min="15" max="15" width="4.3046875" bestFit="1" customWidth="1"/>
    <col min="16" max="16" width="9.23046875" bestFit="1" customWidth="1"/>
    <col min="17" max="17" width="8.84375" bestFit="1" customWidth="1"/>
    <col min="18" max="18" width="9.3828125" bestFit="1" customWidth="1"/>
    <col min="21" max="21" width="11.07421875" bestFit="1" customWidth="1"/>
  </cols>
  <sheetData>
    <row r="1" spans="1:21" x14ac:dyDescent="0.4">
      <c r="A1" s="42"/>
    </row>
    <row r="2" spans="1:21" x14ac:dyDescent="0.4">
      <c r="A2" s="42"/>
    </row>
    <row r="3" spans="1:21" s="14" customFormat="1" x14ac:dyDescent="0.4">
      <c r="A3" s="14" t="s">
        <v>25</v>
      </c>
      <c r="B3" s="14" t="s">
        <v>81</v>
      </c>
      <c r="C3" s="14" t="s">
        <v>532</v>
      </c>
      <c r="D3" s="14" t="s">
        <v>534</v>
      </c>
      <c r="E3" s="14" t="s">
        <v>535</v>
      </c>
      <c r="F3" s="14" t="s">
        <v>536</v>
      </c>
      <c r="G3" s="14" t="s">
        <v>537</v>
      </c>
      <c r="H3" s="14" t="s">
        <v>538</v>
      </c>
      <c r="I3" s="14" t="s">
        <v>539</v>
      </c>
      <c r="J3" s="14" t="s">
        <v>540</v>
      </c>
      <c r="K3" s="14" t="s">
        <v>541</v>
      </c>
      <c r="L3" s="14" t="s">
        <v>542</v>
      </c>
      <c r="M3" s="14" t="s">
        <v>543</v>
      </c>
      <c r="N3" s="14" t="s">
        <v>544</v>
      </c>
      <c r="O3" s="14" t="s">
        <v>545</v>
      </c>
      <c r="P3" s="14" t="s">
        <v>579</v>
      </c>
      <c r="Q3" s="14" t="s">
        <v>578</v>
      </c>
      <c r="R3" s="12" t="s">
        <v>550</v>
      </c>
    </row>
    <row r="4" spans="1:21" x14ac:dyDescent="0.4">
      <c r="A4" s="4">
        <v>1</v>
      </c>
      <c r="B4" s="23" t="s">
        <v>170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3">
        <f>COUNTBLANK(C4:C4)</f>
        <v>1</v>
      </c>
      <c r="Q4" s="93">
        <f t="shared" ref="Q4" si="0">COUNTBLANK(D4:O4)</f>
        <v>12</v>
      </c>
      <c r="R4" s="87">
        <f>(COUNTBLANK(C4:C4)*2125+COUNTBLANK(D4:O4)*325)</f>
        <v>6025</v>
      </c>
      <c r="U4" s="74">
        <f>2175+12*325</f>
        <v>6075</v>
      </c>
    </row>
    <row r="5" spans="1:21" x14ac:dyDescent="0.4">
      <c r="A5" s="4">
        <v>2</v>
      </c>
      <c r="B5" s="23" t="s">
        <v>171</v>
      </c>
      <c r="C5" s="45">
        <v>2125</v>
      </c>
      <c r="D5" s="45">
        <v>325</v>
      </c>
      <c r="E5" s="45">
        <v>325</v>
      </c>
      <c r="F5" s="45">
        <v>325</v>
      </c>
      <c r="G5" s="45">
        <v>325</v>
      </c>
      <c r="H5" s="45">
        <v>325</v>
      </c>
      <c r="I5" s="45">
        <v>325</v>
      </c>
      <c r="J5" s="45">
        <v>325</v>
      </c>
      <c r="K5" s="45">
        <v>325</v>
      </c>
      <c r="L5" s="45">
        <v>325</v>
      </c>
      <c r="M5" s="45"/>
      <c r="N5" s="45"/>
      <c r="O5" s="45"/>
      <c r="P5" s="93">
        <f t="shared" ref="P5:P35" si="1">COUNTBLANK(C5:C5)</f>
        <v>0</v>
      </c>
      <c r="Q5" s="93">
        <f t="shared" ref="Q5:Q35" si="2">COUNTBLANK(D5:O5)</f>
        <v>3</v>
      </c>
      <c r="R5" s="87">
        <f t="shared" ref="R5:R35" si="3">(COUNTBLANK(C5:C5)*2125+COUNTBLANK(D5:O5)*325)</f>
        <v>975</v>
      </c>
      <c r="U5" s="74">
        <f t="shared" ref="U5:U44" si="4">2175+12*325</f>
        <v>6075</v>
      </c>
    </row>
    <row r="6" spans="1:21" x14ac:dyDescent="0.4">
      <c r="A6" s="4">
        <v>3</v>
      </c>
      <c r="B6" s="23" t="s">
        <v>172</v>
      </c>
      <c r="C6" s="45">
        <v>2125</v>
      </c>
      <c r="D6" s="45">
        <v>325</v>
      </c>
      <c r="E6" s="45">
        <v>325</v>
      </c>
      <c r="F6" s="45">
        <v>325</v>
      </c>
      <c r="G6" s="45">
        <v>325</v>
      </c>
      <c r="H6" s="45"/>
      <c r="I6" s="45"/>
      <c r="J6" s="45"/>
      <c r="K6" s="45"/>
      <c r="L6" s="45"/>
      <c r="M6" s="45"/>
      <c r="N6" s="45"/>
      <c r="O6" s="45"/>
      <c r="P6" s="93">
        <f t="shared" si="1"/>
        <v>0</v>
      </c>
      <c r="Q6" s="93">
        <f t="shared" si="2"/>
        <v>8</v>
      </c>
      <c r="R6" s="87">
        <f t="shared" si="3"/>
        <v>2600</v>
      </c>
      <c r="U6" s="74">
        <f t="shared" si="4"/>
        <v>6075</v>
      </c>
    </row>
    <row r="7" spans="1:21" x14ac:dyDescent="0.4">
      <c r="A7" s="4">
        <v>4</v>
      </c>
      <c r="B7" s="23" t="s">
        <v>173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93">
        <f t="shared" si="1"/>
        <v>1</v>
      </c>
      <c r="Q7" s="93">
        <f t="shared" si="2"/>
        <v>12</v>
      </c>
      <c r="R7" s="87">
        <f t="shared" si="3"/>
        <v>6025</v>
      </c>
      <c r="U7" s="74">
        <f t="shared" si="4"/>
        <v>6075</v>
      </c>
    </row>
    <row r="8" spans="1:21" x14ac:dyDescent="0.4">
      <c r="A8" s="4">
        <v>5</v>
      </c>
      <c r="B8" s="23" t="s">
        <v>174</v>
      </c>
      <c r="C8" s="45">
        <v>2125</v>
      </c>
      <c r="D8" s="45">
        <v>325</v>
      </c>
      <c r="E8" s="45">
        <v>325</v>
      </c>
      <c r="F8" s="45">
        <v>325</v>
      </c>
      <c r="G8" s="45">
        <v>325</v>
      </c>
      <c r="H8" s="45">
        <v>325</v>
      </c>
      <c r="I8" s="45">
        <v>325</v>
      </c>
      <c r="J8" s="45">
        <v>325</v>
      </c>
      <c r="K8" s="45">
        <v>325</v>
      </c>
      <c r="L8" s="45">
        <v>325</v>
      </c>
      <c r="M8" s="45">
        <v>325</v>
      </c>
      <c r="N8" s="45">
        <v>325</v>
      </c>
      <c r="O8" s="45">
        <v>325</v>
      </c>
      <c r="P8" s="93">
        <f t="shared" si="1"/>
        <v>0</v>
      </c>
      <c r="Q8" s="93">
        <f t="shared" si="2"/>
        <v>0</v>
      </c>
      <c r="R8" s="87">
        <f t="shared" si="3"/>
        <v>0</v>
      </c>
      <c r="U8" s="74">
        <f t="shared" si="4"/>
        <v>6075</v>
      </c>
    </row>
    <row r="9" spans="1:21" x14ac:dyDescent="0.4">
      <c r="A9" s="4">
        <v>6</v>
      </c>
      <c r="B9" s="23" t="s">
        <v>175</v>
      </c>
      <c r="C9" s="45">
        <v>2125</v>
      </c>
      <c r="D9" s="45">
        <v>325</v>
      </c>
      <c r="E9" s="45">
        <v>325</v>
      </c>
      <c r="F9" s="45">
        <v>325</v>
      </c>
      <c r="G9" s="45">
        <v>325</v>
      </c>
      <c r="H9" s="45">
        <v>325</v>
      </c>
      <c r="I9" s="45">
        <v>325</v>
      </c>
      <c r="J9" s="45">
        <v>325</v>
      </c>
      <c r="K9" s="45"/>
      <c r="L9" s="45"/>
      <c r="M9" s="45"/>
      <c r="N9" s="45"/>
      <c r="O9" s="45"/>
      <c r="P9" s="93">
        <f t="shared" si="1"/>
        <v>0</v>
      </c>
      <c r="Q9" s="93">
        <f t="shared" si="2"/>
        <v>5</v>
      </c>
      <c r="R9" s="87">
        <f t="shared" si="3"/>
        <v>1625</v>
      </c>
      <c r="U9" s="74">
        <f t="shared" si="4"/>
        <v>6075</v>
      </c>
    </row>
    <row r="10" spans="1:21" x14ac:dyDescent="0.4">
      <c r="A10" s="4">
        <v>7</v>
      </c>
      <c r="B10" s="23" t="s">
        <v>176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93">
        <f t="shared" si="1"/>
        <v>1</v>
      </c>
      <c r="Q10" s="93">
        <f t="shared" si="2"/>
        <v>12</v>
      </c>
      <c r="R10" s="87">
        <f t="shared" si="3"/>
        <v>6025</v>
      </c>
      <c r="U10" s="74">
        <f t="shared" si="4"/>
        <v>6075</v>
      </c>
    </row>
    <row r="11" spans="1:21" x14ac:dyDescent="0.4">
      <c r="A11" s="4">
        <v>8</v>
      </c>
      <c r="B11" s="23" t="s">
        <v>177</v>
      </c>
      <c r="C11" s="45">
        <v>2125</v>
      </c>
      <c r="D11" s="45">
        <v>325</v>
      </c>
      <c r="E11" s="45">
        <v>325</v>
      </c>
      <c r="F11" s="45">
        <v>325</v>
      </c>
      <c r="G11" s="45">
        <v>325</v>
      </c>
      <c r="H11" s="45">
        <v>325</v>
      </c>
      <c r="I11" s="45">
        <v>325</v>
      </c>
      <c r="J11" s="45">
        <v>325</v>
      </c>
      <c r="K11" s="45">
        <v>325</v>
      </c>
      <c r="L11" s="45">
        <v>325</v>
      </c>
      <c r="M11" s="45"/>
      <c r="N11" s="45"/>
      <c r="O11" s="45"/>
      <c r="P11" s="93">
        <f t="shared" si="1"/>
        <v>0</v>
      </c>
      <c r="Q11" s="93">
        <f t="shared" si="2"/>
        <v>3</v>
      </c>
      <c r="R11" s="87">
        <f t="shared" si="3"/>
        <v>975</v>
      </c>
      <c r="U11" s="74">
        <f t="shared" si="4"/>
        <v>6075</v>
      </c>
    </row>
    <row r="12" spans="1:21" x14ac:dyDescent="0.4">
      <c r="A12" s="4">
        <v>9</v>
      </c>
      <c r="B12" s="23" t="s">
        <v>178</v>
      </c>
      <c r="C12" s="45">
        <v>2125</v>
      </c>
      <c r="D12" s="45">
        <v>325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93">
        <f t="shared" si="1"/>
        <v>0</v>
      </c>
      <c r="Q12" s="93">
        <f t="shared" si="2"/>
        <v>11</v>
      </c>
      <c r="R12" s="87">
        <f t="shared" si="3"/>
        <v>3575</v>
      </c>
      <c r="U12" s="74">
        <f t="shared" si="4"/>
        <v>6075</v>
      </c>
    </row>
    <row r="13" spans="1:21" x14ac:dyDescent="0.4">
      <c r="A13" s="4">
        <v>10</v>
      </c>
      <c r="B13" s="23" t="s">
        <v>179</v>
      </c>
      <c r="C13" s="45">
        <v>2125</v>
      </c>
      <c r="D13" s="45">
        <v>325</v>
      </c>
      <c r="E13" s="45">
        <v>325</v>
      </c>
      <c r="F13" s="45">
        <v>325</v>
      </c>
      <c r="G13" s="45"/>
      <c r="H13" s="45"/>
      <c r="I13" s="45"/>
      <c r="J13" s="45"/>
      <c r="K13" s="45"/>
      <c r="L13" s="45"/>
      <c r="M13" s="45"/>
      <c r="N13" s="45"/>
      <c r="O13" s="45"/>
      <c r="P13" s="93">
        <f t="shared" si="1"/>
        <v>0</v>
      </c>
      <c r="Q13" s="93">
        <f t="shared" si="2"/>
        <v>9</v>
      </c>
      <c r="R13" s="87">
        <f t="shared" si="3"/>
        <v>2925</v>
      </c>
      <c r="U13" s="74">
        <f t="shared" si="4"/>
        <v>6075</v>
      </c>
    </row>
    <row r="14" spans="1:21" x14ac:dyDescent="0.4">
      <c r="A14" s="4">
        <v>11</v>
      </c>
      <c r="B14" s="23" t="s">
        <v>180</v>
      </c>
      <c r="C14" s="51">
        <v>2125</v>
      </c>
      <c r="D14" s="51">
        <v>325</v>
      </c>
      <c r="G14" s="45"/>
      <c r="H14" s="45"/>
      <c r="I14" s="45"/>
      <c r="J14" s="45"/>
      <c r="K14" s="45"/>
      <c r="L14" s="45"/>
      <c r="M14" s="45"/>
      <c r="N14" s="45"/>
      <c r="O14" s="45"/>
      <c r="P14" s="93">
        <f t="shared" si="1"/>
        <v>0</v>
      </c>
      <c r="Q14" s="93">
        <f t="shared" si="2"/>
        <v>11</v>
      </c>
      <c r="R14" s="87">
        <f t="shared" si="3"/>
        <v>3575</v>
      </c>
      <c r="U14" s="74">
        <f t="shared" si="4"/>
        <v>6075</v>
      </c>
    </row>
    <row r="15" spans="1:21" x14ac:dyDescent="0.4">
      <c r="A15" s="4">
        <v>12</v>
      </c>
      <c r="B15" s="23" t="s">
        <v>181</v>
      </c>
      <c r="C15" s="45">
        <v>2125</v>
      </c>
      <c r="D15" s="45">
        <v>325</v>
      </c>
      <c r="E15" s="45">
        <v>325</v>
      </c>
      <c r="F15" s="45">
        <v>325</v>
      </c>
      <c r="G15" s="45">
        <v>325</v>
      </c>
      <c r="H15" s="45">
        <v>325</v>
      </c>
      <c r="I15" s="45">
        <v>325</v>
      </c>
      <c r="J15" s="45">
        <v>325</v>
      </c>
      <c r="K15" s="45"/>
      <c r="L15" s="45"/>
      <c r="M15" s="45"/>
      <c r="N15" s="45"/>
      <c r="O15" s="45"/>
      <c r="P15" s="93">
        <f t="shared" si="1"/>
        <v>0</v>
      </c>
      <c r="Q15" s="93">
        <f t="shared" si="2"/>
        <v>5</v>
      </c>
      <c r="R15" s="87">
        <f t="shared" si="3"/>
        <v>1625</v>
      </c>
      <c r="U15" s="74">
        <f t="shared" si="4"/>
        <v>6075</v>
      </c>
    </row>
    <row r="16" spans="1:21" x14ac:dyDescent="0.4">
      <c r="A16" s="4">
        <v>13</v>
      </c>
      <c r="B16" s="23" t="s">
        <v>182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93">
        <f t="shared" si="1"/>
        <v>1</v>
      </c>
      <c r="Q16" s="93">
        <f t="shared" si="2"/>
        <v>12</v>
      </c>
      <c r="R16" s="87">
        <f t="shared" si="3"/>
        <v>6025</v>
      </c>
      <c r="U16" s="74">
        <f t="shared" si="4"/>
        <v>6075</v>
      </c>
    </row>
    <row r="17" spans="1:21" x14ac:dyDescent="0.4">
      <c r="A17" s="4">
        <v>14</v>
      </c>
      <c r="B17" s="23" t="s">
        <v>183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93">
        <f t="shared" si="1"/>
        <v>1</v>
      </c>
      <c r="Q17" s="93">
        <f t="shared" si="2"/>
        <v>12</v>
      </c>
      <c r="R17" s="87">
        <f t="shared" si="3"/>
        <v>6025</v>
      </c>
      <c r="U17" s="74">
        <f t="shared" si="4"/>
        <v>6075</v>
      </c>
    </row>
    <row r="18" spans="1:21" x14ac:dyDescent="0.4">
      <c r="A18" s="4">
        <v>15</v>
      </c>
      <c r="B18" s="23" t="s">
        <v>184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93">
        <f t="shared" si="1"/>
        <v>1</v>
      </c>
      <c r="Q18" s="93">
        <f t="shared" si="2"/>
        <v>12</v>
      </c>
      <c r="R18" s="87">
        <f t="shared" si="3"/>
        <v>6025</v>
      </c>
      <c r="U18" s="74">
        <f t="shared" si="4"/>
        <v>6075</v>
      </c>
    </row>
    <row r="19" spans="1:21" x14ac:dyDescent="0.4">
      <c r="A19" s="4">
        <v>16</v>
      </c>
      <c r="B19" s="23" t="s">
        <v>185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93">
        <f t="shared" si="1"/>
        <v>1</v>
      </c>
      <c r="Q19" s="93">
        <f t="shared" si="2"/>
        <v>12</v>
      </c>
      <c r="R19" s="87">
        <f t="shared" si="3"/>
        <v>6025</v>
      </c>
      <c r="U19" s="74">
        <f t="shared" si="4"/>
        <v>6075</v>
      </c>
    </row>
    <row r="20" spans="1:21" x14ac:dyDescent="0.4">
      <c r="A20" s="4">
        <v>17</v>
      </c>
      <c r="B20" s="23" t="s">
        <v>186</v>
      </c>
      <c r="C20" s="45">
        <v>2125</v>
      </c>
      <c r="D20" s="45">
        <v>325</v>
      </c>
      <c r="E20" s="45">
        <v>325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93">
        <f t="shared" si="1"/>
        <v>0</v>
      </c>
      <c r="Q20" s="93">
        <f t="shared" si="2"/>
        <v>10</v>
      </c>
      <c r="R20" s="87">
        <f t="shared" si="3"/>
        <v>3250</v>
      </c>
      <c r="U20" s="74">
        <f t="shared" si="4"/>
        <v>6075</v>
      </c>
    </row>
    <row r="21" spans="1:21" x14ac:dyDescent="0.4">
      <c r="A21" s="4">
        <v>18</v>
      </c>
      <c r="B21" s="23" t="s">
        <v>187</v>
      </c>
      <c r="C21" s="45">
        <v>2125</v>
      </c>
      <c r="D21" s="78">
        <v>325</v>
      </c>
      <c r="E21" s="78">
        <v>325</v>
      </c>
      <c r="F21" s="78">
        <v>325</v>
      </c>
      <c r="G21" s="78">
        <v>325</v>
      </c>
      <c r="H21" s="78">
        <v>325</v>
      </c>
      <c r="I21" s="78">
        <v>325</v>
      </c>
      <c r="J21" s="78">
        <v>325</v>
      </c>
      <c r="K21" s="45"/>
      <c r="L21" s="45"/>
      <c r="M21" s="45"/>
      <c r="N21" s="45"/>
      <c r="O21" s="45"/>
      <c r="P21" s="93">
        <f t="shared" si="1"/>
        <v>0</v>
      </c>
      <c r="Q21" s="93">
        <f t="shared" si="2"/>
        <v>5</v>
      </c>
      <c r="R21" s="87">
        <f t="shared" si="3"/>
        <v>1625</v>
      </c>
      <c r="U21" s="74">
        <f t="shared" si="4"/>
        <v>6075</v>
      </c>
    </row>
    <row r="22" spans="1:21" x14ac:dyDescent="0.4">
      <c r="A22" s="4">
        <v>19</v>
      </c>
      <c r="B22" s="23" t="s">
        <v>188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93">
        <f t="shared" si="1"/>
        <v>1</v>
      </c>
      <c r="Q22" s="93">
        <f t="shared" si="2"/>
        <v>12</v>
      </c>
      <c r="R22" s="87">
        <f t="shared" si="3"/>
        <v>6025</v>
      </c>
      <c r="U22" s="74">
        <f t="shared" si="4"/>
        <v>6075</v>
      </c>
    </row>
    <row r="23" spans="1:21" x14ac:dyDescent="0.4">
      <c r="A23" s="4">
        <v>20</v>
      </c>
      <c r="B23" s="23" t="s">
        <v>189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93">
        <f t="shared" si="1"/>
        <v>1</v>
      </c>
      <c r="Q23" s="93">
        <f t="shared" si="2"/>
        <v>12</v>
      </c>
      <c r="R23" s="87">
        <f t="shared" si="3"/>
        <v>6025</v>
      </c>
      <c r="U23" s="74">
        <f t="shared" si="4"/>
        <v>6075</v>
      </c>
    </row>
    <row r="24" spans="1:21" x14ac:dyDescent="0.4">
      <c r="A24" s="4">
        <v>21</v>
      </c>
      <c r="B24" s="23" t="s">
        <v>190</v>
      </c>
      <c r="C24" s="45">
        <v>2125</v>
      </c>
      <c r="D24" s="45">
        <v>325</v>
      </c>
      <c r="E24" s="45">
        <v>325</v>
      </c>
      <c r="F24" s="45">
        <v>325</v>
      </c>
      <c r="G24" s="45">
        <v>325</v>
      </c>
      <c r="H24" s="45">
        <v>325</v>
      </c>
      <c r="I24" s="45">
        <v>325</v>
      </c>
      <c r="J24" s="45"/>
      <c r="K24" s="45"/>
      <c r="L24" s="45"/>
      <c r="M24" s="45"/>
      <c r="N24" s="45"/>
      <c r="O24" s="45"/>
      <c r="P24" s="93">
        <f t="shared" si="1"/>
        <v>0</v>
      </c>
      <c r="Q24" s="93">
        <f t="shared" si="2"/>
        <v>6</v>
      </c>
      <c r="R24" s="87">
        <f t="shared" si="3"/>
        <v>1950</v>
      </c>
      <c r="U24" s="74">
        <f t="shared" si="4"/>
        <v>6075</v>
      </c>
    </row>
    <row r="25" spans="1:21" x14ac:dyDescent="0.4">
      <c r="A25" s="4">
        <v>22</v>
      </c>
      <c r="B25" s="23" t="s">
        <v>191</v>
      </c>
      <c r="C25" s="45">
        <v>2125</v>
      </c>
      <c r="D25" s="45">
        <v>325</v>
      </c>
      <c r="E25" s="45">
        <v>325</v>
      </c>
      <c r="F25" s="45">
        <v>325</v>
      </c>
      <c r="G25" s="45">
        <v>325</v>
      </c>
      <c r="H25" s="45">
        <v>325</v>
      </c>
      <c r="I25" s="45">
        <v>325</v>
      </c>
      <c r="J25" s="45">
        <v>325</v>
      </c>
      <c r="K25" s="45">
        <v>325</v>
      </c>
      <c r="L25" s="45">
        <v>325</v>
      </c>
      <c r="M25" s="45">
        <v>325</v>
      </c>
      <c r="N25" s="45">
        <v>325</v>
      </c>
      <c r="O25" s="45">
        <v>325</v>
      </c>
      <c r="P25" s="93">
        <f t="shared" si="1"/>
        <v>0</v>
      </c>
      <c r="Q25" s="93">
        <f t="shared" si="2"/>
        <v>0</v>
      </c>
      <c r="R25" s="87">
        <f t="shared" si="3"/>
        <v>0</v>
      </c>
      <c r="U25" s="74">
        <f t="shared" si="4"/>
        <v>6075</v>
      </c>
    </row>
    <row r="26" spans="1:21" x14ac:dyDescent="0.4">
      <c r="A26" s="4">
        <v>23</v>
      </c>
      <c r="B26" s="23" t="s">
        <v>192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93">
        <f t="shared" si="1"/>
        <v>1</v>
      </c>
      <c r="Q26" s="93">
        <f t="shared" si="2"/>
        <v>12</v>
      </c>
      <c r="R26" s="87">
        <f t="shared" si="3"/>
        <v>6025</v>
      </c>
      <c r="U26" s="74">
        <f t="shared" si="4"/>
        <v>6075</v>
      </c>
    </row>
    <row r="27" spans="1:21" x14ac:dyDescent="0.4">
      <c r="A27" s="4">
        <v>24</v>
      </c>
      <c r="B27" s="23" t="s">
        <v>193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93">
        <f t="shared" si="1"/>
        <v>1</v>
      </c>
      <c r="Q27" s="93">
        <f t="shared" si="2"/>
        <v>12</v>
      </c>
      <c r="R27" s="87">
        <f t="shared" si="3"/>
        <v>6025</v>
      </c>
      <c r="U27" s="74">
        <f t="shared" si="4"/>
        <v>6075</v>
      </c>
    </row>
    <row r="28" spans="1:21" x14ac:dyDescent="0.4">
      <c r="A28" s="4">
        <v>25</v>
      </c>
      <c r="B28" s="23" t="s">
        <v>194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93">
        <f t="shared" si="1"/>
        <v>1</v>
      </c>
      <c r="Q28" s="93">
        <f t="shared" si="2"/>
        <v>12</v>
      </c>
      <c r="R28" s="87">
        <f t="shared" si="3"/>
        <v>6025</v>
      </c>
      <c r="U28" s="74">
        <f t="shared" si="4"/>
        <v>6075</v>
      </c>
    </row>
    <row r="29" spans="1:21" x14ac:dyDescent="0.4">
      <c r="A29" s="4">
        <v>26</v>
      </c>
      <c r="B29" s="23" t="s">
        <v>195</v>
      </c>
      <c r="C29" s="45">
        <v>2125</v>
      </c>
      <c r="D29" s="45">
        <v>325</v>
      </c>
      <c r="E29" s="45">
        <v>325</v>
      </c>
      <c r="F29" s="45">
        <v>325</v>
      </c>
      <c r="G29" s="45"/>
      <c r="H29" s="45"/>
      <c r="I29" s="45"/>
      <c r="J29" s="45"/>
      <c r="K29" s="45"/>
      <c r="L29" s="45"/>
      <c r="M29" s="45"/>
      <c r="N29" s="45"/>
      <c r="O29" s="45"/>
      <c r="P29" s="93">
        <f t="shared" si="1"/>
        <v>0</v>
      </c>
      <c r="Q29" s="93">
        <f t="shared" si="2"/>
        <v>9</v>
      </c>
      <c r="R29" s="87">
        <f t="shared" si="3"/>
        <v>2925</v>
      </c>
      <c r="U29" s="74">
        <f t="shared" si="4"/>
        <v>6075</v>
      </c>
    </row>
    <row r="30" spans="1:21" x14ac:dyDescent="0.4">
      <c r="A30" s="4">
        <v>27</v>
      </c>
      <c r="B30" s="23" t="s">
        <v>196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93">
        <f t="shared" si="1"/>
        <v>1</v>
      </c>
      <c r="Q30" s="93">
        <f t="shared" si="2"/>
        <v>12</v>
      </c>
      <c r="R30" s="87">
        <f t="shared" si="3"/>
        <v>6025</v>
      </c>
      <c r="U30" s="74">
        <f t="shared" si="4"/>
        <v>6075</v>
      </c>
    </row>
    <row r="31" spans="1:21" x14ac:dyDescent="0.4">
      <c r="A31" s="4">
        <v>28</v>
      </c>
      <c r="B31" s="23" t="s">
        <v>197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93">
        <f t="shared" si="1"/>
        <v>1</v>
      </c>
      <c r="Q31" s="93">
        <f t="shared" si="2"/>
        <v>12</v>
      </c>
      <c r="R31" s="87">
        <f t="shared" si="3"/>
        <v>6025</v>
      </c>
      <c r="U31" s="74">
        <f t="shared" si="4"/>
        <v>6075</v>
      </c>
    </row>
    <row r="32" spans="1:21" x14ac:dyDescent="0.4">
      <c r="A32" s="4">
        <v>29</v>
      </c>
      <c r="B32" s="23" t="s">
        <v>198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93">
        <f t="shared" si="1"/>
        <v>1</v>
      </c>
      <c r="Q32" s="93">
        <f t="shared" si="2"/>
        <v>12</v>
      </c>
      <c r="R32" s="87">
        <f t="shared" si="3"/>
        <v>6025</v>
      </c>
      <c r="U32" s="74">
        <f t="shared" si="4"/>
        <v>6075</v>
      </c>
    </row>
    <row r="33" spans="1:21" x14ac:dyDescent="0.4">
      <c r="A33" s="4">
        <v>30</v>
      </c>
      <c r="B33" s="23" t="s">
        <v>199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93">
        <f t="shared" si="1"/>
        <v>1</v>
      </c>
      <c r="Q33" s="93">
        <f t="shared" si="2"/>
        <v>12</v>
      </c>
      <c r="R33" s="87">
        <f t="shared" si="3"/>
        <v>6025</v>
      </c>
      <c r="U33" s="74">
        <f t="shared" si="4"/>
        <v>6075</v>
      </c>
    </row>
    <row r="34" spans="1:21" x14ac:dyDescent="0.4">
      <c r="A34" s="4">
        <v>31</v>
      </c>
      <c r="B34" s="23" t="s">
        <v>118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93">
        <f t="shared" si="1"/>
        <v>1</v>
      </c>
      <c r="Q34" s="93">
        <f t="shared" si="2"/>
        <v>12</v>
      </c>
      <c r="R34" s="87">
        <f t="shared" si="3"/>
        <v>6025</v>
      </c>
      <c r="U34" s="74">
        <f t="shared" si="4"/>
        <v>6075</v>
      </c>
    </row>
    <row r="35" spans="1:21" x14ac:dyDescent="0.4">
      <c r="A35" s="4">
        <v>32</v>
      </c>
      <c r="B35" s="23" t="s">
        <v>200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93">
        <f t="shared" si="1"/>
        <v>1</v>
      </c>
      <c r="Q35" s="93">
        <f t="shared" si="2"/>
        <v>12</v>
      </c>
      <c r="R35" s="87">
        <f t="shared" si="3"/>
        <v>6025</v>
      </c>
      <c r="U35" s="74">
        <f t="shared" si="4"/>
        <v>6075</v>
      </c>
    </row>
    <row r="36" spans="1:21" x14ac:dyDescent="0.4">
      <c r="A36" s="4">
        <v>34</v>
      </c>
      <c r="B36" s="23" t="s">
        <v>202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93">
        <f t="shared" ref="P36:P44" si="5">COUNTBLANK(C36:C36)</f>
        <v>1</v>
      </c>
      <c r="Q36" s="93">
        <f t="shared" ref="Q36:Q44" si="6">COUNTBLANK(D36:O36)</f>
        <v>12</v>
      </c>
      <c r="R36" s="87">
        <f t="shared" ref="R36:R44" si="7">(COUNTBLANK(C36:C36)*2125+COUNTBLANK(D36:O36)*325)</f>
        <v>6025</v>
      </c>
      <c r="U36" s="74">
        <f t="shared" si="4"/>
        <v>6075</v>
      </c>
    </row>
    <row r="37" spans="1:21" x14ac:dyDescent="0.4">
      <c r="A37" s="4">
        <v>35</v>
      </c>
      <c r="B37" s="23" t="s">
        <v>203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93">
        <f t="shared" si="5"/>
        <v>1</v>
      </c>
      <c r="Q37" s="93">
        <f t="shared" si="6"/>
        <v>12</v>
      </c>
      <c r="R37" s="87">
        <f t="shared" si="7"/>
        <v>6025</v>
      </c>
      <c r="U37" s="74">
        <f t="shared" si="4"/>
        <v>6075</v>
      </c>
    </row>
    <row r="38" spans="1:21" x14ac:dyDescent="0.4">
      <c r="A38" s="4">
        <v>36</v>
      </c>
      <c r="B38" s="23" t="s">
        <v>204</v>
      </c>
      <c r="C38" s="45">
        <v>2125</v>
      </c>
      <c r="D38" s="45">
        <v>325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93">
        <f t="shared" si="5"/>
        <v>0</v>
      </c>
      <c r="Q38" s="93">
        <f t="shared" si="6"/>
        <v>11</v>
      </c>
      <c r="R38" s="87">
        <f t="shared" si="7"/>
        <v>3575</v>
      </c>
      <c r="U38" s="74">
        <f t="shared" si="4"/>
        <v>6075</v>
      </c>
    </row>
    <row r="39" spans="1:21" x14ac:dyDescent="0.4">
      <c r="A39" s="4">
        <v>37</v>
      </c>
      <c r="B39" s="23" t="s">
        <v>205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93">
        <f t="shared" si="5"/>
        <v>1</v>
      </c>
      <c r="Q39" s="93">
        <f t="shared" si="6"/>
        <v>12</v>
      </c>
      <c r="R39" s="87">
        <f t="shared" si="7"/>
        <v>6025</v>
      </c>
      <c r="U39" s="74">
        <f t="shared" si="4"/>
        <v>6075</v>
      </c>
    </row>
    <row r="40" spans="1:21" x14ac:dyDescent="0.4">
      <c r="A40" s="4">
        <v>38</v>
      </c>
      <c r="B40" s="23" t="s">
        <v>206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93">
        <f t="shared" si="5"/>
        <v>1</v>
      </c>
      <c r="Q40" s="93">
        <f t="shared" si="6"/>
        <v>12</v>
      </c>
      <c r="R40" s="87">
        <f t="shared" si="7"/>
        <v>6025</v>
      </c>
      <c r="U40" s="74">
        <f t="shared" si="4"/>
        <v>6075</v>
      </c>
    </row>
    <row r="41" spans="1:21" x14ac:dyDescent="0.4">
      <c r="A41" s="4">
        <v>39</v>
      </c>
      <c r="B41" s="23" t="s">
        <v>207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93">
        <f t="shared" si="5"/>
        <v>1</v>
      </c>
      <c r="Q41" s="93">
        <f t="shared" si="6"/>
        <v>12</v>
      </c>
      <c r="R41" s="87">
        <f t="shared" si="7"/>
        <v>6025</v>
      </c>
      <c r="U41" s="74">
        <f t="shared" si="4"/>
        <v>6075</v>
      </c>
    </row>
    <row r="42" spans="1:21" x14ac:dyDescent="0.4">
      <c r="A42" s="4">
        <v>40</v>
      </c>
      <c r="B42" s="23" t="s">
        <v>208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93">
        <f t="shared" si="5"/>
        <v>1</v>
      </c>
      <c r="Q42" s="93">
        <f t="shared" si="6"/>
        <v>12</v>
      </c>
      <c r="R42" s="87">
        <f t="shared" si="7"/>
        <v>6025</v>
      </c>
      <c r="U42" s="74">
        <f t="shared" si="4"/>
        <v>6075</v>
      </c>
    </row>
    <row r="43" spans="1:21" x14ac:dyDescent="0.4">
      <c r="A43" s="4">
        <v>41</v>
      </c>
      <c r="B43" s="23" t="s">
        <v>209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93">
        <f t="shared" si="5"/>
        <v>1</v>
      </c>
      <c r="Q43" s="93">
        <f t="shared" si="6"/>
        <v>12</v>
      </c>
      <c r="R43" s="87">
        <f t="shared" si="7"/>
        <v>6025</v>
      </c>
      <c r="U43" s="74">
        <f t="shared" si="4"/>
        <v>6075</v>
      </c>
    </row>
    <row r="44" spans="1:21" x14ac:dyDescent="0.4">
      <c r="A44" s="4">
        <v>42</v>
      </c>
      <c r="B44" s="23" t="s">
        <v>210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93">
        <f t="shared" si="5"/>
        <v>1</v>
      </c>
      <c r="Q44" s="93">
        <f t="shared" si="6"/>
        <v>12</v>
      </c>
      <c r="R44" s="87">
        <f t="shared" si="7"/>
        <v>6025</v>
      </c>
      <c r="U44" s="74">
        <f t="shared" si="4"/>
        <v>6075</v>
      </c>
    </row>
    <row r="45" spans="1:21" x14ac:dyDescent="0.4">
      <c r="R45" s="60">
        <f>SUM(R4:R44)</f>
        <v>187850</v>
      </c>
      <c r="U45" s="90">
        <f>SUM(U4:U44)</f>
        <v>249075</v>
      </c>
    </row>
    <row r="49" spans="1:18" x14ac:dyDescent="0.4">
      <c r="A49" s="48">
        <v>33</v>
      </c>
      <c r="B49" s="49" t="s">
        <v>201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2">
        <f>13-COUNTA(C49:O49)</f>
        <v>13</v>
      </c>
      <c r="R49" s="46">
        <f>250*Q49</f>
        <v>3250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61B2-5B1F-49EA-893B-36EE79561325}">
  <dimension ref="A4:U46"/>
  <sheetViews>
    <sheetView workbookViewId="0">
      <pane ySplit="4" topLeftCell="A23" activePane="bottomLeft" state="frozen"/>
      <selection pane="bottomLeft" activeCell="R5" sqref="R5"/>
    </sheetView>
  </sheetViews>
  <sheetFormatPr defaultRowHeight="14.6" x14ac:dyDescent="0.4"/>
  <cols>
    <col min="1" max="1" width="4.61328125" bestFit="1" customWidth="1"/>
    <col min="2" max="2" width="17.61328125" customWidth="1"/>
    <col min="3" max="3" width="9.3828125" bestFit="1" customWidth="1"/>
    <col min="4" max="4" width="3.84375" bestFit="1" customWidth="1"/>
    <col min="5" max="5" width="4.53515625" bestFit="1" customWidth="1"/>
    <col min="6" max="7" width="3.84375" bestFit="1" customWidth="1"/>
    <col min="8" max="8" width="4.07421875" bestFit="1" customWidth="1"/>
    <col min="9" max="9" width="3.84375" bestFit="1" customWidth="1"/>
    <col min="10" max="10" width="3.765625" bestFit="1" customWidth="1"/>
    <col min="11" max="11" width="4.15234375" bestFit="1" customWidth="1"/>
    <col min="12" max="12" width="3.921875" bestFit="1" customWidth="1"/>
    <col min="13" max="13" width="5.61328125" customWidth="1"/>
    <col min="14" max="14" width="3.84375" bestFit="1" customWidth="1"/>
    <col min="15" max="15" width="4.3046875" bestFit="1" customWidth="1"/>
    <col min="16" max="16" width="4.921875" customWidth="1"/>
    <col min="17" max="17" width="8.84375" bestFit="1" customWidth="1"/>
    <col min="18" max="18" width="11.3046875" bestFit="1" customWidth="1"/>
    <col min="20" max="20" width="10.07421875" bestFit="1" customWidth="1"/>
    <col min="21" max="21" width="11.921875" customWidth="1"/>
  </cols>
  <sheetData>
    <row r="4" spans="1:21" s="14" customFormat="1" x14ac:dyDescent="0.4">
      <c r="A4" s="14" t="s">
        <v>25</v>
      </c>
      <c r="B4" s="14" t="s">
        <v>81</v>
      </c>
      <c r="C4" s="14" t="s">
        <v>532</v>
      </c>
      <c r="D4" s="14" t="s">
        <v>534</v>
      </c>
      <c r="E4" s="14" t="s">
        <v>535</v>
      </c>
      <c r="F4" s="14" t="s">
        <v>536</v>
      </c>
      <c r="G4" s="14" t="s">
        <v>537</v>
      </c>
      <c r="H4" s="14" t="s">
        <v>538</v>
      </c>
      <c r="I4" s="14" t="s">
        <v>539</v>
      </c>
      <c r="J4" s="14" t="s">
        <v>540</v>
      </c>
      <c r="K4" s="14" t="s">
        <v>541</v>
      </c>
      <c r="L4" s="14" t="s">
        <v>542</v>
      </c>
      <c r="M4" s="14" t="s">
        <v>543</v>
      </c>
      <c r="N4" s="14" t="s">
        <v>544</v>
      </c>
      <c r="O4" s="14" t="s">
        <v>545</v>
      </c>
      <c r="P4" s="14" t="s">
        <v>579</v>
      </c>
      <c r="Q4" s="14" t="s">
        <v>578</v>
      </c>
      <c r="R4" s="12" t="s">
        <v>550</v>
      </c>
    </row>
    <row r="5" spans="1:21" x14ac:dyDescent="0.4">
      <c r="A5" s="4">
        <v>1</v>
      </c>
      <c r="B5" s="26" t="s">
        <v>335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93">
        <f>COUNTBLANK(C5:C5)</f>
        <v>1</v>
      </c>
      <c r="Q5" s="93">
        <f t="shared" ref="Q5" si="0">COUNTBLANK(D5:O5)</f>
        <v>12</v>
      </c>
      <c r="R5" s="87">
        <f>(COUNTBLANK(C5:C5)*2125+COUNTBLANK(D5:O5)*325)</f>
        <v>6025</v>
      </c>
      <c r="U5" s="74">
        <f>2125+12*325</f>
        <v>6025</v>
      </c>
    </row>
    <row r="6" spans="1:21" x14ac:dyDescent="0.4">
      <c r="A6" s="4">
        <v>2</v>
      </c>
      <c r="B6" s="26" t="s">
        <v>336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93">
        <f t="shared" ref="P6:P45" si="1">COUNTBLANK(C6:C6)</f>
        <v>1</v>
      </c>
      <c r="Q6" s="93">
        <f t="shared" ref="Q6:Q45" si="2">COUNTBLANK(D6:O6)</f>
        <v>12</v>
      </c>
      <c r="R6" s="87">
        <f t="shared" ref="R6:R45" si="3">(COUNTBLANK(C6:C6)*2125+COUNTBLANK(D6:O6)*325)</f>
        <v>6025</v>
      </c>
      <c r="U6" s="74">
        <f t="shared" ref="U6:U45" si="4">2125+12*325</f>
        <v>6025</v>
      </c>
    </row>
    <row r="7" spans="1:21" x14ac:dyDescent="0.4">
      <c r="A7" s="4">
        <v>3</v>
      </c>
      <c r="B7" s="26" t="s">
        <v>337</v>
      </c>
      <c r="C7" s="45">
        <v>2125</v>
      </c>
      <c r="D7" s="45">
        <v>325</v>
      </c>
      <c r="E7" s="45">
        <v>325</v>
      </c>
      <c r="F7" s="45">
        <v>325</v>
      </c>
      <c r="G7" s="45">
        <v>325</v>
      </c>
      <c r="H7" s="45"/>
      <c r="I7" s="45"/>
      <c r="J7" s="45"/>
      <c r="K7" s="45"/>
      <c r="L7" s="45"/>
      <c r="M7" s="45"/>
      <c r="N7" s="45"/>
      <c r="O7" s="45"/>
      <c r="P7" s="93">
        <f t="shared" si="1"/>
        <v>0</v>
      </c>
      <c r="Q7" s="93">
        <f t="shared" si="2"/>
        <v>8</v>
      </c>
      <c r="R7" s="87">
        <f t="shared" si="3"/>
        <v>2600</v>
      </c>
      <c r="U7" s="74">
        <f t="shared" si="4"/>
        <v>6025</v>
      </c>
    </row>
    <row r="8" spans="1:21" x14ac:dyDescent="0.4">
      <c r="A8" s="4">
        <v>4</v>
      </c>
      <c r="B8" s="26" t="s">
        <v>338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93">
        <f t="shared" si="1"/>
        <v>1</v>
      </c>
      <c r="Q8" s="93">
        <f t="shared" si="2"/>
        <v>12</v>
      </c>
      <c r="R8" s="87">
        <f t="shared" si="3"/>
        <v>6025</v>
      </c>
      <c r="U8" s="74">
        <f t="shared" si="4"/>
        <v>6025</v>
      </c>
    </row>
    <row r="9" spans="1:21" x14ac:dyDescent="0.4">
      <c r="A9" s="4">
        <v>5</v>
      </c>
      <c r="B9" s="26" t="s">
        <v>339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93">
        <f t="shared" si="1"/>
        <v>1</v>
      </c>
      <c r="Q9" s="93">
        <f t="shared" si="2"/>
        <v>12</v>
      </c>
      <c r="R9" s="87">
        <f t="shared" si="3"/>
        <v>6025</v>
      </c>
      <c r="U9" s="74">
        <f t="shared" si="4"/>
        <v>6025</v>
      </c>
    </row>
    <row r="10" spans="1:21" x14ac:dyDescent="0.4">
      <c r="A10" s="4">
        <v>6</v>
      </c>
      <c r="B10" s="26" t="s">
        <v>340</v>
      </c>
      <c r="C10" s="45">
        <v>2125</v>
      </c>
      <c r="D10" s="45">
        <v>325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93">
        <f t="shared" si="1"/>
        <v>0</v>
      </c>
      <c r="Q10" s="93">
        <f t="shared" si="2"/>
        <v>11</v>
      </c>
      <c r="R10" s="87">
        <f t="shared" si="3"/>
        <v>3575</v>
      </c>
      <c r="U10" s="74">
        <f t="shared" si="4"/>
        <v>6025</v>
      </c>
    </row>
    <row r="11" spans="1:21" x14ac:dyDescent="0.4">
      <c r="A11" s="4">
        <v>7</v>
      </c>
      <c r="B11" s="26" t="s">
        <v>341</v>
      </c>
      <c r="G11" s="45"/>
      <c r="H11" s="45"/>
      <c r="I11" s="45"/>
      <c r="J11" s="45"/>
      <c r="K11" s="45"/>
      <c r="L11" s="45"/>
      <c r="M11" s="45"/>
      <c r="N11" s="45"/>
      <c r="O11" s="45"/>
      <c r="P11" s="93">
        <f t="shared" si="1"/>
        <v>1</v>
      </c>
      <c r="Q11" s="93">
        <f t="shared" si="2"/>
        <v>12</v>
      </c>
      <c r="R11" s="87">
        <f t="shared" si="3"/>
        <v>6025</v>
      </c>
      <c r="U11" s="74">
        <f t="shared" si="4"/>
        <v>6025</v>
      </c>
    </row>
    <row r="12" spans="1:21" x14ac:dyDescent="0.4">
      <c r="A12" s="4">
        <v>8</v>
      </c>
      <c r="B12" s="26" t="s">
        <v>342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93">
        <f t="shared" si="1"/>
        <v>1</v>
      </c>
      <c r="Q12" s="93">
        <f t="shared" si="2"/>
        <v>12</v>
      </c>
      <c r="R12" s="87">
        <f t="shared" si="3"/>
        <v>6025</v>
      </c>
      <c r="U12" s="74">
        <f t="shared" si="4"/>
        <v>6025</v>
      </c>
    </row>
    <row r="13" spans="1:21" x14ac:dyDescent="0.4">
      <c r="A13" s="4">
        <v>9</v>
      </c>
      <c r="B13" s="26" t="s">
        <v>343</v>
      </c>
      <c r="C13" s="45">
        <v>2125</v>
      </c>
      <c r="D13" s="45">
        <v>325</v>
      </c>
      <c r="E13" s="45">
        <v>325</v>
      </c>
      <c r="F13" s="45">
        <v>325</v>
      </c>
      <c r="G13" s="45"/>
      <c r="H13" s="45"/>
      <c r="I13" s="45"/>
      <c r="J13" s="45"/>
      <c r="K13" s="45"/>
      <c r="L13" s="45"/>
      <c r="M13" s="45"/>
      <c r="N13" s="45"/>
      <c r="O13" s="45"/>
      <c r="P13" s="93">
        <f t="shared" si="1"/>
        <v>0</v>
      </c>
      <c r="Q13" s="93">
        <f t="shared" si="2"/>
        <v>9</v>
      </c>
      <c r="R13" s="87">
        <f t="shared" si="3"/>
        <v>2925</v>
      </c>
      <c r="U13" s="74">
        <f t="shared" si="4"/>
        <v>6025</v>
      </c>
    </row>
    <row r="14" spans="1:21" x14ac:dyDescent="0.4">
      <c r="A14" s="4">
        <v>10</v>
      </c>
      <c r="B14" s="26" t="s">
        <v>344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93">
        <f t="shared" si="1"/>
        <v>1</v>
      </c>
      <c r="Q14" s="93">
        <f t="shared" si="2"/>
        <v>12</v>
      </c>
      <c r="R14" s="87">
        <f t="shared" si="3"/>
        <v>6025</v>
      </c>
      <c r="U14" s="74">
        <f t="shared" si="4"/>
        <v>6025</v>
      </c>
    </row>
    <row r="15" spans="1:21" x14ac:dyDescent="0.4">
      <c r="A15" s="4">
        <v>11</v>
      </c>
      <c r="B15" s="26" t="s">
        <v>345</v>
      </c>
      <c r="C15" s="45">
        <v>2125</v>
      </c>
      <c r="D15" s="45">
        <v>325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93">
        <f t="shared" si="1"/>
        <v>0</v>
      </c>
      <c r="Q15" s="93">
        <f t="shared" si="2"/>
        <v>11</v>
      </c>
      <c r="R15" s="87">
        <f t="shared" si="3"/>
        <v>3575</v>
      </c>
      <c r="U15" s="74">
        <f t="shared" si="4"/>
        <v>6025</v>
      </c>
    </row>
    <row r="16" spans="1:21" x14ac:dyDescent="0.4">
      <c r="A16" s="4">
        <v>12</v>
      </c>
      <c r="B16" s="26" t="s">
        <v>346</v>
      </c>
      <c r="C16" s="45">
        <v>2125</v>
      </c>
      <c r="D16" s="45">
        <v>325</v>
      </c>
      <c r="E16" s="45">
        <v>325</v>
      </c>
      <c r="F16" s="45">
        <v>325</v>
      </c>
      <c r="G16" s="45">
        <v>325</v>
      </c>
      <c r="H16" s="45">
        <v>325</v>
      </c>
      <c r="I16" s="45">
        <v>325</v>
      </c>
      <c r="J16" s="45">
        <v>325</v>
      </c>
      <c r="K16" s="45"/>
      <c r="L16" s="45"/>
      <c r="M16" s="45"/>
      <c r="N16" s="45"/>
      <c r="O16" s="45"/>
      <c r="P16" s="93">
        <f t="shared" si="1"/>
        <v>0</v>
      </c>
      <c r="Q16" s="93">
        <f t="shared" si="2"/>
        <v>5</v>
      </c>
      <c r="R16" s="87">
        <f t="shared" si="3"/>
        <v>1625</v>
      </c>
      <c r="U16" s="74">
        <f t="shared" si="4"/>
        <v>6025</v>
      </c>
    </row>
    <row r="17" spans="1:21" x14ac:dyDescent="0.4">
      <c r="A17" s="4">
        <v>13</v>
      </c>
      <c r="B17" s="26" t="s">
        <v>347</v>
      </c>
      <c r="C17" s="45">
        <v>2125</v>
      </c>
      <c r="D17" s="45">
        <v>325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93">
        <f t="shared" si="1"/>
        <v>0</v>
      </c>
      <c r="Q17" s="93">
        <f t="shared" si="2"/>
        <v>11</v>
      </c>
      <c r="R17" s="87">
        <f t="shared" si="3"/>
        <v>3575</v>
      </c>
      <c r="U17" s="74">
        <f t="shared" si="4"/>
        <v>6025</v>
      </c>
    </row>
    <row r="18" spans="1:21" x14ac:dyDescent="0.4">
      <c r="A18" s="4">
        <v>14</v>
      </c>
      <c r="B18" s="26" t="s">
        <v>348</v>
      </c>
      <c r="C18" s="45">
        <v>2125</v>
      </c>
      <c r="D18" s="45">
        <v>325</v>
      </c>
      <c r="E18" s="45">
        <v>325</v>
      </c>
      <c r="F18" s="45">
        <v>325</v>
      </c>
      <c r="G18" s="45">
        <v>325</v>
      </c>
      <c r="H18" s="45"/>
      <c r="I18" s="45"/>
      <c r="J18" s="45"/>
      <c r="K18" s="45"/>
      <c r="L18" s="45"/>
      <c r="M18" s="45"/>
      <c r="N18" s="45"/>
      <c r="O18" s="45"/>
      <c r="P18" s="93">
        <f t="shared" si="1"/>
        <v>0</v>
      </c>
      <c r="Q18" s="93">
        <f t="shared" si="2"/>
        <v>8</v>
      </c>
      <c r="R18" s="87">
        <f t="shared" si="3"/>
        <v>2600</v>
      </c>
      <c r="U18" s="74">
        <f t="shared" si="4"/>
        <v>6025</v>
      </c>
    </row>
    <row r="19" spans="1:21" x14ac:dyDescent="0.4">
      <c r="A19" s="4">
        <v>15</v>
      </c>
      <c r="B19" s="26" t="s">
        <v>349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93">
        <f t="shared" si="1"/>
        <v>1</v>
      </c>
      <c r="Q19" s="93">
        <f t="shared" si="2"/>
        <v>12</v>
      </c>
      <c r="R19" s="87">
        <f t="shared" si="3"/>
        <v>6025</v>
      </c>
      <c r="U19" s="74">
        <f t="shared" si="4"/>
        <v>6025</v>
      </c>
    </row>
    <row r="20" spans="1:21" x14ac:dyDescent="0.4">
      <c r="A20" s="4">
        <v>16</v>
      </c>
      <c r="B20" s="26" t="s">
        <v>350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93">
        <f t="shared" si="1"/>
        <v>1</v>
      </c>
      <c r="Q20" s="93">
        <f t="shared" si="2"/>
        <v>12</v>
      </c>
      <c r="R20" s="87">
        <f t="shared" si="3"/>
        <v>6025</v>
      </c>
      <c r="U20" s="74">
        <f t="shared" si="4"/>
        <v>6025</v>
      </c>
    </row>
    <row r="21" spans="1:21" x14ac:dyDescent="0.4">
      <c r="A21" s="4">
        <v>17</v>
      </c>
      <c r="B21" s="26" t="s">
        <v>351</v>
      </c>
      <c r="C21" s="45">
        <v>2125</v>
      </c>
      <c r="D21" s="45">
        <v>325</v>
      </c>
      <c r="E21" s="45">
        <v>325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93">
        <f t="shared" si="1"/>
        <v>0</v>
      </c>
      <c r="Q21" s="93">
        <f t="shared" si="2"/>
        <v>10</v>
      </c>
      <c r="R21" s="87">
        <f t="shared" si="3"/>
        <v>3250</v>
      </c>
      <c r="U21" s="74">
        <f t="shared" si="4"/>
        <v>6025</v>
      </c>
    </row>
    <row r="22" spans="1:21" x14ac:dyDescent="0.4">
      <c r="A22" s="4">
        <v>18</v>
      </c>
      <c r="B22" s="26" t="s">
        <v>352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93">
        <f t="shared" si="1"/>
        <v>1</v>
      </c>
      <c r="Q22" s="93">
        <f t="shared" si="2"/>
        <v>12</v>
      </c>
      <c r="R22" s="87">
        <f t="shared" si="3"/>
        <v>6025</v>
      </c>
      <c r="U22" s="74">
        <f t="shared" si="4"/>
        <v>6025</v>
      </c>
    </row>
    <row r="23" spans="1:21" x14ac:dyDescent="0.4">
      <c r="A23" s="4">
        <v>19</v>
      </c>
      <c r="B23" s="26" t="s">
        <v>353</v>
      </c>
      <c r="C23" s="45"/>
      <c r="D23" s="45">
        <v>325</v>
      </c>
      <c r="E23" s="45">
        <v>325</v>
      </c>
      <c r="F23" s="45">
        <v>325</v>
      </c>
      <c r="G23" s="45">
        <v>325</v>
      </c>
      <c r="H23" s="45">
        <v>325</v>
      </c>
      <c r="I23" s="45"/>
      <c r="J23" s="45"/>
      <c r="K23" s="45"/>
      <c r="L23" s="45"/>
      <c r="M23" s="45"/>
      <c r="N23" s="45"/>
      <c r="O23" s="45"/>
      <c r="P23" s="93">
        <f t="shared" si="1"/>
        <v>1</v>
      </c>
      <c r="Q23" s="93">
        <f t="shared" si="2"/>
        <v>7</v>
      </c>
      <c r="R23" s="87">
        <f t="shared" si="3"/>
        <v>4400</v>
      </c>
      <c r="U23" s="74">
        <f t="shared" si="4"/>
        <v>6025</v>
      </c>
    </row>
    <row r="24" spans="1:21" x14ac:dyDescent="0.4">
      <c r="A24" s="4">
        <v>20</v>
      </c>
      <c r="B24" s="26" t="s">
        <v>354</v>
      </c>
      <c r="C24" s="45">
        <v>2125</v>
      </c>
      <c r="D24" s="45">
        <v>325</v>
      </c>
      <c r="E24" s="45">
        <v>325</v>
      </c>
      <c r="F24" s="45">
        <v>325</v>
      </c>
      <c r="G24" s="45">
        <v>325</v>
      </c>
      <c r="H24" s="45">
        <v>325</v>
      </c>
      <c r="I24" s="45">
        <v>325</v>
      </c>
      <c r="J24" s="45"/>
      <c r="K24" s="45"/>
      <c r="L24" s="45"/>
      <c r="M24" s="45"/>
      <c r="N24" s="45"/>
      <c r="O24" s="45"/>
      <c r="P24" s="93">
        <f t="shared" si="1"/>
        <v>0</v>
      </c>
      <c r="Q24" s="93">
        <f t="shared" si="2"/>
        <v>6</v>
      </c>
      <c r="R24" s="87">
        <f t="shared" si="3"/>
        <v>1950</v>
      </c>
      <c r="U24" s="74">
        <f t="shared" si="4"/>
        <v>6025</v>
      </c>
    </row>
    <row r="25" spans="1:21" x14ac:dyDescent="0.4">
      <c r="A25" s="4">
        <v>21</v>
      </c>
      <c r="B25" s="26" t="s">
        <v>355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93">
        <f t="shared" si="1"/>
        <v>1</v>
      </c>
      <c r="Q25" s="93">
        <f t="shared" si="2"/>
        <v>12</v>
      </c>
      <c r="R25" s="87">
        <f t="shared" si="3"/>
        <v>6025</v>
      </c>
      <c r="U25" s="74">
        <f t="shared" si="4"/>
        <v>6025</v>
      </c>
    </row>
    <row r="26" spans="1:21" x14ac:dyDescent="0.4">
      <c r="A26" s="4">
        <v>22</v>
      </c>
      <c r="B26" s="26" t="s">
        <v>356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93">
        <f t="shared" si="1"/>
        <v>1</v>
      </c>
      <c r="Q26" s="93">
        <f t="shared" si="2"/>
        <v>12</v>
      </c>
      <c r="R26" s="87">
        <f t="shared" si="3"/>
        <v>6025</v>
      </c>
      <c r="U26" s="74">
        <f t="shared" si="4"/>
        <v>6025</v>
      </c>
    </row>
    <row r="27" spans="1:21" ht="29.15" x14ac:dyDescent="0.4">
      <c r="A27" s="4">
        <v>23</v>
      </c>
      <c r="B27" s="26" t="s">
        <v>357</v>
      </c>
      <c r="C27" s="45">
        <v>2125</v>
      </c>
      <c r="D27" s="45">
        <v>325</v>
      </c>
      <c r="E27" s="45">
        <v>325</v>
      </c>
      <c r="F27" s="45">
        <v>325</v>
      </c>
      <c r="G27" s="45">
        <v>325</v>
      </c>
      <c r="H27" s="45">
        <v>325</v>
      </c>
      <c r="I27" s="45">
        <v>325</v>
      </c>
      <c r="J27" s="45">
        <v>325</v>
      </c>
      <c r="K27" s="45">
        <v>325</v>
      </c>
      <c r="L27" s="45">
        <v>325</v>
      </c>
      <c r="M27" s="45">
        <v>325</v>
      </c>
      <c r="N27" s="45">
        <v>325</v>
      </c>
      <c r="O27" s="45">
        <v>325</v>
      </c>
      <c r="P27" s="93">
        <f t="shared" si="1"/>
        <v>0</v>
      </c>
      <c r="Q27" s="93">
        <f t="shared" si="2"/>
        <v>0</v>
      </c>
      <c r="R27" s="87">
        <f t="shared" si="3"/>
        <v>0</v>
      </c>
      <c r="U27" s="74">
        <f t="shared" si="4"/>
        <v>6025</v>
      </c>
    </row>
    <row r="28" spans="1:21" x14ac:dyDescent="0.4">
      <c r="A28" s="4">
        <v>24</v>
      </c>
      <c r="B28" s="26" t="s">
        <v>358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93">
        <f t="shared" si="1"/>
        <v>1</v>
      </c>
      <c r="Q28" s="93">
        <f t="shared" si="2"/>
        <v>12</v>
      </c>
      <c r="R28" s="87">
        <f t="shared" si="3"/>
        <v>6025</v>
      </c>
      <c r="U28" s="74">
        <f t="shared" si="4"/>
        <v>6025</v>
      </c>
    </row>
    <row r="29" spans="1:21" x14ac:dyDescent="0.4">
      <c r="A29" s="4">
        <v>25</v>
      </c>
      <c r="B29" s="26" t="s">
        <v>359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93">
        <f t="shared" si="1"/>
        <v>1</v>
      </c>
      <c r="Q29" s="93">
        <f t="shared" si="2"/>
        <v>12</v>
      </c>
      <c r="R29" s="87">
        <f t="shared" si="3"/>
        <v>6025</v>
      </c>
      <c r="U29" s="74">
        <f t="shared" si="4"/>
        <v>6025</v>
      </c>
    </row>
    <row r="30" spans="1:21" x14ac:dyDescent="0.4">
      <c r="A30" s="4">
        <v>26</v>
      </c>
      <c r="B30" s="26" t="s">
        <v>360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93">
        <f t="shared" si="1"/>
        <v>1</v>
      </c>
      <c r="Q30" s="93">
        <f t="shared" si="2"/>
        <v>12</v>
      </c>
      <c r="R30" s="87">
        <f t="shared" si="3"/>
        <v>6025</v>
      </c>
      <c r="U30" s="74">
        <f t="shared" si="4"/>
        <v>6025</v>
      </c>
    </row>
    <row r="31" spans="1:21" x14ac:dyDescent="0.4">
      <c r="A31" s="4">
        <v>27</v>
      </c>
      <c r="B31" s="26" t="s">
        <v>361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93">
        <f t="shared" si="1"/>
        <v>1</v>
      </c>
      <c r="Q31" s="93">
        <f t="shared" si="2"/>
        <v>12</v>
      </c>
      <c r="R31" s="87">
        <f t="shared" si="3"/>
        <v>6025</v>
      </c>
      <c r="U31" s="74">
        <f t="shared" si="4"/>
        <v>6025</v>
      </c>
    </row>
    <row r="32" spans="1:21" x14ac:dyDescent="0.4">
      <c r="A32" s="4">
        <v>28</v>
      </c>
      <c r="B32" s="26" t="s">
        <v>362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93">
        <f t="shared" si="1"/>
        <v>1</v>
      </c>
      <c r="Q32" s="93">
        <f t="shared" si="2"/>
        <v>12</v>
      </c>
      <c r="R32" s="87">
        <f t="shared" si="3"/>
        <v>6025</v>
      </c>
      <c r="U32" s="74">
        <f t="shared" si="4"/>
        <v>6025</v>
      </c>
    </row>
    <row r="33" spans="1:21" x14ac:dyDescent="0.4">
      <c r="A33" s="4">
        <v>29</v>
      </c>
      <c r="B33" s="26" t="s">
        <v>363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93">
        <f t="shared" si="1"/>
        <v>1</v>
      </c>
      <c r="Q33" s="93">
        <f t="shared" si="2"/>
        <v>12</v>
      </c>
      <c r="R33" s="87">
        <f t="shared" si="3"/>
        <v>6025</v>
      </c>
      <c r="U33" s="74">
        <f t="shared" si="4"/>
        <v>6025</v>
      </c>
    </row>
    <row r="34" spans="1:21" x14ac:dyDescent="0.4">
      <c r="A34" s="4">
        <v>30</v>
      </c>
      <c r="B34" s="26" t="s">
        <v>364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93">
        <f t="shared" si="1"/>
        <v>1</v>
      </c>
      <c r="Q34" s="93">
        <f t="shared" si="2"/>
        <v>12</v>
      </c>
      <c r="R34" s="87">
        <f t="shared" si="3"/>
        <v>6025</v>
      </c>
      <c r="U34" s="74">
        <f t="shared" si="4"/>
        <v>6025</v>
      </c>
    </row>
    <row r="35" spans="1:21" x14ac:dyDescent="0.4">
      <c r="A35" s="4">
        <v>31</v>
      </c>
      <c r="B35" s="26" t="s">
        <v>365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93">
        <f t="shared" si="1"/>
        <v>1</v>
      </c>
      <c r="Q35" s="93">
        <f t="shared" si="2"/>
        <v>12</v>
      </c>
      <c r="R35" s="87">
        <f t="shared" si="3"/>
        <v>6025</v>
      </c>
      <c r="U35" s="74">
        <f t="shared" si="4"/>
        <v>6025</v>
      </c>
    </row>
    <row r="36" spans="1:21" x14ac:dyDescent="0.4">
      <c r="A36" s="4">
        <v>32</v>
      </c>
      <c r="B36" s="26" t="s">
        <v>366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93">
        <f t="shared" si="1"/>
        <v>1</v>
      </c>
      <c r="Q36" s="93">
        <f t="shared" si="2"/>
        <v>12</v>
      </c>
      <c r="R36" s="87">
        <f t="shared" si="3"/>
        <v>6025</v>
      </c>
      <c r="U36" s="74">
        <f t="shared" si="4"/>
        <v>6025</v>
      </c>
    </row>
    <row r="37" spans="1:21" x14ac:dyDescent="0.4">
      <c r="A37" s="4">
        <v>33</v>
      </c>
      <c r="B37" s="26" t="s">
        <v>367</v>
      </c>
      <c r="C37" s="45">
        <v>2125</v>
      </c>
      <c r="D37" s="45">
        <v>325</v>
      </c>
      <c r="E37" s="45">
        <v>325</v>
      </c>
      <c r="F37" s="45">
        <v>325</v>
      </c>
      <c r="G37" s="45">
        <v>325</v>
      </c>
      <c r="H37" s="45">
        <v>325</v>
      </c>
      <c r="I37" s="45">
        <v>325</v>
      </c>
      <c r="J37" s="45">
        <v>325</v>
      </c>
      <c r="K37" s="45">
        <v>325</v>
      </c>
      <c r="L37" s="45">
        <v>325</v>
      </c>
      <c r="M37" s="45"/>
      <c r="N37" s="45"/>
      <c r="O37" s="45"/>
      <c r="P37" s="93">
        <f t="shared" si="1"/>
        <v>0</v>
      </c>
      <c r="Q37" s="93">
        <f t="shared" si="2"/>
        <v>3</v>
      </c>
      <c r="R37" s="87">
        <f t="shared" si="3"/>
        <v>975</v>
      </c>
      <c r="U37" s="74">
        <f t="shared" si="4"/>
        <v>6025</v>
      </c>
    </row>
    <row r="38" spans="1:21" x14ac:dyDescent="0.4">
      <c r="A38" s="4">
        <v>34</v>
      </c>
      <c r="B38" s="26" t="s">
        <v>368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93">
        <f t="shared" si="1"/>
        <v>1</v>
      </c>
      <c r="Q38" s="93">
        <f t="shared" si="2"/>
        <v>12</v>
      </c>
      <c r="R38" s="87">
        <f t="shared" si="3"/>
        <v>6025</v>
      </c>
      <c r="U38" s="74">
        <f t="shared" si="4"/>
        <v>6025</v>
      </c>
    </row>
    <row r="39" spans="1:21" x14ac:dyDescent="0.4">
      <c r="A39" s="4">
        <v>35</v>
      </c>
      <c r="B39" s="26" t="s">
        <v>369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93">
        <f t="shared" si="1"/>
        <v>1</v>
      </c>
      <c r="Q39" s="93">
        <f t="shared" si="2"/>
        <v>12</v>
      </c>
      <c r="R39" s="87">
        <f t="shared" si="3"/>
        <v>6025</v>
      </c>
      <c r="U39" s="74">
        <f t="shared" si="4"/>
        <v>6025</v>
      </c>
    </row>
    <row r="40" spans="1:21" x14ac:dyDescent="0.4">
      <c r="A40" s="4">
        <v>36</v>
      </c>
      <c r="B40" s="26" t="s">
        <v>370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93">
        <f t="shared" si="1"/>
        <v>1</v>
      </c>
      <c r="Q40" s="93">
        <f t="shared" si="2"/>
        <v>12</v>
      </c>
      <c r="R40" s="87">
        <f t="shared" si="3"/>
        <v>6025</v>
      </c>
      <c r="U40" s="74">
        <f t="shared" si="4"/>
        <v>6025</v>
      </c>
    </row>
    <row r="41" spans="1:21" x14ac:dyDescent="0.4">
      <c r="A41" s="4">
        <v>37</v>
      </c>
      <c r="B41" s="26" t="s">
        <v>371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93">
        <f t="shared" si="1"/>
        <v>1</v>
      </c>
      <c r="Q41" s="93">
        <f t="shared" si="2"/>
        <v>12</v>
      </c>
      <c r="R41" s="87">
        <f t="shared" si="3"/>
        <v>6025</v>
      </c>
      <c r="U41" s="74">
        <f t="shared" si="4"/>
        <v>6025</v>
      </c>
    </row>
    <row r="42" spans="1:21" x14ac:dyDescent="0.4">
      <c r="A42" s="4">
        <v>38</v>
      </c>
      <c r="B42" s="26" t="s">
        <v>372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93">
        <f t="shared" si="1"/>
        <v>1</v>
      </c>
      <c r="Q42" s="93">
        <f t="shared" si="2"/>
        <v>12</v>
      </c>
      <c r="R42" s="87">
        <f t="shared" si="3"/>
        <v>6025</v>
      </c>
      <c r="U42" s="74">
        <f t="shared" si="4"/>
        <v>6025</v>
      </c>
    </row>
    <row r="43" spans="1:21" x14ac:dyDescent="0.4">
      <c r="A43" s="4">
        <v>39</v>
      </c>
      <c r="B43" s="26" t="s">
        <v>373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93">
        <f t="shared" si="1"/>
        <v>1</v>
      </c>
      <c r="Q43" s="93">
        <f t="shared" si="2"/>
        <v>12</v>
      </c>
      <c r="R43" s="87">
        <f t="shared" si="3"/>
        <v>6025</v>
      </c>
      <c r="U43" s="74">
        <f t="shared" si="4"/>
        <v>6025</v>
      </c>
    </row>
    <row r="44" spans="1:21" x14ac:dyDescent="0.4">
      <c r="A44" s="4">
        <v>40</v>
      </c>
      <c r="B44" s="26" t="s">
        <v>374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93">
        <f t="shared" si="1"/>
        <v>1</v>
      </c>
      <c r="Q44" s="93">
        <f t="shared" si="2"/>
        <v>12</v>
      </c>
      <c r="R44" s="87">
        <f t="shared" si="3"/>
        <v>6025</v>
      </c>
      <c r="U44" s="74">
        <f t="shared" si="4"/>
        <v>6025</v>
      </c>
    </row>
    <row r="45" spans="1:21" x14ac:dyDescent="0.4">
      <c r="A45" s="4">
        <v>41</v>
      </c>
      <c r="B45" s="26" t="s">
        <v>375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93">
        <f t="shared" si="1"/>
        <v>1</v>
      </c>
      <c r="Q45" s="93">
        <f t="shared" si="2"/>
        <v>12</v>
      </c>
      <c r="R45" s="87">
        <f t="shared" si="3"/>
        <v>6025</v>
      </c>
      <c r="U45" s="74">
        <f t="shared" si="4"/>
        <v>6025</v>
      </c>
    </row>
    <row r="46" spans="1:21" x14ac:dyDescent="0.4">
      <c r="R46" s="60">
        <f>SUM(R5:R45)</f>
        <v>205775</v>
      </c>
      <c r="T46" s="90"/>
      <c r="U46" s="90">
        <f>SUM(U5:U45)</f>
        <v>247025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D0EF-94E9-45D2-ADD2-59240E5C6C12}">
  <dimension ref="A3:U53"/>
  <sheetViews>
    <sheetView workbookViewId="0">
      <pane ySplit="3" topLeftCell="A37" activePane="bottomLeft" state="frozen"/>
      <selection pane="bottomLeft" activeCell="U52" sqref="U52"/>
    </sheetView>
  </sheetViews>
  <sheetFormatPr defaultRowHeight="14.6" x14ac:dyDescent="0.4"/>
  <cols>
    <col min="1" max="1" width="4.61328125" style="42" bestFit="1" customWidth="1"/>
    <col min="2" max="2" width="18.3046875" style="68" bestFit="1" customWidth="1"/>
    <col min="3" max="3" width="9.3828125" style="42" bestFit="1" customWidth="1"/>
    <col min="4" max="4" width="3.84375" style="42" bestFit="1" customWidth="1"/>
    <col min="5" max="5" width="4.53515625" style="42" bestFit="1" customWidth="1"/>
    <col min="6" max="6" width="3.69140625" style="42" bestFit="1" customWidth="1"/>
    <col min="7" max="7" width="4" style="42" customWidth="1"/>
    <col min="8" max="8" width="4.07421875" style="42" bestFit="1" customWidth="1"/>
    <col min="9" max="9" width="3.84375" style="42" bestFit="1" customWidth="1"/>
    <col min="10" max="10" width="3.765625" style="42" bestFit="1" customWidth="1"/>
    <col min="11" max="11" width="4.15234375" style="42" bestFit="1" customWidth="1"/>
    <col min="12" max="12" width="3.921875" style="42" bestFit="1" customWidth="1"/>
    <col min="13" max="13" width="3.61328125" style="42" bestFit="1" customWidth="1"/>
    <col min="14" max="14" width="3.84375" style="42" bestFit="1" customWidth="1"/>
    <col min="15" max="15" width="4.3046875" style="42" bestFit="1" customWidth="1"/>
    <col min="16" max="16" width="9.15234375" style="42" customWidth="1"/>
    <col min="17" max="17" width="8.84375" style="42" bestFit="1" customWidth="1"/>
    <col min="18" max="18" width="11.15234375" style="42" bestFit="1" customWidth="1"/>
    <col min="19" max="19" width="9.15234375" style="42" customWidth="1"/>
    <col min="20" max="20" width="9.23046875" style="42"/>
    <col min="21" max="21" width="11.07421875" style="42" bestFit="1" customWidth="1"/>
    <col min="22" max="16384" width="9.23046875" style="42"/>
  </cols>
  <sheetData>
    <row r="3" spans="1:21" s="14" customFormat="1" x14ac:dyDescent="0.4">
      <c r="A3" s="14" t="s">
        <v>25</v>
      </c>
      <c r="B3" s="69" t="s">
        <v>81</v>
      </c>
      <c r="C3" s="14" t="s">
        <v>532</v>
      </c>
      <c r="D3" s="14" t="s">
        <v>534</v>
      </c>
      <c r="E3" s="14" t="s">
        <v>535</v>
      </c>
      <c r="F3" s="14" t="s">
        <v>536</v>
      </c>
      <c r="G3" s="14" t="s">
        <v>537</v>
      </c>
      <c r="H3" s="14" t="s">
        <v>538</v>
      </c>
      <c r="I3" s="14" t="s">
        <v>539</v>
      </c>
      <c r="J3" s="14" t="s">
        <v>540</v>
      </c>
      <c r="K3" s="14" t="s">
        <v>541</v>
      </c>
      <c r="L3" s="14" t="s">
        <v>542</v>
      </c>
      <c r="M3" s="14" t="s">
        <v>543</v>
      </c>
      <c r="N3" s="14" t="s">
        <v>544</v>
      </c>
      <c r="O3" s="14" t="s">
        <v>545</v>
      </c>
      <c r="P3" s="14" t="s">
        <v>579</v>
      </c>
      <c r="Q3" s="14" t="s">
        <v>578</v>
      </c>
      <c r="R3" s="12" t="s">
        <v>550</v>
      </c>
    </row>
    <row r="4" spans="1:21" x14ac:dyDescent="0.4">
      <c r="A4" s="42">
        <v>1</v>
      </c>
      <c r="B4" s="70" t="s">
        <v>376</v>
      </c>
      <c r="G4" s="45"/>
      <c r="H4" s="45"/>
      <c r="I4" s="45"/>
      <c r="J4" s="45"/>
      <c r="K4" s="45"/>
      <c r="L4" s="45"/>
      <c r="M4" s="45"/>
      <c r="N4" s="45"/>
      <c r="O4" s="45"/>
      <c r="P4" s="47">
        <f t="shared" ref="P4" si="0">COUNTBLANK(C4)</f>
        <v>1</v>
      </c>
      <c r="Q4" s="47">
        <f t="shared" ref="Q4" si="1">COUNTBLANK(D4:O4)</f>
        <v>12</v>
      </c>
      <c r="R4" s="6">
        <f>P4*2175+COUNTBLANK(D4:O4)*375</f>
        <v>6675</v>
      </c>
      <c r="U4" s="37">
        <f>2175+12*375</f>
        <v>6675</v>
      </c>
    </row>
    <row r="5" spans="1:21" x14ac:dyDescent="0.4">
      <c r="A5" s="42">
        <v>2</v>
      </c>
      <c r="B5" s="70" t="s">
        <v>377</v>
      </c>
      <c r="C5" s="45">
        <v>2175</v>
      </c>
      <c r="D5" s="45">
        <v>375</v>
      </c>
      <c r="E5" s="45">
        <v>375</v>
      </c>
      <c r="F5" s="45">
        <v>375</v>
      </c>
      <c r="G5" s="45"/>
      <c r="H5" s="45"/>
      <c r="I5" s="45"/>
      <c r="J5" s="45"/>
      <c r="K5" s="45"/>
      <c r="L5" s="45"/>
      <c r="M5" s="45"/>
      <c r="N5" s="45"/>
      <c r="O5" s="45"/>
      <c r="P5" s="47">
        <f t="shared" ref="P5:P16" si="2">COUNTBLANK(C5)</f>
        <v>0</v>
      </c>
      <c r="Q5" s="47">
        <f t="shared" ref="Q5:Q16" si="3">COUNTBLANK(D5:O5)</f>
        <v>9</v>
      </c>
      <c r="R5" s="6">
        <f t="shared" ref="R5:R51" si="4">P5*2175+COUNTBLANK(D5:O5)*375</f>
        <v>3375</v>
      </c>
      <c r="U5" s="37">
        <f t="shared" ref="U5:U51" si="5">2175+12*375</f>
        <v>6675</v>
      </c>
    </row>
    <row r="6" spans="1:21" x14ac:dyDescent="0.4">
      <c r="A6" s="42">
        <v>3</v>
      </c>
      <c r="B6" s="70" t="s">
        <v>378</v>
      </c>
      <c r="C6" s="45">
        <v>2175</v>
      </c>
      <c r="D6" s="45">
        <v>375</v>
      </c>
      <c r="E6" s="45">
        <v>375</v>
      </c>
      <c r="F6" s="45">
        <v>375</v>
      </c>
      <c r="G6" s="45">
        <v>375</v>
      </c>
      <c r="H6" s="45"/>
      <c r="I6" s="45"/>
      <c r="J6" s="45"/>
      <c r="K6" s="45"/>
      <c r="L6" s="45"/>
      <c r="M6" s="45"/>
      <c r="N6" s="45"/>
      <c r="O6" s="45"/>
      <c r="P6" s="47">
        <f t="shared" si="2"/>
        <v>0</v>
      </c>
      <c r="Q6" s="47">
        <f t="shared" si="3"/>
        <v>8</v>
      </c>
      <c r="R6" s="6">
        <f t="shared" si="4"/>
        <v>3000</v>
      </c>
      <c r="U6" s="37">
        <f t="shared" si="5"/>
        <v>6675</v>
      </c>
    </row>
    <row r="7" spans="1:21" x14ac:dyDescent="0.4">
      <c r="A7" s="42">
        <v>4</v>
      </c>
      <c r="B7" s="70" t="s">
        <v>379</v>
      </c>
      <c r="C7" s="45">
        <v>2175</v>
      </c>
      <c r="D7" s="45">
        <v>375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7">
        <f t="shared" si="2"/>
        <v>0</v>
      </c>
      <c r="Q7" s="47">
        <f t="shared" si="3"/>
        <v>11</v>
      </c>
      <c r="R7" s="6">
        <f t="shared" si="4"/>
        <v>4125</v>
      </c>
      <c r="U7" s="37">
        <f t="shared" si="5"/>
        <v>6675</v>
      </c>
    </row>
    <row r="8" spans="1:21" x14ac:dyDescent="0.4">
      <c r="A8" s="42">
        <v>5</v>
      </c>
      <c r="B8" s="70" t="s">
        <v>380</v>
      </c>
      <c r="C8" s="45">
        <v>2175</v>
      </c>
      <c r="D8" s="45">
        <v>375</v>
      </c>
      <c r="E8" s="45">
        <v>375</v>
      </c>
      <c r="F8" s="45">
        <v>375</v>
      </c>
      <c r="G8" s="45">
        <v>375</v>
      </c>
      <c r="H8" s="45">
        <v>375</v>
      </c>
      <c r="I8" s="45">
        <v>375</v>
      </c>
      <c r="J8" s="45"/>
      <c r="K8" s="45"/>
      <c r="L8" s="45"/>
      <c r="M8" s="45"/>
      <c r="N8" s="45"/>
      <c r="O8" s="45"/>
      <c r="P8" s="47">
        <f t="shared" si="2"/>
        <v>0</v>
      </c>
      <c r="Q8" s="47">
        <f t="shared" si="3"/>
        <v>6</v>
      </c>
      <c r="R8" s="6">
        <f t="shared" si="4"/>
        <v>2250</v>
      </c>
      <c r="U8" s="37">
        <f t="shared" si="5"/>
        <v>6675</v>
      </c>
    </row>
    <row r="9" spans="1:21" x14ac:dyDescent="0.4">
      <c r="A9" s="42">
        <v>6</v>
      </c>
      <c r="B9" s="70" t="s">
        <v>381</v>
      </c>
      <c r="C9" s="45">
        <v>2175</v>
      </c>
      <c r="D9" s="45">
        <v>375</v>
      </c>
      <c r="E9" s="45">
        <v>375</v>
      </c>
      <c r="F9" s="45">
        <v>375</v>
      </c>
      <c r="G9" s="45">
        <v>375</v>
      </c>
      <c r="H9" s="45">
        <v>375</v>
      </c>
      <c r="I9" s="45"/>
      <c r="J9" s="45"/>
      <c r="K9" s="45"/>
      <c r="L9" s="45"/>
      <c r="M9" s="45"/>
      <c r="N9" s="45"/>
      <c r="O9" s="45"/>
      <c r="P9" s="47">
        <f t="shared" si="2"/>
        <v>0</v>
      </c>
      <c r="Q9" s="47">
        <f t="shared" si="3"/>
        <v>7</v>
      </c>
      <c r="R9" s="6">
        <f t="shared" si="4"/>
        <v>2625</v>
      </c>
      <c r="U9" s="37">
        <f t="shared" si="5"/>
        <v>6675</v>
      </c>
    </row>
    <row r="10" spans="1:21" x14ac:dyDescent="0.4">
      <c r="A10" s="42">
        <v>7</v>
      </c>
      <c r="B10" s="70" t="s">
        <v>382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7">
        <f t="shared" si="2"/>
        <v>1</v>
      </c>
      <c r="Q10" s="47">
        <f t="shared" si="3"/>
        <v>12</v>
      </c>
      <c r="R10" s="6">
        <f t="shared" si="4"/>
        <v>6675</v>
      </c>
      <c r="U10" s="37">
        <f t="shared" si="5"/>
        <v>6675</v>
      </c>
    </row>
    <row r="11" spans="1:21" x14ac:dyDescent="0.4">
      <c r="A11" s="42">
        <v>8</v>
      </c>
      <c r="B11" s="70" t="s">
        <v>383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7">
        <f t="shared" si="2"/>
        <v>1</v>
      </c>
      <c r="Q11" s="47">
        <f t="shared" si="3"/>
        <v>12</v>
      </c>
      <c r="R11" s="6">
        <f t="shared" si="4"/>
        <v>6675</v>
      </c>
      <c r="U11" s="37">
        <f t="shared" si="5"/>
        <v>6675</v>
      </c>
    </row>
    <row r="12" spans="1:21" x14ac:dyDescent="0.4">
      <c r="A12" s="42">
        <v>9</v>
      </c>
      <c r="B12" s="70" t="s">
        <v>384</v>
      </c>
      <c r="C12" s="45">
        <v>2175</v>
      </c>
      <c r="D12" s="45">
        <v>375</v>
      </c>
      <c r="E12" s="45">
        <v>375</v>
      </c>
      <c r="F12" s="45">
        <v>375</v>
      </c>
      <c r="G12" s="45">
        <v>375</v>
      </c>
      <c r="H12" s="45">
        <v>375</v>
      </c>
      <c r="I12" s="45">
        <v>375</v>
      </c>
      <c r="J12" s="45">
        <v>375</v>
      </c>
      <c r="K12" s="45">
        <v>375</v>
      </c>
      <c r="L12" s="45">
        <v>375</v>
      </c>
      <c r="M12" s="45"/>
      <c r="N12" s="45"/>
      <c r="O12" s="45"/>
      <c r="P12" s="47">
        <f t="shared" si="2"/>
        <v>0</v>
      </c>
      <c r="Q12" s="47">
        <f t="shared" si="3"/>
        <v>3</v>
      </c>
      <c r="R12" s="6">
        <f t="shared" si="4"/>
        <v>1125</v>
      </c>
      <c r="U12" s="37">
        <f t="shared" si="5"/>
        <v>6675</v>
      </c>
    </row>
    <row r="13" spans="1:21" x14ac:dyDescent="0.4">
      <c r="A13" s="42">
        <v>10</v>
      </c>
      <c r="B13" s="70" t="s">
        <v>385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>
        <f t="shared" si="2"/>
        <v>1</v>
      </c>
      <c r="Q13" s="47">
        <f t="shared" si="3"/>
        <v>12</v>
      </c>
      <c r="R13" s="6">
        <f t="shared" si="4"/>
        <v>6675</v>
      </c>
      <c r="U13" s="37">
        <f t="shared" si="5"/>
        <v>6675</v>
      </c>
    </row>
    <row r="14" spans="1:21" x14ac:dyDescent="0.4">
      <c r="A14" s="42">
        <v>11</v>
      </c>
      <c r="B14" s="70" t="s">
        <v>386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7">
        <f t="shared" si="2"/>
        <v>1</v>
      </c>
      <c r="Q14" s="47">
        <f t="shared" si="3"/>
        <v>12</v>
      </c>
      <c r="R14" s="6">
        <f t="shared" si="4"/>
        <v>6675</v>
      </c>
      <c r="U14" s="37">
        <f t="shared" si="5"/>
        <v>6675</v>
      </c>
    </row>
    <row r="15" spans="1:21" x14ac:dyDescent="0.4">
      <c r="A15" s="42">
        <v>12</v>
      </c>
      <c r="B15" s="70" t="s">
        <v>387</v>
      </c>
      <c r="C15" s="45">
        <v>2175</v>
      </c>
      <c r="D15" s="45">
        <v>375</v>
      </c>
      <c r="E15" s="45">
        <v>375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7">
        <f t="shared" si="2"/>
        <v>0</v>
      </c>
      <c r="Q15" s="47">
        <f t="shared" si="3"/>
        <v>10</v>
      </c>
      <c r="R15" s="6">
        <f t="shared" si="4"/>
        <v>3750</v>
      </c>
      <c r="U15" s="37">
        <f t="shared" si="5"/>
        <v>6675</v>
      </c>
    </row>
    <row r="16" spans="1:21" x14ac:dyDescent="0.4">
      <c r="A16" s="42">
        <v>13</v>
      </c>
      <c r="B16" s="70" t="s">
        <v>351</v>
      </c>
      <c r="C16" s="45">
        <v>2175</v>
      </c>
      <c r="D16" s="45">
        <v>375</v>
      </c>
      <c r="E16" s="45">
        <v>375</v>
      </c>
      <c r="F16" s="45">
        <v>375</v>
      </c>
      <c r="G16" s="45"/>
      <c r="H16" s="45"/>
      <c r="I16" s="45"/>
      <c r="J16" s="45"/>
      <c r="K16" s="45"/>
      <c r="L16" s="45"/>
      <c r="M16" s="45"/>
      <c r="N16" s="45"/>
      <c r="O16" s="45"/>
      <c r="P16" s="47">
        <f t="shared" si="2"/>
        <v>0</v>
      </c>
      <c r="Q16" s="47">
        <f t="shared" si="3"/>
        <v>9</v>
      </c>
      <c r="R16" s="6">
        <f t="shared" si="4"/>
        <v>3375</v>
      </c>
      <c r="U16" s="37">
        <f t="shared" si="5"/>
        <v>6675</v>
      </c>
    </row>
    <row r="17" spans="1:21" x14ac:dyDescent="0.4">
      <c r="A17" s="42">
        <v>14</v>
      </c>
      <c r="B17" s="70" t="s">
        <v>188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7">
        <f t="shared" ref="P17:P51" si="6">COUNTBLANK(C17)</f>
        <v>1</v>
      </c>
      <c r="Q17" s="47">
        <f t="shared" ref="Q17:Q51" si="7">COUNTBLANK(D17:O17)</f>
        <v>12</v>
      </c>
      <c r="R17" s="6">
        <f t="shared" si="4"/>
        <v>6675</v>
      </c>
      <c r="U17" s="37">
        <f t="shared" si="5"/>
        <v>6675</v>
      </c>
    </row>
    <row r="18" spans="1:21" x14ac:dyDescent="0.4">
      <c r="A18" s="42">
        <v>15</v>
      </c>
      <c r="B18" s="70" t="s">
        <v>388</v>
      </c>
      <c r="C18" s="45">
        <v>2175</v>
      </c>
      <c r="D18" s="45">
        <v>375</v>
      </c>
      <c r="E18" s="45">
        <v>375</v>
      </c>
      <c r="F18" s="45">
        <v>375</v>
      </c>
      <c r="G18" s="45">
        <v>375</v>
      </c>
      <c r="H18" s="45">
        <v>375</v>
      </c>
      <c r="I18" s="45">
        <v>375</v>
      </c>
      <c r="J18" s="45">
        <v>375</v>
      </c>
      <c r="K18" s="45">
        <v>375</v>
      </c>
      <c r="L18" s="45">
        <v>375</v>
      </c>
      <c r="M18" s="45"/>
      <c r="N18" s="45"/>
      <c r="O18" s="45"/>
      <c r="P18" s="47">
        <f t="shared" si="6"/>
        <v>0</v>
      </c>
      <c r="Q18" s="47">
        <f t="shared" si="7"/>
        <v>3</v>
      </c>
      <c r="R18" s="6">
        <f t="shared" si="4"/>
        <v>1125</v>
      </c>
      <c r="U18" s="37">
        <f t="shared" si="5"/>
        <v>6675</v>
      </c>
    </row>
    <row r="19" spans="1:21" x14ac:dyDescent="0.4">
      <c r="A19" s="42">
        <v>16</v>
      </c>
      <c r="B19" s="70" t="s">
        <v>389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7">
        <f t="shared" si="6"/>
        <v>1</v>
      </c>
      <c r="Q19" s="47">
        <f t="shared" si="7"/>
        <v>12</v>
      </c>
      <c r="R19" s="6">
        <f t="shared" si="4"/>
        <v>6675</v>
      </c>
      <c r="U19" s="37">
        <f t="shared" si="5"/>
        <v>6675</v>
      </c>
    </row>
    <row r="20" spans="1:21" x14ac:dyDescent="0.4">
      <c r="A20" s="42">
        <v>17</v>
      </c>
      <c r="B20" s="70" t="s">
        <v>390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>
        <f t="shared" si="6"/>
        <v>1</v>
      </c>
      <c r="Q20" s="47">
        <f t="shared" si="7"/>
        <v>12</v>
      </c>
      <c r="R20" s="6">
        <f t="shared" si="4"/>
        <v>6675</v>
      </c>
      <c r="U20" s="37">
        <f t="shared" si="5"/>
        <v>6675</v>
      </c>
    </row>
    <row r="21" spans="1:21" x14ac:dyDescent="0.4">
      <c r="A21" s="42">
        <v>18</v>
      </c>
      <c r="B21" s="70" t="s">
        <v>391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7">
        <f t="shared" si="6"/>
        <v>1</v>
      </c>
      <c r="Q21" s="47">
        <f t="shared" si="7"/>
        <v>12</v>
      </c>
      <c r="R21" s="6">
        <f t="shared" si="4"/>
        <v>6675</v>
      </c>
      <c r="U21" s="37">
        <f t="shared" si="5"/>
        <v>6675</v>
      </c>
    </row>
    <row r="22" spans="1:21" x14ac:dyDescent="0.4">
      <c r="A22" s="42">
        <v>19</v>
      </c>
      <c r="B22" s="70" t="s">
        <v>392</v>
      </c>
      <c r="C22" s="45">
        <v>2175</v>
      </c>
      <c r="D22" s="45">
        <v>375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>
        <f t="shared" si="6"/>
        <v>0</v>
      </c>
      <c r="Q22" s="47">
        <f t="shared" si="7"/>
        <v>11</v>
      </c>
      <c r="R22" s="6">
        <f t="shared" si="4"/>
        <v>4125</v>
      </c>
      <c r="U22" s="37">
        <f t="shared" si="5"/>
        <v>6675</v>
      </c>
    </row>
    <row r="23" spans="1:21" x14ac:dyDescent="0.4">
      <c r="A23" s="42">
        <v>20</v>
      </c>
      <c r="B23" s="70" t="s">
        <v>393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>
        <f t="shared" si="6"/>
        <v>1</v>
      </c>
      <c r="Q23" s="47">
        <f t="shared" si="7"/>
        <v>12</v>
      </c>
      <c r="R23" s="6">
        <f t="shared" si="4"/>
        <v>6675</v>
      </c>
      <c r="U23" s="37">
        <f t="shared" si="5"/>
        <v>6675</v>
      </c>
    </row>
    <row r="24" spans="1:21" x14ac:dyDescent="0.4">
      <c r="A24" s="42">
        <v>21</v>
      </c>
      <c r="B24" s="70" t="s">
        <v>394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7">
        <f t="shared" si="6"/>
        <v>1</v>
      </c>
      <c r="Q24" s="47">
        <f t="shared" si="7"/>
        <v>12</v>
      </c>
      <c r="R24" s="6">
        <f t="shared" si="4"/>
        <v>6675</v>
      </c>
      <c r="U24" s="37">
        <f t="shared" si="5"/>
        <v>6675</v>
      </c>
    </row>
    <row r="25" spans="1:21" x14ac:dyDescent="0.4">
      <c r="A25" s="42">
        <v>22</v>
      </c>
      <c r="B25" s="70" t="s">
        <v>395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7">
        <f t="shared" si="6"/>
        <v>1</v>
      </c>
      <c r="Q25" s="47">
        <f t="shared" si="7"/>
        <v>12</v>
      </c>
      <c r="R25" s="6">
        <f t="shared" si="4"/>
        <v>6675</v>
      </c>
      <c r="U25" s="37">
        <f t="shared" si="5"/>
        <v>6675</v>
      </c>
    </row>
    <row r="26" spans="1:21" x14ac:dyDescent="0.4">
      <c r="A26" s="42">
        <v>23</v>
      </c>
      <c r="B26" s="70" t="s">
        <v>396</v>
      </c>
      <c r="C26" s="45">
        <v>2175</v>
      </c>
      <c r="D26" s="45">
        <v>375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7">
        <f t="shared" si="6"/>
        <v>0</v>
      </c>
      <c r="Q26" s="47">
        <f t="shared" si="7"/>
        <v>11</v>
      </c>
      <c r="R26" s="6">
        <f t="shared" si="4"/>
        <v>4125</v>
      </c>
      <c r="U26" s="37">
        <f t="shared" si="5"/>
        <v>6675</v>
      </c>
    </row>
    <row r="27" spans="1:21" x14ac:dyDescent="0.4">
      <c r="A27" s="42">
        <v>24</v>
      </c>
      <c r="B27" s="70" t="s">
        <v>397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7">
        <f t="shared" si="6"/>
        <v>1</v>
      </c>
      <c r="Q27" s="47">
        <f t="shared" si="7"/>
        <v>12</v>
      </c>
      <c r="R27" s="6">
        <f t="shared" si="4"/>
        <v>6675</v>
      </c>
      <c r="U27" s="37">
        <f t="shared" si="5"/>
        <v>6675</v>
      </c>
    </row>
    <row r="28" spans="1:21" x14ac:dyDescent="0.4">
      <c r="A28" s="42">
        <v>25</v>
      </c>
      <c r="B28" s="70" t="s">
        <v>398</v>
      </c>
      <c r="C28" s="45">
        <v>2175</v>
      </c>
      <c r="D28" s="45">
        <v>375</v>
      </c>
      <c r="E28" s="45">
        <v>375</v>
      </c>
      <c r="F28" s="45">
        <v>375</v>
      </c>
      <c r="G28" s="45">
        <v>375</v>
      </c>
      <c r="H28" s="45">
        <v>375</v>
      </c>
      <c r="I28" s="45">
        <v>375</v>
      </c>
      <c r="J28" s="45">
        <v>375</v>
      </c>
      <c r="K28" s="45">
        <v>375</v>
      </c>
      <c r="L28" s="45">
        <v>375</v>
      </c>
      <c r="M28" s="45"/>
      <c r="N28" s="45"/>
      <c r="O28" s="45"/>
      <c r="P28" s="47">
        <f t="shared" si="6"/>
        <v>0</v>
      </c>
      <c r="Q28" s="47">
        <f t="shared" si="7"/>
        <v>3</v>
      </c>
      <c r="R28" s="6">
        <f t="shared" si="4"/>
        <v>1125</v>
      </c>
      <c r="U28" s="37">
        <f t="shared" si="5"/>
        <v>6675</v>
      </c>
    </row>
    <row r="29" spans="1:21" x14ac:dyDescent="0.4">
      <c r="A29" s="42">
        <v>26</v>
      </c>
      <c r="B29" s="70" t="s">
        <v>399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>
        <f t="shared" si="6"/>
        <v>1</v>
      </c>
      <c r="Q29" s="47">
        <f t="shared" si="7"/>
        <v>12</v>
      </c>
      <c r="R29" s="6">
        <f t="shared" si="4"/>
        <v>6675</v>
      </c>
      <c r="U29" s="37">
        <f t="shared" si="5"/>
        <v>6675</v>
      </c>
    </row>
    <row r="30" spans="1:21" x14ac:dyDescent="0.4">
      <c r="A30" s="42">
        <v>27</v>
      </c>
      <c r="B30" s="70" t="s">
        <v>400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7">
        <f t="shared" si="6"/>
        <v>1</v>
      </c>
      <c r="Q30" s="47">
        <f t="shared" si="7"/>
        <v>12</v>
      </c>
      <c r="R30" s="6">
        <f t="shared" si="4"/>
        <v>6675</v>
      </c>
      <c r="U30" s="37">
        <f t="shared" si="5"/>
        <v>6675</v>
      </c>
    </row>
    <row r="31" spans="1:21" x14ac:dyDescent="0.4">
      <c r="A31" s="42">
        <v>28</v>
      </c>
      <c r="B31" s="70" t="s">
        <v>401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>
        <f t="shared" si="6"/>
        <v>1</v>
      </c>
      <c r="Q31" s="47">
        <f t="shared" si="7"/>
        <v>12</v>
      </c>
      <c r="R31" s="6">
        <f t="shared" si="4"/>
        <v>6675</v>
      </c>
      <c r="U31" s="37">
        <f t="shared" si="5"/>
        <v>6675</v>
      </c>
    </row>
    <row r="32" spans="1:21" x14ac:dyDescent="0.4">
      <c r="A32" s="42">
        <v>29</v>
      </c>
      <c r="B32" s="70" t="s">
        <v>402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7">
        <f t="shared" si="6"/>
        <v>1</v>
      </c>
      <c r="Q32" s="47">
        <f t="shared" si="7"/>
        <v>12</v>
      </c>
      <c r="R32" s="6">
        <f t="shared" si="4"/>
        <v>6675</v>
      </c>
      <c r="U32" s="37">
        <f t="shared" si="5"/>
        <v>6675</v>
      </c>
    </row>
    <row r="33" spans="1:21" x14ac:dyDescent="0.4">
      <c r="A33" s="42">
        <v>30</v>
      </c>
      <c r="B33" s="70" t="s">
        <v>403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7">
        <f t="shared" si="6"/>
        <v>1</v>
      </c>
      <c r="Q33" s="47">
        <f t="shared" si="7"/>
        <v>12</v>
      </c>
      <c r="R33" s="6">
        <f t="shared" si="4"/>
        <v>6675</v>
      </c>
      <c r="U33" s="37">
        <f t="shared" si="5"/>
        <v>6675</v>
      </c>
    </row>
    <row r="34" spans="1:21" x14ac:dyDescent="0.4">
      <c r="A34" s="42">
        <v>31</v>
      </c>
      <c r="B34" s="70" t="s">
        <v>404</v>
      </c>
      <c r="C34" s="45">
        <v>2175</v>
      </c>
      <c r="D34" s="45">
        <v>375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7">
        <f t="shared" si="6"/>
        <v>0</v>
      </c>
      <c r="Q34" s="47">
        <f t="shared" si="7"/>
        <v>11</v>
      </c>
      <c r="R34" s="6">
        <f t="shared" si="4"/>
        <v>4125</v>
      </c>
      <c r="U34" s="37">
        <f t="shared" si="5"/>
        <v>6675</v>
      </c>
    </row>
    <row r="35" spans="1:21" x14ac:dyDescent="0.4">
      <c r="A35" s="42">
        <v>32</v>
      </c>
      <c r="B35" s="70" t="s">
        <v>405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7">
        <f t="shared" si="6"/>
        <v>1</v>
      </c>
      <c r="Q35" s="47">
        <f t="shared" si="7"/>
        <v>12</v>
      </c>
      <c r="R35" s="6">
        <f t="shared" si="4"/>
        <v>6675</v>
      </c>
      <c r="U35" s="37">
        <f t="shared" si="5"/>
        <v>6675</v>
      </c>
    </row>
    <row r="36" spans="1:21" x14ac:dyDescent="0.4">
      <c r="A36" s="42">
        <v>33</v>
      </c>
      <c r="B36" s="70" t="s">
        <v>406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>
        <f t="shared" si="6"/>
        <v>1</v>
      </c>
      <c r="Q36" s="47">
        <f t="shared" si="7"/>
        <v>12</v>
      </c>
      <c r="R36" s="6">
        <f t="shared" si="4"/>
        <v>6675</v>
      </c>
      <c r="U36" s="37">
        <f t="shared" si="5"/>
        <v>6675</v>
      </c>
    </row>
    <row r="37" spans="1:21" x14ac:dyDescent="0.4">
      <c r="A37" s="42">
        <v>34</v>
      </c>
      <c r="B37" s="70" t="s">
        <v>407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7">
        <f t="shared" si="6"/>
        <v>1</v>
      </c>
      <c r="Q37" s="47">
        <f t="shared" si="7"/>
        <v>12</v>
      </c>
      <c r="R37" s="6">
        <f t="shared" si="4"/>
        <v>6675</v>
      </c>
      <c r="U37" s="37">
        <f t="shared" si="5"/>
        <v>6675</v>
      </c>
    </row>
    <row r="38" spans="1:21" x14ac:dyDescent="0.4">
      <c r="A38" s="42">
        <v>35</v>
      </c>
      <c r="B38" s="70" t="s">
        <v>408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>
        <f t="shared" si="6"/>
        <v>1</v>
      </c>
      <c r="Q38" s="47">
        <f t="shared" si="7"/>
        <v>12</v>
      </c>
      <c r="R38" s="6">
        <f t="shared" si="4"/>
        <v>6675</v>
      </c>
      <c r="U38" s="37">
        <f t="shared" si="5"/>
        <v>6675</v>
      </c>
    </row>
    <row r="39" spans="1:21" x14ac:dyDescent="0.4">
      <c r="A39" s="42">
        <v>36</v>
      </c>
      <c r="B39" s="70" t="s">
        <v>409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7">
        <f t="shared" si="6"/>
        <v>1</v>
      </c>
      <c r="Q39" s="47">
        <f t="shared" si="7"/>
        <v>12</v>
      </c>
      <c r="R39" s="6">
        <f t="shared" si="4"/>
        <v>6675</v>
      </c>
      <c r="U39" s="37">
        <f t="shared" si="5"/>
        <v>6675</v>
      </c>
    </row>
    <row r="40" spans="1:21" x14ac:dyDescent="0.4">
      <c r="A40" s="42">
        <v>37</v>
      </c>
      <c r="B40" s="70" t="s">
        <v>410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>
        <f t="shared" si="6"/>
        <v>1</v>
      </c>
      <c r="Q40" s="47">
        <f t="shared" si="7"/>
        <v>12</v>
      </c>
      <c r="R40" s="6">
        <f t="shared" si="4"/>
        <v>6675</v>
      </c>
      <c r="U40" s="37">
        <f t="shared" si="5"/>
        <v>6675</v>
      </c>
    </row>
    <row r="41" spans="1:21" x14ac:dyDescent="0.4">
      <c r="A41" s="42">
        <v>38</v>
      </c>
      <c r="B41" s="70" t="s">
        <v>411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7">
        <f t="shared" si="6"/>
        <v>1</v>
      </c>
      <c r="Q41" s="47">
        <f t="shared" si="7"/>
        <v>12</v>
      </c>
      <c r="R41" s="6">
        <f t="shared" si="4"/>
        <v>6675</v>
      </c>
      <c r="U41" s="37">
        <f t="shared" si="5"/>
        <v>6675</v>
      </c>
    </row>
    <row r="42" spans="1:21" x14ac:dyDescent="0.4">
      <c r="A42" s="42">
        <v>39</v>
      </c>
      <c r="B42" s="70" t="s">
        <v>412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7">
        <f t="shared" si="6"/>
        <v>1</v>
      </c>
      <c r="Q42" s="47">
        <f t="shared" si="7"/>
        <v>12</v>
      </c>
      <c r="R42" s="6">
        <f t="shared" si="4"/>
        <v>6675</v>
      </c>
      <c r="U42" s="37">
        <f t="shared" si="5"/>
        <v>6675</v>
      </c>
    </row>
    <row r="43" spans="1:21" x14ac:dyDescent="0.4">
      <c r="A43" s="42">
        <v>40</v>
      </c>
      <c r="B43" s="70" t="s">
        <v>413</v>
      </c>
      <c r="C43" s="45">
        <v>2175</v>
      </c>
      <c r="D43" s="45">
        <v>375</v>
      </c>
      <c r="E43" s="45">
        <v>375</v>
      </c>
      <c r="F43" s="45">
        <v>375</v>
      </c>
      <c r="G43" s="45">
        <v>375</v>
      </c>
      <c r="H43" s="45">
        <v>375</v>
      </c>
      <c r="I43" s="45">
        <v>375</v>
      </c>
      <c r="J43" s="45">
        <v>375</v>
      </c>
      <c r="K43" s="45">
        <v>375</v>
      </c>
      <c r="L43" s="45"/>
      <c r="M43" s="45"/>
      <c r="N43" s="45"/>
      <c r="O43" s="45"/>
      <c r="P43" s="47">
        <f t="shared" si="6"/>
        <v>0</v>
      </c>
      <c r="Q43" s="47">
        <f t="shared" si="7"/>
        <v>4</v>
      </c>
      <c r="R43" s="6">
        <f t="shared" si="4"/>
        <v>1500</v>
      </c>
      <c r="U43" s="37">
        <f t="shared" si="5"/>
        <v>6675</v>
      </c>
    </row>
    <row r="44" spans="1:21" x14ac:dyDescent="0.4">
      <c r="A44" s="42">
        <v>41</v>
      </c>
      <c r="B44" s="70" t="s">
        <v>414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7">
        <f t="shared" si="6"/>
        <v>1</v>
      </c>
      <c r="Q44" s="47">
        <f t="shared" si="7"/>
        <v>12</v>
      </c>
      <c r="R44" s="6">
        <f t="shared" si="4"/>
        <v>6675</v>
      </c>
      <c r="U44" s="37">
        <f t="shared" si="5"/>
        <v>6675</v>
      </c>
    </row>
    <row r="45" spans="1:21" x14ac:dyDescent="0.4">
      <c r="A45" s="42">
        <v>42</v>
      </c>
      <c r="B45" s="70" t="s">
        <v>415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>
        <f t="shared" si="6"/>
        <v>1</v>
      </c>
      <c r="Q45" s="47">
        <f t="shared" si="7"/>
        <v>12</v>
      </c>
      <c r="R45" s="6">
        <f t="shared" si="4"/>
        <v>6675</v>
      </c>
      <c r="U45" s="37">
        <f t="shared" si="5"/>
        <v>6675</v>
      </c>
    </row>
    <row r="46" spans="1:21" x14ac:dyDescent="0.4">
      <c r="A46" s="42">
        <v>43</v>
      </c>
      <c r="B46" s="70" t="s">
        <v>416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7">
        <f t="shared" si="6"/>
        <v>1</v>
      </c>
      <c r="Q46" s="47">
        <f t="shared" si="7"/>
        <v>12</v>
      </c>
      <c r="R46" s="6">
        <f t="shared" si="4"/>
        <v>6675</v>
      </c>
      <c r="U46" s="37">
        <f t="shared" si="5"/>
        <v>6675</v>
      </c>
    </row>
    <row r="47" spans="1:21" x14ac:dyDescent="0.4">
      <c r="A47" s="42">
        <v>44</v>
      </c>
      <c r="B47" s="70" t="s">
        <v>417</v>
      </c>
      <c r="C47" s="45">
        <v>2175</v>
      </c>
      <c r="D47" s="45">
        <v>375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7">
        <f t="shared" si="6"/>
        <v>0</v>
      </c>
      <c r="Q47" s="47">
        <f t="shared" si="7"/>
        <v>11</v>
      </c>
      <c r="R47" s="6">
        <f t="shared" si="4"/>
        <v>4125</v>
      </c>
      <c r="U47" s="37">
        <f t="shared" si="5"/>
        <v>6675</v>
      </c>
    </row>
    <row r="48" spans="1:21" x14ac:dyDescent="0.4">
      <c r="A48" s="42">
        <v>45</v>
      </c>
      <c r="B48" s="70" t="s">
        <v>418</v>
      </c>
      <c r="C48" s="45">
        <v>2175</v>
      </c>
      <c r="D48" s="45">
        <v>375</v>
      </c>
      <c r="E48" s="45">
        <v>375</v>
      </c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7">
        <f t="shared" si="6"/>
        <v>0</v>
      </c>
      <c r="Q48" s="47">
        <f t="shared" si="7"/>
        <v>10</v>
      </c>
      <c r="R48" s="6">
        <f t="shared" si="4"/>
        <v>3750</v>
      </c>
      <c r="U48" s="37">
        <f t="shared" si="5"/>
        <v>6675</v>
      </c>
    </row>
    <row r="49" spans="1:21" x14ac:dyDescent="0.4">
      <c r="A49" s="42">
        <v>46</v>
      </c>
      <c r="B49" s="70" t="s">
        <v>551</v>
      </c>
      <c r="P49" s="47">
        <f t="shared" si="6"/>
        <v>1</v>
      </c>
      <c r="Q49" s="47">
        <f t="shared" si="7"/>
        <v>12</v>
      </c>
      <c r="R49" s="6">
        <f t="shared" si="4"/>
        <v>6675</v>
      </c>
      <c r="U49" s="37">
        <f t="shared" si="5"/>
        <v>6675</v>
      </c>
    </row>
    <row r="50" spans="1:21" x14ac:dyDescent="0.4">
      <c r="A50" s="42">
        <v>47</v>
      </c>
      <c r="B50" s="71" t="s">
        <v>552</v>
      </c>
      <c r="P50" s="47">
        <f t="shared" si="6"/>
        <v>1</v>
      </c>
      <c r="Q50" s="47">
        <f t="shared" si="7"/>
        <v>12</v>
      </c>
      <c r="R50" s="6">
        <f t="shared" si="4"/>
        <v>6675</v>
      </c>
      <c r="U50" s="37">
        <f t="shared" si="5"/>
        <v>6675</v>
      </c>
    </row>
    <row r="51" spans="1:21" x14ac:dyDescent="0.4">
      <c r="A51" s="42">
        <v>48</v>
      </c>
      <c r="B51" s="71" t="s">
        <v>553</v>
      </c>
      <c r="P51" s="47">
        <f t="shared" si="6"/>
        <v>1</v>
      </c>
      <c r="Q51" s="47">
        <f t="shared" si="7"/>
        <v>12</v>
      </c>
      <c r="R51" s="6">
        <f t="shared" si="4"/>
        <v>6675</v>
      </c>
      <c r="U51" s="37">
        <f t="shared" si="5"/>
        <v>6675</v>
      </c>
    </row>
    <row r="52" spans="1:21" x14ac:dyDescent="0.4">
      <c r="R52" s="72">
        <f>SUM(R4:R51)</f>
        <v>261225</v>
      </c>
      <c r="U52" s="37">
        <f>SUM(U4:U51)</f>
        <v>320400</v>
      </c>
    </row>
    <row r="53" spans="1:21" x14ac:dyDescent="0.4">
      <c r="R53" s="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B9DB-0B20-4BFD-8A1A-C36B79F79A20}">
  <dimension ref="A4:U30"/>
  <sheetViews>
    <sheetView workbookViewId="0">
      <pane ySplit="4" topLeftCell="A16" activePane="bottomLeft" state="frozen"/>
      <selection pane="bottomLeft" activeCell="S30" sqref="S30"/>
    </sheetView>
  </sheetViews>
  <sheetFormatPr defaultRowHeight="14.6" x14ac:dyDescent="0.4"/>
  <cols>
    <col min="2" max="2" width="17.53515625" bestFit="1" customWidth="1"/>
    <col min="3" max="3" width="9.3828125" bestFit="1" customWidth="1"/>
    <col min="4" max="4" width="3.84375" bestFit="1" customWidth="1"/>
    <col min="5" max="5" width="4.53515625" bestFit="1" customWidth="1"/>
    <col min="6" max="6" width="3.69140625" bestFit="1" customWidth="1"/>
    <col min="7" max="7" width="3.84375" bestFit="1" customWidth="1"/>
    <col min="8" max="8" width="4.07421875" bestFit="1" customWidth="1"/>
    <col min="9" max="9" width="3.84375" bestFit="1" customWidth="1"/>
    <col min="10" max="10" width="3.765625" bestFit="1" customWidth="1"/>
    <col min="11" max="11" width="4.15234375" bestFit="1" customWidth="1"/>
    <col min="12" max="12" width="3.921875" bestFit="1" customWidth="1"/>
    <col min="13" max="14" width="3.84375" bestFit="1" customWidth="1"/>
    <col min="15" max="15" width="4.3046875" bestFit="1" customWidth="1"/>
    <col min="17" max="17" width="4" bestFit="1" customWidth="1"/>
    <col min="18" max="18" width="11.3046875" style="74" bestFit="1" customWidth="1"/>
    <col min="19" max="19" width="10.07421875" bestFit="1" customWidth="1"/>
    <col min="21" max="21" width="11.84375" customWidth="1"/>
  </cols>
  <sheetData>
    <row r="4" spans="1:21" s="14" customFormat="1" x14ac:dyDescent="0.4">
      <c r="A4" s="14" t="s">
        <v>25</v>
      </c>
      <c r="B4" s="14" t="s">
        <v>81</v>
      </c>
      <c r="C4" s="14" t="s">
        <v>532</v>
      </c>
      <c r="D4" s="14" t="s">
        <v>534</v>
      </c>
      <c r="E4" s="14" t="s">
        <v>535</v>
      </c>
      <c r="F4" s="14" t="s">
        <v>536</v>
      </c>
      <c r="G4" s="14" t="s">
        <v>537</v>
      </c>
      <c r="H4" s="14" t="s">
        <v>538</v>
      </c>
      <c r="I4" s="14" t="s">
        <v>539</v>
      </c>
      <c r="J4" s="14" t="s">
        <v>540</v>
      </c>
      <c r="K4" s="14" t="s">
        <v>541</v>
      </c>
      <c r="L4" s="14" t="s">
        <v>542</v>
      </c>
      <c r="M4" s="14" t="s">
        <v>543</v>
      </c>
      <c r="N4" s="14" t="s">
        <v>544</v>
      </c>
      <c r="O4" s="14" t="s">
        <v>545</v>
      </c>
      <c r="P4" s="14" t="s">
        <v>579</v>
      </c>
      <c r="Q4" s="14" t="s">
        <v>578</v>
      </c>
      <c r="R4" s="11" t="s">
        <v>550</v>
      </c>
    </row>
    <row r="5" spans="1:21" x14ac:dyDescent="0.4">
      <c r="A5" s="4">
        <v>1</v>
      </c>
      <c r="B5" s="24" t="s">
        <v>419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7">
        <f t="shared" ref="P5" si="0">COUNTBLANK(C5)</f>
        <v>1</v>
      </c>
      <c r="Q5" s="47">
        <f t="shared" ref="Q5" si="1">COUNTBLANK(D5:O5)</f>
        <v>12</v>
      </c>
      <c r="R5" s="6">
        <f>P5*2175+COUNTBLANK(D5:O5)*375</f>
        <v>6675</v>
      </c>
      <c r="U5" s="74">
        <f>2175+375*12</f>
        <v>6675</v>
      </c>
    </row>
    <row r="6" spans="1:21" s="55" customFormat="1" ht="24" customHeight="1" x14ac:dyDescent="0.4">
      <c r="A6" s="53">
        <v>2</v>
      </c>
      <c r="B6" s="54" t="s">
        <v>420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47"/>
      <c r="Q6" s="47"/>
      <c r="R6" s="6"/>
      <c r="U6" s="74"/>
    </row>
    <row r="7" spans="1:21" x14ac:dyDescent="0.4">
      <c r="A7" s="4">
        <v>3</v>
      </c>
      <c r="B7" s="24" t="s">
        <v>421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7">
        <f t="shared" ref="P7:P29" si="2">COUNTBLANK(C7)</f>
        <v>1</v>
      </c>
      <c r="Q7" s="47">
        <f t="shared" ref="Q7:Q29" si="3">COUNTBLANK(D7:O7)</f>
        <v>12</v>
      </c>
      <c r="R7" s="6">
        <f t="shared" ref="R7:R29" si="4">P7*2175+COUNTBLANK(D7:O7)*375</f>
        <v>6675</v>
      </c>
      <c r="U7" s="74">
        <f t="shared" ref="U7:U29" si="5">2175+375*12</f>
        <v>6675</v>
      </c>
    </row>
    <row r="8" spans="1:21" x14ac:dyDescent="0.4">
      <c r="A8" s="4">
        <v>4</v>
      </c>
      <c r="B8" s="24" t="s">
        <v>422</v>
      </c>
      <c r="C8" s="45">
        <v>2175</v>
      </c>
      <c r="D8" s="45">
        <v>375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7">
        <f t="shared" si="2"/>
        <v>0</v>
      </c>
      <c r="Q8" s="47">
        <f t="shared" si="3"/>
        <v>11</v>
      </c>
      <c r="R8" s="6">
        <f t="shared" si="4"/>
        <v>4125</v>
      </c>
      <c r="U8" s="74">
        <f t="shared" si="5"/>
        <v>6675</v>
      </c>
    </row>
    <row r="9" spans="1:21" x14ac:dyDescent="0.4">
      <c r="A9" s="4">
        <v>5</v>
      </c>
      <c r="B9" s="24" t="s">
        <v>208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7">
        <f t="shared" si="2"/>
        <v>1</v>
      </c>
      <c r="Q9" s="47">
        <f t="shared" si="3"/>
        <v>12</v>
      </c>
      <c r="R9" s="6">
        <f t="shared" si="4"/>
        <v>6675</v>
      </c>
      <c r="U9" s="74">
        <f t="shared" si="5"/>
        <v>6675</v>
      </c>
    </row>
    <row r="10" spans="1:21" x14ac:dyDescent="0.4">
      <c r="A10" s="4">
        <v>6</v>
      </c>
      <c r="B10" s="24" t="s">
        <v>554</v>
      </c>
      <c r="C10" s="45">
        <v>2175</v>
      </c>
      <c r="D10" s="45">
        <v>375</v>
      </c>
      <c r="E10" s="45">
        <v>375</v>
      </c>
      <c r="F10" s="45">
        <v>375</v>
      </c>
      <c r="G10" s="45">
        <v>375</v>
      </c>
      <c r="H10" s="78">
        <v>375</v>
      </c>
      <c r="I10" s="78">
        <v>375</v>
      </c>
      <c r="J10" s="78">
        <v>375</v>
      </c>
      <c r="K10" s="78">
        <v>375</v>
      </c>
      <c r="L10" s="78">
        <v>375</v>
      </c>
      <c r="M10" s="78">
        <v>375</v>
      </c>
      <c r="N10" s="78">
        <v>375</v>
      </c>
      <c r="O10" s="78">
        <v>375</v>
      </c>
      <c r="P10" s="47">
        <f t="shared" si="2"/>
        <v>0</v>
      </c>
      <c r="Q10" s="47">
        <f t="shared" si="3"/>
        <v>0</v>
      </c>
      <c r="R10" s="6">
        <f t="shared" si="4"/>
        <v>0</v>
      </c>
      <c r="U10" s="74">
        <f t="shared" si="5"/>
        <v>6675</v>
      </c>
    </row>
    <row r="11" spans="1:21" x14ac:dyDescent="0.4">
      <c r="A11" s="4">
        <v>7</v>
      </c>
      <c r="B11" s="24" t="s">
        <v>424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7">
        <f t="shared" si="2"/>
        <v>1</v>
      </c>
      <c r="Q11" s="47">
        <f t="shared" si="3"/>
        <v>12</v>
      </c>
      <c r="R11" s="6">
        <f t="shared" si="4"/>
        <v>6675</v>
      </c>
      <c r="U11" s="74">
        <f t="shared" si="5"/>
        <v>6675</v>
      </c>
    </row>
    <row r="12" spans="1:21" x14ac:dyDescent="0.4">
      <c r="A12" s="4">
        <v>8</v>
      </c>
      <c r="B12" s="24" t="s">
        <v>425</v>
      </c>
      <c r="C12" s="45">
        <v>2175</v>
      </c>
      <c r="D12" s="45">
        <v>375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7">
        <f t="shared" si="2"/>
        <v>0</v>
      </c>
      <c r="Q12" s="47">
        <f t="shared" si="3"/>
        <v>11</v>
      </c>
      <c r="R12" s="6">
        <f t="shared" si="4"/>
        <v>4125</v>
      </c>
      <c r="U12" s="74">
        <f t="shared" si="5"/>
        <v>6675</v>
      </c>
    </row>
    <row r="13" spans="1:21" x14ac:dyDescent="0.4">
      <c r="A13" s="4">
        <v>9</v>
      </c>
      <c r="B13" s="24" t="s">
        <v>426</v>
      </c>
      <c r="C13" s="45">
        <v>2175</v>
      </c>
      <c r="D13" s="45">
        <v>375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>
        <f t="shared" si="2"/>
        <v>0</v>
      </c>
      <c r="Q13" s="47">
        <f t="shared" si="3"/>
        <v>11</v>
      </c>
      <c r="R13" s="6">
        <f t="shared" si="4"/>
        <v>4125</v>
      </c>
      <c r="U13" s="74">
        <f t="shared" si="5"/>
        <v>6675</v>
      </c>
    </row>
    <row r="14" spans="1:21" x14ac:dyDescent="0.4">
      <c r="A14" s="4">
        <v>10</v>
      </c>
      <c r="B14" s="24" t="s">
        <v>427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7">
        <f t="shared" si="2"/>
        <v>1</v>
      </c>
      <c r="Q14" s="47">
        <f t="shared" si="3"/>
        <v>12</v>
      </c>
      <c r="R14" s="6">
        <f t="shared" si="4"/>
        <v>6675</v>
      </c>
      <c r="U14" s="74">
        <f t="shared" si="5"/>
        <v>6675</v>
      </c>
    </row>
    <row r="15" spans="1:21" x14ac:dyDescent="0.4">
      <c r="A15" s="4">
        <v>11</v>
      </c>
      <c r="B15" s="24" t="s">
        <v>428</v>
      </c>
      <c r="C15" s="45">
        <v>2175</v>
      </c>
      <c r="D15" s="45">
        <v>375</v>
      </c>
      <c r="E15" s="45">
        <v>375</v>
      </c>
      <c r="F15" s="45">
        <v>375</v>
      </c>
      <c r="G15" s="45">
        <v>375</v>
      </c>
      <c r="H15" s="45">
        <v>375</v>
      </c>
      <c r="I15" s="45">
        <v>375</v>
      </c>
      <c r="J15" s="45">
        <v>375</v>
      </c>
      <c r="K15" s="45">
        <v>375</v>
      </c>
      <c r="L15" s="45">
        <v>375</v>
      </c>
      <c r="M15" s="45">
        <v>375</v>
      </c>
      <c r="N15" s="45">
        <v>375</v>
      </c>
      <c r="O15" s="45">
        <v>375</v>
      </c>
      <c r="P15" s="47">
        <f t="shared" si="2"/>
        <v>0</v>
      </c>
      <c r="Q15" s="47">
        <f t="shared" si="3"/>
        <v>0</v>
      </c>
      <c r="R15" s="6">
        <f t="shared" si="4"/>
        <v>0</v>
      </c>
      <c r="U15" s="74">
        <f t="shared" si="5"/>
        <v>6675</v>
      </c>
    </row>
    <row r="16" spans="1:21" x14ac:dyDescent="0.4">
      <c r="A16" s="4">
        <v>12</v>
      </c>
      <c r="B16" s="24" t="s">
        <v>429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7">
        <f t="shared" si="2"/>
        <v>1</v>
      </c>
      <c r="Q16" s="47">
        <f t="shared" si="3"/>
        <v>12</v>
      </c>
      <c r="R16" s="6">
        <f t="shared" si="4"/>
        <v>6675</v>
      </c>
      <c r="U16" s="74">
        <f t="shared" si="5"/>
        <v>6675</v>
      </c>
    </row>
    <row r="17" spans="1:21" x14ac:dyDescent="0.4">
      <c r="A17" s="4">
        <v>13</v>
      </c>
      <c r="B17" s="24" t="s">
        <v>430</v>
      </c>
      <c r="C17" s="45">
        <v>2175</v>
      </c>
      <c r="D17" s="45">
        <v>375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7">
        <f t="shared" si="2"/>
        <v>0</v>
      </c>
      <c r="Q17" s="47">
        <f t="shared" si="3"/>
        <v>11</v>
      </c>
      <c r="R17" s="6">
        <f t="shared" si="4"/>
        <v>4125</v>
      </c>
      <c r="U17" s="74">
        <f t="shared" si="5"/>
        <v>6675</v>
      </c>
    </row>
    <row r="18" spans="1:21" x14ac:dyDescent="0.4">
      <c r="A18" s="4">
        <v>14</v>
      </c>
      <c r="B18" s="24" t="s">
        <v>431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7">
        <f t="shared" si="2"/>
        <v>1</v>
      </c>
      <c r="Q18" s="47">
        <f t="shared" si="3"/>
        <v>12</v>
      </c>
      <c r="R18" s="6">
        <f t="shared" si="4"/>
        <v>6675</v>
      </c>
      <c r="U18" s="74">
        <f t="shared" si="5"/>
        <v>6675</v>
      </c>
    </row>
    <row r="19" spans="1:21" x14ac:dyDescent="0.4">
      <c r="A19" s="4">
        <v>15</v>
      </c>
      <c r="B19" s="24" t="s">
        <v>432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7">
        <f t="shared" si="2"/>
        <v>1</v>
      </c>
      <c r="Q19" s="47">
        <f t="shared" si="3"/>
        <v>12</v>
      </c>
      <c r="R19" s="6">
        <f t="shared" si="4"/>
        <v>6675</v>
      </c>
      <c r="U19" s="74">
        <f t="shared" si="5"/>
        <v>6675</v>
      </c>
    </row>
    <row r="20" spans="1:21" x14ac:dyDescent="0.4">
      <c r="A20" s="4">
        <v>16</v>
      </c>
      <c r="B20" s="24" t="s">
        <v>433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>
        <f t="shared" si="2"/>
        <v>1</v>
      </c>
      <c r="Q20" s="47">
        <f t="shared" si="3"/>
        <v>12</v>
      </c>
      <c r="R20" s="6">
        <f t="shared" si="4"/>
        <v>6675</v>
      </c>
      <c r="U20" s="74">
        <f t="shared" si="5"/>
        <v>6675</v>
      </c>
    </row>
    <row r="21" spans="1:21" x14ac:dyDescent="0.4">
      <c r="A21" s="4">
        <v>17</v>
      </c>
      <c r="B21" s="24" t="s">
        <v>434</v>
      </c>
      <c r="C21" s="45">
        <v>2175</v>
      </c>
      <c r="D21" s="45">
        <v>375</v>
      </c>
      <c r="E21" s="45">
        <v>375</v>
      </c>
      <c r="F21" s="45">
        <v>375</v>
      </c>
      <c r="G21" s="45">
        <v>375</v>
      </c>
      <c r="H21" s="45">
        <v>375</v>
      </c>
      <c r="I21" s="45">
        <v>375</v>
      </c>
      <c r="J21" s="45">
        <v>375</v>
      </c>
      <c r="K21" s="45">
        <v>375</v>
      </c>
      <c r="L21" s="45">
        <v>375</v>
      </c>
      <c r="M21" s="45">
        <v>375</v>
      </c>
      <c r="N21" s="45">
        <v>375</v>
      </c>
      <c r="O21" s="45">
        <v>375</v>
      </c>
      <c r="P21" s="47">
        <f t="shared" si="2"/>
        <v>0</v>
      </c>
      <c r="Q21" s="47">
        <f t="shared" si="3"/>
        <v>0</v>
      </c>
      <c r="R21" s="6">
        <f t="shared" si="4"/>
        <v>0</v>
      </c>
      <c r="U21" s="74">
        <f t="shared" si="5"/>
        <v>6675</v>
      </c>
    </row>
    <row r="22" spans="1:21" x14ac:dyDescent="0.4">
      <c r="A22" s="4">
        <v>18</v>
      </c>
      <c r="B22" s="24" t="s">
        <v>435</v>
      </c>
      <c r="C22" s="45">
        <v>2175</v>
      </c>
      <c r="D22" s="45">
        <v>375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>
        <f t="shared" si="2"/>
        <v>0</v>
      </c>
      <c r="Q22" s="47">
        <f t="shared" si="3"/>
        <v>11</v>
      </c>
      <c r="R22" s="6">
        <f t="shared" si="4"/>
        <v>4125</v>
      </c>
      <c r="U22" s="74">
        <f t="shared" si="5"/>
        <v>6675</v>
      </c>
    </row>
    <row r="23" spans="1:21" x14ac:dyDescent="0.4">
      <c r="A23" s="4">
        <v>19</v>
      </c>
      <c r="B23" s="24" t="s">
        <v>191</v>
      </c>
      <c r="I23" s="45"/>
      <c r="J23" s="45"/>
      <c r="K23" s="45"/>
      <c r="L23" s="45"/>
      <c r="M23" s="45"/>
      <c r="N23" s="45"/>
      <c r="O23" s="45"/>
      <c r="P23" s="47">
        <f t="shared" si="2"/>
        <v>1</v>
      </c>
      <c r="Q23" s="47">
        <f t="shared" si="3"/>
        <v>12</v>
      </c>
      <c r="R23" s="6">
        <f t="shared" si="4"/>
        <v>6675</v>
      </c>
      <c r="U23" s="74">
        <f t="shared" si="5"/>
        <v>6675</v>
      </c>
    </row>
    <row r="24" spans="1:21" x14ac:dyDescent="0.4">
      <c r="A24" s="4">
        <v>20</v>
      </c>
      <c r="B24" s="24" t="s">
        <v>436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7">
        <f t="shared" si="2"/>
        <v>1</v>
      </c>
      <c r="Q24" s="47">
        <f t="shared" si="3"/>
        <v>12</v>
      </c>
      <c r="R24" s="6">
        <f t="shared" si="4"/>
        <v>6675</v>
      </c>
      <c r="U24" s="74">
        <f t="shared" si="5"/>
        <v>6675</v>
      </c>
    </row>
    <row r="25" spans="1:21" x14ac:dyDescent="0.4">
      <c r="A25" s="4">
        <v>21</v>
      </c>
      <c r="B25" s="24" t="s">
        <v>437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7">
        <f t="shared" si="2"/>
        <v>1</v>
      </c>
      <c r="Q25" s="47">
        <f t="shared" si="3"/>
        <v>12</v>
      </c>
      <c r="R25" s="6">
        <f t="shared" si="4"/>
        <v>6675</v>
      </c>
      <c r="U25" s="74">
        <f t="shared" si="5"/>
        <v>6675</v>
      </c>
    </row>
    <row r="26" spans="1:21" x14ac:dyDescent="0.4">
      <c r="A26" s="4">
        <v>22</v>
      </c>
      <c r="B26" s="24" t="s">
        <v>438</v>
      </c>
      <c r="C26" s="45">
        <v>2175</v>
      </c>
      <c r="D26" s="45">
        <v>375</v>
      </c>
      <c r="E26" s="45">
        <v>375</v>
      </c>
      <c r="F26" s="45">
        <v>375</v>
      </c>
      <c r="G26" s="45">
        <v>375</v>
      </c>
      <c r="H26" s="45">
        <v>375</v>
      </c>
      <c r="I26" s="45"/>
      <c r="J26" s="45"/>
      <c r="K26" s="45"/>
      <c r="L26" s="45"/>
      <c r="M26" s="45"/>
      <c r="N26" s="45"/>
      <c r="O26" s="45"/>
      <c r="P26" s="47">
        <f t="shared" si="2"/>
        <v>0</v>
      </c>
      <c r="Q26" s="47">
        <f t="shared" si="3"/>
        <v>7</v>
      </c>
      <c r="R26" s="6">
        <f t="shared" si="4"/>
        <v>2625</v>
      </c>
      <c r="U26" s="74">
        <f t="shared" si="5"/>
        <v>6675</v>
      </c>
    </row>
    <row r="27" spans="1:21" x14ac:dyDescent="0.4">
      <c r="A27" s="4">
        <v>23</v>
      </c>
      <c r="B27" s="24" t="s">
        <v>439</v>
      </c>
      <c r="C27" s="45">
        <v>2175</v>
      </c>
      <c r="D27" s="45">
        <v>375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7">
        <f t="shared" si="2"/>
        <v>0</v>
      </c>
      <c r="Q27" s="47">
        <f t="shared" si="3"/>
        <v>11</v>
      </c>
      <c r="R27" s="6">
        <f t="shared" si="4"/>
        <v>4125</v>
      </c>
      <c r="U27" s="74">
        <f t="shared" si="5"/>
        <v>6675</v>
      </c>
    </row>
    <row r="28" spans="1:21" x14ac:dyDescent="0.4">
      <c r="A28" s="4">
        <v>24</v>
      </c>
      <c r="B28" s="24" t="s">
        <v>440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7">
        <f t="shared" si="2"/>
        <v>1</v>
      </c>
      <c r="Q28" s="47">
        <f t="shared" si="3"/>
        <v>12</v>
      </c>
      <c r="R28" s="6">
        <f t="shared" si="4"/>
        <v>6675</v>
      </c>
      <c r="U28" s="74">
        <f t="shared" si="5"/>
        <v>6675</v>
      </c>
    </row>
    <row r="29" spans="1:21" x14ac:dyDescent="0.4">
      <c r="A29" s="4">
        <v>25</v>
      </c>
      <c r="B29" s="24" t="s">
        <v>441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>
        <f t="shared" si="2"/>
        <v>1</v>
      </c>
      <c r="Q29" s="47">
        <f t="shared" si="3"/>
        <v>12</v>
      </c>
      <c r="R29" s="6">
        <f t="shared" si="4"/>
        <v>6675</v>
      </c>
      <c r="U29" s="74">
        <f t="shared" si="5"/>
        <v>6675</v>
      </c>
    </row>
    <row r="30" spans="1:21" x14ac:dyDescent="0.4">
      <c r="R30" s="88">
        <f>SUM(R5:R29)</f>
        <v>120825</v>
      </c>
      <c r="S30" s="90">
        <f>U30-R30</f>
        <v>39375</v>
      </c>
      <c r="U30" s="90">
        <f>SUM(U5:U29)</f>
        <v>160200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2208-359A-4F49-BD02-01864E83617B}">
  <dimension ref="A3:U36"/>
  <sheetViews>
    <sheetView workbookViewId="0">
      <pane ySplit="3" topLeftCell="A21" activePane="bottomLeft" state="frozen"/>
      <selection pane="bottomLeft" activeCell="U39" sqref="U39"/>
    </sheetView>
  </sheetViews>
  <sheetFormatPr defaultRowHeight="14.6" x14ac:dyDescent="0.4"/>
  <cols>
    <col min="1" max="1" width="4.61328125" bestFit="1" customWidth="1"/>
    <col min="2" max="2" width="18.23046875" bestFit="1" customWidth="1"/>
    <col min="3" max="3" width="9.3828125" bestFit="1" customWidth="1"/>
    <col min="4" max="4" width="3.84375" bestFit="1" customWidth="1"/>
    <col min="5" max="5" width="4.53515625" bestFit="1" customWidth="1"/>
    <col min="6" max="6" width="3.69140625" bestFit="1" customWidth="1"/>
    <col min="7" max="7" width="5.3046875" customWidth="1"/>
    <col min="8" max="8" width="4.07421875" bestFit="1" customWidth="1"/>
    <col min="9" max="9" width="3.84375" bestFit="1" customWidth="1"/>
    <col min="10" max="10" width="3.765625" bestFit="1" customWidth="1"/>
    <col min="11" max="11" width="4.15234375" bestFit="1" customWidth="1"/>
    <col min="12" max="12" width="3.921875" bestFit="1" customWidth="1"/>
    <col min="13" max="13" width="3.61328125" bestFit="1" customWidth="1"/>
    <col min="14" max="14" width="3.84375" bestFit="1" customWidth="1"/>
    <col min="15" max="15" width="4.3046875" bestFit="1" customWidth="1"/>
    <col min="16" max="16" width="5.07421875" customWidth="1"/>
    <col min="17" max="17" width="4" bestFit="1" customWidth="1"/>
    <col min="18" max="18" width="11.3046875" style="74" bestFit="1" customWidth="1"/>
    <col min="21" max="21" width="11.53515625" customWidth="1"/>
  </cols>
  <sheetData>
    <row r="3" spans="1:21" s="14" customFormat="1" x14ac:dyDescent="0.4">
      <c r="A3" s="14" t="s">
        <v>25</v>
      </c>
      <c r="B3" s="14" t="s">
        <v>81</v>
      </c>
      <c r="C3" s="14" t="s">
        <v>532</v>
      </c>
      <c r="D3" s="14" t="s">
        <v>534</v>
      </c>
      <c r="E3" s="14" t="s">
        <v>535</v>
      </c>
      <c r="F3" s="14" t="s">
        <v>536</v>
      </c>
      <c r="G3" s="14" t="s">
        <v>537</v>
      </c>
      <c r="H3" s="14" t="s">
        <v>538</v>
      </c>
      <c r="I3" s="14" t="s">
        <v>539</v>
      </c>
      <c r="J3" s="14" t="s">
        <v>540</v>
      </c>
      <c r="K3" s="14" t="s">
        <v>541</v>
      </c>
      <c r="L3" s="14" t="s">
        <v>542</v>
      </c>
      <c r="M3" s="14" t="s">
        <v>543</v>
      </c>
      <c r="N3" s="14" t="s">
        <v>544</v>
      </c>
      <c r="O3" s="14" t="s">
        <v>545</v>
      </c>
      <c r="P3" s="14" t="s">
        <v>579</v>
      </c>
      <c r="Q3" s="14" t="s">
        <v>578</v>
      </c>
      <c r="R3" s="11" t="s">
        <v>550</v>
      </c>
    </row>
    <row r="4" spans="1:21" x14ac:dyDescent="0.4">
      <c r="A4" s="4">
        <v>1</v>
      </c>
      <c r="B4" s="26" t="s">
        <v>442</v>
      </c>
      <c r="C4" s="45">
        <v>2175</v>
      </c>
      <c r="D4" s="45">
        <v>375</v>
      </c>
      <c r="E4" s="45">
        <v>375</v>
      </c>
      <c r="F4" s="45">
        <v>375</v>
      </c>
      <c r="G4" s="45"/>
      <c r="H4" s="45"/>
      <c r="I4" s="45"/>
      <c r="J4" s="45"/>
      <c r="K4" s="45"/>
      <c r="L4" s="45"/>
      <c r="M4" s="45"/>
      <c r="N4" s="45"/>
      <c r="O4" s="45"/>
      <c r="P4" s="47">
        <f t="shared" ref="P4" si="0">COUNTBLANK(C4)</f>
        <v>0</v>
      </c>
      <c r="Q4" s="47">
        <f t="shared" ref="Q4" si="1">COUNTBLANK(D4:O4)</f>
        <v>9</v>
      </c>
      <c r="R4" s="6">
        <f>P4*2175+COUNTBLANK(D4:O4)*375</f>
        <v>3375</v>
      </c>
      <c r="U4" s="74">
        <f>2175+12*375</f>
        <v>6675</v>
      </c>
    </row>
    <row r="5" spans="1:21" x14ac:dyDescent="0.4">
      <c r="A5" s="4">
        <v>2</v>
      </c>
      <c r="B5" s="26" t="s">
        <v>443</v>
      </c>
      <c r="C5" s="45">
        <v>2175</v>
      </c>
      <c r="D5" s="45">
        <v>375</v>
      </c>
      <c r="E5" s="45">
        <v>375</v>
      </c>
      <c r="F5" s="45">
        <v>375</v>
      </c>
      <c r="G5" s="45">
        <v>375</v>
      </c>
      <c r="H5" s="45"/>
      <c r="I5" s="45"/>
      <c r="J5" s="45"/>
      <c r="K5" s="45"/>
      <c r="L5" s="45"/>
      <c r="M5" s="45"/>
      <c r="N5" s="45"/>
      <c r="O5" s="45"/>
      <c r="P5" s="47">
        <f t="shared" ref="P5:P34" si="2">COUNTBLANK(C5)</f>
        <v>0</v>
      </c>
      <c r="Q5" s="47">
        <f t="shared" ref="Q5:Q34" si="3">COUNTBLANK(D5:O5)</f>
        <v>8</v>
      </c>
      <c r="R5" s="6">
        <f t="shared" ref="R5:R34" si="4">P5*2175+COUNTBLANK(D5:O5)*375</f>
        <v>3000</v>
      </c>
      <c r="U5" s="74">
        <f t="shared" ref="U5:U34" si="5">2175+12*375</f>
        <v>6675</v>
      </c>
    </row>
    <row r="6" spans="1:21" x14ac:dyDescent="0.4">
      <c r="A6" s="4">
        <v>3</v>
      </c>
      <c r="B6" s="26" t="s">
        <v>444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7">
        <f t="shared" si="2"/>
        <v>1</v>
      </c>
      <c r="Q6" s="47">
        <f t="shared" si="3"/>
        <v>12</v>
      </c>
      <c r="R6" s="6">
        <f t="shared" si="4"/>
        <v>6675</v>
      </c>
      <c r="U6" s="74">
        <f t="shared" si="5"/>
        <v>6675</v>
      </c>
    </row>
    <row r="7" spans="1:21" x14ac:dyDescent="0.4">
      <c r="A7" s="4">
        <v>4</v>
      </c>
      <c r="B7" s="26" t="s">
        <v>445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7">
        <f t="shared" si="2"/>
        <v>1</v>
      </c>
      <c r="Q7" s="47">
        <f t="shared" si="3"/>
        <v>12</v>
      </c>
      <c r="R7" s="6">
        <f t="shared" si="4"/>
        <v>6675</v>
      </c>
      <c r="U7" s="74">
        <f t="shared" si="5"/>
        <v>6675</v>
      </c>
    </row>
    <row r="8" spans="1:21" x14ac:dyDescent="0.4">
      <c r="A8" s="4">
        <v>5</v>
      </c>
      <c r="B8" s="26" t="s">
        <v>446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7">
        <f t="shared" si="2"/>
        <v>1</v>
      </c>
      <c r="Q8" s="47">
        <f t="shared" si="3"/>
        <v>12</v>
      </c>
      <c r="R8" s="6">
        <f t="shared" si="4"/>
        <v>6675</v>
      </c>
      <c r="U8" s="74">
        <f t="shared" si="5"/>
        <v>6675</v>
      </c>
    </row>
    <row r="9" spans="1:21" x14ac:dyDescent="0.4">
      <c r="A9" s="4">
        <v>6</v>
      </c>
      <c r="B9" s="26" t="s">
        <v>447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7">
        <f t="shared" si="2"/>
        <v>1</v>
      </c>
      <c r="Q9" s="47">
        <f t="shared" si="3"/>
        <v>12</v>
      </c>
      <c r="R9" s="6">
        <f t="shared" si="4"/>
        <v>6675</v>
      </c>
      <c r="U9" s="74">
        <f t="shared" si="5"/>
        <v>6675</v>
      </c>
    </row>
    <row r="10" spans="1:21" x14ac:dyDescent="0.4">
      <c r="A10" s="4">
        <v>7</v>
      </c>
      <c r="B10" s="26" t="s">
        <v>448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7">
        <f t="shared" si="2"/>
        <v>1</v>
      </c>
      <c r="Q10" s="47">
        <f t="shared" si="3"/>
        <v>12</v>
      </c>
      <c r="R10" s="6">
        <f t="shared" si="4"/>
        <v>6675</v>
      </c>
      <c r="U10" s="74">
        <f t="shared" si="5"/>
        <v>6675</v>
      </c>
    </row>
    <row r="11" spans="1:21" x14ac:dyDescent="0.4">
      <c r="A11" s="4">
        <v>8</v>
      </c>
      <c r="B11" s="26" t="s">
        <v>449</v>
      </c>
      <c r="C11" s="45">
        <v>2175</v>
      </c>
      <c r="D11" s="45">
        <v>375</v>
      </c>
      <c r="E11" s="45">
        <v>375</v>
      </c>
      <c r="F11" s="45">
        <v>375</v>
      </c>
      <c r="G11" s="45">
        <v>375</v>
      </c>
      <c r="H11" s="45">
        <v>375</v>
      </c>
      <c r="I11" s="45">
        <v>375</v>
      </c>
      <c r="J11" s="45">
        <v>375</v>
      </c>
      <c r="K11" s="45">
        <v>375</v>
      </c>
      <c r="L11" s="45">
        <v>375</v>
      </c>
      <c r="M11" s="45"/>
      <c r="N11" s="45"/>
      <c r="O11" s="45"/>
      <c r="P11" s="47">
        <f t="shared" si="2"/>
        <v>0</v>
      </c>
      <c r="Q11" s="47">
        <f t="shared" si="3"/>
        <v>3</v>
      </c>
      <c r="R11" s="6">
        <f t="shared" si="4"/>
        <v>1125</v>
      </c>
      <c r="U11" s="74">
        <f t="shared" si="5"/>
        <v>6675</v>
      </c>
    </row>
    <row r="12" spans="1:21" x14ac:dyDescent="0.4">
      <c r="A12" s="4">
        <v>9</v>
      </c>
      <c r="B12" s="26" t="s">
        <v>450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7">
        <f t="shared" si="2"/>
        <v>1</v>
      </c>
      <c r="Q12" s="47">
        <f t="shared" si="3"/>
        <v>12</v>
      </c>
      <c r="R12" s="6">
        <f t="shared" si="4"/>
        <v>6675</v>
      </c>
      <c r="U12" s="74">
        <f t="shared" si="5"/>
        <v>6675</v>
      </c>
    </row>
    <row r="13" spans="1:21" x14ac:dyDescent="0.4">
      <c r="A13" s="4">
        <v>10</v>
      </c>
      <c r="B13" s="26" t="s">
        <v>451</v>
      </c>
      <c r="C13" s="45">
        <v>2175</v>
      </c>
      <c r="D13" s="45">
        <v>375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>
        <f t="shared" si="2"/>
        <v>0</v>
      </c>
      <c r="Q13" s="47">
        <f t="shared" si="3"/>
        <v>11</v>
      </c>
      <c r="R13" s="6">
        <f t="shared" si="4"/>
        <v>4125</v>
      </c>
      <c r="U13" s="74">
        <f t="shared" si="5"/>
        <v>6675</v>
      </c>
    </row>
    <row r="14" spans="1:21" x14ac:dyDescent="0.4">
      <c r="A14" s="4">
        <v>11</v>
      </c>
      <c r="B14" s="26" t="s">
        <v>452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7">
        <f t="shared" si="2"/>
        <v>1</v>
      </c>
      <c r="Q14" s="47">
        <f t="shared" si="3"/>
        <v>12</v>
      </c>
      <c r="R14" s="6">
        <f t="shared" si="4"/>
        <v>6675</v>
      </c>
      <c r="U14" s="74">
        <f t="shared" si="5"/>
        <v>6675</v>
      </c>
    </row>
    <row r="15" spans="1:21" s="55" customFormat="1" x14ac:dyDescent="0.4">
      <c r="A15" s="53">
        <v>12</v>
      </c>
      <c r="B15" s="54" t="s">
        <v>453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47"/>
      <c r="Q15" s="47"/>
      <c r="R15" s="6"/>
      <c r="U15" s="74"/>
    </row>
    <row r="16" spans="1:21" x14ac:dyDescent="0.4">
      <c r="A16" s="4">
        <v>13</v>
      </c>
      <c r="B16" s="26" t="s">
        <v>454</v>
      </c>
      <c r="C16" s="45">
        <v>2175</v>
      </c>
      <c r="D16" s="45">
        <v>375</v>
      </c>
      <c r="E16" s="45">
        <v>375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7">
        <f t="shared" si="2"/>
        <v>0</v>
      </c>
      <c r="Q16" s="47">
        <f t="shared" si="3"/>
        <v>10</v>
      </c>
      <c r="R16" s="6">
        <f t="shared" si="4"/>
        <v>3750</v>
      </c>
      <c r="U16" s="74">
        <f t="shared" si="5"/>
        <v>6675</v>
      </c>
    </row>
    <row r="17" spans="1:21" x14ac:dyDescent="0.4">
      <c r="A17" s="4">
        <v>14</v>
      </c>
      <c r="B17" s="26" t="s">
        <v>455</v>
      </c>
      <c r="C17" s="45">
        <v>2175</v>
      </c>
      <c r="D17" s="45">
        <v>375</v>
      </c>
      <c r="E17" s="45">
        <v>375</v>
      </c>
      <c r="F17" s="45">
        <v>375</v>
      </c>
      <c r="G17" s="45">
        <v>375</v>
      </c>
      <c r="H17" s="45">
        <v>375</v>
      </c>
      <c r="I17" s="45"/>
      <c r="J17" s="45"/>
      <c r="K17" s="45"/>
      <c r="L17" s="45"/>
      <c r="M17" s="45"/>
      <c r="N17" s="45"/>
      <c r="O17" s="45"/>
      <c r="P17" s="47">
        <f t="shared" si="2"/>
        <v>0</v>
      </c>
      <c r="Q17" s="47">
        <f t="shared" si="3"/>
        <v>7</v>
      </c>
      <c r="R17" s="6">
        <f t="shared" si="4"/>
        <v>2625</v>
      </c>
      <c r="U17" s="74">
        <f t="shared" si="5"/>
        <v>6675</v>
      </c>
    </row>
    <row r="18" spans="1:21" x14ac:dyDescent="0.4">
      <c r="A18" s="4">
        <v>15</v>
      </c>
      <c r="B18" s="26" t="s">
        <v>456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7">
        <f t="shared" si="2"/>
        <v>1</v>
      </c>
      <c r="Q18" s="47">
        <f t="shared" si="3"/>
        <v>12</v>
      </c>
      <c r="R18" s="6">
        <f t="shared" si="4"/>
        <v>6675</v>
      </c>
      <c r="U18" s="74">
        <f t="shared" si="5"/>
        <v>6675</v>
      </c>
    </row>
    <row r="19" spans="1:21" s="55" customFormat="1" x14ac:dyDescent="0.4">
      <c r="A19" s="53">
        <v>16</v>
      </c>
      <c r="B19" s="54" t="s">
        <v>457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47"/>
      <c r="Q19" s="47"/>
      <c r="R19" s="6"/>
      <c r="U19" s="74"/>
    </row>
    <row r="20" spans="1:21" x14ac:dyDescent="0.4">
      <c r="A20" s="4">
        <v>17</v>
      </c>
      <c r="B20" s="26" t="s">
        <v>458</v>
      </c>
      <c r="C20" s="45">
        <v>2175</v>
      </c>
      <c r="D20" s="45">
        <v>375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>
        <f t="shared" si="2"/>
        <v>0</v>
      </c>
      <c r="Q20" s="47">
        <f t="shared" si="3"/>
        <v>11</v>
      </c>
      <c r="R20" s="6">
        <f t="shared" si="4"/>
        <v>4125</v>
      </c>
      <c r="U20" s="74">
        <f t="shared" si="5"/>
        <v>6675</v>
      </c>
    </row>
    <row r="21" spans="1:21" x14ac:dyDescent="0.4">
      <c r="A21" s="4">
        <v>18</v>
      </c>
      <c r="B21" s="26" t="s">
        <v>459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7">
        <f t="shared" si="2"/>
        <v>1</v>
      </c>
      <c r="Q21" s="47">
        <f t="shared" si="3"/>
        <v>12</v>
      </c>
      <c r="R21" s="6">
        <f t="shared" si="4"/>
        <v>6675</v>
      </c>
      <c r="U21" s="74">
        <f t="shared" si="5"/>
        <v>6675</v>
      </c>
    </row>
    <row r="22" spans="1:21" x14ac:dyDescent="0.4">
      <c r="A22" s="4">
        <v>19</v>
      </c>
      <c r="B22" s="26" t="s">
        <v>460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>
        <f t="shared" si="2"/>
        <v>1</v>
      </c>
      <c r="Q22" s="47">
        <f t="shared" si="3"/>
        <v>12</v>
      </c>
      <c r="R22" s="6">
        <f t="shared" si="4"/>
        <v>6675</v>
      </c>
      <c r="U22" s="74">
        <f t="shared" si="5"/>
        <v>6675</v>
      </c>
    </row>
    <row r="23" spans="1:21" x14ac:dyDescent="0.4">
      <c r="A23" s="4">
        <v>20</v>
      </c>
      <c r="B23" s="26" t="s">
        <v>461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>
        <f t="shared" si="2"/>
        <v>1</v>
      </c>
      <c r="Q23" s="47">
        <f t="shared" si="3"/>
        <v>12</v>
      </c>
      <c r="R23" s="6">
        <f t="shared" si="4"/>
        <v>6675</v>
      </c>
      <c r="U23" s="74">
        <f t="shared" si="5"/>
        <v>6675</v>
      </c>
    </row>
    <row r="24" spans="1:21" x14ac:dyDescent="0.4">
      <c r="A24" s="4">
        <v>21</v>
      </c>
      <c r="B24" s="26" t="s">
        <v>462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7">
        <f t="shared" si="2"/>
        <v>1</v>
      </c>
      <c r="Q24" s="47">
        <f t="shared" si="3"/>
        <v>12</v>
      </c>
      <c r="R24" s="6">
        <f t="shared" si="4"/>
        <v>6675</v>
      </c>
      <c r="U24" s="74">
        <f t="shared" si="5"/>
        <v>6675</v>
      </c>
    </row>
    <row r="25" spans="1:21" x14ac:dyDescent="0.4">
      <c r="A25" s="4">
        <v>22</v>
      </c>
      <c r="B25" s="26" t="s">
        <v>463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7">
        <f t="shared" si="2"/>
        <v>1</v>
      </c>
      <c r="Q25" s="47">
        <f t="shared" si="3"/>
        <v>12</v>
      </c>
      <c r="R25" s="6">
        <f t="shared" si="4"/>
        <v>6675</v>
      </c>
      <c r="U25" s="74">
        <f t="shared" si="5"/>
        <v>6675</v>
      </c>
    </row>
    <row r="26" spans="1:21" x14ac:dyDescent="0.4">
      <c r="A26" s="4">
        <v>23</v>
      </c>
      <c r="B26" s="26" t="s">
        <v>464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7">
        <f t="shared" si="2"/>
        <v>1</v>
      </c>
      <c r="Q26" s="47">
        <f t="shared" si="3"/>
        <v>12</v>
      </c>
      <c r="R26" s="6">
        <f t="shared" si="4"/>
        <v>6675</v>
      </c>
      <c r="U26" s="74">
        <f t="shared" si="5"/>
        <v>6675</v>
      </c>
    </row>
    <row r="27" spans="1:21" x14ac:dyDescent="0.4">
      <c r="A27" s="4">
        <v>24</v>
      </c>
      <c r="B27" s="26" t="s">
        <v>465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7">
        <f t="shared" si="2"/>
        <v>1</v>
      </c>
      <c r="Q27" s="47">
        <f t="shared" si="3"/>
        <v>12</v>
      </c>
      <c r="R27" s="6">
        <f t="shared" si="4"/>
        <v>6675</v>
      </c>
      <c r="U27" s="74">
        <f t="shared" si="5"/>
        <v>6675</v>
      </c>
    </row>
    <row r="28" spans="1:21" x14ac:dyDescent="0.4">
      <c r="A28" s="4">
        <v>25</v>
      </c>
      <c r="B28" s="26" t="s">
        <v>466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7">
        <f t="shared" si="2"/>
        <v>1</v>
      </c>
      <c r="Q28" s="47">
        <f t="shared" si="3"/>
        <v>12</v>
      </c>
      <c r="R28" s="6">
        <f t="shared" si="4"/>
        <v>6675</v>
      </c>
      <c r="U28" s="74">
        <f t="shared" si="5"/>
        <v>6675</v>
      </c>
    </row>
    <row r="29" spans="1:21" x14ac:dyDescent="0.4">
      <c r="A29" s="4">
        <v>26</v>
      </c>
      <c r="B29" s="26" t="s">
        <v>467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>
        <f t="shared" si="2"/>
        <v>1</v>
      </c>
      <c r="Q29" s="47">
        <f t="shared" si="3"/>
        <v>12</v>
      </c>
      <c r="R29" s="6">
        <f t="shared" si="4"/>
        <v>6675</v>
      </c>
      <c r="U29" s="74">
        <f t="shared" si="5"/>
        <v>6675</v>
      </c>
    </row>
    <row r="30" spans="1:21" x14ac:dyDescent="0.4">
      <c r="A30" s="4">
        <v>27</v>
      </c>
      <c r="B30" s="26" t="s">
        <v>468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7">
        <f t="shared" si="2"/>
        <v>1</v>
      </c>
      <c r="Q30" s="47">
        <f t="shared" si="3"/>
        <v>12</v>
      </c>
      <c r="R30" s="6">
        <f t="shared" si="4"/>
        <v>6675</v>
      </c>
      <c r="U30" s="74">
        <f t="shared" si="5"/>
        <v>6675</v>
      </c>
    </row>
    <row r="31" spans="1:21" x14ac:dyDescent="0.4">
      <c r="A31" s="4">
        <v>28</v>
      </c>
      <c r="B31" s="26" t="s">
        <v>469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>
        <f t="shared" si="2"/>
        <v>1</v>
      </c>
      <c r="Q31" s="47">
        <f t="shared" si="3"/>
        <v>12</v>
      </c>
      <c r="R31" s="6">
        <f t="shared" si="4"/>
        <v>6675</v>
      </c>
      <c r="U31" s="74">
        <f t="shared" si="5"/>
        <v>6675</v>
      </c>
    </row>
    <row r="32" spans="1:21" x14ac:dyDescent="0.4">
      <c r="A32" s="4">
        <v>29</v>
      </c>
      <c r="B32" s="26" t="s">
        <v>470</v>
      </c>
      <c r="C32" s="45">
        <v>2175</v>
      </c>
      <c r="D32" s="45">
        <v>375</v>
      </c>
      <c r="E32" s="45">
        <v>375</v>
      </c>
      <c r="F32" s="45">
        <v>375</v>
      </c>
      <c r="G32" s="45"/>
      <c r="H32" s="45"/>
      <c r="I32" s="45"/>
      <c r="J32" s="45"/>
      <c r="K32" s="45"/>
      <c r="L32" s="45"/>
      <c r="M32" s="45"/>
      <c r="N32" s="45"/>
      <c r="O32" s="45"/>
      <c r="P32" s="47">
        <f t="shared" si="2"/>
        <v>0</v>
      </c>
      <c r="Q32" s="47">
        <f t="shared" si="3"/>
        <v>9</v>
      </c>
      <c r="R32" s="6">
        <f t="shared" si="4"/>
        <v>3375</v>
      </c>
      <c r="U32" s="74">
        <f t="shared" si="5"/>
        <v>6675</v>
      </c>
    </row>
    <row r="33" spans="1:21" x14ac:dyDescent="0.4">
      <c r="A33" s="4">
        <v>30</v>
      </c>
      <c r="B33" s="26" t="s">
        <v>471</v>
      </c>
      <c r="C33" s="45">
        <v>2175</v>
      </c>
      <c r="D33" s="45">
        <v>375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7">
        <f t="shared" si="2"/>
        <v>0</v>
      </c>
      <c r="Q33" s="47">
        <f t="shared" si="3"/>
        <v>11</v>
      </c>
      <c r="R33" s="6">
        <f t="shared" si="4"/>
        <v>4125</v>
      </c>
      <c r="U33" s="74">
        <f t="shared" si="5"/>
        <v>6675</v>
      </c>
    </row>
    <row r="34" spans="1:21" x14ac:dyDescent="0.4">
      <c r="A34" s="4">
        <v>31</v>
      </c>
      <c r="B34" s="26" t="s">
        <v>472</v>
      </c>
      <c r="C34" s="45">
        <v>2175</v>
      </c>
      <c r="D34" s="45">
        <v>375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7">
        <f t="shared" si="2"/>
        <v>0</v>
      </c>
      <c r="Q34" s="47">
        <f t="shared" si="3"/>
        <v>11</v>
      </c>
      <c r="R34" s="6">
        <f t="shared" si="4"/>
        <v>4125</v>
      </c>
      <c r="U34" s="74">
        <f t="shared" si="5"/>
        <v>6675</v>
      </c>
    </row>
    <row r="35" spans="1:21" s="55" customFormat="1" x14ac:dyDescent="0.4">
      <c r="A35" s="53">
        <v>32</v>
      </c>
      <c r="B35" s="54" t="s">
        <v>473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47"/>
      <c r="Q35" s="47"/>
      <c r="R35" s="6"/>
      <c r="U35" s="74"/>
    </row>
    <row r="36" spans="1:21" x14ac:dyDescent="0.4">
      <c r="R36" s="91">
        <f>SUM(R4:R34)</f>
        <v>160575</v>
      </c>
      <c r="U36" s="90">
        <f>SUM(U4:U35)</f>
        <v>193575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D727-DC49-40F9-BFED-0F3A9165C027}">
  <dimension ref="A3:U23"/>
  <sheetViews>
    <sheetView workbookViewId="0">
      <pane ySplit="3" topLeftCell="A4" activePane="bottomLeft" state="frozen"/>
      <selection pane="bottomLeft" activeCell="S9" sqref="S9"/>
    </sheetView>
  </sheetViews>
  <sheetFormatPr defaultRowHeight="14.6" x14ac:dyDescent="0.4"/>
  <cols>
    <col min="1" max="1" width="4.61328125" bestFit="1" customWidth="1"/>
    <col min="2" max="2" width="18.3828125" bestFit="1" customWidth="1"/>
    <col min="3" max="3" width="9.3828125" bestFit="1" customWidth="1"/>
    <col min="4" max="4" width="3.84375" bestFit="1" customWidth="1"/>
    <col min="5" max="5" width="4.53515625" bestFit="1" customWidth="1"/>
    <col min="6" max="6" width="3.69140625" bestFit="1" customWidth="1"/>
    <col min="7" max="7" width="4.4609375" customWidth="1"/>
    <col min="8" max="8" width="4.07421875" bestFit="1" customWidth="1"/>
    <col min="9" max="9" width="3.84375" bestFit="1" customWidth="1"/>
    <col min="10" max="10" width="3.765625" bestFit="1" customWidth="1"/>
    <col min="11" max="11" width="4.15234375" bestFit="1" customWidth="1"/>
    <col min="12" max="12" width="3.921875" bestFit="1" customWidth="1"/>
    <col min="13" max="14" width="3.84375" bestFit="1" customWidth="1"/>
    <col min="15" max="15" width="4.3046875" bestFit="1" customWidth="1"/>
    <col min="16" max="16" width="9.23046875" bestFit="1" customWidth="1"/>
    <col min="17" max="17" width="8.84375" bestFit="1" customWidth="1"/>
    <col min="18" max="18" width="11.3046875" style="74" bestFit="1" customWidth="1"/>
    <col min="19" max="19" width="7.07421875" customWidth="1"/>
    <col min="21" max="21" width="11.4609375" customWidth="1"/>
  </cols>
  <sheetData>
    <row r="3" spans="1:21" s="14" customFormat="1" x14ac:dyDescent="0.4">
      <c r="A3" s="14" t="s">
        <v>25</v>
      </c>
      <c r="B3" s="14" t="s">
        <v>81</v>
      </c>
      <c r="C3" s="14" t="s">
        <v>532</v>
      </c>
      <c r="D3" s="14" t="s">
        <v>534</v>
      </c>
      <c r="E3" s="14" t="s">
        <v>535</v>
      </c>
      <c r="F3" s="14" t="s">
        <v>536</v>
      </c>
      <c r="G3" s="14" t="s">
        <v>537</v>
      </c>
      <c r="H3" s="14" t="s">
        <v>538</v>
      </c>
      <c r="I3" s="14" t="s">
        <v>539</v>
      </c>
      <c r="J3" s="14" t="s">
        <v>540</v>
      </c>
      <c r="K3" s="14" t="s">
        <v>541</v>
      </c>
      <c r="L3" s="14" t="s">
        <v>542</v>
      </c>
      <c r="M3" s="14" t="s">
        <v>543</v>
      </c>
      <c r="N3" s="14" t="s">
        <v>544</v>
      </c>
      <c r="O3" s="14" t="s">
        <v>545</v>
      </c>
      <c r="P3" s="14" t="s">
        <v>579</v>
      </c>
      <c r="Q3" s="14" t="s">
        <v>578</v>
      </c>
      <c r="R3" s="11" t="s">
        <v>550</v>
      </c>
    </row>
    <row r="4" spans="1:21" x14ac:dyDescent="0.4">
      <c r="A4" s="4">
        <v>1</v>
      </c>
      <c r="B4" s="24" t="s">
        <v>474</v>
      </c>
      <c r="C4" s="45">
        <v>2175</v>
      </c>
      <c r="D4" s="45">
        <v>450</v>
      </c>
      <c r="E4" s="45">
        <v>450</v>
      </c>
      <c r="F4" s="45">
        <v>450</v>
      </c>
      <c r="G4" s="45">
        <v>450</v>
      </c>
      <c r="H4" s="45">
        <v>450</v>
      </c>
      <c r="I4" s="45">
        <v>450</v>
      </c>
      <c r="J4" s="45">
        <v>450</v>
      </c>
      <c r="K4" s="45">
        <v>450</v>
      </c>
      <c r="L4" s="45">
        <v>450</v>
      </c>
      <c r="M4" s="45">
        <v>450</v>
      </c>
      <c r="N4" s="45">
        <v>450</v>
      </c>
      <c r="O4" s="45">
        <v>450</v>
      </c>
      <c r="P4" s="47">
        <f t="shared" ref="P4" si="0">COUNTBLANK(C4)</f>
        <v>0</v>
      </c>
      <c r="Q4" s="47">
        <f t="shared" ref="Q4" si="1">COUNTBLANK(D4:O4)</f>
        <v>0</v>
      </c>
      <c r="R4" s="6">
        <f>P4*2175+COUNTBLANK(D4:O4)*450</f>
        <v>0</v>
      </c>
      <c r="U4" s="74">
        <f>2175+450*12</f>
        <v>7575</v>
      </c>
    </row>
    <row r="5" spans="1:21" x14ac:dyDescent="0.4">
      <c r="A5" s="4">
        <v>2</v>
      </c>
      <c r="B5" s="24" t="s">
        <v>475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7">
        <f t="shared" ref="P5:P22" si="2">COUNTBLANK(C5)</f>
        <v>1</v>
      </c>
      <c r="Q5" s="47">
        <f t="shared" ref="Q5:Q22" si="3">COUNTBLANK(D5:O5)</f>
        <v>12</v>
      </c>
      <c r="R5" s="6">
        <f t="shared" ref="R5:R22" si="4">P5*2175+COUNTBLANK(D5:O5)*450</f>
        <v>7575</v>
      </c>
      <c r="U5" s="74">
        <f t="shared" ref="U5:U22" si="5">2175+450*12</f>
        <v>7575</v>
      </c>
    </row>
    <row r="6" spans="1:21" x14ac:dyDescent="0.4">
      <c r="A6" s="4">
        <v>3</v>
      </c>
      <c r="B6" s="24" t="s">
        <v>476</v>
      </c>
      <c r="C6" s="45">
        <v>2175</v>
      </c>
      <c r="D6" s="45">
        <v>450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7">
        <f t="shared" si="2"/>
        <v>0</v>
      </c>
      <c r="Q6" s="47">
        <f t="shared" si="3"/>
        <v>11</v>
      </c>
      <c r="R6" s="6">
        <f t="shared" si="4"/>
        <v>4950</v>
      </c>
      <c r="U6" s="74">
        <f t="shared" si="5"/>
        <v>7575</v>
      </c>
    </row>
    <row r="7" spans="1:21" x14ac:dyDescent="0.4">
      <c r="A7" s="4">
        <v>4</v>
      </c>
      <c r="B7" s="24" t="s">
        <v>477</v>
      </c>
      <c r="C7" s="45">
        <v>2175</v>
      </c>
      <c r="D7" s="45">
        <v>450</v>
      </c>
      <c r="E7" s="45">
        <v>450</v>
      </c>
      <c r="F7" s="45">
        <v>450</v>
      </c>
      <c r="G7" s="45">
        <v>450</v>
      </c>
      <c r="H7" s="45">
        <v>450</v>
      </c>
      <c r="I7" s="45">
        <v>450</v>
      </c>
      <c r="J7" s="45">
        <v>450</v>
      </c>
      <c r="K7" s="45">
        <v>450</v>
      </c>
      <c r="L7" s="45">
        <v>450</v>
      </c>
      <c r="M7" s="45"/>
      <c r="N7" s="45"/>
      <c r="O7" s="45"/>
      <c r="P7" s="47">
        <f t="shared" si="2"/>
        <v>0</v>
      </c>
      <c r="Q7" s="47">
        <f t="shared" si="3"/>
        <v>3</v>
      </c>
      <c r="R7" s="6">
        <f t="shared" si="4"/>
        <v>1350</v>
      </c>
      <c r="U7" s="74">
        <f t="shared" si="5"/>
        <v>7575</v>
      </c>
    </row>
    <row r="8" spans="1:21" x14ac:dyDescent="0.4">
      <c r="A8" s="4">
        <v>5</v>
      </c>
      <c r="B8" s="24" t="s">
        <v>478</v>
      </c>
      <c r="C8" s="45">
        <v>2175</v>
      </c>
      <c r="D8" s="45">
        <v>450</v>
      </c>
      <c r="E8" s="45">
        <v>450</v>
      </c>
      <c r="F8" s="45">
        <v>450</v>
      </c>
      <c r="G8" s="45">
        <v>450</v>
      </c>
      <c r="H8" s="45">
        <v>450</v>
      </c>
      <c r="I8" s="45">
        <v>450</v>
      </c>
      <c r="J8" s="45">
        <v>450</v>
      </c>
      <c r="K8" s="45">
        <v>450</v>
      </c>
      <c r="L8" s="45"/>
      <c r="M8" s="45"/>
      <c r="N8" s="45"/>
      <c r="O8" s="45"/>
      <c r="P8" s="47">
        <f t="shared" si="2"/>
        <v>0</v>
      </c>
      <c r="Q8" s="47">
        <f t="shared" si="3"/>
        <v>4</v>
      </c>
      <c r="R8" s="6">
        <f t="shared" si="4"/>
        <v>1800</v>
      </c>
      <c r="U8" s="74">
        <f t="shared" si="5"/>
        <v>7575</v>
      </c>
    </row>
    <row r="9" spans="1:21" x14ac:dyDescent="0.4">
      <c r="A9" s="4">
        <v>6</v>
      </c>
      <c r="B9" s="24" t="s">
        <v>479</v>
      </c>
      <c r="C9" s="45">
        <v>2175</v>
      </c>
      <c r="D9" s="45">
        <v>450</v>
      </c>
      <c r="E9" s="45">
        <v>450</v>
      </c>
      <c r="F9" s="45">
        <v>450</v>
      </c>
      <c r="G9" s="45">
        <v>450</v>
      </c>
      <c r="H9" s="45">
        <v>450</v>
      </c>
      <c r="I9" s="45">
        <v>450</v>
      </c>
      <c r="J9" s="45"/>
      <c r="K9" s="45"/>
      <c r="L9" s="45"/>
      <c r="M9" s="45"/>
      <c r="N9" s="45"/>
      <c r="O9" s="45"/>
      <c r="P9" s="47">
        <f t="shared" si="2"/>
        <v>0</v>
      </c>
      <c r="Q9" s="47">
        <f t="shared" si="3"/>
        <v>6</v>
      </c>
      <c r="R9" s="6">
        <f t="shared" si="4"/>
        <v>2700</v>
      </c>
      <c r="U9" s="74">
        <f t="shared" si="5"/>
        <v>7575</v>
      </c>
    </row>
    <row r="10" spans="1:21" x14ac:dyDescent="0.4">
      <c r="A10" s="4">
        <v>7</v>
      </c>
      <c r="B10" s="24" t="s">
        <v>480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7">
        <f t="shared" si="2"/>
        <v>1</v>
      </c>
      <c r="Q10" s="47">
        <f t="shared" si="3"/>
        <v>12</v>
      </c>
      <c r="R10" s="6">
        <f t="shared" si="4"/>
        <v>7575</v>
      </c>
      <c r="U10" s="74">
        <f t="shared" si="5"/>
        <v>7575</v>
      </c>
    </row>
    <row r="11" spans="1:21" x14ac:dyDescent="0.4">
      <c r="A11" s="4">
        <v>8</v>
      </c>
      <c r="B11" s="24" t="s">
        <v>481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7">
        <f t="shared" si="2"/>
        <v>1</v>
      </c>
      <c r="Q11" s="47">
        <f t="shared" si="3"/>
        <v>12</v>
      </c>
      <c r="R11" s="6">
        <f t="shared" si="4"/>
        <v>7575</v>
      </c>
      <c r="U11" s="74">
        <f t="shared" si="5"/>
        <v>7575</v>
      </c>
    </row>
    <row r="12" spans="1:21" x14ac:dyDescent="0.4">
      <c r="A12" s="4">
        <v>9</v>
      </c>
      <c r="B12" s="24" t="s">
        <v>482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7">
        <f t="shared" si="2"/>
        <v>1</v>
      </c>
      <c r="Q12" s="47">
        <f t="shared" si="3"/>
        <v>12</v>
      </c>
      <c r="R12" s="6">
        <f t="shared" si="4"/>
        <v>7575</v>
      </c>
      <c r="U12" s="74">
        <f t="shared" si="5"/>
        <v>7575</v>
      </c>
    </row>
    <row r="13" spans="1:21" x14ac:dyDescent="0.4">
      <c r="A13" s="4">
        <v>10</v>
      </c>
      <c r="B13" s="24" t="s">
        <v>483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>
        <f t="shared" si="2"/>
        <v>1</v>
      </c>
      <c r="Q13" s="47">
        <f t="shared" si="3"/>
        <v>12</v>
      </c>
      <c r="R13" s="6">
        <f t="shared" si="4"/>
        <v>7575</v>
      </c>
      <c r="U13" s="74">
        <f t="shared" si="5"/>
        <v>7575</v>
      </c>
    </row>
    <row r="14" spans="1:21" x14ac:dyDescent="0.4">
      <c r="A14" s="4">
        <v>11</v>
      </c>
      <c r="B14" s="24" t="s">
        <v>484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7">
        <f t="shared" si="2"/>
        <v>1</v>
      </c>
      <c r="Q14" s="47">
        <f t="shared" si="3"/>
        <v>12</v>
      </c>
      <c r="R14" s="6">
        <f t="shared" si="4"/>
        <v>7575</v>
      </c>
      <c r="U14" s="74">
        <f t="shared" si="5"/>
        <v>7575</v>
      </c>
    </row>
    <row r="15" spans="1:21" x14ac:dyDescent="0.4">
      <c r="A15" s="4">
        <v>12</v>
      </c>
      <c r="B15" s="24" t="s">
        <v>485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7">
        <f t="shared" si="2"/>
        <v>1</v>
      </c>
      <c r="Q15" s="47">
        <f t="shared" si="3"/>
        <v>12</v>
      </c>
      <c r="R15" s="6">
        <f t="shared" si="4"/>
        <v>7575</v>
      </c>
      <c r="U15" s="74">
        <f t="shared" si="5"/>
        <v>7575</v>
      </c>
    </row>
    <row r="16" spans="1:21" x14ac:dyDescent="0.4">
      <c r="A16" s="4">
        <v>13</v>
      </c>
      <c r="B16" s="24" t="s">
        <v>486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7">
        <f t="shared" si="2"/>
        <v>1</v>
      </c>
      <c r="Q16" s="47">
        <f t="shared" si="3"/>
        <v>12</v>
      </c>
      <c r="R16" s="6">
        <f t="shared" si="4"/>
        <v>7575</v>
      </c>
      <c r="U16" s="74">
        <f t="shared" si="5"/>
        <v>7575</v>
      </c>
    </row>
    <row r="17" spans="1:21" x14ac:dyDescent="0.4">
      <c r="A17" s="4">
        <v>14</v>
      </c>
      <c r="B17" s="24" t="s">
        <v>487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7">
        <f t="shared" si="2"/>
        <v>1</v>
      </c>
      <c r="Q17" s="47">
        <f t="shared" si="3"/>
        <v>12</v>
      </c>
      <c r="R17" s="6">
        <f t="shared" si="4"/>
        <v>7575</v>
      </c>
      <c r="U17" s="74">
        <f t="shared" si="5"/>
        <v>7575</v>
      </c>
    </row>
    <row r="18" spans="1:21" x14ac:dyDescent="0.4">
      <c r="A18" s="4">
        <v>16</v>
      </c>
      <c r="B18" s="24" t="s">
        <v>489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7">
        <f t="shared" si="2"/>
        <v>1</v>
      </c>
      <c r="Q18" s="47">
        <f t="shared" si="3"/>
        <v>12</v>
      </c>
      <c r="R18" s="6">
        <f t="shared" si="4"/>
        <v>7575</v>
      </c>
      <c r="U18" s="74">
        <f t="shared" si="5"/>
        <v>7575</v>
      </c>
    </row>
    <row r="19" spans="1:21" x14ac:dyDescent="0.4">
      <c r="A19" s="4">
        <v>17</v>
      </c>
      <c r="B19" s="24" t="s">
        <v>490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7">
        <f t="shared" si="2"/>
        <v>1</v>
      </c>
      <c r="Q19" s="47">
        <f t="shared" si="3"/>
        <v>12</v>
      </c>
      <c r="R19" s="6">
        <f t="shared" si="4"/>
        <v>7575</v>
      </c>
      <c r="U19" s="74">
        <f t="shared" si="5"/>
        <v>7575</v>
      </c>
    </row>
    <row r="20" spans="1:21" x14ac:dyDescent="0.4">
      <c r="A20" s="4">
        <v>18</v>
      </c>
      <c r="B20" s="24" t="s">
        <v>491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>
        <f t="shared" si="2"/>
        <v>1</v>
      </c>
      <c r="Q20" s="47">
        <f t="shared" si="3"/>
        <v>12</v>
      </c>
      <c r="R20" s="6">
        <f t="shared" si="4"/>
        <v>7575</v>
      </c>
      <c r="U20" s="74">
        <f t="shared" si="5"/>
        <v>7575</v>
      </c>
    </row>
    <row r="21" spans="1:21" x14ac:dyDescent="0.4">
      <c r="A21" s="4">
        <v>19</v>
      </c>
      <c r="B21" s="24" t="s">
        <v>492</v>
      </c>
      <c r="C21" s="45">
        <v>2175</v>
      </c>
      <c r="D21" s="78">
        <v>450</v>
      </c>
      <c r="E21" s="78">
        <v>450</v>
      </c>
      <c r="F21" s="78">
        <v>450</v>
      </c>
      <c r="G21" s="78">
        <v>450</v>
      </c>
      <c r="H21" s="78">
        <v>450</v>
      </c>
      <c r="I21" s="78">
        <v>450</v>
      </c>
      <c r="J21" s="78">
        <v>450</v>
      </c>
      <c r="K21" s="45"/>
      <c r="L21" s="45"/>
      <c r="M21" s="45"/>
      <c r="N21" s="45"/>
      <c r="O21" s="45"/>
      <c r="P21" s="47">
        <f t="shared" si="2"/>
        <v>0</v>
      </c>
      <c r="Q21" s="47">
        <f t="shared" si="3"/>
        <v>5</v>
      </c>
      <c r="R21" s="6">
        <f t="shared" si="4"/>
        <v>2250</v>
      </c>
      <c r="U21" s="74">
        <f t="shared" si="5"/>
        <v>7575</v>
      </c>
    </row>
    <row r="22" spans="1:21" x14ac:dyDescent="0.4">
      <c r="A22" s="4">
        <v>20</v>
      </c>
      <c r="B22" s="24" t="s">
        <v>493</v>
      </c>
      <c r="C22" s="45">
        <v>2175</v>
      </c>
      <c r="D22" s="45">
        <v>450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>
        <f t="shared" si="2"/>
        <v>0</v>
      </c>
      <c r="Q22" s="47">
        <f t="shared" si="3"/>
        <v>11</v>
      </c>
      <c r="R22" s="6">
        <f t="shared" si="4"/>
        <v>4950</v>
      </c>
      <c r="U22" s="74">
        <f t="shared" si="5"/>
        <v>7575</v>
      </c>
    </row>
    <row r="23" spans="1:21" x14ac:dyDescent="0.4">
      <c r="R23" s="88">
        <f>SUM(R4:R22)</f>
        <v>108900</v>
      </c>
      <c r="U23" s="90">
        <f>SUM(U4:U22)</f>
        <v>143925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D7AA-348F-4726-9E1A-976A9694D4B2}">
  <dimension ref="A3:U26"/>
  <sheetViews>
    <sheetView workbookViewId="0">
      <pane ySplit="3" topLeftCell="A11" activePane="bottomLeft" state="frozen"/>
      <selection pane="bottomLeft" activeCell="B20" sqref="B20"/>
    </sheetView>
  </sheetViews>
  <sheetFormatPr defaultRowHeight="14.6" x14ac:dyDescent="0.4"/>
  <cols>
    <col min="1" max="1" width="4.61328125" bestFit="1" customWidth="1"/>
    <col min="2" max="2" width="18.4609375" bestFit="1" customWidth="1"/>
    <col min="3" max="3" width="9.3828125" bestFit="1" customWidth="1"/>
    <col min="4" max="4" width="3.84375" bestFit="1" customWidth="1"/>
    <col min="5" max="5" width="4.53515625" bestFit="1" customWidth="1"/>
    <col min="6" max="6" width="3.69140625" bestFit="1" customWidth="1"/>
    <col min="7" max="7" width="3.921875" customWidth="1"/>
    <col min="8" max="8" width="4.07421875" bestFit="1" customWidth="1"/>
    <col min="9" max="9" width="3.84375" bestFit="1" customWidth="1"/>
    <col min="10" max="10" width="3.765625" bestFit="1" customWidth="1"/>
    <col min="11" max="11" width="4.15234375" bestFit="1" customWidth="1"/>
    <col min="12" max="12" width="3.921875" bestFit="1" customWidth="1"/>
    <col min="13" max="14" width="3.84375" bestFit="1" customWidth="1"/>
    <col min="15" max="15" width="4.3046875" bestFit="1" customWidth="1"/>
    <col min="16" max="16" width="9.23046875" bestFit="1" customWidth="1"/>
    <col min="17" max="17" width="8.84375" bestFit="1" customWidth="1"/>
    <col min="18" max="18" width="8.3828125" bestFit="1" customWidth="1"/>
    <col min="21" max="21" width="11.07421875" bestFit="1" customWidth="1"/>
  </cols>
  <sheetData>
    <row r="3" spans="1:21" s="14" customFormat="1" x14ac:dyDescent="0.4">
      <c r="A3" s="14" t="s">
        <v>25</v>
      </c>
      <c r="B3" s="14" t="s">
        <v>81</v>
      </c>
      <c r="C3" s="14" t="s">
        <v>532</v>
      </c>
      <c r="D3" s="14" t="s">
        <v>534</v>
      </c>
      <c r="E3" s="14" t="s">
        <v>535</v>
      </c>
      <c r="F3" s="14" t="s">
        <v>536</v>
      </c>
      <c r="G3" s="14" t="s">
        <v>537</v>
      </c>
      <c r="H3" s="14" t="s">
        <v>538</v>
      </c>
      <c r="I3" s="14" t="s">
        <v>539</v>
      </c>
      <c r="J3" s="14" t="s">
        <v>540</v>
      </c>
      <c r="K3" s="14" t="s">
        <v>541</v>
      </c>
      <c r="L3" s="14" t="s">
        <v>542</v>
      </c>
      <c r="M3" s="14" t="s">
        <v>543</v>
      </c>
      <c r="N3" s="14" t="s">
        <v>544</v>
      </c>
      <c r="O3" s="14" t="s">
        <v>545</v>
      </c>
      <c r="P3" s="14" t="s">
        <v>579</v>
      </c>
      <c r="Q3" s="14" t="s">
        <v>578</v>
      </c>
      <c r="R3" s="12" t="s">
        <v>550</v>
      </c>
    </row>
    <row r="4" spans="1:21" x14ac:dyDescent="0.4">
      <c r="A4" s="4">
        <v>1</v>
      </c>
      <c r="B4" s="24" t="s">
        <v>494</v>
      </c>
      <c r="C4" s="47">
        <v>2400</v>
      </c>
      <c r="D4" s="42">
        <v>450</v>
      </c>
      <c r="E4" s="42">
        <v>450</v>
      </c>
      <c r="F4" s="42">
        <v>450</v>
      </c>
      <c r="G4" s="42">
        <v>450</v>
      </c>
      <c r="H4" s="42">
        <v>450</v>
      </c>
      <c r="I4" s="42">
        <v>450</v>
      </c>
      <c r="J4" s="42">
        <v>450</v>
      </c>
      <c r="K4" s="42">
        <v>450</v>
      </c>
      <c r="L4" s="42">
        <v>450</v>
      </c>
      <c r="M4" s="42">
        <v>450</v>
      </c>
      <c r="N4" s="42">
        <v>450</v>
      </c>
      <c r="O4" s="42">
        <v>450</v>
      </c>
      <c r="P4" s="47">
        <f t="shared" ref="P4" si="0">COUNTBLANK(C4)</f>
        <v>0</v>
      </c>
      <c r="Q4" s="47">
        <f t="shared" ref="Q4" si="1">COUNTBLANK(D4:O4)</f>
        <v>0</v>
      </c>
      <c r="R4" s="2">
        <f>P4*2175+COUNTBLANK(D4:O4)*450</f>
        <v>0</v>
      </c>
      <c r="U4" s="74">
        <f>2400+12*450</f>
        <v>7800</v>
      </c>
    </row>
    <row r="5" spans="1:21" x14ac:dyDescent="0.4">
      <c r="A5" s="4">
        <v>2</v>
      </c>
      <c r="B5" s="24" t="s">
        <v>495</v>
      </c>
      <c r="C5" s="47">
        <v>2400</v>
      </c>
      <c r="D5" s="47">
        <v>450</v>
      </c>
      <c r="E5" s="47">
        <v>450</v>
      </c>
      <c r="F5" s="47">
        <v>450</v>
      </c>
      <c r="G5" s="47">
        <v>450</v>
      </c>
      <c r="H5" s="47">
        <v>450</v>
      </c>
      <c r="I5" s="47">
        <v>450</v>
      </c>
      <c r="J5" s="47">
        <v>450</v>
      </c>
      <c r="K5" s="47">
        <v>450</v>
      </c>
      <c r="L5" s="47">
        <v>450</v>
      </c>
      <c r="M5" s="42"/>
      <c r="N5" s="42"/>
      <c r="O5" s="42"/>
      <c r="P5" s="47">
        <f t="shared" ref="P5:P23" si="2">COUNTBLANK(C5)</f>
        <v>0</v>
      </c>
      <c r="Q5" s="47">
        <f t="shared" ref="Q5:Q23" si="3">COUNTBLANK(D5:O5)</f>
        <v>3</v>
      </c>
      <c r="R5" s="2">
        <f t="shared" ref="R5:R23" si="4">P5*2175+COUNTBLANK(D5:O5)*450</f>
        <v>1350</v>
      </c>
      <c r="U5" s="74">
        <f t="shared" ref="U5:U23" si="5">2400+12*450</f>
        <v>7800</v>
      </c>
    </row>
    <row r="6" spans="1:21" x14ac:dyDescent="0.4">
      <c r="A6" s="4">
        <v>3</v>
      </c>
      <c r="B6" s="24" t="s">
        <v>496</v>
      </c>
      <c r="C6" s="47">
        <v>2400</v>
      </c>
      <c r="D6" s="42">
        <v>450</v>
      </c>
      <c r="E6" s="42">
        <v>450</v>
      </c>
      <c r="F6" s="42">
        <v>450</v>
      </c>
      <c r="G6" s="42">
        <v>450</v>
      </c>
      <c r="H6" s="42">
        <v>450</v>
      </c>
      <c r="I6" s="42">
        <v>450</v>
      </c>
      <c r="J6" s="42">
        <v>450</v>
      </c>
      <c r="K6" s="42"/>
      <c r="L6" s="42"/>
      <c r="M6" s="42"/>
      <c r="N6" s="42"/>
      <c r="O6" s="42"/>
      <c r="P6" s="47">
        <f t="shared" si="2"/>
        <v>0</v>
      </c>
      <c r="Q6" s="47">
        <f t="shared" si="3"/>
        <v>5</v>
      </c>
      <c r="R6" s="2">
        <f t="shared" si="4"/>
        <v>2250</v>
      </c>
      <c r="U6" s="74">
        <f t="shared" si="5"/>
        <v>7800</v>
      </c>
    </row>
    <row r="7" spans="1:21" x14ac:dyDescent="0.4">
      <c r="A7" s="4">
        <v>4</v>
      </c>
      <c r="B7" s="24" t="s">
        <v>497</v>
      </c>
      <c r="C7" s="47">
        <v>2400</v>
      </c>
      <c r="D7" s="42">
        <v>450</v>
      </c>
      <c r="E7" s="42">
        <v>450</v>
      </c>
      <c r="F7" s="42">
        <v>450</v>
      </c>
      <c r="G7" s="42">
        <v>450</v>
      </c>
      <c r="H7" s="42"/>
      <c r="I7" s="42"/>
      <c r="J7" s="42"/>
      <c r="K7" s="42"/>
      <c r="L7" s="42"/>
      <c r="M7" s="42"/>
      <c r="N7" s="42"/>
      <c r="O7" s="42"/>
      <c r="P7" s="47">
        <f t="shared" si="2"/>
        <v>0</v>
      </c>
      <c r="Q7" s="47">
        <f t="shared" si="3"/>
        <v>8</v>
      </c>
      <c r="R7" s="2">
        <f t="shared" si="4"/>
        <v>3600</v>
      </c>
      <c r="U7" s="74">
        <f t="shared" si="5"/>
        <v>7800</v>
      </c>
    </row>
    <row r="8" spans="1:21" x14ac:dyDescent="0.4">
      <c r="A8" s="4">
        <v>5</v>
      </c>
      <c r="B8" s="24" t="s">
        <v>498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7">
        <f t="shared" si="2"/>
        <v>1</v>
      </c>
      <c r="Q8" s="47">
        <f t="shared" si="3"/>
        <v>12</v>
      </c>
      <c r="R8" s="2">
        <f t="shared" si="4"/>
        <v>7575</v>
      </c>
      <c r="U8" s="74">
        <f t="shared" si="5"/>
        <v>7800</v>
      </c>
    </row>
    <row r="9" spans="1:21" x14ac:dyDescent="0.4">
      <c r="A9" s="4">
        <v>6</v>
      </c>
      <c r="B9" s="24" t="s">
        <v>499</v>
      </c>
      <c r="C9" s="42">
        <v>2400</v>
      </c>
      <c r="D9" s="42">
        <v>450</v>
      </c>
      <c r="E9" s="47">
        <v>450</v>
      </c>
      <c r="F9" s="47">
        <v>450</v>
      </c>
      <c r="G9" s="47">
        <v>450</v>
      </c>
      <c r="H9" s="47">
        <v>450</v>
      </c>
      <c r="I9" s="47">
        <v>450</v>
      </c>
      <c r="J9" s="47">
        <v>450</v>
      </c>
      <c r="K9" s="47">
        <v>450</v>
      </c>
      <c r="L9" s="47">
        <v>450</v>
      </c>
      <c r="M9" s="42"/>
      <c r="N9" s="42"/>
      <c r="O9" s="42"/>
      <c r="P9" s="47">
        <f t="shared" si="2"/>
        <v>0</v>
      </c>
      <c r="Q9" s="47">
        <f t="shared" si="3"/>
        <v>3</v>
      </c>
      <c r="R9" s="2">
        <f t="shared" si="4"/>
        <v>1350</v>
      </c>
      <c r="U9" s="74">
        <f t="shared" si="5"/>
        <v>7800</v>
      </c>
    </row>
    <row r="10" spans="1:21" x14ac:dyDescent="0.4">
      <c r="A10" s="4">
        <v>7</v>
      </c>
      <c r="B10" s="24" t="s">
        <v>500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7">
        <f t="shared" si="2"/>
        <v>1</v>
      </c>
      <c r="Q10" s="47">
        <f t="shared" si="3"/>
        <v>12</v>
      </c>
      <c r="R10" s="2">
        <f t="shared" si="4"/>
        <v>7575</v>
      </c>
      <c r="U10" s="74">
        <f t="shared" si="5"/>
        <v>7800</v>
      </c>
    </row>
    <row r="11" spans="1:21" x14ac:dyDescent="0.4">
      <c r="A11" s="4">
        <v>8</v>
      </c>
      <c r="B11" s="24" t="s">
        <v>501</v>
      </c>
      <c r="C11" s="47">
        <v>2400</v>
      </c>
      <c r="D11" s="42">
        <v>450</v>
      </c>
      <c r="E11" s="42">
        <v>450</v>
      </c>
      <c r="F11" s="42">
        <v>450</v>
      </c>
      <c r="G11" s="42">
        <v>450</v>
      </c>
      <c r="H11" s="42">
        <v>450</v>
      </c>
      <c r="I11" s="42">
        <v>450</v>
      </c>
      <c r="J11" s="42">
        <v>450</v>
      </c>
      <c r="K11" s="42">
        <v>450</v>
      </c>
      <c r="L11" s="42">
        <v>450</v>
      </c>
      <c r="M11" s="42">
        <v>450</v>
      </c>
      <c r="N11" s="42">
        <v>450</v>
      </c>
      <c r="O11" s="42">
        <v>450</v>
      </c>
      <c r="P11" s="47">
        <f t="shared" si="2"/>
        <v>0</v>
      </c>
      <c r="Q11" s="47">
        <f t="shared" si="3"/>
        <v>0</v>
      </c>
      <c r="R11" s="2">
        <f t="shared" si="4"/>
        <v>0</v>
      </c>
      <c r="U11" s="74">
        <f t="shared" si="5"/>
        <v>7800</v>
      </c>
    </row>
    <row r="12" spans="1:21" x14ac:dyDescent="0.4">
      <c r="A12" s="4">
        <v>9</v>
      </c>
      <c r="B12" s="24" t="s">
        <v>502</v>
      </c>
      <c r="C12" s="47">
        <v>2400</v>
      </c>
      <c r="D12" s="42">
        <v>450</v>
      </c>
      <c r="E12" s="42">
        <v>450</v>
      </c>
      <c r="F12" s="42">
        <v>450</v>
      </c>
      <c r="G12" s="42">
        <v>450</v>
      </c>
      <c r="H12" s="42">
        <v>450</v>
      </c>
      <c r="I12" s="42">
        <v>450</v>
      </c>
      <c r="J12" s="42">
        <v>450</v>
      </c>
      <c r="K12" s="42">
        <v>450</v>
      </c>
      <c r="L12" s="42">
        <v>450</v>
      </c>
      <c r="M12" s="42">
        <v>450</v>
      </c>
      <c r="N12" s="42">
        <v>450</v>
      </c>
      <c r="O12" s="42">
        <v>450</v>
      </c>
      <c r="P12" s="47">
        <f t="shared" si="2"/>
        <v>0</v>
      </c>
      <c r="Q12" s="47">
        <f t="shared" si="3"/>
        <v>0</v>
      </c>
      <c r="R12" s="2">
        <f t="shared" si="4"/>
        <v>0</v>
      </c>
      <c r="U12" s="74">
        <f t="shared" si="5"/>
        <v>7800</v>
      </c>
    </row>
    <row r="13" spans="1:21" x14ac:dyDescent="0.4">
      <c r="A13" s="4">
        <v>10</v>
      </c>
      <c r="B13" s="24" t="s">
        <v>503</v>
      </c>
      <c r="C13" s="47">
        <v>2400</v>
      </c>
      <c r="D13" s="42">
        <v>450</v>
      </c>
      <c r="E13" s="42">
        <v>450</v>
      </c>
      <c r="F13" s="42">
        <v>450</v>
      </c>
      <c r="G13" s="42">
        <v>450</v>
      </c>
      <c r="H13" s="42">
        <v>450</v>
      </c>
      <c r="I13" s="42">
        <v>450</v>
      </c>
      <c r="J13" s="42">
        <v>450</v>
      </c>
      <c r="K13" s="42"/>
      <c r="L13" s="42"/>
      <c r="M13" s="42"/>
      <c r="N13" s="42"/>
      <c r="O13" s="42"/>
      <c r="P13" s="47">
        <f t="shared" si="2"/>
        <v>0</v>
      </c>
      <c r="Q13" s="47">
        <f t="shared" si="3"/>
        <v>5</v>
      </c>
      <c r="R13" s="2">
        <f t="shared" si="4"/>
        <v>2250</v>
      </c>
      <c r="U13" s="74">
        <f t="shared" si="5"/>
        <v>7800</v>
      </c>
    </row>
    <row r="14" spans="1:21" s="55" customFormat="1" x14ac:dyDescent="0.4">
      <c r="A14" s="53">
        <v>11</v>
      </c>
      <c r="B14" s="54" t="s">
        <v>504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47"/>
      <c r="Q14" s="47"/>
      <c r="R14" s="2"/>
      <c r="U14" s="74"/>
    </row>
    <row r="15" spans="1:21" x14ac:dyDescent="0.4">
      <c r="A15" s="4">
        <v>12</v>
      </c>
      <c r="B15" s="24" t="s">
        <v>505</v>
      </c>
      <c r="C15" s="47">
        <v>2400</v>
      </c>
      <c r="D15" s="42">
        <v>450</v>
      </c>
      <c r="E15" s="42">
        <v>450</v>
      </c>
      <c r="F15" s="42">
        <v>450</v>
      </c>
      <c r="G15" s="42">
        <v>450</v>
      </c>
      <c r="H15" s="42">
        <v>450</v>
      </c>
      <c r="I15" s="42">
        <v>450</v>
      </c>
      <c r="J15" s="42">
        <v>450</v>
      </c>
      <c r="K15" s="42">
        <v>450</v>
      </c>
      <c r="L15" s="42">
        <v>450</v>
      </c>
      <c r="M15" s="42"/>
      <c r="N15" s="42"/>
      <c r="O15" s="42"/>
      <c r="P15" s="47">
        <f t="shared" si="2"/>
        <v>0</v>
      </c>
      <c r="Q15" s="47">
        <f t="shared" si="3"/>
        <v>3</v>
      </c>
      <c r="R15" s="2">
        <f t="shared" si="4"/>
        <v>1350</v>
      </c>
      <c r="U15" s="74">
        <f t="shared" si="5"/>
        <v>7800</v>
      </c>
    </row>
    <row r="16" spans="1:21" x14ac:dyDescent="0.4">
      <c r="A16" s="4">
        <v>13</v>
      </c>
      <c r="B16" s="24" t="s">
        <v>506</v>
      </c>
      <c r="C16" s="47">
        <v>2400</v>
      </c>
      <c r="D16" s="42">
        <v>450</v>
      </c>
      <c r="E16" s="42">
        <v>450</v>
      </c>
      <c r="F16" s="42">
        <v>450</v>
      </c>
      <c r="G16" s="42">
        <v>450</v>
      </c>
      <c r="H16" s="42">
        <v>450</v>
      </c>
      <c r="I16" s="42">
        <v>450</v>
      </c>
      <c r="J16" s="42">
        <v>450</v>
      </c>
      <c r="K16" s="42">
        <v>450</v>
      </c>
      <c r="L16" s="42">
        <v>450</v>
      </c>
      <c r="M16" s="42">
        <v>450</v>
      </c>
      <c r="N16" s="42">
        <v>450</v>
      </c>
      <c r="O16" s="42">
        <v>450</v>
      </c>
      <c r="P16" s="47">
        <f t="shared" si="2"/>
        <v>0</v>
      </c>
      <c r="Q16" s="47">
        <f t="shared" si="3"/>
        <v>0</v>
      </c>
      <c r="R16" s="2">
        <f t="shared" si="4"/>
        <v>0</v>
      </c>
      <c r="U16" s="74">
        <f t="shared" si="5"/>
        <v>7800</v>
      </c>
    </row>
    <row r="17" spans="1:21" x14ac:dyDescent="0.4">
      <c r="A17" s="4">
        <v>14</v>
      </c>
      <c r="B17" s="24" t="s">
        <v>101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7">
        <f t="shared" si="2"/>
        <v>1</v>
      </c>
      <c r="Q17" s="47">
        <f t="shared" si="3"/>
        <v>12</v>
      </c>
      <c r="R17" s="2">
        <f t="shared" si="4"/>
        <v>7575</v>
      </c>
      <c r="U17" s="74">
        <f t="shared" si="5"/>
        <v>7800</v>
      </c>
    </row>
    <row r="18" spans="1:21" s="55" customFormat="1" x14ac:dyDescent="0.4">
      <c r="A18" s="53">
        <v>15</v>
      </c>
      <c r="B18" s="54" t="s">
        <v>507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47"/>
      <c r="Q18" s="47"/>
      <c r="R18" s="2"/>
      <c r="U18" s="74"/>
    </row>
    <row r="19" spans="1:21" x14ac:dyDescent="0.4">
      <c r="A19" s="4">
        <v>16</v>
      </c>
      <c r="B19" s="24" t="s">
        <v>508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7">
        <f t="shared" si="2"/>
        <v>1</v>
      </c>
      <c r="Q19" s="47">
        <f t="shared" si="3"/>
        <v>12</v>
      </c>
      <c r="R19" s="2">
        <f t="shared" si="4"/>
        <v>7575</v>
      </c>
      <c r="U19" s="74">
        <f t="shared" si="5"/>
        <v>7800</v>
      </c>
    </row>
    <row r="20" spans="1:21" s="55" customFormat="1" x14ac:dyDescent="0.4">
      <c r="A20" s="53">
        <v>17</v>
      </c>
      <c r="B20" s="54" t="s">
        <v>509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47"/>
      <c r="Q20" s="47"/>
      <c r="R20" s="2"/>
      <c r="U20" s="74"/>
    </row>
    <row r="21" spans="1:21" x14ac:dyDescent="0.4">
      <c r="A21" s="4">
        <v>18</v>
      </c>
      <c r="B21" s="24" t="s">
        <v>510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7">
        <f t="shared" si="2"/>
        <v>1</v>
      </c>
      <c r="Q21" s="47">
        <f t="shared" si="3"/>
        <v>12</v>
      </c>
      <c r="R21" s="2">
        <f t="shared" si="4"/>
        <v>7575</v>
      </c>
      <c r="U21" s="74">
        <f t="shared" si="5"/>
        <v>7800</v>
      </c>
    </row>
    <row r="22" spans="1:21" x14ac:dyDescent="0.4">
      <c r="A22" s="4">
        <v>19</v>
      </c>
      <c r="B22" s="24" t="s">
        <v>511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7">
        <f t="shared" si="2"/>
        <v>1</v>
      </c>
      <c r="Q22" s="47">
        <f t="shared" si="3"/>
        <v>12</v>
      </c>
      <c r="R22" s="2">
        <f t="shared" si="4"/>
        <v>7575</v>
      </c>
      <c r="U22" s="74">
        <f t="shared" si="5"/>
        <v>7800</v>
      </c>
    </row>
    <row r="23" spans="1:21" x14ac:dyDescent="0.4">
      <c r="A23" s="4">
        <v>20</v>
      </c>
      <c r="B23" s="24" t="s">
        <v>512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7">
        <f t="shared" si="2"/>
        <v>1</v>
      </c>
      <c r="Q23" s="47">
        <f t="shared" si="3"/>
        <v>12</v>
      </c>
      <c r="R23" s="2">
        <f t="shared" si="4"/>
        <v>7575</v>
      </c>
      <c r="U23" s="74">
        <f t="shared" si="5"/>
        <v>7800</v>
      </c>
    </row>
    <row r="24" spans="1:21" s="55" customFormat="1" x14ac:dyDescent="0.4">
      <c r="A24" s="53">
        <v>21</v>
      </c>
      <c r="B24" s="54" t="s">
        <v>513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47"/>
      <c r="Q24" s="47"/>
      <c r="R24" s="2"/>
      <c r="U24" s="74"/>
    </row>
    <row r="25" spans="1:21" s="55" customFormat="1" x14ac:dyDescent="0.4">
      <c r="A25" s="53">
        <v>22</v>
      </c>
      <c r="B25" s="54" t="s">
        <v>514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47"/>
      <c r="Q25" s="47"/>
      <c r="R25" s="2"/>
      <c r="U25" s="74"/>
    </row>
    <row r="26" spans="1:21" s="73" customFormat="1" x14ac:dyDescent="0.4">
      <c r="R26" s="60">
        <f>SUM(R4:R25)</f>
        <v>65175</v>
      </c>
      <c r="U26" s="92">
        <f>SUM(U4:U25)</f>
        <v>132600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15B3-B9C0-4D7B-9440-25EC68B8BDFF}">
  <dimension ref="A1:E16"/>
  <sheetViews>
    <sheetView topLeftCell="A7" zoomScale="107" workbookViewId="0">
      <selection activeCell="C14" sqref="C14"/>
    </sheetView>
  </sheetViews>
  <sheetFormatPr defaultRowHeight="14.6" x14ac:dyDescent="0.4"/>
  <cols>
    <col min="1" max="1" width="8.07421875" bestFit="1" customWidth="1"/>
    <col min="2" max="2" width="12.53515625" style="47" bestFit="1" customWidth="1"/>
    <col min="3" max="3" width="12.53515625" bestFit="1" customWidth="1"/>
    <col min="4" max="4" width="22.84375" bestFit="1" customWidth="1"/>
    <col min="5" max="5" width="13.61328125" style="74" bestFit="1" customWidth="1"/>
    <col min="6" max="6" width="11.84375" customWidth="1"/>
  </cols>
  <sheetData>
    <row r="1" spans="1:5" s="73" customFormat="1" x14ac:dyDescent="0.4">
      <c r="A1" s="73" t="s">
        <v>518</v>
      </c>
      <c r="B1" s="14" t="s">
        <v>26</v>
      </c>
      <c r="C1" s="73" t="s">
        <v>589</v>
      </c>
      <c r="D1" s="73" t="s">
        <v>590</v>
      </c>
      <c r="E1" s="88" t="s">
        <v>588</v>
      </c>
    </row>
    <row r="2" spans="1:5" x14ac:dyDescent="0.4">
      <c r="A2" t="s">
        <v>565</v>
      </c>
      <c r="B2" s="47">
        <v>26</v>
      </c>
      <c r="C2" s="90">
        <f>Ankur!T32</f>
        <v>133900</v>
      </c>
      <c r="D2" s="90">
        <f t="shared" ref="D2:D13" si="0">C2-E2</f>
        <v>94900</v>
      </c>
      <c r="E2" s="74">
        <f>Ankur!R32</f>
        <v>39000</v>
      </c>
    </row>
    <row r="3" spans="1:5" x14ac:dyDescent="0.4">
      <c r="A3" t="s">
        <v>566</v>
      </c>
      <c r="B3" s="47">
        <v>51</v>
      </c>
      <c r="C3" s="90">
        <f>Mukul!U57</f>
        <v>255765</v>
      </c>
      <c r="D3" s="90">
        <f t="shared" si="0"/>
        <v>116805</v>
      </c>
      <c r="E3" s="74">
        <f>Mukul!R57</f>
        <v>138960</v>
      </c>
    </row>
    <row r="4" spans="1:5" x14ac:dyDescent="0.4">
      <c r="A4" t="s">
        <v>567</v>
      </c>
      <c r="B4" s="47">
        <v>53</v>
      </c>
      <c r="C4" s="90">
        <f>Class_I!U57</f>
        <v>320650</v>
      </c>
      <c r="D4" s="90">
        <f t="shared" si="0"/>
        <v>152950</v>
      </c>
      <c r="E4" s="74">
        <f>Class_I!R60</f>
        <v>167700</v>
      </c>
    </row>
    <row r="5" spans="1:5" x14ac:dyDescent="0.4">
      <c r="A5" t="s">
        <v>568</v>
      </c>
      <c r="B5" s="47">
        <v>43</v>
      </c>
      <c r="C5" s="90">
        <f>Class_II!U48</f>
        <v>259075</v>
      </c>
      <c r="D5" s="90">
        <f t="shared" si="0"/>
        <v>77425</v>
      </c>
      <c r="E5" s="74">
        <f>Class_II!R48</f>
        <v>181650</v>
      </c>
    </row>
    <row r="6" spans="1:5" x14ac:dyDescent="0.4">
      <c r="A6" t="s">
        <v>569</v>
      </c>
      <c r="B6" s="47">
        <v>44</v>
      </c>
      <c r="C6" s="90">
        <f>Class_III!U34</f>
        <v>180750</v>
      </c>
      <c r="D6" s="90">
        <f t="shared" si="0"/>
        <v>61625</v>
      </c>
      <c r="E6" s="74">
        <f>Class_III!R34</f>
        <v>119125</v>
      </c>
    </row>
    <row r="7" spans="1:5" x14ac:dyDescent="0.4">
      <c r="A7" t="s">
        <v>570</v>
      </c>
      <c r="B7" s="47">
        <v>42</v>
      </c>
      <c r="C7" s="90">
        <f>Class_IV!U45</f>
        <v>249075</v>
      </c>
      <c r="D7" s="90">
        <f t="shared" si="0"/>
        <v>61225</v>
      </c>
      <c r="E7" s="74">
        <f>Class_IV!R45</f>
        <v>187850</v>
      </c>
    </row>
    <row r="8" spans="1:5" x14ac:dyDescent="0.4">
      <c r="A8" t="s">
        <v>571</v>
      </c>
      <c r="B8" s="47">
        <v>41</v>
      </c>
      <c r="C8" s="90">
        <f>Class_V!U46</f>
        <v>247025</v>
      </c>
      <c r="D8" s="90">
        <f t="shared" si="0"/>
        <v>41250</v>
      </c>
      <c r="E8" s="74">
        <f>Class_V!R46</f>
        <v>205775</v>
      </c>
    </row>
    <row r="9" spans="1:5" x14ac:dyDescent="0.4">
      <c r="A9" t="s">
        <v>572</v>
      </c>
      <c r="B9" s="47">
        <v>48</v>
      </c>
      <c r="C9" s="90">
        <f>Class_VI!U52</f>
        <v>320400</v>
      </c>
      <c r="D9" s="90">
        <f t="shared" si="0"/>
        <v>59175</v>
      </c>
      <c r="E9" s="74">
        <f>Class_VI!R52</f>
        <v>261225</v>
      </c>
    </row>
    <row r="10" spans="1:5" x14ac:dyDescent="0.4">
      <c r="A10" t="s">
        <v>573</v>
      </c>
      <c r="B10" s="47">
        <v>25</v>
      </c>
      <c r="C10" s="90">
        <f>Class_VII!U30</f>
        <v>160200</v>
      </c>
      <c r="D10" s="90">
        <f t="shared" si="0"/>
        <v>39375</v>
      </c>
      <c r="E10" s="74">
        <f>Class_VII!R30</f>
        <v>120825</v>
      </c>
    </row>
    <row r="11" spans="1:5" x14ac:dyDescent="0.4">
      <c r="A11" t="s">
        <v>574</v>
      </c>
      <c r="B11" s="47">
        <v>32</v>
      </c>
      <c r="C11" s="90">
        <f>Class_VIII!U36</f>
        <v>193575</v>
      </c>
      <c r="D11" s="90">
        <f t="shared" si="0"/>
        <v>33000</v>
      </c>
      <c r="E11" s="74">
        <f>Class_VIII!R36</f>
        <v>160575</v>
      </c>
    </row>
    <row r="12" spans="1:5" x14ac:dyDescent="0.4">
      <c r="A12" t="s">
        <v>575</v>
      </c>
      <c r="B12" s="47">
        <v>20</v>
      </c>
      <c r="C12" s="90">
        <f>Class_IX!U23</f>
        <v>143925</v>
      </c>
      <c r="D12" s="90">
        <f t="shared" si="0"/>
        <v>35025</v>
      </c>
      <c r="E12" s="74">
        <f>Class_IX!R23</f>
        <v>108900</v>
      </c>
    </row>
    <row r="13" spans="1:5" x14ac:dyDescent="0.4">
      <c r="A13" t="s">
        <v>576</v>
      </c>
      <c r="B13" s="47">
        <v>22</v>
      </c>
      <c r="C13" s="90">
        <f>Class_X!U26</f>
        <v>132600</v>
      </c>
      <c r="D13" s="90">
        <f t="shared" si="0"/>
        <v>67425</v>
      </c>
      <c r="E13" s="74">
        <f>Class_X!R26</f>
        <v>65175</v>
      </c>
    </row>
    <row r="14" spans="1:5" ht="15.9" x14ac:dyDescent="0.45">
      <c r="A14" s="73" t="s">
        <v>28</v>
      </c>
      <c r="B14" s="14">
        <f>SUM(B2:B13)</f>
        <v>447</v>
      </c>
      <c r="C14" s="90">
        <f>SUM(C2:C13)</f>
        <v>2596940</v>
      </c>
      <c r="D14" s="90">
        <f>SUM(D2:D13)</f>
        <v>840180</v>
      </c>
      <c r="E14" s="75">
        <f>SUM(E2:E13)</f>
        <v>1756760</v>
      </c>
    </row>
    <row r="16" spans="1:5" x14ac:dyDescent="0.4">
      <c r="C16" s="9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9B48-9951-4CD6-B272-916595FD19CE}">
  <dimension ref="A1"/>
  <sheetViews>
    <sheetView workbookViewId="0">
      <selection activeCell="B15" sqref="B15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E537-F269-48F9-BCF2-789935D91B47}">
  <dimension ref="A1:N75"/>
  <sheetViews>
    <sheetView topLeftCell="A31" zoomScale="85" zoomScaleNormal="85" workbookViewId="0">
      <selection activeCell="D44" sqref="D44"/>
    </sheetView>
  </sheetViews>
  <sheetFormatPr defaultRowHeight="14.6" x14ac:dyDescent="0.4"/>
  <cols>
    <col min="1" max="1" width="6.61328125" style="4" customWidth="1"/>
    <col min="2" max="2" width="20.15234375" style="2" bestFit="1" customWidth="1"/>
    <col min="3" max="3" width="7.84375" style="2" customWidth="1"/>
    <col min="4" max="4" width="11.921875" style="4" customWidth="1"/>
    <col min="5" max="6" width="13.53515625" style="29" customWidth="1"/>
    <col min="7" max="7" width="12.53515625" style="29" customWidth="1"/>
    <col min="8" max="8" width="14.53515625" style="2" customWidth="1"/>
    <col min="9" max="9" width="12.61328125" style="2" customWidth="1"/>
    <col min="10" max="10" width="17.4609375" style="2" customWidth="1"/>
    <col min="11" max="11" width="13.53515625" style="2" customWidth="1"/>
    <col min="12" max="12" width="14.61328125" style="2" bestFit="1" customWidth="1"/>
    <col min="13" max="13" width="14" style="2" customWidth="1"/>
    <col min="14" max="14" width="20.4609375" style="2" customWidth="1"/>
    <col min="15" max="16384" width="9.23046875" style="2"/>
  </cols>
  <sheetData>
    <row r="1" spans="1:14" x14ac:dyDescent="0.4">
      <c r="B1" s="12" t="s">
        <v>69</v>
      </c>
    </row>
    <row r="2" spans="1:14" s="1" customFormat="1" ht="36.9" x14ac:dyDescent="0.4">
      <c r="A2" s="3" t="s">
        <v>25</v>
      </c>
      <c r="B2" s="1" t="s">
        <v>0</v>
      </c>
      <c r="D2" s="3" t="s">
        <v>562</v>
      </c>
      <c r="E2" s="30" t="s">
        <v>516</v>
      </c>
      <c r="F2" s="30" t="s">
        <v>555</v>
      </c>
      <c r="G2" s="30" t="s">
        <v>561</v>
      </c>
      <c r="H2" s="1" t="s">
        <v>28</v>
      </c>
      <c r="J2" s="30" t="s">
        <v>29</v>
      </c>
      <c r="K2" s="30" t="s">
        <v>563</v>
      </c>
      <c r="L2" s="30" t="s">
        <v>602</v>
      </c>
      <c r="M2" s="1" t="s">
        <v>585</v>
      </c>
      <c r="N2" s="1" t="s">
        <v>31</v>
      </c>
    </row>
    <row r="3" spans="1:14" x14ac:dyDescent="0.4">
      <c r="A3" s="4">
        <v>1</v>
      </c>
      <c r="B3" s="56" t="s">
        <v>1</v>
      </c>
      <c r="C3" s="2" t="s">
        <v>63</v>
      </c>
      <c r="D3" s="4">
        <v>28</v>
      </c>
      <c r="E3" s="58">
        <v>50</v>
      </c>
      <c r="F3" s="58">
        <v>50</v>
      </c>
      <c r="G3" s="58"/>
      <c r="H3" s="6">
        <f>D3*E3</f>
        <v>1400</v>
      </c>
      <c r="J3" s="2" t="s">
        <v>1</v>
      </c>
      <c r="K3" s="42">
        <v>28</v>
      </c>
      <c r="L3" s="6">
        <f>F3*K3</f>
        <v>1400</v>
      </c>
      <c r="M3" s="6">
        <v>1400</v>
      </c>
    </row>
    <row r="4" spans="1:14" x14ac:dyDescent="0.4">
      <c r="A4" s="4">
        <v>2</v>
      </c>
      <c r="B4" s="56" t="s">
        <v>62</v>
      </c>
      <c r="C4" s="2" t="s">
        <v>63</v>
      </c>
      <c r="D4" s="4">
        <v>442</v>
      </c>
      <c r="E4" s="58">
        <v>55</v>
      </c>
      <c r="F4" s="58">
        <v>55</v>
      </c>
      <c r="G4" s="58"/>
      <c r="H4" s="6">
        <f t="shared" ref="H4:H37" si="0">D4*E4</f>
        <v>24310</v>
      </c>
      <c r="J4" s="2" t="s">
        <v>2</v>
      </c>
      <c r="K4" s="42">
        <v>421</v>
      </c>
      <c r="L4" s="6">
        <f t="shared" ref="L4:L18" si="1">F4*K4</f>
        <v>23155</v>
      </c>
      <c r="M4" s="6">
        <v>23155</v>
      </c>
    </row>
    <row r="5" spans="1:14" x14ac:dyDescent="0.4">
      <c r="A5" s="4">
        <v>3</v>
      </c>
      <c r="B5" s="56" t="s">
        <v>71</v>
      </c>
      <c r="C5" s="2" t="s">
        <v>63</v>
      </c>
      <c r="D5" s="42">
        <v>442</v>
      </c>
      <c r="E5" s="58">
        <v>35</v>
      </c>
      <c r="F5" s="58">
        <v>35</v>
      </c>
      <c r="G5" s="58"/>
      <c r="H5" s="6">
        <f t="shared" si="0"/>
        <v>15470</v>
      </c>
      <c r="J5" s="2" t="s">
        <v>3</v>
      </c>
      <c r="K5" s="42">
        <v>421</v>
      </c>
      <c r="L5" s="6">
        <f t="shared" si="1"/>
        <v>14735</v>
      </c>
      <c r="M5" s="6">
        <v>14735</v>
      </c>
    </row>
    <row r="6" spans="1:14" x14ac:dyDescent="0.4">
      <c r="B6" s="56" t="s">
        <v>75</v>
      </c>
      <c r="C6" s="2" t="s">
        <v>63</v>
      </c>
      <c r="D6" s="42">
        <v>225</v>
      </c>
      <c r="E6" s="58">
        <v>35</v>
      </c>
      <c r="F6" s="58">
        <v>35</v>
      </c>
      <c r="G6" s="58"/>
      <c r="H6" s="6">
        <f t="shared" si="0"/>
        <v>7875</v>
      </c>
      <c r="K6" s="42">
        <v>225</v>
      </c>
      <c r="L6" s="6">
        <f t="shared" si="1"/>
        <v>7875</v>
      </c>
      <c r="M6" s="99">
        <v>7875</v>
      </c>
    </row>
    <row r="7" spans="1:14" ht="43.75" x14ac:dyDescent="0.4">
      <c r="A7" s="4">
        <v>5</v>
      </c>
      <c r="B7" s="56" t="s">
        <v>5</v>
      </c>
      <c r="C7" s="2" t="s">
        <v>515</v>
      </c>
      <c r="D7" s="42">
        <v>421</v>
      </c>
      <c r="E7" s="58">
        <v>200</v>
      </c>
      <c r="F7" s="58"/>
      <c r="G7" s="58"/>
      <c r="H7" s="6">
        <f t="shared" si="0"/>
        <v>84200</v>
      </c>
      <c r="J7" s="2" t="s">
        <v>5</v>
      </c>
      <c r="K7" s="42">
        <v>421</v>
      </c>
      <c r="L7" s="6">
        <f t="shared" si="1"/>
        <v>0</v>
      </c>
      <c r="M7" s="6">
        <v>0</v>
      </c>
      <c r="N7" s="7" t="s">
        <v>33</v>
      </c>
    </row>
    <row r="8" spans="1:14" x14ac:dyDescent="0.4">
      <c r="A8" s="42"/>
      <c r="B8" s="57" t="s">
        <v>556</v>
      </c>
      <c r="D8" s="42">
        <v>163</v>
      </c>
      <c r="E8" s="58"/>
      <c r="F8" s="58">
        <v>32</v>
      </c>
      <c r="G8" s="58"/>
      <c r="H8" s="6"/>
      <c r="K8" s="42">
        <v>163</v>
      </c>
      <c r="L8" s="6">
        <f t="shared" si="1"/>
        <v>5216</v>
      </c>
      <c r="M8" s="99">
        <v>5216</v>
      </c>
    </row>
    <row r="9" spans="1:14" x14ac:dyDescent="0.4">
      <c r="A9" s="42"/>
      <c r="B9" s="57" t="s">
        <v>557</v>
      </c>
      <c r="D9" s="42">
        <v>144</v>
      </c>
      <c r="E9" s="58"/>
      <c r="F9" s="58">
        <v>38</v>
      </c>
      <c r="G9" s="58"/>
      <c r="H9" s="6"/>
      <c r="K9" s="42">
        <v>144</v>
      </c>
      <c r="L9" s="6">
        <f t="shared" si="1"/>
        <v>5472</v>
      </c>
      <c r="M9" s="99">
        <v>5472</v>
      </c>
    </row>
    <row r="10" spans="1:14" x14ac:dyDescent="0.4">
      <c r="A10" s="42"/>
      <c r="B10" s="57" t="s">
        <v>558</v>
      </c>
      <c r="D10" s="42">
        <v>42</v>
      </c>
      <c r="E10" s="58"/>
      <c r="F10" s="58">
        <v>25</v>
      </c>
      <c r="G10" s="58"/>
      <c r="H10" s="6"/>
      <c r="K10" s="42">
        <v>42</v>
      </c>
      <c r="L10" s="6">
        <f t="shared" si="1"/>
        <v>1050</v>
      </c>
      <c r="M10" s="99">
        <v>1050</v>
      </c>
    </row>
    <row r="11" spans="1:14" x14ac:dyDescent="0.4">
      <c r="A11" s="4">
        <v>6</v>
      </c>
      <c r="B11" s="56" t="s">
        <v>6</v>
      </c>
      <c r="C11" s="2" t="s">
        <v>63</v>
      </c>
      <c r="D11" s="42">
        <v>421</v>
      </c>
      <c r="E11" s="58">
        <v>15</v>
      </c>
      <c r="F11" s="58">
        <v>14</v>
      </c>
      <c r="G11" s="58"/>
      <c r="H11" s="6">
        <f t="shared" si="0"/>
        <v>6315</v>
      </c>
      <c r="J11" s="2" t="s">
        <v>6</v>
      </c>
      <c r="K11" s="42">
        <v>421</v>
      </c>
      <c r="L11" s="6">
        <f t="shared" si="1"/>
        <v>5894</v>
      </c>
      <c r="M11" s="6">
        <v>5894</v>
      </c>
    </row>
    <row r="12" spans="1:14" x14ac:dyDescent="0.4">
      <c r="A12" s="4">
        <v>7</v>
      </c>
      <c r="B12" s="56" t="s">
        <v>7</v>
      </c>
      <c r="C12" s="2" t="s">
        <v>70</v>
      </c>
      <c r="D12" s="42">
        <v>421</v>
      </c>
      <c r="E12" s="58">
        <v>30</v>
      </c>
      <c r="F12" s="58"/>
      <c r="G12" s="58"/>
      <c r="H12" s="6">
        <f t="shared" si="0"/>
        <v>12630</v>
      </c>
      <c r="J12" s="2" t="s">
        <v>7</v>
      </c>
      <c r="K12" s="42">
        <v>421</v>
      </c>
      <c r="L12" s="6">
        <f t="shared" si="1"/>
        <v>0</v>
      </c>
      <c r="M12" s="6">
        <v>0</v>
      </c>
    </row>
    <row r="13" spans="1:14" x14ac:dyDescent="0.4">
      <c r="A13" s="42"/>
      <c r="B13" s="57" t="s">
        <v>559</v>
      </c>
      <c r="D13" s="42">
        <v>276</v>
      </c>
      <c r="E13" s="59"/>
      <c r="F13" s="58">
        <v>18</v>
      </c>
      <c r="G13" s="58"/>
      <c r="H13" s="6"/>
      <c r="K13" s="42">
        <v>276</v>
      </c>
      <c r="L13" s="6">
        <f t="shared" si="1"/>
        <v>4968</v>
      </c>
      <c r="M13" s="6">
        <v>4968</v>
      </c>
    </row>
    <row r="14" spans="1:14" x14ac:dyDescent="0.4">
      <c r="A14" s="42"/>
      <c r="B14" s="57" t="s">
        <v>560</v>
      </c>
      <c r="D14" s="42">
        <v>103</v>
      </c>
      <c r="E14" s="59"/>
      <c r="F14" s="58">
        <v>21</v>
      </c>
      <c r="G14" s="58"/>
      <c r="H14" s="6"/>
      <c r="K14" s="42">
        <v>103</v>
      </c>
      <c r="L14" s="6">
        <f t="shared" si="1"/>
        <v>2163</v>
      </c>
      <c r="M14" s="6">
        <v>2163</v>
      </c>
    </row>
    <row r="15" spans="1:14" x14ac:dyDescent="0.4">
      <c r="A15" s="42"/>
      <c r="B15" s="57" t="s">
        <v>558</v>
      </c>
      <c r="D15" s="42">
        <v>42</v>
      </c>
      <c r="E15" s="59"/>
      <c r="F15" s="58">
        <v>31</v>
      </c>
      <c r="G15" s="58"/>
      <c r="H15" s="6"/>
      <c r="K15" s="42">
        <v>42</v>
      </c>
      <c r="L15" s="6">
        <f t="shared" si="1"/>
        <v>1302</v>
      </c>
      <c r="M15" s="6">
        <v>1302</v>
      </c>
    </row>
    <row r="16" spans="1:14" x14ac:dyDescent="0.4">
      <c r="A16" s="4">
        <v>8</v>
      </c>
      <c r="B16" s="56" t="s">
        <v>66</v>
      </c>
      <c r="C16" s="2" t="s">
        <v>63</v>
      </c>
      <c r="D16" s="4">
        <v>421</v>
      </c>
      <c r="E16" s="58">
        <v>10</v>
      </c>
      <c r="F16" s="58">
        <v>10</v>
      </c>
      <c r="G16" s="58"/>
      <c r="H16" s="6">
        <f t="shared" si="0"/>
        <v>4210</v>
      </c>
      <c r="J16" s="2" t="s">
        <v>8</v>
      </c>
      <c r="K16" s="42">
        <v>421</v>
      </c>
      <c r="L16" s="6">
        <f t="shared" si="1"/>
        <v>4210</v>
      </c>
      <c r="M16" s="6">
        <v>4210</v>
      </c>
    </row>
    <row r="17" spans="1:14" x14ac:dyDescent="0.4">
      <c r="A17" s="4">
        <v>9</v>
      </c>
      <c r="B17" s="56" t="s">
        <v>9</v>
      </c>
      <c r="C17" s="2" t="s">
        <v>63</v>
      </c>
      <c r="D17" s="42">
        <v>421</v>
      </c>
      <c r="E17" s="58">
        <v>10</v>
      </c>
      <c r="F17" s="58">
        <v>10</v>
      </c>
      <c r="G17" s="58"/>
      <c r="H17" s="6">
        <f t="shared" si="0"/>
        <v>4210</v>
      </c>
      <c r="J17" s="2" t="s">
        <v>9</v>
      </c>
      <c r="K17" s="42">
        <v>421</v>
      </c>
      <c r="L17" s="6">
        <f t="shared" si="1"/>
        <v>4210</v>
      </c>
      <c r="M17" s="6">
        <v>4210</v>
      </c>
    </row>
    <row r="18" spans="1:14" x14ac:dyDescent="0.4">
      <c r="A18" s="4">
        <v>23</v>
      </c>
      <c r="B18" s="56" t="s">
        <v>23</v>
      </c>
      <c r="D18" s="42">
        <v>421</v>
      </c>
      <c r="E18" s="58">
        <v>55</v>
      </c>
      <c r="F18" s="58">
        <v>5</v>
      </c>
      <c r="G18" s="58"/>
      <c r="H18" s="6">
        <f>D18*E18</f>
        <v>23155</v>
      </c>
      <c r="J18" s="2" t="s">
        <v>23</v>
      </c>
      <c r="K18" s="42">
        <v>421</v>
      </c>
      <c r="L18" s="6">
        <f t="shared" si="1"/>
        <v>2105</v>
      </c>
      <c r="M18" s="6">
        <v>2105</v>
      </c>
    </row>
    <row r="19" spans="1:14" s="56" customFormat="1" ht="18.45" x14ac:dyDescent="0.4">
      <c r="A19" s="81"/>
      <c r="D19" s="81"/>
      <c r="E19" s="82"/>
      <c r="F19" s="82"/>
      <c r="G19" s="82"/>
      <c r="H19" s="83"/>
      <c r="L19" s="83"/>
      <c r="M19" s="84">
        <f>+SUM(L3:L18)</f>
        <v>83755</v>
      </c>
      <c r="N19" s="56" t="s">
        <v>564</v>
      </c>
    </row>
    <row r="20" spans="1:14" ht="29.15" x14ac:dyDescent="0.4">
      <c r="A20" s="4">
        <v>4</v>
      </c>
      <c r="B20" s="2" t="s">
        <v>4</v>
      </c>
      <c r="C20" s="2" t="s">
        <v>515</v>
      </c>
      <c r="D20" s="4">
        <v>442</v>
      </c>
      <c r="E20" s="58">
        <v>100</v>
      </c>
      <c r="F20" s="58"/>
      <c r="G20" s="58"/>
      <c r="H20" s="6">
        <f>D20*E20</f>
        <v>44200</v>
      </c>
      <c r="J20" s="2" t="s">
        <v>4</v>
      </c>
      <c r="L20" s="6">
        <v>20000</v>
      </c>
      <c r="N20" s="7" t="s">
        <v>32</v>
      </c>
    </row>
    <row r="21" spans="1:14" ht="29.15" x14ac:dyDescent="0.4">
      <c r="A21" s="4">
        <v>10</v>
      </c>
      <c r="B21" s="2" t="s">
        <v>10</v>
      </c>
      <c r="D21" s="4">
        <v>442</v>
      </c>
      <c r="E21" s="58">
        <v>200</v>
      </c>
      <c r="F21" s="58"/>
      <c r="G21" s="58"/>
      <c r="H21" s="6">
        <f t="shared" si="0"/>
        <v>88400</v>
      </c>
      <c r="J21" s="2" t="s">
        <v>10</v>
      </c>
      <c r="L21" s="6">
        <v>25000</v>
      </c>
      <c r="M21" s="6">
        <v>16586</v>
      </c>
      <c r="N21" s="7" t="s">
        <v>34</v>
      </c>
    </row>
    <row r="22" spans="1:14" x14ac:dyDescent="0.4">
      <c r="A22" s="4">
        <v>11</v>
      </c>
      <c r="B22" s="2" t="s">
        <v>11</v>
      </c>
      <c r="D22" s="4">
        <v>442</v>
      </c>
      <c r="E22" s="58">
        <v>50</v>
      </c>
      <c r="F22" s="58"/>
      <c r="G22" s="58"/>
      <c r="H22" s="6">
        <f t="shared" si="0"/>
        <v>22100</v>
      </c>
      <c r="J22" s="2" t="s">
        <v>11</v>
      </c>
      <c r="L22" s="6">
        <f>12*270</f>
        <v>3240</v>
      </c>
    </row>
    <row r="23" spans="1:14" x14ac:dyDescent="0.4">
      <c r="A23" s="4">
        <v>12</v>
      </c>
      <c r="B23" s="2" t="s">
        <v>12</v>
      </c>
      <c r="D23" s="4">
        <v>442</v>
      </c>
      <c r="E23" s="58">
        <v>40</v>
      </c>
      <c r="F23" s="58"/>
      <c r="G23" s="58"/>
      <c r="H23" s="6">
        <f t="shared" si="0"/>
        <v>17680</v>
      </c>
      <c r="J23" s="2" t="s">
        <v>12</v>
      </c>
      <c r="L23" s="6">
        <f>312*40</f>
        <v>12480</v>
      </c>
    </row>
    <row r="24" spans="1:14" x14ac:dyDescent="0.4">
      <c r="A24" s="4">
        <v>13</v>
      </c>
      <c r="B24" s="2" t="s">
        <v>73</v>
      </c>
      <c r="D24" s="4">
        <v>442</v>
      </c>
      <c r="E24" s="58">
        <v>30</v>
      </c>
      <c r="F24" s="58"/>
      <c r="G24" s="58"/>
      <c r="H24" s="6">
        <f t="shared" si="0"/>
        <v>13260</v>
      </c>
      <c r="J24" s="2" t="s">
        <v>13</v>
      </c>
      <c r="L24" s="6">
        <f>7*600</f>
        <v>4200</v>
      </c>
    </row>
    <row r="25" spans="1:14" x14ac:dyDescent="0.4">
      <c r="A25" s="4">
        <v>14</v>
      </c>
      <c r="B25" s="2" t="s">
        <v>14</v>
      </c>
      <c r="D25" s="4">
        <v>442</v>
      </c>
      <c r="E25" s="58">
        <v>175</v>
      </c>
      <c r="F25" s="58"/>
      <c r="G25" s="58"/>
      <c r="H25" s="6">
        <f t="shared" si="0"/>
        <v>77350</v>
      </c>
      <c r="J25" s="2" t="s">
        <v>14</v>
      </c>
      <c r="L25" s="6">
        <v>35000</v>
      </c>
    </row>
    <row r="26" spans="1:14" x14ac:dyDescent="0.4">
      <c r="A26" s="4">
        <v>15</v>
      </c>
      <c r="B26" s="2" t="s">
        <v>15</v>
      </c>
      <c r="D26" s="4">
        <v>442</v>
      </c>
      <c r="E26" s="58"/>
      <c r="F26" s="58"/>
      <c r="G26" s="58"/>
      <c r="H26" s="6">
        <f t="shared" si="0"/>
        <v>0</v>
      </c>
      <c r="J26" s="2" t="s">
        <v>15</v>
      </c>
      <c r="L26" s="6">
        <v>10000</v>
      </c>
    </row>
    <row r="27" spans="1:14" x14ac:dyDescent="0.4">
      <c r="A27" s="4">
        <v>16</v>
      </c>
      <c r="B27" s="2" t="s">
        <v>16</v>
      </c>
      <c r="D27" s="4">
        <v>442</v>
      </c>
      <c r="E27" s="58"/>
      <c r="F27" s="58"/>
      <c r="G27" s="58"/>
      <c r="H27" s="6">
        <f t="shared" si="0"/>
        <v>0</v>
      </c>
      <c r="J27" s="2" t="s">
        <v>16</v>
      </c>
      <c r="L27" s="6">
        <v>3000</v>
      </c>
    </row>
    <row r="28" spans="1:14" x14ac:dyDescent="0.4">
      <c r="A28" s="4">
        <v>17</v>
      </c>
      <c r="B28" s="2" t="s">
        <v>17</v>
      </c>
      <c r="D28" s="4">
        <v>442</v>
      </c>
      <c r="E28" s="58"/>
      <c r="F28" s="58"/>
      <c r="G28" s="58"/>
      <c r="H28" s="6">
        <f t="shared" si="0"/>
        <v>0</v>
      </c>
      <c r="J28" s="2" t="s">
        <v>17</v>
      </c>
      <c r="L28" s="6">
        <v>8000</v>
      </c>
    </row>
    <row r="29" spans="1:14" x14ac:dyDescent="0.4">
      <c r="A29" s="4">
        <v>18</v>
      </c>
      <c r="B29" s="2" t="s">
        <v>18</v>
      </c>
      <c r="D29" s="4">
        <v>442</v>
      </c>
      <c r="E29" s="58">
        <v>50</v>
      </c>
      <c r="F29" s="58"/>
      <c r="G29" s="58"/>
      <c r="H29" s="6">
        <f t="shared" si="0"/>
        <v>22100</v>
      </c>
      <c r="J29" s="2" t="s">
        <v>18</v>
      </c>
      <c r="L29" s="6">
        <v>8000</v>
      </c>
    </row>
    <row r="30" spans="1:14" x14ac:dyDescent="0.4">
      <c r="A30" s="4">
        <v>19</v>
      </c>
      <c r="B30" s="2" t="s">
        <v>19</v>
      </c>
      <c r="D30" s="4">
        <v>442</v>
      </c>
      <c r="E30" s="58"/>
      <c r="F30" s="58"/>
      <c r="G30" s="58"/>
      <c r="H30" s="6">
        <f t="shared" si="0"/>
        <v>0</v>
      </c>
      <c r="J30" s="2" t="s">
        <v>19</v>
      </c>
      <c r="L30" s="6"/>
    </row>
    <row r="31" spans="1:14" x14ac:dyDescent="0.4">
      <c r="A31" s="4">
        <v>20</v>
      </c>
      <c r="B31" s="2" t="s">
        <v>20</v>
      </c>
      <c r="D31" s="4">
        <v>442</v>
      </c>
      <c r="E31" s="58">
        <v>30</v>
      </c>
      <c r="F31" s="58"/>
      <c r="G31" s="58"/>
      <c r="H31" s="6">
        <f t="shared" si="0"/>
        <v>13260</v>
      </c>
      <c r="J31" s="2" t="s">
        <v>20</v>
      </c>
      <c r="L31" s="6">
        <v>7000</v>
      </c>
    </row>
    <row r="32" spans="1:14" x14ac:dyDescent="0.4">
      <c r="A32" s="4">
        <v>21</v>
      </c>
      <c r="B32" s="2" t="s">
        <v>21</v>
      </c>
      <c r="D32" s="4">
        <v>442</v>
      </c>
      <c r="E32" s="58">
        <v>150</v>
      </c>
      <c r="F32" s="58"/>
      <c r="G32" s="58"/>
      <c r="H32" s="6">
        <f t="shared" si="0"/>
        <v>66300</v>
      </c>
      <c r="J32" s="2" t="s">
        <v>21</v>
      </c>
      <c r="L32" s="6">
        <v>30000</v>
      </c>
    </row>
    <row r="33" spans="1:13" x14ac:dyDescent="0.4">
      <c r="A33" s="4">
        <v>22</v>
      </c>
      <c r="B33" s="2" t="s">
        <v>22</v>
      </c>
      <c r="D33" s="4">
        <v>442</v>
      </c>
      <c r="E33" s="58">
        <v>30</v>
      </c>
      <c r="F33" s="58"/>
      <c r="G33" s="58"/>
      <c r="H33" s="6">
        <f t="shared" si="0"/>
        <v>13260</v>
      </c>
      <c r="J33" s="2" t="s">
        <v>22</v>
      </c>
      <c r="L33" s="6">
        <v>8000</v>
      </c>
    </row>
    <row r="34" spans="1:13" x14ac:dyDescent="0.4">
      <c r="A34" s="4">
        <v>24</v>
      </c>
      <c r="B34" s="2" t="s">
        <v>74</v>
      </c>
      <c r="E34" s="58">
        <v>150</v>
      </c>
      <c r="F34" s="58"/>
      <c r="G34" s="58"/>
      <c r="H34" s="6"/>
      <c r="L34" s="6"/>
    </row>
    <row r="35" spans="1:13" x14ac:dyDescent="0.4">
      <c r="A35" s="4">
        <v>25</v>
      </c>
      <c r="B35" s="2" t="s">
        <v>24</v>
      </c>
      <c r="D35" s="4">
        <v>28</v>
      </c>
      <c r="E35" s="58">
        <v>150</v>
      </c>
      <c r="F35" s="58"/>
      <c r="G35" s="58"/>
      <c r="H35" s="6">
        <f t="shared" si="0"/>
        <v>4200</v>
      </c>
      <c r="J35" s="2" t="s">
        <v>24</v>
      </c>
      <c r="L35" s="6">
        <v>3000</v>
      </c>
    </row>
    <row r="36" spans="1:13" x14ac:dyDescent="0.4">
      <c r="A36" s="4">
        <v>26</v>
      </c>
      <c r="B36" s="2" t="s">
        <v>67</v>
      </c>
      <c r="E36" s="58">
        <v>350</v>
      </c>
      <c r="F36" s="58"/>
      <c r="G36" s="58"/>
      <c r="H36" s="6">
        <f t="shared" si="0"/>
        <v>0</v>
      </c>
      <c r="L36" s="6"/>
    </row>
    <row r="37" spans="1:13" x14ac:dyDescent="0.4">
      <c r="A37" s="4">
        <v>27</v>
      </c>
      <c r="B37" s="2" t="s">
        <v>68</v>
      </c>
      <c r="E37" s="58">
        <v>150</v>
      </c>
      <c r="F37" s="58"/>
      <c r="G37" s="58"/>
      <c r="H37" s="6">
        <f t="shared" si="0"/>
        <v>0</v>
      </c>
      <c r="L37" s="6"/>
    </row>
    <row r="38" spans="1:13" x14ac:dyDescent="0.4">
      <c r="E38" s="31"/>
      <c r="F38" s="31"/>
      <c r="G38" s="31"/>
      <c r="H38" s="6"/>
      <c r="L38" s="6"/>
    </row>
    <row r="39" spans="1:13" s="17" customFormat="1" ht="15.9" x14ac:dyDescent="0.4">
      <c r="A39" s="16"/>
      <c r="D39" s="16"/>
      <c r="E39" s="32"/>
      <c r="F39" s="32"/>
      <c r="G39" s="32"/>
      <c r="H39" s="19">
        <f>SUM(H3:H35)</f>
        <v>565885</v>
      </c>
      <c r="L39" s="19">
        <f>SUM(L3:L33)</f>
        <v>257675</v>
      </c>
    </row>
    <row r="40" spans="1:13" x14ac:dyDescent="0.4">
      <c r="E40" s="31"/>
      <c r="F40" s="31"/>
      <c r="G40" s="31"/>
      <c r="H40" s="6"/>
      <c r="L40" s="6"/>
    </row>
    <row r="41" spans="1:13" x14ac:dyDescent="0.4">
      <c r="E41" s="31"/>
      <c r="F41" s="31"/>
      <c r="G41" s="31"/>
      <c r="H41" s="6"/>
      <c r="L41" s="6"/>
    </row>
    <row r="42" spans="1:13" x14ac:dyDescent="0.4">
      <c r="E42" s="31"/>
      <c r="F42" s="31"/>
      <c r="G42" s="31"/>
    </row>
    <row r="43" spans="1:13" ht="15.9" x14ac:dyDescent="0.4">
      <c r="A43" s="4" t="s">
        <v>79</v>
      </c>
      <c r="B43" s="21" t="s">
        <v>57</v>
      </c>
      <c r="C43" s="21"/>
      <c r="D43" s="2" t="s">
        <v>26</v>
      </c>
      <c r="E43" s="7"/>
      <c r="F43" s="7"/>
      <c r="G43" s="7"/>
      <c r="J43" s="12" t="s">
        <v>35</v>
      </c>
      <c r="K43" s="12"/>
      <c r="L43" s="6"/>
    </row>
    <row r="44" spans="1:13" x14ac:dyDescent="0.4">
      <c r="B44" s="2" t="s">
        <v>58</v>
      </c>
      <c r="D44" s="4">
        <f>25+50</f>
        <v>75</v>
      </c>
      <c r="E44" s="31">
        <v>250</v>
      </c>
      <c r="F44" s="31"/>
      <c r="G44" s="31"/>
      <c r="H44" s="6">
        <f>D44*E44</f>
        <v>18750</v>
      </c>
      <c r="J44" s="8" t="s">
        <v>36</v>
      </c>
      <c r="K44" s="8"/>
      <c r="L44" s="13">
        <v>7000</v>
      </c>
      <c r="M44" s="20">
        <f>L44+10%*L44</f>
        <v>7700</v>
      </c>
    </row>
    <row r="45" spans="1:13" ht="17.149999999999999" x14ac:dyDescent="0.4">
      <c r="B45" s="2" t="s">
        <v>59</v>
      </c>
      <c r="D45" s="4">
        <f>53+51+35+43+41</f>
        <v>223</v>
      </c>
      <c r="E45" s="31">
        <v>325</v>
      </c>
      <c r="F45" s="31"/>
      <c r="G45" s="31"/>
      <c r="H45" s="6">
        <f>D45*E45</f>
        <v>72475</v>
      </c>
      <c r="J45" s="10" t="s">
        <v>53</v>
      </c>
      <c r="K45" s="10"/>
      <c r="L45" s="13">
        <v>6000</v>
      </c>
      <c r="M45" s="20">
        <f t="shared" ref="M45:M64" si="2">L45+10%*L45</f>
        <v>6600</v>
      </c>
    </row>
    <row r="46" spans="1:13" ht="34.299999999999997" x14ac:dyDescent="0.4">
      <c r="B46" s="2" t="s">
        <v>60</v>
      </c>
      <c r="D46" s="4">
        <f>46+25+32</f>
        <v>103</v>
      </c>
      <c r="E46" s="31">
        <v>375</v>
      </c>
      <c r="F46" s="31"/>
      <c r="G46" s="31"/>
      <c r="H46" s="6">
        <f>D46*E46</f>
        <v>38625</v>
      </c>
      <c r="J46" s="10" t="s">
        <v>52</v>
      </c>
      <c r="K46" s="10"/>
      <c r="L46" s="13">
        <v>5000</v>
      </c>
      <c r="M46" s="20">
        <f t="shared" si="2"/>
        <v>5500</v>
      </c>
    </row>
    <row r="47" spans="1:13" x14ac:dyDescent="0.4">
      <c r="B47" s="2" t="s">
        <v>61</v>
      </c>
      <c r="D47" s="4">
        <f>19+22</f>
        <v>41</v>
      </c>
      <c r="E47" s="31">
        <v>450</v>
      </c>
      <c r="F47" s="31"/>
      <c r="G47" s="31"/>
      <c r="H47" s="6">
        <f>D47*E47</f>
        <v>18450</v>
      </c>
      <c r="J47" s="9" t="s">
        <v>37</v>
      </c>
      <c r="K47" s="9"/>
      <c r="L47" s="13">
        <v>4700</v>
      </c>
      <c r="M47" s="20">
        <f t="shared" si="2"/>
        <v>5170</v>
      </c>
    </row>
    <row r="48" spans="1:13" x14ac:dyDescent="0.4">
      <c r="H48" s="20">
        <f>SUM(H44:H47)</f>
        <v>148300</v>
      </c>
      <c r="I48" s="20">
        <f>12*H48</f>
        <v>1779600</v>
      </c>
      <c r="J48" s="8" t="s">
        <v>43</v>
      </c>
      <c r="K48" s="8"/>
      <c r="L48" s="13">
        <v>4700</v>
      </c>
      <c r="M48" s="20">
        <f t="shared" si="2"/>
        <v>5170</v>
      </c>
    </row>
    <row r="49" spans="10:13" ht="17.149999999999999" x14ac:dyDescent="0.4">
      <c r="J49" s="10" t="s">
        <v>54</v>
      </c>
      <c r="K49" s="10"/>
      <c r="L49" s="13">
        <v>4700</v>
      </c>
      <c r="M49" s="20">
        <f t="shared" si="2"/>
        <v>5170</v>
      </c>
    </row>
    <row r="50" spans="10:13" ht="17.149999999999999" x14ac:dyDescent="0.4">
      <c r="J50" s="10" t="s">
        <v>38</v>
      </c>
      <c r="K50" s="10"/>
      <c r="L50" s="13">
        <v>4500</v>
      </c>
      <c r="M50" s="20">
        <f t="shared" si="2"/>
        <v>4950</v>
      </c>
    </row>
    <row r="51" spans="10:13" ht="17.149999999999999" x14ac:dyDescent="0.4">
      <c r="J51" s="10" t="s">
        <v>39</v>
      </c>
      <c r="K51" s="10"/>
      <c r="L51" s="13">
        <v>4500</v>
      </c>
      <c r="M51" s="20">
        <f t="shared" si="2"/>
        <v>4950</v>
      </c>
    </row>
    <row r="52" spans="10:13" x14ac:dyDescent="0.4">
      <c r="J52" s="8" t="s">
        <v>40</v>
      </c>
      <c r="K52" s="8"/>
      <c r="L52" s="13">
        <v>4500</v>
      </c>
      <c r="M52" s="20">
        <f t="shared" si="2"/>
        <v>4950</v>
      </c>
    </row>
    <row r="53" spans="10:13" ht="17.149999999999999" x14ac:dyDescent="0.4">
      <c r="J53" s="10" t="s">
        <v>51</v>
      </c>
      <c r="K53" s="10"/>
      <c r="L53" s="13">
        <v>4000</v>
      </c>
      <c r="M53" s="20">
        <f t="shared" si="2"/>
        <v>4400</v>
      </c>
    </row>
    <row r="54" spans="10:13" x14ac:dyDescent="0.4">
      <c r="J54" s="8" t="s">
        <v>42</v>
      </c>
      <c r="K54" s="8"/>
      <c r="L54" s="13">
        <v>3800</v>
      </c>
      <c r="M54" s="20">
        <f t="shared" si="2"/>
        <v>4180</v>
      </c>
    </row>
    <row r="55" spans="10:13" x14ac:dyDescent="0.4">
      <c r="J55" s="8" t="s">
        <v>44</v>
      </c>
      <c r="K55" s="8"/>
      <c r="L55" s="13">
        <v>3800</v>
      </c>
      <c r="M55" s="20">
        <f t="shared" si="2"/>
        <v>4180</v>
      </c>
    </row>
    <row r="56" spans="10:13" ht="17.149999999999999" x14ac:dyDescent="0.4">
      <c r="J56" s="10" t="s">
        <v>45</v>
      </c>
      <c r="K56" s="10"/>
      <c r="L56" s="13">
        <v>3300</v>
      </c>
      <c r="M56" s="20">
        <f t="shared" si="2"/>
        <v>3630</v>
      </c>
    </row>
    <row r="57" spans="10:13" ht="17.149999999999999" x14ac:dyDescent="0.4">
      <c r="J57" s="10" t="s">
        <v>56</v>
      </c>
      <c r="K57" s="10"/>
      <c r="L57" s="13">
        <v>3200</v>
      </c>
      <c r="M57" s="20">
        <f t="shared" si="2"/>
        <v>3520</v>
      </c>
    </row>
    <row r="58" spans="10:13" x14ac:dyDescent="0.4">
      <c r="J58" s="8" t="s">
        <v>41</v>
      </c>
      <c r="K58" s="8"/>
      <c r="L58" s="13">
        <v>3100</v>
      </c>
      <c r="M58" s="20">
        <f t="shared" si="2"/>
        <v>3410</v>
      </c>
    </row>
    <row r="59" spans="10:13" ht="17.149999999999999" x14ac:dyDescent="0.4">
      <c r="J59" s="10" t="s">
        <v>46</v>
      </c>
      <c r="K59" s="10"/>
      <c r="L59" s="13">
        <v>3000</v>
      </c>
      <c r="M59" s="20">
        <f t="shared" si="2"/>
        <v>3300</v>
      </c>
    </row>
    <row r="60" spans="10:13" ht="17.149999999999999" x14ac:dyDescent="0.4">
      <c r="J60" s="10" t="s">
        <v>47</v>
      </c>
      <c r="K60" s="10"/>
      <c r="L60" s="13">
        <v>3000</v>
      </c>
      <c r="M60" s="20">
        <f t="shared" si="2"/>
        <v>3300</v>
      </c>
    </row>
    <row r="61" spans="10:13" ht="17.149999999999999" x14ac:dyDescent="0.4">
      <c r="J61" s="10" t="s">
        <v>48</v>
      </c>
      <c r="K61" s="10"/>
      <c r="L61" s="13">
        <v>3000</v>
      </c>
      <c r="M61" s="20">
        <f t="shared" si="2"/>
        <v>3300</v>
      </c>
    </row>
    <row r="62" spans="10:13" ht="17.149999999999999" x14ac:dyDescent="0.4">
      <c r="J62" s="10" t="s">
        <v>49</v>
      </c>
      <c r="K62" s="10"/>
      <c r="L62" s="13">
        <v>2500</v>
      </c>
      <c r="M62" s="20">
        <f t="shared" si="2"/>
        <v>2750</v>
      </c>
    </row>
    <row r="63" spans="10:13" ht="17.149999999999999" x14ac:dyDescent="0.4">
      <c r="J63" s="10" t="s">
        <v>50</v>
      </c>
      <c r="K63" s="10"/>
      <c r="L63" s="13">
        <v>2500</v>
      </c>
      <c r="M63" s="20">
        <f t="shared" si="2"/>
        <v>2750</v>
      </c>
    </row>
    <row r="64" spans="10:13" ht="17.149999999999999" x14ac:dyDescent="0.4">
      <c r="J64" s="10" t="s">
        <v>55</v>
      </c>
      <c r="K64" s="10"/>
      <c r="L64" s="13">
        <v>2500</v>
      </c>
      <c r="M64" s="20">
        <f t="shared" si="2"/>
        <v>2750</v>
      </c>
    </row>
    <row r="65" spans="1:12" s="12" customFormat="1" x14ac:dyDescent="0.4">
      <c r="A65" s="14"/>
      <c r="D65" s="14"/>
      <c r="E65" s="33"/>
      <c r="F65" s="33"/>
      <c r="G65" s="33"/>
      <c r="H65" s="11">
        <f>SUM(H44:H48)</f>
        <v>296600</v>
      </c>
      <c r="I65" s="15">
        <f>12*H65</f>
        <v>3559200</v>
      </c>
      <c r="L65" s="15">
        <f>SUM(L44:L64)</f>
        <v>83300</v>
      </c>
    </row>
    <row r="67" spans="1:12" x14ac:dyDescent="0.4">
      <c r="L67" s="15">
        <f>12*L65</f>
        <v>999600</v>
      </c>
    </row>
    <row r="71" spans="1:12" x14ac:dyDescent="0.4">
      <c r="B71" s="2" t="s">
        <v>76</v>
      </c>
    </row>
    <row r="72" spans="1:12" x14ac:dyDescent="0.4">
      <c r="B72" s="2" t="s">
        <v>58</v>
      </c>
      <c r="C72" s="4"/>
    </row>
    <row r="73" spans="1:12" x14ac:dyDescent="0.4">
      <c r="B73" s="2" t="s">
        <v>77</v>
      </c>
      <c r="C73" s="4">
        <f>51+35+43+41</f>
        <v>170</v>
      </c>
      <c r="D73" s="4">
        <v>32</v>
      </c>
      <c r="E73" s="29">
        <f>C73*D73</f>
        <v>5440</v>
      </c>
    </row>
    <row r="74" spans="1:12" x14ac:dyDescent="0.4">
      <c r="B74" s="2" t="s">
        <v>78</v>
      </c>
      <c r="C74" s="4">
        <f>41+46+25+32</f>
        <v>144</v>
      </c>
      <c r="D74" s="4">
        <v>38</v>
      </c>
      <c r="E74" s="29">
        <f t="shared" ref="E74:E75" si="3">C74*D74</f>
        <v>5472</v>
      </c>
    </row>
    <row r="75" spans="1:12" x14ac:dyDescent="0.4">
      <c r="B75" s="2" t="s">
        <v>61</v>
      </c>
      <c r="C75" s="4">
        <f>19+22</f>
        <v>41</v>
      </c>
      <c r="D75" s="4">
        <v>25</v>
      </c>
      <c r="E75" s="29">
        <f t="shared" si="3"/>
        <v>1025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F96-FA8D-410C-8805-E6616D337F09}">
  <dimension ref="A2:R20"/>
  <sheetViews>
    <sheetView workbookViewId="0">
      <selection activeCell="F13" sqref="F13"/>
    </sheetView>
  </sheetViews>
  <sheetFormatPr defaultRowHeight="14.6" x14ac:dyDescent="0.4"/>
  <cols>
    <col min="1" max="1" width="13.921875" bestFit="1" customWidth="1"/>
    <col min="2" max="2" width="12.53515625" customWidth="1"/>
    <col min="3" max="3" width="14" customWidth="1"/>
    <col min="4" max="4" width="11.765625" customWidth="1"/>
    <col min="5" max="5" width="13.921875" customWidth="1"/>
    <col min="6" max="6" width="18.3828125" customWidth="1"/>
    <col min="7" max="8" width="9.3046875" bestFit="1" customWidth="1"/>
    <col min="9" max="9" width="9.921875" customWidth="1"/>
    <col min="10" max="10" width="13.15234375" customWidth="1"/>
    <col min="11" max="11" width="9.3046875" bestFit="1" customWidth="1"/>
    <col min="12" max="12" width="9.765625" bestFit="1" customWidth="1"/>
    <col min="13" max="13" width="10.07421875" bestFit="1" customWidth="1"/>
    <col min="14" max="14" width="9.765625" bestFit="1" customWidth="1"/>
    <col min="15" max="16" width="10.07421875" bestFit="1" customWidth="1"/>
    <col min="17" max="17" width="11.921875" customWidth="1"/>
    <col min="18" max="18" width="10.07421875" bestFit="1" customWidth="1"/>
  </cols>
  <sheetData>
    <row r="2" spans="1:18" x14ac:dyDescent="0.4">
      <c r="A2" s="8"/>
      <c r="B2" s="96">
        <v>10</v>
      </c>
      <c r="C2" s="96">
        <v>11</v>
      </c>
      <c r="D2" s="96">
        <v>12</v>
      </c>
      <c r="E2" s="96">
        <v>13</v>
      </c>
      <c r="F2" s="96">
        <v>14</v>
      </c>
      <c r="G2" s="96">
        <v>15</v>
      </c>
      <c r="H2" s="96">
        <v>16</v>
      </c>
      <c r="I2" s="96">
        <v>17</v>
      </c>
      <c r="J2" s="96">
        <v>18</v>
      </c>
      <c r="K2" s="96">
        <v>19</v>
      </c>
      <c r="L2" s="96">
        <v>20</v>
      </c>
      <c r="M2" s="96">
        <v>21</v>
      </c>
      <c r="N2" s="96">
        <v>22</v>
      </c>
      <c r="O2" s="96">
        <v>24</v>
      </c>
      <c r="P2" s="96">
        <v>25</v>
      </c>
      <c r="Q2" s="96">
        <v>26</v>
      </c>
      <c r="R2" s="96">
        <v>27</v>
      </c>
    </row>
    <row r="3" spans="1:18" s="98" customFormat="1" ht="33.9" customHeight="1" x14ac:dyDescent="0.4">
      <c r="A3" s="100" t="s">
        <v>603</v>
      </c>
      <c r="B3" s="101" t="s">
        <v>593</v>
      </c>
      <c r="C3" s="101" t="s">
        <v>594</v>
      </c>
      <c r="D3" s="101" t="s">
        <v>595</v>
      </c>
      <c r="E3" s="101" t="s">
        <v>596</v>
      </c>
      <c r="F3" s="101" t="s">
        <v>597</v>
      </c>
      <c r="G3" s="101" t="s">
        <v>15</v>
      </c>
      <c r="H3" s="101" t="s">
        <v>16</v>
      </c>
      <c r="I3" s="101" t="s">
        <v>17</v>
      </c>
      <c r="J3" s="101" t="s">
        <v>598</v>
      </c>
      <c r="K3" s="101" t="s">
        <v>19</v>
      </c>
      <c r="L3" s="101" t="s">
        <v>20</v>
      </c>
      <c r="M3" s="101" t="s">
        <v>21</v>
      </c>
      <c r="N3" s="101" t="s">
        <v>22</v>
      </c>
      <c r="O3" s="101" t="s">
        <v>74</v>
      </c>
      <c r="P3" s="101" t="s">
        <v>24</v>
      </c>
      <c r="Q3" s="101" t="s">
        <v>67</v>
      </c>
      <c r="R3" s="101" t="s">
        <v>68</v>
      </c>
    </row>
    <row r="4" spans="1:18" x14ac:dyDescent="0.4">
      <c r="A4" s="8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8" x14ac:dyDescent="0.4">
      <c r="A5" s="8" t="s">
        <v>599</v>
      </c>
      <c r="B5" s="96">
        <v>442</v>
      </c>
      <c r="C5" s="96">
        <v>442</v>
      </c>
      <c r="D5" s="96">
        <v>442</v>
      </c>
      <c r="E5" s="96">
        <v>442</v>
      </c>
      <c r="F5" s="96">
        <v>442</v>
      </c>
      <c r="G5" s="96">
        <v>442</v>
      </c>
      <c r="H5" s="96">
        <v>442</v>
      </c>
      <c r="I5" s="96">
        <v>442</v>
      </c>
      <c r="J5" s="96">
        <v>442</v>
      </c>
      <c r="K5" s="96">
        <v>442</v>
      </c>
      <c r="L5" s="96">
        <v>442</v>
      </c>
      <c r="M5" s="96">
        <v>442</v>
      </c>
      <c r="N5" s="96">
        <v>442</v>
      </c>
      <c r="O5" s="96"/>
      <c r="P5" s="96">
        <v>25</v>
      </c>
      <c r="Q5" s="96">
        <v>442</v>
      </c>
      <c r="R5" s="96"/>
    </row>
    <row r="6" spans="1:18" x14ac:dyDescent="0.4">
      <c r="A6" s="8" t="s">
        <v>27</v>
      </c>
      <c r="B6" s="102">
        <v>200</v>
      </c>
      <c r="C6" s="102">
        <v>50</v>
      </c>
      <c r="D6" s="102">
        <v>40</v>
      </c>
      <c r="E6" s="102">
        <v>30</v>
      </c>
      <c r="F6" s="102">
        <v>175</v>
      </c>
      <c r="G6" s="102"/>
      <c r="H6" s="102"/>
      <c r="I6" s="102"/>
      <c r="J6" s="102">
        <v>50</v>
      </c>
      <c r="K6" s="102"/>
      <c r="L6" s="102">
        <v>30</v>
      </c>
      <c r="M6" s="102">
        <v>150</v>
      </c>
      <c r="N6" s="102">
        <v>30</v>
      </c>
      <c r="O6" s="102">
        <v>150</v>
      </c>
      <c r="P6" s="102">
        <v>150</v>
      </c>
      <c r="Q6" s="102">
        <v>350</v>
      </c>
      <c r="R6" s="102">
        <v>150</v>
      </c>
    </row>
    <row r="7" spans="1:18" x14ac:dyDescent="0.4">
      <c r="A7" s="8" t="s">
        <v>600</v>
      </c>
      <c r="B7" s="102">
        <f>B5*B6</f>
        <v>88400</v>
      </c>
      <c r="C7" s="102">
        <f t="shared" ref="C7:R7" si="0">C5*C6</f>
        <v>22100</v>
      </c>
      <c r="D7" s="102">
        <f t="shared" si="0"/>
        <v>17680</v>
      </c>
      <c r="E7" s="102">
        <f t="shared" si="0"/>
        <v>13260</v>
      </c>
      <c r="F7" s="102">
        <f t="shared" si="0"/>
        <v>77350</v>
      </c>
      <c r="G7" s="102">
        <f t="shared" si="0"/>
        <v>0</v>
      </c>
      <c r="H7" s="102">
        <f t="shared" si="0"/>
        <v>0</v>
      </c>
      <c r="I7" s="102">
        <f t="shared" si="0"/>
        <v>0</v>
      </c>
      <c r="J7" s="102">
        <f t="shared" si="0"/>
        <v>22100</v>
      </c>
      <c r="K7" s="102">
        <f t="shared" si="0"/>
        <v>0</v>
      </c>
      <c r="L7" s="102">
        <f t="shared" si="0"/>
        <v>13260</v>
      </c>
      <c r="M7" s="102">
        <f t="shared" si="0"/>
        <v>66300</v>
      </c>
      <c r="N7" s="102">
        <f t="shared" si="0"/>
        <v>13260</v>
      </c>
      <c r="O7" s="102">
        <f t="shared" si="0"/>
        <v>0</v>
      </c>
      <c r="P7" s="102">
        <f t="shared" si="0"/>
        <v>3750</v>
      </c>
      <c r="Q7" s="102">
        <f t="shared" si="0"/>
        <v>154700</v>
      </c>
      <c r="R7" s="102">
        <f t="shared" si="0"/>
        <v>0</v>
      </c>
    </row>
    <row r="8" spans="1:18" s="73" customFormat="1" x14ac:dyDescent="0.4">
      <c r="A8" s="103" t="s">
        <v>601</v>
      </c>
      <c r="B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B6</f>
        <v>43400</v>
      </c>
      <c r="C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C6</f>
        <v>10850</v>
      </c>
      <c r="D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D6</f>
        <v>8680</v>
      </c>
      <c r="E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E6</f>
        <v>6510</v>
      </c>
      <c r="F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F6</f>
        <v>37975</v>
      </c>
      <c r="G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G6</f>
        <v>0</v>
      </c>
      <c r="H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H6</f>
        <v>0</v>
      </c>
      <c r="I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I6</f>
        <v>0</v>
      </c>
      <c r="J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J6</f>
        <v>10850</v>
      </c>
      <c r="K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K6</f>
        <v>0</v>
      </c>
      <c r="L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L6</f>
        <v>6510</v>
      </c>
      <c r="M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M6</f>
        <v>32550</v>
      </c>
      <c r="N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N6</f>
        <v>6510</v>
      </c>
      <c r="O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O6</f>
        <v>32550</v>
      </c>
      <c r="P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P6</f>
        <v>32550</v>
      </c>
      <c r="Q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Q6</f>
        <v>75950</v>
      </c>
      <c r="R8" s="104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*R6</f>
        <v>32550</v>
      </c>
    </row>
    <row r="9" spans="1:18" x14ac:dyDescent="0.4">
      <c r="B9" s="58">
        <f>(COUNTA(Ankur!$C6:$C32)+COUNTA(Mukul!$C6:$C56)+COUNTA(Class_I!$C7:$C59)+COUNTA(Class_II!$C5:$C47)+COUNTA(Class_III!$C4:$C33)+COUNTA(Class_IV!$C4:$C44)+COUNTA(Class_V!$C5:$C45)+COUNTA(Class_VI!$C4:$C51)+COUNTA(Class_VII!$C5:$C29)+COUNTA(Class_VIII!$C4:$C34)+COUNTA(Class_IX!$C4:$C22)+COUNTA(Class_X!$C4:$C25))</f>
        <v>217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18" x14ac:dyDescent="0.4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</row>
    <row r="11" spans="1:18" x14ac:dyDescent="0.4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4" spans="1:18" x14ac:dyDescent="0.4">
      <c r="E14" s="90"/>
    </row>
    <row r="20" ht="14.15" customHeight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7368-59E8-4B19-A4A6-41EAD5B70EE6}">
  <dimension ref="A1:AH1048566"/>
  <sheetViews>
    <sheetView tabSelected="1" workbookViewId="0">
      <selection activeCell="C8" sqref="C8"/>
    </sheetView>
  </sheetViews>
  <sheetFormatPr defaultRowHeight="14.6" x14ac:dyDescent="0.4"/>
  <cols>
    <col min="1" max="1" width="13.765625" style="2" customWidth="1"/>
    <col min="2" max="2" width="10.15234375" style="6" bestFit="1" customWidth="1"/>
    <col min="3" max="3" width="10.15234375" style="6" customWidth="1"/>
    <col min="4" max="4" width="10.15234375" style="6" bestFit="1" customWidth="1"/>
    <col min="5" max="5" width="10.15234375" style="6" customWidth="1"/>
    <col min="6" max="6" width="15.15234375" style="6" bestFit="1" customWidth="1"/>
    <col min="7" max="7" width="15.15234375" style="6" customWidth="1"/>
    <col min="8" max="8" width="13.23046875" style="6" bestFit="1" customWidth="1"/>
    <col min="9" max="9" width="13.23046875" style="6" customWidth="1"/>
    <col min="10" max="10" width="12.3046875" style="6" bestFit="1" customWidth="1"/>
    <col min="11" max="11" width="12.3046875" style="6" customWidth="1"/>
    <col min="12" max="12" width="7.61328125" style="6" bestFit="1" customWidth="1"/>
    <col min="13" max="13" width="7.61328125" style="6" customWidth="1"/>
    <col min="14" max="14" width="7.61328125" style="6" bestFit="1" customWidth="1"/>
    <col min="15" max="15" width="7.61328125" style="6" customWidth="1"/>
    <col min="16" max="16" width="9.765625" style="6" bestFit="1" customWidth="1"/>
    <col min="17" max="17" width="9.765625" style="6" customWidth="1"/>
    <col min="18" max="18" width="10.15234375" style="6" bestFit="1" customWidth="1"/>
    <col min="19" max="19" width="10.15234375" style="6" customWidth="1"/>
    <col min="20" max="20" width="10.15234375" style="6" bestFit="1" customWidth="1"/>
    <col min="21" max="21" width="10.15234375" style="6" customWidth="1"/>
    <col min="22" max="22" width="13.3828125" style="6" customWidth="1"/>
    <col min="23" max="23" width="11.3046875" style="6" customWidth="1"/>
    <col min="24" max="24" width="12.15234375" style="6" bestFit="1" customWidth="1"/>
    <col min="25" max="25" width="12.15234375" style="6" customWidth="1"/>
    <col min="26" max="26" width="13.3046875" style="6" bestFit="1" customWidth="1"/>
    <col min="27" max="27" width="13.3046875" style="6" customWidth="1"/>
    <col min="28" max="28" width="15.61328125" style="6" bestFit="1" customWidth="1"/>
    <col min="29" max="29" width="11.3828125" style="6" customWidth="1"/>
    <col min="30" max="30" width="12.3046875" style="6" bestFit="1" customWidth="1"/>
    <col min="31" max="31" width="12.3046875" style="6" customWidth="1"/>
    <col min="32" max="32" width="7.53515625" style="6" bestFit="1" customWidth="1"/>
    <col min="33" max="33" width="7.53515625" style="6" customWidth="1"/>
    <col min="34" max="34" width="14.921875" style="6" bestFit="1" customWidth="1"/>
    <col min="35" max="16384" width="9.23046875" style="2"/>
  </cols>
  <sheetData>
    <row r="1" spans="1:1" x14ac:dyDescent="0.4">
      <c r="A1" s="94"/>
    </row>
    <row r="1048566" spans="8:8" x14ac:dyDescent="0.4">
      <c r="H1048566" s="6">
        <f>SUM(H1:H1048565)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A9F1-8FE3-4C21-8675-B5B4569E44F6}">
  <dimension ref="A1:AR449"/>
  <sheetViews>
    <sheetView topLeftCell="A40" workbookViewId="0">
      <selection activeCell="D128" sqref="D128"/>
    </sheetView>
  </sheetViews>
  <sheetFormatPr defaultRowHeight="14.6" x14ac:dyDescent="0.4"/>
  <cols>
    <col min="2" max="2" width="19.84375" customWidth="1"/>
    <col min="3" max="3" width="14.765625" customWidth="1"/>
    <col min="4" max="4" width="9.07421875" customWidth="1"/>
    <col min="5" max="5" width="12.921875" style="4" customWidth="1"/>
    <col min="6" max="6" width="8.53515625" style="4" customWidth="1"/>
    <col min="7" max="7" width="19" style="4" customWidth="1"/>
    <col min="8" max="8" width="13.3828125" style="4" customWidth="1"/>
    <col min="9" max="10" width="12.15234375" style="4" customWidth="1"/>
    <col min="11" max="11" width="9.23046875" style="4"/>
    <col min="12" max="12" width="18.61328125" style="4" customWidth="1"/>
    <col min="13" max="31" width="9.23046875" style="4"/>
    <col min="32" max="32" width="14.53515625" style="4" customWidth="1"/>
    <col min="33" max="33" width="12.69140625" customWidth="1"/>
  </cols>
  <sheetData>
    <row r="1" spans="1:44" ht="18.45" x14ac:dyDescent="0.4">
      <c r="B1" s="3" t="s">
        <v>26</v>
      </c>
      <c r="C1" s="3"/>
      <c r="D1" s="3"/>
      <c r="E1" s="4">
        <v>25</v>
      </c>
      <c r="F1" s="4">
        <v>442</v>
      </c>
      <c r="G1" s="4">
        <v>442</v>
      </c>
      <c r="H1" s="4">
        <v>442</v>
      </c>
      <c r="I1" s="4">
        <v>442</v>
      </c>
      <c r="J1" s="4">
        <v>442</v>
      </c>
      <c r="K1" s="4">
        <v>442</v>
      </c>
      <c r="L1" s="4">
        <v>442</v>
      </c>
      <c r="M1" s="4">
        <v>442</v>
      </c>
      <c r="N1" s="4">
        <v>442</v>
      </c>
      <c r="O1" s="4">
        <v>442</v>
      </c>
      <c r="P1" s="4">
        <v>442</v>
      </c>
      <c r="Q1" s="4">
        <v>442</v>
      </c>
      <c r="R1" s="4">
        <v>442</v>
      </c>
      <c r="S1" s="4">
        <v>442</v>
      </c>
      <c r="T1" s="4">
        <v>442</v>
      </c>
      <c r="U1" s="4">
        <v>442</v>
      </c>
      <c r="V1" s="4">
        <v>442</v>
      </c>
      <c r="W1" s="4">
        <v>442</v>
      </c>
      <c r="X1" s="4">
        <v>442</v>
      </c>
      <c r="Y1" s="4">
        <v>442</v>
      </c>
      <c r="Z1" s="4">
        <v>442</v>
      </c>
      <c r="AA1" s="4">
        <v>442</v>
      </c>
      <c r="AB1" s="4">
        <v>442</v>
      </c>
      <c r="AD1" s="4">
        <v>25</v>
      </c>
      <c r="AG1" s="4"/>
      <c r="AH1" s="16"/>
      <c r="AI1" s="4"/>
      <c r="AJ1" s="4"/>
      <c r="AK1" s="4"/>
      <c r="AL1" s="2" t="s">
        <v>26</v>
      </c>
      <c r="AM1" s="4">
        <f>25+50</f>
        <v>75</v>
      </c>
      <c r="AN1" s="4">
        <f>53+51+35+43+41</f>
        <v>223</v>
      </c>
      <c r="AO1" s="4">
        <f>46+25+32</f>
        <v>103</v>
      </c>
      <c r="AP1" s="4">
        <f>19+22</f>
        <v>41</v>
      </c>
      <c r="AQ1" s="4"/>
      <c r="AR1" s="4"/>
    </row>
    <row r="2" spans="1:44" ht="18.45" x14ac:dyDescent="0.4">
      <c r="C2" s="3"/>
      <c r="D2" s="3"/>
      <c r="E2" s="4">
        <v>1</v>
      </c>
      <c r="F2" s="4">
        <v>2</v>
      </c>
      <c r="G2" s="4">
        <v>3</v>
      </c>
      <c r="H2" s="4">
        <v>4</v>
      </c>
      <c r="J2" s="4">
        <v>5</v>
      </c>
      <c r="K2" s="4">
        <v>6</v>
      </c>
      <c r="L2" s="4">
        <v>7</v>
      </c>
      <c r="M2" s="4">
        <v>8</v>
      </c>
      <c r="N2" s="4">
        <v>9</v>
      </c>
      <c r="O2" s="4">
        <v>10</v>
      </c>
      <c r="P2" s="4">
        <v>11</v>
      </c>
      <c r="Q2" s="4">
        <v>12</v>
      </c>
      <c r="R2" s="4">
        <v>13</v>
      </c>
      <c r="S2" s="4">
        <v>14</v>
      </c>
      <c r="T2" s="4">
        <v>15</v>
      </c>
      <c r="U2" s="4">
        <v>16</v>
      </c>
      <c r="V2" s="4">
        <v>17</v>
      </c>
      <c r="W2" s="4">
        <v>18</v>
      </c>
      <c r="X2" s="4">
        <v>19</v>
      </c>
      <c r="Y2" s="4">
        <v>20</v>
      </c>
      <c r="Z2" s="4">
        <v>21</v>
      </c>
      <c r="AA2" s="4">
        <v>22</v>
      </c>
      <c r="AB2" s="4">
        <v>23</v>
      </c>
      <c r="AC2" s="4">
        <v>24</v>
      </c>
      <c r="AD2" s="4">
        <v>25</v>
      </c>
      <c r="AE2" s="4">
        <v>26</v>
      </c>
      <c r="AF2" s="4">
        <v>27</v>
      </c>
      <c r="AG2" s="4"/>
      <c r="AH2" s="16"/>
      <c r="AI2" s="4"/>
      <c r="AJ2" s="4"/>
      <c r="AK2" s="4"/>
      <c r="AL2" s="4" t="s">
        <v>79</v>
      </c>
      <c r="AM2" s="4"/>
      <c r="AN2" s="4"/>
      <c r="AO2" s="4"/>
      <c r="AP2" s="4"/>
      <c r="AQ2" s="4"/>
      <c r="AR2" s="4"/>
    </row>
    <row r="3" spans="1:44" s="38" customFormat="1" ht="43.75" x14ac:dyDescent="0.4">
      <c r="B3" s="39" t="s">
        <v>531</v>
      </c>
      <c r="C3" s="39"/>
      <c r="D3" s="39"/>
      <c r="E3" s="29" t="s">
        <v>1</v>
      </c>
      <c r="F3" s="29" t="s">
        <v>62</v>
      </c>
      <c r="G3" s="29" t="s">
        <v>71</v>
      </c>
      <c r="H3" s="29" t="s">
        <v>65</v>
      </c>
      <c r="I3" s="29" t="s">
        <v>75</v>
      </c>
      <c r="J3" s="29" t="s">
        <v>72</v>
      </c>
      <c r="K3" s="29" t="s">
        <v>6</v>
      </c>
      <c r="L3" s="29" t="s">
        <v>7</v>
      </c>
      <c r="M3" s="29" t="s">
        <v>66</v>
      </c>
      <c r="N3" s="29" t="s">
        <v>9</v>
      </c>
      <c r="O3" s="29" t="s">
        <v>10</v>
      </c>
      <c r="P3" s="29" t="s">
        <v>11</v>
      </c>
      <c r="Q3" s="29" t="s">
        <v>12</v>
      </c>
      <c r="R3" s="29" t="s">
        <v>73</v>
      </c>
      <c r="S3" s="29" t="s">
        <v>14</v>
      </c>
      <c r="T3" s="29" t="s">
        <v>15</v>
      </c>
      <c r="U3" s="29" t="s">
        <v>16</v>
      </c>
      <c r="V3" s="29" t="s">
        <v>17</v>
      </c>
      <c r="W3" s="29" t="s">
        <v>18</v>
      </c>
      <c r="X3" s="29" t="s">
        <v>19</v>
      </c>
      <c r="Y3" s="29" t="s">
        <v>20</v>
      </c>
      <c r="Z3" s="29" t="s">
        <v>21</v>
      </c>
      <c r="AA3" s="29" t="s">
        <v>22</v>
      </c>
      <c r="AB3" s="29" t="s">
        <v>23</v>
      </c>
      <c r="AC3" s="29" t="s">
        <v>74</v>
      </c>
      <c r="AD3" s="29" t="s">
        <v>24</v>
      </c>
      <c r="AE3" s="29" t="s">
        <v>67</v>
      </c>
      <c r="AF3" s="29" t="s">
        <v>68</v>
      </c>
      <c r="AG3" s="7" t="s">
        <v>28</v>
      </c>
      <c r="AH3" s="40"/>
      <c r="AI3" s="7"/>
      <c r="AJ3" s="7"/>
      <c r="AK3" s="7"/>
      <c r="AL3" s="41" t="s">
        <v>57</v>
      </c>
      <c r="AM3" s="7" t="s">
        <v>58</v>
      </c>
      <c r="AN3" s="7" t="s">
        <v>59</v>
      </c>
      <c r="AO3" s="7" t="s">
        <v>60</v>
      </c>
      <c r="AP3" s="7" t="s">
        <v>61</v>
      </c>
      <c r="AQ3" s="7"/>
      <c r="AR3" s="7"/>
    </row>
    <row r="4" spans="1:44" ht="18.45" x14ac:dyDescent="0.4">
      <c r="B4" s="1"/>
      <c r="C4" s="1"/>
      <c r="D4" s="3" t="s">
        <v>27</v>
      </c>
      <c r="E4" s="4" t="s">
        <v>63</v>
      </c>
      <c r="F4" s="4" t="s">
        <v>63</v>
      </c>
      <c r="G4" s="4" t="s">
        <v>63</v>
      </c>
      <c r="H4" s="4" t="s">
        <v>63</v>
      </c>
      <c r="I4" s="4" t="s">
        <v>63</v>
      </c>
      <c r="J4" s="4" t="s">
        <v>63</v>
      </c>
      <c r="K4" s="4" t="s">
        <v>63</v>
      </c>
      <c r="L4" s="4" t="s">
        <v>70</v>
      </c>
      <c r="M4" s="4" t="s">
        <v>63</v>
      </c>
      <c r="N4" s="4" t="s">
        <v>63</v>
      </c>
      <c r="AG4" s="2"/>
      <c r="AH4" s="17"/>
      <c r="AI4" s="2"/>
      <c r="AJ4" s="2"/>
      <c r="AK4" s="2"/>
      <c r="AL4" s="21"/>
      <c r="AM4" s="2"/>
      <c r="AN4" s="2"/>
      <c r="AO4" s="2"/>
      <c r="AP4" s="2"/>
      <c r="AQ4" s="2"/>
      <c r="AR4" s="2"/>
    </row>
    <row r="6" spans="1:44" ht="15.9" x14ac:dyDescent="0.4">
      <c r="E6" s="4">
        <v>50</v>
      </c>
      <c r="F6" s="4">
        <v>55</v>
      </c>
      <c r="G6" s="4">
        <v>35</v>
      </c>
      <c r="H6" s="4">
        <v>100</v>
      </c>
      <c r="I6" s="4">
        <v>35</v>
      </c>
      <c r="J6" s="4">
        <v>200</v>
      </c>
      <c r="K6" s="4">
        <v>15</v>
      </c>
      <c r="L6" s="4">
        <v>30</v>
      </c>
      <c r="M6" s="4">
        <v>10</v>
      </c>
      <c r="N6" s="4">
        <v>10</v>
      </c>
      <c r="O6" s="4">
        <v>200</v>
      </c>
      <c r="P6" s="4">
        <v>50</v>
      </c>
      <c r="Q6" s="4">
        <v>40</v>
      </c>
      <c r="R6" s="4">
        <v>30</v>
      </c>
      <c r="S6" s="4">
        <v>175</v>
      </c>
      <c r="W6" s="4">
        <v>50</v>
      </c>
      <c r="Y6" s="4">
        <v>30</v>
      </c>
      <c r="Z6" s="4">
        <v>150</v>
      </c>
      <c r="AA6" s="4">
        <v>30</v>
      </c>
      <c r="AB6" s="4">
        <v>55</v>
      </c>
      <c r="AC6" s="4">
        <v>150</v>
      </c>
      <c r="AD6" s="4">
        <v>150</v>
      </c>
      <c r="AE6" s="4">
        <v>350</v>
      </c>
      <c r="AF6" s="4">
        <v>150</v>
      </c>
      <c r="AH6" s="18"/>
      <c r="AI6" s="5"/>
      <c r="AJ6" s="5"/>
      <c r="AK6" s="5"/>
      <c r="AL6" s="2"/>
      <c r="AM6" s="5">
        <v>250</v>
      </c>
      <c r="AN6" s="5">
        <v>325</v>
      </c>
      <c r="AO6" s="5">
        <v>375</v>
      </c>
      <c r="AP6" s="5">
        <v>450</v>
      </c>
      <c r="AQ6" s="4"/>
      <c r="AR6" s="4"/>
    </row>
    <row r="7" spans="1:44" ht="18.45" x14ac:dyDescent="0.4">
      <c r="A7" s="3" t="s">
        <v>25</v>
      </c>
      <c r="B7" s="3" t="s">
        <v>517</v>
      </c>
      <c r="C7" s="3" t="s">
        <v>518</v>
      </c>
      <c r="D7" s="3"/>
      <c r="AG7" s="5"/>
      <c r="AH7" s="18"/>
      <c r="AI7" s="5"/>
      <c r="AJ7" s="5"/>
      <c r="AK7" s="5"/>
      <c r="AL7" s="2"/>
      <c r="AM7" s="5"/>
      <c r="AN7" s="5"/>
      <c r="AO7" s="5"/>
      <c r="AP7" s="5"/>
      <c r="AQ7" s="4"/>
      <c r="AR7" s="4"/>
    </row>
    <row r="8" spans="1:44" ht="18.45" x14ac:dyDescent="0.4">
      <c r="B8" s="25" t="s">
        <v>82</v>
      </c>
      <c r="C8" s="34" t="s">
        <v>519</v>
      </c>
      <c r="D8" s="3">
        <v>2150</v>
      </c>
      <c r="E8" s="36"/>
      <c r="F8" s="36"/>
      <c r="G8" s="36"/>
      <c r="H8" s="36"/>
      <c r="I8" s="36"/>
      <c r="J8" s="36"/>
      <c r="K8" s="36"/>
      <c r="AG8" s="5"/>
      <c r="AH8" s="18"/>
      <c r="AI8" s="5"/>
      <c r="AJ8" s="5"/>
      <c r="AK8" s="5"/>
      <c r="AL8" s="2"/>
      <c r="AM8" s="5"/>
      <c r="AN8" s="5"/>
      <c r="AO8" s="5"/>
      <c r="AP8" s="5"/>
      <c r="AQ8" s="4"/>
      <c r="AR8" s="4"/>
    </row>
    <row r="9" spans="1:44" ht="18.45" x14ac:dyDescent="0.4">
      <c r="B9" s="25" t="s">
        <v>83</v>
      </c>
      <c r="C9" s="34" t="s">
        <v>519</v>
      </c>
      <c r="D9" s="3">
        <v>300</v>
      </c>
      <c r="E9" s="36"/>
      <c r="F9" s="36"/>
      <c r="G9" s="36"/>
      <c r="H9" s="36"/>
      <c r="I9" s="36"/>
      <c r="J9" s="36"/>
      <c r="K9" s="36"/>
      <c r="AG9" s="5"/>
      <c r="AH9" s="18"/>
      <c r="AI9" s="5"/>
      <c r="AJ9" s="5"/>
      <c r="AK9" s="5"/>
      <c r="AL9" s="2"/>
      <c r="AM9" s="5"/>
      <c r="AN9" s="5"/>
      <c r="AO9" s="5"/>
      <c r="AP9" s="5"/>
      <c r="AQ9" s="4"/>
      <c r="AR9" s="4"/>
    </row>
    <row r="10" spans="1:44" ht="18.45" x14ac:dyDescent="0.4">
      <c r="B10" s="25" t="s">
        <v>211</v>
      </c>
      <c r="C10" s="34" t="s">
        <v>519</v>
      </c>
      <c r="D10" s="3">
        <v>400</v>
      </c>
      <c r="E10" s="36"/>
      <c r="F10" s="36"/>
      <c r="G10" s="36"/>
      <c r="H10" s="36"/>
      <c r="I10" s="36"/>
      <c r="J10" s="36"/>
      <c r="K10" s="36"/>
      <c r="AG10" s="5"/>
      <c r="AH10" s="18"/>
      <c r="AI10" s="5"/>
      <c r="AJ10" s="5"/>
      <c r="AK10" s="5"/>
      <c r="AL10" s="2"/>
      <c r="AM10" s="5"/>
      <c r="AN10" s="5"/>
      <c r="AO10" s="5"/>
      <c r="AP10" s="5"/>
      <c r="AQ10" s="4"/>
      <c r="AR10" s="4"/>
    </row>
    <row r="11" spans="1:44" ht="18.45" x14ac:dyDescent="0.4">
      <c r="B11" s="25" t="s">
        <v>212</v>
      </c>
      <c r="C11" s="34" t="s">
        <v>519</v>
      </c>
      <c r="D11" s="3"/>
      <c r="E11" s="36"/>
      <c r="F11" s="36"/>
      <c r="G11" s="36"/>
      <c r="H11" s="36"/>
      <c r="I11" s="36"/>
      <c r="J11" s="36"/>
      <c r="K11" s="36"/>
      <c r="AG11" s="5"/>
      <c r="AH11" s="18"/>
      <c r="AI11" s="5"/>
      <c r="AJ11" s="5"/>
      <c r="AK11" s="5"/>
      <c r="AL11" s="2"/>
      <c r="AM11" s="5"/>
      <c r="AN11" s="5"/>
      <c r="AO11" s="5"/>
      <c r="AP11" s="5"/>
      <c r="AQ11" s="4"/>
      <c r="AR11" s="4"/>
    </row>
    <row r="12" spans="1:44" ht="18.45" x14ac:dyDescent="0.4">
      <c r="B12" s="25" t="s">
        <v>213</v>
      </c>
      <c r="C12" s="34" t="s">
        <v>519</v>
      </c>
      <c r="D12" s="3"/>
      <c r="E12" s="36"/>
      <c r="F12" s="36"/>
      <c r="G12" s="36"/>
      <c r="H12" s="36"/>
      <c r="I12" s="36"/>
      <c r="J12" s="36"/>
      <c r="K12" s="36"/>
      <c r="AG12" s="5"/>
      <c r="AH12" s="18"/>
      <c r="AI12" s="5"/>
      <c r="AJ12" s="5"/>
      <c r="AK12" s="5"/>
      <c r="AL12" s="2"/>
      <c r="AM12" s="5"/>
      <c r="AN12" s="5"/>
      <c r="AO12" s="5"/>
      <c r="AP12" s="5"/>
      <c r="AQ12" s="4"/>
      <c r="AR12" s="4"/>
    </row>
    <row r="13" spans="1:44" ht="18.45" x14ac:dyDescent="0.4">
      <c r="B13" s="25" t="s">
        <v>214</v>
      </c>
      <c r="C13" s="34" t="s">
        <v>519</v>
      </c>
      <c r="D13" s="3"/>
      <c r="E13" s="36"/>
      <c r="F13" s="36"/>
      <c r="G13" s="36"/>
      <c r="H13" s="36"/>
      <c r="I13" s="36"/>
      <c r="J13" s="36"/>
      <c r="K13" s="36"/>
      <c r="AG13" s="5"/>
      <c r="AH13" s="18"/>
      <c r="AI13" s="5"/>
      <c r="AJ13" s="5"/>
      <c r="AK13" s="5"/>
      <c r="AL13" s="2"/>
      <c r="AM13" s="5"/>
      <c r="AN13" s="5"/>
      <c r="AO13" s="5"/>
      <c r="AP13" s="5"/>
      <c r="AQ13" s="4"/>
      <c r="AR13" s="4"/>
    </row>
    <row r="14" spans="1:44" ht="18.45" x14ac:dyDescent="0.4">
      <c r="B14" s="25" t="s">
        <v>215</v>
      </c>
      <c r="C14" s="34" t="s">
        <v>519</v>
      </c>
      <c r="D14" s="3"/>
      <c r="E14" s="36"/>
      <c r="F14" s="36"/>
      <c r="G14" s="36"/>
      <c r="H14" s="36"/>
      <c r="I14" s="36"/>
      <c r="J14" s="36"/>
      <c r="K14" s="36"/>
      <c r="AG14" s="5"/>
      <c r="AH14" s="18"/>
      <c r="AI14" s="5"/>
      <c r="AJ14" s="5"/>
      <c r="AK14" s="5"/>
      <c r="AL14" s="2"/>
      <c r="AM14" s="5"/>
      <c r="AN14" s="5"/>
      <c r="AO14" s="5"/>
      <c r="AP14" s="5"/>
      <c r="AQ14" s="4"/>
      <c r="AR14" s="4"/>
    </row>
    <row r="15" spans="1:44" ht="18.45" x14ac:dyDescent="0.4">
      <c r="B15" s="25" t="s">
        <v>216</v>
      </c>
      <c r="C15" s="34" t="s">
        <v>519</v>
      </c>
      <c r="D15" s="3"/>
      <c r="E15" s="36"/>
      <c r="F15" s="36"/>
      <c r="G15" s="36"/>
      <c r="H15" s="36"/>
      <c r="I15" s="36"/>
      <c r="J15" s="36"/>
      <c r="K15" s="36"/>
      <c r="AG15" s="5"/>
      <c r="AH15" s="18"/>
      <c r="AI15" s="5"/>
      <c r="AJ15" s="5"/>
      <c r="AK15" s="5"/>
      <c r="AL15" s="2"/>
      <c r="AM15" s="5"/>
      <c r="AN15" s="5"/>
      <c r="AO15" s="5"/>
      <c r="AP15" s="5"/>
      <c r="AQ15" s="4"/>
      <c r="AR15" s="4"/>
    </row>
    <row r="16" spans="1:44" ht="18.45" x14ac:dyDescent="0.4">
      <c r="B16" s="25" t="s">
        <v>217</v>
      </c>
      <c r="C16" s="34" t="s">
        <v>519</v>
      </c>
      <c r="D16" s="3"/>
      <c r="E16" s="36"/>
      <c r="F16" s="36"/>
      <c r="G16" s="36"/>
      <c r="H16" s="36"/>
      <c r="I16" s="36"/>
      <c r="J16" s="36"/>
      <c r="K16" s="36"/>
      <c r="AG16" s="5"/>
      <c r="AH16" s="18"/>
      <c r="AI16" s="5"/>
      <c r="AJ16" s="5"/>
      <c r="AK16" s="5"/>
      <c r="AL16" s="2"/>
      <c r="AM16" s="5"/>
      <c r="AN16" s="5"/>
      <c r="AO16" s="5"/>
      <c r="AP16" s="5"/>
      <c r="AQ16" s="4"/>
      <c r="AR16" s="4"/>
    </row>
    <row r="17" spans="2:44" ht="18.45" x14ac:dyDescent="0.4">
      <c r="B17" s="25" t="s">
        <v>218</v>
      </c>
      <c r="C17" s="34" t="s">
        <v>519</v>
      </c>
      <c r="D17" s="3"/>
      <c r="E17" s="36"/>
      <c r="F17" s="36"/>
      <c r="G17" s="36"/>
      <c r="H17" s="36"/>
      <c r="I17" s="36"/>
      <c r="J17" s="36"/>
      <c r="K17" s="36"/>
      <c r="AG17" s="5"/>
      <c r="AH17" s="18"/>
      <c r="AI17" s="5"/>
      <c r="AJ17" s="5"/>
      <c r="AK17" s="5"/>
      <c r="AL17" s="2"/>
      <c r="AM17" s="5"/>
      <c r="AN17" s="5"/>
      <c r="AO17" s="5"/>
      <c r="AP17" s="5"/>
      <c r="AQ17" s="4"/>
      <c r="AR17" s="4"/>
    </row>
    <row r="18" spans="2:44" ht="18.45" x14ac:dyDescent="0.4">
      <c r="B18" s="25" t="s">
        <v>219</v>
      </c>
      <c r="C18" s="34" t="s">
        <v>519</v>
      </c>
      <c r="D18" s="3"/>
      <c r="E18" s="36"/>
      <c r="AG18" s="5"/>
      <c r="AH18" s="18"/>
      <c r="AI18" s="5"/>
      <c r="AJ18" s="5"/>
      <c r="AK18" s="5"/>
      <c r="AL18" s="2"/>
      <c r="AM18" s="5"/>
      <c r="AN18" s="5"/>
      <c r="AO18" s="5"/>
      <c r="AP18" s="5"/>
      <c r="AQ18" s="4"/>
      <c r="AR18" s="4"/>
    </row>
    <row r="19" spans="2:44" ht="18.45" x14ac:dyDescent="0.4">
      <c r="B19" s="25" t="s">
        <v>220</v>
      </c>
      <c r="C19" s="34" t="s">
        <v>519</v>
      </c>
      <c r="D19" s="3"/>
      <c r="AG19" s="5"/>
      <c r="AH19" s="18"/>
      <c r="AI19" s="5"/>
      <c r="AJ19" s="5"/>
      <c r="AK19" s="5"/>
      <c r="AL19" s="2"/>
      <c r="AM19" s="5"/>
      <c r="AN19" s="5"/>
      <c r="AO19" s="5"/>
      <c r="AP19" s="5"/>
      <c r="AQ19" s="4"/>
      <c r="AR19" s="4"/>
    </row>
    <row r="20" spans="2:44" ht="18.45" x14ac:dyDescent="0.4">
      <c r="B20" s="25" t="s">
        <v>221</v>
      </c>
      <c r="C20" s="34" t="s">
        <v>519</v>
      </c>
      <c r="D20" s="3"/>
      <c r="AG20" s="5"/>
      <c r="AH20" s="18"/>
      <c r="AI20" s="5"/>
      <c r="AJ20" s="5"/>
      <c r="AK20" s="5"/>
      <c r="AL20" s="2"/>
      <c r="AM20" s="5"/>
      <c r="AN20" s="5"/>
      <c r="AO20" s="5"/>
      <c r="AP20" s="5"/>
      <c r="AQ20" s="4"/>
      <c r="AR20" s="4"/>
    </row>
    <row r="21" spans="2:44" ht="18.45" x14ac:dyDescent="0.4">
      <c r="B21" s="25" t="s">
        <v>222</v>
      </c>
      <c r="C21" s="34" t="s">
        <v>519</v>
      </c>
      <c r="D21" s="3"/>
      <c r="AG21" s="5"/>
      <c r="AH21" s="18"/>
      <c r="AI21" s="5"/>
      <c r="AJ21" s="5"/>
      <c r="AK21" s="5"/>
      <c r="AL21" s="2"/>
      <c r="AM21" s="5"/>
      <c r="AN21" s="5"/>
      <c r="AO21" s="5"/>
      <c r="AP21" s="5"/>
      <c r="AQ21" s="4"/>
      <c r="AR21" s="4"/>
    </row>
    <row r="22" spans="2:44" ht="18.45" x14ac:dyDescent="0.4">
      <c r="B22" s="25" t="s">
        <v>223</v>
      </c>
      <c r="C22" s="34" t="s">
        <v>519</v>
      </c>
      <c r="D22" s="3"/>
      <c r="AG22" s="5"/>
      <c r="AH22" s="18"/>
      <c r="AI22" s="5"/>
      <c r="AJ22" s="5"/>
      <c r="AK22" s="5"/>
      <c r="AL22" s="2"/>
      <c r="AM22" s="5"/>
      <c r="AN22" s="5"/>
      <c r="AO22" s="5"/>
      <c r="AP22" s="5"/>
      <c r="AQ22" s="4"/>
      <c r="AR22" s="4"/>
    </row>
    <row r="23" spans="2:44" ht="18.45" x14ac:dyDescent="0.4">
      <c r="B23" s="25" t="s">
        <v>224</v>
      </c>
      <c r="C23" s="34" t="s">
        <v>519</v>
      </c>
      <c r="D23" s="3"/>
      <c r="AG23" s="5"/>
      <c r="AH23" s="18"/>
      <c r="AI23" s="5"/>
      <c r="AJ23" s="5"/>
      <c r="AK23" s="5"/>
      <c r="AL23" s="2"/>
      <c r="AM23" s="5"/>
      <c r="AN23" s="5"/>
      <c r="AO23" s="5"/>
      <c r="AP23" s="5"/>
      <c r="AQ23" s="4"/>
      <c r="AR23" s="4"/>
    </row>
    <row r="24" spans="2:44" ht="18.45" x14ac:dyDescent="0.4">
      <c r="B24" s="25" t="s">
        <v>225</v>
      </c>
      <c r="C24" s="34" t="s">
        <v>519</v>
      </c>
      <c r="D24" s="3"/>
      <c r="AG24" s="5"/>
      <c r="AH24" s="18"/>
      <c r="AI24" s="5"/>
      <c r="AJ24" s="5"/>
      <c r="AK24" s="5"/>
      <c r="AL24" s="2"/>
      <c r="AM24" s="5"/>
      <c r="AN24" s="5"/>
      <c r="AO24" s="5"/>
      <c r="AP24" s="5"/>
      <c r="AQ24" s="4"/>
      <c r="AR24" s="4"/>
    </row>
    <row r="25" spans="2:44" ht="18.45" x14ac:dyDescent="0.4">
      <c r="B25" s="25" t="s">
        <v>226</v>
      </c>
      <c r="C25" s="34" t="s">
        <v>519</v>
      </c>
      <c r="D25" s="3"/>
      <c r="AG25" s="5"/>
      <c r="AH25" s="18"/>
      <c r="AI25" s="5"/>
      <c r="AJ25" s="5"/>
      <c r="AK25" s="5"/>
      <c r="AL25" s="2"/>
      <c r="AM25" s="5"/>
      <c r="AN25" s="5"/>
      <c r="AO25" s="5"/>
      <c r="AP25" s="5"/>
      <c r="AQ25" s="4"/>
      <c r="AR25" s="4"/>
    </row>
    <row r="26" spans="2:44" ht="18.45" x14ac:dyDescent="0.4">
      <c r="B26" s="25" t="s">
        <v>227</v>
      </c>
      <c r="C26" s="34" t="s">
        <v>519</v>
      </c>
      <c r="D26" s="3"/>
      <c r="AG26" s="5"/>
      <c r="AH26" s="18"/>
      <c r="AI26" s="5"/>
      <c r="AJ26" s="5"/>
      <c r="AK26" s="5"/>
      <c r="AL26" s="2"/>
      <c r="AM26" s="5"/>
      <c r="AN26" s="5"/>
      <c r="AO26" s="5"/>
      <c r="AP26" s="5"/>
      <c r="AQ26" s="4"/>
      <c r="AR26" s="4"/>
    </row>
    <row r="27" spans="2:44" ht="18.45" x14ac:dyDescent="0.4">
      <c r="B27" s="25" t="s">
        <v>228</v>
      </c>
      <c r="C27" s="34" t="s">
        <v>519</v>
      </c>
      <c r="D27" s="3"/>
      <c r="AG27" s="5"/>
      <c r="AH27" s="18"/>
      <c r="AI27" s="5"/>
      <c r="AJ27" s="5"/>
      <c r="AK27" s="5"/>
      <c r="AL27" s="2"/>
      <c r="AM27" s="5"/>
      <c r="AN27" s="5"/>
      <c r="AO27" s="5"/>
      <c r="AP27" s="5"/>
      <c r="AQ27" s="4"/>
      <c r="AR27" s="4"/>
    </row>
    <row r="28" spans="2:44" ht="18.45" x14ac:dyDescent="0.4">
      <c r="B28" s="25" t="s">
        <v>229</v>
      </c>
      <c r="C28" s="34" t="s">
        <v>519</v>
      </c>
      <c r="D28" s="3"/>
      <c r="AG28" s="5"/>
      <c r="AH28" s="18"/>
      <c r="AI28" s="5"/>
      <c r="AJ28" s="5"/>
      <c r="AK28" s="5"/>
      <c r="AL28" s="2"/>
      <c r="AM28" s="5"/>
      <c r="AN28" s="5"/>
      <c r="AO28" s="5"/>
      <c r="AP28" s="5"/>
      <c r="AQ28" s="4"/>
      <c r="AR28" s="4"/>
    </row>
    <row r="29" spans="2:44" ht="18.45" x14ac:dyDescent="0.4">
      <c r="B29" s="25" t="s">
        <v>230</v>
      </c>
      <c r="C29" s="34" t="s">
        <v>519</v>
      </c>
      <c r="D29" s="3"/>
      <c r="AG29" s="5"/>
      <c r="AH29" s="18"/>
      <c r="AI29" s="5"/>
      <c r="AJ29" s="5"/>
      <c r="AK29" s="5"/>
      <c r="AL29" s="2"/>
      <c r="AM29" s="5"/>
      <c r="AN29" s="5"/>
      <c r="AO29" s="5"/>
      <c r="AP29" s="5"/>
      <c r="AQ29" s="4"/>
      <c r="AR29" s="4"/>
    </row>
    <row r="30" spans="2:44" ht="18.45" x14ac:dyDescent="0.4">
      <c r="B30" s="25" t="s">
        <v>231</v>
      </c>
      <c r="C30" s="34" t="s">
        <v>519</v>
      </c>
      <c r="D30" s="3"/>
      <c r="AG30" s="5"/>
      <c r="AH30" s="18"/>
      <c r="AI30" s="5"/>
      <c r="AJ30" s="5"/>
      <c r="AK30" s="5"/>
      <c r="AL30" s="2"/>
      <c r="AM30" s="5"/>
      <c r="AN30" s="5"/>
      <c r="AO30" s="5"/>
      <c r="AP30" s="5"/>
      <c r="AQ30" s="4"/>
      <c r="AR30" s="4"/>
    </row>
    <row r="31" spans="2:44" ht="18.45" x14ac:dyDescent="0.4">
      <c r="B31" s="25" t="s">
        <v>232</v>
      </c>
      <c r="C31" s="34" t="s">
        <v>519</v>
      </c>
      <c r="D31" s="3"/>
      <c r="AG31" s="5"/>
      <c r="AH31" s="18"/>
      <c r="AI31" s="5"/>
      <c r="AJ31" s="5"/>
      <c r="AK31" s="5"/>
      <c r="AL31" s="2"/>
      <c r="AM31" s="5"/>
      <c r="AN31" s="5"/>
      <c r="AO31" s="5"/>
      <c r="AP31" s="5"/>
      <c r="AQ31" s="4"/>
      <c r="AR31" s="4"/>
    </row>
    <row r="32" spans="2:44" ht="18.45" x14ac:dyDescent="0.4">
      <c r="B32" s="25" t="s">
        <v>233</v>
      </c>
      <c r="C32" s="34" t="s">
        <v>519</v>
      </c>
      <c r="D32" s="3"/>
      <c r="AG32" s="5"/>
      <c r="AH32" s="18"/>
      <c r="AI32" s="5"/>
      <c r="AJ32" s="5"/>
      <c r="AK32" s="5"/>
      <c r="AL32" s="2"/>
      <c r="AM32" s="5"/>
      <c r="AN32" s="5"/>
      <c r="AO32" s="5"/>
      <c r="AP32" s="5"/>
      <c r="AQ32" s="4"/>
      <c r="AR32" s="4"/>
    </row>
    <row r="33" spans="2:44" ht="18.45" x14ac:dyDescent="0.4">
      <c r="B33" s="25" t="s">
        <v>234</v>
      </c>
      <c r="C33" s="34" t="s">
        <v>519</v>
      </c>
      <c r="D33" s="3"/>
      <c r="AG33" s="5"/>
      <c r="AH33" s="18"/>
      <c r="AI33" s="5"/>
      <c r="AJ33" s="5"/>
      <c r="AK33" s="5"/>
      <c r="AL33" s="2"/>
      <c r="AM33" s="5"/>
      <c r="AN33" s="5"/>
      <c r="AO33" s="5"/>
      <c r="AP33" s="5"/>
      <c r="AQ33" s="4"/>
      <c r="AR33" s="4"/>
    </row>
    <row r="34" spans="2:44" ht="18.45" x14ac:dyDescent="0.4">
      <c r="B34" s="27" t="s">
        <v>235</v>
      </c>
      <c r="C34" s="35" t="s">
        <v>520</v>
      </c>
      <c r="D34" s="3"/>
      <c r="AG34" s="5"/>
      <c r="AH34" s="18"/>
      <c r="AI34" s="5"/>
      <c r="AJ34" s="5"/>
      <c r="AK34" s="5"/>
      <c r="AL34" s="2"/>
      <c r="AM34" s="5"/>
      <c r="AN34" s="5"/>
      <c r="AO34" s="5"/>
      <c r="AP34" s="5"/>
      <c r="AQ34" s="4"/>
      <c r="AR34" s="4"/>
    </row>
    <row r="35" spans="2:44" ht="18.45" x14ac:dyDescent="0.4">
      <c r="B35" s="27" t="s">
        <v>84</v>
      </c>
      <c r="C35" s="35" t="s">
        <v>520</v>
      </c>
      <c r="D35" s="3"/>
      <c r="AG35" s="5"/>
      <c r="AH35" s="18"/>
      <c r="AI35" s="5"/>
      <c r="AJ35" s="5"/>
      <c r="AK35" s="5"/>
      <c r="AL35" s="2"/>
      <c r="AM35" s="5"/>
      <c r="AN35" s="5"/>
      <c r="AO35" s="5"/>
      <c r="AP35" s="5"/>
      <c r="AQ35" s="4"/>
      <c r="AR35" s="4"/>
    </row>
    <row r="36" spans="2:44" ht="18.45" x14ac:dyDescent="0.4">
      <c r="B36" s="27" t="s">
        <v>236</v>
      </c>
      <c r="C36" s="35" t="s">
        <v>520</v>
      </c>
      <c r="D36" s="3"/>
      <c r="AG36" s="5"/>
      <c r="AH36" s="18"/>
      <c r="AI36" s="5"/>
      <c r="AJ36" s="5"/>
      <c r="AK36" s="5"/>
      <c r="AL36" s="2"/>
      <c r="AM36" s="5"/>
      <c r="AN36" s="5"/>
      <c r="AO36" s="5"/>
      <c r="AP36" s="5"/>
      <c r="AQ36" s="4"/>
      <c r="AR36" s="4"/>
    </row>
    <row r="37" spans="2:44" ht="18.45" x14ac:dyDescent="0.4">
      <c r="B37" s="27" t="s">
        <v>237</v>
      </c>
      <c r="C37" s="35" t="s">
        <v>520</v>
      </c>
      <c r="D37" s="3"/>
      <c r="AG37" s="5"/>
      <c r="AH37" s="18"/>
      <c r="AI37" s="5"/>
      <c r="AJ37" s="5"/>
      <c r="AK37" s="5"/>
      <c r="AL37" s="2"/>
      <c r="AM37" s="5"/>
      <c r="AN37" s="5"/>
      <c r="AO37" s="5"/>
      <c r="AP37" s="5"/>
      <c r="AQ37" s="4"/>
      <c r="AR37" s="4"/>
    </row>
    <row r="38" spans="2:44" ht="18.45" x14ac:dyDescent="0.4">
      <c r="B38" s="27" t="s">
        <v>238</v>
      </c>
      <c r="C38" s="35" t="s">
        <v>520</v>
      </c>
      <c r="D38" s="3"/>
      <c r="AG38" s="5"/>
      <c r="AH38" s="18"/>
      <c r="AI38" s="5"/>
      <c r="AJ38" s="5"/>
      <c r="AK38" s="5"/>
      <c r="AL38" s="2"/>
      <c r="AM38" s="5"/>
      <c r="AN38" s="5"/>
      <c r="AO38" s="5"/>
      <c r="AP38" s="5"/>
      <c r="AQ38" s="4"/>
      <c r="AR38" s="4"/>
    </row>
    <row r="39" spans="2:44" ht="18.45" x14ac:dyDescent="0.4">
      <c r="B39" s="27" t="s">
        <v>239</v>
      </c>
      <c r="C39" s="35" t="s">
        <v>520</v>
      </c>
      <c r="D39" s="3"/>
      <c r="AG39" s="5"/>
      <c r="AH39" s="18"/>
      <c r="AI39" s="5"/>
      <c r="AJ39" s="5"/>
      <c r="AK39" s="5"/>
      <c r="AL39" s="2"/>
      <c r="AM39" s="5"/>
      <c r="AN39" s="5"/>
      <c r="AO39" s="5"/>
      <c r="AP39" s="5"/>
      <c r="AQ39" s="4"/>
      <c r="AR39" s="4"/>
    </row>
    <row r="40" spans="2:44" ht="18.45" x14ac:dyDescent="0.4">
      <c r="B40" s="27" t="s">
        <v>240</v>
      </c>
      <c r="C40" s="35" t="s">
        <v>520</v>
      </c>
      <c r="D40" s="3"/>
      <c r="AG40" s="5"/>
      <c r="AH40" s="18"/>
      <c r="AI40" s="5"/>
      <c r="AJ40" s="5"/>
      <c r="AK40" s="5"/>
      <c r="AL40" s="2"/>
      <c r="AM40" s="5"/>
      <c r="AN40" s="5"/>
      <c r="AO40" s="5"/>
      <c r="AP40" s="5"/>
      <c r="AQ40" s="4"/>
      <c r="AR40" s="4"/>
    </row>
    <row r="41" spans="2:44" ht="18.45" x14ac:dyDescent="0.4">
      <c r="B41" s="27" t="s">
        <v>241</v>
      </c>
      <c r="C41" s="35" t="s">
        <v>520</v>
      </c>
      <c r="D41" s="3"/>
      <c r="AG41" s="5"/>
      <c r="AH41" s="18"/>
      <c r="AI41" s="5"/>
      <c r="AJ41" s="5"/>
      <c r="AK41" s="5"/>
      <c r="AL41" s="2"/>
      <c r="AM41" s="5"/>
      <c r="AN41" s="5"/>
      <c r="AO41" s="5"/>
      <c r="AP41" s="5"/>
      <c r="AQ41" s="4"/>
      <c r="AR41" s="4"/>
    </row>
    <row r="42" spans="2:44" ht="18.45" x14ac:dyDescent="0.4">
      <c r="B42" s="27" t="s">
        <v>242</v>
      </c>
      <c r="C42" s="35" t="s">
        <v>520</v>
      </c>
      <c r="D42" s="3"/>
      <c r="AG42" s="5"/>
      <c r="AH42" s="18"/>
      <c r="AI42" s="5"/>
      <c r="AJ42" s="5"/>
      <c r="AK42" s="5"/>
      <c r="AL42" s="2"/>
      <c r="AM42" s="5"/>
      <c r="AN42" s="5"/>
      <c r="AO42" s="5"/>
      <c r="AP42" s="5"/>
      <c r="AQ42" s="4"/>
      <c r="AR42" s="4"/>
    </row>
    <row r="43" spans="2:44" ht="18.45" x14ac:dyDescent="0.4">
      <c r="B43" s="27" t="s">
        <v>243</v>
      </c>
      <c r="C43" s="35" t="s">
        <v>520</v>
      </c>
      <c r="D43" s="3"/>
      <c r="AG43" s="5"/>
      <c r="AH43" s="18"/>
      <c r="AI43" s="5"/>
      <c r="AJ43" s="5"/>
      <c r="AK43" s="5"/>
      <c r="AL43" s="2"/>
      <c r="AM43" s="5"/>
      <c r="AN43" s="5"/>
      <c r="AO43" s="5"/>
      <c r="AP43" s="5"/>
      <c r="AQ43" s="4"/>
      <c r="AR43" s="4"/>
    </row>
    <row r="44" spans="2:44" ht="18.45" x14ac:dyDescent="0.4">
      <c r="B44" s="27" t="s">
        <v>244</v>
      </c>
      <c r="C44" s="35" t="s">
        <v>520</v>
      </c>
      <c r="D44" s="3"/>
      <c r="AG44" s="5"/>
      <c r="AH44" s="18"/>
      <c r="AI44" s="5"/>
      <c r="AJ44" s="5"/>
      <c r="AK44" s="5"/>
      <c r="AL44" s="2"/>
      <c r="AM44" s="5"/>
      <c r="AN44" s="5"/>
      <c r="AO44" s="5"/>
      <c r="AP44" s="5"/>
      <c r="AQ44" s="4"/>
      <c r="AR44" s="4"/>
    </row>
    <row r="45" spans="2:44" ht="18.45" x14ac:dyDescent="0.4">
      <c r="B45" s="27" t="s">
        <v>245</v>
      </c>
      <c r="C45" s="35" t="s">
        <v>520</v>
      </c>
      <c r="D45" s="3"/>
      <c r="AG45" s="5"/>
      <c r="AH45" s="18"/>
      <c r="AI45" s="5"/>
      <c r="AJ45" s="5"/>
      <c r="AK45" s="5"/>
      <c r="AL45" s="2"/>
      <c r="AM45" s="5"/>
      <c r="AN45" s="5"/>
      <c r="AO45" s="5"/>
      <c r="AP45" s="5"/>
      <c r="AQ45" s="4"/>
      <c r="AR45" s="4"/>
    </row>
    <row r="46" spans="2:44" ht="18.45" x14ac:dyDescent="0.4">
      <c r="B46" s="27" t="s">
        <v>246</v>
      </c>
      <c r="C46" s="35" t="s">
        <v>520</v>
      </c>
      <c r="D46" s="3"/>
      <c r="AG46" s="5"/>
      <c r="AH46" s="18"/>
      <c r="AI46" s="5"/>
      <c r="AJ46" s="5"/>
      <c r="AK46" s="5"/>
      <c r="AL46" s="2"/>
      <c r="AM46" s="5"/>
      <c r="AN46" s="5"/>
      <c r="AO46" s="5"/>
      <c r="AP46" s="5"/>
      <c r="AQ46" s="4"/>
      <c r="AR46" s="4"/>
    </row>
    <row r="47" spans="2:44" ht="18.45" x14ac:dyDescent="0.4">
      <c r="B47" s="27" t="s">
        <v>247</v>
      </c>
      <c r="C47" s="35" t="s">
        <v>520</v>
      </c>
      <c r="D47" s="3"/>
      <c r="AG47" s="5"/>
      <c r="AH47" s="18"/>
      <c r="AI47" s="5"/>
      <c r="AJ47" s="5"/>
      <c r="AK47" s="5"/>
      <c r="AL47" s="2"/>
      <c r="AM47" s="5"/>
      <c r="AN47" s="5"/>
      <c r="AO47" s="5"/>
      <c r="AP47" s="5"/>
      <c r="AQ47" s="4"/>
      <c r="AR47" s="4"/>
    </row>
    <row r="48" spans="2:44" ht="18.45" x14ac:dyDescent="0.4">
      <c r="B48" s="27" t="s">
        <v>248</v>
      </c>
      <c r="C48" s="35" t="s">
        <v>520</v>
      </c>
      <c r="D48" s="3"/>
      <c r="AG48" s="5"/>
      <c r="AH48" s="18"/>
      <c r="AI48" s="5"/>
      <c r="AJ48" s="5"/>
      <c r="AK48" s="5"/>
      <c r="AL48" s="2"/>
      <c r="AM48" s="5"/>
      <c r="AN48" s="5"/>
      <c r="AO48" s="5"/>
      <c r="AP48" s="5"/>
      <c r="AQ48" s="4"/>
      <c r="AR48" s="4"/>
    </row>
    <row r="49" spans="2:44" ht="18.45" x14ac:dyDescent="0.4">
      <c r="B49" s="27" t="s">
        <v>249</v>
      </c>
      <c r="C49" s="35" t="s">
        <v>520</v>
      </c>
      <c r="D49" s="3"/>
      <c r="AG49" s="5"/>
      <c r="AH49" s="18"/>
      <c r="AI49" s="5"/>
      <c r="AJ49" s="5"/>
      <c r="AK49" s="5"/>
      <c r="AL49" s="2"/>
      <c r="AM49" s="5"/>
      <c r="AN49" s="5"/>
      <c r="AO49" s="5"/>
      <c r="AP49" s="5"/>
      <c r="AQ49" s="4"/>
      <c r="AR49" s="4"/>
    </row>
    <row r="50" spans="2:44" ht="18.45" x14ac:dyDescent="0.4">
      <c r="B50" s="27" t="s">
        <v>250</v>
      </c>
      <c r="C50" s="35" t="s">
        <v>520</v>
      </c>
      <c r="D50" s="3"/>
      <c r="AG50" s="5"/>
      <c r="AH50" s="18"/>
      <c r="AI50" s="5"/>
      <c r="AJ50" s="5"/>
      <c r="AK50" s="5"/>
      <c r="AL50" s="2"/>
      <c r="AM50" s="5"/>
      <c r="AN50" s="5"/>
      <c r="AO50" s="5"/>
      <c r="AP50" s="5"/>
      <c r="AQ50" s="4"/>
      <c r="AR50" s="4"/>
    </row>
    <row r="51" spans="2:44" ht="18.45" x14ac:dyDescent="0.4">
      <c r="B51" s="27" t="s">
        <v>251</v>
      </c>
      <c r="C51" s="35" t="s">
        <v>520</v>
      </c>
      <c r="D51" s="3"/>
      <c r="AG51" s="5"/>
      <c r="AH51" s="18"/>
      <c r="AI51" s="5"/>
      <c r="AJ51" s="5"/>
      <c r="AK51" s="5"/>
      <c r="AL51" s="2"/>
      <c r="AM51" s="5"/>
      <c r="AN51" s="5"/>
      <c r="AO51" s="5"/>
      <c r="AP51" s="5"/>
      <c r="AQ51" s="4"/>
      <c r="AR51" s="4"/>
    </row>
    <row r="52" spans="2:44" ht="18.45" x14ac:dyDescent="0.4">
      <c r="B52" s="27" t="s">
        <v>252</v>
      </c>
      <c r="C52" s="35" t="s">
        <v>520</v>
      </c>
      <c r="D52" s="3"/>
      <c r="AG52" s="5"/>
      <c r="AH52" s="18"/>
      <c r="AI52" s="5"/>
      <c r="AJ52" s="5"/>
      <c r="AK52" s="5"/>
      <c r="AL52" s="2"/>
      <c r="AM52" s="5"/>
      <c r="AN52" s="5"/>
      <c r="AO52" s="5"/>
      <c r="AP52" s="5"/>
      <c r="AQ52" s="4"/>
      <c r="AR52" s="4"/>
    </row>
    <row r="53" spans="2:44" ht="18.45" x14ac:dyDescent="0.4">
      <c r="B53" s="27" t="s">
        <v>253</v>
      </c>
      <c r="C53" s="35" t="s">
        <v>520</v>
      </c>
      <c r="D53" s="3"/>
      <c r="AG53" s="5"/>
      <c r="AH53" s="18"/>
      <c r="AI53" s="5"/>
      <c r="AJ53" s="5"/>
      <c r="AK53" s="5"/>
      <c r="AL53" s="2"/>
      <c r="AM53" s="5"/>
      <c r="AN53" s="5"/>
      <c r="AO53" s="5"/>
      <c r="AP53" s="5"/>
      <c r="AQ53" s="4"/>
      <c r="AR53" s="4"/>
    </row>
    <row r="54" spans="2:44" ht="18.45" x14ac:dyDescent="0.4">
      <c r="B54" s="27" t="s">
        <v>254</v>
      </c>
      <c r="C54" s="35" t="s">
        <v>520</v>
      </c>
      <c r="D54" s="3"/>
      <c r="AG54" s="5"/>
      <c r="AH54" s="18"/>
      <c r="AI54" s="5"/>
      <c r="AJ54" s="5"/>
      <c r="AK54" s="5"/>
      <c r="AL54" s="2"/>
      <c r="AM54" s="5"/>
      <c r="AN54" s="5"/>
      <c r="AO54" s="5"/>
      <c r="AP54" s="5"/>
      <c r="AQ54" s="4"/>
      <c r="AR54" s="4"/>
    </row>
    <row r="55" spans="2:44" ht="18.45" x14ac:dyDescent="0.4">
      <c r="B55" s="27" t="s">
        <v>255</v>
      </c>
      <c r="C55" s="35" t="s">
        <v>520</v>
      </c>
      <c r="D55" s="3"/>
      <c r="AG55" s="5"/>
      <c r="AH55" s="18"/>
      <c r="AI55" s="5"/>
      <c r="AJ55" s="5"/>
      <c r="AK55" s="5"/>
      <c r="AL55" s="2"/>
      <c r="AM55" s="5"/>
      <c r="AN55" s="5"/>
      <c r="AO55" s="5"/>
      <c r="AP55" s="5"/>
      <c r="AQ55" s="4"/>
      <c r="AR55" s="4"/>
    </row>
    <row r="56" spans="2:44" ht="18.45" x14ac:dyDescent="0.4">
      <c r="B56" s="27" t="s">
        <v>256</v>
      </c>
      <c r="C56" s="35" t="s">
        <v>520</v>
      </c>
      <c r="D56" s="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6"/>
      <c r="AH56" s="19">
        <f>SUM(E56:AD56)</f>
        <v>0</v>
      </c>
      <c r="AI56" s="6"/>
      <c r="AJ56" s="6"/>
      <c r="AK56" s="2"/>
      <c r="AL56" s="2"/>
      <c r="AM56" s="6">
        <f>AM1*AM6</f>
        <v>18750</v>
      </c>
      <c r="AN56" s="6">
        <f>AN1*AN6</f>
        <v>72475</v>
      </c>
      <c r="AO56" s="6">
        <f>AO1*AO6</f>
        <v>38625</v>
      </c>
      <c r="AP56" s="6">
        <f>AP1*AP6</f>
        <v>18450</v>
      </c>
      <c r="AQ56" s="20">
        <f>SUM(AM56:AP56)</f>
        <v>148300</v>
      </c>
      <c r="AR56" s="2"/>
    </row>
    <row r="57" spans="2:44" ht="18.45" x14ac:dyDescent="0.4">
      <c r="B57" s="27" t="s">
        <v>257</v>
      </c>
      <c r="C57" s="35" t="s">
        <v>520</v>
      </c>
    </row>
    <row r="58" spans="2:44" ht="18.45" x14ac:dyDescent="0.4">
      <c r="B58" s="27" t="s">
        <v>258</v>
      </c>
      <c r="C58" s="35" t="s">
        <v>520</v>
      </c>
    </row>
    <row r="59" spans="2:44" ht="18.45" x14ac:dyDescent="0.4">
      <c r="B59" s="28" t="s">
        <v>259</v>
      </c>
      <c r="C59" s="35" t="s">
        <v>520</v>
      </c>
    </row>
    <row r="60" spans="2:44" ht="18.45" x14ac:dyDescent="0.4">
      <c r="B60" s="27" t="s">
        <v>260</v>
      </c>
      <c r="C60" s="35" t="s">
        <v>520</v>
      </c>
    </row>
    <row r="61" spans="2:44" ht="18.45" x14ac:dyDescent="0.4">
      <c r="B61" s="27" t="s">
        <v>261</v>
      </c>
      <c r="C61" s="35" t="s">
        <v>520</v>
      </c>
    </row>
    <row r="62" spans="2:44" ht="18.45" x14ac:dyDescent="0.4">
      <c r="B62" s="27" t="s">
        <v>262</v>
      </c>
      <c r="C62" s="35" t="s">
        <v>520</v>
      </c>
    </row>
    <row r="63" spans="2:44" ht="18.45" x14ac:dyDescent="0.4">
      <c r="B63" s="27" t="s">
        <v>263</v>
      </c>
      <c r="C63" s="35" t="s">
        <v>520</v>
      </c>
    </row>
    <row r="64" spans="2:44" ht="18.45" x14ac:dyDescent="0.4">
      <c r="B64" s="27" t="s">
        <v>264</v>
      </c>
      <c r="C64" s="35" t="s">
        <v>520</v>
      </c>
    </row>
    <row r="65" spans="2:3" ht="18.45" x14ac:dyDescent="0.4">
      <c r="B65" s="27" t="s">
        <v>265</v>
      </c>
      <c r="C65" s="35" t="s">
        <v>520</v>
      </c>
    </row>
    <row r="66" spans="2:3" ht="18.45" x14ac:dyDescent="0.4">
      <c r="B66" s="27" t="s">
        <v>266</v>
      </c>
      <c r="C66" s="35" t="s">
        <v>520</v>
      </c>
    </row>
    <row r="67" spans="2:3" ht="18.45" x14ac:dyDescent="0.4">
      <c r="B67" s="27" t="s">
        <v>267</v>
      </c>
      <c r="C67" s="35" t="s">
        <v>520</v>
      </c>
    </row>
    <row r="68" spans="2:3" ht="18.45" x14ac:dyDescent="0.4">
      <c r="B68" s="27" t="s">
        <v>268</v>
      </c>
      <c r="C68" s="35" t="s">
        <v>520</v>
      </c>
    </row>
    <row r="69" spans="2:3" ht="18.45" x14ac:dyDescent="0.4">
      <c r="B69" s="27" t="s">
        <v>269</v>
      </c>
      <c r="C69" s="35" t="s">
        <v>520</v>
      </c>
    </row>
    <row r="70" spans="2:3" ht="18.45" x14ac:dyDescent="0.4">
      <c r="B70" s="27" t="s">
        <v>270</v>
      </c>
      <c r="C70" s="35" t="s">
        <v>520</v>
      </c>
    </row>
    <row r="71" spans="2:3" ht="18.45" x14ac:dyDescent="0.4">
      <c r="B71" s="27" t="s">
        <v>271</v>
      </c>
      <c r="C71" s="35" t="s">
        <v>520</v>
      </c>
    </row>
    <row r="72" spans="2:3" ht="18.45" x14ac:dyDescent="0.4">
      <c r="B72" s="27" t="s">
        <v>272</v>
      </c>
      <c r="C72" s="35" t="s">
        <v>520</v>
      </c>
    </row>
    <row r="73" spans="2:3" ht="18.45" x14ac:dyDescent="0.4">
      <c r="B73" s="27" t="s">
        <v>273</v>
      </c>
      <c r="C73" s="35" t="s">
        <v>520</v>
      </c>
    </row>
    <row r="74" spans="2:3" ht="18.45" x14ac:dyDescent="0.4">
      <c r="B74" s="27" t="s">
        <v>274</v>
      </c>
      <c r="C74" s="35" t="s">
        <v>520</v>
      </c>
    </row>
    <row r="75" spans="2:3" ht="18.45" x14ac:dyDescent="0.4">
      <c r="B75" s="27" t="s">
        <v>275</v>
      </c>
      <c r="C75" s="35" t="s">
        <v>520</v>
      </c>
    </row>
    <row r="76" spans="2:3" ht="29.15" x14ac:dyDescent="0.4">
      <c r="B76" s="27" t="s">
        <v>276</v>
      </c>
      <c r="C76" s="35" t="s">
        <v>520</v>
      </c>
    </row>
    <row r="77" spans="2:3" ht="18.45" x14ac:dyDescent="0.4">
      <c r="B77" s="27" t="s">
        <v>277</v>
      </c>
      <c r="C77" s="35" t="s">
        <v>520</v>
      </c>
    </row>
    <row r="78" spans="2:3" ht="18.45" x14ac:dyDescent="0.4">
      <c r="B78" s="27" t="s">
        <v>278</v>
      </c>
      <c r="C78" s="35" t="s">
        <v>520</v>
      </c>
    </row>
    <row r="79" spans="2:3" ht="18.45" x14ac:dyDescent="0.4">
      <c r="B79" s="27" t="s">
        <v>279</v>
      </c>
      <c r="C79" s="35" t="s">
        <v>520</v>
      </c>
    </row>
    <row r="80" spans="2:3" ht="18.45" x14ac:dyDescent="0.4">
      <c r="B80" s="27" t="s">
        <v>280</v>
      </c>
      <c r="C80" s="35" t="s">
        <v>520</v>
      </c>
    </row>
    <row r="81" spans="2:3" ht="18.45" x14ac:dyDescent="0.4">
      <c r="B81" s="27" t="s">
        <v>281</v>
      </c>
      <c r="C81" s="35" t="s">
        <v>520</v>
      </c>
    </row>
    <row r="82" spans="2:3" ht="18.45" x14ac:dyDescent="0.4">
      <c r="B82" s="27" t="s">
        <v>259</v>
      </c>
      <c r="C82" s="35" t="s">
        <v>520</v>
      </c>
    </row>
    <row r="83" spans="2:3" ht="18.45" x14ac:dyDescent="0.4">
      <c r="B83" s="27" t="s">
        <v>282</v>
      </c>
      <c r="C83" s="35" t="s">
        <v>520</v>
      </c>
    </row>
    <row r="84" spans="2:3" ht="18.45" x14ac:dyDescent="0.4">
      <c r="B84" s="26" t="s">
        <v>283</v>
      </c>
      <c r="C84" s="35" t="s">
        <v>521</v>
      </c>
    </row>
    <row r="85" spans="2:3" ht="18.45" x14ac:dyDescent="0.4">
      <c r="B85" s="26" t="s">
        <v>284</v>
      </c>
      <c r="C85" s="35" t="s">
        <v>521</v>
      </c>
    </row>
    <row r="86" spans="2:3" ht="18.45" x14ac:dyDescent="0.4">
      <c r="B86" s="26" t="s">
        <v>285</v>
      </c>
      <c r="C86" s="35" t="s">
        <v>521</v>
      </c>
    </row>
    <row r="87" spans="2:3" ht="18.45" x14ac:dyDescent="0.4">
      <c r="B87" s="26" t="s">
        <v>286</v>
      </c>
      <c r="C87" s="35" t="s">
        <v>521</v>
      </c>
    </row>
    <row r="88" spans="2:3" ht="18.45" x14ac:dyDescent="0.4">
      <c r="B88" s="26" t="s">
        <v>287</v>
      </c>
      <c r="C88" s="35" t="s">
        <v>521</v>
      </c>
    </row>
    <row r="89" spans="2:3" ht="18.45" x14ac:dyDescent="0.4">
      <c r="B89" s="26" t="s">
        <v>288</v>
      </c>
      <c r="C89" s="35" t="s">
        <v>521</v>
      </c>
    </row>
    <row r="90" spans="2:3" ht="18.45" x14ac:dyDescent="0.4">
      <c r="B90" s="26" t="s">
        <v>289</v>
      </c>
      <c r="C90" s="35" t="s">
        <v>521</v>
      </c>
    </row>
    <row r="91" spans="2:3" ht="18.45" x14ac:dyDescent="0.4">
      <c r="B91" s="26" t="s">
        <v>290</v>
      </c>
      <c r="C91" s="35" t="s">
        <v>521</v>
      </c>
    </row>
    <row r="92" spans="2:3" ht="18.45" x14ac:dyDescent="0.4">
      <c r="B92" s="26" t="s">
        <v>291</v>
      </c>
      <c r="C92" s="35" t="s">
        <v>521</v>
      </c>
    </row>
    <row r="93" spans="2:3" ht="29.15" x14ac:dyDescent="0.4">
      <c r="B93" s="26" t="s">
        <v>292</v>
      </c>
      <c r="C93" s="35" t="s">
        <v>521</v>
      </c>
    </row>
    <row r="94" spans="2:3" ht="18.45" x14ac:dyDescent="0.4">
      <c r="B94" s="26" t="s">
        <v>293</v>
      </c>
      <c r="C94" s="35" t="s">
        <v>521</v>
      </c>
    </row>
    <row r="95" spans="2:3" ht="18.45" x14ac:dyDescent="0.4">
      <c r="B95" s="26" t="s">
        <v>294</v>
      </c>
      <c r="C95" s="35" t="s">
        <v>521</v>
      </c>
    </row>
    <row r="96" spans="2:3" ht="18.45" x14ac:dyDescent="0.4">
      <c r="B96" s="26" t="s">
        <v>295</v>
      </c>
      <c r="C96" s="35" t="s">
        <v>521</v>
      </c>
    </row>
    <row r="97" spans="2:3" ht="18.45" x14ac:dyDescent="0.4">
      <c r="B97" s="26" t="s">
        <v>296</v>
      </c>
      <c r="C97" s="35" t="s">
        <v>521</v>
      </c>
    </row>
    <row r="98" spans="2:3" ht="18.45" x14ac:dyDescent="0.4">
      <c r="B98" s="26" t="s">
        <v>297</v>
      </c>
      <c r="C98" s="35" t="s">
        <v>521</v>
      </c>
    </row>
    <row r="99" spans="2:3" ht="18.45" x14ac:dyDescent="0.4">
      <c r="B99" s="26" t="s">
        <v>298</v>
      </c>
      <c r="C99" s="35" t="s">
        <v>521</v>
      </c>
    </row>
    <row r="100" spans="2:3" ht="18.45" x14ac:dyDescent="0.4">
      <c r="B100" s="26" t="s">
        <v>299</v>
      </c>
      <c r="C100" s="35" t="s">
        <v>521</v>
      </c>
    </row>
    <row r="101" spans="2:3" ht="18.45" x14ac:dyDescent="0.4">
      <c r="B101" s="26" t="s">
        <v>300</v>
      </c>
      <c r="C101" s="35" t="s">
        <v>521</v>
      </c>
    </row>
    <row r="102" spans="2:3" ht="18.45" x14ac:dyDescent="0.4">
      <c r="B102" s="26" t="s">
        <v>301</v>
      </c>
      <c r="C102" s="35" t="s">
        <v>521</v>
      </c>
    </row>
    <row r="103" spans="2:3" ht="18.45" x14ac:dyDescent="0.4">
      <c r="B103" s="26" t="s">
        <v>302</v>
      </c>
      <c r="C103" s="35" t="s">
        <v>521</v>
      </c>
    </row>
    <row r="104" spans="2:3" ht="18.45" x14ac:dyDescent="0.4">
      <c r="B104" s="26" t="s">
        <v>303</v>
      </c>
      <c r="C104" s="35" t="s">
        <v>521</v>
      </c>
    </row>
    <row r="105" spans="2:3" ht="18.45" x14ac:dyDescent="0.4">
      <c r="B105" s="26" t="s">
        <v>304</v>
      </c>
      <c r="C105" s="35" t="s">
        <v>521</v>
      </c>
    </row>
    <row r="106" spans="2:3" ht="18.45" x14ac:dyDescent="0.4">
      <c r="B106" s="26" t="s">
        <v>305</v>
      </c>
      <c r="C106" s="35" t="s">
        <v>521</v>
      </c>
    </row>
    <row r="107" spans="2:3" ht="18.45" x14ac:dyDescent="0.4">
      <c r="B107" s="26" t="s">
        <v>306</v>
      </c>
      <c r="C107" s="35" t="s">
        <v>521</v>
      </c>
    </row>
    <row r="108" spans="2:3" ht="18.45" x14ac:dyDescent="0.4">
      <c r="B108" s="26" t="s">
        <v>307</v>
      </c>
      <c r="C108" s="35" t="s">
        <v>521</v>
      </c>
    </row>
    <row r="109" spans="2:3" ht="18.45" x14ac:dyDescent="0.4">
      <c r="B109" s="26" t="s">
        <v>308</v>
      </c>
      <c r="C109" s="35" t="s">
        <v>521</v>
      </c>
    </row>
    <row r="110" spans="2:3" ht="18.45" x14ac:dyDescent="0.4">
      <c r="B110" s="26" t="s">
        <v>309</v>
      </c>
      <c r="C110" s="35" t="s">
        <v>521</v>
      </c>
    </row>
    <row r="111" spans="2:3" ht="18.45" x14ac:dyDescent="0.4">
      <c r="B111" s="26" t="s">
        <v>310</v>
      </c>
      <c r="C111" s="35" t="s">
        <v>521</v>
      </c>
    </row>
    <row r="112" spans="2:3" ht="18.45" x14ac:dyDescent="0.4">
      <c r="B112" s="26" t="s">
        <v>311</v>
      </c>
      <c r="C112" s="35" t="s">
        <v>521</v>
      </c>
    </row>
    <row r="113" spans="2:3" ht="18.45" x14ac:dyDescent="0.4">
      <c r="B113" s="26" t="s">
        <v>312</v>
      </c>
      <c r="C113" s="35" t="s">
        <v>521</v>
      </c>
    </row>
    <row r="114" spans="2:3" ht="18.45" x14ac:dyDescent="0.4">
      <c r="B114" s="26" t="s">
        <v>313</v>
      </c>
      <c r="C114" s="35" t="s">
        <v>521</v>
      </c>
    </row>
    <row r="115" spans="2:3" ht="18.45" x14ac:dyDescent="0.4">
      <c r="B115" s="26" t="s">
        <v>314</v>
      </c>
      <c r="C115" s="35" t="s">
        <v>521</v>
      </c>
    </row>
    <row r="116" spans="2:3" ht="18.45" x14ac:dyDescent="0.4">
      <c r="B116" s="26" t="s">
        <v>315</v>
      </c>
      <c r="C116" s="35" t="s">
        <v>521</v>
      </c>
    </row>
    <row r="117" spans="2:3" ht="18.45" x14ac:dyDescent="0.4">
      <c r="B117" s="26" t="s">
        <v>316</v>
      </c>
      <c r="C117" s="35" t="s">
        <v>521</v>
      </c>
    </row>
    <row r="118" spans="2:3" ht="18.45" x14ac:dyDescent="0.4">
      <c r="B118" s="26" t="s">
        <v>317</v>
      </c>
      <c r="C118" s="35" t="s">
        <v>521</v>
      </c>
    </row>
    <row r="119" spans="2:3" ht="18.45" x14ac:dyDescent="0.4">
      <c r="B119" s="26" t="s">
        <v>153</v>
      </c>
      <c r="C119" s="35" t="s">
        <v>521</v>
      </c>
    </row>
    <row r="120" spans="2:3" ht="18.45" x14ac:dyDescent="0.4">
      <c r="B120" s="26" t="s">
        <v>318</v>
      </c>
      <c r="C120" s="35" t="s">
        <v>521</v>
      </c>
    </row>
    <row r="121" spans="2:3" ht="18.45" x14ac:dyDescent="0.4">
      <c r="B121" s="26" t="s">
        <v>319</v>
      </c>
      <c r="C121" s="35" t="s">
        <v>521</v>
      </c>
    </row>
    <row r="122" spans="2:3" ht="18.45" x14ac:dyDescent="0.4">
      <c r="B122" s="26" t="s">
        <v>320</v>
      </c>
      <c r="C122" s="35" t="s">
        <v>521</v>
      </c>
    </row>
    <row r="123" spans="2:3" ht="18.45" x14ac:dyDescent="0.4">
      <c r="B123" s="26" t="s">
        <v>321</v>
      </c>
      <c r="C123" s="35" t="s">
        <v>521</v>
      </c>
    </row>
    <row r="124" spans="2:3" ht="18.45" x14ac:dyDescent="0.4">
      <c r="B124" s="26" t="s">
        <v>322</v>
      </c>
      <c r="C124" s="35" t="s">
        <v>521</v>
      </c>
    </row>
    <row r="125" spans="2:3" ht="18.45" x14ac:dyDescent="0.4">
      <c r="B125" s="26" t="s">
        <v>323</v>
      </c>
      <c r="C125" s="35" t="s">
        <v>521</v>
      </c>
    </row>
    <row r="126" spans="2:3" ht="18.45" x14ac:dyDescent="0.4">
      <c r="B126" s="26" t="s">
        <v>324</v>
      </c>
      <c r="C126" s="35" t="s">
        <v>521</v>
      </c>
    </row>
    <row r="127" spans="2:3" ht="18.45" x14ac:dyDescent="0.4">
      <c r="B127" s="26" t="s">
        <v>325</v>
      </c>
      <c r="C127" s="35" t="s">
        <v>521</v>
      </c>
    </row>
    <row r="128" spans="2:3" ht="18.45" x14ac:dyDescent="0.4">
      <c r="B128" s="26" t="s">
        <v>326</v>
      </c>
      <c r="C128" s="35" t="s">
        <v>521</v>
      </c>
    </row>
    <row r="129" spans="2:3" ht="18.45" x14ac:dyDescent="0.4">
      <c r="B129" s="26" t="s">
        <v>327</v>
      </c>
      <c r="C129" s="35" t="s">
        <v>521</v>
      </c>
    </row>
    <row r="130" spans="2:3" ht="18.45" x14ac:dyDescent="0.4">
      <c r="B130" s="26" t="s">
        <v>328</v>
      </c>
      <c r="C130" s="35" t="s">
        <v>521</v>
      </c>
    </row>
    <row r="131" spans="2:3" ht="18.45" x14ac:dyDescent="0.4">
      <c r="B131" s="26" t="s">
        <v>329</v>
      </c>
      <c r="C131" s="35" t="s">
        <v>521</v>
      </c>
    </row>
    <row r="132" spans="2:3" ht="18.45" x14ac:dyDescent="0.4">
      <c r="B132" s="26" t="s">
        <v>330</v>
      </c>
      <c r="C132" s="35" t="s">
        <v>521</v>
      </c>
    </row>
    <row r="133" spans="2:3" ht="18.45" x14ac:dyDescent="0.4">
      <c r="B133" s="26" t="s">
        <v>331</v>
      </c>
      <c r="C133" s="35" t="s">
        <v>521</v>
      </c>
    </row>
    <row r="134" spans="2:3" ht="18.45" x14ac:dyDescent="0.4">
      <c r="B134" s="26" t="s">
        <v>332</v>
      </c>
      <c r="C134" s="35" t="s">
        <v>521</v>
      </c>
    </row>
    <row r="135" spans="2:3" ht="18.45" x14ac:dyDescent="0.4">
      <c r="B135" s="26" t="s">
        <v>333</v>
      </c>
      <c r="C135" s="35" t="s">
        <v>521</v>
      </c>
    </row>
    <row r="136" spans="2:3" ht="18.45" x14ac:dyDescent="0.4">
      <c r="B136" s="26" t="s">
        <v>334</v>
      </c>
      <c r="C136" s="35" t="s">
        <v>521</v>
      </c>
    </row>
    <row r="137" spans="2:3" ht="18.45" x14ac:dyDescent="0.4">
      <c r="B137" s="25" t="s">
        <v>120</v>
      </c>
      <c r="C137" s="35" t="s">
        <v>522</v>
      </c>
    </row>
    <row r="138" spans="2:3" ht="18.45" x14ac:dyDescent="0.4">
      <c r="B138" s="25" t="s">
        <v>121</v>
      </c>
      <c r="C138" s="35" t="s">
        <v>522</v>
      </c>
    </row>
    <row r="139" spans="2:3" ht="18.45" x14ac:dyDescent="0.4">
      <c r="B139" s="25" t="s">
        <v>122</v>
      </c>
      <c r="C139" s="35" t="s">
        <v>522</v>
      </c>
    </row>
    <row r="140" spans="2:3" ht="18.45" x14ac:dyDescent="0.4">
      <c r="B140" s="25" t="s">
        <v>123</v>
      </c>
      <c r="C140" s="35" t="s">
        <v>522</v>
      </c>
    </row>
    <row r="141" spans="2:3" ht="18.45" x14ac:dyDescent="0.4">
      <c r="B141" s="25" t="s">
        <v>124</v>
      </c>
      <c r="C141" s="35" t="s">
        <v>522</v>
      </c>
    </row>
    <row r="142" spans="2:3" ht="18.45" x14ac:dyDescent="0.4">
      <c r="B142" s="25" t="s">
        <v>125</v>
      </c>
      <c r="C142" s="35" t="s">
        <v>522</v>
      </c>
    </row>
    <row r="143" spans="2:3" ht="18.45" x14ac:dyDescent="0.4">
      <c r="B143" s="25" t="s">
        <v>126</v>
      </c>
      <c r="C143" s="35" t="s">
        <v>522</v>
      </c>
    </row>
    <row r="144" spans="2:3" ht="18.45" x14ac:dyDescent="0.4">
      <c r="B144" s="25" t="s">
        <v>127</v>
      </c>
      <c r="C144" s="35" t="s">
        <v>522</v>
      </c>
    </row>
    <row r="145" spans="2:3" ht="18.45" x14ac:dyDescent="0.4">
      <c r="B145" s="25" t="s">
        <v>128</v>
      </c>
      <c r="C145" s="35" t="s">
        <v>522</v>
      </c>
    </row>
    <row r="146" spans="2:3" ht="18.45" x14ac:dyDescent="0.4">
      <c r="B146" s="25" t="s">
        <v>129</v>
      </c>
      <c r="C146" s="35" t="s">
        <v>522</v>
      </c>
    </row>
    <row r="147" spans="2:3" ht="18.45" x14ac:dyDescent="0.4">
      <c r="B147" s="25" t="s">
        <v>130</v>
      </c>
      <c r="C147" s="35" t="s">
        <v>522</v>
      </c>
    </row>
    <row r="148" spans="2:3" ht="18.45" x14ac:dyDescent="0.4">
      <c r="B148" s="25" t="s">
        <v>131</v>
      </c>
      <c r="C148" s="35" t="s">
        <v>522</v>
      </c>
    </row>
    <row r="149" spans="2:3" ht="18.45" x14ac:dyDescent="0.4">
      <c r="B149" s="25" t="s">
        <v>132</v>
      </c>
      <c r="C149" s="35" t="s">
        <v>522</v>
      </c>
    </row>
    <row r="150" spans="2:3" ht="18.45" x14ac:dyDescent="0.4">
      <c r="B150" s="25" t="s">
        <v>133</v>
      </c>
      <c r="C150" s="35" t="s">
        <v>522</v>
      </c>
    </row>
    <row r="151" spans="2:3" ht="18.45" x14ac:dyDescent="0.4">
      <c r="B151" s="25" t="s">
        <v>134</v>
      </c>
      <c r="C151" s="35" t="s">
        <v>522</v>
      </c>
    </row>
    <row r="152" spans="2:3" ht="18.45" x14ac:dyDescent="0.4">
      <c r="B152" s="25" t="s">
        <v>135</v>
      </c>
      <c r="C152" s="35" t="s">
        <v>522</v>
      </c>
    </row>
    <row r="153" spans="2:3" ht="18.45" x14ac:dyDescent="0.4">
      <c r="B153" s="25" t="s">
        <v>136</v>
      </c>
      <c r="C153" s="35" t="s">
        <v>522</v>
      </c>
    </row>
    <row r="154" spans="2:3" ht="18.45" x14ac:dyDescent="0.4">
      <c r="B154" s="25" t="s">
        <v>137</v>
      </c>
      <c r="C154" s="35" t="s">
        <v>522</v>
      </c>
    </row>
    <row r="155" spans="2:3" ht="18.45" x14ac:dyDescent="0.4">
      <c r="B155" s="25" t="s">
        <v>138</v>
      </c>
      <c r="C155" s="35" t="s">
        <v>522</v>
      </c>
    </row>
    <row r="156" spans="2:3" ht="18.45" x14ac:dyDescent="0.4">
      <c r="B156" s="25" t="s">
        <v>139</v>
      </c>
      <c r="C156" s="35" t="s">
        <v>522</v>
      </c>
    </row>
    <row r="157" spans="2:3" ht="18.45" x14ac:dyDescent="0.4">
      <c r="B157" s="25" t="s">
        <v>140</v>
      </c>
      <c r="C157" s="35" t="s">
        <v>522</v>
      </c>
    </row>
    <row r="158" spans="2:3" ht="18.45" x14ac:dyDescent="0.4">
      <c r="B158" s="25" t="s">
        <v>141</v>
      </c>
      <c r="C158" s="35" t="s">
        <v>522</v>
      </c>
    </row>
    <row r="159" spans="2:3" ht="18.45" x14ac:dyDescent="0.4">
      <c r="B159" s="25" t="s">
        <v>142</v>
      </c>
      <c r="C159" s="35" t="s">
        <v>522</v>
      </c>
    </row>
    <row r="160" spans="2:3" ht="18.45" x14ac:dyDescent="0.4">
      <c r="B160" s="25" t="s">
        <v>143</v>
      </c>
      <c r="C160" s="35" t="s">
        <v>522</v>
      </c>
    </row>
    <row r="161" spans="2:3" ht="18.45" x14ac:dyDescent="0.4">
      <c r="B161" s="25" t="s">
        <v>144</v>
      </c>
      <c r="C161" s="35" t="s">
        <v>522</v>
      </c>
    </row>
    <row r="162" spans="2:3" ht="18.45" x14ac:dyDescent="0.4">
      <c r="B162" s="25" t="s">
        <v>145</v>
      </c>
      <c r="C162" s="35" t="s">
        <v>522</v>
      </c>
    </row>
    <row r="163" spans="2:3" ht="18.45" x14ac:dyDescent="0.4">
      <c r="B163" s="25" t="s">
        <v>146</v>
      </c>
      <c r="C163" s="35" t="s">
        <v>522</v>
      </c>
    </row>
    <row r="164" spans="2:3" ht="18.45" x14ac:dyDescent="0.4">
      <c r="B164" s="25" t="s">
        <v>147</v>
      </c>
      <c r="C164" s="35" t="s">
        <v>522</v>
      </c>
    </row>
    <row r="165" spans="2:3" ht="18.45" x14ac:dyDescent="0.4">
      <c r="B165" s="25" t="s">
        <v>148</v>
      </c>
      <c r="C165" s="35" t="s">
        <v>522</v>
      </c>
    </row>
    <row r="166" spans="2:3" ht="18.45" x14ac:dyDescent="0.4">
      <c r="B166" s="25" t="s">
        <v>149</v>
      </c>
      <c r="C166" s="35" t="s">
        <v>522</v>
      </c>
    </row>
    <row r="167" spans="2:3" ht="18.45" x14ac:dyDescent="0.4">
      <c r="B167" s="25" t="s">
        <v>150</v>
      </c>
      <c r="C167" s="35" t="s">
        <v>522</v>
      </c>
    </row>
    <row r="168" spans="2:3" ht="18.45" x14ac:dyDescent="0.4">
      <c r="B168" s="25" t="s">
        <v>151</v>
      </c>
      <c r="C168" s="35" t="s">
        <v>522</v>
      </c>
    </row>
    <row r="169" spans="2:3" ht="18.45" x14ac:dyDescent="0.4">
      <c r="B169" s="25" t="s">
        <v>152</v>
      </c>
      <c r="C169" s="35" t="s">
        <v>522</v>
      </c>
    </row>
    <row r="170" spans="2:3" ht="18.45" x14ac:dyDescent="0.4">
      <c r="B170" s="25" t="s">
        <v>153</v>
      </c>
      <c r="C170" s="35" t="s">
        <v>522</v>
      </c>
    </row>
    <row r="171" spans="2:3" ht="18.45" x14ac:dyDescent="0.4">
      <c r="B171" s="25" t="s">
        <v>153</v>
      </c>
      <c r="C171" s="35" t="s">
        <v>522</v>
      </c>
    </row>
    <row r="172" spans="2:3" ht="18.45" x14ac:dyDescent="0.4">
      <c r="B172" s="25" t="s">
        <v>154</v>
      </c>
      <c r="C172" s="35" t="s">
        <v>522</v>
      </c>
    </row>
    <row r="173" spans="2:3" ht="18.45" x14ac:dyDescent="0.4">
      <c r="B173" s="25" t="s">
        <v>155</v>
      </c>
      <c r="C173" s="35" t="s">
        <v>522</v>
      </c>
    </row>
    <row r="174" spans="2:3" ht="18.45" x14ac:dyDescent="0.4">
      <c r="B174" s="25" t="s">
        <v>156</v>
      </c>
      <c r="C174" s="35" t="s">
        <v>522</v>
      </c>
    </row>
    <row r="175" spans="2:3" ht="18.45" x14ac:dyDescent="0.4">
      <c r="B175" s="25" t="s">
        <v>157</v>
      </c>
      <c r="C175" s="35" t="s">
        <v>522</v>
      </c>
    </row>
    <row r="176" spans="2:3" ht="18.45" x14ac:dyDescent="0.4">
      <c r="B176" s="25" t="s">
        <v>158</v>
      </c>
      <c r="C176" s="35" t="s">
        <v>522</v>
      </c>
    </row>
    <row r="177" spans="2:3" ht="18.45" x14ac:dyDescent="0.4">
      <c r="B177" s="25" t="s">
        <v>159</v>
      </c>
      <c r="C177" s="35" t="s">
        <v>522</v>
      </c>
    </row>
    <row r="178" spans="2:3" ht="18.45" x14ac:dyDescent="0.4">
      <c r="B178" s="25" t="s">
        <v>160</v>
      </c>
      <c r="C178" s="35" t="s">
        <v>522</v>
      </c>
    </row>
    <row r="179" spans="2:3" ht="18.45" x14ac:dyDescent="0.4">
      <c r="B179" s="25" t="s">
        <v>161</v>
      </c>
      <c r="C179" s="35" t="s">
        <v>522</v>
      </c>
    </row>
    <row r="180" spans="2:3" ht="18.45" x14ac:dyDescent="0.4">
      <c r="B180" s="25" t="s">
        <v>162</v>
      </c>
      <c r="C180" s="35" t="s">
        <v>522</v>
      </c>
    </row>
    <row r="181" spans="2:3" ht="18.45" x14ac:dyDescent="0.4">
      <c r="B181" s="25" t="s">
        <v>163</v>
      </c>
      <c r="C181" s="35" t="s">
        <v>522</v>
      </c>
    </row>
    <row r="182" spans="2:3" ht="18.45" x14ac:dyDescent="0.4">
      <c r="B182" s="25" t="s">
        <v>164</v>
      </c>
      <c r="C182" s="35" t="s">
        <v>522</v>
      </c>
    </row>
    <row r="183" spans="2:3" ht="18.45" x14ac:dyDescent="0.4">
      <c r="B183" s="25" t="s">
        <v>165</v>
      </c>
      <c r="C183" s="35" t="s">
        <v>522</v>
      </c>
    </row>
    <row r="184" spans="2:3" ht="18.45" x14ac:dyDescent="0.4">
      <c r="B184" s="25" t="s">
        <v>166</v>
      </c>
      <c r="C184" s="35" t="s">
        <v>522</v>
      </c>
    </row>
    <row r="185" spans="2:3" ht="18.45" x14ac:dyDescent="0.4">
      <c r="B185" s="25" t="s">
        <v>167</v>
      </c>
      <c r="C185" s="35" t="s">
        <v>522</v>
      </c>
    </row>
    <row r="186" spans="2:3" ht="18.45" x14ac:dyDescent="0.4">
      <c r="B186" s="25" t="s">
        <v>168</v>
      </c>
      <c r="C186" s="35" t="s">
        <v>522</v>
      </c>
    </row>
    <row r="187" spans="2:3" ht="18.45" x14ac:dyDescent="0.4">
      <c r="B187" s="25" t="s">
        <v>169</v>
      </c>
      <c r="C187" s="35" t="s">
        <v>522</v>
      </c>
    </row>
    <row r="188" spans="2:3" ht="18.45" x14ac:dyDescent="0.4">
      <c r="B188" s="25" t="s">
        <v>85</v>
      </c>
      <c r="C188" s="35" t="s">
        <v>523</v>
      </c>
    </row>
    <row r="189" spans="2:3" ht="18.45" x14ac:dyDescent="0.4">
      <c r="B189" s="25" t="s">
        <v>86</v>
      </c>
      <c r="C189" s="35" t="s">
        <v>523</v>
      </c>
    </row>
    <row r="190" spans="2:3" ht="18.45" x14ac:dyDescent="0.4">
      <c r="B190" s="25" t="s">
        <v>87</v>
      </c>
      <c r="C190" s="35" t="s">
        <v>523</v>
      </c>
    </row>
    <row r="191" spans="2:3" ht="18.45" x14ac:dyDescent="0.4">
      <c r="B191" s="25" t="s">
        <v>88</v>
      </c>
      <c r="C191" s="35" t="s">
        <v>523</v>
      </c>
    </row>
    <row r="192" spans="2:3" ht="18.45" x14ac:dyDescent="0.4">
      <c r="B192" s="25" t="s">
        <v>89</v>
      </c>
      <c r="C192" s="35" t="s">
        <v>523</v>
      </c>
    </row>
    <row r="193" spans="2:3" ht="18.45" x14ac:dyDescent="0.4">
      <c r="B193" s="25" t="s">
        <v>90</v>
      </c>
      <c r="C193" s="35" t="s">
        <v>523</v>
      </c>
    </row>
    <row r="194" spans="2:3" ht="18.45" x14ac:dyDescent="0.4">
      <c r="B194" s="25" t="s">
        <v>91</v>
      </c>
      <c r="C194" s="35" t="s">
        <v>523</v>
      </c>
    </row>
    <row r="195" spans="2:3" ht="18.45" x14ac:dyDescent="0.4">
      <c r="B195" s="25" t="s">
        <v>92</v>
      </c>
      <c r="C195" s="35" t="s">
        <v>523</v>
      </c>
    </row>
    <row r="196" spans="2:3" ht="18.45" x14ac:dyDescent="0.4">
      <c r="B196" s="25" t="s">
        <v>93</v>
      </c>
      <c r="C196" s="35" t="s">
        <v>523</v>
      </c>
    </row>
    <row r="197" spans="2:3" ht="18.45" x14ac:dyDescent="0.4">
      <c r="B197" s="25" t="s">
        <v>94</v>
      </c>
      <c r="C197" s="35" t="s">
        <v>523</v>
      </c>
    </row>
    <row r="198" spans="2:3" ht="18.45" x14ac:dyDescent="0.4">
      <c r="B198" s="25" t="s">
        <v>95</v>
      </c>
      <c r="C198" s="35" t="s">
        <v>523</v>
      </c>
    </row>
    <row r="199" spans="2:3" ht="18.45" x14ac:dyDescent="0.4">
      <c r="B199" s="25" t="s">
        <v>96</v>
      </c>
      <c r="C199" s="35" t="s">
        <v>523</v>
      </c>
    </row>
    <row r="200" spans="2:3" ht="18.45" x14ac:dyDescent="0.4">
      <c r="B200" s="25" t="s">
        <v>97</v>
      </c>
      <c r="C200" s="35" t="s">
        <v>523</v>
      </c>
    </row>
    <row r="201" spans="2:3" ht="18.45" x14ac:dyDescent="0.4">
      <c r="B201" s="25" t="s">
        <v>98</v>
      </c>
      <c r="C201" s="35" t="s">
        <v>523</v>
      </c>
    </row>
    <row r="202" spans="2:3" ht="18.45" x14ac:dyDescent="0.4">
      <c r="B202" s="25" t="s">
        <v>99</v>
      </c>
      <c r="C202" s="35" t="s">
        <v>523</v>
      </c>
    </row>
    <row r="203" spans="2:3" ht="18.45" x14ac:dyDescent="0.4">
      <c r="B203" s="25" t="s">
        <v>100</v>
      </c>
      <c r="C203" s="35" t="s">
        <v>523</v>
      </c>
    </row>
    <row r="204" spans="2:3" ht="18.45" x14ac:dyDescent="0.4">
      <c r="B204" s="25" t="s">
        <v>101</v>
      </c>
      <c r="C204" s="35" t="s">
        <v>523</v>
      </c>
    </row>
    <row r="205" spans="2:3" ht="18.45" x14ac:dyDescent="0.4">
      <c r="B205" s="25" t="s">
        <v>102</v>
      </c>
      <c r="C205" s="35" t="s">
        <v>523</v>
      </c>
    </row>
    <row r="206" spans="2:3" ht="18.45" x14ac:dyDescent="0.4">
      <c r="B206" s="25" t="s">
        <v>103</v>
      </c>
      <c r="C206" s="35" t="s">
        <v>523</v>
      </c>
    </row>
    <row r="207" spans="2:3" ht="18.45" x14ac:dyDescent="0.4">
      <c r="B207" s="25" t="s">
        <v>104</v>
      </c>
      <c r="C207" s="35" t="s">
        <v>523</v>
      </c>
    </row>
    <row r="208" spans="2:3" ht="18.45" x14ac:dyDescent="0.4">
      <c r="B208" s="25" t="s">
        <v>105</v>
      </c>
      <c r="C208" s="35" t="s">
        <v>523</v>
      </c>
    </row>
    <row r="209" spans="2:3" ht="18.45" x14ac:dyDescent="0.4">
      <c r="B209" s="25" t="s">
        <v>106</v>
      </c>
      <c r="C209" s="35" t="s">
        <v>523</v>
      </c>
    </row>
    <row r="210" spans="2:3" ht="18.45" x14ac:dyDescent="0.4">
      <c r="B210" s="25" t="s">
        <v>107</v>
      </c>
      <c r="C210" s="35" t="s">
        <v>523</v>
      </c>
    </row>
    <row r="211" spans="2:3" ht="18.45" x14ac:dyDescent="0.4">
      <c r="B211" s="25" t="s">
        <v>108</v>
      </c>
      <c r="C211" s="35" t="s">
        <v>523</v>
      </c>
    </row>
    <row r="212" spans="2:3" ht="18.45" x14ac:dyDescent="0.4">
      <c r="B212" s="25" t="s">
        <v>109</v>
      </c>
      <c r="C212" s="35" t="s">
        <v>523</v>
      </c>
    </row>
    <row r="213" spans="2:3" ht="18.45" x14ac:dyDescent="0.4">
      <c r="B213" s="25" t="s">
        <v>110</v>
      </c>
      <c r="C213" s="35" t="s">
        <v>523</v>
      </c>
    </row>
    <row r="214" spans="2:3" ht="18.45" x14ac:dyDescent="0.4">
      <c r="B214" s="25" t="s">
        <v>111</v>
      </c>
      <c r="C214" s="35" t="s">
        <v>523</v>
      </c>
    </row>
    <row r="215" spans="2:3" ht="18.45" x14ac:dyDescent="0.4">
      <c r="B215" s="25" t="s">
        <v>112</v>
      </c>
      <c r="C215" s="35" t="s">
        <v>523</v>
      </c>
    </row>
    <row r="216" spans="2:3" ht="18.45" x14ac:dyDescent="0.4">
      <c r="B216" s="25" t="s">
        <v>113</v>
      </c>
      <c r="C216" s="35" t="s">
        <v>523</v>
      </c>
    </row>
    <row r="217" spans="2:3" ht="18.45" x14ac:dyDescent="0.4">
      <c r="B217" s="25" t="s">
        <v>114</v>
      </c>
      <c r="C217" s="35" t="s">
        <v>523</v>
      </c>
    </row>
    <row r="218" spans="2:3" ht="18.45" x14ac:dyDescent="0.4">
      <c r="B218" s="25" t="s">
        <v>115</v>
      </c>
      <c r="C218" s="35" t="s">
        <v>523</v>
      </c>
    </row>
    <row r="219" spans="2:3" ht="18.45" x14ac:dyDescent="0.4">
      <c r="B219" s="25" t="s">
        <v>116</v>
      </c>
      <c r="C219" s="35" t="s">
        <v>523</v>
      </c>
    </row>
    <row r="220" spans="2:3" ht="18.45" x14ac:dyDescent="0.4">
      <c r="B220" s="25" t="s">
        <v>117</v>
      </c>
      <c r="C220" s="35" t="s">
        <v>523</v>
      </c>
    </row>
    <row r="221" spans="2:3" ht="18.45" x14ac:dyDescent="0.4">
      <c r="B221" s="25" t="s">
        <v>118</v>
      </c>
      <c r="C221" s="35" t="s">
        <v>523</v>
      </c>
    </row>
    <row r="222" spans="2:3" ht="18.45" x14ac:dyDescent="0.4">
      <c r="B222" s="25" t="s">
        <v>119</v>
      </c>
      <c r="C222" s="35" t="s">
        <v>523</v>
      </c>
    </row>
    <row r="223" spans="2:3" ht="18.45" x14ac:dyDescent="0.4">
      <c r="B223" s="25" t="s">
        <v>170</v>
      </c>
      <c r="C223" s="35" t="s">
        <v>524</v>
      </c>
    </row>
    <row r="224" spans="2:3" ht="18.45" x14ac:dyDescent="0.4">
      <c r="B224" s="25" t="s">
        <v>171</v>
      </c>
      <c r="C224" s="35" t="s">
        <v>524</v>
      </c>
    </row>
    <row r="225" spans="2:3" ht="18.45" x14ac:dyDescent="0.4">
      <c r="B225" s="25" t="s">
        <v>172</v>
      </c>
      <c r="C225" s="35" t="s">
        <v>524</v>
      </c>
    </row>
    <row r="226" spans="2:3" ht="18.45" x14ac:dyDescent="0.4">
      <c r="B226" s="25" t="s">
        <v>173</v>
      </c>
      <c r="C226" s="35" t="s">
        <v>524</v>
      </c>
    </row>
    <row r="227" spans="2:3" ht="18.45" x14ac:dyDescent="0.4">
      <c r="B227" s="25" t="s">
        <v>174</v>
      </c>
      <c r="C227" s="35" t="s">
        <v>524</v>
      </c>
    </row>
    <row r="228" spans="2:3" ht="18.45" x14ac:dyDescent="0.4">
      <c r="B228" s="25" t="s">
        <v>175</v>
      </c>
      <c r="C228" s="35" t="s">
        <v>524</v>
      </c>
    </row>
    <row r="229" spans="2:3" ht="18.45" x14ac:dyDescent="0.4">
      <c r="B229" s="25" t="s">
        <v>176</v>
      </c>
      <c r="C229" s="35" t="s">
        <v>524</v>
      </c>
    </row>
    <row r="230" spans="2:3" ht="18.45" x14ac:dyDescent="0.4">
      <c r="B230" s="25" t="s">
        <v>177</v>
      </c>
      <c r="C230" s="35" t="s">
        <v>524</v>
      </c>
    </row>
    <row r="231" spans="2:3" ht="18.45" x14ac:dyDescent="0.4">
      <c r="B231" s="25" t="s">
        <v>178</v>
      </c>
      <c r="C231" s="35" t="s">
        <v>524</v>
      </c>
    </row>
    <row r="232" spans="2:3" ht="18.45" x14ac:dyDescent="0.4">
      <c r="B232" s="25" t="s">
        <v>179</v>
      </c>
      <c r="C232" s="35" t="s">
        <v>524</v>
      </c>
    </row>
    <row r="233" spans="2:3" ht="18.45" x14ac:dyDescent="0.4">
      <c r="B233" s="25" t="s">
        <v>180</v>
      </c>
      <c r="C233" s="35" t="s">
        <v>524</v>
      </c>
    </row>
    <row r="234" spans="2:3" ht="18.45" x14ac:dyDescent="0.4">
      <c r="B234" s="25" t="s">
        <v>181</v>
      </c>
      <c r="C234" s="35" t="s">
        <v>524</v>
      </c>
    </row>
    <row r="235" spans="2:3" ht="18.45" x14ac:dyDescent="0.4">
      <c r="B235" s="25" t="s">
        <v>182</v>
      </c>
      <c r="C235" s="35" t="s">
        <v>524</v>
      </c>
    </row>
    <row r="236" spans="2:3" ht="18.45" x14ac:dyDescent="0.4">
      <c r="B236" s="25" t="s">
        <v>183</v>
      </c>
      <c r="C236" s="35" t="s">
        <v>524</v>
      </c>
    </row>
    <row r="237" spans="2:3" ht="18.45" x14ac:dyDescent="0.4">
      <c r="B237" s="25" t="s">
        <v>184</v>
      </c>
      <c r="C237" s="35" t="s">
        <v>524</v>
      </c>
    </row>
    <row r="238" spans="2:3" ht="18.45" x14ac:dyDescent="0.4">
      <c r="B238" s="25" t="s">
        <v>185</v>
      </c>
      <c r="C238" s="35" t="s">
        <v>524</v>
      </c>
    </row>
    <row r="239" spans="2:3" ht="18.45" x14ac:dyDescent="0.4">
      <c r="B239" s="25" t="s">
        <v>186</v>
      </c>
      <c r="C239" s="35" t="s">
        <v>524</v>
      </c>
    </row>
    <row r="240" spans="2:3" ht="18.45" x14ac:dyDescent="0.4">
      <c r="B240" s="25" t="s">
        <v>187</v>
      </c>
      <c r="C240" s="35" t="s">
        <v>524</v>
      </c>
    </row>
    <row r="241" spans="2:3" ht="18.45" x14ac:dyDescent="0.4">
      <c r="B241" s="25" t="s">
        <v>188</v>
      </c>
      <c r="C241" s="35" t="s">
        <v>524</v>
      </c>
    </row>
    <row r="242" spans="2:3" ht="18.45" x14ac:dyDescent="0.4">
      <c r="B242" s="25" t="s">
        <v>189</v>
      </c>
      <c r="C242" s="35" t="s">
        <v>524</v>
      </c>
    </row>
    <row r="243" spans="2:3" ht="18.45" x14ac:dyDescent="0.4">
      <c r="B243" s="25" t="s">
        <v>190</v>
      </c>
      <c r="C243" s="35" t="s">
        <v>524</v>
      </c>
    </row>
    <row r="244" spans="2:3" ht="18.45" x14ac:dyDescent="0.4">
      <c r="B244" s="25" t="s">
        <v>191</v>
      </c>
      <c r="C244" s="35" t="s">
        <v>524</v>
      </c>
    </row>
    <row r="245" spans="2:3" ht="18.45" x14ac:dyDescent="0.4">
      <c r="B245" s="25" t="s">
        <v>192</v>
      </c>
      <c r="C245" s="35" t="s">
        <v>524</v>
      </c>
    </row>
    <row r="246" spans="2:3" ht="18.45" x14ac:dyDescent="0.4">
      <c r="B246" s="25" t="s">
        <v>193</v>
      </c>
      <c r="C246" s="35" t="s">
        <v>524</v>
      </c>
    </row>
    <row r="247" spans="2:3" ht="18.45" x14ac:dyDescent="0.4">
      <c r="B247" s="25" t="s">
        <v>194</v>
      </c>
      <c r="C247" s="35" t="s">
        <v>524</v>
      </c>
    </row>
    <row r="248" spans="2:3" ht="18.45" x14ac:dyDescent="0.4">
      <c r="B248" s="25" t="s">
        <v>195</v>
      </c>
      <c r="C248" s="35" t="s">
        <v>524</v>
      </c>
    </row>
    <row r="249" spans="2:3" ht="18.45" x14ac:dyDescent="0.4">
      <c r="B249" s="25" t="s">
        <v>196</v>
      </c>
      <c r="C249" s="35" t="s">
        <v>524</v>
      </c>
    </row>
    <row r="250" spans="2:3" ht="18.45" x14ac:dyDescent="0.4">
      <c r="B250" s="25" t="s">
        <v>197</v>
      </c>
      <c r="C250" s="35" t="s">
        <v>524</v>
      </c>
    </row>
    <row r="251" spans="2:3" ht="18.45" x14ac:dyDescent="0.4">
      <c r="B251" s="25" t="s">
        <v>198</v>
      </c>
      <c r="C251" s="35" t="s">
        <v>524</v>
      </c>
    </row>
    <row r="252" spans="2:3" ht="18.45" x14ac:dyDescent="0.4">
      <c r="B252" s="25" t="s">
        <v>199</v>
      </c>
      <c r="C252" s="35" t="s">
        <v>524</v>
      </c>
    </row>
    <row r="253" spans="2:3" ht="18.45" x14ac:dyDescent="0.4">
      <c r="B253" s="25" t="s">
        <v>118</v>
      </c>
      <c r="C253" s="35" t="s">
        <v>524</v>
      </c>
    </row>
    <row r="254" spans="2:3" ht="18.45" x14ac:dyDescent="0.4">
      <c r="B254" s="25" t="s">
        <v>200</v>
      </c>
      <c r="C254" s="35" t="s">
        <v>524</v>
      </c>
    </row>
    <row r="255" spans="2:3" ht="18.45" x14ac:dyDescent="0.4">
      <c r="B255" s="25" t="s">
        <v>201</v>
      </c>
      <c r="C255" s="35" t="s">
        <v>524</v>
      </c>
    </row>
    <row r="256" spans="2:3" ht="18.45" x14ac:dyDescent="0.4">
      <c r="B256" s="25" t="s">
        <v>202</v>
      </c>
      <c r="C256" s="35" t="s">
        <v>524</v>
      </c>
    </row>
    <row r="257" spans="2:3" ht="18.45" x14ac:dyDescent="0.4">
      <c r="B257" s="25" t="s">
        <v>203</v>
      </c>
      <c r="C257" s="35" t="s">
        <v>524</v>
      </c>
    </row>
    <row r="258" spans="2:3" ht="18.45" x14ac:dyDescent="0.4">
      <c r="B258" s="25" t="s">
        <v>204</v>
      </c>
      <c r="C258" s="35" t="s">
        <v>524</v>
      </c>
    </row>
    <row r="259" spans="2:3" ht="18.45" x14ac:dyDescent="0.4">
      <c r="B259" s="25" t="s">
        <v>205</v>
      </c>
      <c r="C259" s="35" t="s">
        <v>524</v>
      </c>
    </row>
    <row r="260" spans="2:3" ht="18.45" x14ac:dyDescent="0.4">
      <c r="B260" s="25" t="s">
        <v>206</v>
      </c>
      <c r="C260" s="35" t="s">
        <v>524</v>
      </c>
    </row>
    <row r="261" spans="2:3" ht="18.45" x14ac:dyDescent="0.4">
      <c r="B261" s="25" t="s">
        <v>207</v>
      </c>
      <c r="C261" s="35" t="s">
        <v>524</v>
      </c>
    </row>
    <row r="262" spans="2:3" ht="18.45" x14ac:dyDescent="0.4">
      <c r="B262" s="25" t="s">
        <v>208</v>
      </c>
      <c r="C262" s="35" t="s">
        <v>524</v>
      </c>
    </row>
    <row r="263" spans="2:3" ht="18.45" x14ac:dyDescent="0.4">
      <c r="B263" s="25" t="s">
        <v>209</v>
      </c>
      <c r="C263" s="35" t="s">
        <v>524</v>
      </c>
    </row>
    <row r="264" spans="2:3" ht="18.45" x14ac:dyDescent="0.4">
      <c r="B264" s="25" t="s">
        <v>210</v>
      </c>
      <c r="C264" s="35" t="s">
        <v>524</v>
      </c>
    </row>
    <row r="265" spans="2:3" ht="18.45" x14ac:dyDescent="0.4">
      <c r="B265" s="26" t="s">
        <v>335</v>
      </c>
      <c r="C265" s="35" t="s">
        <v>525</v>
      </c>
    </row>
    <row r="266" spans="2:3" ht="18.45" x14ac:dyDescent="0.4">
      <c r="B266" s="26" t="s">
        <v>336</v>
      </c>
      <c r="C266" s="35" t="s">
        <v>525</v>
      </c>
    </row>
    <row r="267" spans="2:3" ht="18.45" x14ac:dyDescent="0.4">
      <c r="B267" s="26" t="s">
        <v>337</v>
      </c>
      <c r="C267" s="35" t="s">
        <v>525</v>
      </c>
    </row>
    <row r="268" spans="2:3" ht="18.45" x14ac:dyDescent="0.4">
      <c r="B268" s="26" t="s">
        <v>338</v>
      </c>
      <c r="C268" s="35" t="s">
        <v>525</v>
      </c>
    </row>
    <row r="269" spans="2:3" ht="18.45" x14ac:dyDescent="0.4">
      <c r="B269" s="26" t="s">
        <v>339</v>
      </c>
      <c r="C269" s="35" t="s">
        <v>525</v>
      </c>
    </row>
    <row r="270" spans="2:3" ht="18.45" x14ac:dyDescent="0.4">
      <c r="B270" s="26" t="s">
        <v>340</v>
      </c>
      <c r="C270" s="35" t="s">
        <v>525</v>
      </c>
    </row>
    <row r="271" spans="2:3" ht="18.45" x14ac:dyDescent="0.4">
      <c r="B271" s="26" t="s">
        <v>341</v>
      </c>
      <c r="C271" s="35" t="s">
        <v>525</v>
      </c>
    </row>
    <row r="272" spans="2:3" ht="18.45" x14ac:dyDescent="0.4">
      <c r="B272" s="26" t="s">
        <v>342</v>
      </c>
      <c r="C272" s="35" t="s">
        <v>525</v>
      </c>
    </row>
    <row r="273" spans="2:3" ht="18.45" x14ac:dyDescent="0.4">
      <c r="B273" s="26" t="s">
        <v>343</v>
      </c>
      <c r="C273" s="35" t="s">
        <v>525</v>
      </c>
    </row>
    <row r="274" spans="2:3" ht="18.45" x14ac:dyDescent="0.4">
      <c r="B274" s="26" t="s">
        <v>344</v>
      </c>
      <c r="C274" s="35" t="s">
        <v>525</v>
      </c>
    </row>
    <row r="275" spans="2:3" ht="18.45" x14ac:dyDescent="0.4">
      <c r="B275" s="26" t="s">
        <v>345</v>
      </c>
      <c r="C275" s="35" t="s">
        <v>525</v>
      </c>
    </row>
    <row r="276" spans="2:3" ht="18.45" x14ac:dyDescent="0.4">
      <c r="B276" s="26" t="s">
        <v>346</v>
      </c>
      <c r="C276" s="35" t="s">
        <v>525</v>
      </c>
    </row>
    <row r="277" spans="2:3" ht="18.45" x14ac:dyDescent="0.4">
      <c r="B277" s="26" t="s">
        <v>347</v>
      </c>
      <c r="C277" s="35" t="s">
        <v>525</v>
      </c>
    </row>
    <row r="278" spans="2:3" ht="18.45" x14ac:dyDescent="0.4">
      <c r="B278" s="26" t="s">
        <v>348</v>
      </c>
      <c r="C278" s="35" t="s">
        <v>525</v>
      </c>
    </row>
    <row r="279" spans="2:3" ht="18.45" x14ac:dyDescent="0.4">
      <c r="B279" s="26" t="s">
        <v>349</v>
      </c>
      <c r="C279" s="35" t="s">
        <v>525</v>
      </c>
    </row>
    <row r="280" spans="2:3" ht="18.45" x14ac:dyDescent="0.4">
      <c r="B280" s="26" t="s">
        <v>350</v>
      </c>
      <c r="C280" s="35" t="s">
        <v>525</v>
      </c>
    </row>
    <row r="281" spans="2:3" ht="18.45" x14ac:dyDescent="0.4">
      <c r="B281" s="26" t="s">
        <v>351</v>
      </c>
      <c r="C281" s="35" t="s">
        <v>525</v>
      </c>
    </row>
    <row r="282" spans="2:3" ht="18.45" x14ac:dyDescent="0.4">
      <c r="B282" s="26" t="s">
        <v>352</v>
      </c>
      <c r="C282" s="35" t="s">
        <v>525</v>
      </c>
    </row>
    <row r="283" spans="2:3" ht="18.45" x14ac:dyDescent="0.4">
      <c r="B283" s="26" t="s">
        <v>353</v>
      </c>
      <c r="C283" s="35" t="s">
        <v>525</v>
      </c>
    </row>
    <row r="284" spans="2:3" ht="18.45" x14ac:dyDescent="0.4">
      <c r="B284" s="26" t="s">
        <v>354</v>
      </c>
      <c r="C284" s="35" t="s">
        <v>525</v>
      </c>
    </row>
    <row r="285" spans="2:3" ht="18.45" x14ac:dyDescent="0.4">
      <c r="B285" s="26" t="s">
        <v>355</v>
      </c>
      <c r="C285" s="35" t="s">
        <v>525</v>
      </c>
    </row>
    <row r="286" spans="2:3" ht="18.45" x14ac:dyDescent="0.4">
      <c r="B286" s="26" t="s">
        <v>356</v>
      </c>
      <c r="C286" s="35" t="s">
        <v>525</v>
      </c>
    </row>
    <row r="287" spans="2:3" ht="29.15" x14ac:dyDescent="0.4">
      <c r="B287" s="26" t="s">
        <v>357</v>
      </c>
      <c r="C287" s="35" t="s">
        <v>525</v>
      </c>
    </row>
    <row r="288" spans="2:3" ht="18.45" x14ac:dyDescent="0.4">
      <c r="B288" s="26" t="s">
        <v>358</v>
      </c>
      <c r="C288" s="35" t="s">
        <v>525</v>
      </c>
    </row>
    <row r="289" spans="2:3" ht="18.45" x14ac:dyDescent="0.4">
      <c r="B289" s="26" t="s">
        <v>359</v>
      </c>
      <c r="C289" s="35" t="s">
        <v>525</v>
      </c>
    </row>
    <row r="290" spans="2:3" ht="18.45" x14ac:dyDescent="0.4">
      <c r="B290" s="26" t="s">
        <v>360</v>
      </c>
      <c r="C290" s="35" t="s">
        <v>525</v>
      </c>
    </row>
    <row r="291" spans="2:3" ht="18.45" x14ac:dyDescent="0.4">
      <c r="B291" s="26" t="s">
        <v>361</v>
      </c>
      <c r="C291" s="35" t="s">
        <v>525</v>
      </c>
    </row>
    <row r="292" spans="2:3" ht="18.45" x14ac:dyDescent="0.4">
      <c r="B292" s="26" t="s">
        <v>362</v>
      </c>
      <c r="C292" s="35" t="s">
        <v>525</v>
      </c>
    </row>
    <row r="293" spans="2:3" ht="18.45" x14ac:dyDescent="0.4">
      <c r="B293" s="26" t="s">
        <v>363</v>
      </c>
      <c r="C293" s="35" t="s">
        <v>525</v>
      </c>
    </row>
    <row r="294" spans="2:3" ht="18.45" x14ac:dyDescent="0.4">
      <c r="B294" s="26" t="s">
        <v>364</v>
      </c>
      <c r="C294" s="35" t="s">
        <v>525</v>
      </c>
    </row>
    <row r="295" spans="2:3" ht="18.45" x14ac:dyDescent="0.4">
      <c r="B295" s="26" t="s">
        <v>365</v>
      </c>
      <c r="C295" s="35" t="s">
        <v>525</v>
      </c>
    </row>
    <row r="296" spans="2:3" ht="18.45" x14ac:dyDescent="0.4">
      <c r="B296" s="26" t="s">
        <v>366</v>
      </c>
      <c r="C296" s="35" t="s">
        <v>525</v>
      </c>
    </row>
    <row r="297" spans="2:3" ht="18.45" x14ac:dyDescent="0.4">
      <c r="B297" s="26" t="s">
        <v>367</v>
      </c>
      <c r="C297" s="35" t="s">
        <v>525</v>
      </c>
    </row>
    <row r="298" spans="2:3" ht="18.45" x14ac:dyDescent="0.4">
      <c r="B298" s="26" t="s">
        <v>368</v>
      </c>
      <c r="C298" s="35" t="s">
        <v>525</v>
      </c>
    </row>
    <row r="299" spans="2:3" ht="18.45" x14ac:dyDescent="0.4">
      <c r="B299" s="26" t="s">
        <v>369</v>
      </c>
      <c r="C299" s="35" t="s">
        <v>525</v>
      </c>
    </row>
    <row r="300" spans="2:3" ht="18.45" x14ac:dyDescent="0.4">
      <c r="B300" s="26" t="s">
        <v>370</v>
      </c>
      <c r="C300" s="35" t="s">
        <v>525</v>
      </c>
    </row>
    <row r="301" spans="2:3" ht="18.45" x14ac:dyDescent="0.4">
      <c r="B301" s="26" t="s">
        <v>371</v>
      </c>
      <c r="C301" s="35" t="s">
        <v>525</v>
      </c>
    </row>
    <row r="302" spans="2:3" ht="18.45" x14ac:dyDescent="0.4">
      <c r="B302" s="26" t="s">
        <v>372</v>
      </c>
      <c r="C302" s="35" t="s">
        <v>525</v>
      </c>
    </row>
    <row r="303" spans="2:3" ht="18.45" x14ac:dyDescent="0.4">
      <c r="B303" s="26" t="s">
        <v>373</v>
      </c>
      <c r="C303" s="35" t="s">
        <v>525</v>
      </c>
    </row>
    <row r="304" spans="2:3" ht="18.45" x14ac:dyDescent="0.4">
      <c r="B304" s="26" t="s">
        <v>374</v>
      </c>
      <c r="C304" s="35" t="s">
        <v>525</v>
      </c>
    </row>
    <row r="305" spans="2:3" ht="18.45" x14ac:dyDescent="0.4">
      <c r="B305" s="26" t="s">
        <v>375</v>
      </c>
      <c r="C305" s="35" t="s">
        <v>525</v>
      </c>
    </row>
    <row r="306" spans="2:3" ht="18.45" x14ac:dyDescent="0.4">
      <c r="B306" s="26" t="s">
        <v>376</v>
      </c>
      <c r="C306" s="35" t="s">
        <v>526</v>
      </c>
    </row>
    <row r="307" spans="2:3" ht="18.45" x14ac:dyDescent="0.4">
      <c r="B307" s="26" t="s">
        <v>377</v>
      </c>
      <c r="C307" s="35" t="s">
        <v>526</v>
      </c>
    </row>
    <row r="308" spans="2:3" ht="18.45" x14ac:dyDescent="0.4">
      <c r="B308" s="26" t="s">
        <v>378</v>
      </c>
      <c r="C308" s="35" t="s">
        <v>526</v>
      </c>
    </row>
    <row r="309" spans="2:3" ht="18.45" x14ac:dyDescent="0.4">
      <c r="B309" s="26" t="s">
        <v>379</v>
      </c>
      <c r="C309" s="35" t="s">
        <v>526</v>
      </c>
    </row>
    <row r="310" spans="2:3" ht="18.45" x14ac:dyDescent="0.4">
      <c r="B310" s="26" t="s">
        <v>380</v>
      </c>
      <c r="C310" s="35" t="s">
        <v>526</v>
      </c>
    </row>
    <row r="311" spans="2:3" ht="18.45" x14ac:dyDescent="0.4">
      <c r="B311" s="26" t="s">
        <v>381</v>
      </c>
      <c r="C311" s="35" t="s">
        <v>526</v>
      </c>
    </row>
    <row r="312" spans="2:3" ht="18.45" x14ac:dyDescent="0.4">
      <c r="B312" s="26" t="s">
        <v>382</v>
      </c>
      <c r="C312" s="35" t="s">
        <v>526</v>
      </c>
    </row>
    <row r="313" spans="2:3" ht="18.45" x14ac:dyDescent="0.4">
      <c r="B313" s="26" t="s">
        <v>383</v>
      </c>
      <c r="C313" s="35" t="s">
        <v>526</v>
      </c>
    </row>
    <row r="314" spans="2:3" ht="18.45" x14ac:dyDescent="0.4">
      <c r="B314" s="26" t="s">
        <v>384</v>
      </c>
      <c r="C314" s="35" t="s">
        <v>526</v>
      </c>
    </row>
    <row r="315" spans="2:3" ht="18.45" x14ac:dyDescent="0.4">
      <c r="B315" s="26" t="s">
        <v>385</v>
      </c>
      <c r="C315" s="35" t="s">
        <v>526</v>
      </c>
    </row>
    <row r="316" spans="2:3" ht="18.45" x14ac:dyDescent="0.4">
      <c r="B316" s="26" t="s">
        <v>386</v>
      </c>
      <c r="C316" s="35" t="s">
        <v>526</v>
      </c>
    </row>
    <row r="317" spans="2:3" ht="18.45" x14ac:dyDescent="0.4">
      <c r="B317" s="26" t="s">
        <v>387</v>
      </c>
      <c r="C317" s="35" t="s">
        <v>526</v>
      </c>
    </row>
    <row r="318" spans="2:3" ht="18.45" x14ac:dyDescent="0.4">
      <c r="B318" s="26" t="s">
        <v>351</v>
      </c>
      <c r="C318" s="35" t="s">
        <v>526</v>
      </c>
    </row>
    <row r="319" spans="2:3" ht="18.45" x14ac:dyDescent="0.4">
      <c r="B319" s="26" t="s">
        <v>188</v>
      </c>
      <c r="C319" s="35" t="s">
        <v>526</v>
      </c>
    </row>
    <row r="320" spans="2:3" ht="18.45" x14ac:dyDescent="0.4">
      <c r="B320" s="26" t="s">
        <v>388</v>
      </c>
      <c r="C320" s="35" t="s">
        <v>526</v>
      </c>
    </row>
    <row r="321" spans="2:3" ht="18.45" x14ac:dyDescent="0.4">
      <c r="B321" s="26" t="s">
        <v>389</v>
      </c>
      <c r="C321" s="35" t="s">
        <v>526</v>
      </c>
    </row>
    <row r="322" spans="2:3" ht="18.45" x14ac:dyDescent="0.4">
      <c r="B322" s="26" t="s">
        <v>390</v>
      </c>
      <c r="C322" s="35" t="s">
        <v>526</v>
      </c>
    </row>
    <row r="323" spans="2:3" ht="18.45" x14ac:dyDescent="0.4">
      <c r="B323" s="26" t="s">
        <v>391</v>
      </c>
      <c r="C323" s="35" t="s">
        <v>526</v>
      </c>
    </row>
    <row r="324" spans="2:3" ht="18.45" x14ac:dyDescent="0.4">
      <c r="B324" s="26" t="s">
        <v>392</v>
      </c>
      <c r="C324" s="35" t="s">
        <v>526</v>
      </c>
    </row>
    <row r="325" spans="2:3" ht="18.45" x14ac:dyDescent="0.4">
      <c r="B325" s="26" t="s">
        <v>393</v>
      </c>
      <c r="C325" s="35" t="s">
        <v>526</v>
      </c>
    </row>
    <row r="326" spans="2:3" ht="18.45" x14ac:dyDescent="0.4">
      <c r="B326" s="26" t="s">
        <v>394</v>
      </c>
      <c r="C326" s="35" t="s">
        <v>526</v>
      </c>
    </row>
    <row r="327" spans="2:3" ht="18.45" x14ac:dyDescent="0.4">
      <c r="B327" s="26" t="s">
        <v>395</v>
      </c>
      <c r="C327" s="35" t="s">
        <v>526</v>
      </c>
    </row>
    <row r="328" spans="2:3" ht="18.45" x14ac:dyDescent="0.4">
      <c r="B328" s="26" t="s">
        <v>396</v>
      </c>
      <c r="C328" s="35" t="s">
        <v>526</v>
      </c>
    </row>
    <row r="329" spans="2:3" ht="18.45" x14ac:dyDescent="0.4">
      <c r="B329" s="26" t="s">
        <v>397</v>
      </c>
      <c r="C329" s="35" t="s">
        <v>526</v>
      </c>
    </row>
    <row r="330" spans="2:3" ht="18.45" x14ac:dyDescent="0.4">
      <c r="B330" s="26" t="s">
        <v>398</v>
      </c>
      <c r="C330" s="35" t="s">
        <v>526</v>
      </c>
    </row>
    <row r="331" spans="2:3" ht="18.45" x14ac:dyDescent="0.4">
      <c r="B331" s="26" t="s">
        <v>399</v>
      </c>
      <c r="C331" s="35" t="s">
        <v>526</v>
      </c>
    </row>
    <row r="332" spans="2:3" ht="18.45" x14ac:dyDescent="0.4">
      <c r="B332" s="26" t="s">
        <v>400</v>
      </c>
      <c r="C332" s="35" t="s">
        <v>526</v>
      </c>
    </row>
    <row r="333" spans="2:3" ht="18.45" x14ac:dyDescent="0.4">
      <c r="B333" s="26" t="s">
        <v>401</v>
      </c>
      <c r="C333" s="35" t="s">
        <v>526</v>
      </c>
    </row>
    <row r="334" spans="2:3" ht="18.45" x14ac:dyDescent="0.4">
      <c r="B334" s="26" t="s">
        <v>402</v>
      </c>
      <c r="C334" s="35" t="s">
        <v>526</v>
      </c>
    </row>
    <row r="335" spans="2:3" ht="18.45" x14ac:dyDescent="0.4">
      <c r="B335" s="26" t="s">
        <v>403</v>
      </c>
      <c r="C335" s="35" t="s">
        <v>526</v>
      </c>
    </row>
    <row r="336" spans="2:3" ht="18.45" x14ac:dyDescent="0.4">
      <c r="B336" s="26" t="s">
        <v>404</v>
      </c>
      <c r="C336" s="35" t="s">
        <v>526</v>
      </c>
    </row>
    <row r="337" spans="2:3" ht="18.45" x14ac:dyDescent="0.4">
      <c r="B337" s="26" t="s">
        <v>405</v>
      </c>
      <c r="C337" s="35" t="s">
        <v>526</v>
      </c>
    </row>
    <row r="338" spans="2:3" ht="18.45" x14ac:dyDescent="0.4">
      <c r="B338" s="26" t="s">
        <v>406</v>
      </c>
      <c r="C338" s="35" t="s">
        <v>526</v>
      </c>
    </row>
    <row r="339" spans="2:3" ht="18.45" x14ac:dyDescent="0.4">
      <c r="B339" s="26" t="s">
        <v>407</v>
      </c>
      <c r="C339" s="35" t="s">
        <v>526</v>
      </c>
    </row>
    <row r="340" spans="2:3" ht="18.45" x14ac:dyDescent="0.4">
      <c r="B340" s="26" t="s">
        <v>408</v>
      </c>
      <c r="C340" s="35" t="s">
        <v>526</v>
      </c>
    </row>
    <row r="341" spans="2:3" ht="18.45" x14ac:dyDescent="0.4">
      <c r="B341" s="26" t="s">
        <v>409</v>
      </c>
      <c r="C341" s="35" t="s">
        <v>526</v>
      </c>
    </row>
    <row r="342" spans="2:3" ht="18.45" x14ac:dyDescent="0.4">
      <c r="B342" s="26" t="s">
        <v>410</v>
      </c>
      <c r="C342" s="35" t="s">
        <v>526</v>
      </c>
    </row>
    <row r="343" spans="2:3" ht="18.45" x14ac:dyDescent="0.4">
      <c r="B343" s="26" t="s">
        <v>411</v>
      </c>
      <c r="C343" s="35" t="s">
        <v>526</v>
      </c>
    </row>
    <row r="344" spans="2:3" ht="18.45" x14ac:dyDescent="0.4">
      <c r="B344" s="26" t="s">
        <v>412</v>
      </c>
      <c r="C344" s="35" t="s">
        <v>526</v>
      </c>
    </row>
    <row r="345" spans="2:3" ht="18.45" x14ac:dyDescent="0.4">
      <c r="B345" s="26" t="s">
        <v>413</v>
      </c>
      <c r="C345" s="35" t="s">
        <v>526</v>
      </c>
    </row>
    <row r="346" spans="2:3" ht="18.45" x14ac:dyDescent="0.4">
      <c r="B346" s="26" t="s">
        <v>414</v>
      </c>
      <c r="C346" s="35" t="s">
        <v>526</v>
      </c>
    </row>
    <row r="347" spans="2:3" ht="18.45" x14ac:dyDescent="0.4">
      <c r="B347" s="26" t="s">
        <v>415</v>
      </c>
      <c r="C347" s="35" t="s">
        <v>526</v>
      </c>
    </row>
    <row r="348" spans="2:3" ht="18.45" x14ac:dyDescent="0.4">
      <c r="B348" s="26" t="s">
        <v>416</v>
      </c>
      <c r="C348" s="35" t="s">
        <v>526</v>
      </c>
    </row>
    <row r="349" spans="2:3" ht="18.45" x14ac:dyDescent="0.4">
      <c r="B349" s="26" t="s">
        <v>417</v>
      </c>
      <c r="C349" s="35" t="s">
        <v>526</v>
      </c>
    </row>
    <row r="350" spans="2:3" ht="18.45" x14ac:dyDescent="0.4">
      <c r="B350" s="26" t="s">
        <v>418</v>
      </c>
      <c r="C350" s="35" t="s">
        <v>526</v>
      </c>
    </row>
    <row r="351" spans="2:3" ht="18.45" x14ac:dyDescent="0.4">
      <c r="B351" s="25" t="s">
        <v>419</v>
      </c>
      <c r="C351" s="35" t="s">
        <v>527</v>
      </c>
    </row>
    <row r="352" spans="2:3" ht="18.45" x14ac:dyDescent="0.4">
      <c r="B352" s="25" t="s">
        <v>420</v>
      </c>
      <c r="C352" s="35" t="s">
        <v>527</v>
      </c>
    </row>
    <row r="353" spans="2:3" ht="18.45" x14ac:dyDescent="0.4">
      <c r="B353" s="25" t="s">
        <v>421</v>
      </c>
      <c r="C353" s="35" t="s">
        <v>527</v>
      </c>
    </row>
    <row r="354" spans="2:3" ht="18.45" x14ac:dyDescent="0.4">
      <c r="B354" s="25" t="s">
        <v>422</v>
      </c>
      <c r="C354" s="35" t="s">
        <v>527</v>
      </c>
    </row>
    <row r="355" spans="2:3" ht="18.45" x14ac:dyDescent="0.4">
      <c r="B355" s="25" t="s">
        <v>208</v>
      </c>
      <c r="C355" s="35" t="s">
        <v>527</v>
      </c>
    </row>
    <row r="356" spans="2:3" ht="18.45" x14ac:dyDescent="0.4">
      <c r="B356" s="25" t="s">
        <v>423</v>
      </c>
      <c r="C356" s="35" t="s">
        <v>527</v>
      </c>
    </row>
    <row r="357" spans="2:3" ht="18.45" x14ac:dyDescent="0.4">
      <c r="B357" s="25" t="s">
        <v>424</v>
      </c>
      <c r="C357" s="35" t="s">
        <v>527</v>
      </c>
    </row>
    <row r="358" spans="2:3" ht="18.45" x14ac:dyDescent="0.4">
      <c r="B358" s="25" t="s">
        <v>425</v>
      </c>
      <c r="C358" s="35" t="s">
        <v>527</v>
      </c>
    </row>
    <row r="359" spans="2:3" ht="18.45" x14ac:dyDescent="0.4">
      <c r="B359" s="25" t="s">
        <v>426</v>
      </c>
      <c r="C359" s="35" t="s">
        <v>527</v>
      </c>
    </row>
    <row r="360" spans="2:3" ht="18.45" x14ac:dyDescent="0.4">
      <c r="B360" s="25" t="s">
        <v>427</v>
      </c>
      <c r="C360" s="35" t="s">
        <v>527</v>
      </c>
    </row>
    <row r="361" spans="2:3" ht="18.45" x14ac:dyDescent="0.4">
      <c r="B361" s="25" t="s">
        <v>428</v>
      </c>
      <c r="C361" s="35" t="s">
        <v>527</v>
      </c>
    </row>
    <row r="362" spans="2:3" ht="18.45" x14ac:dyDescent="0.4">
      <c r="B362" s="25" t="s">
        <v>429</v>
      </c>
      <c r="C362" s="35" t="s">
        <v>527</v>
      </c>
    </row>
    <row r="363" spans="2:3" ht="18.45" x14ac:dyDescent="0.4">
      <c r="B363" s="25" t="s">
        <v>430</v>
      </c>
      <c r="C363" s="35" t="s">
        <v>527</v>
      </c>
    </row>
    <row r="364" spans="2:3" ht="18.45" x14ac:dyDescent="0.4">
      <c r="B364" s="25" t="s">
        <v>431</v>
      </c>
      <c r="C364" s="35" t="s">
        <v>527</v>
      </c>
    </row>
    <row r="365" spans="2:3" ht="18.45" x14ac:dyDescent="0.4">
      <c r="B365" s="25" t="s">
        <v>432</v>
      </c>
      <c r="C365" s="35" t="s">
        <v>527</v>
      </c>
    </row>
    <row r="366" spans="2:3" ht="18.45" x14ac:dyDescent="0.4">
      <c r="B366" s="25" t="s">
        <v>433</v>
      </c>
      <c r="C366" s="35" t="s">
        <v>527</v>
      </c>
    </row>
    <row r="367" spans="2:3" ht="18.45" x14ac:dyDescent="0.4">
      <c r="B367" s="25" t="s">
        <v>434</v>
      </c>
      <c r="C367" s="35" t="s">
        <v>527</v>
      </c>
    </row>
    <row r="368" spans="2:3" ht="18.45" x14ac:dyDescent="0.4">
      <c r="B368" s="25" t="s">
        <v>435</v>
      </c>
      <c r="C368" s="35" t="s">
        <v>527</v>
      </c>
    </row>
    <row r="369" spans="2:3" ht="18.45" x14ac:dyDescent="0.4">
      <c r="B369" s="25" t="s">
        <v>191</v>
      </c>
      <c r="C369" s="35" t="s">
        <v>527</v>
      </c>
    </row>
    <row r="370" spans="2:3" ht="18.45" x14ac:dyDescent="0.4">
      <c r="B370" s="25" t="s">
        <v>436</v>
      </c>
      <c r="C370" s="35" t="s">
        <v>527</v>
      </c>
    </row>
    <row r="371" spans="2:3" ht="18.45" x14ac:dyDescent="0.4">
      <c r="B371" s="25" t="s">
        <v>437</v>
      </c>
      <c r="C371" s="35" t="s">
        <v>527</v>
      </c>
    </row>
    <row r="372" spans="2:3" ht="18.45" x14ac:dyDescent="0.4">
      <c r="B372" s="25" t="s">
        <v>438</v>
      </c>
      <c r="C372" s="35" t="s">
        <v>527</v>
      </c>
    </row>
    <row r="373" spans="2:3" ht="18.45" x14ac:dyDescent="0.4">
      <c r="B373" s="25" t="s">
        <v>439</v>
      </c>
      <c r="C373" s="35" t="s">
        <v>527</v>
      </c>
    </row>
    <row r="374" spans="2:3" ht="18.45" x14ac:dyDescent="0.4">
      <c r="B374" s="25" t="s">
        <v>440</v>
      </c>
      <c r="C374" s="35" t="s">
        <v>527</v>
      </c>
    </row>
    <row r="375" spans="2:3" ht="18.45" x14ac:dyDescent="0.4">
      <c r="B375" s="25" t="s">
        <v>441</v>
      </c>
      <c r="C375" s="35" t="s">
        <v>527</v>
      </c>
    </row>
    <row r="376" spans="2:3" ht="18.45" x14ac:dyDescent="0.4">
      <c r="B376" s="26" t="s">
        <v>442</v>
      </c>
      <c r="C376" s="35" t="s">
        <v>528</v>
      </c>
    </row>
    <row r="377" spans="2:3" ht="18.45" x14ac:dyDescent="0.4">
      <c r="B377" s="26" t="s">
        <v>443</v>
      </c>
      <c r="C377" s="35" t="s">
        <v>528</v>
      </c>
    </row>
    <row r="378" spans="2:3" ht="18.45" x14ac:dyDescent="0.4">
      <c r="B378" s="26" t="s">
        <v>444</v>
      </c>
      <c r="C378" s="35" t="s">
        <v>528</v>
      </c>
    </row>
    <row r="379" spans="2:3" ht="18.45" x14ac:dyDescent="0.4">
      <c r="B379" s="26" t="s">
        <v>445</v>
      </c>
      <c r="C379" s="35" t="s">
        <v>528</v>
      </c>
    </row>
    <row r="380" spans="2:3" ht="18.45" x14ac:dyDescent="0.4">
      <c r="B380" s="26" t="s">
        <v>446</v>
      </c>
      <c r="C380" s="35" t="s">
        <v>528</v>
      </c>
    </row>
    <row r="381" spans="2:3" ht="18.45" x14ac:dyDescent="0.4">
      <c r="B381" s="26" t="s">
        <v>447</v>
      </c>
      <c r="C381" s="35" t="s">
        <v>528</v>
      </c>
    </row>
    <row r="382" spans="2:3" ht="18.45" x14ac:dyDescent="0.4">
      <c r="B382" s="26" t="s">
        <v>448</v>
      </c>
      <c r="C382" s="35" t="s">
        <v>528</v>
      </c>
    </row>
    <row r="383" spans="2:3" ht="18.45" x14ac:dyDescent="0.4">
      <c r="B383" s="26" t="s">
        <v>449</v>
      </c>
      <c r="C383" s="35" t="s">
        <v>528</v>
      </c>
    </row>
    <row r="384" spans="2:3" ht="18.45" x14ac:dyDescent="0.4">
      <c r="B384" s="26" t="s">
        <v>450</v>
      </c>
      <c r="C384" s="35" t="s">
        <v>528</v>
      </c>
    </row>
    <row r="385" spans="2:3" ht="18.45" x14ac:dyDescent="0.4">
      <c r="B385" s="26" t="s">
        <v>451</v>
      </c>
      <c r="C385" s="35" t="s">
        <v>528</v>
      </c>
    </row>
    <row r="386" spans="2:3" ht="18.45" x14ac:dyDescent="0.4">
      <c r="B386" s="26" t="s">
        <v>452</v>
      </c>
      <c r="C386" s="35" t="s">
        <v>528</v>
      </c>
    </row>
    <row r="387" spans="2:3" ht="18.45" x14ac:dyDescent="0.4">
      <c r="B387" s="26" t="s">
        <v>453</v>
      </c>
      <c r="C387" s="35" t="s">
        <v>528</v>
      </c>
    </row>
    <row r="388" spans="2:3" ht="18.45" x14ac:dyDescent="0.4">
      <c r="B388" s="26" t="s">
        <v>454</v>
      </c>
      <c r="C388" s="35" t="s">
        <v>528</v>
      </c>
    </row>
    <row r="389" spans="2:3" ht="18.45" x14ac:dyDescent="0.4">
      <c r="B389" s="26" t="s">
        <v>455</v>
      </c>
      <c r="C389" s="35" t="s">
        <v>528</v>
      </c>
    </row>
    <row r="390" spans="2:3" ht="18.45" x14ac:dyDescent="0.4">
      <c r="B390" s="26" t="s">
        <v>456</v>
      </c>
      <c r="C390" s="35" t="s">
        <v>528</v>
      </c>
    </row>
    <row r="391" spans="2:3" ht="18.45" x14ac:dyDescent="0.4">
      <c r="B391" s="26" t="s">
        <v>457</v>
      </c>
      <c r="C391" s="35" t="s">
        <v>528</v>
      </c>
    </row>
    <row r="392" spans="2:3" ht="18.45" x14ac:dyDescent="0.4">
      <c r="B392" s="26" t="s">
        <v>458</v>
      </c>
      <c r="C392" s="35" t="s">
        <v>528</v>
      </c>
    </row>
    <row r="393" spans="2:3" ht="18.45" x14ac:dyDescent="0.4">
      <c r="B393" s="26" t="s">
        <v>459</v>
      </c>
      <c r="C393" s="35" t="s">
        <v>528</v>
      </c>
    </row>
    <row r="394" spans="2:3" ht="18.45" x14ac:dyDescent="0.4">
      <c r="B394" s="26" t="s">
        <v>460</v>
      </c>
      <c r="C394" s="35" t="s">
        <v>528</v>
      </c>
    </row>
    <row r="395" spans="2:3" ht="18.45" x14ac:dyDescent="0.4">
      <c r="B395" s="26" t="s">
        <v>461</v>
      </c>
      <c r="C395" s="35" t="s">
        <v>528</v>
      </c>
    </row>
    <row r="396" spans="2:3" ht="18.45" x14ac:dyDescent="0.4">
      <c r="B396" s="26" t="s">
        <v>462</v>
      </c>
      <c r="C396" s="35" t="s">
        <v>528</v>
      </c>
    </row>
    <row r="397" spans="2:3" ht="18.45" x14ac:dyDescent="0.4">
      <c r="B397" s="26" t="s">
        <v>463</v>
      </c>
      <c r="C397" s="35" t="s">
        <v>528</v>
      </c>
    </row>
    <row r="398" spans="2:3" ht="18.45" x14ac:dyDescent="0.4">
      <c r="B398" s="26" t="s">
        <v>464</v>
      </c>
      <c r="C398" s="35" t="s">
        <v>528</v>
      </c>
    </row>
    <row r="399" spans="2:3" ht="18.45" x14ac:dyDescent="0.4">
      <c r="B399" s="26" t="s">
        <v>465</v>
      </c>
      <c r="C399" s="35" t="s">
        <v>528</v>
      </c>
    </row>
    <row r="400" spans="2:3" ht="18.45" x14ac:dyDescent="0.4">
      <c r="B400" s="26" t="s">
        <v>466</v>
      </c>
      <c r="C400" s="35" t="s">
        <v>528</v>
      </c>
    </row>
    <row r="401" spans="2:3" ht="18.45" x14ac:dyDescent="0.4">
      <c r="B401" s="26" t="s">
        <v>467</v>
      </c>
      <c r="C401" s="35" t="s">
        <v>528</v>
      </c>
    </row>
    <row r="402" spans="2:3" ht="18.45" x14ac:dyDescent="0.4">
      <c r="B402" s="26" t="s">
        <v>468</v>
      </c>
      <c r="C402" s="35" t="s">
        <v>528</v>
      </c>
    </row>
    <row r="403" spans="2:3" ht="18.45" x14ac:dyDescent="0.4">
      <c r="B403" s="26" t="s">
        <v>469</v>
      </c>
      <c r="C403" s="35" t="s">
        <v>528</v>
      </c>
    </row>
    <row r="404" spans="2:3" ht="18.45" x14ac:dyDescent="0.4">
      <c r="B404" s="26" t="s">
        <v>470</v>
      </c>
      <c r="C404" s="35" t="s">
        <v>528</v>
      </c>
    </row>
    <row r="405" spans="2:3" ht="18.45" x14ac:dyDescent="0.4">
      <c r="B405" s="26" t="s">
        <v>471</v>
      </c>
      <c r="C405" s="35" t="s">
        <v>528</v>
      </c>
    </row>
    <row r="406" spans="2:3" ht="18.45" x14ac:dyDescent="0.4">
      <c r="B406" s="26" t="s">
        <v>472</v>
      </c>
      <c r="C406" s="35" t="s">
        <v>528</v>
      </c>
    </row>
    <row r="407" spans="2:3" ht="18.45" x14ac:dyDescent="0.4">
      <c r="B407" s="26" t="s">
        <v>473</v>
      </c>
      <c r="C407" s="35" t="s">
        <v>528</v>
      </c>
    </row>
    <row r="408" spans="2:3" ht="18.45" x14ac:dyDescent="0.4">
      <c r="B408" s="25" t="s">
        <v>474</v>
      </c>
      <c r="C408" s="35" t="s">
        <v>529</v>
      </c>
    </row>
    <row r="409" spans="2:3" ht="18.45" x14ac:dyDescent="0.4">
      <c r="B409" s="25" t="s">
        <v>475</v>
      </c>
      <c r="C409" s="35" t="s">
        <v>529</v>
      </c>
    </row>
    <row r="410" spans="2:3" ht="18.45" x14ac:dyDescent="0.4">
      <c r="B410" s="25" t="s">
        <v>476</v>
      </c>
      <c r="C410" s="35" t="s">
        <v>529</v>
      </c>
    </row>
    <row r="411" spans="2:3" ht="18.45" x14ac:dyDescent="0.4">
      <c r="B411" s="25" t="s">
        <v>477</v>
      </c>
      <c r="C411" s="35" t="s">
        <v>529</v>
      </c>
    </row>
    <row r="412" spans="2:3" ht="18.45" x14ac:dyDescent="0.4">
      <c r="B412" s="25" t="s">
        <v>478</v>
      </c>
      <c r="C412" s="35" t="s">
        <v>529</v>
      </c>
    </row>
    <row r="413" spans="2:3" ht="18.45" x14ac:dyDescent="0.4">
      <c r="B413" s="25" t="s">
        <v>479</v>
      </c>
      <c r="C413" s="35" t="s">
        <v>529</v>
      </c>
    </row>
    <row r="414" spans="2:3" ht="18.45" x14ac:dyDescent="0.4">
      <c r="B414" s="25" t="s">
        <v>480</v>
      </c>
      <c r="C414" s="35" t="s">
        <v>529</v>
      </c>
    </row>
    <row r="415" spans="2:3" ht="18.45" x14ac:dyDescent="0.4">
      <c r="B415" s="25" t="s">
        <v>481</v>
      </c>
      <c r="C415" s="35" t="s">
        <v>529</v>
      </c>
    </row>
    <row r="416" spans="2:3" ht="18.45" x14ac:dyDescent="0.4">
      <c r="B416" s="25" t="s">
        <v>482</v>
      </c>
      <c r="C416" s="35" t="s">
        <v>529</v>
      </c>
    </row>
    <row r="417" spans="2:3" ht="18.45" x14ac:dyDescent="0.4">
      <c r="B417" s="25" t="s">
        <v>483</v>
      </c>
      <c r="C417" s="35" t="s">
        <v>529</v>
      </c>
    </row>
    <row r="418" spans="2:3" ht="18.45" x14ac:dyDescent="0.4">
      <c r="B418" s="25" t="s">
        <v>484</v>
      </c>
      <c r="C418" s="35" t="s">
        <v>529</v>
      </c>
    </row>
    <row r="419" spans="2:3" ht="18.45" x14ac:dyDescent="0.4">
      <c r="B419" s="25" t="s">
        <v>485</v>
      </c>
      <c r="C419" s="35" t="s">
        <v>529</v>
      </c>
    </row>
    <row r="420" spans="2:3" ht="18.45" x14ac:dyDescent="0.4">
      <c r="B420" s="25" t="s">
        <v>486</v>
      </c>
      <c r="C420" s="35" t="s">
        <v>529</v>
      </c>
    </row>
    <row r="421" spans="2:3" ht="18.45" x14ac:dyDescent="0.4">
      <c r="B421" s="25" t="s">
        <v>487</v>
      </c>
      <c r="C421" s="35" t="s">
        <v>529</v>
      </c>
    </row>
    <row r="422" spans="2:3" ht="18.45" x14ac:dyDescent="0.4">
      <c r="B422" s="25" t="s">
        <v>488</v>
      </c>
      <c r="C422" s="35" t="s">
        <v>529</v>
      </c>
    </row>
    <row r="423" spans="2:3" ht="18.45" x14ac:dyDescent="0.4">
      <c r="B423" s="25" t="s">
        <v>489</v>
      </c>
      <c r="C423" s="35" t="s">
        <v>529</v>
      </c>
    </row>
    <row r="424" spans="2:3" ht="18.45" x14ac:dyDescent="0.4">
      <c r="B424" s="25" t="s">
        <v>490</v>
      </c>
      <c r="C424" s="35" t="s">
        <v>529</v>
      </c>
    </row>
    <row r="425" spans="2:3" ht="18.45" x14ac:dyDescent="0.4">
      <c r="B425" s="25" t="s">
        <v>491</v>
      </c>
      <c r="C425" s="35" t="s">
        <v>529</v>
      </c>
    </row>
    <row r="426" spans="2:3" ht="18.45" x14ac:dyDescent="0.4">
      <c r="B426" s="25" t="s">
        <v>492</v>
      </c>
      <c r="C426" s="35" t="s">
        <v>529</v>
      </c>
    </row>
    <row r="427" spans="2:3" ht="18.45" x14ac:dyDescent="0.4">
      <c r="B427" s="25" t="s">
        <v>493</v>
      </c>
      <c r="C427" s="35" t="s">
        <v>529</v>
      </c>
    </row>
    <row r="428" spans="2:3" ht="18.45" x14ac:dyDescent="0.4">
      <c r="B428" s="25" t="s">
        <v>494</v>
      </c>
      <c r="C428" s="35" t="s">
        <v>530</v>
      </c>
    </row>
    <row r="429" spans="2:3" ht="18.45" x14ac:dyDescent="0.4">
      <c r="B429" s="25" t="s">
        <v>495</v>
      </c>
      <c r="C429" s="35" t="s">
        <v>530</v>
      </c>
    </row>
    <row r="430" spans="2:3" ht="18.45" x14ac:dyDescent="0.4">
      <c r="B430" s="25" t="s">
        <v>496</v>
      </c>
      <c r="C430" s="35" t="s">
        <v>530</v>
      </c>
    </row>
    <row r="431" spans="2:3" ht="18.45" x14ac:dyDescent="0.4">
      <c r="B431" s="25" t="s">
        <v>497</v>
      </c>
      <c r="C431" s="35" t="s">
        <v>530</v>
      </c>
    </row>
    <row r="432" spans="2:3" ht="18.45" x14ac:dyDescent="0.4">
      <c r="B432" s="25" t="s">
        <v>498</v>
      </c>
      <c r="C432" s="35" t="s">
        <v>530</v>
      </c>
    </row>
    <row r="433" spans="2:3" ht="18.45" x14ac:dyDescent="0.4">
      <c r="B433" s="25" t="s">
        <v>499</v>
      </c>
      <c r="C433" s="35" t="s">
        <v>530</v>
      </c>
    </row>
    <row r="434" spans="2:3" ht="18.45" x14ac:dyDescent="0.4">
      <c r="B434" s="25" t="s">
        <v>500</v>
      </c>
      <c r="C434" s="35" t="s">
        <v>530</v>
      </c>
    </row>
    <row r="435" spans="2:3" ht="18.45" x14ac:dyDescent="0.4">
      <c r="B435" s="25" t="s">
        <v>501</v>
      </c>
      <c r="C435" s="35" t="s">
        <v>530</v>
      </c>
    </row>
    <row r="436" spans="2:3" ht="18.45" x14ac:dyDescent="0.4">
      <c r="B436" s="25" t="s">
        <v>502</v>
      </c>
      <c r="C436" s="35" t="s">
        <v>530</v>
      </c>
    </row>
    <row r="437" spans="2:3" ht="18.45" x14ac:dyDescent="0.4">
      <c r="B437" s="25" t="s">
        <v>503</v>
      </c>
      <c r="C437" s="35" t="s">
        <v>530</v>
      </c>
    </row>
    <row r="438" spans="2:3" ht="18.45" x14ac:dyDescent="0.4">
      <c r="B438" s="25" t="s">
        <v>504</v>
      </c>
      <c r="C438" s="35" t="s">
        <v>530</v>
      </c>
    </row>
    <row r="439" spans="2:3" ht="18.45" x14ac:dyDescent="0.4">
      <c r="B439" s="25" t="s">
        <v>505</v>
      </c>
      <c r="C439" s="35" t="s">
        <v>530</v>
      </c>
    </row>
    <row r="440" spans="2:3" ht="18.45" x14ac:dyDescent="0.4">
      <c r="B440" s="25" t="s">
        <v>506</v>
      </c>
      <c r="C440" s="35" t="s">
        <v>530</v>
      </c>
    </row>
    <row r="441" spans="2:3" ht="18.45" x14ac:dyDescent="0.4">
      <c r="B441" s="25" t="s">
        <v>101</v>
      </c>
      <c r="C441" s="35" t="s">
        <v>530</v>
      </c>
    </row>
    <row r="442" spans="2:3" ht="18.45" x14ac:dyDescent="0.4">
      <c r="B442" s="25" t="s">
        <v>507</v>
      </c>
      <c r="C442" s="35" t="s">
        <v>530</v>
      </c>
    </row>
    <row r="443" spans="2:3" ht="18.45" x14ac:dyDescent="0.4">
      <c r="B443" s="25" t="s">
        <v>508</v>
      </c>
      <c r="C443" s="35" t="s">
        <v>530</v>
      </c>
    </row>
    <row r="444" spans="2:3" ht="18.45" x14ac:dyDescent="0.4">
      <c r="B444" s="25" t="s">
        <v>509</v>
      </c>
      <c r="C444" s="35" t="s">
        <v>530</v>
      </c>
    </row>
    <row r="445" spans="2:3" ht="18.45" x14ac:dyDescent="0.4">
      <c r="B445" s="25" t="s">
        <v>510</v>
      </c>
      <c r="C445" s="35" t="s">
        <v>530</v>
      </c>
    </row>
    <row r="446" spans="2:3" ht="18.45" x14ac:dyDescent="0.4">
      <c r="B446" s="25" t="s">
        <v>511</v>
      </c>
      <c r="C446" s="35" t="s">
        <v>530</v>
      </c>
    </row>
    <row r="447" spans="2:3" ht="18.45" x14ac:dyDescent="0.4">
      <c r="B447" s="25" t="s">
        <v>512</v>
      </c>
      <c r="C447" s="35" t="s">
        <v>530</v>
      </c>
    </row>
    <row r="448" spans="2:3" ht="18.45" x14ac:dyDescent="0.4">
      <c r="B448" s="25" t="s">
        <v>513</v>
      </c>
      <c r="C448" s="35" t="s">
        <v>530</v>
      </c>
    </row>
    <row r="449" spans="2:3" ht="18.45" x14ac:dyDescent="0.4">
      <c r="B449" s="25" t="s">
        <v>514</v>
      </c>
      <c r="C449" s="35" t="s">
        <v>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F15C-617A-4914-9238-BC4CD36E73A6}">
  <dimension ref="A1:V35"/>
  <sheetViews>
    <sheetView zoomScale="85" zoomScaleNormal="85" workbookViewId="0">
      <pane ySplit="5" topLeftCell="A6" activePane="bottomLeft" state="frozen"/>
      <selection pane="bottomLeft" activeCell="G17" sqref="G17"/>
    </sheetView>
  </sheetViews>
  <sheetFormatPr defaultRowHeight="14.6" x14ac:dyDescent="0.4"/>
  <cols>
    <col min="1" max="1" width="4.69140625" style="4" bestFit="1" customWidth="1"/>
    <col min="2" max="2" width="17.3828125" customWidth="1"/>
    <col min="3" max="3" width="9.4609375" style="2" bestFit="1" customWidth="1"/>
    <col min="4" max="4" width="4.61328125" style="2" customWidth="1"/>
    <col min="5" max="5" width="7.53515625" style="2" customWidth="1"/>
    <col min="6" max="6" width="4.84375" style="2" bestFit="1" customWidth="1"/>
    <col min="7" max="7" width="3.921875" style="2" bestFit="1" customWidth="1"/>
    <col min="8" max="8" width="4.15234375" style="2" bestFit="1" customWidth="1"/>
    <col min="9" max="9" width="3.921875" style="2" bestFit="1" customWidth="1"/>
    <col min="10" max="10" width="3.84375" style="2" bestFit="1" customWidth="1"/>
    <col min="11" max="11" width="4.23046875" style="2" bestFit="1" customWidth="1"/>
    <col min="12" max="12" width="4" style="2" bestFit="1" customWidth="1"/>
    <col min="13" max="13" width="3.84375" style="2" bestFit="1" customWidth="1"/>
    <col min="14" max="14" width="3.921875" style="2" bestFit="1" customWidth="1"/>
    <col min="15" max="15" width="4.3828125" style="2" bestFit="1" customWidth="1"/>
    <col min="16" max="16" width="7.3046875" style="2" customWidth="1"/>
    <col min="17" max="17" width="6.69140625" style="2" customWidth="1"/>
    <col min="18" max="18" width="10.07421875" style="6" bestFit="1" customWidth="1"/>
    <col min="20" max="20" width="11.07421875" style="74" bestFit="1" customWidth="1"/>
  </cols>
  <sheetData>
    <row r="1" spans="1:22" x14ac:dyDescent="0.4">
      <c r="C1" t="s">
        <v>586</v>
      </c>
      <c r="D1"/>
      <c r="E1">
        <v>2175</v>
      </c>
    </row>
    <row r="2" spans="1:22" ht="18.45" x14ac:dyDescent="0.4">
      <c r="A2" s="76" t="s">
        <v>580</v>
      </c>
      <c r="C2" t="s">
        <v>587</v>
      </c>
      <c r="D2"/>
      <c r="E2">
        <v>325</v>
      </c>
    </row>
    <row r="3" spans="1:22" ht="18.45" x14ac:dyDescent="0.4">
      <c r="A3" s="77" t="s">
        <v>581</v>
      </c>
      <c r="B3" s="2"/>
      <c r="C3" s="77" t="s">
        <v>582</v>
      </c>
    </row>
    <row r="4" spans="1:22" x14ac:dyDescent="0.4">
      <c r="A4" s="45"/>
      <c r="B4" s="8"/>
      <c r="C4" s="50"/>
      <c r="D4" s="105" t="s">
        <v>533</v>
      </c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50"/>
      <c r="Q4" s="50"/>
      <c r="R4" s="85"/>
    </row>
    <row r="5" spans="1:22" s="14" customFormat="1" x14ac:dyDescent="0.4">
      <c r="A5" s="62" t="s">
        <v>25</v>
      </c>
      <c r="B5" s="62" t="s">
        <v>81</v>
      </c>
      <c r="C5" s="62" t="s">
        <v>532</v>
      </c>
      <c r="D5" s="62" t="s">
        <v>534</v>
      </c>
      <c r="E5" s="62" t="s">
        <v>535</v>
      </c>
      <c r="F5" s="62" t="s">
        <v>536</v>
      </c>
      <c r="G5" s="62" t="s">
        <v>537</v>
      </c>
      <c r="H5" s="62" t="s">
        <v>538</v>
      </c>
      <c r="I5" s="62" t="s">
        <v>539</v>
      </c>
      <c r="J5" s="62" t="s">
        <v>540</v>
      </c>
      <c r="K5" s="62" t="s">
        <v>541</v>
      </c>
      <c r="L5" s="62" t="s">
        <v>542</v>
      </c>
      <c r="M5" s="62" t="s">
        <v>543</v>
      </c>
      <c r="N5" s="62" t="s">
        <v>544</v>
      </c>
      <c r="O5" s="62" t="s">
        <v>545</v>
      </c>
      <c r="P5" s="79" t="s">
        <v>579</v>
      </c>
      <c r="Q5" s="79" t="s">
        <v>578</v>
      </c>
      <c r="R5" s="86" t="s">
        <v>550</v>
      </c>
      <c r="T5" s="72"/>
    </row>
    <row r="6" spans="1:22" x14ac:dyDescent="0.4">
      <c r="A6" s="45">
        <v>1</v>
      </c>
      <c r="B6" s="61" t="s">
        <v>82</v>
      </c>
      <c r="C6" s="95">
        <v>2015</v>
      </c>
      <c r="D6" s="45">
        <v>250</v>
      </c>
      <c r="E6" s="45">
        <v>250</v>
      </c>
      <c r="F6" s="45">
        <v>250</v>
      </c>
      <c r="G6" s="45">
        <v>250</v>
      </c>
      <c r="H6" s="45">
        <v>250</v>
      </c>
      <c r="I6" s="45">
        <v>250</v>
      </c>
      <c r="J6" s="45">
        <v>250</v>
      </c>
      <c r="K6" s="45">
        <v>250</v>
      </c>
      <c r="L6" s="45"/>
      <c r="M6" s="45"/>
      <c r="N6" s="45"/>
      <c r="O6" s="45"/>
      <c r="P6" s="93">
        <f>COUNTBLANK(C6:C6)</f>
        <v>0</v>
      </c>
      <c r="Q6" s="93">
        <f t="shared" ref="Q6" si="0">COUNTBLANK(D6:O6)</f>
        <v>4</v>
      </c>
      <c r="R6" s="87">
        <f>(COUNTBLANK(C6:C6)*2015+250*COUNTBLANK(D6:O6))</f>
        <v>1000</v>
      </c>
      <c r="T6" s="74">
        <f>2150+12*250</f>
        <v>5150</v>
      </c>
      <c r="V6" t="str">
        <f>IF(COUNTBLANK(E6),"N","Y")</f>
        <v>Y</v>
      </c>
    </row>
    <row r="7" spans="1:22" x14ac:dyDescent="0.4">
      <c r="A7" s="45">
        <v>2</v>
      </c>
      <c r="B7" s="61" t="s">
        <v>83</v>
      </c>
      <c r="C7" s="95">
        <v>2015</v>
      </c>
      <c r="D7" s="45">
        <v>250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93">
        <f t="shared" ref="P7:P31" si="1">COUNTBLANK(C7:C7)</f>
        <v>0</v>
      </c>
      <c r="Q7" s="93">
        <f t="shared" ref="Q7:Q31" si="2">COUNTBLANK(D7:O7)</f>
        <v>11</v>
      </c>
      <c r="R7" s="87">
        <f t="shared" ref="R7:R31" si="3">(COUNTBLANK(C7:C7)*2015+250*COUNTBLANK(D7:O7))</f>
        <v>2750</v>
      </c>
      <c r="T7" s="74">
        <f t="shared" ref="T7:T31" si="4">2150+12*250</f>
        <v>5150</v>
      </c>
      <c r="V7" t="str">
        <f>IF(COUNTBLANK(E7),"N","Y")</f>
        <v>N</v>
      </c>
    </row>
    <row r="8" spans="1:22" x14ac:dyDescent="0.4">
      <c r="A8" s="45">
        <v>3</v>
      </c>
      <c r="B8" s="61" t="s">
        <v>211</v>
      </c>
      <c r="C8" s="95">
        <v>2015</v>
      </c>
      <c r="D8" s="45">
        <v>250</v>
      </c>
      <c r="E8" s="45">
        <v>250</v>
      </c>
      <c r="F8" s="45">
        <v>250</v>
      </c>
      <c r="G8" s="45">
        <v>250</v>
      </c>
      <c r="H8" s="45">
        <v>250</v>
      </c>
      <c r="I8" s="45">
        <v>250</v>
      </c>
      <c r="J8" s="45">
        <v>250</v>
      </c>
      <c r="K8" s="45"/>
      <c r="L8" s="45"/>
      <c r="M8" s="45"/>
      <c r="N8" s="45"/>
      <c r="O8" s="45"/>
      <c r="P8" s="93">
        <f t="shared" si="1"/>
        <v>0</v>
      </c>
      <c r="Q8" s="93">
        <f t="shared" si="2"/>
        <v>5</v>
      </c>
      <c r="R8" s="87">
        <f t="shared" si="3"/>
        <v>1250</v>
      </c>
      <c r="T8" s="74">
        <f t="shared" si="4"/>
        <v>5150</v>
      </c>
    </row>
    <row r="9" spans="1:22" x14ac:dyDescent="0.4">
      <c r="A9" s="45">
        <v>4</v>
      </c>
      <c r="B9" s="61" t="s">
        <v>212</v>
      </c>
      <c r="C9" s="95">
        <v>2015</v>
      </c>
      <c r="D9" s="45">
        <v>250</v>
      </c>
      <c r="E9" s="45">
        <v>250</v>
      </c>
      <c r="F9" s="45">
        <v>250</v>
      </c>
      <c r="G9" s="45">
        <v>250</v>
      </c>
      <c r="H9" s="45">
        <v>250</v>
      </c>
      <c r="I9" s="45">
        <v>250</v>
      </c>
      <c r="J9" s="45">
        <v>250</v>
      </c>
      <c r="K9" s="45">
        <v>250</v>
      </c>
      <c r="L9" s="45">
        <v>250</v>
      </c>
      <c r="M9" s="45"/>
      <c r="N9" s="45"/>
      <c r="O9" s="45"/>
      <c r="P9" s="93">
        <f t="shared" si="1"/>
        <v>0</v>
      </c>
      <c r="Q9" s="93">
        <f t="shared" si="2"/>
        <v>3</v>
      </c>
      <c r="R9" s="87">
        <f t="shared" si="3"/>
        <v>750</v>
      </c>
      <c r="T9" s="74">
        <f t="shared" si="4"/>
        <v>5150</v>
      </c>
    </row>
    <row r="10" spans="1:22" x14ac:dyDescent="0.4">
      <c r="A10" s="45">
        <v>5</v>
      </c>
      <c r="B10" s="61" t="s">
        <v>213</v>
      </c>
      <c r="C10" s="95">
        <v>2015</v>
      </c>
      <c r="D10" s="45">
        <v>250</v>
      </c>
      <c r="E10" s="45">
        <v>250</v>
      </c>
      <c r="F10" s="45">
        <v>250</v>
      </c>
      <c r="G10" s="45">
        <v>250</v>
      </c>
      <c r="H10" s="45">
        <v>250</v>
      </c>
      <c r="I10" s="45"/>
      <c r="J10" s="45"/>
      <c r="K10" s="45"/>
      <c r="L10" s="45"/>
      <c r="M10" s="45"/>
      <c r="N10" s="45"/>
      <c r="O10" s="45"/>
      <c r="P10" s="93">
        <f t="shared" si="1"/>
        <v>0</v>
      </c>
      <c r="Q10" s="93">
        <f t="shared" si="2"/>
        <v>7</v>
      </c>
      <c r="R10" s="87">
        <f t="shared" si="3"/>
        <v>1750</v>
      </c>
      <c r="T10" s="74">
        <f t="shared" si="4"/>
        <v>5150</v>
      </c>
    </row>
    <row r="11" spans="1:22" x14ac:dyDescent="0.4">
      <c r="A11" s="45">
        <v>6</v>
      </c>
      <c r="B11" s="61" t="s">
        <v>214</v>
      </c>
      <c r="C11" s="95">
        <v>2015</v>
      </c>
      <c r="D11" s="45">
        <v>250</v>
      </c>
      <c r="E11" s="45">
        <v>250</v>
      </c>
      <c r="F11" s="45">
        <v>250</v>
      </c>
      <c r="G11" s="45">
        <v>250</v>
      </c>
      <c r="H11" s="45">
        <v>250</v>
      </c>
      <c r="I11" s="45"/>
      <c r="J11" s="45" t="s">
        <v>546</v>
      </c>
      <c r="K11" s="45"/>
      <c r="L11" s="45"/>
      <c r="M11" s="45"/>
      <c r="N11" s="45"/>
      <c r="O11" s="45"/>
      <c r="P11" s="93">
        <f t="shared" si="1"/>
        <v>0</v>
      </c>
      <c r="Q11" s="93">
        <f t="shared" si="2"/>
        <v>6</v>
      </c>
      <c r="R11" s="87">
        <f t="shared" si="3"/>
        <v>1500</v>
      </c>
      <c r="T11" s="74">
        <f t="shared" si="4"/>
        <v>5150</v>
      </c>
    </row>
    <row r="12" spans="1:22" x14ac:dyDescent="0.4">
      <c r="A12" s="45">
        <v>7</v>
      </c>
      <c r="B12" s="61" t="s">
        <v>215</v>
      </c>
      <c r="C12" s="95">
        <v>2015</v>
      </c>
      <c r="D12" s="45">
        <v>250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93">
        <f t="shared" si="1"/>
        <v>0</v>
      </c>
      <c r="Q12" s="93">
        <f t="shared" si="2"/>
        <v>11</v>
      </c>
      <c r="R12" s="87">
        <f t="shared" si="3"/>
        <v>2750</v>
      </c>
      <c r="T12" s="74">
        <f t="shared" si="4"/>
        <v>5150</v>
      </c>
    </row>
    <row r="13" spans="1:22" x14ac:dyDescent="0.4">
      <c r="A13" s="45">
        <v>8</v>
      </c>
      <c r="B13" s="61" t="s">
        <v>216</v>
      </c>
      <c r="C13" s="95">
        <v>2015</v>
      </c>
      <c r="D13" s="45">
        <v>250</v>
      </c>
      <c r="E13" s="45">
        <v>250</v>
      </c>
      <c r="F13" s="45">
        <v>250</v>
      </c>
      <c r="G13" s="45">
        <v>250</v>
      </c>
      <c r="H13" s="45">
        <v>250</v>
      </c>
      <c r="I13" s="45"/>
      <c r="J13" s="45"/>
      <c r="K13" s="45"/>
      <c r="L13" s="45"/>
      <c r="M13" s="45"/>
      <c r="N13" s="45"/>
      <c r="O13" s="45"/>
      <c r="P13" s="93">
        <f t="shared" si="1"/>
        <v>0</v>
      </c>
      <c r="Q13" s="93">
        <f t="shared" si="2"/>
        <v>7</v>
      </c>
      <c r="R13" s="87">
        <f t="shared" si="3"/>
        <v>1750</v>
      </c>
      <c r="T13" s="74">
        <f t="shared" si="4"/>
        <v>5150</v>
      </c>
    </row>
    <row r="14" spans="1:22" x14ac:dyDescent="0.4">
      <c r="A14" s="45">
        <v>9</v>
      </c>
      <c r="B14" s="61" t="s">
        <v>217</v>
      </c>
      <c r="C14" s="95">
        <v>2015</v>
      </c>
      <c r="D14" s="45">
        <v>250</v>
      </c>
      <c r="E14" s="45">
        <v>250</v>
      </c>
      <c r="F14" s="45">
        <v>250</v>
      </c>
      <c r="G14" s="45">
        <v>250</v>
      </c>
      <c r="H14" s="45">
        <v>250</v>
      </c>
      <c r="I14" s="45">
        <v>250</v>
      </c>
      <c r="J14" s="45">
        <v>250</v>
      </c>
      <c r="K14" s="45">
        <v>250</v>
      </c>
      <c r="L14" s="45">
        <v>250</v>
      </c>
      <c r="M14" s="45">
        <v>250</v>
      </c>
      <c r="N14" s="45"/>
      <c r="O14" s="45"/>
      <c r="P14" s="93">
        <f t="shared" si="1"/>
        <v>0</v>
      </c>
      <c r="Q14" s="93">
        <f t="shared" si="2"/>
        <v>2</v>
      </c>
      <c r="R14" s="87">
        <f t="shared" si="3"/>
        <v>500</v>
      </c>
      <c r="T14" s="74">
        <f t="shared" si="4"/>
        <v>5150</v>
      </c>
    </row>
    <row r="15" spans="1:22" x14ac:dyDescent="0.4">
      <c r="A15" s="45">
        <v>10</v>
      </c>
      <c r="B15" s="61" t="s">
        <v>218</v>
      </c>
      <c r="C15" s="95">
        <v>2015</v>
      </c>
      <c r="D15" s="45">
        <v>250</v>
      </c>
      <c r="E15" s="45">
        <v>250</v>
      </c>
      <c r="F15" s="45">
        <v>250</v>
      </c>
      <c r="G15" s="45">
        <v>250</v>
      </c>
      <c r="H15" s="45">
        <v>250</v>
      </c>
      <c r="I15" s="45">
        <v>250</v>
      </c>
      <c r="J15" s="45">
        <v>250</v>
      </c>
      <c r="K15" s="45">
        <v>250</v>
      </c>
      <c r="L15" s="45"/>
      <c r="M15" s="45"/>
      <c r="N15" s="45"/>
      <c r="O15" s="45"/>
      <c r="P15" s="93">
        <f t="shared" si="1"/>
        <v>0</v>
      </c>
      <c r="Q15" s="93">
        <f t="shared" si="2"/>
        <v>4</v>
      </c>
      <c r="R15" s="87">
        <f t="shared" si="3"/>
        <v>1000</v>
      </c>
      <c r="T15" s="74">
        <f t="shared" si="4"/>
        <v>5150</v>
      </c>
    </row>
    <row r="16" spans="1:22" x14ac:dyDescent="0.4">
      <c r="A16" s="45">
        <v>11</v>
      </c>
      <c r="B16" s="61" t="s">
        <v>219</v>
      </c>
      <c r="C16" s="95">
        <v>2015</v>
      </c>
      <c r="D16" s="45">
        <v>250</v>
      </c>
      <c r="E16" s="45">
        <v>250</v>
      </c>
      <c r="F16" s="45">
        <v>250</v>
      </c>
      <c r="G16" s="45">
        <v>250</v>
      </c>
      <c r="H16" s="45">
        <v>250</v>
      </c>
      <c r="I16" s="45">
        <v>250</v>
      </c>
      <c r="J16" s="45">
        <v>250</v>
      </c>
      <c r="K16" s="45">
        <v>250</v>
      </c>
      <c r="L16" s="45">
        <v>250</v>
      </c>
      <c r="M16" s="45">
        <v>250</v>
      </c>
      <c r="N16" s="45"/>
      <c r="O16" s="45"/>
      <c r="P16" s="93">
        <f t="shared" si="1"/>
        <v>0</v>
      </c>
      <c r="Q16" s="93">
        <f t="shared" si="2"/>
        <v>2</v>
      </c>
      <c r="R16" s="87">
        <f t="shared" si="3"/>
        <v>500</v>
      </c>
      <c r="T16" s="74">
        <f t="shared" si="4"/>
        <v>5150</v>
      </c>
    </row>
    <row r="17" spans="1:20" x14ac:dyDescent="0.4">
      <c r="A17" s="45">
        <v>12</v>
      </c>
      <c r="B17" s="61" t="s">
        <v>220</v>
      </c>
      <c r="C17" s="95">
        <v>2015</v>
      </c>
      <c r="D17" s="45">
        <v>250</v>
      </c>
      <c r="E17" s="45">
        <v>250</v>
      </c>
      <c r="F17" s="45">
        <v>250</v>
      </c>
      <c r="G17" s="45">
        <v>250</v>
      </c>
      <c r="H17" s="45">
        <v>250</v>
      </c>
      <c r="I17" s="45">
        <v>250</v>
      </c>
      <c r="J17" s="45">
        <v>250</v>
      </c>
      <c r="K17" s="45">
        <v>250</v>
      </c>
      <c r="L17" s="45">
        <v>250</v>
      </c>
      <c r="M17" s="45">
        <v>250</v>
      </c>
      <c r="N17" s="45"/>
      <c r="O17" s="45"/>
      <c r="P17" s="93">
        <f t="shared" si="1"/>
        <v>0</v>
      </c>
      <c r="Q17" s="93">
        <f t="shared" si="2"/>
        <v>2</v>
      </c>
      <c r="R17" s="87">
        <f t="shared" si="3"/>
        <v>500</v>
      </c>
      <c r="T17" s="74">
        <f t="shared" si="4"/>
        <v>5150</v>
      </c>
    </row>
    <row r="18" spans="1:20" x14ac:dyDescent="0.4">
      <c r="A18" s="45">
        <v>13</v>
      </c>
      <c r="B18" s="61" t="s">
        <v>221</v>
      </c>
      <c r="C18" s="95">
        <v>2015</v>
      </c>
      <c r="D18" s="45">
        <v>250</v>
      </c>
      <c r="E18" s="45">
        <v>250</v>
      </c>
      <c r="F18" s="45">
        <v>250</v>
      </c>
      <c r="G18" s="45">
        <v>250</v>
      </c>
      <c r="H18" s="45">
        <v>250</v>
      </c>
      <c r="I18" s="45">
        <v>250</v>
      </c>
      <c r="J18" s="45">
        <v>250</v>
      </c>
      <c r="K18" s="45"/>
      <c r="L18" s="45"/>
      <c r="M18" s="45"/>
      <c r="N18" s="45"/>
      <c r="O18" s="45"/>
      <c r="P18" s="93">
        <f t="shared" si="1"/>
        <v>0</v>
      </c>
      <c r="Q18" s="93">
        <f t="shared" si="2"/>
        <v>5</v>
      </c>
      <c r="R18" s="87">
        <f t="shared" si="3"/>
        <v>1250</v>
      </c>
      <c r="T18" s="74">
        <f t="shared" si="4"/>
        <v>5150</v>
      </c>
    </row>
    <row r="19" spans="1:20" x14ac:dyDescent="0.4">
      <c r="A19" s="45">
        <v>14</v>
      </c>
      <c r="B19" s="61" t="s">
        <v>222</v>
      </c>
      <c r="C19" s="95">
        <v>2015</v>
      </c>
      <c r="D19" s="45">
        <v>250</v>
      </c>
      <c r="E19" s="45">
        <v>250</v>
      </c>
      <c r="F19" s="45">
        <v>250</v>
      </c>
      <c r="G19" s="45">
        <v>250</v>
      </c>
      <c r="H19" s="45">
        <v>250</v>
      </c>
      <c r="I19" s="45">
        <v>250</v>
      </c>
      <c r="J19" s="45">
        <v>250</v>
      </c>
      <c r="K19" s="45">
        <v>250</v>
      </c>
      <c r="L19" s="45">
        <v>250</v>
      </c>
      <c r="M19" s="45">
        <v>250</v>
      </c>
      <c r="N19" s="45">
        <v>250</v>
      </c>
      <c r="O19" s="45"/>
      <c r="P19" s="93">
        <f t="shared" si="1"/>
        <v>0</v>
      </c>
      <c r="Q19" s="93">
        <f t="shared" si="2"/>
        <v>1</v>
      </c>
      <c r="R19" s="87">
        <f t="shared" si="3"/>
        <v>250</v>
      </c>
      <c r="T19" s="74">
        <f t="shared" si="4"/>
        <v>5150</v>
      </c>
    </row>
    <row r="20" spans="1:20" x14ac:dyDescent="0.4">
      <c r="A20" s="45">
        <v>15</v>
      </c>
      <c r="B20" s="61" t="s">
        <v>223</v>
      </c>
      <c r="C20" s="95">
        <v>2015</v>
      </c>
      <c r="D20" s="45">
        <v>250</v>
      </c>
      <c r="E20" s="45">
        <v>250</v>
      </c>
      <c r="F20" s="45">
        <v>250</v>
      </c>
      <c r="G20" s="45">
        <v>250</v>
      </c>
      <c r="H20" s="45">
        <v>250</v>
      </c>
      <c r="I20" s="45">
        <v>250</v>
      </c>
      <c r="J20" s="45">
        <v>250</v>
      </c>
      <c r="K20" s="45">
        <v>250</v>
      </c>
      <c r="L20" s="45">
        <v>250</v>
      </c>
      <c r="M20" s="45">
        <v>250</v>
      </c>
      <c r="N20" s="45">
        <v>250</v>
      </c>
      <c r="O20" s="45">
        <v>250</v>
      </c>
      <c r="P20" s="93">
        <f t="shared" si="1"/>
        <v>0</v>
      </c>
      <c r="Q20" s="93">
        <f t="shared" si="2"/>
        <v>0</v>
      </c>
      <c r="R20" s="87">
        <f t="shared" si="3"/>
        <v>0</v>
      </c>
      <c r="T20" s="74">
        <f t="shared" si="4"/>
        <v>5150</v>
      </c>
    </row>
    <row r="21" spans="1:20" x14ac:dyDescent="0.4">
      <c r="A21" s="45">
        <v>16</v>
      </c>
      <c r="B21" s="61" t="s">
        <v>224</v>
      </c>
      <c r="C21" s="95">
        <v>2015</v>
      </c>
      <c r="D21" s="45">
        <v>250</v>
      </c>
      <c r="E21" s="45">
        <v>250</v>
      </c>
      <c r="F21" s="45">
        <v>250</v>
      </c>
      <c r="G21" s="45"/>
      <c r="H21" s="45"/>
      <c r="I21" s="45"/>
      <c r="J21" s="45"/>
      <c r="K21" s="45"/>
      <c r="L21" s="45"/>
      <c r="M21" s="45"/>
      <c r="N21" s="45"/>
      <c r="O21" s="45"/>
      <c r="P21" s="93">
        <f t="shared" si="1"/>
        <v>0</v>
      </c>
      <c r="Q21" s="93">
        <f t="shared" si="2"/>
        <v>9</v>
      </c>
      <c r="R21" s="87">
        <f t="shared" si="3"/>
        <v>2250</v>
      </c>
      <c r="T21" s="74">
        <f t="shared" si="4"/>
        <v>5150</v>
      </c>
    </row>
    <row r="22" spans="1:20" x14ac:dyDescent="0.4">
      <c r="A22" s="45">
        <v>17</v>
      </c>
      <c r="B22" s="61" t="s">
        <v>225</v>
      </c>
      <c r="C22" s="95">
        <v>2015</v>
      </c>
      <c r="D22" s="45">
        <v>250</v>
      </c>
      <c r="E22" s="45">
        <v>250</v>
      </c>
      <c r="F22" s="45">
        <v>250</v>
      </c>
      <c r="G22" s="45"/>
      <c r="H22" s="45"/>
      <c r="I22" s="45"/>
      <c r="J22" s="45"/>
      <c r="K22" s="45"/>
      <c r="L22" s="45"/>
      <c r="M22" s="45"/>
      <c r="N22" s="45"/>
      <c r="O22" s="45"/>
      <c r="P22" s="93">
        <f t="shared" si="1"/>
        <v>0</v>
      </c>
      <c r="Q22" s="93">
        <f t="shared" si="2"/>
        <v>9</v>
      </c>
      <c r="R22" s="87">
        <f t="shared" si="3"/>
        <v>2250</v>
      </c>
      <c r="T22" s="74">
        <f t="shared" si="4"/>
        <v>5150</v>
      </c>
    </row>
    <row r="23" spans="1:20" x14ac:dyDescent="0.4">
      <c r="A23" s="45">
        <v>18</v>
      </c>
      <c r="B23" s="61" t="s">
        <v>226</v>
      </c>
      <c r="C23" s="93">
        <v>2015</v>
      </c>
      <c r="D23" s="45">
        <v>250</v>
      </c>
      <c r="E23" s="45">
        <v>250</v>
      </c>
      <c r="F23" s="45">
        <v>250</v>
      </c>
      <c r="G23" s="45">
        <v>250</v>
      </c>
      <c r="H23" s="45">
        <v>250</v>
      </c>
      <c r="I23" s="45"/>
      <c r="J23" s="45"/>
      <c r="K23" s="45"/>
      <c r="L23" s="45"/>
      <c r="M23" s="45"/>
      <c r="N23" s="45"/>
      <c r="O23" s="45"/>
      <c r="P23" s="93">
        <f t="shared" si="1"/>
        <v>0</v>
      </c>
      <c r="Q23" s="93">
        <f t="shared" si="2"/>
        <v>7</v>
      </c>
      <c r="R23" s="87">
        <f t="shared" si="3"/>
        <v>1750</v>
      </c>
      <c r="T23" s="74">
        <f t="shared" si="4"/>
        <v>5150</v>
      </c>
    </row>
    <row r="24" spans="1:20" x14ac:dyDescent="0.4">
      <c r="A24" s="45">
        <v>19</v>
      </c>
      <c r="B24" s="61" t="s">
        <v>227</v>
      </c>
      <c r="C24" s="93">
        <v>2015</v>
      </c>
      <c r="D24" s="45">
        <v>250</v>
      </c>
      <c r="E24" s="45">
        <v>250</v>
      </c>
      <c r="F24" s="45">
        <v>250</v>
      </c>
      <c r="G24" s="45">
        <v>250</v>
      </c>
      <c r="H24" s="45">
        <v>250</v>
      </c>
      <c r="I24" s="45"/>
      <c r="J24" s="45"/>
      <c r="K24" s="45"/>
      <c r="L24" s="45"/>
      <c r="M24" s="45"/>
      <c r="N24" s="45"/>
      <c r="O24" s="45"/>
      <c r="P24" s="93">
        <f t="shared" si="1"/>
        <v>0</v>
      </c>
      <c r="Q24" s="93">
        <f t="shared" si="2"/>
        <v>7</v>
      </c>
      <c r="R24" s="87">
        <f t="shared" si="3"/>
        <v>1750</v>
      </c>
      <c r="T24" s="74">
        <f t="shared" si="4"/>
        <v>5150</v>
      </c>
    </row>
    <row r="25" spans="1:20" x14ac:dyDescent="0.4">
      <c r="A25" s="45">
        <v>20</v>
      </c>
      <c r="B25" s="61" t="s">
        <v>228</v>
      </c>
      <c r="C25" s="93">
        <v>2015</v>
      </c>
      <c r="D25" s="45">
        <v>250</v>
      </c>
      <c r="E25" s="45">
        <v>250</v>
      </c>
      <c r="F25" s="45">
        <v>250</v>
      </c>
      <c r="G25" s="45">
        <v>250</v>
      </c>
      <c r="H25" s="45">
        <v>250</v>
      </c>
      <c r="I25" s="45">
        <v>250</v>
      </c>
      <c r="J25" s="45">
        <v>250</v>
      </c>
      <c r="K25" s="45">
        <v>250</v>
      </c>
      <c r="L25" s="45">
        <v>250</v>
      </c>
      <c r="M25" s="45"/>
      <c r="N25" s="45"/>
      <c r="O25" s="45"/>
      <c r="P25" s="93">
        <f t="shared" si="1"/>
        <v>0</v>
      </c>
      <c r="Q25" s="93">
        <f t="shared" si="2"/>
        <v>3</v>
      </c>
      <c r="R25" s="87">
        <f t="shared" si="3"/>
        <v>750</v>
      </c>
      <c r="T25" s="74">
        <f t="shared" si="4"/>
        <v>5150</v>
      </c>
    </row>
    <row r="26" spans="1:20" x14ac:dyDescent="0.4">
      <c r="A26" s="45">
        <v>21</v>
      </c>
      <c r="B26" s="61" t="s">
        <v>229</v>
      </c>
      <c r="C26" s="93">
        <v>2015</v>
      </c>
      <c r="D26" s="45">
        <v>250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93">
        <f t="shared" si="1"/>
        <v>0</v>
      </c>
      <c r="Q26" s="93">
        <f t="shared" si="2"/>
        <v>11</v>
      </c>
      <c r="R26" s="87">
        <f t="shared" si="3"/>
        <v>2750</v>
      </c>
      <c r="T26" s="74">
        <f t="shared" si="4"/>
        <v>5150</v>
      </c>
    </row>
    <row r="27" spans="1:20" x14ac:dyDescent="0.4">
      <c r="A27" s="45">
        <v>22</v>
      </c>
      <c r="B27" s="61" t="s">
        <v>230</v>
      </c>
      <c r="C27" s="93">
        <v>2015</v>
      </c>
      <c r="D27" s="45">
        <v>250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93">
        <f t="shared" si="1"/>
        <v>0</v>
      </c>
      <c r="Q27" s="93">
        <f t="shared" si="2"/>
        <v>11</v>
      </c>
      <c r="R27" s="87">
        <f t="shared" si="3"/>
        <v>2750</v>
      </c>
      <c r="T27" s="74">
        <f t="shared" si="4"/>
        <v>5150</v>
      </c>
    </row>
    <row r="28" spans="1:20" x14ac:dyDescent="0.4">
      <c r="A28" s="45">
        <v>23</v>
      </c>
      <c r="B28" s="61" t="s">
        <v>231</v>
      </c>
      <c r="C28" s="93">
        <v>2015</v>
      </c>
      <c r="D28" s="45">
        <v>250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93">
        <f t="shared" si="1"/>
        <v>0</v>
      </c>
      <c r="Q28" s="93">
        <f t="shared" si="2"/>
        <v>11</v>
      </c>
      <c r="R28" s="87">
        <f t="shared" si="3"/>
        <v>2750</v>
      </c>
      <c r="T28" s="74">
        <f t="shared" si="4"/>
        <v>5150</v>
      </c>
    </row>
    <row r="29" spans="1:20" x14ac:dyDescent="0.4">
      <c r="A29" s="45">
        <v>24</v>
      </c>
      <c r="B29" s="61" t="s">
        <v>232</v>
      </c>
      <c r="C29" s="93">
        <v>2015</v>
      </c>
      <c r="D29" s="45">
        <v>250</v>
      </c>
      <c r="E29" s="45">
        <v>250</v>
      </c>
      <c r="F29" s="45">
        <v>250</v>
      </c>
      <c r="G29" s="45">
        <v>250</v>
      </c>
      <c r="H29" s="45">
        <v>250</v>
      </c>
      <c r="I29" s="45"/>
      <c r="J29" s="45"/>
      <c r="K29" s="45"/>
      <c r="L29" s="45"/>
      <c r="M29" s="45"/>
      <c r="N29" s="45"/>
      <c r="O29" s="45"/>
      <c r="P29" s="93">
        <f t="shared" si="1"/>
        <v>0</v>
      </c>
      <c r="Q29" s="93">
        <f t="shared" si="2"/>
        <v>7</v>
      </c>
      <c r="R29" s="87">
        <f t="shared" si="3"/>
        <v>1750</v>
      </c>
      <c r="T29" s="74">
        <f t="shared" si="4"/>
        <v>5150</v>
      </c>
    </row>
    <row r="30" spans="1:20" x14ac:dyDescent="0.4">
      <c r="A30" s="45">
        <v>25</v>
      </c>
      <c r="B30" s="61" t="s">
        <v>233</v>
      </c>
      <c r="C30" s="93">
        <v>2015</v>
      </c>
      <c r="D30" s="45">
        <v>250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93">
        <f t="shared" si="1"/>
        <v>0</v>
      </c>
      <c r="Q30" s="93">
        <f t="shared" si="2"/>
        <v>11</v>
      </c>
      <c r="R30" s="87">
        <f t="shared" si="3"/>
        <v>2750</v>
      </c>
      <c r="T30" s="74">
        <f t="shared" si="4"/>
        <v>5150</v>
      </c>
    </row>
    <row r="31" spans="1:20" x14ac:dyDescent="0.4">
      <c r="A31" s="45">
        <v>26</v>
      </c>
      <c r="B31" s="61" t="s">
        <v>234</v>
      </c>
      <c r="C31" s="93">
        <v>2015</v>
      </c>
      <c r="D31" s="45">
        <v>250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93">
        <f t="shared" si="1"/>
        <v>0</v>
      </c>
      <c r="Q31" s="93">
        <f t="shared" si="2"/>
        <v>11</v>
      </c>
      <c r="R31" s="87">
        <f t="shared" si="3"/>
        <v>2750</v>
      </c>
      <c r="T31" s="74">
        <f t="shared" si="4"/>
        <v>5150</v>
      </c>
    </row>
    <row r="32" spans="1:20" x14ac:dyDescent="0.4">
      <c r="A32" s="45"/>
      <c r="B32" s="8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85">
        <f>SUM(R6:R30)</f>
        <v>39000</v>
      </c>
      <c r="T32" s="74">
        <f>SUM(T6:T31)</f>
        <v>133900</v>
      </c>
    </row>
    <row r="35" spans="2:3" ht="18.45" x14ac:dyDescent="0.5">
      <c r="B35" s="97" t="s">
        <v>28</v>
      </c>
      <c r="C35" s="2">
        <f>SUM(C6:C33)</f>
        <v>52390</v>
      </c>
    </row>
  </sheetData>
  <mergeCells count="1">
    <mergeCell ref="D4:O4"/>
  </mergeCells>
  <pageMargins left="0.13" right="0.16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E0D9-E672-46FF-AEB3-5D44D52B4114}">
  <dimension ref="A1:U57"/>
  <sheetViews>
    <sheetView zoomScale="85" zoomScaleNormal="85" workbookViewId="0">
      <pane ySplit="5" topLeftCell="A10" activePane="bottomLeft" state="frozen"/>
      <selection pane="bottomLeft" activeCell="N10" sqref="N10"/>
    </sheetView>
  </sheetViews>
  <sheetFormatPr defaultRowHeight="14.6" x14ac:dyDescent="0.4"/>
  <cols>
    <col min="1" max="1" width="4.61328125" style="2" bestFit="1" customWidth="1"/>
    <col min="2" max="2" width="16.61328125" style="2" customWidth="1"/>
    <col min="3" max="3" width="7.3828125" style="2" customWidth="1"/>
    <col min="4" max="4" width="3.84375" style="2" bestFit="1" customWidth="1"/>
    <col min="5" max="5" width="4.53515625" style="2" bestFit="1" customWidth="1"/>
    <col min="6" max="6" width="3.69140625" style="2" bestFit="1" customWidth="1"/>
    <col min="7" max="7" width="4.15234375" style="2" customWidth="1"/>
    <col min="8" max="8" width="4.07421875" style="2" bestFit="1" customWidth="1"/>
    <col min="9" max="9" width="3.84375" style="2" bestFit="1" customWidth="1"/>
    <col min="10" max="10" width="3.765625" style="2" bestFit="1" customWidth="1"/>
    <col min="11" max="11" width="4.15234375" style="2" bestFit="1" customWidth="1"/>
    <col min="12" max="12" width="3.921875" style="2" bestFit="1" customWidth="1"/>
    <col min="13" max="13" width="4.84375" style="2" bestFit="1" customWidth="1"/>
    <col min="14" max="14" width="3.84375" style="2" bestFit="1" customWidth="1"/>
    <col min="15" max="15" width="4.3046875" style="2" bestFit="1" customWidth="1"/>
    <col min="16" max="16" width="9.23046875" style="2" bestFit="1" customWidth="1"/>
    <col min="17" max="17" width="8.84375" style="2" bestFit="1" customWidth="1"/>
    <col min="18" max="18" width="11.07421875" style="6" bestFit="1" customWidth="1"/>
    <col min="19" max="20" width="9.23046875" style="2"/>
    <col min="21" max="21" width="11.07421875" style="6" bestFit="1" customWidth="1"/>
    <col min="22" max="16384" width="9.23046875" style="2"/>
  </cols>
  <sheetData>
    <row r="1" spans="1:21" ht="18.45" x14ac:dyDescent="0.4">
      <c r="A1" s="76" t="s">
        <v>580</v>
      </c>
      <c r="B1"/>
    </row>
    <row r="2" spans="1:21" ht="18.45" x14ac:dyDescent="0.4">
      <c r="A2" s="77" t="s">
        <v>583</v>
      </c>
      <c r="C2" s="77" t="s">
        <v>582</v>
      </c>
      <c r="K2" t="s">
        <v>586</v>
      </c>
      <c r="L2"/>
      <c r="M2">
        <v>2175</v>
      </c>
    </row>
    <row r="3" spans="1:21" x14ac:dyDescent="0.4">
      <c r="K3" t="s">
        <v>587</v>
      </c>
      <c r="L3"/>
      <c r="M3">
        <v>250</v>
      </c>
    </row>
    <row r="4" spans="1:21" customFormat="1" x14ac:dyDescent="0.4">
      <c r="A4" s="62" t="s">
        <v>25</v>
      </c>
      <c r="B4" s="62" t="s">
        <v>81</v>
      </c>
      <c r="C4" s="62" t="s">
        <v>532</v>
      </c>
      <c r="D4" s="105" t="s">
        <v>533</v>
      </c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50"/>
      <c r="Q4" s="50"/>
      <c r="R4" s="85"/>
      <c r="U4" s="74"/>
    </row>
    <row r="5" spans="1:21" s="14" customFormat="1" x14ac:dyDescent="0.4">
      <c r="D5" s="62" t="s">
        <v>534</v>
      </c>
      <c r="E5" s="62" t="s">
        <v>535</v>
      </c>
      <c r="F5" s="62" t="s">
        <v>536</v>
      </c>
      <c r="G5" s="62" t="s">
        <v>537</v>
      </c>
      <c r="H5" s="62" t="s">
        <v>538</v>
      </c>
      <c r="I5" s="62" t="s">
        <v>539</v>
      </c>
      <c r="J5" s="62" t="s">
        <v>540</v>
      </c>
      <c r="K5" s="62" t="s">
        <v>541</v>
      </c>
      <c r="L5" s="62" t="s">
        <v>542</v>
      </c>
      <c r="M5" s="62" t="s">
        <v>543</v>
      </c>
      <c r="N5" s="62" t="s">
        <v>544</v>
      </c>
      <c r="O5" s="62" t="s">
        <v>545</v>
      </c>
      <c r="P5" s="79" t="s">
        <v>579</v>
      </c>
      <c r="Q5" s="79" t="s">
        <v>578</v>
      </c>
      <c r="R5" s="86" t="s">
        <v>550</v>
      </c>
      <c r="U5" s="72"/>
    </row>
    <row r="6" spans="1:21" ht="26.6" customHeight="1" x14ac:dyDescent="0.4">
      <c r="A6" s="50">
        <v>1</v>
      </c>
      <c r="B6" s="63" t="s">
        <v>235</v>
      </c>
      <c r="C6" s="45">
        <v>2015</v>
      </c>
      <c r="D6" s="45">
        <v>250</v>
      </c>
      <c r="E6" s="45">
        <v>250</v>
      </c>
      <c r="F6" s="45">
        <v>250</v>
      </c>
      <c r="G6" s="45">
        <v>250</v>
      </c>
      <c r="H6" s="45">
        <v>250</v>
      </c>
      <c r="I6" s="45"/>
      <c r="J6" s="45"/>
      <c r="K6" s="45"/>
      <c r="L6" s="45"/>
      <c r="M6" s="45"/>
      <c r="N6" s="45"/>
      <c r="O6" s="45"/>
      <c r="P6" s="45">
        <f>COUNTBLANK(C6:C6)</f>
        <v>0</v>
      </c>
      <c r="Q6" s="93">
        <f t="shared" ref="Q6:Q8" si="0">COUNTBLANK(D6:O6)</f>
        <v>7</v>
      </c>
      <c r="R6" s="87">
        <f>(COUNTBLANK(C6:C6)*2015+250*COUNTBLANK(D6:O6))</f>
        <v>1750</v>
      </c>
      <c r="U6" s="6">
        <f>2015+250*12</f>
        <v>5015</v>
      </c>
    </row>
    <row r="7" spans="1:21" ht="26.6" customHeight="1" x14ac:dyDescent="0.4">
      <c r="A7" s="50">
        <v>2</v>
      </c>
      <c r="B7" s="63" t="s">
        <v>84</v>
      </c>
      <c r="C7" s="45">
        <v>2015</v>
      </c>
      <c r="D7" s="45">
        <v>250</v>
      </c>
      <c r="E7" s="45">
        <v>250</v>
      </c>
      <c r="F7" s="45">
        <v>250</v>
      </c>
      <c r="G7" s="45">
        <v>250</v>
      </c>
      <c r="H7" s="45">
        <v>250</v>
      </c>
      <c r="I7" s="45">
        <v>250</v>
      </c>
      <c r="J7" s="45">
        <v>250</v>
      </c>
      <c r="K7" s="45">
        <v>250</v>
      </c>
      <c r="L7" s="45">
        <v>250</v>
      </c>
      <c r="M7" s="45">
        <v>250</v>
      </c>
      <c r="N7" s="45">
        <v>250</v>
      </c>
      <c r="O7" s="45"/>
      <c r="P7" s="93">
        <f t="shared" ref="P7:P56" si="1">COUNTBLANK(C7:C7)</f>
        <v>0</v>
      </c>
      <c r="Q7" s="93">
        <f t="shared" si="0"/>
        <v>1</v>
      </c>
      <c r="R7" s="87">
        <f t="shared" ref="R7:R56" si="2">(COUNTBLANK(C7:C7)*2015+250*COUNTBLANK(D7:O7))</f>
        <v>250</v>
      </c>
      <c r="U7" s="6">
        <f t="shared" ref="U7:U56" si="3">2015+250*12</f>
        <v>5015</v>
      </c>
    </row>
    <row r="8" spans="1:21" ht="26.6" customHeight="1" x14ac:dyDescent="0.4">
      <c r="A8" s="50">
        <v>3</v>
      </c>
      <c r="B8" s="63" t="s">
        <v>236</v>
      </c>
      <c r="C8" s="45">
        <v>2015</v>
      </c>
      <c r="D8" s="45">
        <v>250</v>
      </c>
      <c r="E8" s="45">
        <v>250</v>
      </c>
      <c r="F8" s="45">
        <v>250</v>
      </c>
      <c r="G8" s="45">
        <v>250</v>
      </c>
      <c r="H8" s="45">
        <v>250</v>
      </c>
      <c r="I8" s="45">
        <v>250</v>
      </c>
      <c r="J8" s="45">
        <v>250</v>
      </c>
      <c r="K8" s="45">
        <v>250</v>
      </c>
      <c r="L8" s="45">
        <v>250</v>
      </c>
      <c r="M8" s="45"/>
      <c r="N8" s="45"/>
      <c r="O8" s="45"/>
      <c r="P8" s="93">
        <f t="shared" si="1"/>
        <v>0</v>
      </c>
      <c r="Q8" s="93">
        <f t="shared" si="0"/>
        <v>3</v>
      </c>
      <c r="R8" s="87">
        <f t="shared" si="2"/>
        <v>750</v>
      </c>
      <c r="U8" s="6">
        <f t="shared" si="3"/>
        <v>5015</v>
      </c>
    </row>
    <row r="9" spans="1:21" ht="26.6" customHeight="1" x14ac:dyDescent="0.4">
      <c r="A9" s="50">
        <v>4</v>
      </c>
      <c r="B9" s="63" t="s">
        <v>237</v>
      </c>
      <c r="C9" s="45">
        <v>2015</v>
      </c>
      <c r="D9" s="45">
        <v>250</v>
      </c>
      <c r="E9" s="45">
        <v>250</v>
      </c>
      <c r="F9" s="45">
        <v>250</v>
      </c>
      <c r="G9" s="45">
        <v>250</v>
      </c>
      <c r="H9" s="45">
        <v>250</v>
      </c>
      <c r="I9" s="45"/>
      <c r="J9" s="45"/>
      <c r="K9" s="45"/>
      <c r="L9" s="45"/>
      <c r="M9" s="45"/>
      <c r="N9" s="45"/>
      <c r="O9" s="45"/>
      <c r="P9" s="93">
        <f t="shared" si="1"/>
        <v>0</v>
      </c>
      <c r="Q9" s="93">
        <f>COUNTBLANK(D9:O9)</f>
        <v>7</v>
      </c>
      <c r="R9" s="87">
        <f t="shared" si="2"/>
        <v>1750</v>
      </c>
      <c r="U9" s="6">
        <f t="shared" si="3"/>
        <v>5015</v>
      </c>
    </row>
    <row r="10" spans="1:21" ht="26.6" customHeight="1" x14ac:dyDescent="0.4">
      <c r="A10" s="50">
        <v>5</v>
      </c>
      <c r="B10" s="63" t="s">
        <v>238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93">
        <f t="shared" si="1"/>
        <v>1</v>
      </c>
      <c r="Q10" s="93">
        <f t="shared" ref="Q10:Q56" si="4">COUNTBLANK(D10:O10)</f>
        <v>12</v>
      </c>
      <c r="R10" s="87">
        <f t="shared" si="2"/>
        <v>5015</v>
      </c>
      <c r="U10" s="6">
        <f t="shared" si="3"/>
        <v>5015</v>
      </c>
    </row>
    <row r="11" spans="1:21" ht="26.6" customHeight="1" x14ac:dyDescent="0.4">
      <c r="A11" s="50">
        <v>6</v>
      </c>
      <c r="B11" s="63" t="s">
        <v>239</v>
      </c>
      <c r="C11" s="45">
        <v>2015</v>
      </c>
      <c r="D11" s="45">
        <v>250</v>
      </c>
      <c r="E11" s="45">
        <v>250</v>
      </c>
      <c r="F11" s="45">
        <v>250</v>
      </c>
      <c r="G11" s="45">
        <v>250</v>
      </c>
      <c r="H11" s="45">
        <v>250</v>
      </c>
      <c r="I11" s="45"/>
      <c r="J11" s="45"/>
      <c r="K11" s="45"/>
      <c r="L11" s="45"/>
      <c r="M11" s="45"/>
      <c r="N11" s="45"/>
      <c r="O11" s="45"/>
      <c r="P11" s="93">
        <f t="shared" si="1"/>
        <v>0</v>
      </c>
      <c r="Q11" s="93">
        <f t="shared" si="4"/>
        <v>7</v>
      </c>
      <c r="R11" s="87">
        <f t="shared" si="2"/>
        <v>1750</v>
      </c>
      <c r="U11" s="6">
        <f t="shared" si="3"/>
        <v>5015</v>
      </c>
    </row>
    <row r="12" spans="1:21" ht="26.6" customHeight="1" x14ac:dyDescent="0.4">
      <c r="A12" s="50">
        <v>7</v>
      </c>
      <c r="B12" s="63" t="s">
        <v>240</v>
      </c>
      <c r="C12" s="45">
        <v>2015</v>
      </c>
      <c r="D12" s="45">
        <v>250</v>
      </c>
      <c r="E12" s="45">
        <v>250</v>
      </c>
      <c r="F12" s="45">
        <v>250</v>
      </c>
      <c r="G12" s="45">
        <v>250</v>
      </c>
      <c r="H12" s="45">
        <v>250</v>
      </c>
      <c r="I12" s="45">
        <v>250</v>
      </c>
      <c r="J12" s="45">
        <v>250</v>
      </c>
      <c r="K12" s="45">
        <v>250</v>
      </c>
      <c r="L12" s="45"/>
      <c r="M12" s="45"/>
      <c r="N12" s="45"/>
      <c r="O12" s="45"/>
      <c r="P12" s="93">
        <f t="shared" si="1"/>
        <v>0</v>
      </c>
      <c r="Q12" s="93">
        <f t="shared" si="4"/>
        <v>4</v>
      </c>
      <c r="R12" s="87">
        <f t="shared" si="2"/>
        <v>1000</v>
      </c>
      <c r="U12" s="6">
        <f t="shared" si="3"/>
        <v>5015</v>
      </c>
    </row>
    <row r="13" spans="1:21" ht="26.6" customHeight="1" x14ac:dyDescent="0.4">
      <c r="A13" s="50">
        <v>8</v>
      </c>
      <c r="B13" s="63" t="s">
        <v>241</v>
      </c>
      <c r="C13" s="45">
        <v>2015</v>
      </c>
      <c r="D13" s="45">
        <v>250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93">
        <f t="shared" si="1"/>
        <v>0</v>
      </c>
      <c r="Q13" s="93">
        <f t="shared" si="4"/>
        <v>11</v>
      </c>
      <c r="R13" s="87">
        <f t="shared" si="2"/>
        <v>2750</v>
      </c>
      <c r="U13" s="6">
        <f t="shared" si="3"/>
        <v>5015</v>
      </c>
    </row>
    <row r="14" spans="1:21" ht="26.6" customHeight="1" x14ac:dyDescent="0.4">
      <c r="A14" s="50">
        <v>9</v>
      </c>
      <c r="B14" s="63" t="s">
        <v>242</v>
      </c>
      <c r="C14" s="45">
        <v>2015</v>
      </c>
      <c r="D14" s="45">
        <v>250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93">
        <f t="shared" si="1"/>
        <v>0</v>
      </c>
      <c r="Q14" s="93">
        <f t="shared" si="4"/>
        <v>11</v>
      </c>
      <c r="R14" s="87">
        <f t="shared" si="2"/>
        <v>2750</v>
      </c>
      <c r="U14" s="6">
        <f t="shared" si="3"/>
        <v>5015</v>
      </c>
    </row>
    <row r="15" spans="1:21" ht="26.6" customHeight="1" x14ac:dyDescent="0.4">
      <c r="A15" s="50">
        <v>10</v>
      </c>
      <c r="B15" s="63" t="s">
        <v>243</v>
      </c>
      <c r="C15" s="45"/>
      <c r="D15" s="45">
        <v>250</v>
      </c>
      <c r="E15" s="45">
        <v>250</v>
      </c>
      <c r="F15" s="45">
        <v>250</v>
      </c>
      <c r="G15" s="45">
        <v>250</v>
      </c>
      <c r="H15" s="45">
        <v>250</v>
      </c>
      <c r="I15" s="45">
        <v>250</v>
      </c>
      <c r="J15" s="45"/>
      <c r="K15" s="45"/>
      <c r="L15" s="45"/>
      <c r="M15" s="45"/>
      <c r="N15" s="45"/>
      <c r="O15" s="45"/>
      <c r="P15" s="93">
        <f t="shared" si="1"/>
        <v>1</v>
      </c>
      <c r="Q15" s="93">
        <f t="shared" si="4"/>
        <v>6</v>
      </c>
      <c r="R15" s="87">
        <f t="shared" si="2"/>
        <v>3515</v>
      </c>
      <c r="U15" s="6">
        <f t="shared" si="3"/>
        <v>5015</v>
      </c>
    </row>
    <row r="16" spans="1:21" ht="26.6" customHeight="1" x14ac:dyDescent="0.4">
      <c r="A16" s="50">
        <v>11</v>
      </c>
      <c r="B16" s="63" t="s">
        <v>244</v>
      </c>
      <c r="C16" s="45">
        <v>2015</v>
      </c>
      <c r="D16" s="45">
        <v>250</v>
      </c>
      <c r="E16" s="45">
        <v>250</v>
      </c>
      <c r="F16" s="45">
        <v>250</v>
      </c>
      <c r="G16" s="45">
        <v>250</v>
      </c>
      <c r="H16" s="45">
        <v>250</v>
      </c>
      <c r="I16" s="45">
        <v>250</v>
      </c>
      <c r="J16" s="45">
        <v>250</v>
      </c>
      <c r="K16" s="45">
        <v>250</v>
      </c>
      <c r="L16" s="45">
        <v>250</v>
      </c>
      <c r="M16" s="45">
        <v>250</v>
      </c>
      <c r="N16" s="45">
        <v>250</v>
      </c>
      <c r="O16" s="45"/>
      <c r="P16" s="93">
        <f t="shared" si="1"/>
        <v>0</v>
      </c>
      <c r="Q16" s="93">
        <f t="shared" si="4"/>
        <v>1</v>
      </c>
      <c r="R16" s="87">
        <f t="shared" si="2"/>
        <v>250</v>
      </c>
      <c r="U16" s="6">
        <f t="shared" si="3"/>
        <v>5015</v>
      </c>
    </row>
    <row r="17" spans="1:21" ht="26.6" customHeight="1" x14ac:dyDescent="0.4">
      <c r="A17" s="50">
        <v>12</v>
      </c>
      <c r="B17" s="63" t="s">
        <v>245</v>
      </c>
      <c r="C17" s="45">
        <v>2015</v>
      </c>
      <c r="D17" s="45">
        <v>250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93">
        <f t="shared" si="1"/>
        <v>0</v>
      </c>
      <c r="Q17" s="93">
        <f t="shared" si="4"/>
        <v>11</v>
      </c>
      <c r="R17" s="87">
        <f t="shared" si="2"/>
        <v>2750</v>
      </c>
      <c r="U17" s="6">
        <f t="shared" si="3"/>
        <v>5015</v>
      </c>
    </row>
    <row r="18" spans="1:21" ht="26.6" customHeight="1" x14ac:dyDescent="0.4">
      <c r="A18" s="50">
        <v>13</v>
      </c>
      <c r="B18" s="63" t="s">
        <v>246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93">
        <f t="shared" si="1"/>
        <v>1</v>
      </c>
      <c r="Q18" s="93">
        <f t="shared" si="4"/>
        <v>12</v>
      </c>
      <c r="R18" s="87">
        <f t="shared" si="2"/>
        <v>5015</v>
      </c>
      <c r="U18" s="6">
        <f t="shared" si="3"/>
        <v>5015</v>
      </c>
    </row>
    <row r="19" spans="1:21" ht="26.6" customHeight="1" x14ac:dyDescent="0.4">
      <c r="A19" s="50">
        <v>14</v>
      </c>
      <c r="B19" s="63" t="s">
        <v>247</v>
      </c>
      <c r="C19" s="45">
        <v>2015</v>
      </c>
      <c r="D19" s="45">
        <v>250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93">
        <f t="shared" si="1"/>
        <v>0</v>
      </c>
      <c r="Q19" s="93">
        <f t="shared" si="4"/>
        <v>11</v>
      </c>
      <c r="R19" s="87">
        <f t="shared" si="2"/>
        <v>2750</v>
      </c>
      <c r="U19" s="6">
        <f t="shared" si="3"/>
        <v>5015</v>
      </c>
    </row>
    <row r="20" spans="1:21" ht="26.6" customHeight="1" x14ac:dyDescent="0.4">
      <c r="A20" s="50">
        <v>15</v>
      </c>
      <c r="B20" s="63" t="s">
        <v>248</v>
      </c>
      <c r="C20" s="45">
        <v>2015</v>
      </c>
      <c r="D20" s="45">
        <v>250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93">
        <f t="shared" si="1"/>
        <v>0</v>
      </c>
      <c r="Q20" s="93">
        <f t="shared" si="4"/>
        <v>11</v>
      </c>
      <c r="R20" s="87">
        <f t="shared" si="2"/>
        <v>2750</v>
      </c>
      <c r="U20" s="6">
        <f t="shared" si="3"/>
        <v>5015</v>
      </c>
    </row>
    <row r="21" spans="1:21" ht="26.6" customHeight="1" x14ac:dyDescent="0.4">
      <c r="A21" s="50">
        <v>16</v>
      </c>
      <c r="B21" s="63" t="s">
        <v>249</v>
      </c>
      <c r="C21" s="45">
        <v>2015</v>
      </c>
      <c r="D21" s="45">
        <v>250</v>
      </c>
      <c r="E21" s="45">
        <v>250</v>
      </c>
      <c r="F21" s="45">
        <v>250</v>
      </c>
      <c r="G21" s="45">
        <v>250</v>
      </c>
      <c r="H21" s="45">
        <v>250</v>
      </c>
      <c r="I21" s="45">
        <v>250</v>
      </c>
      <c r="J21" s="45">
        <v>250</v>
      </c>
      <c r="K21" s="45">
        <v>250</v>
      </c>
      <c r="L21" s="45">
        <v>250</v>
      </c>
      <c r="M21" s="45">
        <v>250</v>
      </c>
      <c r="N21" s="45"/>
      <c r="O21" s="45"/>
      <c r="P21" s="93">
        <f t="shared" si="1"/>
        <v>0</v>
      </c>
      <c r="Q21" s="93">
        <f t="shared" si="4"/>
        <v>2</v>
      </c>
      <c r="R21" s="87">
        <f t="shared" si="2"/>
        <v>500</v>
      </c>
      <c r="U21" s="6">
        <f t="shared" si="3"/>
        <v>5015</v>
      </c>
    </row>
    <row r="22" spans="1:21" ht="26.6" customHeight="1" x14ac:dyDescent="0.4">
      <c r="A22" s="50">
        <v>17</v>
      </c>
      <c r="B22" s="63" t="s">
        <v>547</v>
      </c>
      <c r="C22" s="45">
        <v>2015</v>
      </c>
      <c r="D22" s="45">
        <v>250</v>
      </c>
      <c r="E22" s="45">
        <v>250</v>
      </c>
      <c r="F22" s="45">
        <v>250</v>
      </c>
      <c r="G22" s="45">
        <v>250</v>
      </c>
      <c r="H22" s="45">
        <v>250</v>
      </c>
      <c r="I22" s="45">
        <v>250</v>
      </c>
      <c r="J22" s="45">
        <v>250</v>
      </c>
      <c r="K22" s="45"/>
      <c r="L22" s="45"/>
      <c r="M22" s="45"/>
      <c r="N22" s="45"/>
      <c r="O22" s="45"/>
      <c r="P22" s="93">
        <f t="shared" si="1"/>
        <v>0</v>
      </c>
      <c r="Q22" s="93">
        <f t="shared" si="4"/>
        <v>5</v>
      </c>
      <c r="R22" s="87">
        <f t="shared" si="2"/>
        <v>1250</v>
      </c>
      <c r="U22" s="6">
        <f t="shared" si="3"/>
        <v>5015</v>
      </c>
    </row>
    <row r="23" spans="1:21" ht="26.6" customHeight="1" x14ac:dyDescent="0.4">
      <c r="A23" s="50">
        <v>18</v>
      </c>
      <c r="B23" s="63" t="s">
        <v>251</v>
      </c>
      <c r="C23" s="45">
        <v>2015</v>
      </c>
      <c r="D23" s="45">
        <v>250</v>
      </c>
      <c r="E23" s="45">
        <v>250</v>
      </c>
      <c r="F23" s="45">
        <v>250</v>
      </c>
      <c r="G23" s="45">
        <v>250</v>
      </c>
      <c r="H23" s="45">
        <v>250</v>
      </c>
      <c r="I23" s="45">
        <v>250</v>
      </c>
      <c r="J23" s="45">
        <v>250</v>
      </c>
      <c r="K23" s="45">
        <v>250</v>
      </c>
      <c r="L23" s="45">
        <v>250</v>
      </c>
      <c r="M23" s="45">
        <v>250</v>
      </c>
      <c r="N23" s="45"/>
      <c r="O23" s="45"/>
      <c r="P23" s="93">
        <f t="shared" si="1"/>
        <v>0</v>
      </c>
      <c r="Q23" s="93">
        <f t="shared" si="4"/>
        <v>2</v>
      </c>
      <c r="R23" s="87">
        <f t="shared" si="2"/>
        <v>500</v>
      </c>
      <c r="U23" s="6">
        <f t="shared" si="3"/>
        <v>5015</v>
      </c>
    </row>
    <row r="24" spans="1:21" ht="26.6" customHeight="1" x14ac:dyDescent="0.4">
      <c r="A24" s="50">
        <v>19</v>
      </c>
      <c r="B24" s="63" t="s">
        <v>252</v>
      </c>
      <c r="C24" s="45">
        <v>2015</v>
      </c>
      <c r="D24" s="45">
        <v>250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93">
        <f t="shared" si="1"/>
        <v>0</v>
      </c>
      <c r="Q24" s="93">
        <f t="shared" si="4"/>
        <v>11</v>
      </c>
      <c r="R24" s="87">
        <f t="shared" si="2"/>
        <v>2750</v>
      </c>
      <c r="U24" s="6">
        <f t="shared" si="3"/>
        <v>5015</v>
      </c>
    </row>
    <row r="25" spans="1:21" ht="26.6" customHeight="1" x14ac:dyDescent="0.4">
      <c r="A25" s="50">
        <v>20</v>
      </c>
      <c r="B25" s="63" t="s">
        <v>253</v>
      </c>
      <c r="C25" s="45">
        <v>2015</v>
      </c>
      <c r="D25" s="45">
        <v>250</v>
      </c>
      <c r="E25" s="45">
        <v>250</v>
      </c>
      <c r="F25" s="45">
        <v>250</v>
      </c>
      <c r="G25" s="45">
        <v>250</v>
      </c>
      <c r="H25" s="45">
        <v>250</v>
      </c>
      <c r="I25" s="45">
        <v>250</v>
      </c>
      <c r="J25" s="45">
        <v>250</v>
      </c>
      <c r="K25" s="45">
        <v>250</v>
      </c>
      <c r="L25" s="45">
        <v>250</v>
      </c>
      <c r="M25" s="45">
        <v>250</v>
      </c>
      <c r="N25" s="45">
        <v>250</v>
      </c>
      <c r="O25" s="45">
        <v>250</v>
      </c>
      <c r="P25" s="93">
        <f t="shared" si="1"/>
        <v>0</v>
      </c>
      <c r="Q25" s="93">
        <f t="shared" si="4"/>
        <v>0</v>
      </c>
      <c r="R25" s="87">
        <f t="shared" si="2"/>
        <v>0</v>
      </c>
      <c r="U25" s="6">
        <f t="shared" si="3"/>
        <v>5015</v>
      </c>
    </row>
    <row r="26" spans="1:21" ht="26.6" customHeight="1" x14ac:dyDescent="0.4">
      <c r="A26" s="50">
        <v>21</v>
      </c>
      <c r="B26" s="63" t="s">
        <v>254</v>
      </c>
      <c r="C26" s="45">
        <v>2015</v>
      </c>
      <c r="D26" s="45">
        <v>250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93">
        <f t="shared" si="1"/>
        <v>0</v>
      </c>
      <c r="Q26" s="93">
        <f t="shared" si="4"/>
        <v>11</v>
      </c>
      <c r="R26" s="87">
        <f t="shared" si="2"/>
        <v>2750</v>
      </c>
      <c r="U26" s="6">
        <f t="shared" si="3"/>
        <v>5015</v>
      </c>
    </row>
    <row r="27" spans="1:21" ht="26.6" customHeight="1" x14ac:dyDescent="0.4">
      <c r="A27" s="50">
        <v>22</v>
      </c>
      <c r="B27" s="63" t="s">
        <v>255</v>
      </c>
      <c r="C27" s="45">
        <v>2015</v>
      </c>
      <c r="D27" s="45">
        <v>250</v>
      </c>
      <c r="E27" s="45">
        <v>250</v>
      </c>
      <c r="F27" s="45">
        <v>250</v>
      </c>
      <c r="G27" s="45">
        <v>250</v>
      </c>
      <c r="H27" s="45">
        <v>250</v>
      </c>
      <c r="I27" s="45"/>
      <c r="J27" s="45"/>
      <c r="K27" s="45"/>
      <c r="L27" s="45"/>
      <c r="M27" s="45"/>
      <c r="N27" s="45"/>
      <c r="O27" s="45"/>
      <c r="P27" s="93">
        <f t="shared" si="1"/>
        <v>0</v>
      </c>
      <c r="Q27" s="93">
        <f t="shared" si="4"/>
        <v>7</v>
      </c>
      <c r="R27" s="87">
        <f t="shared" si="2"/>
        <v>1750</v>
      </c>
      <c r="U27" s="6">
        <f t="shared" si="3"/>
        <v>5015</v>
      </c>
    </row>
    <row r="28" spans="1:21" ht="26.6" customHeight="1" x14ac:dyDescent="0.4">
      <c r="A28" s="50">
        <v>23</v>
      </c>
      <c r="B28" s="63" t="s">
        <v>256</v>
      </c>
      <c r="C28" s="45">
        <v>2015</v>
      </c>
      <c r="D28" s="45">
        <v>250</v>
      </c>
      <c r="E28" s="45">
        <v>250</v>
      </c>
      <c r="F28" s="45">
        <v>250</v>
      </c>
      <c r="G28" s="45">
        <v>250</v>
      </c>
      <c r="H28" s="45">
        <v>250</v>
      </c>
      <c r="I28" s="45">
        <v>250</v>
      </c>
      <c r="J28" s="45">
        <v>250</v>
      </c>
      <c r="K28" s="45"/>
      <c r="L28" s="45"/>
      <c r="M28" s="45"/>
      <c r="N28" s="45"/>
      <c r="O28" s="45"/>
      <c r="P28" s="93">
        <f t="shared" si="1"/>
        <v>0</v>
      </c>
      <c r="Q28" s="93">
        <f t="shared" si="4"/>
        <v>5</v>
      </c>
      <c r="R28" s="87">
        <f t="shared" si="2"/>
        <v>1250</v>
      </c>
      <c r="U28" s="6">
        <f t="shared" si="3"/>
        <v>5015</v>
      </c>
    </row>
    <row r="29" spans="1:21" ht="26.6" customHeight="1" x14ac:dyDescent="0.4">
      <c r="A29" s="50">
        <v>24</v>
      </c>
      <c r="B29" s="63" t="s">
        <v>257</v>
      </c>
      <c r="C29" s="45">
        <v>2015</v>
      </c>
      <c r="D29" s="45">
        <v>250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93">
        <f t="shared" si="1"/>
        <v>0</v>
      </c>
      <c r="Q29" s="93">
        <f t="shared" si="4"/>
        <v>11</v>
      </c>
      <c r="R29" s="87">
        <f t="shared" si="2"/>
        <v>2750</v>
      </c>
      <c r="U29" s="6">
        <f t="shared" si="3"/>
        <v>5015</v>
      </c>
    </row>
    <row r="30" spans="1:21" ht="26.6" customHeight="1" x14ac:dyDescent="0.4">
      <c r="A30" s="50">
        <v>25</v>
      </c>
      <c r="B30" s="63" t="s">
        <v>258</v>
      </c>
      <c r="C30" s="45">
        <v>2015</v>
      </c>
      <c r="D30" s="45">
        <v>250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93">
        <f t="shared" si="1"/>
        <v>0</v>
      </c>
      <c r="Q30" s="93">
        <f t="shared" si="4"/>
        <v>11</v>
      </c>
      <c r="R30" s="87">
        <f t="shared" si="2"/>
        <v>2750</v>
      </c>
      <c r="U30" s="6">
        <f t="shared" si="3"/>
        <v>5015</v>
      </c>
    </row>
    <row r="31" spans="1:21" s="43" customFormat="1" ht="26.6" customHeight="1" x14ac:dyDescent="0.4">
      <c r="A31" s="64">
        <v>26</v>
      </c>
      <c r="B31" s="65" t="s">
        <v>259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93">
        <f t="shared" si="1"/>
        <v>1</v>
      </c>
      <c r="Q31" s="93">
        <f t="shared" si="4"/>
        <v>12</v>
      </c>
      <c r="R31" s="87">
        <f t="shared" si="2"/>
        <v>5015</v>
      </c>
      <c r="U31" s="6">
        <f t="shared" si="3"/>
        <v>5015</v>
      </c>
    </row>
    <row r="32" spans="1:21" ht="26.6" customHeight="1" x14ac:dyDescent="0.4">
      <c r="A32" s="50">
        <v>27</v>
      </c>
      <c r="B32" s="63" t="s">
        <v>260</v>
      </c>
      <c r="C32" s="45">
        <v>2015</v>
      </c>
      <c r="D32" s="45">
        <v>250</v>
      </c>
      <c r="E32" s="45">
        <v>250</v>
      </c>
      <c r="F32" s="45">
        <v>250</v>
      </c>
      <c r="G32" s="45">
        <v>250</v>
      </c>
      <c r="H32" s="45">
        <v>250</v>
      </c>
      <c r="I32" s="45">
        <v>250</v>
      </c>
      <c r="J32" s="45">
        <v>250</v>
      </c>
      <c r="K32" s="45"/>
      <c r="L32" s="45"/>
      <c r="M32" s="45"/>
      <c r="N32" s="45"/>
      <c r="O32" s="45"/>
      <c r="P32" s="93">
        <f t="shared" si="1"/>
        <v>0</v>
      </c>
      <c r="Q32" s="93">
        <f t="shared" si="4"/>
        <v>5</v>
      </c>
      <c r="R32" s="87">
        <f t="shared" si="2"/>
        <v>1250</v>
      </c>
      <c r="U32" s="6">
        <f t="shared" si="3"/>
        <v>5015</v>
      </c>
    </row>
    <row r="33" spans="1:21" ht="26.6" customHeight="1" x14ac:dyDescent="0.4">
      <c r="A33" s="50">
        <v>28</v>
      </c>
      <c r="B33" s="63" t="s">
        <v>261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93">
        <f t="shared" si="1"/>
        <v>1</v>
      </c>
      <c r="Q33" s="93">
        <f t="shared" si="4"/>
        <v>12</v>
      </c>
      <c r="R33" s="87">
        <f t="shared" si="2"/>
        <v>5015</v>
      </c>
      <c r="U33" s="6">
        <f t="shared" si="3"/>
        <v>5015</v>
      </c>
    </row>
    <row r="34" spans="1:21" ht="26.6" customHeight="1" x14ac:dyDescent="0.4">
      <c r="A34" s="50">
        <v>29</v>
      </c>
      <c r="B34" s="63" t="s">
        <v>262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93">
        <f t="shared" si="1"/>
        <v>1</v>
      </c>
      <c r="Q34" s="93">
        <f t="shared" si="4"/>
        <v>12</v>
      </c>
      <c r="R34" s="87">
        <f t="shared" si="2"/>
        <v>5015</v>
      </c>
      <c r="U34" s="6">
        <f t="shared" si="3"/>
        <v>5015</v>
      </c>
    </row>
    <row r="35" spans="1:21" ht="26.6" customHeight="1" x14ac:dyDescent="0.4">
      <c r="A35" s="50">
        <v>30</v>
      </c>
      <c r="B35" s="63" t="s">
        <v>263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93">
        <f t="shared" si="1"/>
        <v>1</v>
      </c>
      <c r="Q35" s="93">
        <f t="shared" si="4"/>
        <v>12</v>
      </c>
      <c r="R35" s="87">
        <f t="shared" si="2"/>
        <v>5015</v>
      </c>
      <c r="U35" s="6">
        <f t="shared" si="3"/>
        <v>5015</v>
      </c>
    </row>
    <row r="36" spans="1:21" ht="26.6" customHeight="1" x14ac:dyDescent="0.4">
      <c r="A36" s="50">
        <v>31</v>
      </c>
      <c r="B36" s="63" t="s">
        <v>264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93">
        <f t="shared" si="1"/>
        <v>1</v>
      </c>
      <c r="Q36" s="93">
        <f t="shared" si="4"/>
        <v>12</v>
      </c>
      <c r="R36" s="87">
        <f t="shared" si="2"/>
        <v>5015</v>
      </c>
      <c r="U36" s="6">
        <f t="shared" si="3"/>
        <v>5015</v>
      </c>
    </row>
    <row r="37" spans="1:21" ht="26.6" customHeight="1" x14ac:dyDescent="0.4">
      <c r="A37" s="50">
        <v>32</v>
      </c>
      <c r="B37" s="63" t="s">
        <v>265</v>
      </c>
      <c r="C37" s="45">
        <v>2015</v>
      </c>
      <c r="D37" s="45">
        <v>250</v>
      </c>
      <c r="E37" s="45">
        <v>250</v>
      </c>
      <c r="F37" s="45">
        <v>250</v>
      </c>
      <c r="G37" s="45">
        <v>250</v>
      </c>
      <c r="H37" s="45">
        <v>250</v>
      </c>
      <c r="I37" s="45"/>
      <c r="J37" s="45"/>
      <c r="K37" s="45"/>
      <c r="L37" s="45"/>
      <c r="M37" s="45"/>
      <c r="N37" s="45"/>
      <c r="O37" s="45"/>
      <c r="P37" s="93">
        <f t="shared" si="1"/>
        <v>0</v>
      </c>
      <c r="Q37" s="93">
        <f t="shared" si="4"/>
        <v>7</v>
      </c>
      <c r="R37" s="87">
        <f t="shared" si="2"/>
        <v>1750</v>
      </c>
      <c r="U37" s="6">
        <f t="shared" si="3"/>
        <v>5015</v>
      </c>
    </row>
    <row r="38" spans="1:21" ht="26.6" customHeight="1" x14ac:dyDescent="0.4">
      <c r="A38" s="50">
        <v>33</v>
      </c>
      <c r="B38" s="63" t="s">
        <v>266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93">
        <f t="shared" si="1"/>
        <v>1</v>
      </c>
      <c r="Q38" s="93">
        <f t="shared" si="4"/>
        <v>12</v>
      </c>
      <c r="R38" s="87">
        <f t="shared" si="2"/>
        <v>5015</v>
      </c>
      <c r="U38" s="6">
        <f t="shared" si="3"/>
        <v>5015</v>
      </c>
    </row>
    <row r="39" spans="1:21" ht="26.6" customHeight="1" x14ac:dyDescent="0.4">
      <c r="A39" s="50">
        <v>34</v>
      </c>
      <c r="B39" s="63" t="s">
        <v>267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93">
        <f t="shared" si="1"/>
        <v>1</v>
      </c>
      <c r="Q39" s="93">
        <f t="shared" si="4"/>
        <v>12</v>
      </c>
      <c r="R39" s="87">
        <f t="shared" si="2"/>
        <v>5015</v>
      </c>
      <c r="U39" s="6">
        <f t="shared" si="3"/>
        <v>5015</v>
      </c>
    </row>
    <row r="40" spans="1:21" ht="26.6" customHeight="1" x14ac:dyDescent="0.4">
      <c r="A40" s="50">
        <v>35</v>
      </c>
      <c r="B40" s="63" t="s">
        <v>268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93">
        <f t="shared" si="1"/>
        <v>1</v>
      </c>
      <c r="Q40" s="93">
        <f t="shared" si="4"/>
        <v>12</v>
      </c>
      <c r="R40" s="87">
        <f t="shared" si="2"/>
        <v>5015</v>
      </c>
      <c r="U40" s="6">
        <f t="shared" si="3"/>
        <v>5015</v>
      </c>
    </row>
    <row r="41" spans="1:21" ht="26.6" customHeight="1" x14ac:dyDescent="0.4">
      <c r="A41" s="50">
        <v>36</v>
      </c>
      <c r="B41" s="63" t="s">
        <v>269</v>
      </c>
      <c r="C41" s="45">
        <v>2015</v>
      </c>
      <c r="D41" s="45">
        <v>250</v>
      </c>
      <c r="E41" s="45">
        <v>250</v>
      </c>
      <c r="F41" s="45">
        <v>250</v>
      </c>
      <c r="G41" s="45">
        <v>250</v>
      </c>
      <c r="H41" s="45">
        <v>250</v>
      </c>
      <c r="I41" s="45">
        <v>250</v>
      </c>
      <c r="J41" s="45">
        <v>250</v>
      </c>
      <c r="K41" s="45">
        <v>250</v>
      </c>
      <c r="L41" s="45"/>
      <c r="M41" s="45"/>
      <c r="N41" s="45"/>
      <c r="O41" s="45"/>
      <c r="P41" s="93">
        <f t="shared" si="1"/>
        <v>0</v>
      </c>
      <c r="Q41" s="93">
        <f t="shared" si="4"/>
        <v>4</v>
      </c>
      <c r="R41" s="87">
        <f t="shared" si="2"/>
        <v>1000</v>
      </c>
      <c r="U41" s="6">
        <f t="shared" si="3"/>
        <v>5015</v>
      </c>
    </row>
    <row r="42" spans="1:21" ht="26.6" customHeight="1" x14ac:dyDescent="0.4">
      <c r="A42" s="50">
        <v>37</v>
      </c>
      <c r="B42" s="63" t="s">
        <v>270</v>
      </c>
      <c r="C42" s="45">
        <v>2015</v>
      </c>
      <c r="D42" s="45">
        <v>250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93">
        <f t="shared" si="1"/>
        <v>0</v>
      </c>
      <c r="Q42" s="93">
        <f t="shared" si="4"/>
        <v>11</v>
      </c>
      <c r="R42" s="87">
        <f t="shared" si="2"/>
        <v>2750</v>
      </c>
      <c r="U42" s="6">
        <f t="shared" si="3"/>
        <v>5015</v>
      </c>
    </row>
    <row r="43" spans="1:21" ht="26.6" customHeight="1" x14ac:dyDescent="0.4">
      <c r="A43" s="50">
        <v>38</v>
      </c>
      <c r="B43" s="63" t="s">
        <v>271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93">
        <f t="shared" si="1"/>
        <v>1</v>
      </c>
      <c r="Q43" s="93">
        <f t="shared" si="4"/>
        <v>12</v>
      </c>
      <c r="R43" s="87">
        <f t="shared" si="2"/>
        <v>5015</v>
      </c>
      <c r="U43" s="6">
        <f t="shared" si="3"/>
        <v>5015</v>
      </c>
    </row>
    <row r="44" spans="1:21" ht="26.6" customHeight="1" x14ac:dyDescent="0.4">
      <c r="A44" s="50">
        <v>39</v>
      </c>
      <c r="B44" s="63" t="s">
        <v>272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93">
        <f t="shared" si="1"/>
        <v>1</v>
      </c>
      <c r="Q44" s="93">
        <f t="shared" si="4"/>
        <v>12</v>
      </c>
      <c r="R44" s="87">
        <f t="shared" si="2"/>
        <v>5015</v>
      </c>
      <c r="U44" s="6">
        <f t="shared" si="3"/>
        <v>5015</v>
      </c>
    </row>
    <row r="45" spans="1:21" ht="26.6" customHeight="1" x14ac:dyDescent="0.4">
      <c r="A45" s="50">
        <v>40</v>
      </c>
      <c r="B45" s="63" t="s">
        <v>273</v>
      </c>
      <c r="C45" s="45">
        <v>2015</v>
      </c>
      <c r="D45" s="45">
        <v>250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93">
        <f t="shared" si="1"/>
        <v>0</v>
      </c>
      <c r="Q45" s="93">
        <f t="shared" si="4"/>
        <v>11</v>
      </c>
      <c r="R45" s="87">
        <f t="shared" si="2"/>
        <v>2750</v>
      </c>
      <c r="U45" s="6">
        <f t="shared" si="3"/>
        <v>5015</v>
      </c>
    </row>
    <row r="46" spans="1:21" ht="26.6" customHeight="1" x14ac:dyDescent="0.4">
      <c r="A46" s="50">
        <v>41</v>
      </c>
      <c r="B46" s="63" t="s">
        <v>274</v>
      </c>
      <c r="C46" s="45">
        <v>2015</v>
      </c>
      <c r="D46" s="45">
        <v>250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93">
        <f t="shared" si="1"/>
        <v>0</v>
      </c>
      <c r="Q46" s="93">
        <f t="shared" si="4"/>
        <v>11</v>
      </c>
      <c r="R46" s="87">
        <f t="shared" si="2"/>
        <v>2750</v>
      </c>
      <c r="U46" s="6">
        <f t="shared" si="3"/>
        <v>5015</v>
      </c>
    </row>
    <row r="47" spans="1:21" ht="26.6" customHeight="1" x14ac:dyDescent="0.4">
      <c r="A47" s="50">
        <v>42</v>
      </c>
      <c r="B47" s="63" t="s">
        <v>275</v>
      </c>
      <c r="C47" s="45">
        <v>2015</v>
      </c>
      <c r="D47" s="45">
        <v>250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93">
        <f t="shared" si="1"/>
        <v>0</v>
      </c>
      <c r="Q47" s="93">
        <f t="shared" si="4"/>
        <v>11</v>
      </c>
      <c r="R47" s="87">
        <f t="shared" si="2"/>
        <v>2750</v>
      </c>
      <c r="U47" s="6">
        <f t="shared" si="3"/>
        <v>5015</v>
      </c>
    </row>
    <row r="48" spans="1:21" ht="26.6" customHeight="1" x14ac:dyDescent="0.4">
      <c r="A48" s="50">
        <v>43</v>
      </c>
      <c r="B48" s="63" t="s">
        <v>276</v>
      </c>
      <c r="C48" s="45">
        <v>2015</v>
      </c>
      <c r="D48" s="45">
        <v>250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93">
        <f t="shared" si="1"/>
        <v>0</v>
      </c>
      <c r="Q48" s="93">
        <f t="shared" si="4"/>
        <v>11</v>
      </c>
      <c r="R48" s="87">
        <f t="shared" si="2"/>
        <v>2750</v>
      </c>
      <c r="U48" s="6">
        <f t="shared" si="3"/>
        <v>5015</v>
      </c>
    </row>
    <row r="49" spans="1:21" ht="26.6" customHeight="1" x14ac:dyDescent="0.4">
      <c r="A49" s="50">
        <v>44</v>
      </c>
      <c r="B49" s="63" t="s">
        <v>277</v>
      </c>
      <c r="C49" s="45">
        <v>2015</v>
      </c>
      <c r="D49" s="45">
        <v>250</v>
      </c>
      <c r="E49" s="45">
        <v>250</v>
      </c>
      <c r="F49" s="45">
        <v>250</v>
      </c>
      <c r="G49" s="45">
        <v>250</v>
      </c>
      <c r="H49" s="45">
        <v>250</v>
      </c>
      <c r="I49" s="45"/>
      <c r="J49" s="45"/>
      <c r="K49" s="45"/>
      <c r="L49" s="45"/>
      <c r="M49" s="45"/>
      <c r="N49" s="45"/>
      <c r="O49" s="45"/>
      <c r="P49" s="93">
        <f t="shared" si="1"/>
        <v>0</v>
      </c>
      <c r="Q49" s="93">
        <f t="shared" si="4"/>
        <v>7</v>
      </c>
      <c r="R49" s="87">
        <f t="shared" si="2"/>
        <v>1750</v>
      </c>
      <c r="U49" s="6">
        <f t="shared" si="3"/>
        <v>5015</v>
      </c>
    </row>
    <row r="50" spans="1:21" ht="26.6" customHeight="1" x14ac:dyDescent="0.4">
      <c r="A50" s="50">
        <v>45</v>
      </c>
      <c r="B50" s="63" t="s">
        <v>278</v>
      </c>
      <c r="C50" s="45">
        <v>2015</v>
      </c>
      <c r="D50" s="45">
        <v>250</v>
      </c>
      <c r="E50" s="45">
        <v>250</v>
      </c>
      <c r="F50" s="45">
        <v>250</v>
      </c>
      <c r="G50" s="45">
        <v>250</v>
      </c>
      <c r="H50" s="45">
        <v>250</v>
      </c>
      <c r="I50" s="45">
        <v>250</v>
      </c>
      <c r="J50" s="45">
        <v>250</v>
      </c>
      <c r="K50" s="45">
        <v>250</v>
      </c>
      <c r="L50" s="45"/>
      <c r="M50" s="45"/>
      <c r="N50" s="45"/>
      <c r="O50" s="45"/>
      <c r="P50" s="93">
        <f t="shared" si="1"/>
        <v>0</v>
      </c>
      <c r="Q50" s="93">
        <f t="shared" si="4"/>
        <v>4</v>
      </c>
      <c r="R50" s="87">
        <f t="shared" si="2"/>
        <v>1000</v>
      </c>
      <c r="U50" s="6">
        <f t="shared" si="3"/>
        <v>5015</v>
      </c>
    </row>
    <row r="51" spans="1:21" ht="26.6" customHeight="1" x14ac:dyDescent="0.4">
      <c r="A51" s="50">
        <v>46</v>
      </c>
      <c r="B51" s="63" t="s">
        <v>279</v>
      </c>
      <c r="C51" s="45">
        <v>2015</v>
      </c>
      <c r="D51" s="45">
        <v>250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93">
        <f t="shared" si="1"/>
        <v>0</v>
      </c>
      <c r="Q51" s="93">
        <f t="shared" si="4"/>
        <v>11</v>
      </c>
      <c r="R51" s="87">
        <f t="shared" si="2"/>
        <v>2750</v>
      </c>
      <c r="U51" s="6">
        <f t="shared" si="3"/>
        <v>5015</v>
      </c>
    </row>
    <row r="52" spans="1:21" ht="26.6" customHeight="1" x14ac:dyDescent="0.4">
      <c r="A52" s="50">
        <v>47</v>
      </c>
      <c r="B52" s="63" t="s">
        <v>280</v>
      </c>
      <c r="C52" s="45">
        <v>2015</v>
      </c>
      <c r="D52" s="45">
        <v>250</v>
      </c>
      <c r="E52" s="45">
        <v>250</v>
      </c>
      <c r="F52" s="45">
        <v>250</v>
      </c>
      <c r="G52" s="45">
        <v>250</v>
      </c>
      <c r="H52" s="45">
        <v>250</v>
      </c>
      <c r="I52" s="45">
        <v>250</v>
      </c>
      <c r="J52" s="45">
        <v>250</v>
      </c>
      <c r="K52" s="45"/>
      <c r="L52" s="45"/>
      <c r="M52" s="45"/>
      <c r="N52" s="45"/>
      <c r="O52" s="45"/>
      <c r="P52" s="93">
        <f t="shared" si="1"/>
        <v>0</v>
      </c>
      <c r="Q52" s="93">
        <f t="shared" si="4"/>
        <v>5</v>
      </c>
      <c r="R52" s="87">
        <f t="shared" si="2"/>
        <v>1250</v>
      </c>
      <c r="U52" s="6">
        <f t="shared" si="3"/>
        <v>5015</v>
      </c>
    </row>
    <row r="53" spans="1:21" ht="26.6" customHeight="1" x14ac:dyDescent="0.4">
      <c r="A53" s="50">
        <v>48</v>
      </c>
      <c r="B53" s="63" t="s">
        <v>281</v>
      </c>
      <c r="C53" s="45">
        <v>2015</v>
      </c>
      <c r="D53" s="45">
        <v>250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93">
        <f t="shared" si="1"/>
        <v>0</v>
      </c>
      <c r="Q53" s="93">
        <f t="shared" si="4"/>
        <v>11</v>
      </c>
      <c r="R53" s="87">
        <f t="shared" si="2"/>
        <v>2750</v>
      </c>
      <c r="U53" s="6">
        <f t="shared" si="3"/>
        <v>5015</v>
      </c>
    </row>
    <row r="54" spans="1:21" ht="26.6" customHeight="1" x14ac:dyDescent="0.4">
      <c r="A54" s="50">
        <v>49</v>
      </c>
      <c r="B54" s="63" t="s">
        <v>259</v>
      </c>
      <c r="C54" s="45">
        <v>2015</v>
      </c>
      <c r="D54" s="45">
        <v>250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93">
        <f t="shared" si="1"/>
        <v>0</v>
      </c>
      <c r="Q54" s="93">
        <f t="shared" si="4"/>
        <v>11</v>
      </c>
      <c r="R54" s="87">
        <f t="shared" si="2"/>
        <v>2750</v>
      </c>
      <c r="U54" s="6">
        <f t="shared" si="3"/>
        <v>5015</v>
      </c>
    </row>
    <row r="55" spans="1:21" ht="26.6" customHeight="1" x14ac:dyDescent="0.4">
      <c r="A55" s="50">
        <v>50</v>
      </c>
      <c r="B55" s="63" t="s">
        <v>282</v>
      </c>
      <c r="C55" s="45">
        <v>2015</v>
      </c>
      <c r="D55" s="45">
        <v>250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93">
        <f t="shared" si="1"/>
        <v>0</v>
      </c>
      <c r="Q55" s="93">
        <f t="shared" si="4"/>
        <v>11</v>
      </c>
      <c r="R55" s="87">
        <f t="shared" si="2"/>
        <v>2750</v>
      </c>
      <c r="U55" s="6">
        <f t="shared" si="3"/>
        <v>5015</v>
      </c>
    </row>
    <row r="56" spans="1:21" ht="26.6" customHeight="1" x14ac:dyDescent="0.4">
      <c r="A56" s="50">
        <v>51</v>
      </c>
      <c r="B56" s="50" t="s">
        <v>548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93">
        <f t="shared" si="1"/>
        <v>1</v>
      </c>
      <c r="Q56" s="93">
        <f t="shared" si="4"/>
        <v>12</v>
      </c>
      <c r="R56" s="87">
        <f t="shared" si="2"/>
        <v>5015</v>
      </c>
      <c r="U56" s="6">
        <f t="shared" si="3"/>
        <v>5015</v>
      </c>
    </row>
    <row r="57" spans="1:21" ht="15.9" x14ac:dyDescent="0.4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80"/>
      <c r="R57" s="85">
        <f>SUM(R6:R56)</f>
        <v>138960</v>
      </c>
      <c r="U57" s="6">
        <f>SUM(U6:U56)</f>
        <v>255765</v>
      </c>
    </row>
  </sheetData>
  <mergeCells count="1">
    <mergeCell ref="D4:O4"/>
  </mergeCells>
  <pageMargins left="0.2" right="0.09" top="0.48" bottom="0.24" header="0.3" footer="0.3"/>
  <pageSetup orientation="portrait" r:id="rId1"/>
  <ignoredErrors>
    <ignoredError sqref="Q6:Q5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3AD8-1B89-4C1D-8F5C-DAFECABF8BCD}">
  <dimension ref="A2:U60"/>
  <sheetViews>
    <sheetView zoomScale="92" zoomScaleNormal="115" workbookViewId="0">
      <pane ySplit="3" topLeftCell="A49" activePane="bottomLeft" state="frozen"/>
      <selection pane="bottomLeft" activeCell="P8" sqref="P8"/>
    </sheetView>
  </sheetViews>
  <sheetFormatPr defaultRowHeight="14.6" x14ac:dyDescent="0.4"/>
  <cols>
    <col min="1" max="1" width="4.61328125" style="42" bestFit="1" customWidth="1"/>
    <col min="2" max="2" width="16.84375" style="2" bestFit="1" customWidth="1"/>
    <col min="3" max="3" width="6.69140625" style="2" bestFit="1" customWidth="1"/>
    <col min="4" max="4" width="3.84375" style="2" bestFit="1" customWidth="1"/>
    <col min="5" max="5" width="4.53515625" style="2" bestFit="1" customWidth="1"/>
    <col min="6" max="6" width="3.69140625" style="2" bestFit="1" customWidth="1"/>
    <col min="7" max="7" width="4.3828125" style="2" customWidth="1"/>
    <col min="8" max="8" width="4.07421875" style="2" bestFit="1" customWidth="1"/>
    <col min="9" max="9" width="3.84375" style="2" bestFit="1" customWidth="1"/>
    <col min="10" max="10" width="3.765625" style="2" bestFit="1" customWidth="1"/>
    <col min="11" max="11" width="4.15234375" style="2" bestFit="1" customWidth="1"/>
    <col min="12" max="12" width="4.3046875" style="2" customWidth="1"/>
    <col min="13" max="13" width="5.61328125" style="2" customWidth="1"/>
    <col min="14" max="14" width="3.84375" style="2" bestFit="1" customWidth="1"/>
    <col min="15" max="15" width="4.3046875" style="2" bestFit="1" customWidth="1"/>
    <col min="16" max="16" width="8.4609375" style="47" customWidth="1"/>
    <col min="17" max="17" width="8.84375" style="47" bestFit="1" customWidth="1"/>
    <col min="18" max="18" width="11.3046875" style="2" bestFit="1" customWidth="1"/>
    <col min="19" max="20" width="9.23046875" style="2"/>
    <col min="21" max="21" width="11.07421875" style="2" bestFit="1" customWidth="1"/>
    <col min="22" max="16384" width="9.23046875" style="2"/>
  </cols>
  <sheetData>
    <row r="2" spans="1:21" ht="18.45" x14ac:dyDescent="0.4">
      <c r="A2" s="76" t="s">
        <v>580</v>
      </c>
      <c r="B2"/>
      <c r="P2" s="2"/>
      <c r="Q2" s="2"/>
      <c r="R2" s="6"/>
    </row>
    <row r="3" spans="1:21" s="33" customFormat="1" ht="18.45" x14ac:dyDescent="0.4">
      <c r="A3" s="77" t="s">
        <v>591</v>
      </c>
      <c r="B3" s="2"/>
      <c r="C3" s="77" t="s">
        <v>582</v>
      </c>
      <c r="D3" s="2"/>
      <c r="E3" s="2"/>
      <c r="F3" s="2"/>
      <c r="G3" s="2"/>
      <c r="H3" s="2"/>
      <c r="I3" t="s">
        <v>586</v>
      </c>
      <c r="J3" s="2"/>
      <c r="L3"/>
      <c r="M3">
        <v>2125</v>
      </c>
      <c r="N3" s="2"/>
      <c r="O3" s="2"/>
      <c r="P3" s="2"/>
      <c r="Q3" s="2"/>
      <c r="R3" s="6"/>
    </row>
    <row r="4" spans="1:21" x14ac:dyDescent="0.4">
      <c r="A4" s="2"/>
      <c r="I4" t="s">
        <v>587</v>
      </c>
      <c r="L4"/>
      <c r="M4">
        <v>325</v>
      </c>
      <c r="P4" s="2"/>
      <c r="Q4" s="2"/>
      <c r="R4" s="6"/>
      <c r="U4" s="6">
        <f>2150+12*325</f>
        <v>6050</v>
      </c>
    </row>
    <row r="5" spans="1:21" x14ac:dyDescent="0.4">
      <c r="U5" s="6">
        <f t="shared" ref="U5:U56" si="0">2150+12*325</f>
        <v>6050</v>
      </c>
    </row>
    <row r="6" spans="1:21" x14ac:dyDescent="0.4">
      <c r="A6" s="33" t="s">
        <v>25</v>
      </c>
      <c r="B6" s="33" t="s">
        <v>81</v>
      </c>
      <c r="C6" s="33" t="s">
        <v>577</v>
      </c>
      <c r="D6" s="33" t="s">
        <v>534</v>
      </c>
      <c r="E6" s="33" t="s">
        <v>535</v>
      </c>
      <c r="F6" s="33" t="s">
        <v>536</v>
      </c>
      <c r="G6" s="33" t="s">
        <v>537</v>
      </c>
      <c r="H6" s="33" t="s">
        <v>538</v>
      </c>
      <c r="I6" s="33" t="s">
        <v>539</v>
      </c>
      <c r="J6" s="33" t="s">
        <v>540</v>
      </c>
      <c r="K6" s="33" t="s">
        <v>541</v>
      </c>
      <c r="L6" s="33" t="s">
        <v>542</v>
      </c>
      <c r="M6" s="33" t="s">
        <v>543</v>
      </c>
      <c r="N6" s="33" t="s">
        <v>544</v>
      </c>
      <c r="O6" s="33" t="s">
        <v>545</v>
      </c>
      <c r="P6" s="14" t="s">
        <v>579</v>
      </c>
      <c r="Q6" s="14" t="s">
        <v>578</v>
      </c>
      <c r="R6" s="12" t="s">
        <v>550</v>
      </c>
      <c r="U6" s="6">
        <f t="shared" si="0"/>
        <v>6050</v>
      </c>
    </row>
    <row r="7" spans="1:21" x14ac:dyDescent="0.4">
      <c r="A7" s="42">
        <v>1</v>
      </c>
      <c r="B7" s="26" t="s">
        <v>283</v>
      </c>
      <c r="C7" s="45">
        <v>2125</v>
      </c>
      <c r="D7" s="45">
        <v>325</v>
      </c>
      <c r="E7" s="45">
        <v>325</v>
      </c>
      <c r="F7" s="45">
        <v>325</v>
      </c>
      <c r="G7" s="50"/>
      <c r="H7" s="50"/>
      <c r="I7" s="50"/>
      <c r="J7" s="50"/>
      <c r="K7" s="50"/>
      <c r="L7" s="50"/>
      <c r="M7" s="50"/>
      <c r="N7" s="50"/>
      <c r="O7" s="50"/>
      <c r="P7" s="93">
        <f>COUNTBLANK(C7:C7)</f>
        <v>0</v>
      </c>
      <c r="Q7" s="93">
        <f t="shared" ref="Q7" si="1">COUNTBLANK(D7:O7)</f>
        <v>9</v>
      </c>
      <c r="R7" s="87">
        <f>(COUNTBLANK(C7:C7)*2125+325*COUNTBLANK(D7:O7))</f>
        <v>2925</v>
      </c>
      <c r="U7" s="6">
        <f t="shared" si="0"/>
        <v>6050</v>
      </c>
    </row>
    <row r="8" spans="1:21" x14ac:dyDescent="0.4">
      <c r="A8" s="42">
        <v>2</v>
      </c>
      <c r="B8" s="26" t="s">
        <v>284</v>
      </c>
      <c r="C8" s="45">
        <v>2125</v>
      </c>
      <c r="D8" s="45">
        <v>325</v>
      </c>
      <c r="E8" s="45">
        <v>325</v>
      </c>
      <c r="F8" s="45">
        <v>325</v>
      </c>
      <c r="G8" s="45">
        <v>325</v>
      </c>
      <c r="H8" s="45">
        <v>325</v>
      </c>
      <c r="I8" s="45">
        <v>325</v>
      </c>
      <c r="J8" s="45">
        <v>325</v>
      </c>
      <c r="K8" s="45">
        <v>325</v>
      </c>
      <c r="L8" s="45">
        <v>325</v>
      </c>
      <c r="M8" s="45">
        <v>325</v>
      </c>
      <c r="N8" s="45">
        <v>325</v>
      </c>
      <c r="O8" s="45">
        <v>325</v>
      </c>
      <c r="P8" s="93">
        <f t="shared" ref="P8:P59" si="2">COUNTBLANK(C8:C8)</f>
        <v>0</v>
      </c>
      <c r="Q8" s="93">
        <f t="shared" ref="Q8:Q59" si="3">COUNTBLANK(D8:O8)</f>
        <v>0</v>
      </c>
      <c r="R8" s="87">
        <f t="shared" ref="R8:R59" si="4">(COUNTBLANK(C8:C8)*2125+325*COUNTBLANK(D8:O8))</f>
        <v>0</v>
      </c>
      <c r="U8" s="6">
        <f t="shared" si="0"/>
        <v>6050</v>
      </c>
    </row>
    <row r="9" spans="1:21" x14ac:dyDescent="0.4">
      <c r="A9" s="42">
        <v>3</v>
      </c>
      <c r="B9" s="26" t="s">
        <v>285</v>
      </c>
      <c r="C9" s="45">
        <v>2125</v>
      </c>
      <c r="D9" s="45">
        <v>325</v>
      </c>
      <c r="E9" s="45">
        <v>325</v>
      </c>
      <c r="F9" s="45">
        <v>325</v>
      </c>
      <c r="G9" s="45">
        <v>325</v>
      </c>
      <c r="H9" s="45">
        <v>325</v>
      </c>
      <c r="I9" s="45">
        <v>325</v>
      </c>
      <c r="J9" s="45">
        <v>325</v>
      </c>
      <c r="K9" s="45">
        <v>325</v>
      </c>
      <c r="L9" s="45">
        <v>325</v>
      </c>
      <c r="M9" s="45">
        <v>325</v>
      </c>
      <c r="N9" s="45">
        <v>325</v>
      </c>
      <c r="O9" s="50"/>
      <c r="P9" s="93">
        <f t="shared" si="2"/>
        <v>0</v>
      </c>
      <c r="Q9" s="93">
        <f t="shared" si="3"/>
        <v>1</v>
      </c>
      <c r="R9" s="87">
        <f t="shared" si="4"/>
        <v>325</v>
      </c>
      <c r="U9" s="6">
        <f t="shared" si="0"/>
        <v>6050</v>
      </c>
    </row>
    <row r="10" spans="1:21" x14ac:dyDescent="0.4">
      <c r="A10" s="42">
        <v>4</v>
      </c>
      <c r="B10" s="26" t="s">
        <v>286</v>
      </c>
      <c r="C10" s="45">
        <v>2125</v>
      </c>
      <c r="D10" s="45">
        <v>325</v>
      </c>
      <c r="E10" s="45">
        <v>325</v>
      </c>
      <c r="F10" s="45">
        <v>325</v>
      </c>
      <c r="G10" s="45">
        <v>325</v>
      </c>
      <c r="H10" s="45">
        <v>325</v>
      </c>
      <c r="I10" s="45">
        <v>325</v>
      </c>
      <c r="J10" s="45">
        <v>325</v>
      </c>
      <c r="K10" s="45">
        <v>325</v>
      </c>
      <c r="L10" s="45">
        <v>325</v>
      </c>
      <c r="M10" s="45">
        <v>325</v>
      </c>
      <c r="N10" s="45">
        <v>325</v>
      </c>
      <c r="O10" s="50"/>
      <c r="P10" s="93">
        <f t="shared" si="2"/>
        <v>0</v>
      </c>
      <c r="Q10" s="93">
        <f t="shared" si="3"/>
        <v>1</v>
      </c>
      <c r="R10" s="87">
        <f t="shared" si="4"/>
        <v>325</v>
      </c>
      <c r="U10" s="6">
        <f t="shared" si="0"/>
        <v>6050</v>
      </c>
    </row>
    <row r="11" spans="1:21" x14ac:dyDescent="0.4">
      <c r="A11" s="42">
        <v>5</v>
      </c>
      <c r="B11" s="26" t="s">
        <v>287</v>
      </c>
      <c r="C11" s="45">
        <v>2125</v>
      </c>
      <c r="D11" s="45">
        <v>325</v>
      </c>
      <c r="E11" s="45">
        <v>325</v>
      </c>
      <c r="F11" s="45">
        <v>325</v>
      </c>
      <c r="G11" s="50"/>
      <c r="H11" s="50"/>
      <c r="I11" s="50"/>
      <c r="J11" s="50"/>
      <c r="K11" s="50"/>
      <c r="L11" s="50"/>
      <c r="M11" s="50"/>
      <c r="N11" s="50"/>
      <c r="O11" s="50"/>
      <c r="P11" s="93">
        <f t="shared" si="2"/>
        <v>0</v>
      </c>
      <c r="Q11" s="93">
        <f t="shared" si="3"/>
        <v>9</v>
      </c>
      <c r="R11" s="87">
        <f t="shared" si="4"/>
        <v>2925</v>
      </c>
      <c r="U11" s="6">
        <f t="shared" si="0"/>
        <v>6050</v>
      </c>
    </row>
    <row r="12" spans="1:21" x14ac:dyDescent="0.4">
      <c r="A12" s="42">
        <v>6</v>
      </c>
      <c r="B12" s="26" t="s">
        <v>288</v>
      </c>
      <c r="C12" s="45">
        <v>2125</v>
      </c>
      <c r="D12" s="45">
        <v>325</v>
      </c>
      <c r="E12" s="45">
        <v>325</v>
      </c>
      <c r="F12" s="45">
        <v>325</v>
      </c>
      <c r="G12" s="45">
        <v>325</v>
      </c>
      <c r="H12" s="45">
        <v>325</v>
      </c>
      <c r="I12" s="45">
        <v>325</v>
      </c>
      <c r="J12" s="45">
        <v>325</v>
      </c>
      <c r="K12" s="45">
        <v>325</v>
      </c>
      <c r="L12" s="50"/>
      <c r="M12" s="50"/>
      <c r="N12" s="50"/>
      <c r="O12" s="50"/>
      <c r="P12" s="93">
        <f t="shared" si="2"/>
        <v>0</v>
      </c>
      <c r="Q12" s="93">
        <f t="shared" si="3"/>
        <v>4</v>
      </c>
      <c r="R12" s="87">
        <f t="shared" si="4"/>
        <v>1300</v>
      </c>
      <c r="U12" s="6">
        <f t="shared" si="0"/>
        <v>6050</v>
      </c>
    </row>
    <row r="13" spans="1:21" x14ac:dyDescent="0.4">
      <c r="A13" s="42">
        <v>7</v>
      </c>
      <c r="B13" s="26" t="s">
        <v>289</v>
      </c>
      <c r="C13" s="45">
        <v>2125</v>
      </c>
      <c r="D13" s="78">
        <v>325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93">
        <f t="shared" si="2"/>
        <v>0</v>
      </c>
      <c r="Q13" s="93">
        <f t="shared" si="3"/>
        <v>11</v>
      </c>
      <c r="R13" s="87">
        <f t="shared" si="4"/>
        <v>3575</v>
      </c>
      <c r="U13" s="6">
        <f t="shared" si="0"/>
        <v>6050</v>
      </c>
    </row>
    <row r="14" spans="1:21" x14ac:dyDescent="0.4">
      <c r="A14" s="42">
        <v>8</v>
      </c>
      <c r="B14" s="26" t="s">
        <v>290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93">
        <f t="shared" si="2"/>
        <v>1</v>
      </c>
      <c r="Q14" s="93">
        <f t="shared" si="3"/>
        <v>12</v>
      </c>
      <c r="R14" s="87">
        <f t="shared" si="4"/>
        <v>6025</v>
      </c>
      <c r="U14" s="6">
        <f t="shared" si="0"/>
        <v>6050</v>
      </c>
    </row>
    <row r="15" spans="1:21" x14ac:dyDescent="0.4">
      <c r="A15" s="42">
        <v>9</v>
      </c>
      <c r="B15" s="26" t="s">
        <v>291</v>
      </c>
      <c r="C15" s="45">
        <v>2125</v>
      </c>
      <c r="D15" s="45">
        <v>325</v>
      </c>
      <c r="E15" s="45">
        <v>325</v>
      </c>
      <c r="F15" s="45">
        <v>325</v>
      </c>
      <c r="G15" s="45">
        <v>325</v>
      </c>
      <c r="H15" s="45">
        <v>325</v>
      </c>
      <c r="I15" s="45">
        <v>325</v>
      </c>
      <c r="J15" s="45">
        <v>325</v>
      </c>
      <c r="K15" s="45">
        <v>325</v>
      </c>
      <c r="L15" s="50"/>
      <c r="M15" s="50"/>
      <c r="N15" s="50"/>
      <c r="O15" s="50"/>
      <c r="P15" s="93">
        <f t="shared" si="2"/>
        <v>0</v>
      </c>
      <c r="Q15" s="93">
        <f t="shared" si="3"/>
        <v>4</v>
      </c>
      <c r="R15" s="87">
        <f t="shared" si="4"/>
        <v>1300</v>
      </c>
      <c r="U15" s="6">
        <f t="shared" si="0"/>
        <v>6050</v>
      </c>
    </row>
    <row r="16" spans="1:21" ht="29.15" x14ac:dyDescent="0.4">
      <c r="A16" s="42">
        <v>10</v>
      </c>
      <c r="B16" s="26" t="s">
        <v>292</v>
      </c>
      <c r="C16" s="45">
        <v>2125</v>
      </c>
      <c r="D16" s="45">
        <v>325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93">
        <f t="shared" si="2"/>
        <v>0</v>
      </c>
      <c r="Q16" s="93">
        <f t="shared" si="3"/>
        <v>11</v>
      </c>
      <c r="R16" s="87">
        <f t="shared" si="4"/>
        <v>3575</v>
      </c>
      <c r="U16" s="6">
        <f t="shared" si="0"/>
        <v>6050</v>
      </c>
    </row>
    <row r="17" spans="1:21" x14ac:dyDescent="0.4">
      <c r="A17" s="42">
        <v>11</v>
      </c>
      <c r="B17" s="26" t="s">
        <v>293</v>
      </c>
      <c r="C17" s="45">
        <v>2125</v>
      </c>
      <c r="D17" s="45">
        <v>325</v>
      </c>
      <c r="E17" s="45">
        <v>325</v>
      </c>
      <c r="F17" s="45">
        <v>325</v>
      </c>
      <c r="G17" s="45">
        <v>325</v>
      </c>
      <c r="H17" s="45">
        <v>325</v>
      </c>
      <c r="I17" s="45">
        <v>325</v>
      </c>
      <c r="J17" s="45">
        <v>325</v>
      </c>
      <c r="K17" s="45">
        <v>325</v>
      </c>
      <c r="L17" s="50"/>
      <c r="M17" s="50"/>
      <c r="N17" s="50"/>
      <c r="O17" s="50"/>
      <c r="P17" s="93">
        <f t="shared" si="2"/>
        <v>0</v>
      </c>
      <c r="Q17" s="93">
        <f t="shared" si="3"/>
        <v>4</v>
      </c>
      <c r="R17" s="87">
        <f t="shared" si="4"/>
        <v>1300</v>
      </c>
      <c r="U17" s="6">
        <f t="shared" si="0"/>
        <v>6050</v>
      </c>
    </row>
    <row r="18" spans="1:21" x14ac:dyDescent="0.4">
      <c r="A18" s="42">
        <v>12</v>
      </c>
      <c r="B18" s="26" t="s">
        <v>294</v>
      </c>
      <c r="C18" s="45">
        <v>2125</v>
      </c>
      <c r="D18" s="45">
        <v>325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93">
        <f t="shared" si="2"/>
        <v>0</v>
      </c>
      <c r="Q18" s="93">
        <f t="shared" si="3"/>
        <v>11</v>
      </c>
      <c r="R18" s="87">
        <f t="shared" si="4"/>
        <v>3575</v>
      </c>
      <c r="U18" s="6">
        <f t="shared" si="0"/>
        <v>6050</v>
      </c>
    </row>
    <row r="19" spans="1:21" x14ac:dyDescent="0.4">
      <c r="A19" s="42">
        <v>13</v>
      </c>
      <c r="B19" s="26" t="s">
        <v>295</v>
      </c>
      <c r="C19" s="45">
        <v>2125</v>
      </c>
      <c r="D19" s="45">
        <v>325</v>
      </c>
      <c r="E19" s="45">
        <v>325</v>
      </c>
      <c r="F19" s="45">
        <v>325</v>
      </c>
      <c r="G19" s="45">
        <v>325</v>
      </c>
      <c r="H19" s="45">
        <v>325</v>
      </c>
      <c r="I19" s="45">
        <v>325</v>
      </c>
      <c r="J19" s="45">
        <v>325</v>
      </c>
      <c r="K19" s="45">
        <v>325</v>
      </c>
      <c r="L19" s="50"/>
      <c r="M19" s="50"/>
      <c r="N19" s="50"/>
      <c r="O19" s="50"/>
      <c r="P19" s="93">
        <f t="shared" si="2"/>
        <v>0</v>
      </c>
      <c r="Q19" s="93">
        <f t="shared" si="3"/>
        <v>4</v>
      </c>
      <c r="R19" s="87">
        <f t="shared" si="4"/>
        <v>1300</v>
      </c>
      <c r="U19" s="6">
        <f t="shared" si="0"/>
        <v>6050</v>
      </c>
    </row>
    <row r="20" spans="1:21" x14ac:dyDescent="0.4">
      <c r="A20" s="42">
        <v>14</v>
      </c>
      <c r="B20" s="26" t="s">
        <v>296</v>
      </c>
      <c r="C20" s="45">
        <v>2125</v>
      </c>
      <c r="D20" s="45">
        <v>325</v>
      </c>
      <c r="E20" s="45">
        <v>325</v>
      </c>
      <c r="F20" s="45">
        <v>325</v>
      </c>
      <c r="G20" s="45">
        <v>325</v>
      </c>
      <c r="H20" s="45">
        <v>325</v>
      </c>
      <c r="I20" s="45">
        <v>325</v>
      </c>
      <c r="J20" s="45">
        <v>325</v>
      </c>
      <c r="K20" s="45">
        <v>325</v>
      </c>
      <c r="L20" s="45">
        <v>325</v>
      </c>
      <c r="M20" s="45">
        <v>325</v>
      </c>
      <c r="N20" s="45">
        <v>325</v>
      </c>
      <c r="O20" s="50"/>
      <c r="P20" s="93">
        <f t="shared" si="2"/>
        <v>0</v>
      </c>
      <c r="Q20" s="93">
        <f t="shared" si="3"/>
        <v>1</v>
      </c>
      <c r="R20" s="87">
        <f t="shared" si="4"/>
        <v>325</v>
      </c>
      <c r="U20" s="6">
        <f t="shared" si="0"/>
        <v>6050</v>
      </c>
    </row>
    <row r="21" spans="1:21" x14ac:dyDescent="0.4">
      <c r="A21" s="42">
        <v>15</v>
      </c>
      <c r="B21" s="26" t="s">
        <v>297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93">
        <f t="shared" si="2"/>
        <v>1</v>
      </c>
      <c r="Q21" s="93">
        <f t="shared" si="3"/>
        <v>12</v>
      </c>
      <c r="R21" s="87">
        <f t="shared" si="4"/>
        <v>6025</v>
      </c>
      <c r="U21" s="6">
        <f t="shared" si="0"/>
        <v>6050</v>
      </c>
    </row>
    <row r="22" spans="1:21" x14ac:dyDescent="0.4">
      <c r="A22" s="42">
        <v>16</v>
      </c>
      <c r="B22" s="26" t="s">
        <v>298</v>
      </c>
      <c r="C22" s="45">
        <v>2125</v>
      </c>
      <c r="D22" s="45">
        <v>325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93">
        <f t="shared" si="2"/>
        <v>0</v>
      </c>
      <c r="Q22" s="93">
        <f t="shared" si="3"/>
        <v>11</v>
      </c>
      <c r="R22" s="87">
        <f t="shared" si="4"/>
        <v>3575</v>
      </c>
      <c r="U22" s="6">
        <f t="shared" si="0"/>
        <v>6050</v>
      </c>
    </row>
    <row r="23" spans="1:21" ht="29.15" x14ac:dyDescent="0.4">
      <c r="A23" s="42">
        <v>17</v>
      </c>
      <c r="B23" s="26" t="s">
        <v>299</v>
      </c>
      <c r="C23" s="45">
        <v>2125</v>
      </c>
      <c r="D23" s="45">
        <v>325</v>
      </c>
      <c r="E23" s="78">
        <v>325</v>
      </c>
      <c r="F23" s="78">
        <v>325</v>
      </c>
      <c r="G23" s="78">
        <v>325</v>
      </c>
      <c r="H23" s="78">
        <v>325</v>
      </c>
      <c r="I23" s="78">
        <v>325</v>
      </c>
      <c r="J23" s="78">
        <v>325</v>
      </c>
      <c r="K23" s="78">
        <v>325</v>
      </c>
      <c r="L23" s="78">
        <v>325</v>
      </c>
      <c r="M23" s="78">
        <v>325</v>
      </c>
      <c r="N23" s="78">
        <v>325</v>
      </c>
      <c r="O23" s="78">
        <v>325</v>
      </c>
      <c r="P23" s="93">
        <f t="shared" si="2"/>
        <v>0</v>
      </c>
      <c r="Q23" s="93">
        <f t="shared" si="3"/>
        <v>0</v>
      </c>
      <c r="R23" s="87">
        <f t="shared" si="4"/>
        <v>0</v>
      </c>
      <c r="U23" s="6">
        <f t="shared" si="0"/>
        <v>6050</v>
      </c>
    </row>
    <row r="24" spans="1:21" ht="29.15" x14ac:dyDescent="0.4">
      <c r="A24" s="42">
        <v>18</v>
      </c>
      <c r="B24" s="26" t="s">
        <v>300</v>
      </c>
      <c r="C24" s="45">
        <v>2125</v>
      </c>
      <c r="D24" s="45">
        <v>325</v>
      </c>
      <c r="E24" s="45">
        <v>325</v>
      </c>
      <c r="F24" s="45">
        <v>325</v>
      </c>
      <c r="G24" s="45">
        <v>325</v>
      </c>
      <c r="H24" s="45">
        <v>325</v>
      </c>
      <c r="I24" s="45">
        <v>325</v>
      </c>
      <c r="J24" s="45">
        <v>325</v>
      </c>
      <c r="K24" s="45">
        <v>325</v>
      </c>
      <c r="L24" s="78">
        <v>325</v>
      </c>
      <c r="M24" s="78">
        <v>325</v>
      </c>
      <c r="N24" s="78">
        <v>325</v>
      </c>
      <c r="O24" s="45"/>
      <c r="P24" s="93">
        <f t="shared" si="2"/>
        <v>0</v>
      </c>
      <c r="Q24" s="93">
        <f t="shared" si="3"/>
        <v>1</v>
      </c>
      <c r="R24" s="87">
        <f t="shared" si="4"/>
        <v>325</v>
      </c>
      <c r="U24" s="6">
        <f t="shared" si="0"/>
        <v>6050</v>
      </c>
    </row>
    <row r="25" spans="1:21" x14ac:dyDescent="0.4">
      <c r="A25" s="42">
        <v>19</v>
      </c>
      <c r="B25" s="26" t="s">
        <v>301</v>
      </c>
      <c r="C25" s="45">
        <v>2125</v>
      </c>
      <c r="D25" s="45">
        <v>325</v>
      </c>
      <c r="E25" s="45">
        <v>325</v>
      </c>
      <c r="F25" s="45">
        <v>325</v>
      </c>
      <c r="G25" s="45">
        <v>325</v>
      </c>
      <c r="H25" s="45">
        <v>325</v>
      </c>
      <c r="I25" s="45">
        <v>325</v>
      </c>
      <c r="J25" s="45">
        <v>325</v>
      </c>
      <c r="K25" s="45"/>
      <c r="L25" s="45"/>
      <c r="M25" s="45"/>
      <c r="N25" s="45"/>
      <c r="O25" s="45"/>
      <c r="P25" s="93">
        <f t="shared" si="2"/>
        <v>0</v>
      </c>
      <c r="Q25" s="93">
        <f t="shared" si="3"/>
        <v>5</v>
      </c>
      <c r="R25" s="87">
        <f t="shared" si="4"/>
        <v>1625</v>
      </c>
      <c r="U25" s="6">
        <f t="shared" si="0"/>
        <v>6050</v>
      </c>
    </row>
    <row r="26" spans="1:21" x14ac:dyDescent="0.4">
      <c r="A26" s="42">
        <v>20</v>
      </c>
      <c r="B26" s="26" t="s">
        <v>302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93">
        <f t="shared" si="2"/>
        <v>1</v>
      </c>
      <c r="Q26" s="93">
        <f t="shared" si="3"/>
        <v>12</v>
      </c>
      <c r="R26" s="87">
        <f t="shared" si="4"/>
        <v>6025</v>
      </c>
      <c r="U26" s="6">
        <f t="shared" si="0"/>
        <v>6050</v>
      </c>
    </row>
    <row r="27" spans="1:21" x14ac:dyDescent="0.4">
      <c r="A27" s="42">
        <v>21</v>
      </c>
      <c r="B27" s="26" t="s">
        <v>303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93">
        <f t="shared" si="2"/>
        <v>1</v>
      </c>
      <c r="Q27" s="93">
        <f t="shared" si="3"/>
        <v>12</v>
      </c>
      <c r="R27" s="87">
        <f t="shared" si="4"/>
        <v>6025</v>
      </c>
      <c r="U27" s="6">
        <f t="shared" si="0"/>
        <v>6050</v>
      </c>
    </row>
    <row r="28" spans="1:21" x14ac:dyDescent="0.4">
      <c r="A28" s="42">
        <v>22</v>
      </c>
      <c r="B28" s="26" t="s">
        <v>304</v>
      </c>
      <c r="C28" s="45">
        <v>2125</v>
      </c>
      <c r="D28" s="45">
        <v>325</v>
      </c>
      <c r="E28" s="45">
        <v>325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93">
        <f t="shared" si="2"/>
        <v>0</v>
      </c>
      <c r="Q28" s="93">
        <f t="shared" si="3"/>
        <v>10</v>
      </c>
      <c r="R28" s="87">
        <f t="shared" si="4"/>
        <v>3250</v>
      </c>
      <c r="U28" s="6">
        <f t="shared" si="0"/>
        <v>6050</v>
      </c>
    </row>
    <row r="29" spans="1:21" x14ac:dyDescent="0.4">
      <c r="A29" s="42">
        <v>23</v>
      </c>
      <c r="B29" s="26" t="s">
        <v>305</v>
      </c>
      <c r="C29" s="45">
        <v>2125</v>
      </c>
      <c r="D29" s="45">
        <v>325</v>
      </c>
      <c r="E29" s="45">
        <v>325</v>
      </c>
      <c r="F29" s="45">
        <v>325</v>
      </c>
      <c r="G29" s="45">
        <v>325</v>
      </c>
      <c r="H29" s="45">
        <v>325</v>
      </c>
      <c r="I29" s="45">
        <v>325</v>
      </c>
      <c r="J29" s="45">
        <v>325</v>
      </c>
      <c r="K29" s="45"/>
      <c r="L29" s="45"/>
      <c r="M29" s="45"/>
      <c r="N29" s="45"/>
      <c r="O29" s="45"/>
      <c r="P29" s="93">
        <f t="shared" si="2"/>
        <v>0</v>
      </c>
      <c r="Q29" s="93">
        <f t="shared" si="3"/>
        <v>5</v>
      </c>
      <c r="R29" s="87">
        <f t="shared" si="4"/>
        <v>1625</v>
      </c>
      <c r="U29" s="6">
        <f t="shared" si="0"/>
        <v>6050</v>
      </c>
    </row>
    <row r="30" spans="1:21" x14ac:dyDescent="0.4">
      <c r="A30" s="42">
        <v>24</v>
      </c>
      <c r="B30" s="26" t="s">
        <v>306</v>
      </c>
      <c r="C30" s="45">
        <v>2125</v>
      </c>
      <c r="D30" s="45">
        <v>325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93">
        <f t="shared" si="2"/>
        <v>0</v>
      </c>
      <c r="Q30" s="93">
        <f t="shared" si="3"/>
        <v>11</v>
      </c>
      <c r="R30" s="87">
        <f t="shared" si="4"/>
        <v>3575</v>
      </c>
      <c r="U30" s="6">
        <f t="shared" si="0"/>
        <v>6050</v>
      </c>
    </row>
    <row r="31" spans="1:21" ht="29.15" x14ac:dyDescent="0.4">
      <c r="A31" s="42">
        <v>25</v>
      </c>
      <c r="B31" s="26" t="s">
        <v>307</v>
      </c>
      <c r="C31" s="45">
        <v>2125</v>
      </c>
      <c r="D31" s="45">
        <v>325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93">
        <f t="shared" si="2"/>
        <v>0</v>
      </c>
      <c r="Q31" s="93">
        <f t="shared" si="3"/>
        <v>11</v>
      </c>
      <c r="R31" s="87">
        <f t="shared" si="4"/>
        <v>3575</v>
      </c>
      <c r="U31" s="6">
        <f t="shared" si="0"/>
        <v>6050</v>
      </c>
    </row>
    <row r="32" spans="1:21" x14ac:dyDescent="0.4">
      <c r="A32" s="42">
        <v>26</v>
      </c>
      <c r="B32" s="26" t="s">
        <v>308</v>
      </c>
      <c r="C32" s="45">
        <v>2125</v>
      </c>
      <c r="D32" s="45">
        <v>325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93">
        <f t="shared" si="2"/>
        <v>0</v>
      </c>
      <c r="Q32" s="93">
        <f t="shared" si="3"/>
        <v>11</v>
      </c>
      <c r="R32" s="87">
        <f t="shared" si="4"/>
        <v>3575</v>
      </c>
      <c r="U32" s="6">
        <f t="shared" si="0"/>
        <v>6050</v>
      </c>
    </row>
    <row r="33" spans="1:21" x14ac:dyDescent="0.4">
      <c r="A33" s="42">
        <v>27</v>
      </c>
      <c r="B33" s="26" t="s">
        <v>309</v>
      </c>
      <c r="C33" s="45">
        <v>2125</v>
      </c>
      <c r="D33" s="45">
        <v>325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93">
        <f t="shared" si="2"/>
        <v>0</v>
      </c>
      <c r="Q33" s="93">
        <f t="shared" si="3"/>
        <v>11</v>
      </c>
      <c r="R33" s="87">
        <f t="shared" si="4"/>
        <v>3575</v>
      </c>
      <c r="U33" s="6">
        <f t="shared" si="0"/>
        <v>6050</v>
      </c>
    </row>
    <row r="34" spans="1:21" x14ac:dyDescent="0.4">
      <c r="A34" s="42">
        <v>28</v>
      </c>
      <c r="B34" s="26" t="s">
        <v>310</v>
      </c>
      <c r="C34" s="45">
        <v>2125</v>
      </c>
      <c r="D34" s="45">
        <v>325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93">
        <f t="shared" si="2"/>
        <v>0</v>
      </c>
      <c r="Q34" s="93">
        <f t="shared" si="3"/>
        <v>11</v>
      </c>
      <c r="R34" s="87">
        <f t="shared" si="4"/>
        <v>3575</v>
      </c>
      <c r="U34" s="6">
        <f t="shared" si="0"/>
        <v>6050</v>
      </c>
    </row>
    <row r="35" spans="1:21" ht="29.15" x14ac:dyDescent="0.4">
      <c r="A35" s="42">
        <v>29</v>
      </c>
      <c r="B35" s="26" t="s">
        <v>311</v>
      </c>
      <c r="C35" s="45">
        <v>2125</v>
      </c>
      <c r="D35" s="45">
        <v>325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93">
        <f t="shared" si="2"/>
        <v>0</v>
      </c>
      <c r="Q35" s="93">
        <f t="shared" si="3"/>
        <v>11</v>
      </c>
      <c r="R35" s="87">
        <f t="shared" si="4"/>
        <v>3575</v>
      </c>
      <c r="U35" s="6">
        <f t="shared" si="0"/>
        <v>6050</v>
      </c>
    </row>
    <row r="36" spans="1:21" x14ac:dyDescent="0.4">
      <c r="A36" s="42">
        <v>30</v>
      </c>
      <c r="B36" s="26" t="s">
        <v>584</v>
      </c>
      <c r="C36" s="45">
        <v>2125</v>
      </c>
      <c r="D36" s="45">
        <v>325</v>
      </c>
      <c r="E36" s="45">
        <v>325</v>
      </c>
      <c r="F36" s="45">
        <v>325</v>
      </c>
      <c r="G36" s="45">
        <v>325</v>
      </c>
      <c r="H36" s="45">
        <v>325</v>
      </c>
      <c r="I36" s="45">
        <v>325</v>
      </c>
      <c r="J36" s="45">
        <v>325</v>
      </c>
      <c r="K36" s="45">
        <v>325</v>
      </c>
      <c r="L36" s="45"/>
      <c r="M36" s="45"/>
      <c r="N36" s="45"/>
      <c r="O36" s="45"/>
      <c r="P36" s="93">
        <f t="shared" si="2"/>
        <v>0</v>
      </c>
      <c r="Q36" s="93">
        <f t="shared" si="3"/>
        <v>4</v>
      </c>
      <c r="R36" s="87">
        <f t="shared" si="4"/>
        <v>1300</v>
      </c>
      <c r="U36" s="6">
        <f t="shared" si="0"/>
        <v>6050</v>
      </c>
    </row>
    <row r="37" spans="1:21" x14ac:dyDescent="0.4">
      <c r="A37" s="42">
        <v>31</v>
      </c>
      <c r="B37" s="26" t="s">
        <v>313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93">
        <f t="shared" si="2"/>
        <v>1</v>
      </c>
      <c r="Q37" s="93">
        <f t="shared" si="3"/>
        <v>12</v>
      </c>
      <c r="R37" s="87">
        <f t="shared" si="4"/>
        <v>6025</v>
      </c>
      <c r="U37" s="6">
        <f t="shared" si="0"/>
        <v>6050</v>
      </c>
    </row>
    <row r="38" spans="1:21" x14ac:dyDescent="0.4">
      <c r="A38" s="42">
        <v>32</v>
      </c>
      <c r="B38" s="26" t="s">
        <v>314</v>
      </c>
      <c r="C38" s="45">
        <v>2125</v>
      </c>
      <c r="D38" s="45">
        <v>325</v>
      </c>
      <c r="E38" s="45">
        <v>325</v>
      </c>
      <c r="F38" s="45">
        <v>325</v>
      </c>
      <c r="G38" s="45">
        <v>325</v>
      </c>
      <c r="H38" s="45">
        <v>325</v>
      </c>
      <c r="I38" s="45">
        <v>325</v>
      </c>
      <c r="J38" s="45">
        <v>325</v>
      </c>
      <c r="K38" s="45"/>
      <c r="L38" s="45"/>
      <c r="M38" s="45"/>
      <c r="N38" s="45"/>
      <c r="O38" s="45"/>
      <c r="P38" s="93">
        <f t="shared" si="2"/>
        <v>0</v>
      </c>
      <c r="Q38" s="93">
        <f t="shared" si="3"/>
        <v>5</v>
      </c>
      <c r="R38" s="87">
        <f t="shared" si="4"/>
        <v>1625</v>
      </c>
      <c r="U38" s="6">
        <f t="shared" si="0"/>
        <v>6050</v>
      </c>
    </row>
    <row r="39" spans="1:21" x14ac:dyDescent="0.4">
      <c r="A39" s="42">
        <v>33</v>
      </c>
      <c r="B39" s="26" t="s">
        <v>315</v>
      </c>
      <c r="C39" s="45">
        <v>2125</v>
      </c>
      <c r="D39" s="45">
        <v>325</v>
      </c>
      <c r="E39" s="45">
        <v>325</v>
      </c>
      <c r="F39" s="45">
        <v>325</v>
      </c>
      <c r="G39" s="45">
        <v>325</v>
      </c>
      <c r="H39" s="45">
        <v>325</v>
      </c>
      <c r="I39" s="45">
        <v>325</v>
      </c>
      <c r="J39" s="45">
        <v>325</v>
      </c>
      <c r="K39" s="45">
        <v>325</v>
      </c>
      <c r="L39" s="45">
        <v>325</v>
      </c>
      <c r="M39" s="45">
        <v>325</v>
      </c>
      <c r="N39" s="45">
        <v>325</v>
      </c>
      <c r="O39" s="45">
        <v>325</v>
      </c>
      <c r="P39" s="93">
        <f t="shared" si="2"/>
        <v>0</v>
      </c>
      <c r="Q39" s="93">
        <f t="shared" si="3"/>
        <v>0</v>
      </c>
      <c r="R39" s="87">
        <f t="shared" si="4"/>
        <v>0</v>
      </c>
      <c r="U39" s="6">
        <f t="shared" si="0"/>
        <v>6050</v>
      </c>
    </row>
    <row r="40" spans="1:21" x14ac:dyDescent="0.4">
      <c r="A40" s="42">
        <v>34</v>
      </c>
      <c r="B40" s="26" t="s">
        <v>316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93">
        <f t="shared" si="2"/>
        <v>1</v>
      </c>
      <c r="Q40" s="93">
        <f t="shared" si="3"/>
        <v>12</v>
      </c>
      <c r="R40" s="87">
        <f t="shared" si="4"/>
        <v>6025</v>
      </c>
      <c r="U40" s="6">
        <f t="shared" si="0"/>
        <v>6050</v>
      </c>
    </row>
    <row r="41" spans="1:21" x14ac:dyDescent="0.4">
      <c r="A41" s="42">
        <v>35</v>
      </c>
      <c r="B41" s="26" t="s">
        <v>317</v>
      </c>
      <c r="C41" s="45">
        <v>2125</v>
      </c>
      <c r="D41" s="45">
        <v>325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93">
        <f t="shared" si="2"/>
        <v>0</v>
      </c>
      <c r="Q41" s="93">
        <f t="shared" si="3"/>
        <v>11</v>
      </c>
      <c r="R41" s="87">
        <f t="shared" si="4"/>
        <v>3575</v>
      </c>
      <c r="U41" s="6">
        <f t="shared" si="0"/>
        <v>6050</v>
      </c>
    </row>
    <row r="42" spans="1:21" x14ac:dyDescent="0.4">
      <c r="A42" s="42">
        <v>36</v>
      </c>
      <c r="B42" s="26" t="s">
        <v>153</v>
      </c>
      <c r="C42" s="45">
        <v>2125</v>
      </c>
      <c r="D42" s="45">
        <v>325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93">
        <f t="shared" si="2"/>
        <v>0</v>
      </c>
      <c r="Q42" s="93">
        <f t="shared" si="3"/>
        <v>11</v>
      </c>
      <c r="R42" s="87">
        <f t="shared" si="4"/>
        <v>3575</v>
      </c>
      <c r="U42" s="6">
        <f t="shared" si="0"/>
        <v>6050</v>
      </c>
    </row>
    <row r="43" spans="1:21" x14ac:dyDescent="0.4">
      <c r="A43" s="42">
        <v>37</v>
      </c>
      <c r="B43" s="26" t="s">
        <v>318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93">
        <f t="shared" si="2"/>
        <v>1</v>
      </c>
      <c r="Q43" s="93">
        <f t="shared" si="3"/>
        <v>12</v>
      </c>
      <c r="R43" s="87">
        <f t="shared" si="4"/>
        <v>6025</v>
      </c>
      <c r="U43" s="6">
        <f t="shared" si="0"/>
        <v>6050</v>
      </c>
    </row>
    <row r="44" spans="1:21" x14ac:dyDescent="0.4">
      <c r="A44" s="42">
        <v>38</v>
      </c>
      <c r="B44" s="26" t="s">
        <v>319</v>
      </c>
      <c r="C44" s="45">
        <v>2125</v>
      </c>
      <c r="D44" s="45">
        <v>325</v>
      </c>
      <c r="E44" s="45">
        <v>325</v>
      </c>
      <c r="F44" s="45">
        <v>325</v>
      </c>
      <c r="G44" s="45">
        <v>325</v>
      </c>
      <c r="H44" s="45">
        <v>325</v>
      </c>
      <c r="I44" s="45">
        <v>325</v>
      </c>
      <c r="J44" s="45">
        <v>325</v>
      </c>
      <c r="K44" s="45">
        <v>325</v>
      </c>
      <c r="L44" s="45">
        <v>325</v>
      </c>
      <c r="M44" s="45"/>
      <c r="N44" s="45"/>
      <c r="O44" s="45"/>
      <c r="P44" s="93">
        <f t="shared" si="2"/>
        <v>0</v>
      </c>
      <c r="Q44" s="93">
        <f t="shared" si="3"/>
        <v>3</v>
      </c>
      <c r="R44" s="87">
        <f t="shared" si="4"/>
        <v>975</v>
      </c>
      <c r="U44" s="6">
        <f t="shared" si="0"/>
        <v>6050</v>
      </c>
    </row>
    <row r="45" spans="1:21" x14ac:dyDescent="0.4">
      <c r="A45" s="42">
        <v>39</v>
      </c>
      <c r="B45" s="26" t="s">
        <v>320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93">
        <f t="shared" si="2"/>
        <v>1</v>
      </c>
      <c r="Q45" s="93">
        <f t="shared" si="3"/>
        <v>12</v>
      </c>
      <c r="R45" s="87">
        <f t="shared" si="4"/>
        <v>6025</v>
      </c>
      <c r="U45" s="6">
        <f t="shared" si="0"/>
        <v>6050</v>
      </c>
    </row>
    <row r="46" spans="1:21" x14ac:dyDescent="0.4">
      <c r="A46" s="42">
        <v>40</v>
      </c>
      <c r="B46" s="26" t="s">
        <v>321</v>
      </c>
      <c r="C46" s="45">
        <v>2125</v>
      </c>
      <c r="D46" s="45">
        <v>325</v>
      </c>
      <c r="E46" s="45">
        <v>325</v>
      </c>
      <c r="F46" s="45">
        <v>325</v>
      </c>
      <c r="G46" s="45">
        <v>325</v>
      </c>
      <c r="H46" s="45"/>
      <c r="I46" s="45"/>
      <c r="J46" s="45"/>
      <c r="K46" s="45"/>
      <c r="L46" s="45"/>
      <c r="M46" s="45"/>
      <c r="N46" s="45"/>
      <c r="O46" s="45"/>
      <c r="P46" s="93">
        <f t="shared" si="2"/>
        <v>0</v>
      </c>
      <c r="Q46" s="93">
        <f t="shared" si="3"/>
        <v>8</v>
      </c>
      <c r="R46" s="87">
        <f t="shared" si="4"/>
        <v>2600</v>
      </c>
      <c r="U46" s="6">
        <f t="shared" si="0"/>
        <v>6050</v>
      </c>
    </row>
    <row r="47" spans="1:21" x14ac:dyDescent="0.4">
      <c r="A47" s="42">
        <v>41</v>
      </c>
      <c r="B47" s="26" t="s">
        <v>322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93">
        <f t="shared" si="2"/>
        <v>1</v>
      </c>
      <c r="Q47" s="93">
        <f t="shared" si="3"/>
        <v>12</v>
      </c>
      <c r="R47" s="87">
        <f t="shared" si="4"/>
        <v>6025</v>
      </c>
      <c r="U47" s="6">
        <f t="shared" si="0"/>
        <v>6050</v>
      </c>
    </row>
    <row r="48" spans="1:21" x14ac:dyDescent="0.4">
      <c r="A48" s="42">
        <v>42</v>
      </c>
      <c r="B48" s="26" t="s">
        <v>323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93">
        <f t="shared" si="2"/>
        <v>1</v>
      </c>
      <c r="Q48" s="93">
        <f t="shared" si="3"/>
        <v>12</v>
      </c>
      <c r="R48" s="87">
        <f t="shared" si="4"/>
        <v>6025</v>
      </c>
      <c r="U48" s="6">
        <f t="shared" si="0"/>
        <v>6050</v>
      </c>
    </row>
    <row r="49" spans="1:21" x14ac:dyDescent="0.4">
      <c r="A49" s="42">
        <v>43</v>
      </c>
      <c r="B49" s="26" t="s">
        <v>324</v>
      </c>
      <c r="C49" s="45">
        <v>2125</v>
      </c>
      <c r="D49" s="45">
        <v>325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93">
        <f t="shared" si="2"/>
        <v>0</v>
      </c>
      <c r="Q49" s="93">
        <f t="shared" si="3"/>
        <v>11</v>
      </c>
      <c r="R49" s="87">
        <f t="shared" si="4"/>
        <v>3575</v>
      </c>
      <c r="U49" s="6">
        <f t="shared" si="0"/>
        <v>6050</v>
      </c>
    </row>
    <row r="50" spans="1:21" x14ac:dyDescent="0.4">
      <c r="A50" s="42">
        <v>44</v>
      </c>
      <c r="B50" s="26" t="s">
        <v>325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93">
        <f t="shared" si="2"/>
        <v>1</v>
      </c>
      <c r="Q50" s="93">
        <f t="shared" si="3"/>
        <v>12</v>
      </c>
      <c r="R50" s="87">
        <f t="shared" si="4"/>
        <v>6025</v>
      </c>
      <c r="U50" s="6">
        <f t="shared" si="0"/>
        <v>6050</v>
      </c>
    </row>
    <row r="51" spans="1:21" x14ac:dyDescent="0.4">
      <c r="A51" s="42">
        <v>45</v>
      </c>
      <c r="B51" s="26" t="s">
        <v>326</v>
      </c>
      <c r="C51" s="45">
        <v>2125</v>
      </c>
      <c r="D51" s="45">
        <v>325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93">
        <f t="shared" si="2"/>
        <v>0</v>
      </c>
      <c r="Q51" s="93">
        <f t="shared" si="3"/>
        <v>11</v>
      </c>
      <c r="R51" s="87">
        <f t="shared" si="4"/>
        <v>3575</v>
      </c>
      <c r="U51" s="6">
        <f t="shared" si="0"/>
        <v>6050</v>
      </c>
    </row>
    <row r="52" spans="1:21" x14ac:dyDescent="0.4">
      <c r="A52" s="42">
        <v>46</v>
      </c>
      <c r="B52" s="26" t="s">
        <v>327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93">
        <f t="shared" si="2"/>
        <v>1</v>
      </c>
      <c r="Q52" s="93">
        <f t="shared" si="3"/>
        <v>12</v>
      </c>
      <c r="R52" s="87">
        <f t="shared" si="4"/>
        <v>6025</v>
      </c>
      <c r="U52" s="6">
        <f t="shared" si="0"/>
        <v>6050</v>
      </c>
    </row>
    <row r="53" spans="1:21" x14ac:dyDescent="0.4">
      <c r="A53" s="42">
        <v>47</v>
      </c>
      <c r="B53" s="26" t="s">
        <v>328</v>
      </c>
      <c r="C53" s="45">
        <v>2125</v>
      </c>
      <c r="D53" s="45">
        <v>325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93">
        <f t="shared" si="2"/>
        <v>0</v>
      </c>
      <c r="Q53" s="93">
        <f t="shared" si="3"/>
        <v>11</v>
      </c>
      <c r="R53" s="87">
        <f t="shared" si="4"/>
        <v>3575</v>
      </c>
      <c r="U53" s="6">
        <f t="shared" si="0"/>
        <v>6050</v>
      </c>
    </row>
    <row r="54" spans="1:21" x14ac:dyDescent="0.4">
      <c r="A54" s="42">
        <v>48</v>
      </c>
      <c r="B54" s="26" t="s">
        <v>329</v>
      </c>
      <c r="C54" s="45">
        <v>2125</v>
      </c>
      <c r="D54" s="45">
        <v>325</v>
      </c>
      <c r="E54" s="45">
        <v>325</v>
      </c>
      <c r="F54" s="45">
        <v>325</v>
      </c>
      <c r="G54" s="45">
        <v>325</v>
      </c>
      <c r="H54" s="45">
        <v>325</v>
      </c>
      <c r="I54" s="45">
        <v>325</v>
      </c>
      <c r="J54" s="45">
        <v>325</v>
      </c>
      <c r="K54" s="45">
        <v>325</v>
      </c>
      <c r="L54" s="45">
        <v>325</v>
      </c>
      <c r="M54" s="45"/>
      <c r="N54" s="45"/>
      <c r="O54" s="45"/>
      <c r="P54" s="93">
        <f t="shared" si="2"/>
        <v>0</v>
      </c>
      <c r="Q54" s="93">
        <f t="shared" si="3"/>
        <v>3</v>
      </c>
      <c r="R54" s="87">
        <f t="shared" si="4"/>
        <v>975</v>
      </c>
      <c r="U54" s="6">
        <f t="shared" si="0"/>
        <v>6050</v>
      </c>
    </row>
    <row r="55" spans="1:21" x14ac:dyDescent="0.4">
      <c r="A55" s="42">
        <v>49</v>
      </c>
      <c r="B55" s="26" t="s">
        <v>330</v>
      </c>
      <c r="C55" s="45">
        <v>2125</v>
      </c>
      <c r="D55" s="45">
        <v>325</v>
      </c>
      <c r="E55" s="45">
        <v>325</v>
      </c>
      <c r="F55" s="45">
        <v>325</v>
      </c>
      <c r="G55" s="45">
        <v>325</v>
      </c>
      <c r="H55" s="45">
        <v>325</v>
      </c>
      <c r="I55" s="45"/>
      <c r="J55" s="45"/>
      <c r="K55" s="45"/>
      <c r="L55" s="45"/>
      <c r="M55" s="45"/>
      <c r="N55" s="45"/>
      <c r="O55" s="45"/>
      <c r="P55" s="93">
        <f t="shared" si="2"/>
        <v>0</v>
      </c>
      <c r="Q55" s="93">
        <f t="shared" si="3"/>
        <v>7</v>
      </c>
      <c r="R55" s="87">
        <f t="shared" si="4"/>
        <v>2275</v>
      </c>
      <c r="U55" s="6">
        <f t="shared" si="0"/>
        <v>6050</v>
      </c>
    </row>
    <row r="56" spans="1:21" x14ac:dyDescent="0.4">
      <c r="A56" s="42">
        <v>50</v>
      </c>
      <c r="B56" s="26" t="s">
        <v>331</v>
      </c>
      <c r="C56" s="45">
        <v>2125</v>
      </c>
      <c r="D56" s="45">
        <v>325</v>
      </c>
      <c r="E56" s="45">
        <v>325</v>
      </c>
      <c r="F56" s="45">
        <v>325</v>
      </c>
      <c r="G56" s="45">
        <v>325</v>
      </c>
      <c r="H56" s="45">
        <v>325</v>
      </c>
      <c r="I56" s="45">
        <v>325</v>
      </c>
      <c r="J56" s="45"/>
      <c r="K56" s="45"/>
      <c r="L56" s="45"/>
      <c r="M56" s="45"/>
      <c r="N56" s="45"/>
      <c r="O56" s="45"/>
      <c r="P56" s="93">
        <f t="shared" si="2"/>
        <v>0</v>
      </c>
      <c r="Q56" s="93">
        <f t="shared" si="3"/>
        <v>6</v>
      </c>
      <c r="R56" s="87">
        <f t="shared" si="4"/>
        <v>1950</v>
      </c>
      <c r="U56" s="6">
        <f t="shared" si="0"/>
        <v>6050</v>
      </c>
    </row>
    <row r="57" spans="1:21" ht="29.15" x14ac:dyDescent="0.4">
      <c r="A57" s="42">
        <v>51</v>
      </c>
      <c r="B57" s="26" t="s">
        <v>332</v>
      </c>
      <c r="C57" s="45">
        <v>2125</v>
      </c>
      <c r="D57" s="45">
        <v>325</v>
      </c>
      <c r="E57" s="45">
        <v>325</v>
      </c>
      <c r="F57" s="45">
        <v>325</v>
      </c>
      <c r="G57" s="45">
        <v>325</v>
      </c>
      <c r="H57" s="45">
        <v>325</v>
      </c>
      <c r="I57" s="45">
        <v>325</v>
      </c>
      <c r="J57" s="45">
        <v>325</v>
      </c>
      <c r="K57" s="45"/>
      <c r="L57" s="45"/>
      <c r="M57" s="45"/>
      <c r="N57" s="45"/>
      <c r="O57" s="45"/>
      <c r="P57" s="93">
        <f t="shared" si="2"/>
        <v>0</v>
      </c>
      <c r="Q57" s="93">
        <f t="shared" si="3"/>
        <v>5</v>
      </c>
      <c r="R57" s="87">
        <f t="shared" si="4"/>
        <v>1625</v>
      </c>
      <c r="U57" s="20">
        <f>SUM(U4:U56)</f>
        <v>320650</v>
      </c>
    </row>
    <row r="58" spans="1:21" x14ac:dyDescent="0.4">
      <c r="A58" s="42">
        <v>52</v>
      </c>
      <c r="B58" s="26" t="s">
        <v>333</v>
      </c>
      <c r="C58" s="45">
        <v>2125</v>
      </c>
      <c r="D58" s="45">
        <v>325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93">
        <f t="shared" si="2"/>
        <v>0</v>
      </c>
      <c r="Q58" s="93">
        <f t="shared" si="3"/>
        <v>11</v>
      </c>
      <c r="R58" s="87">
        <f t="shared" si="4"/>
        <v>3575</v>
      </c>
    </row>
    <row r="59" spans="1:21" x14ac:dyDescent="0.4">
      <c r="A59" s="42">
        <v>53</v>
      </c>
      <c r="B59" s="26" t="s">
        <v>549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93">
        <f t="shared" si="2"/>
        <v>1</v>
      </c>
      <c r="Q59" s="93">
        <f t="shared" si="3"/>
        <v>12</v>
      </c>
      <c r="R59" s="87">
        <f t="shared" si="4"/>
        <v>6025</v>
      </c>
    </row>
    <row r="60" spans="1:21" x14ac:dyDescent="0.4">
      <c r="R60" s="66">
        <f>SUM(R7:R59)</f>
        <v>167700</v>
      </c>
    </row>
  </sheetData>
  <pageMargins left="0.19" right="0.24" top="0.45" bottom="0.43" header="0.3" footer="0.3"/>
  <pageSetup orientation="portrait" r:id="rId1"/>
  <ignoredErrors>
    <ignoredError sqref="Q7:Q5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FCBD-6798-40F7-99B1-D3EF0A6ADB3B}">
  <dimension ref="A1:U1048568"/>
  <sheetViews>
    <sheetView zoomScaleNormal="100" workbookViewId="0">
      <pane ySplit="4" topLeftCell="A20" activePane="bottomLeft" state="frozen"/>
      <selection pane="bottomLeft" activeCell="D46" sqref="D46"/>
    </sheetView>
  </sheetViews>
  <sheetFormatPr defaultRowHeight="14.6" x14ac:dyDescent="0.4"/>
  <cols>
    <col min="1" max="1" width="4.61328125" bestFit="1" customWidth="1"/>
    <col min="2" max="2" width="19.69140625" customWidth="1"/>
    <col min="3" max="3" width="9.3828125" bestFit="1" customWidth="1"/>
    <col min="4" max="4" width="3.84375" bestFit="1" customWidth="1"/>
    <col min="5" max="5" width="4.53515625" bestFit="1" customWidth="1"/>
    <col min="6" max="6" width="3.69140625" bestFit="1" customWidth="1"/>
    <col min="7" max="7" width="3.84375" bestFit="1" customWidth="1"/>
    <col min="8" max="8" width="4.07421875" bestFit="1" customWidth="1"/>
    <col min="9" max="9" width="3.84375" bestFit="1" customWidth="1"/>
    <col min="10" max="10" width="3.765625" bestFit="1" customWidth="1"/>
    <col min="11" max="11" width="4.15234375" bestFit="1" customWidth="1"/>
    <col min="12" max="12" width="3.921875" bestFit="1" customWidth="1"/>
    <col min="13" max="13" width="4.84375" bestFit="1" customWidth="1"/>
    <col min="14" max="14" width="3.84375" bestFit="1" customWidth="1"/>
    <col min="15" max="15" width="4.3046875" bestFit="1" customWidth="1"/>
    <col min="16" max="16" width="9.23046875" bestFit="1" customWidth="1"/>
    <col min="17" max="17" width="8.84375" bestFit="1" customWidth="1"/>
    <col min="18" max="18" width="11.15234375" style="74" bestFit="1" customWidth="1"/>
    <col min="21" max="21" width="11.07421875" style="74" bestFit="1" customWidth="1"/>
  </cols>
  <sheetData>
    <row r="1" spans="1:21" ht="18.45" x14ac:dyDescent="0.4">
      <c r="A1" s="76" t="s">
        <v>580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1" ht="18.45" x14ac:dyDescent="0.4">
      <c r="A2" s="77" t="s">
        <v>592</v>
      </c>
      <c r="B2" s="2"/>
      <c r="C2" s="77" t="s">
        <v>582</v>
      </c>
      <c r="D2" s="2"/>
      <c r="E2" s="2"/>
      <c r="F2" s="2"/>
      <c r="G2" s="2"/>
      <c r="H2" s="2"/>
      <c r="I2" t="s">
        <v>586</v>
      </c>
      <c r="J2" s="2"/>
      <c r="K2" s="33"/>
      <c r="M2">
        <v>2125</v>
      </c>
    </row>
    <row r="3" spans="1:21" x14ac:dyDescent="0.4">
      <c r="A3" s="2"/>
      <c r="B3" s="2"/>
      <c r="C3" s="2"/>
      <c r="D3" s="2"/>
      <c r="E3" s="2"/>
      <c r="F3" s="2"/>
      <c r="G3" s="2"/>
      <c r="H3" s="2"/>
      <c r="I3" t="s">
        <v>587</v>
      </c>
      <c r="J3" s="2"/>
      <c r="K3" s="2"/>
      <c r="M3">
        <v>325</v>
      </c>
    </row>
    <row r="4" spans="1:21" s="14" customFormat="1" x14ac:dyDescent="0.4">
      <c r="A4" s="14" t="s">
        <v>25</v>
      </c>
      <c r="B4" s="14" t="s">
        <v>81</v>
      </c>
      <c r="C4" s="14" t="s">
        <v>532</v>
      </c>
      <c r="D4" s="14" t="s">
        <v>534</v>
      </c>
      <c r="E4" s="14" t="s">
        <v>535</v>
      </c>
      <c r="F4" s="14" t="s">
        <v>536</v>
      </c>
      <c r="G4" s="14" t="s">
        <v>537</v>
      </c>
      <c r="H4" s="14" t="s">
        <v>538</v>
      </c>
      <c r="I4" s="14" t="s">
        <v>539</v>
      </c>
      <c r="J4" s="14" t="s">
        <v>540</v>
      </c>
      <c r="K4" s="14" t="s">
        <v>541</v>
      </c>
      <c r="L4" s="14" t="s">
        <v>542</v>
      </c>
      <c r="M4" s="14" t="s">
        <v>543</v>
      </c>
      <c r="N4" s="14" t="s">
        <v>544</v>
      </c>
      <c r="O4" s="14" t="s">
        <v>545</v>
      </c>
      <c r="P4" s="14" t="s">
        <v>579</v>
      </c>
      <c r="Q4" s="14" t="s">
        <v>578</v>
      </c>
      <c r="R4" s="11" t="s">
        <v>550</v>
      </c>
      <c r="U4" s="72"/>
    </row>
    <row r="5" spans="1:21" x14ac:dyDescent="0.4">
      <c r="A5" s="4">
        <v>1</v>
      </c>
      <c r="B5" s="25" t="s">
        <v>120</v>
      </c>
      <c r="C5" s="45">
        <v>2125</v>
      </c>
      <c r="D5" s="45">
        <v>325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93">
        <f>COUNTBLANK(C5:C5)</f>
        <v>0</v>
      </c>
      <c r="Q5" s="93">
        <f t="shared" ref="Q5" si="0">COUNTBLANK(D5:O5)</f>
        <v>11</v>
      </c>
      <c r="R5" s="87">
        <f>(COUNTBLANK(C5:C5)*2125+COUNTBLANK(D5:O5)*325)</f>
        <v>3575</v>
      </c>
      <c r="U5" s="74">
        <f>2125+12*325</f>
        <v>6025</v>
      </c>
    </row>
    <row r="6" spans="1:21" x14ac:dyDescent="0.4">
      <c r="A6" s="4">
        <v>2</v>
      </c>
      <c r="B6" s="25" t="s">
        <v>121</v>
      </c>
      <c r="C6" s="45">
        <v>2125</v>
      </c>
      <c r="D6" s="45">
        <v>325</v>
      </c>
      <c r="E6" s="45">
        <v>325</v>
      </c>
      <c r="F6" s="45">
        <v>325</v>
      </c>
      <c r="G6" s="45">
        <v>325</v>
      </c>
      <c r="H6" s="45">
        <v>325</v>
      </c>
      <c r="I6" s="45">
        <v>325</v>
      </c>
      <c r="J6" s="45">
        <v>325</v>
      </c>
      <c r="K6" s="45">
        <v>325</v>
      </c>
      <c r="L6" s="45">
        <v>325</v>
      </c>
      <c r="M6" s="45">
        <v>325</v>
      </c>
      <c r="N6" s="45">
        <v>325</v>
      </c>
      <c r="O6" s="45"/>
      <c r="P6" s="93">
        <f t="shared" ref="P6:P47" si="1">COUNTBLANK(C6:C6)</f>
        <v>0</v>
      </c>
      <c r="Q6" s="93">
        <f t="shared" ref="Q6:Q47" si="2">COUNTBLANK(D6:O6)</f>
        <v>1</v>
      </c>
      <c r="R6" s="87">
        <f t="shared" ref="R6:R47" si="3">(COUNTBLANK(C6:C6)*2125+COUNTBLANK(D6:O6)*325)</f>
        <v>325</v>
      </c>
      <c r="U6" s="74">
        <f t="shared" ref="U6:U47" si="4">2125+12*325</f>
        <v>6025</v>
      </c>
    </row>
    <row r="7" spans="1:21" x14ac:dyDescent="0.4">
      <c r="A7" s="47">
        <v>3</v>
      </c>
      <c r="B7" s="25" t="s">
        <v>122</v>
      </c>
      <c r="C7" s="45">
        <v>2125</v>
      </c>
      <c r="D7" s="45">
        <v>325</v>
      </c>
      <c r="E7" s="45">
        <v>325</v>
      </c>
      <c r="F7" s="45">
        <v>325</v>
      </c>
      <c r="G7" s="45">
        <v>325</v>
      </c>
      <c r="H7" s="45">
        <v>325</v>
      </c>
      <c r="I7" s="45">
        <v>325</v>
      </c>
      <c r="J7" s="45">
        <v>325</v>
      </c>
      <c r="K7" s="45">
        <v>325</v>
      </c>
      <c r="L7" s="45">
        <v>325</v>
      </c>
      <c r="M7" s="45"/>
      <c r="N7" s="45"/>
      <c r="O7" s="45"/>
      <c r="P7" s="93">
        <f t="shared" si="1"/>
        <v>0</v>
      </c>
      <c r="Q7" s="93">
        <f t="shared" si="2"/>
        <v>3</v>
      </c>
      <c r="R7" s="87">
        <f t="shared" si="3"/>
        <v>975</v>
      </c>
      <c r="U7" s="74">
        <f t="shared" si="4"/>
        <v>6025</v>
      </c>
    </row>
    <row r="8" spans="1:21" x14ac:dyDescent="0.4">
      <c r="A8" s="47">
        <v>4</v>
      </c>
      <c r="B8" s="25" t="s">
        <v>123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93">
        <f t="shared" si="1"/>
        <v>1</v>
      </c>
      <c r="Q8" s="93">
        <f t="shared" si="2"/>
        <v>12</v>
      </c>
      <c r="R8" s="87">
        <f t="shared" si="3"/>
        <v>6025</v>
      </c>
      <c r="U8" s="74">
        <f t="shared" si="4"/>
        <v>6025</v>
      </c>
    </row>
    <row r="9" spans="1:21" x14ac:dyDescent="0.4">
      <c r="A9" s="47">
        <v>5</v>
      </c>
      <c r="B9" s="25" t="s">
        <v>124</v>
      </c>
      <c r="C9" s="67">
        <v>2125</v>
      </c>
      <c r="D9" s="67">
        <v>325</v>
      </c>
      <c r="E9" s="67">
        <v>325</v>
      </c>
      <c r="F9" s="67">
        <v>325</v>
      </c>
      <c r="G9" s="67">
        <v>325</v>
      </c>
      <c r="H9" s="67">
        <v>325</v>
      </c>
      <c r="I9" s="67">
        <v>325</v>
      </c>
      <c r="J9" s="67">
        <v>325</v>
      </c>
      <c r="K9" s="67">
        <v>325</v>
      </c>
      <c r="L9" s="67">
        <v>325</v>
      </c>
      <c r="M9" s="45"/>
      <c r="N9" s="45"/>
      <c r="O9" s="45"/>
      <c r="P9" s="93">
        <f t="shared" si="1"/>
        <v>0</v>
      </c>
      <c r="Q9" s="93">
        <f t="shared" si="2"/>
        <v>3</v>
      </c>
      <c r="R9" s="87">
        <f t="shared" si="3"/>
        <v>975</v>
      </c>
      <c r="U9" s="74">
        <f t="shared" si="4"/>
        <v>6025</v>
      </c>
    </row>
    <row r="10" spans="1:21" x14ac:dyDescent="0.4">
      <c r="A10" s="47">
        <v>6</v>
      </c>
      <c r="B10" s="25" t="s">
        <v>125</v>
      </c>
      <c r="C10" s="45">
        <v>2125</v>
      </c>
      <c r="D10" s="45">
        <v>325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93">
        <f t="shared" si="1"/>
        <v>0</v>
      </c>
      <c r="Q10" s="93">
        <f t="shared" si="2"/>
        <v>11</v>
      </c>
      <c r="R10" s="87">
        <f t="shared" si="3"/>
        <v>3575</v>
      </c>
      <c r="U10" s="74">
        <f t="shared" si="4"/>
        <v>6025</v>
      </c>
    </row>
    <row r="11" spans="1:21" x14ac:dyDescent="0.4">
      <c r="A11" s="47">
        <v>7</v>
      </c>
      <c r="B11" s="25" t="s">
        <v>126</v>
      </c>
      <c r="C11" s="45">
        <v>2125</v>
      </c>
      <c r="D11" s="45">
        <v>325</v>
      </c>
      <c r="E11" s="45">
        <v>325</v>
      </c>
      <c r="F11" s="45">
        <v>325</v>
      </c>
      <c r="G11" s="45">
        <v>325</v>
      </c>
      <c r="H11" s="45">
        <v>325</v>
      </c>
      <c r="I11" s="45">
        <v>325</v>
      </c>
      <c r="J11" s="45">
        <v>325</v>
      </c>
      <c r="K11" s="45">
        <v>325</v>
      </c>
      <c r="L11" s="45">
        <v>325</v>
      </c>
      <c r="M11" s="45"/>
      <c r="N11" s="45"/>
      <c r="O11" s="45"/>
      <c r="P11" s="93">
        <f t="shared" si="1"/>
        <v>0</v>
      </c>
      <c r="Q11" s="93">
        <f t="shared" si="2"/>
        <v>3</v>
      </c>
      <c r="R11" s="87">
        <f t="shared" si="3"/>
        <v>975</v>
      </c>
      <c r="U11" s="74">
        <f t="shared" si="4"/>
        <v>6025</v>
      </c>
    </row>
    <row r="12" spans="1:21" x14ac:dyDescent="0.4">
      <c r="A12" s="47">
        <v>8</v>
      </c>
      <c r="B12" s="25" t="s">
        <v>127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93">
        <f t="shared" si="1"/>
        <v>1</v>
      </c>
      <c r="Q12" s="93">
        <f t="shared" si="2"/>
        <v>12</v>
      </c>
      <c r="R12" s="87">
        <f t="shared" si="3"/>
        <v>6025</v>
      </c>
      <c r="U12" s="74">
        <f t="shared" si="4"/>
        <v>6025</v>
      </c>
    </row>
    <row r="13" spans="1:21" x14ac:dyDescent="0.4">
      <c r="A13" s="47">
        <v>9</v>
      </c>
      <c r="B13" s="25" t="s">
        <v>128</v>
      </c>
      <c r="C13" s="67">
        <v>2125</v>
      </c>
      <c r="D13" s="45">
        <v>325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93">
        <f t="shared" si="1"/>
        <v>0</v>
      </c>
      <c r="Q13" s="93">
        <f t="shared" si="2"/>
        <v>11</v>
      </c>
      <c r="R13" s="87">
        <f t="shared" si="3"/>
        <v>3575</v>
      </c>
      <c r="U13" s="74">
        <f t="shared" si="4"/>
        <v>6025</v>
      </c>
    </row>
    <row r="14" spans="1:21" x14ac:dyDescent="0.4">
      <c r="A14" s="47">
        <v>10</v>
      </c>
      <c r="B14" s="25" t="s">
        <v>129</v>
      </c>
      <c r="C14" s="45">
        <v>2125</v>
      </c>
      <c r="D14" s="45">
        <v>325</v>
      </c>
      <c r="E14" s="45">
        <v>325</v>
      </c>
      <c r="F14" s="45">
        <v>325</v>
      </c>
      <c r="G14" s="45">
        <v>325</v>
      </c>
      <c r="H14" s="45">
        <v>325</v>
      </c>
      <c r="I14" s="45">
        <v>325</v>
      </c>
      <c r="J14" s="45">
        <v>325</v>
      </c>
      <c r="K14" s="45">
        <v>325</v>
      </c>
      <c r="L14" s="45">
        <v>325</v>
      </c>
      <c r="M14" s="45">
        <v>325</v>
      </c>
      <c r="N14" s="45">
        <v>325</v>
      </c>
      <c r="O14" s="45">
        <v>325</v>
      </c>
      <c r="P14" s="93">
        <f t="shared" si="1"/>
        <v>0</v>
      </c>
      <c r="Q14" s="93">
        <f t="shared" si="2"/>
        <v>0</v>
      </c>
      <c r="R14" s="87">
        <f t="shared" si="3"/>
        <v>0</v>
      </c>
      <c r="U14" s="74">
        <f t="shared" si="4"/>
        <v>6025</v>
      </c>
    </row>
    <row r="15" spans="1:21" x14ac:dyDescent="0.4">
      <c r="A15" s="47">
        <v>11</v>
      </c>
      <c r="B15" s="25" t="s">
        <v>130</v>
      </c>
      <c r="C15" s="45">
        <v>2125</v>
      </c>
      <c r="D15" s="45">
        <v>325</v>
      </c>
      <c r="E15" s="45">
        <v>325</v>
      </c>
      <c r="F15" s="45">
        <v>325</v>
      </c>
      <c r="G15" s="45">
        <v>325</v>
      </c>
      <c r="H15" s="45">
        <v>325</v>
      </c>
      <c r="I15" s="45">
        <v>325</v>
      </c>
      <c r="J15" s="45">
        <v>325</v>
      </c>
      <c r="K15" s="45">
        <v>325</v>
      </c>
      <c r="L15" s="45">
        <v>325</v>
      </c>
      <c r="M15" s="45">
        <v>325</v>
      </c>
      <c r="N15" s="45">
        <v>325</v>
      </c>
      <c r="O15" s="78">
        <v>325</v>
      </c>
      <c r="P15" s="93">
        <f t="shared" si="1"/>
        <v>0</v>
      </c>
      <c r="Q15" s="93">
        <f t="shared" si="2"/>
        <v>0</v>
      </c>
      <c r="R15" s="87">
        <f t="shared" si="3"/>
        <v>0</v>
      </c>
      <c r="U15" s="74">
        <f t="shared" si="4"/>
        <v>6025</v>
      </c>
    </row>
    <row r="16" spans="1:21" x14ac:dyDescent="0.4">
      <c r="A16" s="47">
        <v>12</v>
      </c>
      <c r="B16" s="25" t="s">
        <v>131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93">
        <f t="shared" si="1"/>
        <v>1</v>
      </c>
      <c r="Q16" s="93">
        <f t="shared" si="2"/>
        <v>12</v>
      </c>
      <c r="R16" s="87">
        <f t="shared" si="3"/>
        <v>6025</v>
      </c>
      <c r="U16" s="74">
        <f t="shared" si="4"/>
        <v>6025</v>
      </c>
    </row>
    <row r="17" spans="1:21" x14ac:dyDescent="0.4">
      <c r="A17" s="47">
        <v>13</v>
      </c>
      <c r="B17" s="25" t="s">
        <v>132</v>
      </c>
      <c r="C17" s="6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93">
        <f t="shared" si="1"/>
        <v>1</v>
      </c>
      <c r="Q17" s="93">
        <f t="shared" si="2"/>
        <v>12</v>
      </c>
      <c r="R17" s="87">
        <f t="shared" si="3"/>
        <v>6025</v>
      </c>
      <c r="U17" s="74">
        <f t="shared" si="4"/>
        <v>6025</v>
      </c>
    </row>
    <row r="18" spans="1:21" x14ac:dyDescent="0.4">
      <c r="A18" s="47">
        <v>14</v>
      </c>
      <c r="B18" s="25" t="s">
        <v>133</v>
      </c>
      <c r="C18" s="45">
        <v>2125</v>
      </c>
      <c r="D18" s="45">
        <v>325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93">
        <f t="shared" si="1"/>
        <v>0</v>
      </c>
      <c r="Q18" s="93">
        <f t="shared" si="2"/>
        <v>11</v>
      </c>
      <c r="R18" s="87">
        <f t="shared" si="3"/>
        <v>3575</v>
      </c>
      <c r="U18" s="74">
        <f t="shared" si="4"/>
        <v>6025</v>
      </c>
    </row>
    <row r="19" spans="1:21" x14ac:dyDescent="0.4">
      <c r="A19" s="47">
        <v>15</v>
      </c>
      <c r="B19" s="25" t="s">
        <v>134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93">
        <f t="shared" si="1"/>
        <v>1</v>
      </c>
      <c r="Q19" s="93">
        <f t="shared" si="2"/>
        <v>12</v>
      </c>
      <c r="R19" s="87">
        <f t="shared" si="3"/>
        <v>6025</v>
      </c>
      <c r="U19" s="74">
        <f t="shared" si="4"/>
        <v>6025</v>
      </c>
    </row>
    <row r="20" spans="1:21" x14ac:dyDescent="0.4">
      <c r="A20" s="47">
        <v>16</v>
      </c>
      <c r="B20" s="25" t="s">
        <v>135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93">
        <f t="shared" si="1"/>
        <v>1</v>
      </c>
      <c r="Q20" s="93">
        <f t="shared" si="2"/>
        <v>12</v>
      </c>
      <c r="R20" s="87">
        <f t="shared" si="3"/>
        <v>6025</v>
      </c>
      <c r="U20" s="74">
        <f t="shared" si="4"/>
        <v>6025</v>
      </c>
    </row>
    <row r="21" spans="1:21" x14ac:dyDescent="0.4">
      <c r="A21" s="47">
        <v>17</v>
      </c>
      <c r="B21" s="25" t="s">
        <v>136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93">
        <f t="shared" si="1"/>
        <v>1</v>
      </c>
      <c r="Q21" s="93">
        <f t="shared" si="2"/>
        <v>12</v>
      </c>
      <c r="R21" s="87">
        <f t="shared" si="3"/>
        <v>6025</v>
      </c>
      <c r="U21" s="74">
        <f t="shared" si="4"/>
        <v>6025</v>
      </c>
    </row>
    <row r="22" spans="1:21" x14ac:dyDescent="0.4">
      <c r="A22" s="47">
        <v>18</v>
      </c>
      <c r="B22" s="25" t="s">
        <v>137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93">
        <f t="shared" si="1"/>
        <v>1</v>
      </c>
      <c r="Q22" s="93">
        <f t="shared" si="2"/>
        <v>12</v>
      </c>
      <c r="R22" s="87">
        <f t="shared" si="3"/>
        <v>6025</v>
      </c>
      <c r="U22" s="74">
        <f t="shared" si="4"/>
        <v>6025</v>
      </c>
    </row>
    <row r="23" spans="1:21" x14ac:dyDescent="0.4">
      <c r="A23" s="47">
        <v>19</v>
      </c>
      <c r="B23" s="25" t="s">
        <v>139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93">
        <f t="shared" si="1"/>
        <v>1</v>
      </c>
      <c r="Q23" s="93">
        <f t="shared" si="2"/>
        <v>12</v>
      </c>
      <c r="R23" s="87">
        <f t="shared" si="3"/>
        <v>6025</v>
      </c>
      <c r="U23" s="74">
        <f t="shared" si="4"/>
        <v>6025</v>
      </c>
    </row>
    <row r="24" spans="1:21" x14ac:dyDescent="0.4">
      <c r="A24" s="47">
        <v>20</v>
      </c>
      <c r="B24" s="25" t="s">
        <v>140</v>
      </c>
      <c r="C24" s="45">
        <v>2125</v>
      </c>
      <c r="D24" s="45">
        <v>325</v>
      </c>
      <c r="E24" s="45">
        <v>325</v>
      </c>
      <c r="F24" s="45">
        <v>325</v>
      </c>
      <c r="G24" s="45">
        <v>325</v>
      </c>
      <c r="H24" s="45">
        <v>325</v>
      </c>
      <c r="I24" s="45">
        <v>325</v>
      </c>
      <c r="J24" s="45">
        <v>325</v>
      </c>
      <c r="K24" s="45">
        <v>325</v>
      </c>
      <c r="L24" s="45">
        <v>325</v>
      </c>
      <c r="M24" s="45">
        <v>325</v>
      </c>
      <c r="N24" s="45"/>
      <c r="O24" s="45"/>
      <c r="P24" s="93">
        <f t="shared" si="1"/>
        <v>0</v>
      </c>
      <c r="Q24" s="93">
        <f t="shared" si="2"/>
        <v>2</v>
      </c>
      <c r="R24" s="87">
        <f t="shared" si="3"/>
        <v>650</v>
      </c>
      <c r="U24" s="74">
        <f t="shared" si="4"/>
        <v>6025</v>
      </c>
    </row>
    <row r="25" spans="1:21" x14ac:dyDescent="0.4">
      <c r="A25" s="47">
        <v>21</v>
      </c>
      <c r="B25" s="25" t="s">
        <v>142</v>
      </c>
      <c r="C25" s="6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93">
        <f t="shared" si="1"/>
        <v>1</v>
      </c>
      <c r="Q25" s="93">
        <f t="shared" si="2"/>
        <v>12</v>
      </c>
      <c r="R25" s="87">
        <f t="shared" si="3"/>
        <v>6025</v>
      </c>
      <c r="U25" s="74">
        <f t="shared" si="4"/>
        <v>6025</v>
      </c>
    </row>
    <row r="26" spans="1:21" x14ac:dyDescent="0.4">
      <c r="A26" s="47">
        <v>22</v>
      </c>
      <c r="B26" s="25" t="s">
        <v>143</v>
      </c>
      <c r="C26" s="45">
        <v>2125</v>
      </c>
      <c r="D26" s="45">
        <v>325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93">
        <f t="shared" si="1"/>
        <v>0</v>
      </c>
      <c r="Q26" s="93">
        <f t="shared" si="2"/>
        <v>11</v>
      </c>
      <c r="R26" s="87">
        <f t="shared" si="3"/>
        <v>3575</v>
      </c>
      <c r="U26" s="74">
        <f t="shared" si="4"/>
        <v>6025</v>
      </c>
    </row>
    <row r="27" spans="1:21" x14ac:dyDescent="0.4">
      <c r="A27" s="47">
        <v>23</v>
      </c>
      <c r="B27" s="25" t="s">
        <v>144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93">
        <f t="shared" si="1"/>
        <v>1</v>
      </c>
      <c r="Q27" s="93">
        <f t="shared" si="2"/>
        <v>12</v>
      </c>
      <c r="R27" s="87">
        <f t="shared" si="3"/>
        <v>6025</v>
      </c>
      <c r="U27" s="74">
        <f t="shared" si="4"/>
        <v>6025</v>
      </c>
    </row>
    <row r="28" spans="1:21" x14ac:dyDescent="0.4">
      <c r="A28" s="47">
        <v>24</v>
      </c>
      <c r="B28" s="25" t="s">
        <v>145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93">
        <f t="shared" si="1"/>
        <v>1</v>
      </c>
      <c r="Q28" s="93">
        <f t="shared" si="2"/>
        <v>12</v>
      </c>
      <c r="R28" s="87">
        <f t="shared" si="3"/>
        <v>6025</v>
      </c>
      <c r="U28" s="74">
        <f t="shared" si="4"/>
        <v>6025</v>
      </c>
    </row>
    <row r="29" spans="1:21" x14ac:dyDescent="0.4">
      <c r="A29" s="47">
        <v>25</v>
      </c>
      <c r="B29" s="25" t="s">
        <v>146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93">
        <f t="shared" si="1"/>
        <v>1</v>
      </c>
      <c r="Q29" s="93">
        <f t="shared" si="2"/>
        <v>12</v>
      </c>
      <c r="R29" s="87">
        <f t="shared" si="3"/>
        <v>6025</v>
      </c>
      <c r="U29" s="74">
        <f t="shared" si="4"/>
        <v>6025</v>
      </c>
    </row>
    <row r="30" spans="1:21" x14ac:dyDescent="0.4">
      <c r="A30" s="47">
        <v>26</v>
      </c>
      <c r="B30" s="25" t="s">
        <v>147</v>
      </c>
      <c r="C30" s="6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93">
        <f t="shared" si="1"/>
        <v>1</v>
      </c>
      <c r="Q30" s="93">
        <f t="shared" si="2"/>
        <v>12</v>
      </c>
      <c r="R30" s="87">
        <f t="shared" si="3"/>
        <v>6025</v>
      </c>
      <c r="U30" s="74">
        <f t="shared" si="4"/>
        <v>6025</v>
      </c>
    </row>
    <row r="31" spans="1:21" x14ac:dyDescent="0.4">
      <c r="A31" s="47">
        <v>27</v>
      </c>
      <c r="B31" s="25" t="s">
        <v>148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93">
        <f t="shared" si="1"/>
        <v>1</v>
      </c>
      <c r="Q31" s="93">
        <f t="shared" si="2"/>
        <v>12</v>
      </c>
      <c r="R31" s="87">
        <f t="shared" si="3"/>
        <v>6025</v>
      </c>
      <c r="U31" s="74">
        <f t="shared" si="4"/>
        <v>6025</v>
      </c>
    </row>
    <row r="32" spans="1:21" x14ac:dyDescent="0.4">
      <c r="A32" s="47">
        <v>28</v>
      </c>
      <c r="B32" s="25" t="s">
        <v>149</v>
      </c>
      <c r="C32" s="67">
        <v>2125</v>
      </c>
      <c r="D32" s="45">
        <v>325</v>
      </c>
      <c r="E32" s="67">
        <v>325</v>
      </c>
      <c r="F32" s="45">
        <v>325</v>
      </c>
      <c r="G32" s="67">
        <v>325</v>
      </c>
      <c r="H32" s="45">
        <v>325</v>
      </c>
      <c r="I32" s="67">
        <v>325</v>
      </c>
      <c r="J32" s="45">
        <v>325</v>
      </c>
      <c r="K32" s="67">
        <v>325</v>
      </c>
      <c r="L32" s="45">
        <v>325</v>
      </c>
      <c r="M32" s="67">
        <v>325</v>
      </c>
      <c r="N32" s="45"/>
      <c r="O32" s="45"/>
      <c r="P32" s="93">
        <f t="shared" si="1"/>
        <v>0</v>
      </c>
      <c r="Q32" s="93">
        <f t="shared" si="2"/>
        <v>2</v>
      </c>
      <c r="R32" s="87">
        <f t="shared" si="3"/>
        <v>650</v>
      </c>
      <c r="U32" s="74">
        <f t="shared" si="4"/>
        <v>6025</v>
      </c>
    </row>
    <row r="33" spans="1:21" x14ac:dyDescent="0.4">
      <c r="A33" s="47">
        <v>29</v>
      </c>
      <c r="B33" s="25" t="s">
        <v>150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93">
        <f t="shared" si="1"/>
        <v>1</v>
      </c>
      <c r="Q33" s="93">
        <f t="shared" si="2"/>
        <v>12</v>
      </c>
      <c r="R33" s="87">
        <f t="shared" si="3"/>
        <v>6025</v>
      </c>
      <c r="U33" s="74">
        <f t="shared" si="4"/>
        <v>6025</v>
      </c>
    </row>
    <row r="34" spans="1:21" x14ac:dyDescent="0.4">
      <c r="A34" s="47">
        <v>30</v>
      </c>
      <c r="B34" s="25" t="s">
        <v>151</v>
      </c>
      <c r="C34" s="6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93">
        <f t="shared" si="1"/>
        <v>1</v>
      </c>
      <c r="Q34" s="93">
        <f t="shared" si="2"/>
        <v>12</v>
      </c>
      <c r="R34" s="87">
        <f t="shared" si="3"/>
        <v>6025</v>
      </c>
      <c r="U34" s="74">
        <f t="shared" si="4"/>
        <v>6025</v>
      </c>
    </row>
    <row r="35" spans="1:21" x14ac:dyDescent="0.4">
      <c r="A35" s="47">
        <v>31</v>
      </c>
      <c r="B35" s="25" t="s">
        <v>152</v>
      </c>
      <c r="C35" s="45">
        <v>2125</v>
      </c>
      <c r="D35" s="45">
        <v>325</v>
      </c>
      <c r="E35" s="45">
        <v>325</v>
      </c>
      <c r="F35" s="45">
        <v>325</v>
      </c>
      <c r="G35" s="45">
        <v>325</v>
      </c>
      <c r="H35" s="45">
        <v>325</v>
      </c>
      <c r="I35" s="45"/>
      <c r="J35" s="45"/>
      <c r="K35" s="45"/>
      <c r="L35" s="45"/>
      <c r="M35" s="45"/>
      <c r="N35" s="45"/>
      <c r="O35" s="45"/>
      <c r="P35" s="93">
        <f t="shared" si="1"/>
        <v>0</v>
      </c>
      <c r="Q35" s="93">
        <f t="shared" si="2"/>
        <v>7</v>
      </c>
      <c r="R35" s="87">
        <f t="shared" si="3"/>
        <v>2275</v>
      </c>
      <c r="U35" s="74">
        <f t="shared" si="4"/>
        <v>6025</v>
      </c>
    </row>
    <row r="36" spans="1:21" x14ac:dyDescent="0.4">
      <c r="A36" s="47">
        <v>32</v>
      </c>
      <c r="B36" s="25" t="s">
        <v>153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93">
        <f t="shared" si="1"/>
        <v>1</v>
      </c>
      <c r="Q36" s="93">
        <f t="shared" si="2"/>
        <v>12</v>
      </c>
      <c r="R36" s="87">
        <f t="shared" si="3"/>
        <v>6025</v>
      </c>
      <c r="U36" s="74">
        <f t="shared" si="4"/>
        <v>6025</v>
      </c>
    </row>
    <row r="37" spans="1:21" x14ac:dyDescent="0.4">
      <c r="A37" s="47">
        <v>33</v>
      </c>
      <c r="B37" s="25" t="s">
        <v>153</v>
      </c>
      <c r="C37" s="67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93">
        <f t="shared" si="1"/>
        <v>1</v>
      </c>
      <c r="Q37" s="93">
        <f t="shared" si="2"/>
        <v>12</v>
      </c>
      <c r="R37" s="87">
        <f t="shared" si="3"/>
        <v>6025</v>
      </c>
      <c r="U37" s="74">
        <f t="shared" si="4"/>
        <v>6025</v>
      </c>
    </row>
    <row r="38" spans="1:21" x14ac:dyDescent="0.4">
      <c r="A38" s="47">
        <v>34</v>
      </c>
      <c r="B38" s="25" t="s">
        <v>155</v>
      </c>
      <c r="C38" s="45">
        <v>2125</v>
      </c>
      <c r="D38" s="45">
        <v>325</v>
      </c>
      <c r="E38" s="45">
        <v>325</v>
      </c>
      <c r="F38" s="45">
        <v>325</v>
      </c>
      <c r="G38" s="45">
        <v>325</v>
      </c>
      <c r="H38" s="45">
        <v>325</v>
      </c>
      <c r="I38" s="45">
        <v>325</v>
      </c>
      <c r="J38" s="45">
        <v>325</v>
      </c>
      <c r="K38" s="45">
        <v>325</v>
      </c>
      <c r="L38" s="45">
        <v>325</v>
      </c>
      <c r="M38" s="45">
        <v>325</v>
      </c>
      <c r="N38" s="45">
        <v>325</v>
      </c>
      <c r="O38" s="45">
        <v>325</v>
      </c>
      <c r="P38" s="93">
        <f t="shared" si="1"/>
        <v>0</v>
      </c>
      <c r="Q38" s="93">
        <f t="shared" si="2"/>
        <v>0</v>
      </c>
      <c r="R38" s="87">
        <f t="shared" si="3"/>
        <v>0</v>
      </c>
      <c r="U38" s="74">
        <f t="shared" si="4"/>
        <v>6025</v>
      </c>
    </row>
    <row r="39" spans="1:21" x14ac:dyDescent="0.4">
      <c r="A39" s="47">
        <v>35</v>
      </c>
      <c r="B39" s="25" t="s">
        <v>157</v>
      </c>
      <c r="C39" s="45">
        <v>2125</v>
      </c>
      <c r="D39" s="45">
        <v>325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93">
        <f t="shared" si="1"/>
        <v>0</v>
      </c>
      <c r="Q39" s="93">
        <f t="shared" si="2"/>
        <v>11</v>
      </c>
      <c r="R39" s="87">
        <f t="shared" si="3"/>
        <v>3575</v>
      </c>
      <c r="U39" s="74">
        <f t="shared" si="4"/>
        <v>6025</v>
      </c>
    </row>
    <row r="40" spans="1:21" x14ac:dyDescent="0.4">
      <c r="A40" s="47">
        <v>36</v>
      </c>
      <c r="B40" s="25" t="s">
        <v>158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93">
        <f t="shared" si="1"/>
        <v>1</v>
      </c>
      <c r="Q40" s="93">
        <f t="shared" si="2"/>
        <v>12</v>
      </c>
      <c r="R40" s="87">
        <f t="shared" si="3"/>
        <v>6025</v>
      </c>
      <c r="U40" s="74">
        <f t="shared" si="4"/>
        <v>6025</v>
      </c>
    </row>
    <row r="41" spans="1:21" x14ac:dyDescent="0.4">
      <c r="A41" s="47">
        <v>37</v>
      </c>
      <c r="B41" s="25" t="s">
        <v>159</v>
      </c>
      <c r="C41" s="78">
        <v>2125</v>
      </c>
      <c r="D41" s="78">
        <v>325</v>
      </c>
      <c r="E41" s="78">
        <v>325</v>
      </c>
      <c r="F41" s="78">
        <v>325</v>
      </c>
      <c r="G41" s="78">
        <v>325</v>
      </c>
      <c r="H41" s="78">
        <v>325</v>
      </c>
      <c r="I41" s="78">
        <v>325</v>
      </c>
      <c r="J41" s="78">
        <v>325</v>
      </c>
      <c r="K41" s="78">
        <v>325</v>
      </c>
      <c r="L41" s="78">
        <v>325</v>
      </c>
      <c r="M41" s="45"/>
      <c r="N41" s="45"/>
      <c r="O41" s="45"/>
      <c r="P41" s="93">
        <f t="shared" si="1"/>
        <v>0</v>
      </c>
      <c r="Q41" s="93">
        <f t="shared" si="2"/>
        <v>3</v>
      </c>
      <c r="R41" s="87">
        <f t="shared" si="3"/>
        <v>975</v>
      </c>
      <c r="U41" s="74">
        <f t="shared" si="4"/>
        <v>6025</v>
      </c>
    </row>
    <row r="42" spans="1:21" x14ac:dyDescent="0.4">
      <c r="A42" s="47">
        <v>38</v>
      </c>
      <c r="B42" s="25" t="s">
        <v>162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93">
        <f t="shared" si="1"/>
        <v>1</v>
      </c>
      <c r="Q42" s="93">
        <f t="shared" si="2"/>
        <v>12</v>
      </c>
      <c r="R42" s="87">
        <f t="shared" si="3"/>
        <v>6025</v>
      </c>
      <c r="U42" s="74">
        <f t="shared" si="4"/>
        <v>6025</v>
      </c>
    </row>
    <row r="43" spans="1:21" x14ac:dyDescent="0.4">
      <c r="A43" s="47">
        <v>39</v>
      </c>
      <c r="B43" s="25" t="s">
        <v>164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93">
        <f t="shared" si="1"/>
        <v>1</v>
      </c>
      <c r="Q43" s="93">
        <f t="shared" si="2"/>
        <v>12</v>
      </c>
      <c r="R43" s="87">
        <f t="shared" si="3"/>
        <v>6025</v>
      </c>
      <c r="U43" s="74">
        <f t="shared" si="4"/>
        <v>6025</v>
      </c>
    </row>
    <row r="44" spans="1:21" x14ac:dyDescent="0.4">
      <c r="A44" s="47">
        <v>40</v>
      </c>
      <c r="B44" s="25" t="s">
        <v>165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93">
        <f t="shared" si="1"/>
        <v>1</v>
      </c>
      <c r="Q44" s="93">
        <f t="shared" si="2"/>
        <v>12</v>
      </c>
      <c r="R44" s="87">
        <f t="shared" si="3"/>
        <v>6025</v>
      </c>
      <c r="U44" s="74">
        <f t="shared" si="4"/>
        <v>6025</v>
      </c>
    </row>
    <row r="45" spans="1:21" x14ac:dyDescent="0.4">
      <c r="A45" s="47">
        <v>41</v>
      </c>
      <c r="B45" s="25" t="s">
        <v>167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93">
        <f t="shared" si="1"/>
        <v>1</v>
      </c>
      <c r="Q45" s="93">
        <f t="shared" si="2"/>
        <v>12</v>
      </c>
      <c r="R45" s="87">
        <f t="shared" si="3"/>
        <v>6025</v>
      </c>
      <c r="U45" s="74">
        <f t="shared" si="4"/>
        <v>6025</v>
      </c>
    </row>
    <row r="46" spans="1:21" x14ac:dyDescent="0.4">
      <c r="A46" s="47">
        <v>42</v>
      </c>
      <c r="B46" s="25" t="s">
        <v>168</v>
      </c>
      <c r="C46" s="45">
        <v>2125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93">
        <f t="shared" si="1"/>
        <v>0</v>
      </c>
      <c r="Q46" s="93">
        <f t="shared" si="2"/>
        <v>12</v>
      </c>
      <c r="R46" s="87">
        <f t="shared" si="3"/>
        <v>3900</v>
      </c>
      <c r="U46" s="74">
        <f t="shared" si="4"/>
        <v>6025</v>
      </c>
    </row>
    <row r="47" spans="1:21" x14ac:dyDescent="0.4">
      <c r="A47" s="47">
        <v>43</v>
      </c>
      <c r="B47" s="25" t="s">
        <v>169</v>
      </c>
      <c r="C47" s="78">
        <v>2125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93">
        <f t="shared" si="1"/>
        <v>0</v>
      </c>
      <c r="Q47" s="93">
        <f t="shared" si="2"/>
        <v>12</v>
      </c>
      <c r="R47" s="87">
        <f t="shared" si="3"/>
        <v>3900</v>
      </c>
      <c r="U47" s="74">
        <f t="shared" si="4"/>
        <v>6025</v>
      </c>
    </row>
    <row r="48" spans="1:21" x14ac:dyDescent="0.4">
      <c r="R48" s="88">
        <f>SUM(R5:R47)</f>
        <v>181650</v>
      </c>
      <c r="U48" s="74">
        <f>SUM(U5:U47)</f>
        <v>259075</v>
      </c>
    </row>
    <row r="53" spans="1:21" x14ac:dyDescent="0.4">
      <c r="A53" s="48">
        <v>22</v>
      </c>
      <c r="B53" s="49" t="s">
        <v>141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>
        <f t="shared" ref="Q53:Q59" si="5">13-COUNTA(C53:O53)</f>
        <v>13</v>
      </c>
      <c r="R53" s="74">
        <f>325*Q53</f>
        <v>4225</v>
      </c>
    </row>
    <row r="54" spans="1:21" s="22" customFormat="1" x14ac:dyDescent="0.4">
      <c r="A54" s="48">
        <v>42</v>
      </c>
      <c r="B54" s="49" t="s">
        <v>160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2">
        <f t="shared" si="5"/>
        <v>13</v>
      </c>
      <c r="R54" s="74">
        <f t="shared" ref="R54:R59" si="6">250*Q54</f>
        <v>3250</v>
      </c>
      <c r="U54" s="89"/>
    </row>
    <row r="55" spans="1:21" s="22" customFormat="1" x14ac:dyDescent="0.4">
      <c r="A55" s="48">
        <v>43</v>
      </c>
      <c r="B55" s="49" t="s">
        <v>161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2">
        <f t="shared" si="5"/>
        <v>13</v>
      </c>
      <c r="R55" s="74">
        <f t="shared" si="6"/>
        <v>3250</v>
      </c>
      <c r="U55" s="89"/>
    </row>
    <row r="56" spans="1:21" s="22" customFormat="1" x14ac:dyDescent="0.4">
      <c r="A56" s="48">
        <v>38</v>
      </c>
      <c r="B56" s="49" t="s">
        <v>156</v>
      </c>
      <c r="C56" s="42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2">
        <f t="shared" si="5"/>
        <v>13</v>
      </c>
      <c r="R56" s="74">
        <f t="shared" si="6"/>
        <v>3250</v>
      </c>
      <c r="U56" s="89"/>
    </row>
    <row r="57" spans="1:21" s="22" customFormat="1" x14ac:dyDescent="0.4">
      <c r="A57" s="48">
        <v>36</v>
      </c>
      <c r="B57" s="49" t="s">
        <v>154</v>
      </c>
      <c r="C57" s="42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2">
        <f t="shared" si="5"/>
        <v>13</v>
      </c>
      <c r="R57" s="74">
        <f t="shared" si="6"/>
        <v>3250</v>
      </c>
      <c r="U57" s="89"/>
    </row>
    <row r="58" spans="1:21" s="22" customFormat="1" x14ac:dyDescent="0.4">
      <c r="A58" s="48">
        <v>45</v>
      </c>
      <c r="B58" s="49" t="s">
        <v>163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2">
        <f t="shared" si="5"/>
        <v>13</v>
      </c>
      <c r="R58" s="74">
        <f t="shared" si="6"/>
        <v>3250</v>
      </c>
      <c r="U58" s="89"/>
    </row>
    <row r="59" spans="1:21" s="22" customFormat="1" x14ac:dyDescent="0.4">
      <c r="A59" s="48">
        <v>48</v>
      </c>
      <c r="B59" s="49" t="s">
        <v>166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2">
        <f t="shared" si="5"/>
        <v>13</v>
      </c>
      <c r="R59" s="74">
        <f t="shared" si="6"/>
        <v>3250</v>
      </c>
      <c r="U59" s="89"/>
    </row>
    <row r="61" spans="1:21" s="22" customFormat="1" x14ac:dyDescent="0.4">
      <c r="A61" s="48">
        <v>19</v>
      </c>
      <c r="B61" s="49" t="s">
        <v>138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2">
        <f>13-COUNTA(C61:O61)</f>
        <v>13</v>
      </c>
      <c r="R61" s="74">
        <f>250*Q61</f>
        <v>3250</v>
      </c>
      <c r="U61" s="89"/>
    </row>
    <row r="1048568" spans="21:21" x14ac:dyDescent="0.4">
      <c r="U1048568" s="74">
        <f>SUM(U48)</f>
        <v>259075</v>
      </c>
    </row>
  </sheetData>
  <pageMargins left="0.7" right="0.7" top="0.75" bottom="0.75" header="0.3" footer="0.3"/>
  <pageSetup orientation="portrait" r:id="rId1"/>
  <ignoredErrors>
    <ignoredError sqref="Q5:Q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Acharyas</vt:lpstr>
      <vt:lpstr>2021_Income</vt:lpstr>
      <vt:lpstr>HeadWiseIncome</vt:lpstr>
      <vt:lpstr>Sheet1</vt:lpstr>
      <vt:lpstr>TestSheet</vt:lpstr>
      <vt:lpstr>Ankur</vt:lpstr>
      <vt:lpstr>Mukul</vt:lpstr>
      <vt:lpstr>Class_I</vt:lpstr>
      <vt:lpstr>Class_II</vt:lpstr>
      <vt:lpstr>Class_III</vt:lpstr>
      <vt:lpstr>Class_IV</vt:lpstr>
      <vt:lpstr>Class_V</vt:lpstr>
      <vt:lpstr>Class_VI</vt:lpstr>
      <vt:lpstr>Class_VII</vt:lpstr>
      <vt:lpstr>Class_VIII</vt:lpstr>
      <vt:lpstr>Class_IX</vt:lpstr>
      <vt:lpstr>Class_X</vt:lpstr>
      <vt:lpstr>Total Due Sheet</vt:lpstr>
      <vt:lpstr>Sheet2</vt:lpstr>
      <vt:lpstr>Class_I!Print_Area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</dc:creator>
  <cp:lastModifiedBy>Pradip</cp:lastModifiedBy>
  <cp:lastPrinted>2022-02-15T05:42:58Z</cp:lastPrinted>
  <dcterms:created xsi:type="dcterms:W3CDTF">2015-06-05T18:17:20Z</dcterms:created>
  <dcterms:modified xsi:type="dcterms:W3CDTF">2022-02-26T08:47:06Z</dcterms:modified>
</cp:coreProperties>
</file>