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fileSharing readOnlyRecommended="1"/>
  <workbookPr filterPrivacy="1" defaultThemeVersion="124226"/>
  <xr:revisionPtr revIDLastSave="0" documentId="8_{39F7127B-B318-4A8F-A12E-9F992D54C647}" xr6:coauthVersionLast="37" xr6:coauthVersionMax="37" xr10:uidLastSave="{00000000-0000-0000-0000-000000000000}"/>
  <bookViews>
    <workbookView xWindow="0" yWindow="0" windowWidth="23040" windowHeight="8484" xr2:uid="{00000000-000D-0000-FFFF-FFFF00000000}"/>
  </bookViews>
  <sheets>
    <sheet name="seminarski" sheetId="1" r:id="rId1"/>
    <sheet name="Sheet2" sheetId="2" r:id="rId2"/>
    <sheet name="Sheet3" sheetId="3" r:id="rId3"/>
  </sheets>
  <definedNames>
    <definedName name="_xlnm._FilterDatabase" localSheetId="0" hidden="1">seminarski!$Q$12:$Q$25</definedName>
    <definedName name="_xlnm.Criteria" localSheetId="0">seminarski!$Q$17</definedName>
  </definedNames>
  <calcPr calcId="162913"/>
</workbook>
</file>

<file path=xl/calcChain.xml><?xml version="1.0" encoding="utf-8"?>
<calcChain xmlns="http://schemas.openxmlformats.org/spreadsheetml/2006/main">
  <c r="S13" i="1" l="1"/>
  <c r="S14" i="1"/>
  <c r="S15" i="1"/>
  <c r="S16" i="1"/>
  <c r="S17" i="1"/>
  <c r="S18" i="1"/>
  <c r="S19" i="1"/>
  <c r="S20" i="1"/>
  <c r="S21" i="1"/>
  <c r="S22" i="1"/>
  <c r="S23" i="1"/>
  <c r="S12" i="1"/>
  <c r="T29" i="1"/>
  <c r="T30" i="1"/>
  <c r="T31" i="1"/>
  <c r="T32" i="1"/>
  <c r="T33" i="1"/>
  <c r="T34" i="1"/>
  <c r="T35" i="1"/>
  <c r="T36" i="1"/>
  <c r="T37" i="1"/>
  <c r="T38" i="1"/>
  <c r="T28" i="1"/>
  <c r="K25" i="1" l="1"/>
  <c r="K24" i="1"/>
  <c r="L27" i="1"/>
  <c r="L26" i="1"/>
  <c r="O16" i="1"/>
  <c r="P16" i="1" s="1"/>
  <c r="O17" i="1"/>
  <c r="P17" i="1" s="1"/>
  <c r="O14" i="1"/>
  <c r="P14" i="1" s="1"/>
  <c r="O21" i="1"/>
  <c r="P21" i="1" s="1"/>
  <c r="O23" i="1"/>
  <c r="P23" i="1" s="1"/>
  <c r="O18" i="1"/>
  <c r="P18" i="1" s="1"/>
  <c r="O19" i="1"/>
  <c r="P19" i="1" s="1"/>
  <c r="O13" i="1"/>
  <c r="P13" i="1" s="1"/>
  <c r="O22" i="1"/>
  <c r="P22" i="1" s="1"/>
  <c r="O20" i="1"/>
  <c r="P20" i="1" s="1"/>
  <c r="O15" i="1"/>
  <c r="P15" i="1" s="1"/>
  <c r="R13" i="1" l="1"/>
  <c r="R23" i="1"/>
  <c r="R21" i="1"/>
  <c r="R19" i="1"/>
  <c r="R17" i="1"/>
  <c r="R15" i="1"/>
  <c r="R14" i="1"/>
  <c r="R22" i="1"/>
  <c r="R20" i="1"/>
  <c r="R18" i="1"/>
  <c r="R16" i="1"/>
  <c r="M16" i="1"/>
  <c r="M17" i="1"/>
  <c r="M14" i="1"/>
  <c r="M21" i="1"/>
  <c r="M23" i="1"/>
  <c r="M18" i="1"/>
  <c r="M19" i="1"/>
  <c r="M13" i="1"/>
  <c r="M22" i="1"/>
  <c r="M20" i="1"/>
  <c r="M15" i="1"/>
</calcChain>
</file>

<file path=xl/sharedStrings.xml><?xml version="1.0" encoding="utf-8"?>
<sst xmlns="http://schemas.openxmlformats.org/spreadsheetml/2006/main" count="99" uniqueCount="70">
  <si>
    <t>Redni broj</t>
  </si>
  <si>
    <t>Sifra</t>
  </si>
  <si>
    <t>Naziv</t>
  </si>
  <si>
    <t>Jedinica mere</t>
  </si>
  <si>
    <t>Kolicina</t>
  </si>
  <si>
    <t>Cena</t>
  </si>
  <si>
    <t>Osnovica</t>
  </si>
  <si>
    <t>PDV</t>
  </si>
  <si>
    <t>Iznos PDV</t>
  </si>
  <si>
    <t>CENA + PDV</t>
  </si>
  <si>
    <t>16634-2347658764678</t>
  </si>
  <si>
    <t>16634-2104658764678</t>
  </si>
  <si>
    <t>16634-2347658234646</t>
  </si>
  <si>
    <t>16634-2347658764677</t>
  </si>
  <si>
    <t>16634-2347658764123</t>
  </si>
  <si>
    <t>16634-2342358764678</t>
  </si>
  <si>
    <t>16634-2347658999678</t>
  </si>
  <si>
    <t>16634-2347658764674</t>
  </si>
  <si>
    <t>16634-2347658764655</t>
  </si>
  <si>
    <t>FUZE TEA FORREST FRUIT 1.5L</t>
  </si>
  <si>
    <t>FUZE TEA PEACH HIBISCUS 0.5L</t>
  </si>
  <si>
    <t>IVI BRESKVA CAN 0.33</t>
  </si>
  <si>
    <t>COCA COLA ZERO 0.5</t>
  </si>
  <si>
    <t>VODA ROSA NEGAZIRANA 1.5</t>
  </si>
  <si>
    <t>ZAJECARSKO 0.5</t>
  </si>
  <si>
    <t>NEXT BUCI JABUKA 0.2</t>
  </si>
  <si>
    <t>NIKSICKO 0.5</t>
  </si>
  <si>
    <t>COCA COLA 0.5</t>
  </si>
  <si>
    <t>XIXO 0.33</t>
  </si>
  <si>
    <t>SOMERSBI 0.5</t>
  </si>
  <si>
    <t>KOM</t>
  </si>
  <si>
    <t>Datum dospeca robe</t>
  </si>
  <si>
    <t>12.12.2019.</t>
  </si>
  <si>
    <t>6.11.2019.</t>
  </si>
  <si>
    <t>7.09.2019.</t>
  </si>
  <si>
    <t>1.04.2019.</t>
  </si>
  <si>
    <t>3.12.2019.</t>
  </si>
  <si>
    <t>1.7.2019.</t>
  </si>
  <si>
    <t>13.12.2019.</t>
  </si>
  <si>
    <t>2.12.2019.</t>
  </si>
  <si>
    <t>3.09.2019.</t>
  </si>
  <si>
    <t>12.1.2019.</t>
  </si>
  <si>
    <t>9.09.2019.</t>
  </si>
  <si>
    <t>Grand Total</t>
  </si>
  <si>
    <t>Dobavljaci</t>
  </si>
  <si>
    <t>Coca cola</t>
  </si>
  <si>
    <t>Fuze Tea</t>
  </si>
  <si>
    <t>XIXO</t>
  </si>
  <si>
    <t>Cer Promet</t>
  </si>
  <si>
    <t>Rosa</t>
  </si>
  <si>
    <t>ZAJECARSKO 0.5 Average</t>
  </si>
  <si>
    <t>Grand Average</t>
  </si>
  <si>
    <t>Cer Promet Total</t>
  </si>
  <si>
    <t>SOMERSBI 0,5</t>
  </si>
  <si>
    <t xml:space="preserve">ZAJECARSKO 0,5 </t>
  </si>
  <si>
    <t>COCA COLA 0,5</t>
  </si>
  <si>
    <t>COCA COLA ZERO 0,5</t>
  </si>
  <si>
    <t>FANTA BLACK BLOOD 0,5</t>
  </si>
  <si>
    <t>FUZE TEA FORREST FRUIT 1,5</t>
  </si>
  <si>
    <t>FUZE TEA PEACH HIBISCUS 1,5</t>
  </si>
  <si>
    <t>VODA ROSA NEGAZIRANA 1,5</t>
  </si>
  <si>
    <t>IVI BRESKVA CAN 0,33</t>
  </si>
  <si>
    <t>NEXT BUCI JABUKA 0,2</t>
  </si>
  <si>
    <t>XIXO 0,33</t>
  </si>
  <si>
    <t>da</t>
  </si>
  <si>
    <t>ne</t>
  </si>
  <si>
    <t>Alkoholno il ne</t>
  </si>
  <si>
    <t>if</t>
  </si>
  <si>
    <t>vlookup</t>
  </si>
  <si>
    <t>NIKSICKO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</si>
</sst>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#,##0.00\ &quot;Din.&quot;;[Red]#,##0.00\ &quot;Din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0:T47"/>
  <sheetViews>
    <sheetView tabSelected="1" topLeftCell="I5" workbookViewId="0">
      <selection activeCell="S12" sqref="S12:S23"/>
    </sheetView>
  </sheetViews>
  <sheetFormatPr defaultRowHeight="14.4" outlineLevelRow="1" x14ac:dyDescent="0.3"/>
  <cols>
    <col min="1" max="5" width="8.88671875" style="3"/>
    <col min="6" max="7" width="10.6640625" style="3" customWidth="1"/>
    <col min="8" max="8" width="20.5546875" style="3" customWidth="1"/>
    <col min="9" max="9" width="34" style="3" customWidth="1"/>
    <col min="10" max="10" width="8.109375" style="3" customWidth="1"/>
    <col min="11" max="11" width="5.33203125" style="3" hidden="1" customWidth="1"/>
    <col min="12" max="12" width="26.33203125" style="3" customWidth="1"/>
    <col min="13" max="13" width="15.6640625" style="3" customWidth="1"/>
    <col min="14" max="14" width="9.109375" style="3" customWidth="1"/>
    <col min="15" max="15" width="10.33203125" style="3" customWidth="1"/>
    <col min="16" max="16" width="14" style="3" customWidth="1"/>
    <col min="17" max="17" width="28.5546875" style="3" customWidth="1"/>
    <col min="18" max="18" width="22.88671875" style="3" customWidth="1"/>
    <col min="19" max="16384" width="8.88671875" style="3"/>
  </cols>
  <sheetData>
    <row r="10" spans="5:20" x14ac:dyDescent="0.3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5:20" x14ac:dyDescent="0.3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67</v>
      </c>
      <c r="S11" s="2" t="s">
        <v>68</v>
      </c>
      <c r="T11" s="2"/>
    </row>
    <row r="12" spans="5:20" ht="28.8" x14ac:dyDescent="0.3">
      <c r="E12" s="2"/>
      <c r="F12" s="4" t="s">
        <v>0</v>
      </c>
      <c r="G12" s="4" t="s">
        <v>44</v>
      </c>
      <c r="H12" s="4" t="s">
        <v>1</v>
      </c>
      <c r="I12" s="4" t="s">
        <v>2</v>
      </c>
      <c r="J12" s="4" t="s">
        <v>3</v>
      </c>
      <c r="K12" s="4" t="s">
        <v>4</v>
      </c>
      <c r="L12" s="4" t="s">
        <v>5</v>
      </c>
      <c r="M12" s="4" t="s">
        <v>6</v>
      </c>
      <c r="N12" s="4" t="s">
        <v>7</v>
      </c>
      <c r="O12" s="4" t="s">
        <v>8</v>
      </c>
      <c r="P12" s="4" t="s">
        <v>9</v>
      </c>
      <c r="Q12" s="5" t="s">
        <v>31</v>
      </c>
      <c r="R12" s="2"/>
      <c r="S12" s="2" t="str">
        <f>VLOOKUP(Q27,Q26:R37,2,FALSE)</f>
        <v>da</v>
      </c>
      <c r="T12" s="2"/>
    </row>
    <row r="13" spans="5:20" x14ac:dyDescent="0.3">
      <c r="E13" s="2"/>
      <c r="F13" s="6">
        <v>10</v>
      </c>
      <c r="G13" s="6" t="s">
        <v>45</v>
      </c>
      <c r="H13" s="4" t="s">
        <v>10</v>
      </c>
      <c r="I13" s="4" t="s">
        <v>27</v>
      </c>
      <c r="J13" s="4" t="s">
        <v>30</v>
      </c>
      <c r="K13" s="4">
        <v>12</v>
      </c>
      <c r="L13" s="4">
        <v>47</v>
      </c>
      <c r="M13" s="7">
        <f t="shared" ref="M13:M23" si="0">K13*L13</f>
        <v>564</v>
      </c>
      <c r="N13" s="8">
        <v>0.2</v>
      </c>
      <c r="O13" s="4">
        <f t="shared" ref="O13:O23" si="1">N13*L13</f>
        <v>9.4</v>
      </c>
      <c r="P13" s="4">
        <f t="shared" ref="P13:P23" si="2">O13+L13</f>
        <v>56.4</v>
      </c>
      <c r="Q13" s="5" t="s">
        <v>32</v>
      </c>
      <c r="R13" s="2" t="str">
        <f>IF($O$13:$O$23&gt;10,"Jeste","Nije ")</f>
        <v xml:space="preserve">Nije </v>
      </c>
      <c r="S13" s="2" t="str">
        <f t="shared" ref="S13:S23" si="3">VLOOKUP(Q28,Q27:R38,2,FALSE)</f>
        <v>da</v>
      </c>
      <c r="T13" s="2"/>
    </row>
    <row r="14" spans="5:20" x14ac:dyDescent="0.3">
      <c r="E14" s="2"/>
      <c r="F14" s="6">
        <v>5</v>
      </c>
      <c r="G14" s="6" t="s">
        <v>45</v>
      </c>
      <c r="H14" s="4" t="s">
        <v>12</v>
      </c>
      <c r="I14" s="4" t="s">
        <v>22</v>
      </c>
      <c r="J14" s="4" t="s">
        <v>30</v>
      </c>
      <c r="K14" s="4">
        <v>12</v>
      </c>
      <c r="L14" s="4">
        <v>46</v>
      </c>
      <c r="M14" s="7">
        <f t="shared" si="0"/>
        <v>552</v>
      </c>
      <c r="N14" s="8">
        <v>0.2</v>
      </c>
      <c r="O14" s="4">
        <f t="shared" si="1"/>
        <v>9.2000000000000011</v>
      </c>
      <c r="P14" s="4">
        <f t="shared" si="2"/>
        <v>55.2</v>
      </c>
      <c r="Q14" s="5" t="s">
        <v>38</v>
      </c>
      <c r="R14" s="2" t="str">
        <f>IF($O$13:$O$23&gt;10,"Jeste","Nije ")</f>
        <v xml:space="preserve">Nije </v>
      </c>
      <c r="S14" s="2" t="str">
        <f t="shared" si="3"/>
        <v>da</v>
      </c>
      <c r="T14" s="2"/>
    </row>
    <row r="15" spans="5:20" x14ac:dyDescent="0.3">
      <c r="E15" s="2"/>
      <c r="F15" s="6">
        <v>1</v>
      </c>
      <c r="G15" s="6" t="s">
        <v>46</v>
      </c>
      <c r="H15" s="4" t="s">
        <v>10</v>
      </c>
      <c r="I15" s="4" t="s">
        <v>19</v>
      </c>
      <c r="J15" s="4" t="s">
        <v>30</v>
      </c>
      <c r="K15" s="4">
        <v>6</v>
      </c>
      <c r="L15" s="4">
        <v>96</v>
      </c>
      <c r="M15" s="7">
        <f t="shared" si="0"/>
        <v>576</v>
      </c>
      <c r="N15" s="8">
        <v>0.2</v>
      </c>
      <c r="O15" s="4">
        <f t="shared" si="1"/>
        <v>19.200000000000003</v>
      </c>
      <c r="P15" s="4">
        <f t="shared" si="2"/>
        <v>115.2</v>
      </c>
      <c r="Q15" s="5" t="s">
        <v>42</v>
      </c>
      <c r="R15" s="2" t="str">
        <f>IF($O$13:$O$23&gt;10,"Jeste","Nije ")</f>
        <v>Jeste</v>
      </c>
      <c r="S15" s="2" t="str">
        <f t="shared" si="3"/>
        <v>ne</v>
      </c>
      <c r="T15" s="2"/>
    </row>
    <row r="16" spans="5:20" x14ac:dyDescent="0.3">
      <c r="E16" s="2"/>
      <c r="F16" s="6">
        <v>3</v>
      </c>
      <c r="G16" s="6" t="s">
        <v>46</v>
      </c>
      <c r="H16" s="4" t="s">
        <v>11</v>
      </c>
      <c r="I16" s="4" t="s">
        <v>20</v>
      </c>
      <c r="J16" s="4" t="s">
        <v>30</v>
      </c>
      <c r="K16" s="4">
        <v>12</v>
      </c>
      <c r="L16" s="4">
        <v>50</v>
      </c>
      <c r="M16" s="7">
        <f t="shared" si="0"/>
        <v>600</v>
      </c>
      <c r="N16" s="8">
        <v>0.2</v>
      </c>
      <c r="O16" s="4">
        <f t="shared" si="1"/>
        <v>10</v>
      </c>
      <c r="P16" s="4">
        <f t="shared" si="2"/>
        <v>60</v>
      </c>
      <c r="Q16" s="5" t="s">
        <v>33</v>
      </c>
      <c r="R16" s="2" t="str">
        <f>IF($O$13:$O$23&gt;10,"Jeste","Nije ")</f>
        <v xml:space="preserve">Nije </v>
      </c>
      <c r="S16" s="2" t="str">
        <f t="shared" si="3"/>
        <v>ne</v>
      </c>
      <c r="T16" s="2"/>
    </row>
    <row r="17" spans="5:20" x14ac:dyDescent="0.3">
      <c r="E17" s="2"/>
      <c r="F17" s="6">
        <v>4</v>
      </c>
      <c r="G17" s="6" t="s">
        <v>47</v>
      </c>
      <c r="H17" s="4" t="s">
        <v>10</v>
      </c>
      <c r="I17" s="4" t="s">
        <v>21</v>
      </c>
      <c r="J17" s="4" t="s">
        <v>30</v>
      </c>
      <c r="K17" s="4">
        <v>24</v>
      </c>
      <c r="L17" s="4">
        <v>36</v>
      </c>
      <c r="M17" s="7">
        <f t="shared" si="0"/>
        <v>864</v>
      </c>
      <c r="N17" s="8">
        <v>0.2</v>
      </c>
      <c r="O17" s="4">
        <f t="shared" si="1"/>
        <v>7.2</v>
      </c>
      <c r="P17" s="4">
        <f t="shared" si="2"/>
        <v>43.2</v>
      </c>
      <c r="Q17" s="5" t="s">
        <v>34</v>
      </c>
      <c r="R17" s="2" t="str">
        <f>IF($O$13:$O$23&gt;10,"Jeste","Nije ")</f>
        <v xml:space="preserve">Nije </v>
      </c>
      <c r="S17" s="2" t="str">
        <f t="shared" si="3"/>
        <v>ne</v>
      </c>
      <c r="T17" s="2"/>
    </row>
    <row r="18" spans="5:20" x14ac:dyDescent="0.3">
      <c r="E18" s="2"/>
      <c r="F18" s="6">
        <v>8</v>
      </c>
      <c r="G18" s="6" t="s">
        <v>47</v>
      </c>
      <c r="H18" s="4" t="s">
        <v>15</v>
      </c>
      <c r="I18" s="4" t="s">
        <v>25</v>
      </c>
      <c r="J18" s="4" t="s">
        <v>30</v>
      </c>
      <c r="K18" s="4">
        <v>24</v>
      </c>
      <c r="L18" s="4">
        <v>32</v>
      </c>
      <c r="M18" s="7">
        <f t="shared" si="0"/>
        <v>768</v>
      </c>
      <c r="N18" s="8">
        <v>0.2</v>
      </c>
      <c r="O18" s="4">
        <f t="shared" si="1"/>
        <v>6.4</v>
      </c>
      <c r="P18" s="4">
        <f t="shared" si="2"/>
        <v>38.4</v>
      </c>
      <c r="Q18" s="5" t="s">
        <v>35</v>
      </c>
      <c r="R18" s="2" t="str">
        <f>IF($O$13:$O$23&gt;10,"Jeste","Nije ")</f>
        <v xml:space="preserve">Nije </v>
      </c>
      <c r="S18" s="2" t="str">
        <f t="shared" si="3"/>
        <v>ne</v>
      </c>
      <c r="T18" s="2"/>
    </row>
    <row r="19" spans="5:20" x14ac:dyDescent="0.3">
      <c r="E19" s="2"/>
      <c r="F19" s="6">
        <v>9</v>
      </c>
      <c r="G19" s="6" t="s">
        <v>48</v>
      </c>
      <c r="H19" s="4" t="s">
        <v>16</v>
      </c>
      <c r="I19" s="4" t="s">
        <v>26</v>
      </c>
      <c r="J19" s="4" t="s">
        <v>30</v>
      </c>
      <c r="K19" s="4">
        <v>24</v>
      </c>
      <c r="L19" s="4">
        <v>65</v>
      </c>
      <c r="M19" s="7">
        <f t="shared" si="0"/>
        <v>1560</v>
      </c>
      <c r="N19" s="8">
        <v>0.2</v>
      </c>
      <c r="O19" s="4">
        <f t="shared" si="1"/>
        <v>13</v>
      </c>
      <c r="P19" s="4">
        <f t="shared" si="2"/>
        <v>78</v>
      </c>
      <c r="Q19" s="5" t="s">
        <v>36</v>
      </c>
      <c r="R19" s="2" t="str">
        <f>IF($O$13:$O$23&gt;10,"Jeste","Nije ")</f>
        <v>Jeste</v>
      </c>
      <c r="S19" s="2" t="str">
        <f t="shared" si="3"/>
        <v>ne</v>
      </c>
      <c r="T19" s="2"/>
    </row>
    <row r="20" spans="5:20" x14ac:dyDescent="0.3">
      <c r="E20" s="2"/>
      <c r="F20" s="6">
        <v>12</v>
      </c>
      <c r="G20" s="6" t="s">
        <v>48</v>
      </c>
      <c r="H20" s="4" t="s">
        <v>18</v>
      </c>
      <c r="I20" s="4" t="s">
        <v>29</v>
      </c>
      <c r="J20" s="4" t="s">
        <v>30</v>
      </c>
      <c r="K20" s="4">
        <v>12</v>
      </c>
      <c r="L20" s="4">
        <v>140</v>
      </c>
      <c r="M20" s="7">
        <f t="shared" si="0"/>
        <v>1680</v>
      </c>
      <c r="N20" s="8">
        <v>0.2</v>
      </c>
      <c r="O20" s="4">
        <f t="shared" si="1"/>
        <v>28</v>
      </c>
      <c r="P20" s="4">
        <f t="shared" si="2"/>
        <v>168</v>
      </c>
      <c r="Q20" s="5" t="s">
        <v>41</v>
      </c>
      <c r="R20" s="2" t="str">
        <f>IF($O$13:$O$23&gt;10,"Jeste","Nije ")</f>
        <v>Jeste</v>
      </c>
      <c r="S20" s="2" t="str">
        <f t="shared" si="3"/>
        <v>ne</v>
      </c>
      <c r="T20" s="2"/>
    </row>
    <row r="21" spans="5:20" x14ac:dyDescent="0.3">
      <c r="E21" s="2"/>
      <c r="F21" s="6">
        <v>6</v>
      </c>
      <c r="G21" s="6" t="s">
        <v>49</v>
      </c>
      <c r="H21" s="4" t="s">
        <v>13</v>
      </c>
      <c r="I21" s="4" t="s">
        <v>23</v>
      </c>
      <c r="J21" s="4" t="s">
        <v>30</v>
      </c>
      <c r="K21" s="4">
        <v>6</v>
      </c>
      <c r="L21" s="4">
        <v>40</v>
      </c>
      <c r="M21" s="7">
        <f t="shared" si="0"/>
        <v>240</v>
      </c>
      <c r="N21" s="8">
        <v>0.2</v>
      </c>
      <c r="O21" s="4">
        <f t="shared" si="1"/>
        <v>8</v>
      </c>
      <c r="P21" s="4">
        <f t="shared" si="2"/>
        <v>48</v>
      </c>
      <c r="Q21" s="5" t="s">
        <v>39</v>
      </c>
      <c r="R21" s="2" t="str">
        <f>IF($O$13:$O$23&gt;10,"Jeste","Nije ")</f>
        <v xml:space="preserve">Nije </v>
      </c>
      <c r="S21" s="2" t="str">
        <f t="shared" si="3"/>
        <v>ne</v>
      </c>
      <c r="T21" s="2"/>
    </row>
    <row r="22" spans="5:20" x14ac:dyDescent="0.3">
      <c r="E22" s="2"/>
      <c r="F22" s="6">
        <v>11</v>
      </c>
      <c r="G22" s="6" t="s">
        <v>47</v>
      </c>
      <c r="H22" s="4" t="s">
        <v>17</v>
      </c>
      <c r="I22" s="4" t="s">
        <v>28</v>
      </c>
      <c r="J22" s="4" t="s">
        <v>30</v>
      </c>
      <c r="K22" s="4">
        <v>48</v>
      </c>
      <c r="L22" s="4">
        <v>35</v>
      </c>
      <c r="M22" s="7">
        <f t="shared" si="0"/>
        <v>1680</v>
      </c>
      <c r="N22" s="8">
        <v>0.2</v>
      </c>
      <c r="O22" s="4">
        <f t="shared" si="1"/>
        <v>7</v>
      </c>
      <c r="P22" s="4">
        <f t="shared" si="2"/>
        <v>42</v>
      </c>
      <c r="Q22" s="5" t="s">
        <v>37</v>
      </c>
      <c r="R22" s="2" t="str">
        <f>IF($O$13:$O$23&gt;10,"Jeste","Nije ")</f>
        <v xml:space="preserve">Nije </v>
      </c>
      <c r="S22" s="2" t="str">
        <f t="shared" si="3"/>
        <v>ne</v>
      </c>
      <c r="T22" s="2"/>
    </row>
    <row r="23" spans="5:20" x14ac:dyDescent="0.3">
      <c r="E23" s="2"/>
      <c r="F23" s="6">
        <v>7</v>
      </c>
      <c r="G23" s="6" t="s">
        <v>48</v>
      </c>
      <c r="H23" s="4" t="s">
        <v>14</v>
      </c>
      <c r="I23" s="4" t="s">
        <v>24</v>
      </c>
      <c r="J23" s="4" t="s">
        <v>30</v>
      </c>
      <c r="K23" s="4">
        <v>24</v>
      </c>
      <c r="L23" s="4">
        <v>63</v>
      </c>
      <c r="M23" s="7">
        <f t="shared" si="0"/>
        <v>1512</v>
      </c>
      <c r="N23" s="8">
        <v>0.2</v>
      </c>
      <c r="O23" s="4">
        <f t="shared" si="1"/>
        <v>12.600000000000001</v>
      </c>
      <c r="P23" s="4">
        <f t="shared" si="2"/>
        <v>75.599999999999994</v>
      </c>
      <c r="Q23" s="5" t="s">
        <v>40</v>
      </c>
      <c r="R23" s="2" t="str">
        <f>IF($O$13:$O$23&gt;10,"Jeste","Nije ")</f>
        <v>Jeste</v>
      </c>
      <c r="S23" s="2" t="str">
        <f t="shared" si="3"/>
        <v>ne</v>
      </c>
      <c r="T23" s="2"/>
    </row>
    <row r="24" spans="5:20" outlineLevel="1" x14ac:dyDescent="0.3">
      <c r="E24" s="2"/>
      <c r="F24" s="9"/>
      <c r="G24" s="9"/>
      <c r="H24" s="10"/>
      <c r="I24" s="11" t="s">
        <v>50</v>
      </c>
      <c r="J24" s="10"/>
      <c r="K24" s="10">
        <f>SUBTOTAL(1,K23:K23)</f>
        <v>24</v>
      </c>
      <c r="L24" s="10"/>
      <c r="M24" s="12"/>
      <c r="N24" s="13"/>
      <c r="O24" s="10"/>
      <c r="P24" s="10"/>
      <c r="Q24" s="14"/>
      <c r="R24" s="2"/>
      <c r="S24" s="2"/>
      <c r="T24" s="2"/>
    </row>
    <row r="25" spans="5:20" x14ac:dyDescent="0.3">
      <c r="E25" s="2"/>
      <c r="F25" s="9"/>
      <c r="G25" s="9"/>
      <c r="H25" s="10"/>
      <c r="I25" s="11" t="s">
        <v>51</v>
      </c>
      <c r="J25" s="10"/>
      <c r="K25" s="10">
        <f>SUBTOTAL(1,K13:K23)</f>
        <v>18.545454545454547</v>
      </c>
      <c r="L25" s="10"/>
      <c r="M25" s="12"/>
      <c r="N25" s="13"/>
      <c r="O25" s="10"/>
      <c r="P25" s="10"/>
      <c r="Q25" s="14"/>
      <c r="R25" s="2"/>
      <c r="S25" s="2"/>
      <c r="T25" s="2"/>
    </row>
    <row r="26" spans="5:20" ht="28.8" outlineLevel="1" x14ac:dyDescent="0.3">
      <c r="E26" s="2"/>
      <c r="F26" s="9"/>
      <c r="G26" s="15" t="s">
        <v>52</v>
      </c>
      <c r="H26" s="10"/>
      <c r="I26" s="10"/>
      <c r="J26" s="10"/>
      <c r="K26" s="10"/>
      <c r="L26" s="10">
        <f>SUBTOTAL(9,L23:L23)</f>
        <v>63</v>
      </c>
      <c r="M26" s="12"/>
      <c r="N26" s="13"/>
      <c r="O26" s="10"/>
      <c r="P26" s="10"/>
      <c r="Q26" s="16" t="s">
        <v>2</v>
      </c>
      <c r="R26" s="2" t="s">
        <v>66</v>
      </c>
      <c r="T26" s="2"/>
    </row>
    <row r="27" spans="5:20" ht="28.8" x14ac:dyDescent="0.3">
      <c r="E27" s="2"/>
      <c r="F27" s="9"/>
      <c r="G27" s="15" t="s">
        <v>43</v>
      </c>
      <c r="H27" s="10"/>
      <c r="I27" s="10"/>
      <c r="J27" s="10"/>
      <c r="K27" s="10"/>
      <c r="L27" s="10">
        <f>SUBTOTAL(9,L13:L23)</f>
        <v>650</v>
      </c>
      <c r="M27" s="12"/>
      <c r="N27" s="13"/>
      <c r="O27" s="10"/>
      <c r="P27" s="10"/>
      <c r="Q27" s="17" t="s">
        <v>69</v>
      </c>
      <c r="R27" s="2" t="s">
        <v>64</v>
      </c>
      <c r="T27" s="2"/>
    </row>
    <row r="28" spans="5:20" outlineLevel="1" x14ac:dyDescent="0.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7" t="s">
        <v>53</v>
      </c>
      <c r="R28" s="2" t="s">
        <v>64</v>
      </c>
      <c r="T28" s="2" t="str">
        <f>VLOOKUP(Q28,Q27:R38,2,FALSE)</f>
        <v>da</v>
      </c>
    </row>
    <row r="29" spans="5:20" outlineLevel="1" x14ac:dyDescent="0.3">
      <c r="E29" s="2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17" t="s">
        <v>54</v>
      </c>
      <c r="R29" s="2" t="s">
        <v>64</v>
      </c>
      <c r="T29" s="2" t="str">
        <f t="shared" ref="T29:T38" si="4">VLOOKUP(Q29,Q28:R39,2,FALSE)</f>
        <v>da</v>
      </c>
    </row>
    <row r="30" spans="5:20" x14ac:dyDescent="0.3">
      <c r="E30" s="2"/>
      <c r="F30" s="2"/>
      <c r="G30" s="2"/>
      <c r="M30" s="2"/>
      <c r="N30" s="2"/>
      <c r="O30" s="2"/>
      <c r="P30" s="2"/>
      <c r="Q30" s="17" t="s">
        <v>55</v>
      </c>
      <c r="R30" s="2" t="s">
        <v>65</v>
      </c>
      <c r="T30" s="2" t="str">
        <f t="shared" si="4"/>
        <v>ne</v>
      </c>
    </row>
    <row r="31" spans="5:20" x14ac:dyDescent="0.3">
      <c r="E31" s="2"/>
      <c r="F31" s="2"/>
      <c r="G31" s="2"/>
      <c r="M31" s="2"/>
      <c r="N31" s="2"/>
      <c r="O31" s="2"/>
      <c r="P31" s="18"/>
      <c r="Q31" s="17" t="s">
        <v>56</v>
      </c>
      <c r="R31" s="2" t="s">
        <v>65</v>
      </c>
      <c r="T31" s="2" t="str">
        <f t="shared" si="4"/>
        <v>ne</v>
      </c>
    </row>
    <row r="32" spans="5:20" x14ac:dyDescent="0.3">
      <c r="E32" s="2"/>
      <c r="F32" s="2"/>
      <c r="G32" s="2"/>
      <c r="M32" s="2"/>
      <c r="N32" s="2"/>
      <c r="O32" s="2"/>
      <c r="P32" s="19"/>
      <c r="Q32" s="17" t="s">
        <v>57</v>
      </c>
      <c r="R32" s="2" t="s">
        <v>65</v>
      </c>
      <c r="T32" s="2" t="str">
        <f t="shared" si="4"/>
        <v>ne</v>
      </c>
    </row>
    <row r="33" spans="5:20" x14ac:dyDescent="0.3">
      <c r="E33" s="2"/>
      <c r="F33" s="2"/>
      <c r="G33" s="2"/>
      <c r="M33" s="2"/>
      <c r="N33" s="2"/>
      <c r="O33" s="2"/>
      <c r="P33" s="19"/>
      <c r="Q33" s="17" t="s">
        <v>58</v>
      </c>
      <c r="R33" s="2" t="s">
        <v>65</v>
      </c>
      <c r="T33" s="2" t="str">
        <f t="shared" si="4"/>
        <v>ne</v>
      </c>
    </row>
    <row r="34" spans="5:20" x14ac:dyDescent="0.3">
      <c r="E34" s="2"/>
      <c r="F34" s="2"/>
      <c r="G34" s="2"/>
      <c r="O34" s="2"/>
      <c r="P34" s="19"/>
      <c r="Q34" s="17" t="s">
        <v>59</v>
      </c>
      <c r="R34" s="2" t="s">
        <v>65</v>
      </c>
      <c r="T34" s="2" t="str">
        <f t="shared" si="4"/>
        <v>ne</v>
      </c>
    </row>
    <row r="35" spans="5:20" x14ac:dyDescent="0.3">
      <c r="E35" s="2"/>
      <c r="F35" s="2"/>
      <c r="G35" s="2"/>
      <c r="O35" s="2"/>
      <c r="P35" s="19"/>
      <c r="Q35" s="17" t="s">
        <v>60</v>
      </c>
      <c r="R35" s="2" t="s">
        <v>65</v>
      </c>
      <c r="T35" s="2" t="str">
        <f t="shared" si="4"/>
        <v>ne</v>
      </c>
    </row>
    <row r="36" spans="5:20" x14ac:dyDescent="0.3">
      <c r="E36" s="2"/>
      <c r="F36" s="2"/>
      <c r="G36" s="2"/>
      <c r="O36" s="2"/>
      <c r="P36" s="19"/>
      <c r="Q36" s="17" t="s">
        <v>61</v>
      </c>
      <c r="R36" s="2" t="s">
        <v>65</v>
      </c>
      <c r="T36" s="2" t="str">
        <f t="shared" si="4"/>
        <v>ne</v>
      </c>
    </row>
    <row r="37" spans="5:20" x14ac:dyDescent="0.3">
      <c r="P37" s="19"/>
      <c r="Q37" s="17" t="s">
        <v>62</v>
      </c>
      <c r="R37" s="2" t="s">
        <v>65</v>
      </c>
      <c r="T37" s="2" t="str">
        <f t="shared" si="4"/>
        <v>ne</v>
      </c>
    </row>
    <row r="38" spans="5:20" x14ac:dyDescent="0.3">
      <c r="P38" s="20"/>
      <c r="Q38" s="17" t="s">
        <v>63</v>
      </c>
      <c r="R38" s="2" t="s">
        <v>65</v>
      </c>
      <c r="T38" s="2" t="str">
        <f t="shared" si="4"/>
        <v>ne</v>
      </c>
    </row>
    <row r="39" spans="5:20" x14ac:dyDescent="0.3">
      <c r="P39" s="20"/>
    </row>
    <row r="40" spans="5:20" x14ac:dyDescent="0.3">
      <c r="P40" s="20"/>
    </row>
    <row r="41" spans="5:20" x14ac:dyDescent="0.3">
      <c r="P41" s="20"/>
    </row>
    <row r="42" spans="5:20" x14ac:dyDescent="0.3">
      <c r="P42" s="20"/>
    </row>
    <row r="43" spans="5:20" x14ac:dyDescent="0.3">
      <c r="P43" s="20"/>
    </row>
    <row r="44" spans="5:20" x14ac:dyDescent="0.3">
      <c r="H44" s="20"/>
      <c r="I44" s="20"/>
      <c r="J44" s="20"/>
      <c r="P44" s="20"/>
    </row>
    <row r="47" spans="5:20" x14ac:dyDescent="0.3">
      <c r="L47" s="20"/>
      <c r="M47" s="20"/>
    </row>
  </sheetData>
  <sheetProtection sheet="1" objects="1" scenarios="1" formatCells="0" formatColumns="0" formatRows="0" insertRows="0" insertHyperlinks="0" deleteColumns="0"/>
  <autoFilter ref="Q12:Q27" xr:uid="{00000000-0009-0000-0000-000000000000}"/>
  <sortState ref="F13:P23">
    <sortCondition ref="I13:I23"/>
    <sortCondition ref="L13:L23"/>
  </sortState>
  <conditionalFormatting sqref="L13:L27">
    <cfRule type="cellIs" dxfId="3" priority="1" operator="greaterThan">
      <formula>60</formula>
    </cfRule>
    <cfRule type="cellIs" dxfId="2" priority="2" operator="greaterThan">
      <formula>60</formula>
    </cfRule>
    <cfRule type="cellIs" dxfId="1" priority="3" operator="greaterThan">
      <formula>"&gt;60"</formula>
    </cfRule>
  </conditionalFormatting>
  <conditionalFormatting sqref="Q13:Q25">
    <cfRule type="cellIs" dxfId="0" priority="103" operator="greaterThan">
      <formula>$Q$20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seminarski</vt:lpstr>
      <vt:lpstr>Sheet2</vt:lpstr>
      <vt:lpstr>Sheet3</vt:lpstr>
      <vt:lpstr>seminarski!Criteria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2019-11-28T09:58:44Z</dcterms:modified>
</cp:coreProperties>
</file>