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80" windowWidth="10515" windowHeight="4620"/>
  </bookViews>
  <sheets>
    <sheet name="Sheet1" sheetId="1" r:id="rId1"/>
    <sheet name="Sheet2" sheetId="2" r:id="rId2"/>
    <sheet name="Sheet3" sheetId="3" r:id="rId3"/>
  </sheets>
  <definedNames>
    <definedName name="Paretto">Sheet1!$Q$2:$T$6</definedName>
    <definedName name="Zona1">Sheet1!$C$2</definedName>
    <definedName name="Zona2">Sheet1!$C$3</definedName>
    <definedName name="Zona3">Sheet1!$C$4</definedName>
  </definedNames>
  <calcPr calcId="144525"/>
</workbook>
</file>

<file path=xl/calcChain.xml><?xml version="1.0" encoding="utf-8"?>
<calcChain xmlns="http://schemas.openxmlformats.org/spreadsheetml/2006/main">
  <c r="P3" i="1" l="1"/>
  <c r="P4" i="1"/>
  <c r="P5" i="1"/>
  <c r="S6" i="1"/>
  <c r="R6" i="1"/>
  <c r="C4" i="1"/>
  <c r="T6" i="1" s="1"/>
  <c r="E17" i="1"/>
  <c r="F16" i="2" s="1"/>
  <c r="F17" i="1"/>
  <c r="G16" i="2" s="1"/>
  <c r="G17" i="1"/>
  <c r="H16" i="2" s="1"/>
  <c r="H17" i="1"/>
  <c r="I16" i="2" s="1"/>
  <c r="I17" i="1"/>
  <c r="J16" i="2" s="1"/>
  <c r="J17" i="1"/>
  <c r="K16" i="2" s="1"/>
  <c r="K17" i="1"/>
  <c r="L16" i="2" s="1"/>
  <c r="L17" i="1"/>
  <c r="M16" i="2" s="1"/>
  <c r="M17" i="1"/>
  <c r="N16" i="2" s="1"/>
  <c r="D17" i="1"/>
  <c r="E16" i="2" s="1"/>
  <c r="N9" i="1"/>
  <c r="N11" i="1"/>
  <c r="N12" i="1"/>
  <c r="N13" i="1"/>
  <c r="N10" i="1"/>
  <c r="N14" i="1"/>
  <c r="N8" i="1"/>
  <c r="O9" i="1" s="1"/>
  <c r="S9" i="1" s="1"/>
  <c r="Q9" i="1" l="1"/>
  <c r="P9" i="1"/>
  <c r="R9" i="1"/>
  <c r="O14" i="1"/>
  <c r="S14" i="1" s="1"/>
  <c r="O12" i="1"/>
  <c r="S12" i="1" s="1"/>
  <c r="O10" i="1"/>
  <c r="S10" i="1" s="1"/>
  <c r="O8" i="1"/>
  <c r="S8" i="1" s="1"/>
  <c r="O13" i="1"/>
  <c r="S13" i="1" s="1"/>
  <c r="O11" i="1"/>
  <c r="S11" i="1" s="1"/>
  <c r="E10" i="2"/>
  <c r="G10" i="2"/>
  <c r="I10" i="2"/>
  <c r="K10" i="2"/>
  <c r="M10" i="2"/>
  <c r="E11" i="2"/>
  <c r="G11" i="2"/>
  <c r="I11" i="2"/>
  <c r="K11" i="2"/>
  <c r="M11" i="2"/>
  <c r="E12" i="2"/>
  <c r="G12" i="2"/>
  <c r="I12" i="2"/>
  <c r="K12" i="2"/>
  <c r="M12" i="2"/>
  <c r="E13" i="2"/>
  <c r="G13" i="2"/>
  <c r="I13" i="2"/>
  <c r="K13" i="2"/>
  <c r="M13" i="2"/>
  <c r="E14" i="2"/>
  <c r="G14" i="2"/>
  <c r="I14" i="2"/>
  <c r="K14" i="2"/>
  <c r="M14" i="2"/>
  <c r="E15" i="2"/>
  <c r="G15" i="2"/>
  <c r="I15" i="2"/>
  <c r="K15" i="2"/>
  <c r="M15" i="2"/>
  <c r="F10" i="2"/>
  <c r="H10" i="2"/>
  <c r="J10" i="2"/>
  <c r="L10" i="2"/>
  <c r="N10" i="2"/>
  <c r="F11" i="2"/>
  <c r="H11" i="2"/>
  <c r="J11" i="2"/>
  <c r="L11" i="2"/>
  <c r="N11" i="2"/>
  <c r="F12" i="2"/>
  <c r="H12" i="2"/>
  <c r="J12" i="2"/>
  <c r="L12" i="2"/>
  <c r="N12" i="2"/>
  <c r="F13" i="2"/>
  <c r="H13" i="2"/>
  <c r="J13" i="2"/>
  <c r="L13" i="2"/>
  <c r="N13" i="2"/>
  <c r="F14" i="2"/>
  <c r="H14" i="2"/>
  <c r="J14" i="2"/>
  <c r="L14" i="2"/>
  <c r="N14" i="2"/>
  <c r="F15" i="2"/>
  <c r="H15" i="2"/>
  <c r="J15" i="2"/>
  <c r="L15" i="2"/>
  <c r="N15" i="2"/>
  <c r="Q13" i="1" l="1"/>
  <c r="P13" i="1"/>
  <c r="R13" i="1"/>
  <c r="R10" i="1"/>
  <c r="Q10" i="1"/>
  <c r="P10" i="1"/>
  <c r="R14" i="1"/>
  <c r="Q14" i="1"/>
  <c r="P14" i="1"/>
  <c r="Q11" i="1"/>
  <c r="P11" i="1"/>
  <c r="R11" i="1"/>
  <c r="Q8" i="1"/>
  <c r="P8" i="1"/>
  <c r="R8" i="1"/>
  <c r="R12" i="1"/>
  <c r="Q12" i="1"/>
  <c r="P12" i="1"/>
</calcChain>
</file>

<file path=xl/sharedStrings.xml><?xml version="1.0" encoding="utf-8"?>
<sst xmlns="http://schemas.openxmlformats.org/spreadsheetml/2006/main" count="36" uniqueCount="33">
  <si>
    <t>R br</t>
  </si>
  <si>
    <t>Faktor</t>
  </si>
  <si>
    <t>plata</t>
  </si>
  <si>
    <t>nagrada</t>
  </si>
  <si>
    <t>radno vreme</t>
  </si>
  <si>
    <t>koeficijent</t>
  </si>
  <si>
    <t>Odnos sa kolegama</t>
  </si>
  <si>
    <t>Porodica</t>
  </si>
  <si>
    <t>"Lepa reč"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</si>
  <si>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</si>
  <si>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</si>
  <si>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</si>
  <si>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</si>
  <si>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</si>
  <si>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</si>
  <si>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</si>
  <si>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</si>
  <si>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</si>
  <si>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</si>
  <si>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Sta motivise radnike za rad</t>
  </si>
  <si>
    <t>Prosek</t>
  </si>
  <si>
    <t>zbir</t>
  </si>
  <si>
    <t>Kum</t>
  </si>
  <si>
    <t>ABC</t>
  </si>
  <si>
    <t>A</t>
  </si>
  <si>
    <t>B</t>
  </si>
  <si>
    <t>C</t>
  </si>
  <si>
    <t>Zona A</t>
  </si>
  <si>
    <t>Zona B</t>
  </si>
  <si>
    <t>Zona C</t>
  </si>
  <si>
    <t>AzonaX</t>
  </si>
  <si>
    <t>BzonaX</t>
  </si>
  <si>
    <t>CzonaX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</si>
</sst>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3" borderId="2" xfId="0" applyFill="1" applyBorder="1"/>
    <xf numFmtId="0" fontId="0" fillId="3" borderId="5" xfId="0" applyFill="1" applyBorder="1"/>
    <xf numFmtId="0" fontId="0" fillId="3" borderId="8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0" xfId="0" applyFill="1" applyBorder="1"/>
    <xf numFmtId="0" fontId="0" fillId="3" borderId="0" xfId="0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4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5" borderId="13" xfId="0" applyFill="1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/>
  </cellStyles>
  <dxfs count="3"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Sheet1!$N$7</c:f>
              <c:strCache>
                <c:ptCount val="1"/>
                <c:pt idx="0">
                  <c:v>Prosek</c:v>
                </c:pt>
              </c:strCache>
            </c:strRef>
          </c:tx>
          <c:invertIfNegative val="0"/>
          <c:cat>
            <c:strRef>
              <c:f>Sheet1!$C$8:$C$14</c:f>
              <c:strCache>
                <c:ptCount val="7"/>
                <c:pt idx="0">
                  <c:v>plata</c:v>
                </c:pt>
                <c:pt idx="1">
                  <c:v>nagrada</c:v>
                </c:pt>
                <c:pt idx="2">
                  <c:v>Porodica</c:v>
                </c:pt>
                <c:pt idx="3">
                  <c:v>radno vreme</c:v>
                </c:pt>
                <c:pt idx="4">
                  <c:v>koeficijent</c:v>
                </c:pt>
                <c:pt idx="5">
                  <c:v>Odnos sa kolegama</c:v>
                </c:pt>
                <c:pt idx="6">
                  <c:v>"Lepa reč"</c:v>
                </c:pt>
              </c:strCache>
            </c:strRef>
          </c:cat>
          <c:val>
            <c:numRef>
              <c:f>Sheet1!$N$8:$N$14</c:f>
              <c:numCache>
                <c:formatCode>General</c:formatCode>
                <c:ptCount val="7"/>
                <c:pt idx="0">
                  <c:v>17.331345333330361</c:v>
                </c:pt>
                <c:pt idx="1">
                  <c:v>15.644175807345045</c:v>
                </c:pt>
                <c:pt idx="2">
                  <c:v>15.598386282256518</c:v>
                </c:pt>
                <c:pt idx="3">
                  <c:v>14.448281977943958</c:v>
                </c:pt>
                <c:pt idx="4">
                  <c:v>13.717141896474924</c:v>
                </c:pt>
                <c:pt idx="5">
                  <c:v>12.927423933379014</c:v>
                </c:pt>
                <c:pt idx="6">
                  <c:v>10.333244769270177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39168"/>
        <c:axId val="158761728"/>
      </c:barChart>
      <c:catAx>
        <c:axId val="1572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61728"/>
        <c:crosses val="autoZero"/>
        <c:auto val="1"/>
        <c:lblAlgn val="ctr"/>
        <c:lblOffset val="100"/>
        <c:noMultiLvlLbl val="0"/>
      </c:catAx>
      <c:valAx>
        <c:axId val="1587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3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Sheet1!$C$7:$C$10</c:f>
              <c:strCache>
                <c:ptCount val="1"/>
                <c:pt idx="0">
                  <c:v>Faktor plata nagrada Porodica</c:v>
                </c:pt>
              </c:strCache>
            </c:strRef>
          </c:tx>
          <c:invertIfNegative val="0"/>
          <c:val>
            <c:numRef>
              <c:f>Sheet1!$C$11:$C$14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Sheet1!$Q$2:$Q$5</c:f>
              <c:strCache>
                <c:ptCount val="1"/>
                <c:pt idx="0">
                  <c:v>Sta motivise radnike za rad 1 2 3</c:v>
                </c:pt>
              </c:strCache>
            </c:strRef>
          </c:tx>
          <c:invertIfNegative val="0"/>
          <c:val>
            <c:numRef>
              <c:f>Sheet1!$Q$6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Sheet1!$R$2:$R$5</c:f>
              <c:strCache>
                <c:ptCount val="1"/>
                <c:pt idx="0">
                  <c:v>A 80 70 60</c:v>
                </c:pt>
              </c:strCache>
            </c:strRef>
          </c:tx>
          <c:invertIfNegative val="0"/>
          <c:val>
            <c:numRef>
              <c:f>Sheet1!$R$6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</c:ser>
        <c:ser>
          <c:idx val="3"/>
          <c:order val="3"/>
          <c:tx>
            <c:strRef>
              <c:f>Sheet1!$S$2:$S$5</c:f>
              <c:strCache>
                <c:ptCount val="1"/>
                <c:pt idx="0">
                  <c:v>B 20 30 25</c:v>
                </c:pt>
              </c:strCache>
            </c:strRef>
          </c:tx>
          <c:invertIfNegative val="0"/>
          <c:val>
            <c:numRef>
              <c:f>Sheet1!$S$6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4"/>
          <c:order val="4"/>
          <c:tx>
            <c:strRef>
              <c:f>Sheet1!$T$2:$T$5</c:f>
              <c:strCache>
                <c:ptCount val="1"/>
                <c:pt idx="0">
                  <c:v>C 0 0 15</c:v>
                </c:pt>
              </c:strCache>
            </c:strRef>
          </c:tx>
          <c:invertIfNegative val="0"/>
          <c:val>
            <c:numRef>
              <c:f>Sheet1!$T$6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3"/>
        <c:overlap val="36"/>
        <c:axId val="172776064"/>
        <c:axId val="172788352"/>
      </c:barChart>
      <c:catAx>
        <c:axId val="1727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88352"/>
        <c:crosses val="autoZero"/>
        <c:auto val="1"/>
        <c:lblAlgn val="ctr"/>
        <c:lblOffset val="100"/>
        <c:noMultiLvlLbl val="0"/>
      </c:catAx>
      <c:valAx>
        <c:axId val="172788352"/>
        <c:scaling>
          <c:orientation val="minMax"/>
        </c:scaling>
        <c:delete val="0"/>
        <c:axPos val="l"/>
        <c:majorGridlines>
          <c:spPr>
            <a:ln w="41275" cap="rnd" cmpd="dbl"/>
          </c:spPr>
        </c:majorGridlines>
        <c:numFmt formatCode="General" sourceLinked="1"/>
        <c:majorTickMark val="out"/>
        <c:minorTickMark val="none"/>
        <c:tickLblPos val="nextTo"/>
        <c:crossAx val="17277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$N$4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Scroll" dx="16" fmlaLink="$C$2" horiz="1" max="100" page="10" val="51"/>
</file>

<file path=xl/ctrlProps/ctrlProp6.xml><?xml version="1.0" encoding="utf-8"?>
<formControlPr xmlns="http://schemas.microsoft.com/office/spreadsheetml/2009/9/main" objectType="Scroll" dx="16" fmlaLink="$C$3" horiz="1" max="100" page="10" val="1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0</xdr:rowOff>
        </xdr:from>
        <xdr:to>
          <xdr:col>12</xdr:col>
          <xdr:colOff>200025</xdr:colOff>
          <xdr:row>5</xdr:row>
          <xdr:rowOff>76200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0</xdr:row>
          <xdr:rowOff>104775</xdr:rowOff>
        </xdr:from>
        <xdr:to>
          <xdr:col>11</xdr:col>
          <xdr:colOff>314325</xdr:colOff>
          <xdr:row>1</xdr:row>
          <xdr:rowOff>133350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Posta u Uzicu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</xdr:row>
          <xdr:rowOff>142875</xdr:rowOff>
        </xdr:from>
        <xdr:to>
          <xdr:col>11</xdr:col>
          <xdr:colOff>342900</xdr:colOff>
          <xdr:row>2</xdr:row>
          <xdr:rowOff>161925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Posta u Cacku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3</xdr:row>
          <xdr:rowOff>28575</xdr:rowOff>
        </xdr:from>
        <xdr:to>
          <xdr:col>12</xdr:col>
          <xdr:colOff>19050</xdr:colOff>
          <xdr:row>4</xdr:row>
          <xdr:rowOff>19050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Posta U Kraljevu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</xdr:row>
          <xdr:rowOff>19050</xdr:rowOff>
        </xdr:from>
        <xdr:to>
          <xdr:col>5</xdr:col>
          <xdr:colOff>85725</xdr:colOff>
          <xdr:row>1</xdr:row>
          <xdr:rowOff>180975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47625</xdr:rowOff>
        </xdr:from>
        <xdr:to>
          <xdr:col>5</xdr:col>
          <xdr:colOff>19050</xdr:colOff>
          <xdr:row>3</xdr:row>
          <xdr:rowOff>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242887</xdr:colOff>
      <xdr:row>17</xdr:row>
      <xdr:rowOff>28575</xdr:rowOff>
    </xdr:from>
    <xdr:to>
      <xdr:col>15</xdr:col>
      <xdr:colOff>547687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538162</xdr:colOff>
      <xdr:row>17</xdr:row>
      <xdr:rowOff>33337</xdr:rowOff>
    </xdr:from>
    <xdr:to>
      <xdr:col>8</xdr:col>
      <xdr:colOff>233362</xdr:colOff>
      <xdr:row>31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17"/>
  <sheetViews>
    <sheetView tabSelected="1" topLeftCell="C1" workbookViewId="0">
      <selection activeCell="Q2" activeCellId="1" sqref="C7:C14 Q2:T6"/>
    </sheetView>
  </sheetViews>
  <sheetFormatPr defaultRowHeight="15" x14ac:dyDescent="0.25"/>
  <cols>
    <col min="3" max="3" width="18.28515625" bestFit="1" customWidth="1"/>
  </cols>
  <sheetData>
    <row r="2" spans="2:20" ht="15.75" thickBot="1" x14ac:dyDescent="0.3">
      <c r="B2" t="s">
        <v>27</v>
      </c>
      <c r="C2">
        <v>51</v>
      </c>
      <c r="G2" s="25" t="s">
        <v>19</v>
      </c>
      <c r="H2" s="25"/>
      <c r="I2" s="25"/>
      <c r="Q2" s="24"/>
      <c r="R2" s="16" t="s">
        <v>24</v>
      </c>
      <c r="S2" s="16" t="s">
        <v>25</v>
      </c>
      <c r="T2" s="17" t="s">
        <v>26</v>
      </c>
    </row>
    <row r="3" spans="2:20" ht="16.5" thickTop="1" thickBot="1" x14ac:dyDescent="0.3">
      <c r="B3" t="s">
        <v>28</v>
      </c>
      <c r="C3">
        <v>19</v>
      </c>
      <c r="O3" t="s">
        <v>30</v>
      </c>
      <c r="P3">
        <f>VLOOKUP(N$4,Paretto,ROW(O3)-1,FALSE)</f>
        <v>60</v>
      </c>
      <c r="Q3" s="18">
        <v>1</v>
      </c>
      <c r="R3" s="19">
        <v>80</v>
      </c>
      <c r="S3" s="19">
        <v>20</v>
      </c>
      <c r="T3" s="20">
        <v>0</v>
      </c>
    </row>
    <row r="4" spans="2:20" ht="16.5" thickTop="1" thickBot="1" x14ac:dyDescent="0.3">
      <c r="B4" t="s">
        <v>29</v>
      </c>
      <c r="C4">
        <f>(100-(Zona1+Zona2))</f>
        <v>30</v>
      </c>
      <c r="N4">
        <v>3</v>
      </c>
      <c r="O4" t="s">
        <v>31</v>
      </c>
      <c r="P4">
        <f>VLOOKUP(N$4,Paretto,ROW(O4)-1,FALSE)</f>
        <v>25</v>
      </c>
      <c r="Q4" s="18">
        <v>2</v>
      </c>
      <c r="R4" s="19">
        <v>70</v>
      </c>
      <c r="S4" s="19">
        <v>30</v>
      </c>
      <c r="T4" s="20">
        <v>0</v>
      </c>
    </row>
    <row r="5" spans="2:20" ht="16.5" thickTop="1" thickBot="1" x14ac:dyDescent="0.3">
      <c r="O5" t="s">
        <v>32</v>
      </c>
      <c r="P5">
        <f>VLOOKUP(N$4,Paretto,ROW(O5)-1,FALSE)</f>
        <v>15</v>
      </c>
      <c r="Q5" s="18">
        <v>3</v>
      </c>
      <c r="R5" s="19">
        <v>60</v>
      </c>
      <c r="S5" s="19">
        <v>25</v>
      </c>
      <c r="T5" s="20">
        <v>15</v>
      </c>
    </row>
    <row r="6" spans="2:20" ht="16.5" thickTop="1" thickBot="1" x14ac:dyDescent="0.3">
      <c r="Q6" s="21">
        <v>4</v>
      </c>
      <c r="R6" s="22">
        <f>Zona1</f>
        <v>51</v>
      </c>
      <c r="S6" s="22">
        <f>Zona2</f>
        <v>19</v>
      </c>
      <c r="T6" s="23">
        <f>Zona3</f>
        <v>30</v>
      </c>
    </row>
    <row r="7" spans="2:20" ht="15.75" thickTop="1" x14ac:dyDescent="0.25">
      <c r="B7" s="4" t="s">
        <v>0</v>
      </c>
      <c r="C7" s="1" t="s">
        <v>1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8" t="s">
        <v>18</v>
      </c>
      <c r="N7" s="9" t="s">
        <v>20</v>
      </c>
      <c r="O7" s="15" t="s">
        <v>22</v>
      </c>
      <c r="P7" s="15" t="s">
        <v>23</v>
      </c>
      <c r="Q7" s="15" t="s">
        <v>24</v>
      </c>
      <c r="R7" s="15" t="s">
        <v>25</v>
      </c>
      <c r="S7" s="15" t="s">
        <v>26</v>
      </c>
    </row>
    <row r="8" spans="2:20" x14ac:dyDescent="0.25">
      <c r="B8" s="5">
        <v>1</v>
      </c>
      <c r="C8" s="2" t="s">
        <v>2</v>
      </c>
      <c r="D8" s="11">
        <v>17.5</v>
      </c>
      <c r="E8" s="11">
        <v>17.777777777777779</v>
      </c>
      <c r="F8" s="11">
        <v>16.216216216216218</v>
      </c>
      <c r="G8" s="11">
        <v>18.181818181818183</v>
      </c>
      <c r="H8" s="11">
        <v>21.052631578947366</v>
      </c>
      <c r="I8" s="11">
        <v>16.091954022988507</v>
      </c>
      <c r="J8" s="11">
        <v>20.3125</v>
      </c>
      <c r="K8" s="11">
        <v>15.555555555555555</v>
      </c>
      <c r="L8" s="11">
        <v>15</v>
      </c>
      <c r="M8" s="12">
        <v>15.625</v>
      </c>
      <c r="N8">
        <f>AVERAGE(D8:M8)</f>
        <v>17.331345333330361</v>
      </c>
      <c r="O8" s="26">
        <f>SUM(N$8:N8)</f>
        <v>17.331345333330361</v>
      </c>
      <c r="P8">
        <f>IF(O8&lt;P$3,P$3,IF(O8&lt;=P$3+P$4,P$4,P$5))</f>
        <v>60</v>
      </c>
      <c r="Q8">
        <f>IF($O8&lt;=P$3,N8,0)</f>
        <v>17.331345333330361</v>
      </c>
      <c r="R8">
        <f>IF($O8&lt;P$3,0,IF($O8&lt;=P$3+P$4,N$8,0))</f>
        <v>0</v>
      </c>
      <c r="S8">
        <f>IF($O8&lt;P$3,0,IF($O8&lt;=P$3+P$4,0,N8))</f>
        <v>0</v>
      </c>
    </row>
    <row r="9" spans="2:20" x14ac:dyDescent="0.25">
      <c r="B9" s="5">
        <v>2</v>
      </c>
      <c r="C9" s="2" t="s">
        <v>3</v>
      </c>
      <c r="D9" s="11">
        <v>15</v>
      </c>
      <c r="E9" s="11">
        <v>15.555555555555555</v>
      </c>
      <c r="F9" s="11">
        <v>13.513513513513514</v>
      </c>
      <c r="G9" s="11">
        <v>13.636363636363635</v>
      </c>
      <c r="H9" s="11">
        <v>10.526315789473683</v>
      </c>
      <c r="I9" s="11">
        <v>16.091954022988507</v>
      </c>
      <c r="J9" s="11">
        <v>20.3125</v>
      </c>
      <c r="K9" s="11">
        <v>15.555555555555555</v>
      </c>
      <c r="L9" s="11">
        <v>17.5</v>
      </c>
      <c r="M9" s="12">
        <v>18.75</v>
      </c>
      <c r="N9">
        <f>AVERAGE(D9:M9)</f>
        <v>15.644175807345045</v>
      </c>
      <c r="O9" s="26">
        <f>SUM(N$8:N9)</f>
        <v>32.975521140675404</v>
      </c>
      <c r="P9">
        <f t="shared" ref="P9:P14" si="0">IF(O9&lt;P$3,P$3,IF(O9&lt;=P$3+P$4,P$4,P$5))</f>
        <v>60</v>
      </c>
      <c r="Q9">
        <f t="shared" ref="Q9:Q14" si="1">IF($O9&lt;=P$3,N9,0)</f>
        <v>15.644175807345045</v>
      </c>
      <c r="R9">
        <f t="shared" ref="R9:R14" si="2">IF($O9&lt;P$3,0,IF($O9&lt;=P$3+P$4,N$8,0))</f>
        <v>0</v>
      </c>
      <c r="S9">
        <f t="shared" ref="S9:S14" si="3">IF($O9&lt;P$3,0,IF($O9&lt;=P$3+P$4,0,N9))</f>
        <v>0</v>
      </c>
    </row>
    <row r="10" spans="2:20" x14ac:dyDescent="0.25">
      <c r="B10" s="5">
        <v>6</v>
      </c>
      <c r="C10" s="2" t="s">
        <v>7</v>
      </c>
      <c r="D10" s="11">
        <v>17.5</v>
      </c>
      <c r="E10" s="11">
        <v>16.666666666666664</v>
      </c>
      <c r="F10" s="11">
        <v>18.918918918918919</v>
      </c>
      <c r="G10" s="11">
        <v>15.909090909090908</v>
      </c>
      <c r="H10" s="11">
        <v>15.789473684210526</v>
      </c>
      <c r="I10" s="11">
        <v>17.241379310344829</v>
      </c>
      <c r="J10" s="11">
        <v>9.375</v>
      </c>
      <c r="K10" s="11">
        <v>13.333333333333334</v>
      </c>
      <c r="L10" s="11">
        <v>12.5</v>
      </c>
      <c r="M10" s="12">
        <v>18.75</v>
      </c>
      <c r="N10">
        <f>AVERAGE(D10:M10)</f>
        <v>15.598386282256518</v>
      </c>
      <c r="O10" s="26">
        <f>SUM(N$8:N10)</f>
        <v>48.573907422931924</v>
      </c>
      <c r="P10">
        <f t="shared" si="0"/>
        <v>60</v>
      </c>
      <c r="Q10">
        <f t="shared" si="1"/>
        <v>15.598386282256518</v>
      </c>
      <c r="R10">
        <f t="shared" si="2"/>
        <v>0</v>
      </c>
      <c r="S10">
        <f t="shared" si="3"/>
        <v>0</v>
      </c>
    </row>
    <row r="11" spans="2:20" x14ac:dyDescent="0.25">
      <c r="B11" s="5">
        <v>3</v>
      </c>
      <c r="C11" s="2" t="s">
        <v>4</v>
      </c>
      <c r="D11" s="11">
        <v>12.5</v>
      </c>
      <c r="E11" s="11">
        <v>13.333333333333334</v>
      </c>
      <c r="F11" s="11">
        <v>13.513513513513514</v>
      </c>
      <c r="G11" s="11">
        <v>13.636363636363635</v>
      </c>
      <c r="H11" s="11">
        <v>13.157894736842104</v>
      </c>
      <c r="I11" s="11">
        <v>13.793103448275861</v>
      </c>
      <c r="J11" s="11">
        <v>17.1875</v>
      </c>
      <c r="K11" s="11">
        <v>11.111111111111111</v>
      </c>
      <c r="L11" s="11">
        <v>17.5</v>
      </c>
      <c r="M11" s="12">
        <v>18.75</v>
      </c>
      <c r="N11">
        <f>AVERAGE(D11:M11)</f>
        <v>14.448281977943958</v>
      </c>
      <c r="O11" s="26">
        <f>SUM(N$8:N11)</f>
        <v>63.022189400875881</v>
      </c>
      <c r="P11">
        <f t="shared" si="0"/>
        <v>25</v>
      </c>
      <c r="Q11">
        <f t="shared" si="1"/>
        <v>0</v>
      </c>
      <c r="R11">
        <f>IF($O11&lt;P$3,0,IF($O11&lt;=P$3+P$4,N8,0))</f>
        <v>17.331345333330361</v>
      </c>
      <c r="S11">
        <f t="shared" si="3"/>
        <v>0</v>
      </c>
    </row>
    <row r="12" spans="2:20" x14ac:dyDescent="0.25">
      <c r="B12" s="5">
        <v>4</v>
      </c>
      <c r="C12" s="2" t="s">
        <v>5</v>
      </c>
      <c r="D12" s="11">
        <v>15</v>
      </c>
      <c r="E12" s="11">
        <v>11.111111111111111</v>
      </c>
      <c r="F12" s="11">
        <v>18.918918918918919</v>
      </c>
      <c r="G12" s="11">
        <v>11.363636363636363</v>
      </c>
      <c r="H12" s="11">
        <v>10.526315789473683</v>
      </c>
      <c r="I12" s="11">
        <v>13.793103448275861</v>
      </c>
      <c r="J12" s="11">
        <v>18.75</v>
      </c>
      <c r="K12" s="11">
        <v>13.333333333333334</v>
      </c>
      <c r="L12" s="11">
        <v>15</v>
      </c>
      <c r="M12" s="12">
        <v>9.375</v>
      </c>
      <c r="N12">
        <f>AVERAGE(D12:M12)</f>
        <v>13.717141896474924</v>
      </c>
      <c r="O12" s="26">
        <f>SUM(N$8:N12)</f>
        <v>76.739331297350802</v>
      </c>
      <c r="P12">
        <f t="shared" si="0"/>
        <v>25</v>
      </c>
      <c r="Q12">
        <f t="shared" si="1"/>
        <v>0</v>
      </c>
      <c r="R12">
        <f>IF($O12&lt;P$3,0,IF($O12&lt;=P$3+P$4,N9,0))</f>
        <v>15.644175807345045</v>
      </c>
      <c r="S12">
        <f t="shared" si="3"/>
        <v>0</v>
      </c>
    </row>
    <row r="13" spans="2:20" x14ac:dyDescent="0.25">
      <c r="B13" s="5">
        <v>5</v>
      </c>
      <c r="C13" s="2" t="s">
        <v>6</v>
      </c>
      <c r="D13" s="11">
        <v>10</v>
      </c>
      <c r="E13" s="11">
        <v>12.222222222222221</v>
      </c>
      <c r="F13" s="11">
        <v>10.810810810810811</v>
      </c>
      <c r="G13" s="11">
        <v>14.772727272727273</v>
      </c>
      <c r="H13" s="11">
        <v>13.157894736842104</v>
      </c>
      <c r="I13" s="11">
        <v>14.942528735632186</v>
      </c>
      <c r="J13" s="11">
        <v>6.25</v>
      </c>
      <c r="K13" s="11">
        <v>15.555555555555555</v>
      </c>
      <c r="L13" s="11">
        <v>17.5</v>
      </c>
      <c r="M13" s="12">
        <v>14.0625</v>
      </c>
      <c r="N13">
        <f>AVERAGE(D13:M13)</f>
        <v>12.927423933379014</v>
      </c>
      <c r="O13" s="26">
        <f>SUM(N$8:N13)</f>
        <v>89.666755230729819</v>
      </c>
      <c r="P13">
        <f t="shared" si="0"/>
        <v>15</v>
      </c>
      <c r="Q13">
        <f t="shared" si="1"/>
        <v>0</v>
      </c>
      <c r="R13">
        <f t="shared" si="2"/>
        <v>0</v>
      </c>
      <c r="S13">
        <f t="shared" si="3"/>
        <v>12.927423933379014</v>
      </c>
    </row>
    <row r="14" spans="2:20" ht="15.75" thickBot="1" x14ac:dyDescent="0.3">
      <c r="B14" s="6">
        <v>7</v>
      </c>
      <c r="C14" s="3" t="s">
        <v>8</v>
      </c>
      <c r="D14" s="13">
        <v>12.5</v>
      </c>
      <c r="E14" s="13">
        <v>13.333333333333334</v>
      </c>
      <c r="F14" s="13">
        <v>8.1081081081081088</v>
      </c>
      <c r="G14" s="13">
        <v>12.5</v>
      </c>
      <c r="H14" s="13">
        <v>15.789473684210526</v>
      </c>
      <c r="I14" s="13">
        <v>8.0459770114942533</v>
      </c>
      <c r="J14" s="13">
        <v>7.8125</v>
      </c>
      <c r="K14" s="13">
        <v>15.555555555555555</v>
      </c>
      <c r="L14" s="13">
        <v>5</v>
      </c>
      <c r="M14" s="14">
        <v>4.6875</v>
      </c>
      <c r="N14">
        <f>AVERAGE(D14:M14)</f>
        <v>10.333244769270177</v>
      </c>
      <c r="O14">
        <f>SUM(N$8:N14)</f>
        <v>100</v>
      </c>
      <c r="P14">
        <f t="shared" si="0"/>
        <v>15</v>
      </c>
      <c r="Q14">
        <f t="shared" si="1"/>
        <v>0</v>
      </c>
      <c r="R14">
        <f t="shared" si="2"/>
        <v>0</v>
      </c>
      <c r="S14">
        <f t="shared" si="3"/>
        <v>10.333244769270177</v>
      </c>
    </row>
    <row r="15" spans="2:20" ht="15.75" thickTop="1" x14ac:dyDescent="0.25"/>
    <row r="17" spans="3:13" x14ac:dyDescent="0.25">
      <c r="C17" s="10" t="s">
        <v>21</v>
      </c>
      <c r="D17">
        <f t="shared" ref="D17:M17" si="4">SUM(D8:D14)</f>
        <v>100</v>
      </c>
      <c r="E17">
        <f t="shared" si="4"/>
        <v>99.999999999999986</v>
      </c>
      <c r="F17">
        <f t="shared" si="4"/>
        <v>100.00000000000001</v>
      </c>
      <c r="G17">
        <f t="shared" si="4"/>
        <v>100</v>
      </c>
      <c r="H17">
        <f t="shared" si="4"/>
        <v>99.999999999999986</v>
      </c>
      <c r="I17">
        <f t="shared" si="4"/>
        <v>100</v>
      </c>
      <c r="J17">
        <f t="shared" si="4"/>
        <v>100</v>
      </c>
      <c r="K17">
        <f t="shared" si="4"/>
        <v>100</v>
      </c>
      <c r="L17">
        <f t="shared" si="4"/>
        <v>100</v>
      </c>
      <c r="M17">
        <f t="shared" si="4"/>
        <v>100</v>
      </c>
    </row>
  </sheetData>
  <sortState ref="B8:N14">
    <sortCondition descending="1" ref="N8:N14"/>
  </sortState>
  <mergeCells count="1">
    <mergeCell ref="G2:I2"/>
  </mergeCells>
  <conditionalFormatting sqref="P8:P14">
    <cfRule type="cellIs" dxfId="2" priority="4" operator="equal">
      <formula>$P$8</formula>
    </cfRule>
    <cfRule type="cellIs" dxfId="1" priority="3" operator="equal">
      <formula>$P$11</formula>
    </cfRule>
  </conditionalFormatting>
  <conditionalFormatting sqref="P13:P14">
    <cfRule type="cellIs" priority="2" operator="equal">
      <formula>$P$13</formula>
    </cfRule>
    <cfRule type="cellIs" dxfId="0" priority="1" operator="equal">
      <formula>$P$13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Group Box 1">
              <controlPr defaultSize="0" autoFill="0" autoPict="0">
                <anchor moveWithCells="1">
                  <from>
                    <xdr:col>10</xdr:col>
                    <xdr:colOff>114300</xdr:colOff>
                    <xdr:row>0</xdr:row>
                    <xdr:rowOff>0</xdr:rowOff>
                  </from>
                  <to>
                    <xdr:col>12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10</xdr:col>
                    <xdr:colOff>123825</xdr:colOff>
                    <xdr:row>0</xdr:row>
                    <xdr:rowOff>104775</xdr:rowOff>
                  </from>
                  <to>
                    <xdr:col>11</xdr:col>
                    <xdr:colOff>314325</xdr:colOff>
                    <xdr:row>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10</xdr:col>
                    <xdr:colOff>152400</xdr:colOff>
                    <xdr:row>1</xdr:row>
                    <xdr:rowOff>142875</xdr:rowOff>
                  </from>
                  <to>
                    <xdr:col>11</xdr:col>
                    <xdr:colOff>342900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10</xdr:col>
                    <xdr:colOff>161925</xdr:colOff>
                    <xdr:row>3</xdr:row>
                    <xdr:rowOff>28575</xdr:rowOff>
                  </from>
                  <to>
                    <xdr:col>12</xdr:col>
                    <xdr:colOff>19050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Scroll Bar 5">
              <controlPr defaultSize="0" autoPict="0">
                <anchor moveWithCells="1">
                  <from>
                    <xdr:col>3</xdr:col>
                    <xdr:colOff>180975</xdr:colOff>
                    <xdr:row>1</xdr:row>
                    <xdr:rowOff>19050</xdr:rowOff>
                  </from>
                  <to>
                    <xdr:col>5</xdr:col>
                    <xdr:colOff>85725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Scroll Bar 6">
              <controlPr defaultSize="0" autoPict="0">
                <anchor moveWithCells="1">
                  <from>
                    <xdr:col>3</xdr:col>
                    <xdr:colOff>200025</xdr:colOff>
                    <xdr:row>2</xdr:row>
                    <xdr:rowOff>47625</xdr:rowOff>
                  </from>
                  <to>
                    <xdr:col>5</xdr:col>
                    <xdr:colOff>19050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N16"/>
  <sheetViews>
    <sheetView workbookViewId="0">
      <selection activeCell="G23" sqref="G23"/>
    </sheetView>
  </sheetViews>
  <sheetFormatPr defaultRowHeight="15" x14ac:dyDescent="0.25"/>
  <sheetData>
    <row r="10" spans="5:14" x14ac:dyDescent="0.25">
      <c r="E10" s="11">
        <f>(Sheet1!D8/Sheet1!D$17)*100</f>
        <v>17.5</v>
      </c>
      <c r="F10" s="11">
        <f>(Sheet1!E8/Sheet1!E$17)*100</f>
        <v>17.777777777777782</v>
      </c>
      <c r="G10" s="11">
        <f>(Sheet1!F8/Sheet1!F$17)*100</f>
        <v>16.216216216216214</v>
      </c>
      <c r="H10" s="11">
        <f>(Sheet1!G8/Sheet1!G$17)*100</f>
        <v>18.181818181818183</v>
      </c>
      <c r="I10" s="11">
        <f>(Sheet1!H8/Sheet1!H$17)*100</f>
        <v>21.05263157894737</v>
      </c>
      <c r="J10" s="11">
        <f>(Sheet1!I8/Sheet1!I$17)*100</f>
        <v>16.091954022988507</v>
      </c>
      <c r="K10" s="11">
        <f>(Sheet1!J8/Sheet1!J$17)*100</f>
        <v>20.3125</v>
      </c>
      <c r="L10" s="11">
        <f>(Sheet1!K8/Sheet1!K$17)*100</f>
        <v>15.555555555555555</v>
      </c>
      <c r="M10" s="11">
        <f>(Sheet1!L8/Sheet1!L$17)*100</f>
        <v>15</v>
      </c>
      <c r="N10" s="11">
        <f>(Sheet1!M8/Sheet1!M$17)*100</f>
        <v>15.625</v>
      </c>
    </row>
    <row r="11" spans="5:14" x14ac:dyDescent="0.25">
      <c r="E11" s="11">
        <f>(Sheet1!D9/Sheet1!D$17)*100</f>
        <v>15</v>
      </c>
      <c r="F11" s="11">
        <f>(Sheet1!E9/Sheet1!E$17)*100</f>
        <v>15.555555555555559</v>
      </c>
      <c r="G11" s="11">
        <f>(Sheet1!F9/Sheet1!F$17)*100</f>
        <v>13.513513513513512</v>
      </c>
      <c r="H11" s="11">
        <f>(Sheet1!G9/Sheet1!G$17)*100</f>
        <v>13.636363636363635</v>
      </c>
      <c r="I11" s="11">
        <f>(Sheet1!H9/Sheet1!H$17)*100</f>
        <v>10.526315789473685</v>
      </c>
      <c r="J11" s="11">
        <f>(Sheet1!I9/Sheet1!I$17)*100</f>
        <v>16.091954022988507</v>
      </c>
      <c r="K11" s="11">
        <f>(Sheet1!J9/Sheet1!J$17)*100</f>
        <v>20.3125</v>
      </c>
      <c r="L11" s="11">
        <f>(Sheet1!K9/Sheet1!K$17)*100</f>
        <v>15.555555555555555</v>
      </c>
      <c r="M11" s="11">
        <f>(Sheet1!L9/Sheet1!L$17)*100</f>
        <v>17.5</v>
      </c>
      <c r="N11" s="11">
        <f>(Sheet1!M9/Sheet1!M$17)*100</f>
        <v>18.75</v>
      </c>
    </row>
    <row r="12" spans="5:14" x14ac:dyDescent="0.25">
      <c r="E12" s="11">
        <f>(Sheet1!D10/Sheet1!D$17)*100</f>
        <v>17.5</v>
      </c>
      <c r="F12" s="11">
        <f>(Sheet1!E10/Sheet1!E$17)*100</f>
        <v>16.666666666666664</v>
      </c>
      <c r="G12" s="11">
        <f>(Sheet1!F10/Sheet1!F$17)*100</f>
        <v>18.918918918918916</v>
      </c>
      <c r="H12" s="11">
        <f>(Sheet1!G10/Sheet1!G$17)*100</f>
        <v>15.909090909090908</v>
      </c>
      <c r="I12" s="11">
        <f>(Sheet1!H10/Sheet1!H$17)*100</f>
        <v>15.789473684210527</v>
      </c>
      <c r="J12" s="11">
        <f>(Sheet1!I10/Sheet1!I$17)*100</f>
        <v>17.241379310344829</v>
      </c>
      <c r="K12" s="11">
        <f>(Sheet1!J10/Sheet1!J$17)*100</f>
        <v>9.375</v>
      </c>
      <c r="L12" s="11">
        <f>(Sheet1!K10/Sheet1!K$17)*100</f>
        <v>13.333333333333334</v>
      </c>
      <c r="M12" s="11">
        <f>(Sheet1!L10/Sheet1!L$17)*100</f>
        <v>12.5</v>
      </c>
      <c r="N12" s="11">
        <f>(Sheet1!M10/Sheet1!M$17)*100</f>
        <v>18.75</v>
      </c>
    </row>
    <row r="13" spans="5:14" x14ac:dyDescent="0.25">
      <c r="E13" s="11">
        <f>(Sheet1!D11/Sheet1!D$17)*100</f>
        <v>12.5</v>
      </c>
      <c r="F13" s="11">
        <f>(Sheet1!E11/Sheet1!E$17)*100</f>
        <v>13.333333333333336</v>
      </c>
      <c r="G13" s="11">
        <f>(Sheet1!F11/Sheet1!F$17)*100</f>
        <v>13.513513513513512</v>
      </c>
      <c r="H13" s="11">
        <f>(Sheet1!G11/Sheet1!G$17)*100</f>
        <v>13.636363636363635</v>
      </c>
      <c r="I13" s="11">
        <f>(Sheet1!H11/Sheet1!H$17)*100</f>
        <v>13.157894736842108</v>
      </c>
      <c r="J13" s="11">
        <f>(Sheet1!I11/Sheet1!I$17)*100</f>
        <v>13.793103448275861</v>
      </c>
      <c r="K13" s="11">
        <f>(Sheet1!J11/Sheet1!J$17)*100</f>
        <v>17.1875</v>
      </c>
      <c r="L13" s="11">
        <f>(Sheet1!K11/Sheet1!K$17)*100</f>
        <v>11.111111111111111</v>
      </c>
      <c r="M13" s="11">
        <f>(Sheet1!L11/Sheet1!L$17)*100</f>
        <v>17.5</v>
      </c>
      <c r="N13" s="11">
        <f>(Sheet1!M11/Sheet1!M$17)*100</f>
        <v>18.75</v>
      </c>
    </row>
    <row r="14" spans="5:14" x14ac:dyDescent="0.25">
      <c r="E14" s="11">
        <f>(Sheet1!D12/Sheet1!D$17)*100</f>
        <v>15</v>
      </c>
      <c r="F14" s="11">
        <f>(Sheet1!E12/Sheet1!E$17)*100</f>
        <v>11.111111111111112</v>
      </c>
      <c r="G14" s="11">
        <f>(Sheet1!F12/Sheet1!F$17)*100</f>
        <v>18.918918918918916</v>
      </c>
      <c r="H14" s="11">
        <f>(Sheet1!G12/Sheet1!G$17)*100</f>
        <v>11.363636363636363</v>
      </c>
      <c r="I14" s="11">
        <f>(Sheet1!H12/Sheet1!H$17)*100</f>
        <v>10.526315789473685</v>
      </c>
      <c r="J14" s="11">
        <f>(Sheet1!I12/Sheet1!I$17)*100</f>
        <v>13.793103448275861</v>
      </c>
      <c r="K14" s="11">
        <f>(Sheet1!J12/Sheet1!J$17)*100</f>
        <v>18.75</v>
      </c>
      <c r="L14" s="11">
        <f>(Sheet1!K12/Sheet1!K$17)*100</f>
        <v>13.333333333333334</v>
      </c>
      <c r="M14" s="11">
        <f>(Sheet1!L12/Sheet1!L$17)*100</f>
        <v>15</v>
      </c>
      <c r="N14" s="11">
        <f>(Sheet1!M12/Sheet1!M$17)*100</f>
        <v>9.375</v>
      </c>
    </row>
    <row r="15" spans="5:14" x14ac:dyDescent="0.25">
      <c r="E15" s="11">
        <f>(Sheet1!D13/Sheet1!D$17)*100</f>
        <v>10</v>
      </c>
      <c r="F15" s="11">
        <f>(Sheet1!E13/Sheet1!E$17)*100</f>
        <v>12.222222222222223</v>
      </c>
      <c r="G15" s="11">
        <f>(Sheet1!F13/Sheet1!F$17)*100</f>
        <v>10.810810810810809</v>
      </c>
      <c r="H15" s="11">
        <f>(Sheet1!G13/Sheet1!G$17)*100</f>
        <v>14.772727272727273</v>
      </c>
      <c r="I15" s="11">
        <f>(Sheet1!H13/Sheet1!H$17)*100</f>
        <v>13.157894736842108</v>
      </c>
      <c r="J15" s="11">
        <f>(Sheet1!I13/Sheet1!I$17)*100</f>
        <v>14.942528735632186</v>
      </c>
      <c r="K15" s="11">
        <f>(Sheet1!J13/Sheet1!J$17)*100</f>
        <v>6.25</v>
      </c>
      <c r="L15" s="11">
        <f>(Sheet1!K13/Sheet1!K$17)*100</f>
        <v>15.555555555555555</v>
      </c>
      <c r="M15" s="11">
        <f>(Sheet1!L13/Sheet1!L$17)*100</f>
        <v>17.5</v>
      </c>
      <c r="N15" s="11">
        <f>(Sheet1!M13/Sheet1!M$17)*100</f>
        <v>14.0625</v>
      </c>
    </row>
    <row r="16" spans="5:14" x14ac:dyDescent="0.25">
      <c r="E16" s="11">
        <f>(Sheet1!D14/Sheet1!D$17)*100</f>
        <v>12.5</v>
      </c>
      <c r="F16" s="11">
        <f>(Sheet1!E14/Sheet1!E$17)*100</f>
        <v>13.333333333333336</v>
      </c>
      <c r="G16" s="11">
        <f>(Sheet1!F14/Sheet1!F$17)*100</f>
        <v>8.108108108108107</v>
      </c>
      <c r="H16" s="11">
        <f>(Sheet1!G14/Sheet1!G$17)*100</f>
        <v>12.5</v>
      </c>
      <c r="I16" s="11">
        <f>(Sheet1!H14/Sheet1!H$17)*100</f>
        <v>15.789473684210527</v>
      </c>
      <c r="J16" s="11">
        <f>(Sheet1!I14/Sheet1!I$17)*100</f>
        <v>8.0459770114942533</v>
      </c>
      <c r="K16" s="11">
        <f>(Sheet1!J14/Sheet1!J$17)*100</f>
        <v>7.8125</v>
      </c>
      <c r="L16" s="11">
        <f>(Sheet1!K14/Sheet1!K$17)*100</f>
        <v>15.555555555555555</v>
      </c>
      <c r="M16" s="11">
        <f>(Sheet1!L14/Sheet1!L$17)*100</f>
        <v>5</v>
      </c>
      <c r="N16" s="11">
        <f>(Sheet1!M14/Sheet1!M$17)*100</f>
        <v>4.6875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Paretto</vt:lpstr>
      <vt:lpstr>Zona1</vt:lpstr>
      <vt:lpstr>Zona2</vt:lpstr>
      <vt:lpstr>Zona3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2019-12-08T12:28:02Z</dcterms:created>
  <dcterms:modified xsi:type="dcterms:W3CDTF">2019-12-08T15:31:49Z</dcterms:modified>
</cp:coreProperties>
</file>