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lder.csv\"/>
    </mc:Choice>
  </mc:AlternateContent>
  <xr:revisionPtr revIDLastSave="0" documentId="8_{8A1BAAC3-35BC-4FE0-8531-B899C2F800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/>
  <c r="F9" i="2"/>
  <c r="F45" i="1"/>
  <c r="F9" i="3"/>
  <c r="F10" i="3"/>
  <c r="F11" i="3"/>
  <c r="E10" i="3"/>
  <c r="E11" i="3"/>
  <c r="E9" i="3"/>
  <c r="E9" i="2"/>
  <c r="D10" i="3"/>
  <c r="D11" i="3"/>
  <c r="D9" i="3"/>
  <c r="C9" i="2"/>
  <c r="C10" i="3"/>
  <c r="C11" i="3"/>
  <c r="C9" i="3"/>
  <c r="B10" i="3"/>
  <c r="B11" i="3"/>
  <c r="B9" i="3"/>
  <c r="F2" i="3"/>
  <c r="F3" i="3"/>
  <c r="F4" i="3"/>
  <c r="F5" i="3"/>
  <c r="F2" i="2"/>
  <c r="F4" i="2"/>
  <c r="F3" i="2"/>
  <c r="E5" i="3"/>
  <c r="E4" i="3"/>
  <c r="E3" i="3"/>
  <c r="E2" i="3"/>
  <c r="D5" i="3"/>
  <c r="D4" i="3"/>
  <c r="D3" i="3"/>
  <c r="D2" i="3"/>
  <c r="C5" i="3"/>
  <c r="C4" i="3"/>
  <c r="C3" i="3"/>
  <c r="C2" i="3"/>
  <c r="B5" i="3"/>
  <c r="B4" i="3"/>
  <c r="B3" i="3"/>
  <c r="B2" i="3"/>
  <c r="F49" i="1"/>
  <c r="F48" i="1"/>
  <c r="F47" i="1"/>
  <c r="F44" i="1"/>
  <c r="F43" i="1"/>
  <c r="F42" i="1"/>
  <c r="F39" i="1"/>
  <c r="F38" i="1"/>
  <c r="F37" i="1"/>
  <c r="F36" i="1"/>
  <c r="F33" i="1"/>
  <c r="F32" i="1"/>
  <c r="F29" i="1"/>
  <c r="F31" i="1"/>
  <c r="F30" i="1"/>
  <c r="F10" i="2"/>
  <c r="F11" i="2"/>
  <c r="E10" i="2"/>
  <c r="E11" i="2"/>
  <c r="D10" i="2"/>
  <c r="D11" i="2"/>
  <c r="D9" i="2"/>
  <c r="C10" i="2"/>
  <c r="C11" i="2"/>
  <c r="B10" i="2"/>
  <c r="B11" i="2"/>
  <c r="B9" i="2"/>
  <c r="F5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<sst xmlns="http://schemas.openxmlformats.org/spreadsheetml/2006/main" count="1531" uniqueCount="76">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</sst>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L14" sqref="L14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7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3">
      <c r="F28" s="3" t="s">
        <v>23</v>
      </c>
    </row>
    <row r="29" spans="1:7" x14ac:dyDescent="0.3">
      <c r="E29" s="4" t="s">
        <v>35</v>
      </c>
      <c r="F29">
        <f>COUNTIFS(G2:G25,"Boston")</f>
        <v>4</v>
      </c>
    </row>
    <row r="30" spans="1:7" x14ac:dyDescent="0.3">
      <c r="E30" s="4" t="s">
        <v>36</v>
      </c>
      <c r="F30">
        <f>COUNTIFS(D2:D25,"microwave")</f>
        <v>5</v>
      </c>
    </row>
    <row r="31" spans="1:7" x14ac:dyDescent="0.3">
      <c r="E31" s="4" t="s">
        <v>37</v>
      </c>
      <c r="F31">
        <f>COUNTIF(F2:F25,"truck 3")</f>
        <v>8</v>
      </c>
    </row>
    <row r="32" spans="1:7" x14ac:dyDescent="0.3">
      <c r="E32" s="4" t="s">
        <v>38</v>
      </c>
      <c r="F32">
        <f>COUNTIF(C2:C25,"Peter White")</f>
        <v>6</v>
      </c>
    </row>
    <row r="33" spans="5:6" x14ac:dyDescent="0.3">
      <c r="E33" s="4" t="s">
        <v>30</v>
      </c>
      <c r="F33">
        <f>COUNTIF(E2:E25,"&lt;20")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SUMIF(D2:D25,"refrigerator",E2:E25)</f>
        <v>105</v>
      </c>
    </row>
    <row r="37" spans="5:6" x14ac:dyDescent="0.3">
      <c r="E37" s="4" t="s">
        <v>28</v>
      </c>
      <c r="F37">
        <f>SUMIF(D2:D25,"washing machine",E2:E25)</f>
        <v>164</v>
      </c>
    </row>
    <row r="38" spans="5:6" x14ac:dyDescent="0.3">
      <c r="E38" s="4" t="s">
        <v>34</v>
      </c>
      <c r="F38">
        <f>SUMIF(F2:F25,"truck 4",E2:E25)</f>
        <v>156</v>
      </c>
    </row>
    <row r="39" spans="5:6" x14ac:dyDescent="0.3">
      <c r="E39" s="4" t="s">
        <v>44</v>
      </c>
      <c r="F39">
        <f>SUMIF(F2:F25,"truck 1,truck 2,truck 3,truck 4",E2:E25)</f>
        <v>0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COUNTIFS(D2:D25,"microwave",G2:G25,"Boston")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COUNTIFS(G2:G25,"Boston",B2:B25,"&gt;2/3/2013")</f>
        <v>0</v>
      </c>
    </row>
    <row r="45" spans="5:6" x14ac:dyDescent="0.3">
      <c r="E45" s="4" t="s">
        <v>42</v>
      </c>
      <c r="F45">
        <f>COUNTIF(E2:E25,"&gt;2/3/2013 and &lt;2/6/2013")</f>
        <v>0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SUMIFS(E2:E25,B2:B25,"&gt;2/3/2013 and &lt;2/6/2013")</f>
        <v>0</v>
      </c>
    </row>
    <row r="52" spans="5:6" x14ac:dyDescent="0.3">
      <c r="E52" s="4" t="s">
        <v>32</v>
      </c>
      <c r="F52">
        <f>SUMIFS(E2:E25,G2:G25,"NY,Baltimore,Philadelphia")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34" workbookViewId="0">
      <selection activeCell="F10" sqref="F1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COUNTIF(B16:B241,"Shaving")</f>
        <v>71</v>
      </c>
      <c r="C2" s="2">
        <f>SUMIF(B16:B241,"Shaving",E16:E241)</f>
        <v>717</v>
      </c>
      <c r="D2" s="2">
        <f>COUNTIFS(D16:D241,"cash",B16:B241,"Shaving")</f>
        <v>42</v>
      </c>
      <c r="E2" s="2">
        <f>COUNTIFS(D16:D241,"credit card",B16:B241,"shaving")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>COUNTIF(B17:B242,"Washing and combing")</f>
        <v>46</v>
      </c>
      <c r="C3" s="2">
        <f>SUMIF(B17:B242,"Washing and combing",E17:E242)</f>
        <v>1934</v>
      </c>
      <c r="D3" s="2">
        <f>COUNTIFS(D17:D242,"cash",B17:B242,"Washing and combing")</f>
        <v>31</v>
      </c>
      <c r="E3" s="2">
        <f>COUNTIFS(D17:D242,"credit card",B17:B242,"Washing and combing")</f>
        <v>15</v>
      </c>
      <c r="F3" s="2">
        <f t="shared" ref="F3:F6" si="0">SUMIFS($E$16:$E$241,$D$16:$D$241,"cash",$B$16:$B$241,A3)</f>
        <v>1350</v>
      </c>
    </row>
    <row r="4" spans="1:6" x14ac:dyDescent="0.3">
      <c r="A4" s="10" t="s">
        <v>48</v>
      </c>
      <c r="B4" s="2">
        <f>COUNTIF(B18:B243,"Dyeing")</f>
        <v>50</v>
      </c>
      <c r="C4" s="2">
        <f>SUMIF(B18:B243,"Dyeing",E18:E243)</f>
        <v>1650</v>
      </c>
      <c r="D4" s="2">
        <f>COUNTIFS(D18:D243,"cash",B18:B243,"Dyeing")</f>
        <v>35</v>
      </c>
      <c r="E4" s="2">
        <f>COUNTIFS(D18:D243,"credit card",B18:B243,"Dyeing")</f>
        <v>15</v>
      </c>
      <c r="F4" s="2">
        <f t="shared" si="0"/>
        <v>1155</v>
      </c>
    </row>
    <row r="5" spans="1:6" x14ac:dyDescent="0.3">
      <c r="A5" s="2" t="s">
        <v>52</v>
      </c>
      <c r="B5" s="2">
        <f>COUNTIF(B19:B244,"Meeting hairstyles")</f>
        <v>32</v>
      </c>
      <c r="C5" s="2">
        <f>SUMIF(B19:B244,"Meeting hairstyles",E19:E244)</f>
        <v>1119</v>
      </c>
      <c r="D5" s="2">
        <f>COUNTIFS(D19:D244,"cash",B19:B244,"Meeting hairstyles")</f>
        <v>21</v>
      </c>
      <c r="E5" s="2">
        <f>COUNTIFS(D19:D244,"credit card",B19:B244,"Meeting hairstyles")</f>
        <v>11</v>
      </c>
      <c r="F5" s="2">
        <f t="shared" si="0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COUNTIF($C$16:$C$241,A9)</f>
        <v>25</v>
      </c>
      <c r="C9" s="2">
        <f>SUMIF($C$16:$C$241,A9,$E$16:$E$241)</f>
        <v>688</v>
      </c>
      <c r="D9" s="2">
        <f>COUNTIFS($B$16:$B$241,"shaving",$C$16:$C$241,A9)</f>
        <v>7</v>
      </c>
      <c r="E9" s="2">
        <f>COUNTIFS($B$16:$B$241,"Kids",$C$16:$C$241,A9)</f>
        <v>1</v>
      </c>
      <c r="F9" s="2">
        <f>SUMIFS($E$16:$E$241,$B$16:$B$241,"Shaving",$A$16:$A$241,"&gt;5/10/2013 and &lt;5/20/2013",$C$16:$C$241,A9)</f>
        <v>0</v>
      </c>
    </row>
    <row r="10" spans="1:6" x14ac:dyDescent="0.3">
      <c r="A10" s="9" t="s">
        <v>54</v>
      </c>
      <c r="B10" s="2">
        <f t="shared" ref="B10:B11" si="1">COUNTIF($C$16:$C$241,A10)</f>
        <v>31</v>
      </c>
      <c r="C10" s="2">
        <f t="shared" ref="C10:C11" si="2">SUMIF($C$16:$C$241,A10,$E$16:$E$241)</f>
        <v>965</v>
      </c>
      <c r="D10" s="2">
        <f t="shared" ref="D10:D11" si="3">COUNTIFS($B$16:$B$241,"shaving",$C$16:$C$241,A10)</f>
        <v>8</v>
      </c>
      <c r="E10" s="2">
        <f t="shared" ref="E10:E11" si="4">COUNTIFS($B$16:$B$241,"Kids",$C$16:$C$241,A10)</f>
        <v>1</v>
      </c>
      <c r="F10" s="2">
        <f t="shared" ref="F10:F11" si="5">SUMIFS($E$16:$E$241,$B$16:$B$241,"Shaving",$A$16:$A$241,"&gt;5/10/2013 and &lt;5/20/2013",$C$16:$C$241,A10)</f>
        <v>0</v>
      </c>
    </row>
    <row r="11" spans="1:6" x14ac:dyDescent="0.3">
      <c r="A11" s="9" t="s">
        <v>56</v>
      </c>
      <c r="B11" s="2">
        <f t="shared" si="1"/>
        <v>23</v>
      </c>
      <c r="C11" s="2">
        <f t="shared" si="2"/>
        <v>701</v>
      </c>
      <c r="D11" s="2">
        <f t="shared" si="3"/>
        <v>5</v>
      </c>
      <c r="E11" s="2">
        <f t="shared" si="4"/>
        <v>1</v>
      </c>
      <c r="F11" s="2">
        <f t="shared" si="5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topLeftCell="A10" workbookViewId="0">
      <selection activeCell="F10" sqref="F1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>SUMIFS($E$16:$E$241,$D$16:$D$241,"cash",$B$16:$B$241,A4)</f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ref="F3:F5" si="4">SUMIFS($E$16:$E$241,$D$16:$D$241,"cash",$B$16:$B$241,A5)</f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B8" sqref="B8:K8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aamir sohail</cp:lastModifiedBy>
  <dcterms:created xsi:type="dcterms:W3CDTF">2013-06-05T17:23:06Z</dcterms:created>
  <dcterms:modified xsi:type="dcterms:W3CDTF">2022-02-08T09:01:40Z</dcterms:modified>
</cp:coreProperties>
</file>