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D:\2)  DOCUMENTS\3)-Documentos de conocimiento\2)-Programacion y archivos de manejo de datos\1)-Data Science\2)-Diplomado en Big Data y Data Science\Estadística en Organizaciones\2)-Visualization\"/>
    </mc:Choice>
  </mc:AlternateContent>
  <xr:revisionPtr revIDLastSave="0" documentId="13_ncr:1_{03F777D8-EE8A-4A2B-91E2-61A77EC0350F}" xr6:coauthVersionLast="45" xr6:coauthVersionMax="45" xr10:uidLastSave="{00000000-0000-0000-0000-000000000000}"/>
  <bookViews>
    <workbookView xWindow="-120" yWindow="-120" windowWidth="20730" windowHeight="11160" firstSheet="3" activeTab="5" xr2:uid="{0007C049-A62D-472A-A65E-460ABE0FF797}"/>
  </bookViews>
  <sheets>
    <sheet name="DCB0" sheetId="3" r:id="rId1"/>
    <sheet name="QUÉ" sheetId="11" r:id="rId2"/>
    <sheet name="DCB" sheetId="1" r:id="rId3"/>
    <sheet name="DNA 1" sheetId="18" r:id="rId4"/>
    <sheet name="DNA 2" sheetId="4" r:id="rId5"/>
    <sheet name="DNA 3" sheetId="19" r:id="rId6"/>
  </sheets>
  <definedNames>
    <definedName name="_xlchart.v1.0" hidden="1">'DNA 1'!$C$4:$C$33</definedName>
    <definedName name="_xlchart.v1.1" hidden="1">'DNA 2'!$C$4:$C$33</definedName>
    <definedName name="_xlchart.v1.2" hidden="1">'DNA 2'!$C$4:$C$33</definedName>
    <definedName name="_xlchart.v1.3" hidden="1">'DNA 3'!$B$4:$B$21</definedName>
    <definedName name="_xlchart.v1.4" hidden="1">'DNA 3'!$C$4:$C$21</definedName>
    <definedName name="_xlchart.v1.5" hidden="1">'DNA 3'!$B$4:$B$21</definedName>
    <definedName name="_xlchart.v1.6" hidden="1">'DNA 3'!$C$4:$C$21</definedName>
    <definedName name="mesdos">'DNA 3'!$C$4:$C$21</definedName>
    <definedName name="mesuno">'DNA 3'!$B$4:$B$21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9" l="1"/>
  <c r="H5" i="19"/>
  <c r="H4" i="19"/>
  <c r="G6" i="19"/>
  <c r="G5" i="19"/>
  <c r="G4" i="19"/>
  <c r="G6" i="4"/>
  <c r="G5" i="4"/>
  <c r="G4" i="4"/>
  <c r="J6" i="18"/>
  <c r="J5" i="18"/>
  <c r="J4" i="18"/>
  <c r="G4" i="18"/>
  <c r="E12" i="18" l="1"/>
  <c r="E9" i="18"/>
  <c r="E12" i="4" l="1"/>
  <c r="E9" i="4"/>
  <c r="G6" i="18" l="1"/>
  <c r="G5" i="18"/>
</calcChain>
</file>

<file path=xl/sharedStrings.xml><?xml version="1.0" encoding="utf-8"?>
<sst xmlns="http://schemas.openxmlformats.org/spreadsheetml/2006/main" count="105" uniqueCount="50">
  <si>
    <t>Dia</t>
  </si>
  <si>
    <t>Q1</t>
  </si>
  <si>
    <t>Q2</t>
  </si>
  <si>
    <t>Q3</t>
  </si>
  <si>
    <t>Venta</t>
  </si>
  <si>
    <t>Mediana</t>
  </si>
  <si>
    <t>Caja de rango intercuartil</t>
  </si>
  <si>
    <t>La mediana está representada por la línea en la caja.</t>
  </si>
  <si>
    <t>Los bigotes</t>
  </si>
  <si>
    <t>Valores atípicos</t>
  </si>
  <si>
    <t>MEDIA ARITMÉTICA</t>
  </si>
  <si>
    <t>DATOS ORDENADOS</t>
  </si>
  <si>
    <t>CUARTILES (=CUARTIL.EXC)</t>
  </si>
  <si>
    <t>=CUARTIL.EXC)</t>
  </si>
  <si>
    <t>=CUARTIL.EXC</t>
  </si>
  <si>
    <t>=CUARTIL</t>
  </si>
  <si>
    <t>MEDIANA</t>
  </si>
  <si>
    <t>UNIDADES</t>
  </si>
  <si>
    <t>MES1</t>
  </si>
  <si>
    <t>MES2</t>
  </si>
  <si>
    <t>PRODUCTO1</t>
  </si>
  <si>
    <t>NOMBRE</t>
  </si>
  <si>
    <t>La empresa requiere analizar las ventas</t>
  </si>
  <si>
    <t>La empresa requiere analizar la distribución de las ventas del mes</t>
  </si>
  <si>
    <t>La empresa requiere analizar el comportamiento de las ventas en unidades de dos productos en dos meses diferentes.</t>
  </si>
  <si>
    <t>Q1
(25%)</t>
  </si>
  <si>
    <t>Q2
(50%)</t>
  </si>
  <si>
    <t>Q3
(75%)</t>
  </si>
  <si>
    <t>¿QUÉ ES UN DIAGRAMA DE CAJA Y BIGOTES?</t>
  </si>
  <si>
    <t>Valor mayor y menor de los datos</t>
  </si>
  <si>
    <r>
      <t>Son observaciones que numéricamente son distantes del resto de los datos</t>
    </r>
    <r>
      <rPr>
        <sz val="14"/>
        <color theme="1"/>
        <rFont val="Arial"/>
        <family val="2"/>
      </rPr>
      <t>.</t>
    </r>
  </si>
  <si>
    <t>Representan el rango del 25 % de los valores de la parte superior y el 25 % de la parte inferior,</t>
  </si>
  <si>
    <t>DIAGRAMA DE CAJA Y BIGOTES</t>
  </si>
  <si>
    <t xml:space="preserve">La caja de rango intercuartil representa el 50% central de los datos, es decir </t>
  </si>
  <si>
    <t>muestra la distancia entre el primer cuartil y el tercer cuartil (Q3-Q1).</t>
  </si>
  <si>
    <t>excluyendo los valores atípicos.</t>
  </si>
  <si>
    <t>Columna1</t>
  </si>
  <si>
    <t>Columna2</t>
  </si>
  <si>
    <t>Media</t>
  </si>
  <si>
    <t>Error típico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</si>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</sst>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color rgb="FF222222"/>
      <name val="Arial"/>
      <family val="2"/>
    </font>
    <font>
      <b/>
      <sz val="20"/>
      <color theme="1"/>
      <name val="Arial"/>
      <family val="2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58">
    <xf numFmtId="0" fontId="0" fillId="0" borderId="0" xfId="0"/>
    <xf numFmtId="0" fontId="1" fillId="0" borderId="1" xfId="0" applyFont="1" applyBorder="1" applyAlignment="1">
      <alignment horizontal="center"/>
    </xf>
    <xf numFmtId="164" fontId="0" fillId="0" borderId="1" xfId="1" applyNumberFormat="1" applyFont="1" applyBorder="1"/>
    <xf numFmtId="164" fontId="0" fillId="0" borderId="0" xfId="0" applyNumberFormat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ill="1" applyBorder="1" applyAlignment="1"/>
    <xf numFmtId="0" fontId="8" fillId="0" borderId="0" xfId="0" applyFont="1" applyAlignment="1">
      <alignment vertical="center"/>
    </xf>
    <xf numFmtId="0" fontId="8" fillId="0" borderId="0" xfId="0" applyFont="1"/>
    <xf numFmtId="0" fontId="9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9" fontId="0" fillId="0" borderId="1" xfId="0" applyNumberFormat="1" applyBorder="1" applyAlignment="1">
      <alignment horizontal="center"/>
    </xf>
    <xf numFmtId="0" fontId="0" fillId="3" borderId="0" xfId="0" applyFill="1"/>
    <xf numFmtId="0" fontId="10" fillId="0" borderId="0" xfId="0" applyFont="1"/>
    <xf numFmtId="164" fontId="5" fillId="4" borderId="1" xfId="1" applyNumberFormat="1" applyFont="1" applyFill="1" applyBorder="1"/>
    <xf numFmtId="0" fontId="5" fillId="6" borderId="1" xfId="0" applyFont="1" applyFill="1" applyBorder="1"/>
    <xf numFmtId="0" fontId="5" fillId="6" borderId="1" xfId="0" applyFont="1" applyFill="1" applyBorder="1" applyAlignment="1">
      <alignment horizontal="center"/>
    </xf>
    <xf numFmtId="164" fontId="5" fillId="6" borderId="1" xfId="1" applyNumberFormat="1" applyFont="1" applyFill="1" applyBorder="1"/>
    <xf numFmtId="43" fontId="0" fillId="0" borderId="1" xfId="1" applyNumberFormat="1" applyFont="1" applyBorder="1"/>
    <xf numFmtId="0" fontId="1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164" fontId="0" fillId="3" borderId="1" xfId="1" applyNumberFormat="1" applyFont="1" applyFill="1" applyBorder="1"/>
    <xf numFmtId="0" fontId="1" fillId="2" borderId="0" xfId="0" applyFont="1" applyFill="1" applyAlignment="1">
      <alignment horizontal="center"/>
    </xf>
    <xf numFmtId="164" fontId="0" fillId="0" borderId="0" xfId="0" applyNumberFormat="1" applyFill="1" applyBorder="1" applyAlignment="1"/>
    <xf numFmtId="0" fontId="5" fillId="7" borderId="1" xfId="0" applyFont="1" applyFill="1" applyBorder="1" applyAlignment="1">
      <alignment horizontal="center"/>
    </xf>
    <xf numFmtId="1" fontId="5" fillId="7" borderId="1" xfId="0" applyNumberFormat="1" applyFont="1" applyFill="1" applyBorder="1" applyAlignment="1">
      <alignment horizontal="center"/>
    </xf>
    <xf numFmtId="164" fontId="0" fillId="0" borderId="1" xfId="1" applyNumberFormat="1" applyFont="1" applyBorder="1" applyAlignment="1"/>
    <xf numFmtId="0" fontId="6" fillId="3" borderId="0" xfId="0" applyFont="1" applyFill="1"/>
    <xf numFmtId="1" fontId="0" fillId="0" borderId="0" xfId="0" applyNumberFormat="1"/>
    <xf numFmtId="1" fontId="11" fillId="9" borderId="1" xfId="0" applyNumberFormat="1" applyFont="1" applyFill="1" applyBorder="1" applyAlignment="1">
      <alignment horizontal="center"/>
    </xf>
    <xf numFmtId="0" fontId="11" fillId="1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164" fontId="1" fillId="0" borderId="2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5" fillId="6" borderId="6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164" fontId="1" fillId="8" borderId="2" xfId="1" applyNumberFormat="1" applyFont="1" applyFill="1" applyBorder="1" applyAlignment="1">
      <alignment horizontal="center"/>
    </xf>
    <xf numFmtId="164" fontId="1" fillId="8" borderId="4" xfId="1" applyNumberFormat="1" applyFont="1" applyFill="1" applyBorder="1" applyAlignment="1">
      <alignment horizontal="center"/>
    </xf>
    <xf numFmtId="164" fontId="1" fillId="8" borderId="5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3" xfId="0" quotePrefix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1" fillId="8" borderId="1" xfId="1" applyNumberFormat="1" applyFont="1" applyFill="1" applyBorder="1" applyAlignment="1">
      <alignment horizontal="center"/>
    </xf>
    <xf numFmtId="164" fontId="1" fillId="0" borderId="2" xfId="0" applyNumberFormat="1" applyFont="1" applyBorder="1" applyAlignment="1"/>
    <xf numFmtId="0" fontId="1" fillId="0" borderId="4" xfId="0" applyFont="1" applyBorder="1" applyAlignment="1"/>
    <xf numFmtId="0" fontId="1" fillId="0" borderId="5" xfId="0" applyFont="1" applyBorder="1" applyAlignment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7" xfId="0" applyFill="1" applyBorder="1" applyAlignment="1"/>
    <xf numFmtId="0" fontId="12" fillId="0" borderId="8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Ventas del mes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Ventas del mes</a:t>
          </a:r>
        </a:p>
      </cx:txPr>
    </cx:title>
    <cx:plotArea>
      <cx:plotAreaRegion>
        <cx:series layoutId="boxWhisker" uniqueId="{223C2D5F-9BE2-4484-839A-4934B7E4B022}">
          <cx:dataLabels/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Ventas del mes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Ventas del mes</a:t>
          </a:r>
        </a:p>
      </cx:txPr>
    </cx:title>
    <cx:plotArea>
      <cx:plotAreaRegion>
        <cx:series layoutId="boxWhisker" uniqueId="{88EBE6A4-63AE-4154-A392-429B08D9F017}">
          <cx:dataLabels/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3000000"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  <cx:data id="1">
      <cx:numDim type="val">
        <cx:f>_xlchart.v1.4</cx:f>
      </cx:numDim>
    </cx:data>
  </cx:chartData>
  <cx:chart>
    <cx:title pos="t" align="ctr" overlay="0">
      <cx:tx>
        <cx:txData>
          <cx:v>Ventas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Ventas</a:t>
          </a:r>
        </a:p>
      </cx:txPr>
    </cx:title>
    <cx:plotArea>
      <cx:plotAreaRegion>
        <cx:series layoutId="boxWhisker" uniqueId="{573142C8-0578-4B33-AFB5-8D75004412AA}">
          <cx:dataLabels/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C5444FE1-1759-49EF-9E36-70B387C8D239}">
          <cx:dataLabels/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0.100000001"/>
        <cx:tickLabels/>
      </cx:axis>
      <cx:axis id="1">
        <cx:valScaling min="230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171450</xdr:colOff>
      <xdr:row>2</xdr:row>
      <xdr:rowOff>174730</xdr:rowOff>
    </xdr:to>
    <xdr:sp macro="" textlink="">
      <xdr:nvSpPr>
        <xdr:cNvPr id="2" name="CuadroTexto 3">
          <a:extLst>
            <a:ext uri="{FF2B5EF4-FFF2-40B4-BE49-F238E27FC236}">
              <a16:creationId xmlns:a16="http://schemas.microsoft.com/office/drawing/2014/main" id="{83106CEC-4C60-4FC1-8F11-4C2636C4E830}"/>
            </a:ext>
          </a:extLst>
        </xdr:cNvPr>
        <xdr:cNvSpPr txBox="1"/>
      </xdr:nvSpPr>
      <xdr:spPr>
        <a:xfrm>
          <a:off x="0" y="0"/>
          <a:ext cx="12363450" cy="55573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V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50000"/>
            </a:lnSpc>
          </a:pPr>
          <a:r>
            <a:rPr lang="es-CO" sz="2400" b="1">
              <a:latin typeface="Arial" panose="020B0604020202020204" pitchFamily="34" charset="0"/>
              <a:cs typeface="Arial" panose="020B0604020202020204" pitchFamily="34" charset="0"/>
            </a:rPr>
            <a:t>DIAGRAMA</a:t>
          </a:r>
          <a:r>
            <a:rPr lang="es-CO" sz="2400" b="1" baseline="0">
              <a:latin typeface="Arial" panose="020B0604020202020204" pitchFamily="34" charset="0"/>
              <a:cs typeface="Arial" panose="020B0604020202020204" pitchFamily="34" charset="0"/>
            </a:rPr>
            <a:t> DE CAJA Y BIGOTES</a:t>
          </a:r>
          <a:endParaRPr lang="es-VE" sz="24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4</xdr:col>
      <xdr:colOff>190500</xdr:colOff>
      <xdr:row>2</xdr:row>
      <xdr:rowOff>114300</xdr:rowOff>
    </xdr:from>
    <xdr:to>
      <xdr:col>12</xdr:col>
      <xdr:colOff>256451</xdr:colOff>
      <xdr:row>20</xdr:row>
      <xdr:rowOff>209125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993D7E3-C279-4B3B-8FC1-F300A8DB66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prstClr val="black"/>
            <a:schemeClr val="accent6">
              <a:tint val="45000"/>
              <a:satMod val="400000"/>
            </a:schemeClr>
          </a:duotone>
        </a:blip>
        <a:stretch>
          <a:fillRect/>
        </a:stretch>
      </xdr:blipFill>
      <xdr:spPr>
        <a:xfrm>
          <a:off x="3238500" y="495300"/>
          <a:ext cx="5790476" cy="3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0</xdr:row>
      <xdr:rowOff>219074</xdr:rowOff>
    </xdr:from>
    <xdr:to>
      <xdr:col>16</xdr:col>
      <xdr:colOff>142875</xdr:colOff>
      <xdr:row>4</xdr:row>
      <xdr:rowOff>120857</xdr:rowOff>
    </xdr:to>
    <xdr:sp macro="" textlink="">
      <xdr:nvSpPr>
        <xdr:cNvPr id="3" name="CuadroTexto 3">
          <a:extLst>
            <a:ext uri="{FF2B5EF4-FFF2-40B4-BE49-F238E27FC236}">
              <a16:creationId xmlns:a16="http://schemas.microsoft.com/office/drawing/2014/main" id="{5484B1CE-DF31-4B19-A915-6C4A7A0D8736}"/>
            </a:ext>
          </a:extLst>
        </xdr:cNvPr>
        <xdr:cNvSpPr txBox="1"/>
      </xdr:nvSpPr>
      <xdr:spPr>
        <a:xfrm>
          <a:off x="257175" y="219074"/>
          <a:ext cx="11782425" cy="816183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s-V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just">
            <a:lnSpc>
              <a:spcPct val="150000"/>
            </a:lnSpc>
          </a:pPr>
          <a:r>
            <a:rPr lang="es-CO" sz="2000" b="0" i="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Es una representación gráfica de la distribución de los datos, señalando como se distribuyen</a:t>
          </a:r>
          <a:r>
            <a:rPr lang="es-CO" sz="2000" b="0" i="0" kern="120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s-CO" sz="2000" b="0" i="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y mostrando los valores atípicos.</a:t>
          </a:r>
          <a:endParaRPr lang="es-VE" sz="2000" b="0" i="0" kern="120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0</xdr:col>
      <xdr:colOff>428625</xdr:colOff>
      <xdr:row>5</xdr:row>
      <xdr:rowOff>28555</xdr:rowOff>
    </xdr:from>
    <xdr:to>
      <xdr:col>4</xdr:col>
      <xdr:colOff>466724</xdr:colOff>
      <xdr:row>19</xdr:row>
      <xdr:rowOff>125500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79F226D-32E5-4373-81A0-A825AA326D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prstClr val="black"/>
            <a:schemeClr val="accent6">
              <a:tint val="45000"/>
              <a:satMod val="400000"/>
            </a:schemeClr>
          </a:duotone>
        </a:blip>
        <a:stretch>
          <a:fillRect/>
        </a:stretch>
      </xdr:blipFill>
      <xdr:spPr>
        <a:xfrm>
          <a:off x="428625" y="1133455"/>
          <a:ext cx="3086099" cy="318304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185737</xdr:colOff>
      <xdr:row>14</xdr:row>
      <xdr:rowOff>157162</xdr:rowOff>
    </xdr:from>
    <xdr:to>
      <xdr:col>11</xdr:col>
      <xdr:colOff>852487</xdr:colOff>
      <xdr:row>29</xdr:row>
      <xdr:rowOff>42862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1D5B83D1-0B43-4D23-9D13-D73D876636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19237" y="28146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168145</xdr:colOff>
      <xdr:row>14</xdr:row>
      <xdr:rowOff>76589</xdr:rowOff>
    </xdr:from>
    <xdr:to>
      <xdr:col>12</xdr:col>
      <xdr:colOff>201191</xdr:colOff>
      <xdr:row>28</xdr:row>
      <xdr:rowOff>98360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CEB2D1A1-3F0C-42CA-9D09-EABC3EDB3A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89982" y="28077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403411</xdr:colOff>
      <xdr:row>3</xdr:row>
      <xdr:rowOff>1120</xdr:rowOff>
    </xdr:from>
    <xdr:to>
      <xdr:col>14</xdr:col>
      <xdr:colOff>403411</xdr:colOff>
      <xdr:row>22</xdr:row>
      <xdr:rowOff>33617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9B972AB4-6A7E-4B39-8DFD-C189B5CF5F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38999" y="718296"/>
              <a:ext cx="4572000" cy="366320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Rojo naranja">
      <a:dk1>
        <a:sysClr val="windowText" lastClr="000000"/>
      </a:dk1>
      <a:lt1>
        <a:sysClr val="window" lastClr="FFFFFF"/>
      </a:lt1>
      <a:dk2>
        <a:srgbClr val="505046"/>
      </a:dk2>
      <a:lt2>
        <a:srgbClr val="EEECE1"/>
      </a:lt2>
      <a:accent1>
        <a:srgbClr val="E84C22"/>
      </a:accent1>
      <a:accent2>
        <a:srgbClr val="FFBD47"/>
      </a:accent2>
      <a:accent3>
        <a:srgbClr val="B64926"/>
      </a:accent3>
      <a:accent4>
        <a:srgbClr val="FF8427"/>
      </a:accent4>
      <a:accent5>
        <a:srgbClr val="CC9900"/>
      </a:accent5>
      <a:accent6>
        <a:srgbClr val="B22600"/>
      </a:accent6>
      <a:hlink>
        <a:srgbClr val="CC9900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A5FEA-6EFC-4FDC-8B50-754422B91C3B}">
  <dimension ref="E20:L23"/>
  <sheetViews>
    <sheetView showGridLines="0" workbookViewId="0">
      <selection activeCell="F22" sqref="F22:L22"/>
    </sheetView>
  </sheetViews>
  <sheetFormatPr baseColWidth="10" defaultRowHeight="15" x14ac:dyDescent="0.25"/>
  <cols>
    <col min="12" max="12" width="5.85546875" customWidth="1"/>
  </cols>
  <sheetData>
    <row r="20" spans="5:12" ht="5.25" customHeight="1" x14ac:dyDescent="0.25">
      <c r="E20" s="32"/>
      <c r="F20" s="32"/>
      <c r="G20" s="32"/>
      <c r="H20" s="32"/>
      <c r="I20" s="32"/>
      <c r="J20" s="32"/>
    </row>
    <row r="21" spans="5:12" ht="23.25" customHeight="1" x14ac:dyDescent="0.25"/>
    <row r="22" spans="5:12" ht="9" customHeight="1" x14ac:dyDescent="0.25">
      <c r="F22" s="33"/>
      <c r="G22" s="33"/>
      <c r="H22" s="33"/>
      <c r="I22" s="33"/>
      <c r="J22" s="33"/>
      <c r="K22" s="33"/>
      <c r="L22" s="33"/>
    </row>
    <row r="23" spans="5:12" x14ac:dyDescent="0.25">
      <c r="F23" s="32"/>
      <c r="G23" s="32"/>
      <c r="H23" s="32"/>
      <c r="I23" s="32"/>
      <c r="J23" s="32"/>
    </row>
  </sheetData>
  <mergeCells count="3">
    <mergeCell ref="E20:J20"/>
    <mergeCell ref="F23:J23"/>
    <mergeCell ref="F22:L2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AE352-A271-4E12-89EF-A2B670EF763C}">
  <dimension ref="A9:O9"/>
  <sheetViews>
    <sheetView showGridLines="0" workbookViewId="0">
      <selection activeCell="A9" sqref="A9:O9"/>
    </sheetView>
  </sheetViews>
  <sheetFormatPr baseColWidth="10" defaultRowHeight="15" x14ac:dyDescent="0.25"/>
  <sheetData>
    <row r="9" spans="1:15" ht="31.5" x14ac:dyDescent="0.5">
      <c r="A9" s="34" t="s">
        <v>28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</row>
  </sheetData>
  <mergeCells count="1">
    <mergeCell ref="A9:O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13984-0EE6-4B40-8F6B-805AFDCCABBC}">
  <dimension ref="A1:Q18"/>
  <sheetViews>
    <sheetView showGridLines="0" topLeftCell="A4" workbookViewId="0">
      <selection activeCell="G17" sqref="G17:H17"/>
    </sheetView>
  </sheetViews>
  <sheetFormatPr baseColWidth="10" defaultRowHeight="15" x14ac:dyDescent="0.25"/>
  <cols>
    <col min="5" max="5" width="9.7109375" customWidth="1"/>
    <col min="6" max="6" width="7.140625" customWidth="1"/>
    <col min="7" max="7" width="13" customWidth="1"/>
  </cols>
  <sheetData>
    <row r="1" spans="1:17" ht="27" customHeight="1" x14ac:dyDescent="0.5">
      <c r="A1" s="34" t="s">
        <v>32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</row>
    <row r="6" spans="1:17" x14ac:dyDescent="0.25">
      <c r="H6" s="13"/>
      <c r="I6" s="13"/>
      <c r="J6" s="13"/>
    </row>
    <row r="7" spans="1:17" ht="15" customHeight="1" x14ac:dyDescent="0.25">
      <c r="G7" s="35" t="s">
        <v>29</v>
      </c>
      <c r="H7" s="35"/>
      <c r="I7" s="35"/>
      <c r="J7" s="35"/>
    </row>
    <row r="8" spans="1:17" ht="18" x14ac:dyDescent="0.25">
      <c r="G8" s="8"/>
    </row>
    <row r="9" spans="1:17" ht="18" x14ac:dyDescent="0.25">
      <c r="G9" s="11" t="s">
        <v>5</v>
      </c>
    </row>
    <row r="10" spans="1:17" ht="18" x14ac:dyDescent="0.25">
      <c r="G10" s="8" t="s">
        <v>7</v>
      </c>
    </row>
    <row r="11" spans="1:17" ht="18" x14ac:dyDescent="0.25">
      <c r="G11" s="35" t="s">
        <v>6</v>
      </c>
      <c r="H11" s="35"/>
      <c r="I11" s="35"/>
    </row>
    <row r="12" spans="1:17" ht="18" x14ac:dyDescent="0.25">
      <c r="G12" s="8" t="s">
        <v>33</v>
      </c>
    </row>
    <row r="13" spans="1:17" ht="18" x14ac:dyDescent="0.25">
      <c r="G13" s="9" t="s">
        <v>34</v>
      </c>
      <c r="H13" s="28"/>
    </row>
    <row r="14" spans="1:17" ht="18" x14ac:dyDescent="0.25">
      <c r="G14" s="36" t="s">
        <v>8</v>
      </c>
      <c r="H14" s="36"/>
    </row>
    <row r="15" spans="1:17" ht="18" x14ac:dyDescent="0.25">
      <c r="G15" s="8" t="s">
        <v>31</v>
      </c>
    </row>
    <row r="16" spans="1:17" ht="18" x14ac:dyDescent="0.25">
      <c r="G16" s="9" t="s">
        <v>35</v>
      </c>
      <c r="H16" s="13"/>
    </row>
    <row r="17" spans="7:8" ht="18" x14ac:dyDescent="0.25">
      <c r="G17" s="36" t="s">
        <v>9</v>
      </c>
      <c r="H17" s="36"/>
    </row>
    <row r="18" spans="7:8" ht="18" x14ac:dyDescent="0.25">
      <c r="G18" s="10" t="s">
        <v>30</v>
      </c>
    </row>
  </sheetData>
  <mergeCells count="5">
    <mergeCell ref="G11:I11"/>
    <mergeCell ref="G14:H14"/>
    <mergeCell ref="G17:H17"/>
    <mergeCell ref="A1:Q1"/>
    <mergeCell ref="G7:J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0D857-CE9B-4D83-BB3D-B2D41A7AC5EA}">
  <dimension ref="B1:R33"/>
  <sheetViews>
    <sheetView showGridLines="0" topLeftCell="A13" zoomScaleNormal="100" workbookViewId="0">
      <selection activeCell="K32" sqref="J32:K33"/>
    </sheetView>
  </sheetViews>
  <sheetFormatPr baseColWidth="10" defaultRowHeight="15" x14ac:dyDescent="0.25"/>
  <cols>
    <col min="1" max="1" width="3.7109375" customWidth="1"/>
    <col min="2" max="2" width="4.85546875" customWidth="1"/>
    <col min="4" max="4" width="6.28515625" customWidth="1"/>
    <col min="5" max="5" width="3.42578125" bestFit="1" customWidth="1"/>
    <col min="6" max="6" width="6.42578125" customWidth="1"/>
    <col min="7" max="7" width="14.140625" customWidth="1"/>
    <col min="8" max="8" width="5.28515625" customWidth="1"/>
    <col min="9" max="9" width="3.28515625" bestFit="1" customWidth="1"/>
    <col min="10" max="10" width="4.5703125" bestFit="1" customWidth="1"/>
    <col min="11" max="11" width="15.140625" customWidth="1"/>
    <col min="12" max="12" width="12.85546875" bestFit="1" customWidth="1"/>
    <col min="13" max="13" width="22.85546875" bestFit="1" customWidth="1"/>
    <col min="14" max="14" width="20.5703125" bestFit="1" customWidth="1"/>
    <col min="15" max="15" width="18.42578125" customWidth="1"/>
    <col min="18" max="18" width="6" bestFit="1" customWidth="1"/>
  </cols>
  <sheetData>
    <row r="1" spans="2:18" ht="24" customHeight="1" x14ac:dyDescent="0.4">
      <c r="B1" s="14" t="s">
        <v>22</v>
      </c>
      <c r="P1" s="40" t="s">
        <v>11</v>
      </c>
      <c r="Q1" s="40"/>
    </row>
    <row r="2" spans="2:18" ht="5.25" customHeight="1" x14ac:dyDescent="0.25"/>
    <row r="3" spans="2:18" x14ac:dyDescent="0.25">
      <c r="B3" s="5" t="s">
        <v>0</v>
      </c>
      <c r="C3" s="5" t="s">
        <v>4</v>
      </c>
      <c r="E3" s="48" t="s">
        <v>15</v>
      </c>
      <c r="F3" s="49"/>
      <c r="G3" s="49"/>
      <c r="I3" s="48" t="s">
        <v>14</v>
      </c>
      <c r="J3" s="49"/>
      <c r="K3" s="49"/>
      <c r="P3" s="5" t="s">
        <v>0</v>
      </c>
      <c r="Q3" s="5" t="s">
        <v>4</v>
      </c>
    </row>
    <row r="4" spans="2:18" x14ac:dyDescent="0.25">
      <c r="B4" s="6">
        <v>1</v>
      </c>
      <c r="C4" s="2">
        <v>3500000</v>
      </c>
      <c r="E4" s="16" t="s">
        <v>1</v>
      </c>
      <c r="F4" s="12">
        <v>0.25</v>
      </c>
      <c r="G4" s="19">
        <f>QUARTILE(C4:C33,1)</f>
        <v>4050000</v>
      </c>
      <c r="I4" s="16" t="s">
        <v>1</v>
      </c>
      <c r="J4" s="50">
        <f>_xlfn.QUARTILE.EXC(C4:C33,1)</f>
        <v>3919633.7938374998</v>
      </c>
      <c r="K4" s="50"/>
      <c r="P4" s="21">
        <v>1</v>
      </c>
      <c r="Q4" s="15">
        <v>3461162.2919786326</v>
      </c>
    </row>
    <row r="5" spans="2:18" x14ac:dyDescent="0.25">
      <c r="B5" s="6">
        <v>2</v>
      </c>
      <c r="C5" s="2">
        <v>4000000</v>
      </c>
      <c r="E5" s="16" t="s">
        <v>2</v>
      </c>
      <c r="F5" s="12">
        <v>0.5</v>
      </c>
      <c r="G5" s="19">
        <f>QUARTILE(C4:C33,2)</f>
        <v>4872240</v>
      </c>
      <c r="I5" s="16" t="s">
        <v>2</v>
      </c>
      <c r="J5" s="50">
        <f>_xlfn.QUARTILE.EXC(C4:C33,2)</f>
        <v>4872240</v>
      </c>
      <c r="K5" s="50"/>
      <c r="P5" s="20">
        <v>2</v>
      </c>
      <c r="Q5" s="2">
        <v>3500000</v>
      </c>
    </row>
    <row r="6" spans="2:18" x14ac:dyDescent="0.25">
      <c r="B6" s="6">
        <v>3</v>
      </c>
      <c r="C6" s="2">
        <v>3570350</v>
      </c>
      <c r="E6" s="16" t="s">
        <v>3</v>
      </c>
      <c r="F6" s="12">
        <v>0.75</v>
      </c>
      <c r="G6" s="19">
        <f>QUARTILE(C4:C33,3)</f>
        <v>6566258</v>
      </c>
      <c r="I6" s="16" t="s">
        <v>3</v>
      </c>
      <c r="J6" s="50">
        <f>_xlfn.QUARTILE.EXC(C4:C33,3)</f>
        <v>6616258</v>
      </c>
      <c r="K6" s="50"/>
      <c r="P6" s="20">
        <v>3</v>
      </c>
      <c r="Q6" s="2">
        <v>3570350</v>
      </c>
    </row>
    <row r="7" spans="2:18" x14ac:dyDescent="0.25">
      <c r="B7" s="6">
        <v>4</v>
      </c>
      <c r="C7" s="2">
        <v>3606053.5</v>
      </c>
      <c r="P7" s="20">
        <v>4</v>
      </c>
      <c r="Q7" s="2">
        <v>3603875.7725725034</v>
      </c>
    </row>
    <row r="8" spans="2:18" x14ac:dyDescent="0.25">
      <c r="B8" s="6">
        <v>5</v>
      </c>
      <c r="C8" s="2">
        <v>4700000</v>
      </c>
      <c r="E8" s="49" t="s">
        <v>10</v>
      </c>
      <c r="F8" s="49"/>
      <c r="G8" s="49"/>
      <c r="P8" s="20">
        <v>5</v>
      </c>
      <c r="Q8" s="2">
        <v>3606053.5</v>
      </c>
    </row>
    <row r="9" spans="2:18" x14ac:dyDescent="0.25">
      <c r="B9" s="6">
        <v>6</v>
      </c>
      <c r="C9" s="2">
        <v>3678535.1753500002</v>
      </c>
      <c r="E9" s="37">
        <f>AVERAGE(C4:C33)</f>
        <v>5224568.2565076062</v>
      </c>
      <c r="F9" s="38"/>
      <c r="G9" s="39"/>
      <c r="P9" s="20">
        <v>6</v>
      </c>
      <c r="Q9" s="2">
        <v>3677424.2577270442</v>
      </c>
    </row>
    <row r="10" spans="2:18" x14ac:dyDescent="0.25">
      <c r="B10" s="6">
        <v>7</v>
      </c>
      <c r="C10" s="2">
        <v>6890000</v>
      </c>
      <c r="P10" s="17">
        <v>7</v>
      </c>
      <c r="Q10" s="18">
        <v>3678535.1753500002</v>
      </c>
      <c r="R10" s="41" t="s">
        <v>25</v>
      </c>
    </row>
    <row r="11" spans="2:18" x14ac:dyDescent="0.25">
      <c r="B11" s="6">
        <v>8</v>
      </c>
      <c r="C11" s="2">
        <v>6800000</v>
      </c>
      <c r="E11" s="43" t="s">
        <v>16</v>
      </c>
      <c r="F11" s="43"/>
      <c r="G11" s="43"/>
      <c r="P11" s="17">
        <v>8</v>
      </c>
      <c r="Q11" s="18">
        <v>4000000</v>
      </c>
      <c r="R11" s="42"/>
    </row>
    <row r="12" spans="2:18" x14ac:dyDescent="0.25">
      <c r="B12" s="6">
        <v>9</v>
      </c>
      <c r="C12" s="2">
        <v>3677424.2577270442</v>
      </c>
      <c r="E12" s="44">
        <f>MEDIAN(C4:C33)</f>
        <v>4872240</v>
      </c>
      <c r="F12" s="45"/>
      <c r="G12" s="46"/>
      <c r="P12" s="20">
        <v>9</v>
      </c>
      <c r="Q12" s="2">
        <v>4200000</v>
      </c>
    </row>
    <row r="13" spans="2:18" x14ac:dyDescent="0.25">
      <c r="B13" s="6">
        <v>10</v>
      </c>
      <c r="C13" s="2">
        <v>3603875.7725725034</v>
      </c>
      <c r="E13" s="7"/>
      <c r="F13" s="7"/>
      <c r="G13" s="7"/>
      <c r="H13" s="7"/>
      <c r="P13" s="20">
        <v>10</v>
      </c>
      <c r="Q13" s="2">
        <v>4200000</v>
      </c>
    </row>
    <row r="14" spans="2:18" x14ac:dyDescent="0.25">
      <c r="B14" s="6">
        <v>11</v>
      </c>
      <c r="C14" s="2">
        <v>6700000</v>
      </c>
      <c r="E14" s="47"/>
      <c r="F14" s="47"/>
      <c r="G14" s="47"/>
      <c r="H14" s="7"/>
      <c r="P14" s="20">
        <v>11</v>
      </c>
      <c r="Q14" s="2">
        <v>4700000</v>
      </c>
    </row>
    <row r="15" spans="2:18" x14ac:dyDescent="0.25">
      <c r="B15" s="21">
        <v>12</v>
      </c>
      <c r="C15" s="15">
        <v>3461162.2919786326</v>
      </c>
      <c r="E15" s="7"/>
      <c r="F15" s="7"/>
      <c r="G15" s="7"/>
      <c r="H15" s="7"/>
      <c r="K15" s="7"/>
      <c r="L15" s="7"/>
      <c r="P15" s="20">
        <v>12</v>
      </c>
      <c r="Q15" s="2">
        <v>4700000</v>
      </c>
    </row>
    <row r="16" spans="2:18" x14ac:dyDescent="0.25">
      <c r="B16" s="6">
        <v>13</v>
      </c>
      <c r="C16" s="2">
        <v>5000000</v>
      </c>
      <c r="E16" s="7"/>
      <c r="F16" s="7"/>
      <c r="G16" s="7"/>
      <c r="H16" s="7"/>
      <c r="K16" s="7"/>
      <c r="L16" s="7"/>
      <c r="P16" s="20">
        <v>13</v>
      </c>
      <c r="Q16" s="2">
        <v>4800000</v>
      </c>
    </row>
    <row r="17" spans="2:18" x14ac:dyDescent="0.25">
      <c r="B17" s="6">
        <v>14</v>
      </c>
      <c r="C17" s="2">
        <v>5250000</v>
      </c>
      <c r="E17" s="7"/>
      <c r="F17" s="7"/>
      <c r="G17" s="7"/>
      <c r="H17" s="7"/>
      <c r="K17" s="7"/>
      <c r="L17" s="7"/>
      <c r="P17" s="20">
        <v>14</v>
      </c>
      <c r="Q17" s="2">
        <v>4800000</v>
      </c>
    </row>
    <row r="18" spans="2:18" x14ac:dyDescent="0.25">
      <c r="B18" s="6">
        <v>15</v>
      </c>
      <c r="C18" s="2">
        <v>4800000</v>
      </c>
      <c r="E18" s="7"/>
      <c r="F18" s="7"/>
      <c r="G18" s="7"/>
      <c r="H18" s="7"/>
      <c r="K18" s="7"/>
      <c r="L18" s="7"/>
      <c r="P18" s="17">
        <v>15</v>
      </c>
      <c r="Q18" s="18">
        <v>4848000</v>
      </c>
      <c r="R18" s="41" t="s">
        <v>26</v>
      </c>
    </row>
    <row r="19" spans="2:18" x14ac:dyDescent="0.25">
      <c r="B19" s="6">
        <v>16</v>
      </c>
      <c r="C19" s="2">
        <v>6900000</v>
      </c>
      <c r="E19" s="7"/>
      <c r="F19" s="7"/>
      <c r="G19" s="7"/>
      <c r="H19" s="7"/>
      <c r="K19" s="7"/>
      <c r="L19" s="7"/>
      <c r="N19" s="3"/>
      <c r="P19" s="17">
        <v>16</v>
      </c>
      <c r="Q19" s="18">
        <v>4896480</v>
      </c>
      <c r="R19" s="42"/>
    </row>
    <row r="20" spans="2:18" x14ac:dyDescent="0.25">
      <c r="B20" s="6">
        <v>17</v>
      </c>
      <c r="C20" s="2">
        <v>4200000</v>
      </c>
      <c r="E20" s="7"/>
      <c r="F20" s="7"/>
      <c r="G20" s="7"/>
      <c r="H20" s="7"/>
      <c r="K20" s="7"/>
      <c r="L20" s="7"/>
      <c r="P20" s="20">
        <v>17</v>
      </c>
      <c r="Q20" s="2">
        <v>5000000</v>
      </c>
    </row>
    <row r="21" spans="2:18" x14ac:dyDescent="0.25">
      <c r="B21" s="6">
        <v>18</v>
      </c>
      <c r="C21" s="2">
        <v>6500000</v>
      </c>
      <c r="E21" s="7"/>
      <c r="F21" s="7"/>
      <c r="G21" s="7"/>
      <c r="H21" s="7"/>
      <c r="K21" s="7"/>
      <c r="L21" s="7"/>
      <c r="P21" s="20">
        <v>18</v>
      </c>
      <c r="Q21" s="2">
        <v>5250000</v>
      </c>
    </row>
    <row r="22" spans="2:18" x14ac:dyDescent="0.25">
      <c r="B22" s="21">
        <v>19</v>
      </c>
      <c r="C22" s="15">
        <v>7000000</v>
      </c>
      <c r="E22" s="7"/>
      <c r="F22" s="7"/>
      <c r="G22" s="7"/>
      <c r="H22" s="7"/>
      <c r="K22" s="7"/>
      <c r="L22" s="7"/>
      <c r="P22" s="20">
        <v>19</v>
      </c>
      <c r="Q22" s="2">
        <v>6327445.5776000004</v>
      </c>
    </row>
    <row r="23" spans="2:18" x14ac:dyDescent="0.25">
      <c r="B23" s="6">
        <v>20</v>
      </c>
      <c r="C23" s="2">
        <v>6860000</v>
      </c>
      <c r="E23" s="7"/>
      <c r="F23" s="7"/>
      <c r="G23" s="7"/>
      <c r="H23" s="7"/>
      <c r="K23" s="7"/>
      <c r="L23" s="7"/>
      <c r="P23" s="20">
        <v>20</v>
      </c>
      <c r="Q23" s="2">
        <v>6456577.1200000001</v>
      </c>
    </row>
    <row r="24" spans="2:18" x14ac:dyDescent="0.25">
      <c r="B24" s="6">
        <v>21</v>
      </c>
      <c r="C24" s="2">
        <v>6722800</v>
      </c>
      <c r="E24" s="7"/>
      <c r="F24" s="7"/>
      <c r="G24" s="7"/>
      <c r="H24" s="7"/>
      <c r="K24" s="7"/>
      <c r="L24" s="7"/>
      <c r="M24" s="7"/>
      <c r="P24" s="20">
        <v>21</v>
      </c>
      <c r="Q24" s="2">
        <v>6500000</v>
      </c>
    </row>
    <row r="25" spans="2:18" x14ac:dyDescent="0.25">
      <c r="B25" s="6">
        <v>22</v>
      </c>
      <c r="C25" s="2">
        <v>6588344</v>
      </c>
      <c r="E25" s="7"/>
      <c r="F25" s="7"/>
      <c r="G25" s="7"/>
      <c r="H25" s="7"/>
      <c r="K25" s="7"/>
      <c r="L25" s="7"/>
      <c r="M25" s="7"/>
      <c r="P25" s="20">
        <v>22</v>
      </c>
      <c r="Q25" s="2">
        <v>6500000</v>
      </c>
    </row>
    <row r="26" spans="2:18" x14ac:dyDescent="0.25">
      <c r="B26" s="6">
        <v>23</v>
      </c>
      <c r="C26" s="2">
        <v>6456577.1200000001</v>
      </c>
      <c r="E26" s="7"/>
      <c r="F26" s="7"/>
      <c r="G26" s="7"/>
      <c r="H26" s="7"/>
      <c r="K26" s="7"/>
      <c r="L26" s="7"/>
      <c r="M26" s="7"/>
      <c r="P26" s="17">
        <v>23</v>
      </c>
      <c r="Q26" s="18">
        <v>6588344</v>
      </c>
      <c r="R26" s="41" t="s">
        <v>27</v>
      </c>
    </row>
    <row r="27" spans="2:18" x14ac:dyDescent="0.25">
      <c r="B27" s="6">
        <v>24</v>
      </c>
      <c r="C27" s="2">
        <v>6327445.5776000004</v>
      </c>
      <c r="E27" s="7"/>
      <c r="F27" s="7"/>
      <c r="G27" s="7"/>
      <c r="H27" s="7"/>
      <c r="K27" s="7"/>
      <c r="L27" s="7"/>
      <c r="M27" s="7"/>
      <c r="P27" s="17">
        <v>24</v>
      </c>
      <c r="Q27" s="18">
        <v>6700000</v>
      </c>
      <c r="R27" s="42"/>
    </row>
    <row r="28" spans="2:18" x14ac:dyDescent="0.25">
      <c r="B28" s="6">
        <v>25</v>
      </c>
      <c r="C28" s="2">
        <v>4700000</v>
      </c>
      <c r="E28" s="7"/>
      <c r="F28" s="7"/>
      <c r="G28" s="7"/>
      <c r="H28" s="7"/>
      <c r="P28" s="20">
        <v>25</v>
      </c>
      <c r="Q28" s="2">
        <v>6722800</v>
      </c>
    </row>
    <row r="29" spans="2:18" x14ac:dyDescent="0.25">
      <c r="B29" s="6">
        <v>26</v>
      </c>
      <c r="C29" s="2">
        <v>4200000</v>
      </c>
      <c r="E29" s="7"/>
      <c r="F29" s="7"/>
      <c r="G29" s="7"/>
      <c r="H29" s="7"/>
      <c r="P29" s="20">
        <v>26</v>
      </c>
      <c r="Q29" s="2">
        <v>6800000</v>
      </c>
    </row>
    <row r="30" spans="2:18" x14ac:dyDescent="0.25">
      <c r="B30" s="6">
        <v>27</v>
      </c>
      <c r="C30" s="2">
        <v>6500000</v>
      </c>
      <c r="E30" s="7"/>
      <c r="F30" s="7"/>
      <c r="G30" s="7"/>
      <c r="H30" s="7"/>
      <c r="P30" s="20">
        <v>27</v>
      </c>
      <c r="Q30" s="2">
        <v>6860000</v>
      </c>
    </row>
    <row r="31" spans="2:18" x14ac:dyDescent="0.25">
      <c r="B31" s="6">
        <v>28</v>
      </c>
      <c r="C31" s="2">
        <v>4800000</v>
      </c>
      <c r="E31" s="7"/>
      <c r="F31" s="7"/>
      <c r="G31" s="7"/>
      <c r="H31" s="7"/>
      <c r="P31" s="20">
        <v>28</v>
      </c>
      <c r="Q31" s="2">
        <v>6890000</v>
      </c>
    </row>
    <row r="32" spans="2:18" x14ac:dyDescent="0.25">
      <c r="B32" s="6">
        <v>29</v>
      </c>
      <c r="C32" s="2">
        <v>4848000</v>
      </c>
      <c r="P32" s="20">
        <v>29</v>
      </c>
      <c r="Q32" s="2">
        <v>6900000</v>
      </c>
    </row>
    <row r="33" spans="2:17" x14ac:dyDescent="0.25">
      <c r="B33" s="6">
        <v>30</v>
      </c>
      <c r="C33" s="2">
        <v>4896480</v>
      </c>
      <c r="P33" s="21">
        <v>30</v>
      </c>
      <c r="Q33" s="15">
        <v>7000000</v>
      </c>
    </row>
  </sheetData>
  <mergeCells count="14">
    <mergeCell ref="E9:G9"/>
    <mergeCell ref="P1:Q1"/>
    <mergeCell ref="R10:R11"/>
    <mergeCell ref="R18:R19"/>
    <mergeCell ref="R26:R27"/>
    <mergeCell ref="E11:G11"/>
    <mergeCell ref="E12:G12"/>
    <mergeCell ref="E14:G14"/>
    <mergeCell ref="E3:G3"/>
    <mergeCell ref="I3:K3"/>
    <mergeCell ref="J4:K4"/>
    <mergeCell ref="J5:K5"/>
    <mergeCell ref="J6:K6"/>
    <mergeCell ref="E8:G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A20C2-7BC9-4B6E-B46F-BC01C8CFCB9E}">
  <dimension ref="B1:W33"/>
  <sheetViews>
    <sheetView showGridLines="0" topLeftCell="A13" zoomScale="98" zoomScaleNormal="98" workbookViewId="0">
      <selection activeCell="C4" sqref="C4:C33"/>
    </sheetView>
  </sheetViews>
  <sheetFormatPr baseColWidth="10" defaultRowHeight="15" x14ac:dyDescent="0.25"/>
  <cols>
    <col min="1" max="1" width="3.7109375" customWidth="1"/>
    <col min="2" max="2" width="4.85546875" customWidth="1"/>
    <col min="4" max="4" width="5" customWidth="1"/>
    <col min="5" max="5" width="3.42578125" bestFit="1" customWidth="1"/>
    <col min="6" max="6" width="6.85546875" customWidth="1"/>
    <col min="7" max="7" width="13.140625" bestFit="1" customWidth="1"/>
    <col min="8" max="8" width="3.5703125" customWidth="1"/>
    <col min="9" max="9" width="3.28515625" bestFit="1" customWidth="1"/>
    <col min="10" max="10" width="4.5703125" bestFit="1" customWidth="1"/>
    <col min="11" max="11" width="16.140625" customWidth="1"/>
    <col min="12" max="12" width="12" bestFit="1" customWidth="1"/>
    <col min="13" max="13" width="4.140625" bestFit="1" customWidth="1"/>
    <col min="14" max="14" width="4.5703125" bestFit="1" customWidth="1"/>
    <col min="15" max="15" width="6.140625" customWidth="1"/>
    <col min="17" max="17" width="6.85546875" customWidth="1"/>
    <col min="18" max="18" width="8.85546875" customWidth="1"/>
    <col min="19" max="19" width="5.7109375" customWidth="1"/>
    <col min="20" max="20" width="14.7109375" customWidth="1"/>
    <col min="23" max="23" width="6" bestFit="1" customWidth="1"/>
  </cols>
  <sheetData>
    <row r="1" spans="2:23" ht="26.25" x14ac:dyDescent="0.4">
      <c r="B1" s="14" t="s">
        <v>23</v>
      </c>
      <c r="U1" s="40" t="s">
        <v>11</v>
      </c>
      <c r="V1" s="40"/>
    </row>
    <row r="2" spans="2:23" ht="5.25" customHeight="1" x14ac:dyDescent="0.25"/>
    <row r="3" spans="2:23" x14ac:dyDescent="0.25">
      <c r="B3" s="5" t="s">
        <v>0</v>
      </c>
      <c r="C3" s="5" t="s">
        <v>4</v>
      </c>
      <c r="E3" s="49" t="s">
        <v>12</v>
      </c>
      <c r="F3" s="49"/>
      <c r="G3" s="49"/>
      <c r="U3" s="5" t="s">
        <v>0</v>
      </c>
      <c r="V3" s="5" t="s">
        <v>4</v>
      </c>
    </row>
    <row r="4" spans="2:23" x14ac:dyDescent="0.25">
      <c r="B4" s="1">
        <v>1</v>
      </c>
      <c r="C4" s="2">
        <v>3500000</v>
      </c>
      <c r="E4" s="16" t="s">
        <v>1</v>
      </c>
      <c r="F4" s="12">
        <v>0.25</v>
      </c>
      <c r="G4" s="2">
        <f>_xlfn.QUARTILE.EXC(C4:C33,1)</f>
        <v>3490290.5729946583</v>
      </c>
      <c r="U4" s="21">
        <v>1</v>
      </c>
      <c r="V4" s="15">
        <v>3100000</v>
      </c>
    </row>
    <row r="5" spans="2:23" x14ac:dyDescent="0.25">
      <c r="B5" s="1">
        <v>2</v>
      </c>
      <c r="C5" s="2">
        <v>3535000</v>
      </c>
      <c r="E5" s="16" t="s">
        <v>2</v>
      </c>
      <c r="F5" s="12">
        <v>0.5</v>
      </c>
      <c r="G5" s="2">
        <f>_xlfn.QUARTILE.EXC(C4:C33,2)</f>
        <v>3677979.7165385224</v>
      </c>
      <c r="U5" s="20">
        <v>2</v>
      </c>
      <c r="V5" s="22">
        <v>3200000</v>
      </c>
    </row>
    <row r="6" spans="2:23" x14ac:dyDescent="0.25">
      <c r="B6" s="1">
        <v>3</v>
      </c>
      <c r="C6" s="2">
        <v>3570350</v>
      </c>
      <c r="E6" s="16" t="s">
        <v>3</v>
      </c>
      <c r="F6" s="12">
        <v>0.75</v>
      </c>
      <c r="G6" s="2">
        <f>_xlfn.QUARTILE.EXC(C4:C33,3)</f>
        <v>4812000</v>
      </c>
      <c r="U6" s="20">
        <v>3</v>
      </c>
      <c r="V6" s="22">
        <v>3257618.2599119535</v>
      </c>
    </row>
    <row r="7" spans="2:23" x14ac:dyDescent="0.25">
      <c r="B7" s="1">
        <v>4</v>
      </c>
      <c r="C7" s="2">
        <v>3606053.5</v>
      </c>
      <c r="U7" s="20">
        <v>4</v>
      </c>
      <c r="V7" s="22">
        <v>3324100.2652162788</v>
      </c>
    </row>
    <row r="8" spans="2:23" x14ac:dyDescent="0.25">
      <c r="B8" s="1">
        <v>5</v>
      </c>
      <c r="C8" s="2">
        <v>3642114.0350000001</v>
      </c>
      <c r="E8" s="49" t="s">
        <v>10</v>
      </c>
      <c r="F8" s="49"/>
      <c r="G8" s="49"/>
      <c r="U8" s="20">
        <v>5</v>
      </c>
      <c r="V8" s="22">
        <v>3350000</v>
      </c>
    </row>
    <row r="9" spans="2:23" x14ac:dyDescent="0.25">
      <c r="B9" s="1">
        <v>6</v>
      </c>
      <c r="C9" s="2">
        <v>3678535.1753500002</v>
      </c>
      <c r="E9" s="37">
        <f>AVERAGE(C4:C33)</f>
        <v>4236820.393936486</v>
      </c>
      <c r="F9" s="54"/>
      <c r="G9" s="55"/>
      <c r="U9" s="20">
        <v>6</v>
      </c>
      <c r="V9" s="22">
        <v>3391939.0461390601</v>
      </c>
    </row>
    <row r="10" spans="2:23" x14ac:dyDescent="0.25">
      <c r="B10" s="1">
        <v>7</v>
      </c>
      <c r="C10" s="2">
        <v>3715320.5271035</v>
      </c>
      <c r="U10" s="17">
        <v>7</v>
      </c>
      <c r="V10" s="18">
        <v>3461162.2919786326</v>
      </c>
      <c r="W10" s="41" t="s">
        <v>25</v>
      </c>
    </row>
    <row r="11" spans="2:23" x14ac:dyDescent="0.25">
      <c r="B11" s="1">
        <v>8</v>
      </c>
      <c r="C11" s="2">
        <v>3752473.7323745349</v>
      </c>
      <c r="E11" s="49" t="s">
        <v>16</v>
      </c>
      <c r="F11" s="49"/>
      <c r="G11" s="49"/>
      <c r="U11" s="17">
        <v>8</v>
      </c>
      <c r="V11" s="18">
        <v>3500000</v>
      </c>
      <c r="W11" s="42"/>
    </row>
    <row r="12" spans="2:23" x14ac:dyDescent="0.25">
      <c r="B12" s="1">
        <v>9</v>
      </c>
      <c r="C12" s="2">
        <v>3677424.2577270442</v>
      </c>
      <c r="E12" s="51">
        <f>MEDIAN(C4:C33)</f>
        <v>3677979.7165385224</v>
      </c>
      <c r="F12" s="52"/>
      <c r="G12" s="53"/>
      <c r="U12" s="20">
        <v>9</v>
      </c>
      <c r="V12" s="22">
        <v>3531798.2571210535</v>
      </c>
    </row>
    <row r="13" spans="2:23" x14ac:dyDescent="0.25">
      <c r="B13" s="1">
        <v>10</v>
      </c>
      <c r="C13" s="2">
        <v>3603875.7725725034</v>
      </c>
      <c r="U13" s="20">
        <v>10</v>
      </c>
      <c r="V13" s="22">
        <v>3535000</v>
      </c>
    </row>
    <row r="14" spans="2:23" x14ac:dyDescent="0.25">
      <c r="B14" s="1">
        <v>11</v>
      </c>
      <c r="C14" s="2">
        <v>3531798.2571210535</v>
      </c>
      <c r="K14" s="7"/>
      <c r="L14" s="7"/>
      <c r="U14" s="20">
        <v>11</v>
      </c>
      <c r="V14" s="22">
        <v>3570350</v>
      </c>
    </row>
    <row r="15" spans="2:23" x14ac:dyDescent="0.25">
      <c r="B15" s="21">
        <v>12</v>
      </c>
      <c r="C15" s="15">
        <v>8000000</v>
      </c>
      <c r="K15" s="7"/>
      <c r="L15" s="7"/>
      <c r="U15" s="20">
        <v>12</v>
      </c>
      <c r="V15" s="22">
        <v>3603875.7725725034</v>
      </c>
    </row>
    <row r="16" spans="2:23" x14ac:dyDescent="0.25">
      <c r="B16" s="1">
        <v>13</v>
      </c>
      <c r="C16" s="2">
        <v>3391939.0461390601</v>
      </c>
      <c r="F16" s="7"/>
      <c r="G16" s="7"/>
      <c r="K16" s="7"/>
      <c r="L16" s="7"/>
      <c r="U16" s="20">
        <v>13</v>
      </c>
      <c r="V16" s="22">
        <v>3606053.5</v>
      </c>
    </row>
    <row r="17" spans="2:23" x14ac:dyDescent="0.25">
      <c r="B17" s="1">
        <v>14</v>
      </c>
      <c r="C17" s="2">
        <v>3324100.2652162788</v>
      </c>
      <c r="F17" s="24"/>
      <c r="G17" s="7"/>
      <c r="K17" s="7"/>
      <c r="L17" s="7"/>
      <c r="U17" s="20">
        <v>14</v>
      </c>
      <c r="V17" s="22">
        <v>3642114.0350000001</v>
      </c>
    </row>
    <row r="18" spans="2:23" x14ac:dyDescent="0.25">
      <c r="B18" s="1">
        <v>15</v>
      </c>
      <c r="C18" s="2">
        <v>3257618.2599119535</v>
      </c>
      <c r="F18" s="7"/>
      <c r="G18" s="7"/>
      <c r="K18" s="7"/>
      <c r="L18" s="7"/>
      <c r="U18" s="17">
        <v>15</v>
      </c>
      <c r="V18" s="18">
        <v>3677424.2577270442</v>
      </c>
      <c r="W18" s="41" t="s">
        <v>26</v>
      </c>
    </row>
    <row r="19" spans="2:23" x14ac:dyDescent="0.25">
      <c r="B19" s="1">
        <v>16</v>
      </c>
      <c r="C19" s="2">
        <v>3800000</v>
      </c>
      <c r="F19" s="7"/>
      <c r="G19" s="7"/>
      <c r="K19" s="7"/>
      <c r="L19" s="7"/>
      <c r="U19" s="17">
        <v>16</v>
      </c>
      <c r="V19" s="18">
        <v>3678535.1753500002</v>
      </c>
      <c r="W19" s="42"/>
    </row>
    <row r="20" spans="2:23" x14ac:dyDescent="0.25">
      <c r="B20" s="1">
        <v>17</v>
      </c>
      <c r="C20" s="2">
        <v>3350000</v>
      </c>
      <c r="F20" s="7"/>
      <c r="G20" s="7"/>
      <c r="K20" s="7"/>
      <c r="L20" s="7"/>
      <c r="U20" s="20">
        <v>17</v>
      </c>
      <c r="V20" s="22">
        <v>3715320.5271035</v>
      </c>
    </row>
    <row r="21" spans="2:23" x14ac:dyDescent="0.25">
      <c r="B21" s="1">
        <v>18</v>
      </c>
      <c r="C21" s="2">
        <v>3200000</v>
      </c>
      <c r="F21" s="7"/>
      <c r="G21" s="7"/>
      <c r="K21" s="7"/>
      <c r="L21" s="7"/>
      <c r="U21" s="20">
        <v>18</v>
      </c>
      <c r="V21" s="22">
        <v>3752473.7323745349</v>
      </c>
    </row>
    <row r="22" spans="2:23" x14ac:dyDescent="0.25">
      <c r="B22" s="21">
        <v>19</v>
      </c>
      <c r="C22" s="15">
        <v>3100000</v>
      </c>
      <c r="F22" s="7"/>
      <c r="G22" s="7"/>
      <c r="K22" s="7"/>
      <c r="L22" s="7"/>
      <c r="U22" s="20">
        <v>19</v>
      </c>
      <c r="V22" s="22">
        <v>3790000</v>
      </c>
    </row>
    <row r="23" spans="2:23" x14ac:dyDescent="0.25">
      <c r="B23" s="1">
        <v>20</v>
      </c>
      <c r="C23" s="2">
        <v>3790000</v>
      </c>
      <c r="F23" s="7"/>
      <c r="G23" s="7"/>
      <c r="K23" s="7"/>
      <c r="L23" s="7"/>
      <c r="U23" s="20">
        <v>20</v>
      </c>
      <c r="V23" s="22">
        <v>3800000</v>
      </c>
    </row>
    <row r="24" spans="2:23" x14ac:dyDescent="0.25">
      <c r="B24" s="1">
        <v>21</v>
      </c>
      <c r="C24" s="2">
        <v>3461162.2919786326</v>
      </c>
      <c r="F24" s="7"/>
      <c r="G24" s="7"/>
      <c r="K24" s="7"/>
      <c r="L24" s="7"/>
      <c r="U24" s="20">
        <v>21</v>
      </c>
      <c r="V24" s="22">
        <v>4000000</v>
      </c>
    </row>
    <row r="25" spans="2:23" x14ac:dyDescent="0.25">
      <c r="B25" s="1">
        <v>22</v>
      </c>
      <c r="C25" s="2">
        <v>6588344</v>
      </c>
      <c r="J25" s="7"/>
      <c r="K25" s="7"/>
      <c r="L25" s="7"/>
      <c r="U25" s="20">
        <v>22</v>
      </c>
      <c r="V25" s="22">
        <v>4200000</v>
      </c>
    </row>
    <row r="26" spans="2:23" x14ac:dyDescent="0.25">
      <c r="B26" s="1">
        <v>23</v>
      </c>
      <c r="C26" s="2">
        <v>6456577.1200000001</v>
      </c>
      <c r="J26" s="7"/>
      <c r="K26" s="7"/>
      <c r="L26" s="7"/>
      <c r="U26" s="17">
        <v>23</v>
      </c>
      <c r="V26" s="18">
        <v>4800000</v>
      </c>
      <c r="W26" s="41" t="s">
        <v>27</v>
      </c>
    </row>
    <row r="27" spans="2:23" x14ac:dyDescent="0.25">
      <c r="B27" s="1">
        <v>24</v>
      </c>
      <c r="C27" s="2">
        <v>6327445.5776000004</v>
      </c>
      <c r="U27" s="17">
        <v>24</v>
      </c>
      <c r="V27" s="18">
        <v>4848000</v>
      </c>
      <c r="W27" s="42"/>
    </row>
    <row r="28" spans="2:23" x14ac:dyDescent="0.25">
      <c r="B28" s="1">
        <v>25</v>
      </c>
      <c r="C28" s="2">
        <v>4000000</v>
      </c>
      <c r="U28" s="20">
        <v>25</v>
      </c>
      <c r="V28" s="22">
        <v>4896480</v>
      </c>
    </row>
    <row r="29" spans="2:23" x14ac:dyDescent="0.25">
      <c r="B29" s="1">
        <v>26</v>
      </c>
      <c r="C29" s="2">
        <v>4200000</v>
      </c>
      <c r="U29" s="20">
        <v>26</v>
      </c>
      <c r="V29" s="22">
        <v>6327445.5776000004</v>
      </c>
    </row>
    <row r="30" spans="2:23" x14ac:dyDescent="0.25">
      <c r="B30" s="1">
        <v>27</v>
      </c>
      <c r="C30" s="2">
        <v>6500000</v>
      </c>
      <c r="U30" s="20">
        <v>27</v>
      </c>
      <c r="V30" s="22">
        <v>6456577.1200000001</v>
      </c>
    </row>
    <row r="31" spans="2:23" x14ac:dyDescent="0.25">
      <c r="B31" s="1">
        <v>28</v>
      </c>
      <c r="C31" s="2">
        <v>4800000</v>
      </c>
      <c r="U31" s="20">
        <v>28</v>
      </c>
      <c r="V31" s="22">
        <v>6500000</v>
      </c>
    </row>
    <row r="32" spans="2:23" x14ac:dyDescent="0.25">
      <c r="B32" s="1">
        <v>29</v>
      </c>
      <c r="C32" s="2">
        <v>4848000</v>
      </c>
      <c r="U32" s="20">
        <v>29</v>
      </c>
      <c r="V32" s="22">
        <v>6588344</v>
      </c>
    </row>
    <row r="33" spans="2:22" x14ac:dyDescent="0.25">
      <c r="B33" s="1">
        <v>30</v>
      </c>
      <c r="C33" s="2">
        <v>4896480</v>
      </c>
      <c r="U33" s="21">
        <v>30</v>
      </c>
      <c r="V33" s="15">
        <v>8000000</v>
      </c>
    </row>
  </sheetData>
  <sortState xmlns:xlrd2="http://schemas.microsoft.com/office/spreadsheetml/2017/richdata2" ref="V4:V33">
    <sortCondition ref="V4"/>
  </sortState>
  <mergeCells count="9">
    <mergeCell ref="W10:W11"/>
    <mergeCell ref="W18:W19"/>
    <mergeCell ref="W26:W27"/>
    <mergeCell ref="U1:V1"/>
    <mergeCell ref="E11:G11"/>
    <mergeCell ref="E12:G12"/>
    <mergeCell ref="E8:G8"/>
    <mergeCell ref="E9:G9"/>
    <mergeCell ref="E3:G3"/>
  </mergeCells>
  <phoneticPr fontId="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90F04-B978-4C1A-BCDA-138CDBC9E005}">
  <dimension ref="A1:H24"/>
  <sheetViews>
    <sheetView tabSelected="1" topLeftCell="B1" zoomScale="85" zoomScaleNormal="85" workbookViewId="0">
      <selection activeCell="C32" sqref="C32"/>
    </sheetView>
  </sheetViews>
  <sheetFormatPr baseColWidth="10" defaultRowHeight="15" x14ac:dyDescent="0.25"/>
  <cols>
    <col min="1" max="1" width="11.42578125" style="4"/>
    <col min="4" max="4" width="6.28515625" customWidth="1"/>
    <col min="5" max="5" width="24" bestFit="1" customWidth="1"/>
    <col min="6" max="6" width="15" customWidth="1"/>
    <col min="7" max="7" width="11.5703125" customWidth="1"/>
  </cols>
  <sheetData>
    <row r="1" spans="1:8" ht="26.25" x14ac:dyDescent="0.4">
      <c r="A1" s="14" t="s">
        <v>24</v>
      </c>
    </row>
    <row r="2" spans="1:8" x14ac:dyDescent="0.25">
      <c r="B2" s="43" t="s">
        <v>17</v>
      </c>
      <c r="C2" s="43"/>
    </row>
    <row r="3" spans="1:8" x14ac:dyDescent="0.25">
      <c r="A3" s="23" t="s">
        <v>21</v>
      </c>
      <c r="B3" s="23" t="s">
        <v>18</v>
      </c>
      <c r="C3" s="23" t="s">
        <v>19</v>
      </c>
      <c r="E3" s="25" t="s">
        <v>20</v>
      </c>
      <c r="F3" s="23" t="s">
        <v>13</v>
      </c>
      <c r="G3" s="23" t="s">
        <v>18</v>
      </c>
      <c r="H3" s="23" t="s">
        <v>19</v>
      </c>
    </row>
    <row r="4" spans="1:8" x14ac:dyDescent="0.25">
      <c r="A4" s="25" t="s">
        <v>20</v>
      </c>
      <c r="B4" s="30">
        <v>517</v>
      </c>
      <c r="C4" s="25">
        <v>280</v>
      </c>
      <c r="E4" s="25" t="s">
        <v>1</v>
      </c>
      <c r="F4" s="12">
        <v>0.25</v>
      </c>
      <c r="G4" s="27">
        <f>_xlfn.QUARTILE.EXC(mesuno,1)</f>
        <v>354.25</v>
      </c>
      <c r="H4" s="27">
        <f>_xlfn.QUARTILE.EXC(mesdos,1)</f>
        <v>316.5</v>
      </c>
    </row>
    <row r="5" spans="1:8" x14ac:dyDescent="0.25">
      <c r="A5" s="25" t="s">
        <v>20</v>
      </c>
      <c r="B5" s="26">
        <v>360</v>
      </c>
      <c r="C5" s="25">
        <v>342</v>
      </c>
      <c r="E5" s="25" t="s">
        <v>2</v>
      </c>
      <c r="F5" s="12">
        <v>0.5</v>
      </c>
      <c r="G5" s="27">
        <f>_xlfn.QUARTILE.EXC(mesuno,2)</f>
        <v>431</v>
      </c>
      <c r="H5" s="27">
        <f>_xlfn.QUARTILE.EXC(mesdos,2)</f>
        <v>405</v>
      </c>
    </row>
    <row r="6" spans="1:8" x14ac:dyDescent="0.25">
      <c r="A6" s="25" t="s">
        <v>20</v>
      </c>
      <c r="B6" s="26">
        <v>337</v>
      </c>
      <c r="C6" s="25">
        <v>320</v>
      </c>
      <c r="E6" s="25" t="s">
        <v>3</v>
      </c>
      <c r="F6" s="12">
        <v>0.75</v>
      </c>
      <c r="G6" s="27">
        <f>_xlfn.QUARTILE.EXC(mesuno,3)</f>
        <v>490.25</v>
      </c>
      <c r="H6" s="27">
        <f>_xlfn.QUARTILE.EXC(mesdos,3)</f>
        <v>451.75</v>
      </c>
    </row>
    <row r="7" spans="1:8" x14ac:dyDescent="0.25">
      <c r="A7" s="25" t="s">
        <v>20</v>
      </c>
      <c r="B7" s="26">
        <v>420</v>
      </c>
      <c r="C7" s="25">
        <v>299</v>
      </c>
    </row>
    <row r="8" spans="1:8" x14ac:dyDescent="0.25">
      <c r="A8" s="25" t="s">
        <v>20</v>
      </c>
      <c r="B8" s="26">
        <v>796</v>
      </c>
      <c r="C8" s="25">
        <v>757</v>
      </c>
    </row>
    <row r="9" spans="1:8" ht="15.75" thickBot="1" x14ac:dyDescent="0.3">
      <c r="A9" s="25" t="s">
        <v>20</v>
      </c>
      <c r="B9" s="30">
        <v>515</v>
      </c>
      <c r="C9" s="25">
        <v>400</v>
      </c>
    </row>
    <row r="10" spans="1:8" x14ac:dyDescent="0.25">
      <c r="A10" s="25" t="s">
        <v>20</v>
      </c>
      <c r="B10" s="26">
        <v>362</v>
      </c>
      <c r="C10" s="25">
        <v>320</v>
      </c>
      <c r="E10" s="57" t="s">
        <v>36</v>
      </c>
      <c r="F10" s="57"/>
      <c r="G10" s="57" t="s">
        <v>37</v>
      </c>
      <c r="H10" s="57"/>
    </row>
    <row r="11" spans="1:8" x14ac:dyDescent="0.25">
      <c r="A11" s="25" t="s">
        <v>20</v>
      </c>
      <c r="B11" s="26">
        <v>487</v>
      </c>
      <c r="C11" s="31">
        <v>463</v>
      </c>
      <c r="E11" s="7"/>
      <c r="F11" s="7"/>
      <c r="G11" s="7"/>
      <c r="H11" s="7"/>
    </row>
    <row r="12" spans="1:8" x14ac:dyDescent="0.25">
      <c r="A12" s="25" t="s">
        <v>20</v>
      </c>
      <c r="B12" s="26">
        <v>262</v>
      </c>
      <c r="C12" s="25">
        <v>249</v>
      </c>
      <c r="E12" s="7" t="s">
        <v>38</v>
      </c>
      <c r="F12" s="7">
        <v>429.77777777777777</v>
      </c>
      <c r="G12" s="7" t="s">
        <v>38</v>
      </c>
      <c r="H12" s="7">
        <v>413.94444444444446</v>
      </c>
    </row>
    <row r="13" spans="1:8" x14ac:dyDescent="0.25">
      <c r="A13" s="25" t="s">
        <v>20</v>
      </c>
      <c r="B13" s="26">
        <v>442</v>
      </c>
      <c r="C13" s="25">
        <v>420</v>
      </c>
      <c r="E13" s="7" t="s">
        <v>39</v>
      </c>
      <c r="F13" s="7">
        <v>29.093331396312401</v>
      </c>
      <c r="G13" s="7" t="s">
        <v>39</v>
      </c>
      <c r="H13" s="7">
        <v>32.40929748612173</v>
      </c>
    </row>
    <row r="14" spans="1:8" x14ac:dyDescent="0.25">
      <c r="A14" s="25" t="s">
        <v>20</v>
      </c>
      <c r="B14" s="30">
        <v>500</v>
      </c>
      <c r="C14" s="25">
        <v>413</v>
      </c>
      <c r="E14" s="7" t="s">
        <v>5</v>
      </c>
      <c r="F14" s="7">
        <v>431</v>
      </c>
      <c r="G14" s="7" t="s">
        <v>5</v>
      </c>
      <c r="H14" s="7">
        <v>405</v>
      </c>
    </row>
    <row r="15" spans="1:8" x14ac:dyDescent="0.25">
      <c r="A15" s="25" t="s">
        <v>20</v>
      </c>
      <c r="B15" s="26">
        <v>360</v>
      </c>
      <c r="C15" s="25">
        <v>342</v>
      </c>
      <c r="E15" s="7" t="s">
        <v>40</v>
      </c>
      <c r="F15" s="7">
        <v>360</v>
      </c>
      <c r="G15" s="7" t="s">
        <v>40</v>
      </c>
      <c r="H15" s="7">
        <v>342</v>
      </c>
    </row>
    <row r="16" spans="1:8" x14ac:dyDescent="0.25">
      <c r="A16" s="25" t="s">
        <v>20</v>
      </c>
      <c r="B16" s="26">
        <v>322</v>
      </c>
      <c r="C16" s="25">
        <v>306</v>
      </c>
      <c r="E16" s="7" t="s">
        <v>41</v>
      </c>
      <c r="F16" s="7">
        <v>123.43255150583991</v>
      </c>
      <c r="G16" s="7" t="s">
        <v>41</v>
      </c>
      <c r="H16" s="7">
        <v>137.50100415557282</v>
      </c>
    </row>
    <row r="17" spans="1:8" x14ac:dyDescent="0.25">
      <c r="A17" s="25" t="s">
        <v>20</v>
      </c>
      <c r="B17" s="26">
        <v>450</v>
      </c>
      <c r="C17" s="25">
        <v>427</v>
      </c>
      <c r="E17" s="7" t="s">
        <v>42</v>
      </c>
      <c r="F17" s="7">
        <v>15235.594771241824</v>
      </c>
      <c r="G17" s="7" t="s">
        <v>42</v>
      </c>
      <c r="H17" s="7">
        <v>18906.526143790852</v>
      </c>
    </row>
    <row r="18" spans="1:8" x14ac:dyDescent="0.25">
      <c r="A18" s="25" t="s">
        <v>20</v>
      </c>
      <c r="B18" s="26">
        <v>472</v>
      </c>
      <c r="C18" s="25">
        <v>448</v>
      </c>
      <c r="E18" s="7" t="s">
        <v>43</v>
      </c>
      <c r="F18" s="7">
        <v>3.7048944948336366</v>
      </c>
      <c r="G18" s="7" t="s">
        <v>43</v>
      </c>
      <c r="H18" s="7">
        <v>1.6709928148316573</v>
      </c>
    </row>
    <row r="19" spans="1:8" x14ac:dyDescent="0.25">
      <c r="A19" s="25" t="s">
        <v>20</v>
      </c>
      <c r="B19" s="26">
        <v>487</v>
      </c>
      <c r="C19" s="25">
        <v>410</v>
      </c>
      <c r="E19" s="7" t="s">
        <v>44</v>
      </c>
      <c r="F19" s="7">
        <v>1.3229649543775528</v>
      </c>
      <c r="G19" s="7" t="s">
        <v>44</v>
      </c>
      <c r="H19" s="7">
        <v>1.3917712749596391</v>
      </c>
    </row>
    <row r="20" spans="1:8" x14ac:dyDescent="0.25">
      <c r="A20" s="25" t="s">
        <v>20</v>
      </c>
      <c r="B20" s="26">
        <v>250</v>
      </c>
      <c r="C20" s="31">
        <v>555</v>
      </c>
      <c r="E20" s="7" t="s">
        <v>45</v>
      </c>
      <c r="F20" s="7">
        <v>546</v>
      </c>
      <c r="G20" s="7" t="s">
        <v>45</v>
      </c>
      <c r="H20" s="7">
        <v>508</v>
      </c>
    </row>
    <row r="21" spans="1:8" x14ac:dyDescent="0.25">
      <c r="A21" s="25" t="s">
        <v>20</v>
      </c>
      <c r="B21" s="26">
        <v>397</v>
      </c>
      <c r="C21" s="25">
        <v>700</v>
      </c>
      <c r="E21" s="7" t="s">
        <v>46</v>
      </c>
      <c r="F21" s="7">
        <v>250</v>
      </c>
      <c r="G21" s="7" t="s">
        <v>46</v>
      </c>
      <c r="H21" s="7">
        <v>249</v>
      </c>
    </row>
    <row r="22" spans="1:8" x14ac:dyDescent="0.25">
      <c r="B22" s="29"/>
      <c r="C22" s="29"/>
      <c r="E22" s="7" t="s">
        <v>47</v>
      </c>
      <c r="F22" s="7">
        <v>796</v>
      </c>
      <c r="G22" s="7" t="s">
        <v>47</v>
      </c>
      <c r="H22" s="7">
        <v>757</v>
      </c>
    </row>
    <row r="23" spans="1:8" x14ac:dyDescent="0.25">
      <c r="E23" s="7" t="s">
        <v>48</v>
      </c>
      <c r="F23" s="7">
        <v>7736</v>
      </c>
      <c r="G23" s="7" t="s">
        <v>48</v>
      </c>
      <c r="H23" s="7">
        <v>7451</v>
      </c>
    </row>
    <row r="24" spans="1:8" ht="15.75" thickBot="1" x14ac:dyDescent="0.3">
      <c r="E24" s="56" t="s">
        <v>49</v>
      </c>
      <c r="F24" s="56">
        <v>18</v>
      </c>
      <c r="G24" s="56" t="s">
        <v>49</v>
      </c>
      <c r="H24" s="56">
        <v>18</v>
      </c>
    </row>
  </sheetData>
  <mergeCells count="1">
    <mergeCell ref="B2:C2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DCB0</vt:lpstr>
      <vt:lpstr>QUÉ</vt:lpstr>
      <vt:lpstr>DCB</vt:lpstr>
      <vt:lpstr>DNA 1</vt:lpstr>
      <vt:lpstr>DNA 2</vt:lpstr>
      <vt:lpstr>DNA 3</vt:lpstr>
      <vt:lpstr>mesdos</vt:lpstr>
      <vt:lpstr>mesuno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Duván Acosta</dc:creator>
  <cp:lastModifiedBy>Usuario</cp:lastModifiedBy>
  <dcterms:created xsi:type="dcterms:W3CDTF">2020-06-09T23:30:28Z</dcterms:created>
  <dcterms:modified xsi:type="dcterms:W3CDTF">2023-05-25T23:57:18Z</dcterms:modified>
</cp:coreProperties>
</file>