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9"/>
  <workbookPr defaultThemeVersion="166925"/>
  <mc:AlternateContent xmlns:mc="http://schemas.openxmlformats.org/markup-compatibility/2006">
    <mc:Choice Requires="x15">
      <x15ac:absPath xmlns:x15ac="http://schemas.microsoft.com/office/spreadsheetml/2010/11/ac" url="https://aspeedtechcom.sharepoint.com/sites/AST2700/Shared Documents/General/"/>
    </mc:Choice>
  </mc:AlternateContent>
  <xr:revisionPtr revIDLastSave="0" documentId="8_{36E3262D-9F95-42AF-B8FB-FB3BE6CEAB39}" xr6:coauthVersionLast="47" xr6:coauthVersionMax="47" xr10:uidLastSave="{00000000-0000-0000-0000-000000000000}"/>
  <bookViews>
    <workbookView xWindow="38400" yWindow="500" windowWidth="38400" windowHeight="19640" firstSheet="2" activeTab="4" xr2:uid="{40652B66-A45B-48BE-91E6-4A13E915CABA}"/>
  </bookViews>
  <sheets>
    <sheet name="Logs" sheetId="20" r:id="rId1"/>
    <sheet name="Summary" sheetId="6" r:id="rId2"/>
    <sheet name="OTP map" sheetId="24" r:id="rId3"/>
    <sheet name="OTPRBP" sheetId="22" r:id="rId4"/>
    <sheet name="OTPCFG" sheetId="21" r:id="rId5"/>
    <sheet name="OTPSTRAP-STRAPEXT" sheetId="23" r:id="rId6"/>
    <sheet name="SECURE" sheetId="25" r:id="rId7"/>
    <sheet name="OTPCAL" sheetId="15" r:id="rId8"/>
    <sheet name="CALIPTRA (2)" sheetId="18" state="hidden" r:id="rId9"/>
    <sheet name="PUF" sheetId="13" r:id="rId10"/>
    <sheet name="Caliptra fuse map" sheetId="5" r:id="rId11"/>
    <sheet name="OTP key header" sheetId="16" r:id="rId12"/>
    <sheet name="Secure Boot header" sheetId="11" r:id="rId13"/>
  </sheets>
  <definedNames>
    <definedName name="otp_macro_base" localSheetId="2">'OTP map'!$B$1</definedName>
    <definedName name="otp_macro_bas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2" l="1"/>
  <c r="B9" i="22"/>
  <c r="A10" i="22"/>
  <c r="B10" i="22"/>
  <c r="E9" i="22"/>
  <c r="F9" i="22"/>
  <c r="E10" i="22"/>
  <c r="F10" i="22"/>
  <c r="A12" i="15"/>
  <c r="A7" i="15"/>
  <c r="A8" i="15"/>
  <c r="A9" i="15"/>
  <c r="A10" i="15"/>
  <c r="A11" i="15"/>
  <c r="A4" i="15"/>
  <c r="A5" i="15"/>
  <c r="A6" i="15"/>
  <c r="A3" i="15"/>
  <c r="B6" i="15"/>
  <c r="B7" i="15"/>
  <c r="B8" i="15"/>
  <c r="B9" i="15"/>
  <c r="B10" i="15"/>
  <c r="E5" i="15"/>
  <c r="F5" i="15"/>
  <c r="B5" i="15"/>
  <c r="B124" i="25"/>
  <c r="C124" i="25"/>
  <c r="E123" i="25"/>
  <c r="F123" i="25" s="1"/>
  <c r="E122" i="25"/>
  <c r="F122" i="25" s="1"/>
  <c r="E121" i="25"/>
  <c r="F121" i="25" s="1"/>
  <c r="E120" i="25"/>
  <c r="F120" i="25" s="1"/>
  <c r="E119" i="25"/>
  <c r="F119" i="25" s="1"/>
  <c r="E118" i="25"/>
  <c r="F118" i="25" s="1"/>
  <c r="E117" i="25"/>
  <c r="F117" i="25" s="1"/>
  <c r="E116" i="25"/>
  <c r="F116" i="25" s="1"/>
  <c r="E115" i="25"/>
  <c r="F115" i="25" s="1"/>
  <c r="E114" i="25"/>
  <c r="F114" i="25" s="1"/>
  <c r="E113" i="25"/>
  <c r="F113" i="25" s="1"/>
  <c r="E112" i="25"/>
  <c r="F112" i="25" s="1"/>
  <c r="E111" i="25"/>
  <c r="F111" i="25" s="1"/>
  <c r="E110" i="25"/>
  <c r="F110" i="25" s="1"/>
  <c r="E109" i="25"/>
  <c r="F109" i="25" s="1"/>
  <c r="E108" i="25"/>
  <c r="F108" i="25" s="1"/>
  <c r="E107" i="25"/>
  <c r="F107" i="25" s="1"/>
  <c r="E106" i="25"/>
  <c r="F106" i="25" s="1"/>
  <c r="E105" i="25"/>
  <c r="F105" i="25" s="1"/>
  <c r="E104" i="25"/>
  <c r="F104" i="25" s="1"/>
  <c r="E129" i="25"/>
  <c r="F129" i="25" s="1"/>
  <c r="C129" i="25"/>
  <c r="E124" i="25"/>
  <c r="F124" i="25" s="1"/>
  <c r="B125" i="25" s="1"/>
  <c r="C125" i="25" s="1"/>
  <c r="E103" i="25"/>
  <c r="F103" i="25" s="1"/>
  <c r="E102" i="25"/>
  <c r="F102" i="25" s="1"/>
  <c r="E101" i="25"/>
  <c r="F101" i="25" s="1"/>
  <c r="E100" i="25"/>
  <c r="F100" i="25" s="1"/>
  <c r="E99" i="25"/>
  <c r="F99" i="25" s="1"/>
  <c r="E98" i="25"/>
  <c r="F98" i="25" s="1"/>
  <c r="E97" i="25"/>
  <c r="F97" i="25" s="1"/>
  <c r="E96" i="25"/>
  <c r="F96" i="25" s="1"/>
  <c r="E95" i="25"/>
  <c r="F95" i="25" s="1"/>
  <c r="E94" i="25"/>
  <c r="F94" i="25" s="1"/>
  <c r="E93" i="25"/>
  <c r="F93" i="25" s="1"/>
  <c r="E92" i="25"/>
  <c r="F92" i="25" s="1"/>
  <c r="E91" i="25"/>
  <c r="F91" i="25" s="1"/>
  <c r="E90" i="25"/>
  <c r="F90" i="25" s="1"/>
  <c r="E89" i="25"/>
  <c r="F89" i="25" s="1"/>
  <c r="E88" i="25"/>
  <c r="F88" i="25" s="1"/>
  <c r="E87" i="25"/>
  <c r="F87" i="25" s="1"/>
  <c r="E86" i="25"/>
  <c r="F86" i="25" s="1"/>
  <c r="E85" i="25"/>
  <c r="F85" i="25" s="1"/>
  <c r="E84" i="25"/>
  <c r="F84" i="25" s="1"/>
  <c r="E83" i="25"/>
  <c r="F83" i="25" s="1"/>
  <c r="E82" i="25"/>
  <c r="F82" i="25" s="1"/>
  <c r="E81" i="25"/>
  <c r="F81" i="25" s="1"/>
  <c r="E80" i="25"/>
  <c r="F80" i="25" s="1"/>
  <c r="E79" i="25"/>
  <c r="F79" i="25" s="1"/>
  <c r="E78" i="25"/>
  <c r="F78" i="25" s="1"/>
  <c r="E77" i="25"/>
  <c r="F77" i="25" s="1"/>
  <c r="E76" i="25"/>
  <c r="F76" i="25" s="1"/>
  <c r="E75" i="25"/>
  <c r="F75" i="25" s="1"/>
  <c r="E74" i="25"/>
  <c r="F74" i="25" s="1"/>
  <c r="E73" i="25"/>
  <c r="F73" i="25" s="1"/>
  <c r="E72" i="25"/>
  <c r="F72" i="25" s="1"/>
  <c r="C72" i="25"/>
  <c r="D71" i="25"/>
  <c r="E70" i="25"/>
  <c r="F70" i="25" s="1"/>
  <c r="E69" i="25"/>
  <c r="F69" i="25" s="1"/>
  <c r="E68" i="25"/>
  <c r="F68" i="25" s="1"/>
  <c r="E67" i="25"/>
  <c r="F67" i="25" s="1"/>
  <c r="E66" i="25"/>
  <c r="F66" i="25" s="1"/>
  <c r="E65" i="25"/>
  <c r="F65" i="25" s="1"/>
  <c r="E64" i="25"/>
  <c r="F64" i="25" s="1"/>
  <c r="E63" i="25"/>
  <c r="F63" i="25" s="1"/>
  <c r="E62" i="25"/>
  <c r="F62" i="25" s="1"/>
  <c r="E61" i="25"/>
  <c r="F61" i="25" s="1"/>
  <c r="E60" i="25"/>
  <c r="F60" i="25" s="1"/>
  <c r="E59" i="25"/>
  <c r="F59" i="25" s="1"/>
  <c r="E58" i="25"/>
  <c r="F58" i="25" s="1"/>
  <c r="E57" i="25"/>
  <c r="F57" i="25" s="1"/>
  <c r="E56" i="25"/>
  <c r="F56" i="25" s="1"/>
  <c r="E55" i="25"/>
  <c r="F55" i="25" s="1"/>
  <c r="E54" i="25"/>
  <c r="F54" i="25" s="1"/>
  <c r="E53" i="25"/>
  <c r="F53" i="25" s="1"/>
  <c r="E52" i="25"/>
  <c r="F52" i="25" s="1"/>
  <c r="E51" i="25"/>
  <c r="F51" i="25" s="1"/>
  <c r="E50" i="25"/>
  <c r="F50" i="25" s="1"/>
  <c r="E49" i="25"/>
  <c r="F49" i="25" s="1"/>
  <c r="E48" i="25"/>
  <c r="F48" i="25" s="1"/>
  <c r="E47" i="25"/>
  <c r="F47" i="25" s="1"/>
  <c r="E46" i="25"/>
  <c r="F46" i="25" s="1"/>
  <c r="E45" i="25"/>
  <c r="F45" i="25" s="1"/>
  <c r="E44" i="25"/>
  <c r="F44" i="25" s="1"/>
  <c r="E43" i="25"/>
  <c r="F43" i="25" s="1"/>
  <c r="E42" i="25"/>
  <c r="F42" i="25" s="1"/>
  <c r="E41" i="25"/>
  <c r="F41" i="25" s="1"/>
  <c r="E40" i="25"/>
  <c r="F40" i="25" s="1"/>
  <c r="E39" i="25"/>
  <c r="F39" i="25" s="1"/>
  <c r="E38" i="25"/>
  <c r="F38" i="25" s="1"/>
  <c r="E37" i="25"/>
  <c r="F37" i="25" s="1"/>
  <c r="E36" i="25"/>
  <c r="F36" i="25" s="1"/>
  <c r="E35" i="25"/>
  <c r="F35" i="25" s="1"/>
  <c r="E34" i="25"/>
  <c r="F34" i="25" s="1"/>
  <c r="E33" i="25"/>
  <c r="F33" i="25" s="1"/>
  <c r="E32" i="25"/>
  <c r="F32" i="25" s="1"/>
  <c r="E31" i="25"/>
  <c r="F31" i="25" s="1"/>
  <c r="E30" i="25"/>
  <c r="F30" i="25" s="1"/>
  <c r="E29" i="25"/>
  <c r="F29" i="25" s="1"/>
  <c r="E28" i="25"/>
  <c r="F28" i="25" s="1"/>
  <c r="E27" i="25"/>
  <c r="F27" i="25" s="1"/>
  <c r="E26" i="25"/>
  <c r="F26" i="25" s="1"/>
  <c r="E25" i="25"/>
  <c r="F25" i="25" s="1"/>
  <c r="E24" i="25"/>
  <c r="F24" i="25" s="1"/>
  <c r="E23" i="25"/>
  <c r="F23" i="25" s="1"/>
  <c r="E22" i="25"/>
  <c r="F22" i="25" s="1"/>
  <c r="E21" i="25"/>
  <c r="F21" i="25" s="1"/>
  <c r="E20" i="25"/>
  <c r="F20" i="25" s="1"/>
  <c r="E19" i="25"/>
  <c r="F19" i="25" s="1"/>
  <c r="E18" i="25"/>
  <c r="F18" i="25" s="1"/>
  <c r="E17" i="25"/>
  <c r="F17" i="25" s="1"/>
  <c r="E16" i="25"/>
  <c r="F16" i="25" s="1"/>
  <c r="E15" i="25"/>
  <c r="F15" i="25" s="1"/>
  <c r="E14" i="25"/>
  <c r="F14" i="25" s="1"/>
  <c r="E13" i="25"/>
  <c r="F13" i="25" s="1"/>
  <c r="E12" i="25"/>
  <c r="F12" i="25" s="1"/>
  <c r="E11" i="25"/>
  <c r="F11" i="25" s="1"/>
  <c r="E10" i="25"/>
  <c r="F10" i="25" s="1"/>
  <c r="E9" i="25"/>
  <c r="F9" i="25" s="1"/>
  <c r="E8" i="25"/>
  <c r="F8" i="25" s="1"/>
  <c r="E7" i="25"/>
  <c r="F7" i="25" s="1"/>
  <c r="E6" i="25"/>
  <c r="F6" i="25" s="1"/>
  <c r="E5" i="25"/>
  <c r="F5" i="25" s="1"/>
  <c r="E4" i="25"/>
  <c r="F4" i="25" s="1"/>
  <c r="E3" i="25"/>
  <c r="F3" i="25" s="1"/>
  <c r="E2" i="25"/>
  <c r="C2" i="25"/>
  <c r="B8" i="13"/>
  <c r="B4" i="13"/>
  <c r="B5" i="13"/>
  <c r="B6" i="13"/>
  <c r="B7" i="13"/>
  <c r="D4" i="13"/>
  <c r="E4" i="13"/>
  <c r="D5" i="13"/>
  <c r="E5" i="13"/>
  <c r="D6" i="13"/>
  <c r="E6" i="13"/>
  <c r="D7" i="13"/>
  <c r="E7" i="13"/>
  <c r="E9" i="15"/>
  <c r="F9" i="15" s="1"/>
  <c r="E8" i="15"/>
  <c r="F8" i="15" s="1"/>
  <c r="E7" i="15"/>
  <c r="F7" i="15" s="1"/>
  <c r="E6" i="15"/>
  <c r="F6" i="15" s="1"/>
  <c r="E4" i="15"/>
  <c r="F4" i="15" s="1"/>
  <c r="E3" i="15"/>
  <c r="F3" i="15"/>
  <c r="E2" i="15"/>
  <c r="F2" i="15" s="1"/>
  <c r="E76" i="24"/>
  <c r="B76" i="24"/>
  <c r="E75" i="24"/>
  <c r="D75" i="24"/>
  <c r="B75" i="24"/>
  <c r="E74" i="24"/>
  <c r="D74" i="24"/>
  <c r="B74" i="24"/>
  <c r="E73" i="24"/>
  <c r="D73" i="24"/>
  <c r="B73" i="24"/>
  <c r="E72" i="24"/>
  <c r="D72" i="24"/>
  <c r="B72" i="24"/>
  <c r="E71" i="24"/>
  <c r="D71" i="24"/>
  <c r="B71" i="24"/>
  <c r="E70" i="24"/>
  <c r="D70" i="24"/>
  <c r="B70" i="24"/>
  <c r="E69" i="24"/>
  <c r="D69" i="24"/>
  <c r="B69" i="24"/>
  <c r="E68" i="24"/>
  <c r="D68" i="24"/>
  <c r="B68" i="24"/>
  <c r="D67" i="24"/>
  <c r="C53" i="24"/>
  <c r="C54" i="24" s="1"/>
  <c r="B53" i="24"/>
  <c r="E52" i="24"/>
  <c r="D52" i="24"/>
  <c r="B52" i="24"/>
  <c r="E51" i="24"/>
  <c r="D51" i="24"/>
  <c r="B51" i="24"/>
  <c r="E50" i="24"/>
  <c r="D50" i="24"/>
  <c r="B50" i="24"/>
  <c r="E49" i="24"/>
  <c r="D49" i="24"/>
  <c r="B49" i="24"/>
  <c r="E48" i="24"/>
  <c r="D48" i="24"/>
  <c r="B48" i="24"/>
  <c r="E47" i="24"/>
  <c r="D47" i="24"/>
  <c r="B47" i="24"/>
  <c r="E46" i="24"/>
  <c r="D46" i="24"/>
  <c r="B46" i="24"/>
  <c r="E45" i="24"/>
  <c r="D45" i="24"/>
  <c r="B45" i="24"/>
  <c r="E44" i="24"/>
  <c r="D44" i="24"/>
  <c r="B44" i="24"/>
  <c r="E43" i="24"/>
  <c r="D43" i="24"/>
  <c r="B43" i="24"/>
  <c r="E42" i="24"/>
  <c r="D42" i="24"/>
  <c r="B42" i="24"/>
  <c r="E41" i="24"/>
  <c r="D41" i="24"/>
  <c r="B41" i="24"/>
  <c r="E40" i="24"/>
  <c r="D40" i="24"/>
  <c r="B40" i="24"/>
  <c r="E39" i="24"/>
  <c r="D39" i="24"/>
  <c r="B39" i="24"/>
  <c r="E38" i="24"/>
  <c r="D38" i="24"/>
  <c r="B38" i="24"/>
  <c r="E37" i="24"/>
  <c r="D37" i="24"/>
  <c r="B37" i="24"/>
  <c r="E36" i="24"/>
  <c r="D36" i="24"/>
  <c r="B36" i="24"/>
  <c r="E35" i="24"/>
  <c r="D35" i="24"/>
  <c r="B35" i="24"/>
  <c r="E34" i="24"/>
  <c r="D34" i="24"/>
  <c r="B34" i="24"/>
  <c r="E33" i="24"/>
  <c r="D33" i="24"/>
  <c r="B33" i="24"/>
  <c r="E32" i="24"/>
  <c r="D32" i="24"/>
  <c r="B32" i="24"/>
  <c r="E31" i="24"/>
  <c r="D31" i="24"/>
  <c r="B31" i="24"/>
  <c r="E30" i="24"/>
  <c r="D30" i="24"/>
  <c r="B30" i="24"/>
  <c r="E29" i="24"/>
  <c r="B29" i="24"/>
  <c r="B28" i="24"/>
  <c r="B27" i="24"/>
  <c r="B26" i="24"/>
  <c r="B25" i="24"/>
  <c r="B24" i="24"/>
  <c r="B23" i="24"/>
  <c r="B22" i="24"/>
  <c r="B21" i="24"/>
  <c r="B20" i="24"/>
  <c r="B19" i="24"/>
  <c r="B18" i="24"/>
  <c r="B17" i="24"/>
  <c r="B16" i="24"/>
  <c r="B15" i="24"/>
  <c r="B14" i="24"/>
  <c r="B13" i="24"/>
  <c r="E12" i="24"/>
  <c r="B12" i="24"/>
  <c r="E11" i="24"/>
  <c r="B11" i="24"/>
  <c r="E10" i="24"/>
  <c r="B10" i="24"/>
  <c r="E9" i="24"/>
  <c r="B9" i="24"/>
  <c r="E8" i="24"/>
  <c r="B8" i="24"/>
  <c r="E7" i="24"/>
  <c r="B7" i="24"/>
  <c r="E6" i="24"/>
  <c r="B6" i="24"/>
  <c r="E5" i="24"/>
  <c r="B5" i="24"/>
  <c r="E4" i="24"/>
  <c r="B4" i="24"/>
  <c r="E3" i="24"/>
  <c r="B3" i="24"/>
  <c r="E8" i="22"/>
  <c r="F8" i="22" s="1"/>
  <c r="E7" i="22"/>
  <c r="F7" i="22" s="1"/>
  <c r="E6" i="22"/>
  <c r="F6" i="22" s="1"/>
  <c r="E5" i="22"/>
  <c r="F5" i="22" s="1"/>
  <c r="E4" i="22"/>
  <c r="F4" i="22" s="1"/>
  <c r="D12" i="22"/>
  <c r="E11" i="22"/>
  <c r="F11" i="22" s="1"/>
  <c r="E3" i="22"/>
  <c r="F3" i="22" s="1"/>
  <c r="E2" i="22"/>
  <c r="F2" i="22" s="1"/>
  <c r="A3" i="22" s="1"/>
  <c r="A4" i="22" s="1"/>
  <c r="A5" i="22" s="1"/>
  <c r="A6" i="22" s="1"/>
  <c r="A7" i="22" s="1"/>
  <c r="A8" i="22" s="1"/>
  <c r="F6" i="6"/>
  <c r="D6" i="6" s="1"/>
  <c r="F7" i="6"/>
  <c r="D19" i="11"/>
  <c r="D6" i="11"/>
  <c r="F22" i="11" s="1"/>
  <c r="F17" i="18"/>
  <c r="G16" i="18"/>
  <c r="H16" i="18" s="1"/>
  <c r="G15" i="18"/>
  <c r="H15" i="18" s="1"/>
  <c r="H14" i="18"/>
  <c r="G14" i="18"/>
  <c r="G13" i="18"/>
  <c r="H13" i="18" s="1"/>
  <c r="G12" i="18"/>
  <c r="H12" i="18" s="1"/>
  <c r="G11" i="18"/>
  <c r="H11" i="18" s="1"/>
  <c r="G10" i="18"/>
  <c r="H10" i="18" s="1"/>
  <c r="G7" i="18"/>
  <c r="H7" i="18" s="1"/>
  <c r="G6" i="18"/>
  <c r="H6" i="18" s="1"/>
  <c r="G5" i="18"/>
  <c r="H5" i="18" s="1"/>
  <c r="H4" i="18"/>
  <c r="G4" i="18"/>
  <c r="G3" i="18"/>
  <c r="H3" i="18" s="1"/>
  <c r="G2" i="18"/>
  <c r="G17" i="18" s="1"/>
  <c r="A11" i="22" l="1"/>
  <c r="A12" i="22" s="1"/>
  <c r="B11" i="22"/>
  <c r="E71" i="25"/>
  <c r="F2" i="25"/>
  <c r="F125" i="25"/>
  <c r="B73" i="25"/>
  <c r="C55" i="24"/>
  <c r="B54" i="24"/>
  <c r="E53" i="24"/>
  <c r="D53" i="24"/>
  <c r="B3" i="22"/>
  <c r="B4" i="22" s="1"/>
  <c r="B5" i="22" s="1"/>
  <c r="B6" i="22" s="1"/>
  <c r="B7" i="22" s="1"/>
  <c r="B8" i="22" s="1"/>
  <c r="F12" i="22"/>
  <c r="D13" i="22" s="1"/>
  <c r="E13" i="22" s="1"/>
  <c r="F13" i="22" s="1"/>
  <c r="B13" i="22" s="1"/>
  <c r="E12" i="22"/>
  <c r="H2" i="18"/>
  <c r="D12" i="15"/>
  <c r="E11" i="15"/>
  <c r="C21" i="5"/>
  <c r="C9" i="13"/>
  <c r="D8" i="13"/>
  <c r="E8" i="13" s="1"/>
  <c r="D3" i="13"/>
  <c r="E3" i="13" s="1"/>
  <c r="D2" i="13"/>
  <c r="E14" i="6"/>
  <c r="E16" i="6" s="1"/>
  <c r="F16" i="6" s="1"/>
  <c r="D16" i="6" s="1"/>
  <c r="B16" i="6" s="1"/>
  <c r="D7" i="6"/>
  <c r="F8" i="6"/>
  <c r="D8" i="6" s="1"/>
  <c r="F9" i="6"/>
  <c r="D9" i="6" s="1"/>
  <c r="F10" i="6"/>
  <c r="D10" i="6" s="1"/>
  <c r="F11" i="6"/>
  <c r="D11" i="6" s="1"/>
  <c r="F12" i="6"/>
  <c r="D12" i="6" s="1"/>
  <c r="F13" i="6"/>
  <c r="D13" i="6" s="1"/>
  <c r="F5" i="6"/>
  <c r="D5" i="6" s="1"/>
  <c r="B6" i="6" s="1"/>
  <c r="B7" i="6" s="1"/>
  <c r="C6" i="6" s="1"/>
  <c r="C15" i="5"/>
  <c r="B3" i="5"/>
  <c r="B4" i="5" s="1"/>
  <c r="B5" i="5" s="1"/>
  <c r="B6" i="5" s="1"/>
  <c r="B7" i="5" s="1"/>
  <c r="B8" i="5" s="1"/>
  <c r="B9" i="5" s="1"/>
  <c r="B10" i="5" s="1"/>
  <c r="B11" i="5" s="1"/>
  <c r="B12" i="5" s="1"/>
  <c r="B13" i="5" s="1"/>
  <c r="B14" i="5" s="1"/>
  <c r="B15" i="5" s="1"/>
  <c r="B12" i="22" l="1"/>
  <c r="B74" i="25"/>
  <c r="C73" i="25"/>
  <c r="F71" i="25"/>
  <c r="F126" i="25" s="1"/>
  <c r="B3" i="25"/>
  <c r="C56" i="24"/>
  <c r="B55" i="24"/>
  <c r="E54" i="24"/>
  <c r="D54" i="24"/>
  <c r="H17" i="18"/>
  <c r="F18" i="18" s="1"/>
  <c r="G18" i="18" s="1"/>
  <c r="H18" i="18" s="1"/>
  <c r="B18" i="18" s="1"/>
  <c r="B3" i="18"/>
  <c r="B4" i="18" s="1"/>
  <c r="B5" i="18" s="1"/>
  <c r="B6" i="18" s="1"/>
  <c r="B7" i="18" s="1"/>
  <c r="B10" i="18" s="1"/>
  <c r="B11" i="18" s="1"/>
  <c r="B12" i="18" s="1"/>
  <c r="B13" i="18" s="1"/>
  <c r="B14" i="18" s="1"/>
  <c r="B15" i="18" s="1"/>
  <c r="B16" i="18" s="1"/>
  <c r="B17" i="18" s="1"/>
  <c r="E12" i="15"/>
  <c r="F11" i="15"/>
  <c r="F12" i="15" s="1"/>
  <c r="D13" i="15" s="1"/>
  <c r="E13" i="15" s="1"/>
  <c r="F13" i="15" s="1"/>
  <c r="B13" i="15" s="1"/>
  <c r="B3" i="15"/>
  <c r="B4" i="15" s="1"/>
  <c r="D9" i="13"/>
  <c r="E2" i="13"/>
  <c r="B3" i="13" s="1"/>
  <c r="B9" i="13"/>
  <c r="E9" i="13"/>
  <c r="C10" i="13" s="1"/>
  <c r="D10" i="13" s="1"/>
  <c r="E10" i="13" s="1"/>
  <c r="F14" i="6"/>
  <c r="D14" i="6"/>
  <c r="C5" i="6"/>
  <c r="B8" i="6"/>
  <c r="B4" i="25" l="1"/>
  <c r="C3" i="25"/>
  <c r="D126" i="25"/>
  <c r="B126" i="25"/>
  <c r="B75" i="25"/>
  <c r="C74" i="25"/>
  <c r="C57" i="24"/>
  <c r="B56" i="24"/>
  <c r="E55" i="24"/>
  <c r="D55" i="24"/>
  <c r="C7" i="6"/>
  <c r="B9" i="6"/>
  <c r="B76" i="25" l="1"/>
  <c r="C75" i="25"/>
  <c r="B5" i="25"/>
  <c r="C4" i="25"/>
  <c r="C58" i="24"/>
  <c r="B57" i="24"/>
  <c r="E56" i="24"/>
  <c r="D56" i="24"/>
  <c r="C8" i="6"/>
  <c r="B10" i="6"/>
  <c r="B11" i="15" l="1"/>
  <c r="B12" i="15" s="1"/>
  <c r="B6" i="25"/>
  <c r="C5" i="25"/>
  <c r="B77" i="25"/>
  <c r="C76" i="25"/>
  <c r="C59" i="24"/>
  <c r="B58" i="24"/>
  <c r="E57" i="24"/>
  <c r="D57" i="24"/>
  <c r="C9" i="6"/>
  <c r="B11" i="6"/>
  <c r="B78" i="25" l="1"/>
  <c r="C77" i="25"/>
  <c r="B7" i="25"/>
  <c r="C6" i="25"/>
  <c r="C60" i="24"/>
  <c r="B59" i="24"/>
  <c r="E58" i="24"/>
  <c r="D58" i="24"/>
  <c r="B12" i="6"/>
  <c r="C10" i="6"/>
  <c r="B8" i="25" l="1"/>
  <c r="C7" i="25"/>
  <c r="B79" i="25"/>
  <c r="C78" i="25"/>
  <c r="C61" i="24"/>
  <c r="B60" i="24"/>
  <c r="E59" i="24"/>
  <c r="D59" i="24"/>
  <c r="B13" i="6"/>
  <c r="C11" i="6"/>
  <c r="B80" i="25" l="1"/>
  <c r="C79" i="25"/>
  <c r="B9" i="25"/>
  <c r="C8" i="25"/>
  <c r="C62" i="24"/>
  <c r="B61" i="24"/>
  <c r="E60" i="24"/>
  <c r="D60" i="24"/>
  <c r="C12" i="6"/>
  <c r="B14" i="6"/>
  <c r="C13" i="6" s="1"/>
  <c r="B10" i="25" l="1"/>
  <c r="C9" i="25"/>
  <c r="B81" i="25"/>
  <c r="C80" i="25"/>
  <c r="C63" i="24"/>
  <c r="B62" i="24"/>
  <c r="E61" i="24"/>
  <c r="D61" i="24"/>
  <c r="B82" i="25" l="1"/>
  <c r="C81" i="25"/>
  <c r="B11" i="25"/>
  <c r="C10" i="25"/>
  <c r="C64" i="24"/>
  <c r="B63" i="24"/>
  <c r="E62" i="24"/>
  <c r="D62" i="24"/>
  <c r="B12" i="25" l="1"/>
  <c r="C11" i="25"/>
  <c r="B83" i="25"/>
  <c r="C82" i="25"/>
  <c r="C65" i="24"/>
  <c r="B64" i="24"/>
  <c r="E63" i="24"/>
  <c r="D63" i="24"/>
  <c r="B84" i="25" l="1"/>
  <c r="C83" i="25"/>
  <c r="B13" i="25"/>
  <c r="C12" i="25"/>
  <c r="C66" i="24"/>
  <c r="B65" i="24"/>
  <c r="E64" i="24"/>
  <c r="D64" i="24"/>
  <c r="B14" i="25" l="1"/>
  <c r="C13" i="25"/>
  <c r="B85" i="25"/>
  <c r="C84" i="25"/>
  <c r="C67" i="24"/>
  <c r="B66" i="24"/>
  <c r="E65" i="24"/>
  <c r="D65" i="24"/>
  <c r="B86" i="25" l="1"/>
  <c r="C85" i="25"/>
  <c r="B15" i="25"/>
  <c r="C14" i="25"/>
  <c r="E67" i="24"/>
  <c r="B67" i="24"/>
  <c r="E66" i="24"/>
  <c r="D66" i="24"/>
  <c r="B16" i="25" l="1"/>
  <c r="C15" i="25"/>
  <c r="B87" i="25"/>
  <c r="C86" i="25"/>
  <c r="B88" i="25" l="1"/>
  <c r="C87" i="25"/>
  <c r="B17" i="25"/>
  <c r="C16" i="25"/>
  <c r="B18" i="25" l="1"/>
  <c r="C17" i="25"/>
  <c r="B89" i="25"/>
  <c r="C88" i="25"/>
  <c r="B90" i="25" l="1"/>
  <c r="C89" i="25"/>
  <c r="B19" i="25"/>
  <c r="C18" i="25"/>
  <c r="B20" i="25" l="1"/>
  <c r="C19" i="25"/>
  <c r="B91" i="25"/>
  <c r="C90" i="25"/>
  <c r="B92" i="25" l="1"/>
  <c r="C91" i="25"/>
  <c r="B21" i="25"/>
  <c r="C20" i="25"/>
  <c r="B22" i="25" l="1"/>
  <c r="C21" i="25"/>
  <c r="B93" i="25"/>
  <c r="C92" i="25"/>
  <c r="B94" i="25" l="1"/>
  <c r="C93" i="25"/>
  <c r="B23" i="25"/>
  <c r="C22" i="25"/>
  <c r="B24" i="25" l="1"/>
  <c r="C23" i="25"/>
  <c r="B95" i="25"/>
  <c r="C94" i="25"/>
  <c r="B96" i="25" l="1"/>
  <c r="C95" i="25"/>
  <c r="B25" i="25"/>
  <c r="C24" i="25"/>
  <c r="B26" i="25" l="1"/>
  <c r="C25" i="25"/>
  <c r="B97" i="25"/>
  <c r="C96" i="25"/>
  <c r="B98" i="25" l="1"/>
  <c r="C97" i="25"/>
  <c r="B27" i="25"/>
  <c r="C26" i="25"/>
  <c r="B28" i="25" l="1"/>
  <c r="C27" i="25"/>
  <c r="B99" i="25"/>
  <c r="C98" i="25"/>
  <c r="B100" i="25" l="1"/>
  <c r="C99" i="25"/>
  <c r="B29" i="25"/>
  <c r="C28" i="25"/>
  <c r="B30" i="25" l="1"/>
  <c r="C29" i="25"/>
  <c r="B101" i="25"/>
  <c r="C100" i="25"/>
  <c r="B102" i="25" l="1"/>
  <c r="C101" i="25"/>
  <c r="B31" i="25"/>
  <c r="C30" i="25"/>
  <c r="B32" i="25" l="1"/>
  <c r="C31" i="25"/>
  <c r="B103" i="25"/>
  <c r="C102" i="25"/>
  <c r="B104" i="25" l="1"/>
  <c r="C103" i="25"/>
  <c r="B33" i="25"/>
  <c r="C32" i="25"/>
  <c r="B34" i="25" l="1"/>
  <c r="C33" i="25"/>
  <c r="B105" i="25"/>
  <c r="C104" i="25"/>
  <c r="B106" i="25" l="1"/>
  <c r="C105" i="25"/>
  <c r="B35" i="25"/>
  <c r="C34" i="25"/>
  <c r="B36" i="25" l="1"/>
  <c r="C35" i="25"/>
  <c r="B107" i="25"/>
  <c r="C106" i="25"/>
  <c r="B108" i="25" l="1"/>
  <c r="C107" i="25"/>
  <c r="B37" i="25"/>
  <c r="C36" i="25"/>
  <c r="B38" i="25" l="1"/>
  <c r="C37" i="25"/>
  <c r="B109" i="25"/>
  <c r="C108" i="25"/>
  <c r="B110" i="25" l="1"/>
  <c r="C109" i="25"/>
  <c r="B39" i="25"/>
  <c r="C38" i="25"/>
  <c r="B40" i="25" l="1"/>
  <c r="C39" i="25"/>
  <c r="B111" i="25"/>
  <c r="C110" i="25"/>
  <c r="B112" i="25" l="1"/>
  <c r="C111" i="25"/>
  <c r="B41" i="25"/>
  <c r="C40" i="25"/>
  <c r="B42" i="25" l="1"/>
  <c r="C41" i="25"/>
  <c r="B113" i="25"/>
  <c r="C112" i="25"/>
  <c r="B114" i="25" l="1"/>
  <c r="C113" i="25"/>
  <c r="B43" i="25"/>
  <c r="C42" i="25"/>
  <c r="B44" i="25" l="1"/>
  <c r="C43" i="25"/>
  <c r="B115" i="25"/>
  <c r="C114" i="25"/>
  <c r="B116" i="25" l="1"/>
  <c r="C115" i="25"/>
  <c r="B45" i="25"/>
  <c r="C44" i="25"/>
  <c r="B46" i="25" l="1"/>
  <c r="C45" i="25"/>
  <c r="B117" i="25"/>
  <c r="C116" i="25"/>
  <c r="B118" i="25" l="1"/>
  <c r="C117" i="25"/>
  <c r="B47" i="25"/>
  <c r="C46" i="25"/>
  <c r="B48" i="25" l="1"/>
  <c r="C47" i="25"/>
  <c r="B119" i="25"/>
  <c r="C118" i="25"/>
  <c r="B120" i="25" l="1"/>
  <c r="C119" i="25"/>
  <c r="B49" i="25"/>
  <c r="C48" i="25"/>
  <c r="B50" i="25" l="1"/>
  <c r="C49" i="25"/>
  <c r="B121" i="25"/>
  <c r="C120" i="25"/>
  <c r="B122" i="25" l="1"/>
  <c r="C121" i="25"/>
  <c r="B51" i="25"/>
  <c r="C50" i="25"/>
  <c r="B52" i="25" l="1"/>
  <c r="C51" i="25"/>
  <c r="B123" i="25"/>
  <c r="C122" i="25"/>
  <c r="C123" i="25" l="1"/>
  <c r="B53" i="25"/>
  <c r="C52" i="25"/>
  <c r="B54" i="25" l="1"/>
  <c r="C53" i="25"/>
  <c r="B55" i="25" l="1"/>
  <c r="C54" i="25"/>
  <c r="B56" i="25" l="1"/>
  <c r="C55" i="25"/>
  <c r="B57" i="25" l="1"/>
  <c r="C56" i="25"/>
  <c r="B58" i="25" l="1"/>
  <c r="C57" i="25"/>
  <c r="B59" i="25" l="1"/>
  <c r="C58" i="25"/>
  <c r="B60" i="25" l="1"/>
  <c r="C59" i="25"/>
  <c r="B61" i="25" l="1"/>
  <c r="C60" i="25"/>
  <c r="B62" i="25" l="1"/>
  <c r="C61" i="25"/>
  <c r="B63" i="25" l="1"/>
  <c r="C62" i="25"/>
  <c r="B64" i="25" l="1"/>
  <c r="C63" i="25"/>
  <c r="B65" i="25" l="1"/>
  <c r="C64" i="25"/>
  <c r="B66" i="25" l="1"/>
  <c r="C65" i="25"/>
  <c r="B67" i="25" l="1"/>
  <c r="C66" i="25"/>
  <c r="B68" i="25" l="1"/>
  <c r="C67" i="25"/>
  <c r="B69" i="25" l="1"/>
  <c r="C68" i="25"/>
  <c r="B70" i="25" l="1"/>
  <c r="C69" i="25"/>
  <c r="B71" i="25" l="1"/>
  <c r="C71" i="25" s="1"/>
  <c r="C70" i="25"/>
</calcChain>
</file>

<file path=xl/sharedStrings.xml><?xml version="1.0" encoding="utf-8"?>
<sst xmlns="http://schemas.openxmlformats.org/spreadsheetml/2006/main" count="1312" uniqueCount="842">
  <si>
    <t>OTPCFG</t>
    <phoneticPr fontId="1" type="noConversion"/>
  </si>
  <si>
    <r>
      <t xml:space="preserve">remove OTPCFG16~19 for PROT DICE used, </t>
    </r>
    <r>
      <rPr>
        <sz val="12"/>
        <color theme="1"/>
        <rFont val="新細明體"/>
        <family val="2"/>
        <charset val="136"/>
      </rPr>
      <t>給</t>
    </r>
    <r>
      <rPr>
        <sz val="12"/>
        <color theme="1"/>
        <rFont val="Arial"/>
        <family val="2"/>
      </rPr>
      <t xml:space="preserve"> SoC LMS key retire bits </t>
    </r>
    <r>
      <rPr>
        <sz val="12"/>
        <color theme="1"/>
        <rFont val="新細明體"/>
        <family val="2"/>
        <charset val="136"/>
      </rPr>
      <t xml:space="preserve">使用
</t>
    </r>
    <r>
      <rPr>
        <sz val="12"/>
        <color theme="1"/>
        <rFont val="Arial"/>
        <family val="2"/>
      </rPr>
      <t xml:space="preserve">PROT DICE use </t>
    </r>
    <r>
      <rPr>
        <sz val="12"/>
        <color theme="1"/>
        <rFont val="新細明體"/>
        <family val="2"/>
        <charset val="136"/>
      </rPr>
      <t>之後挖</t>
    </r>
    <r>
      <rPr>
        <sz val="12"/>
        <color theme="1"/>
        <rFont val="Arial"/>
        <family val="2"/>
      </rPr>
      <t xml:space="preserve"> user region, </t>
    </r>
    <r>
      <rPr>
        <sz val="12"/>
        <color theme="1"/>
        <rFont val="新細明體"/>
        <family val="2"/>
        <charset val="136"/>
      </rPr>
      <t>然後做</t>
    </r>
    <r>
      <rPr>
        <sz val="12"/>
        <color theme="1"/>
        <rFont val="Arial"/>
        <family val="2"/>
      </rPr>
      <t xml:space="preserve"> dynamic protection</t>
    </r>
    <phoneticPr fontId="1" type="noConversion"/>
  </si>
  <si>
    <t>OTPSTRAP</t>
    <phoneticPr fontId="1" type="noConversion"/>
  </si>
  <si>
    <t>disable caliptra in OTPSTRAP, HW need effect by SCU</t>
    <phoneticPr fontId="1" type="noConversion"/>
  </si>
  <si>
    <t>cfg ecc 拿掉? 只留 strap ecc setting?</t>
    <phoneticPr fontId="1" type="noConversion"/>
  </si>
  <si>
    <t>OTPROM</t>
    <phoneticPr fontId="1" type="noConversion"/>
  </si>
  <si>
    <t>rom region 浪費? 給 user data</t>
    <phoneticPr fontId="1" type="noConversion"/>
  </si>
  <si>
    <t>disable rom patch by efuse -&gt; confirm with Morris</t>
    <phoneticPr fontId="1" type="noConversion"/>
  </si>
  <si>
    <t>header -&gt; lms verify 放到 OTPCFG</t>
    <phoneticPr fontId="1" type="noConversion"/>
  </si>
  <si>
    <t>OTPPUF</t>
  </si>
  <si>
    <t>decrease SW PUF to 512bits, increase HW PUF to 1536 bits</t>
  </si>
  <si>
    <t>High Level overview of OTP memory layout</t>
    <phoneticPr fontId="1" type="noConversion"/>
  </si>
  <si>
    <t>OTP Region</t>
    <phoneticPr fontId="1" type="noConversion"/>
  </si>
  <si>
    <t>Start (W)</t>
    <phoneticPr fontId="1" type="noConversion"/>
  </si>
  <si>
    <t>End (W)</t>
    <phoneticPr fontId="1" type="noConversion"/>
  </si>
  <si>
    <t>Size (W)</t>
    <phoneticPr fontId="1" type="noConversion"/>
  </si>
  <si>
    <t>Size (Bit)</t>
    <phoneticPr fontId="1" type="noConversion"/>
  </si>
  <si>
    <t>Size (Byte)</t>
    <phoneticPr fontId="1" type="noConversion"/>
  </si>
  <si>
    <t>OTPRBP</t>
    <phoneticPr fontId="1" type="noConversion"/>
  </si>
  <si>
    <t>OTPSTRAPEXT</t>
  </si>
  <si>
    <t>USER</t>
    <phoneticPr fontId="1" type="noConversion"/>
  </si>
  <si>
    <t>SECURE</t>
    <phoneticPr fontId="1" type="noConversion"/>
  </si>
  <si>
    <t>CALIPTRA</t>
    <phoneticPr fontId="1" type="noConversion"/>
  </si>
  <si>
    <t>PUF</t>
    <phoneticPr fontId="1" type="noConversion"/>
  </si>
  <si>
    <t>end</t>
    <phoneticPr fontId="1" type="noConversion"/>
  </si>
  <si>
    <t>remains</t>
    <phoneticPr fontId="1" type="noConversion"/>
  </si>
  <si>
    <t>Total</t>
    <phoneticPr fontId="1" type="noConversion"/>
  </si>
  <si>
    <t>128Kb</t>
    <phoneticPr fontId="1" type="noConversion"/>
  </si>
  <si>
    <t>16KB</t>
    <phoneticPr fontId="1" type="noConversion"/>
  </si>
  <si>
    <t>otp_macro_base</t>
    <phoneticPr fontId="1" type="noConversion"/>
  </si>
  <si>
    <t>Area</t>
  </si>
  <si>
    <t>OTP start address 
 unit: 16b dec</t>
    <phoneticPr fontId="1" type="noConversion"/>
  </si>
  <si>
    <t>OTP start address 
 unit: 16b hex</t>
    <phoneticPr fontId="1" type="noConversion"/>
  </si>
  <si>
    <t>OTP end address 
unit: 16b hex</t>
  </si>
  <si>
    <t>Size (bits)</t>
    <phoneticPr fontId="1" type="noConversion"/>
  </si>
  <si>
    <t>Context</t>
  </si>
  <si>
    <t>Write enable</t>
    <phoneticPr fontId="1" type="noConversion"/>
  </si>
  <si>
    <t xml:space="preserve">Read enable </t>
    <phoneticPr fontId="1" type="noConversion"/>
  </si>
  <si>
    <t>Write policy</t>
    <phoneticPr fontId="1" type="noConversion"/>
  </si>
  <si>
    <t>Note</t>
  </si>
  <si>
    <t xml:space="preserve">OTP ROM </t>
    <phoneticPr fontId="1" type="noConversion"/>
  </si>
  <si>
    <t>3DF</t>
    <phoneticPr fontId="1" type="noConversion"/>
  </si>
  <si>
    <t>rom extension</t>
    <phoneticPr fontId="1" type="noConversion"/>
  </si>
  <si>
    <t xml:space="preserve">~OTPCFG0 [5] &amp;
reg_region_rompatch_wen </t>
  </si>
  <si>
    <t>~OTPCFG0 [1] &amp; 
 reg_region_rompatch_ren</t>
  </si>
  <si>
    <t>N.A.</t>
    <phoneticPr fontId="1" type="noConversion"/>
  </si>
  <si>
    <t>只要otp protect 設為1 或是 reg w/r en=0, 則無法access</t>
  </si>
  <si>
    <t>OTP RBP</t>
  </si>
  <si>
    <t>3E0</t>
  </si>
  <si>
    <t>SoC FMC ECC Key Retire bits</t>
    <phoneticPr fontId="0" type="noConversion"/>
  </si>
  <si>
    <t xml:space="preserve">~OTPCFG0[10] &amp; 
reg_rbp_soc_keyretire_wen  </t>
    <phoneticPr fontId="1" type="noConversion"/>
  </si>
  <si>
    <t xml:space="preserve">reg_rbp_soc_keyretire_ren </t>
    <phoneticPr fontId="1" type="noConversion"/>
  </si>
  <si>
    <t>reg_secure_boot_en &amp; 
( OTPCFG0[8]? Data != reg_soc_ecckey : Data == reg_soc_ecckey )</t>
    <phoneticPr fontId="1" type="noConversion"/>
  </si>
  <si>
    <t>OTP0CFG[10]: rbp global wprotect
OTP0CFG[08] : key retire program option</t>
    <phoneticPr fontId="1" type="noConversion"/>
  </si>
  <si>
    <t>3E1</t>
  </si>
  <si>
    <t>SoC FMC LMS Key Retire bits</t>
    <phoneticPr fontId="1" type="noConversion"/>
  </si>
  <si>
    <t>reg_secure_boot_en &amp; 
( OTPCFG0[8]? Data != reg_soc_key : Data == reg_soc_key )</t>
    <phoneticPr fontId="1" type="noConversion"/>
  </si>
  <si>
    <t>3E2</t>
  </si>
  <si>
    <t>Caliptra Manufacture pk key hash retire</t>
    <phoneticPr fontId="1" type="noConversion"/>
  </si>
  <si>
    <r>
      <rPr>
        <sz val="12"/>
        <color rgb="FF000000"/>
        <rFont val="Arial"/>
      </rPr>
      <t xml:space="preserve">~OTPCFG0[10] &amp; 
</t>
    </r>
    <r>
      <rPr>
        <strike/>
        <sz val="12"/>
        <color rgb="FF000000"/>
        <rFont val="Arial"/>
      </rPr>
      <t xml:space="preserve">reg_rbp_caliptra_keyretire_wen  </t>
    </r>
  </si>
  <si>
    <t xml:space="preserve">reg_rbp_caliptra_keyretire_ren </t>
    <phoneticPr fontId="1" type="noConversion"/>
  </si>
  <si>
    <t>reg_secure_boot_en &amp; 
( OTPCFG0[8]? Data != reg_caliptra_manu_key : Data == reg_caliptra_manu_key )</t>
    <phoneticPr fontId="1" type="noConversion"/>
  </si>
  <si>
    <t>3E3</t>
  </si>
  <si>
    <t>Caliptra Owner pk key hash retire</t>
    <phoneticPr fontId="1" type="noConversion"/>
  </si>
  <si>
    <t xml:space="preserve">~OTPCFG0[10] &amp; 
reg_rbp_caliptra_keyretire_wen  </t>
    <phoneticPr fontId="1" type="noConversion"/>
  </si>
  <si>
    <t>reg_secure_boot_en &amp; 
( OTPCFG0[8]? Data != reg_caliptra_owner_key : Data == reg_caliptra_owner_key )</t>
    <phoneticPr fontId="1" type="noConversion"/>
  </si>
  <si>
    <t>3E4</t>
  </si>
  <si>
    <t>3E7</t>
    <phoneticPr fontId="1" type="noConversion"/>
  </si>
  <si>
    <t>SoC FMC Hardware SVN</t>
    <phoneticPr fontId="1" type="noConversion"/>
  </si>
  <si>
    <t xml:space="preserve">~OTPCFG0[10] &amp; 
reg_rbp_soc_svn_wen  </t>
    <phoneticPr fontId="1" type="noConversion"/>
  </si>
  <si>
    <t xml:space="preserve">reg_rbp_soc_svn_ren </t>
    <phoneticPr fontId="1" type="noConversion"/>
  </si>
  <si>
    <t>reg_secure_boot_en &amp; 
(Data &lt;= {reg_fw_hrid_msb,reg_fw_hrid_lsb})</t>
    <phoneticPr fontId="1" type="noConversion"/>
  </si>
  <si>
    <t>OTP0CFG[10]: rbp global wprotect</t>
  </si>
  <si>
    <t>3E8</t>
  </si>
  <si>
    <t>3E9</t>
    <phoneticPr fontId="1" type="noConversion"/>
  </si>
  <si>
    <t>Caliptra FMC Hardware SVN</t>
    <phoneticPr fontId="1" type="noConversion"/>
  </si>
  <si>
    <t xml:space="preserve">~OTPCFG0[10] &amp; 
reg_rbp_caliptra_svn_wen  </t>
    <phoneticPr fontId="1" type="noConversion"/>
  </si>
  <si>
    <t xml:space="preserve">reg_rbp_caliptra_svn_ren </t>
    <phoneticPr fontId="1" type="noConversion"/>
  </si>
  <si>
    <t>reg_secure_boot_en &amp; 
(Data &lt;= {reg_caliptra_fmc_svn)</t>
    <phoneticPr fontId="1" type="noConversion"/>
  </si>
  <si>
    <t>3EA</t>
  </si>
  <si>
    <t>3F1</t>
    <phoneticPr fontId="1" type="noConversion"/>
  </si>
  <si>
    <t>Caliptra Runtime Hardware SVN</t>
    <phoneticPr fontId="1" type="noConversion"/>
  </si>
  <si>
    <t>reg_secure_boot_en &amp; 
(Data &lt;= {reg_caliptra_runtime_svn)</t>
    <phoneticPr fontId="1" type="noConversion"/>
  </si>
  <si>
    <t>3F2</t>
    <phoneticPr fontId="1" type="noConversion"/>
  </si>
  <si>
    <t>3FF</t>
    <phoneticPr fontId="1" type="noConversion"/>
  </si>
  <si>
    <t>Reserved</t>
    <phoneticPr fontId="1" type="noConversion"/>
  </si>
  <si>
    <t>OTP CFG</t>
    <phoneticPr fontId="1" type="noConversion"/>
  </si>
  <si>
    <t>41F</t>
  </si>
  <si>
    <t>user cfg, secure boot cfg</t>
    <phoneticPr fontId="1" type="noConversion"/>
  </si>
  <si>
    <t xml:space="preserve">~OTPCFG0 [6] &amp; 
reg_region_otpcfg_wen </t>
  </si>
  <si>
    <t>~OTPCFG0 [2] &amp; reg_region_otpcfg_ren</t>
  </si>
  <si>
    <t>1. OTPCFG write protection can protect whole cfg region except OTPCFG8/OTPCFG15/OTPCFG16
2. OTPCFG0[9] do the write protection for OTPCFG8</t>
  </si>
  <si>
    <t>OTP Strap</t>
    <phoneticPr fontId="1" type="noConversion"/>
  </si>
  <si>
    <t>otp_strap_wr_protect_lsb</t>
  </si>
  <si>
    <t xml:space="preserve">~OTPCFG0 [7] &amp;
reg_region_otpstrap_wen </t>
  </si>
  <si>
    <t>~OTPCFG0 [3] &amp;
 reg_region_otpstrap_ren</t>
  </si>
  <si>
    <t>this is for hw strap data bit write protect</t>
  </si>
  <si>
    <t>otp_strap_wr_protect_msb</t>
  </si>
  <si>
    <t>otpstrap opt0_lsb</t>
  </si>
  <si>
    <t>otpstrap opt0_msb</t>
  </si>
  <si>
    <t>otpstrap opt1_lsb</t>
  </si>
  <si>
    <t>otpstrap opt1_msb</t>
  </si>
  <si>
    <t>otpstrap opt2_lsb</t>
  </si>
  <si>
    <t>otpstrap opt2_msb</t>
  </si>
  <si>
    <t>otpstrap opt3_lsb</t>
  </si>
  <si>
    <t>otpstrap opt3_msb</t>
  </si>
  <si>
    <t>42A</t>
  </si>
  <si>
    <t>otpstrap opt4_lsb</t>
  </si>
  <si>
    <t>42B</t>
  </si>
  <si>
    <t>otpstrap opt4_msb</t>
  </si>
  <si>
    <t>42C</t>
  </si>
  <si>
    <t>otpstrap opt5_lsb</t>
  </si>
  <si>
    <t>42D</t>
  </si>
  <si>
    <t>otpstrap opt5_msb</t>
  </si>
  <si>
    <t>42E</t>
  </si>
  <si>
    <t>otp_cfg_eccbrp_en</t>
  </si>
  <si>
    <t>This is global ecc , control all region except otp strap and otp rbp</t>
    <phoneticPr fontId="1" type="noConversion"/>
  </si>
  <si>
    <t>42F</t>
  </si>
  <si>
    <t>reserved</t>
  </si>
  <si>
    <t>OTP Strap Ext</t>
  </si>
  <si>
    <t>43F</t>
  </si>
  <si>
    <t>flash strap for development</t>
    <phoneticPr fontId="1" type="noConversion"/>
  </si>
  <si>
    <t xml:space="preserve">~OTPCFG0 [4] &amp;
reg_region_otp_flashstrap_wen </t>
  </si>
  <si>
    <t>~OTPCFG0 [0] &amp;
 reg_region_otp_flashstrap_ren</t>
  </si>
  <si>
    <t>OTP User region</t>
    <phoneticPr fontId="1" type="noConversion"/>
  </si>
  <si>
    <t>user data</t>
    <phoneticPr fontId="1" type="noConversion"/>
  </si>
  <si>
    <t>reg_region_usr[0-3]_wen
OTPCFG11/12 reg setting</t>
    <phoneticPr fontId="1" type="noConversion"/>
  </si>
  <si>
    <t>reg_region_usr[0-3]_ren
OTPCFG11/12 reg setting</t>
    <phoneticPr fontId="1" type="noConversion"/>
  </si>
  <si>
    <t>可任意設定4塊獨立區間做w/r protection</t>
    <phoneticPr fontId="1" type="noConversion"/>
  </si>
  <si>
    <t>secure region - key header</t>
    <phoneticPr fontId="1" type="noConversion"/>
  </si>
  <si>
    <t>OEM DSS Key0 header</t>
  </si>
  <si>
    <t>reg_region_secure[0-1]_wen
OTPCFG13/14 reg setting</t>
    <phoneticPr fontId="1" type="noConversion"/>
  </si>
  <si>
    <t>reg_region_secure[0-1]_ren
OTPCFG13/14 reg setting</t>
    <phoneticPr fontId="1" type="noConversion"/>
  </si>
  <si>
    <t>可任意設定2塊獨立區間做w/r protection</t>
    <phoneticPr fontId="1" type="noConversion"/>
  </si>
  <si>
    <t>OEM DSS Key1 header</t>
  </si>
  <si>
    <t>OEM DSS Key2 header</t>
  </si>
  <si>
    <t>OEM DSS Key3 header</t>
  </si>
  <si>
    <t>OEM DSS Key4 header</t>
  </si>
  <si>
    <t>100A</t>
  </si>
  <si>
    <t>OEM DSS Key5 header</t>
  </si>
  <si>
    <t>100C</t>
  </si>
  <si>
    <t>OEM DSS Key6 header</t>
  </si>
  <si>
    <t>100E</t>
  </si>
  <si>
    <t>OEM DSS Key7 header</t>
  </si>
  <si>
    <t>OEM DSS Key8 header</t>
  </si>
  <si>
    <t>OEM DSS Key9 header</t>
  </si>
  <si>
    <t>OEM DSS Key10 header</t>
  </si>
  <si>
    <t>OEM DSS Key11 header</t>
  </si>
  <si>
    <t>OEM DSS Key12 header</t>
    <phoneticPr fontId="1" type="noConversion"/>
  </si>
  <si>
    <t>101A</t>
    <phoneticPr fontId="1" type="noConversion"/>
  </si>
  <si>
    <t>OEM DSS Key13 header</t>
    <phoneticPr fontId="1" type="noConversion"/>
  </si>
  <si>
    <t>101C</t>
    <phoneticPr fontId="1" type="noConversion"/>
  </si>
  <si>
    <t>OEM DSS Key14 header</t>
    <phoneticPr fontId="1" type="noConversion"/>
  </si>
  <si>
    <t>101E</t>
    <phoneticPr fontId="1" type="noConversion"/>
  </si>
  <si>
    <t>OEM DSS Key15 header</t>
    <phoneticPr fontId="1" type="noConversion"/>
  </si>
  <si>
    <t>vault key0 header</t>
  </si>
  <si>
    <t>vault key1 header</t>
  </si>
  <si>
    <t>vault key2 header</t>
  </si>
  <si>
    <t>vault key3 header</t>
  </si>
  <si>
    <t>reserved</t>
    <phoneticPr fontId="1" type="noConversion"/>
  </si>
  <si>
    <t>secure region - key</t>
    <phoneticPr fontId="1" type="noConversion"/>
  </si>
  <si>
    <t xml:space="preserve">OEM DSS Key0 </t>
  </si>
  <si>
    <t>OEM DSS Key1</t>
  </si>
  <si>
    <t>OEM DSS Key2</t>
  </si>
  <si>
    <t>OEM DSS Key3</t>
  </si>
  <si>
    <t>OEM DSS Key4</t>
  </si>
  <si>
    <t>OEM DSS Key5</t>
  </si>
  <si>
    <t>OEM DSS Key6</t>
  </si>
  <si>
    <t>OEM DSS Key7</t>
  </si>
  <si>
    <t>OEM DSS Key8</t>
  </si>
  <si>
    <t>OEM DSS Key9</t>
  </si>
  <si>
    <t>OEM DSS Key10</t>
  </si>
  <si>
    <t>OEM DSS Key11</t>
  </si>
  <si>
    <t>OEM DSS Key12</t>
  </si>
  <si>
    <t>OEM DSS Key13</t>
  </si>
  <si>
    <t>OEM DSS Key14</t>
  </si>
  <si>
    <t>OEM DSS Key15</t>
  </si>
  <si>
    <t>11C0</t>
    <phoneticPr fontId="1" type="noConversion"/>
  </si>
  <si>
    <t>vault key0</t>
  </si>
  <si>
    <t>11E0</t>
    <phoneticPr fontId="1" type="noConversion"/>
  </si>
  <si>
    <t>vault key1</t>
  </si>
  <si>
    <t>vault key2</t>
  </si>
  <si>
    <t>vault key3</t>
  </si>
  <si>
    <t>1240</t>
    <phoneticPr fontId="1" type="noConversion"/>
  </si>
  <si>
    <t>Caliptra</t>
    <phoneticPr fontId="1" type="noConversion"/>
  </si>
  <si>
    <t>1C00</t>
    <phoneticPr fontId="1" type="noConversion"/>
  </si>
  <si>
    <t>Caliptra fuse map</t>
    <phoneticPr fontId="1" type="noConversion"/>
  </si>
  <si>
    <t>~OTPCFG0[12]</t>
    <phoneticPr fontId="1" type="noConversion"/>
  </si>
  <si>
    <t>~OTPCFG0[11]</t>
    <phoneticPr fontId="1" type="noConversion"/>
  </si>
  <si>
    <t>1F36</t>
    <phoneticPr fontId="1" type="noConversion"/>
  </si>
  <si>
    <t>puf</t>
  </si>
  <si>
    <t>1F80</t>
  </si>
  <si>
    <t>sw puf</t>
  </si>
  <si>
    <t>~(OTPCFG0[14] &amp; reg_sw_puf_wlock)</t>
    <phoneticPr fontId="1" type="noConversion"/>
  </si>
  <si>
    <t>~reg_sw_puf_rlock</t>
    <phoneticPr fontId="1" type="noConversion"/>
  </si>
  <si>
    <t>1FA0</t>
  </si>
  <si>
    <t>1FFF</t>
    <phoneticPr fontId="1" type="noConversion"/>
  </si>
  <si>
    <t>hw puf</t>
  </si>
  <si>
    <t>~(OTPCFG0[14] &amp; reg_hw_puf_wlock)</t>
    <phoneticPr fontId="1" type="noConversion"/>
  </si>
  <si>
    <t>1.only bootmcu can read ( hw fixed)
2. ~reg_hw_puf_rlock (reset from bootmcu reset)</t>
  </si>
  <si>
    <t>Addr</t>
    <phoneticPr fontId="1" type="noConversion"/>
  </si>
  <si>
    <t>Start address
(word)</t>
    <phoneticPr fontId="1" type="noConversion"/>
  </si>
  <si>
    <t>Name</t>
  </si>
  <si>
    <t>Size
(bits)</t>
    <phoneticPr fontId="1" type="noConversion"/>
  </si>
  <si>
    <t>Size
(bytes)</t>
    <phoneticPr fontId="1" type="noConversion"/>
  </si>
  <si>
    <t>Size
(word dec)</t>
    <phoneticPr fontId="1" type="noConversion"/>
  </si>
  <si>
    <t>Description</t>
    <phoneticPr fontId="1" type="noConversion"/>
  </si>
  <si>
    <t>Details</t>
    <phoneticPr fontId="1" type="noConversion"/>
  </si>
  <si>
    <t>HW effect</t>
    <phoneticPr fontId="1" type="noConversion"/>
  </si>
  <si>
    <t>3E0</t>
    <phoneticPr fontId="1" type="noConversion"/>
  </si>
  <si>
    <t>SoC FMC ECC Key Retire bits</t>
    <phoneticPr fontId="16" type="noConversion"/>
  </si>
  <si>
    <t>SoC FMC ECC Key retire bits
effect only secure boot is enabled
Policy: OTPCFG0[8]</t>
    <phoneticPr fontId="1" type="noConversion"/>
  </si>
  <si>
    <t>Secure Boot - key retire</t>
    <phoneticPr fontId="1" type="noConversion"/>
  </si>
  <si>
    <t>When security boot successfully by using key
number N, the retire bit number equal or less then N will be
programmable and the others are protected. When non security
boot up, all of the retire bits are protected.</t>
    <phoneticPr fontId="1" type="noConversion"/>
  </si>
  <si>
    <t>SoC FMC LMS Key retire bits
effect only secure boot is enabled
Policy: OTPCFG0[8]</t>
    <phoneticPr fontId="1" type="noConversion"/>
  </si>
  <si>
    <t>Caliptra Manufacture public key hash retire bits
effect only secure boot is enabled
Policy: OTPCFG0[8]</t>
  </si>
  <si>
    <t>Caliptra Owner public key hash retire bits
effect only secure boot is enabled
Policy: OTPCFG0[8]</t>
    <phoneticPr fontId="1" type="noConversion"/>
  </si>
  <si>
    <t>Hardware revision ID[63:0] (prevent rollback)
Header revision ID[63:0] (SBH10 and SBH14) must be equal to or
greater than Hardware revision ID [63:0] for rollback prevention otherwise the secure boot check will fail. It's implemented a write protection hardware to prevent malicious programming. The hardware will check the new Header revision ID[63:0] is higher than new Hardware revision ID [63:0] after programming then it is allowed to program to new Hardware revision ID value.</t>
    <phoneticPr fontId="1" type="noConversion"/>
  </si>
  <si>
    <t>Secure Boot - SVN</t>
    <phoneticPr fontId="1" type="noConversion"/>
  </si>
  <si>
    <t>1. can program &lt;= H_RID
treat it as minimum boot up revision
OTP180~OTP184: current FW revision ID</t>
    <phoneticPr fontId="1" type="noConversion"/>
  </si>
  <si>
    <t>Caliptra FMC security version number
effect only secure boot is enabled
Policy: FMC SVN &gt;= HW FMC SVN</t>
    <phoneticPr fontId="1" type="noConversion"/>
  </si>
  <si>
    <t>Caliptra Runtime firmware security version number
effect only secure boot is enabled
Policy: FMC SVN &gt;= HW FMC SVN</t>
    <phoneticPr fontId="1" type="noConversion"/>
  </si>
  <si>
    <t>Caliptra Manufacture ECC key mask</t>
  </si>
  <si>
    <t>Caliptra fuse: KEY MANIFEST PK HASH MASK</t>
  </si>
  <si>
    <t>Secure Boot - key retire</t>
  </si>
  <si>
    <t>Caliptra Manufacture LMS key mask</t>
  </si>
  <si>
    <t>Caliptra fuse: LMS REVOCATION</t>
  </si>
  <si>
    <t>Sum</t>
  </si>
  <si>
    <t>Actual</t>
    <phoneticPr fontId="1" type="noConversion"/>
  </si>
  <si>
    <t>Rollback Protection</t>
    <phoneticPr fontId="1" type="noConversion"/>
  </si>
  <si>
    <t>藍色 For A1 new feature</t>
  </si>
  <si>
    <t>OTP ADDR</t>
    <phoneticPr fontId="16" type="noConversion"/>
  </si>
  <si>
    <t>RID</t>
    <phoneticPr fontId="16" type="noConversion"/>
  </si>
  <si>
    <t>REG32</t>
  </si>
  <si>
    <t>MSB</t>
  </si>
  <si>
    <t>LSB</t>
  </si>
  <si>
    <t>REG_2700</t>
    <phoneticPr fontId="16" type="noConversion"/>
  </si>
  <si>
    <t>Description</t>
    <phoneticPr fontId="16" type="noConversion"/>
  </si>
  <si>
    <t>Usage</t>
    <phoneticPr fontId="16" type="noConversion"/>
  </si>
  <si>
    <t>Owner</t>
    <phoneticPr fontId="1" type="noConversion"/>
  </si>
  <si>
    <t>HW implement</t>
    <phoneticPr fontId="16" type="noConversion"/>
  </si>
  <si>
    <t>implement status</t>
    <phoneticPr fontId="16" type="noConversion"/>
  </si>
  <si>
    <t>OTP000</t>
  </si>
  <si>
    <t>OTPCFG0/SCUIO880</t>
  </si>
  <si>
    <t>otp_mem_lock_enable</t>
    <phoneticPr fontId="16" type="noConversion"/>
  </si>
  <si>
    <t>OTP memory lock enable
This bit will lock whole OTP memory and is un recoverable</t>
    <phoneticPr fontId="16" type="noConversion"/>
  </si>
  <si>
    <t>OTP</t>
    <phoneticPr fontId="16" type="noConversion"/>
  </si>
  <si>
    <t>2700 use this bit to do write lock</t>
    <phoneticPr fontId="16" type="noConversion"/>
  </si>
  <si>
    <t>v</t>
  </si>
  <si>
    <t>wr_protect_puf</t>
    <phoneticPr fontId="1" type="noConversion"/>
  </si>
  <si>
    <t>Enable PUF program done
This is for SLT use for indicating the OTP PUF is programmed done</t>
    <phoneticPr fontId="1" type="noConversion"/>
  </si>
  <si>
    <t>SLT process</t>
    <phoneticPr fontId="1" type="noConversion"/>
  </si>
  <si>
    <t>dis_otp_bist</t>
    <phoneticPr fontId="16" type="noConversion"/>
  </si>
  <si>
    <t>Disable OTP Memory Factory Test Mode
0: enable
1: disable
To prevent security issue of OTP
memory. Disabled BIST mode is
recommended.</t>
    <phoneticPr fontId="16" type="noConversion"/>
  </si>
  <si>
    <t>Now this only CP/FT pattern will trigger bist
set 1 : mask test pin</t>
    <phoneticPr fontId="16" type="noConversion"/>
  </si>
  <si>
    <t>wr_protect_caliptra</t>
  </si>
  <si>
    <t>Enable write protect of caliptra region</t>
    <phoneticPr fontId="1" type="noConversion"/>
  </si>
  <si>
    <t>v</t>
    <phoneticPr fontId="1" type="noConversion"/>
  </si>
  <si>
    <t>rd_protect_caliptra</t>
  </si>
  <si>
    <t>Enable read protect of caliptra region</t>
    <phoneticPr fontId="1" type="noConversion"/>
  </si>
  <si>
    <t>wr_protect_otp_rbp</t>
    <phoneticPr fontId="1" type="noConversion"/>
  </si>
  <si>
    <t>Enable Write Protect of rbp region</t>
    <phoneticPr fontId="1" type="noConversion"/>
  </si>
  <si>
    <t>enable_secure_boot</t>
    <phoneticPr fontId="16" type="noConversion"/>
  </si>
  <si>
    <t>Enable Secure Boot
0:FWSPIMOSI pin strap is used to enable secure boot when
OTPCFG2[12]=0
1:Enable secure boot.</t>
    <phoneticPr fontId="16" type="noConversion"/>
  </si>
  <si>
    <t>retire_mechanism_option</t>
    <phoneticPr fontId="1" type="noConversion"/>
  </si>
  <si>
    <t>key retirement mechanism option enable
0: can only retire itself key #id
1: can retire others key #id except itself</t>
    <phoneticPr fontId="1" type="noConversion"/>
  </si>
  <si>
    <t>wr_protect_otp_strap</t>
    <phoneticPr fontId="16" type="noConversion"/>
  </si>
  <si>
    <t>Enable Write Protectof OTP strap region</t>
    <phoneticPr fontId="1" type="noConversion"/>
  </si>
  <si>
    <t>wr_protect_otp_cfg</t>
    <phoneticPr fontId="16" type="noConversion"/>
  </si>
  <si>
    <t>Enable Write Protect of Configure region</t>
    <phoneticPr fontId="1" type="noConversion"/>
  </si>
  <si>
    <t>wr_protect_rom</t>
    <phoneticPr fontId="16" type="noConversion"/>
  </si>
  <si>
    <t>Enable write protect of rom region</t>
    <phoneticPr fontId="1" type="noConversion"/>
  </si>
  <si>
    <t>wr_protect_otp_strap_ext</t>
  </si>
  <si>
    <t>Enable Write Protect of strap ext region</t>
    <phoneticPr fontId="16" type="noConversion"/>
  </si>
  <si>
    <t>rd_protect_otp_strap</t>
    <phoneticPr fontId="16" type="noConversion"/>
  </si>
  <si>
    <t>Enable read protect of strap region</t>
    <phoneticPr fontId="1" type="noConversion"/>
  </si>
  <si>
    <t>rd_protect_otp_cfg</t>
    <phoneticPr fontId="16" type="noConversion"/>
  </si>
  <si>
    <t>Enable read protect of configure region</t>
    <phoneticPr fontId="1" type="noConversion"/>
  </si>
  <si>
    <t>rd_protect_rom</t>
    <phoneticPr fontId="16" type="noConversion"/>
  </si>
  <si>
    <t>Enable read protect of rom region</t>
    <phoneticPr fontId="1" type="noConversion"/>
  </si>
  <si>
    <t>rd_protect_otp_strap_ext</t>
  </si>
  <si>
    <t>Enable read protect of strap ext region</t>
    <phoneticPr fontId="16" type="noConversion"/>
  </si>
  <si>
    <t>401</t>
    <phoneticPr fontId="16" type="noConversion"/>
  </si>
  <si>
    <t>OTP001</t>
    <phoneticPr fontId="16" type="noConversion"/>
  </si>
  <si>
    <t>OTPCFG1/SCUIO880
(OTPCFG0 BK)</t>
  </si>
  <si>
    <t>CONCFG0_BK</t>
    <phoneticPr fontId="16" type="noConversion"/>
  </si>
  <si>
    <t>otp read cfg0 = otpcfg0 | otpcfg0 bk</t>
    <phoneticPr fontId="16" type="noConversion"/>
  </si>
  <si>
    <t>402</t>
  </si>
  <si>
    <t>OTP002</t>
  </si>
  <si>
    <t>OTPCFG2/SCUIO884</t>
  </si>
  <si>
    <t>x</t>
  </si>
  <si>
    <t>en_irot</t>
  </si>
  <si>
    <t>ignore_secure_boot_hw_strap</t>
    <phoneticPr fontId="16" type="noConversion"/>
  </si>
  <si>
    <t>Ignore Secure Boot hardware strap enable
0:Hardware FWSPIMOSI strap pin can enable secure boot.
1:Hardware FWSPIMOSI strap pin cannot enable secure boot.</t>
    <phoneticPr fontId="16" type="noConversion"/>
  </si>
  <si>
    <t>SECURE BOOT</t>
  </si>
  <si>
    <t>Neal</t>
  </si>
  <si>
    <t>dis_low_secure_key0</t>
  </si>
  <si>
    <t>Disable low security key #0
0:OEM DSS key #0 can be enable by hardware strap pin
FWSPIMISO
1: OEM DSS key #0 is disabled.</t>
    <phoneticPr fontId="16" type="noConversion"/>
  </si>
  <si>
    <t>en_lms_verify</t>
    <phoneticPr fontId="1" type="noConversion"/>
  </si>
  <si>
    <t>Enable SoC FMC verification with ECDSA and LMS
0: SoC FMC verification with ECDSA only
1: SoC FMC verification with ECDSA and LMS</t>
    <phoneticPr fontId="1" type="noConversion"/>
  </si>
  <si>
    <t>dev_life_cycle_state</t>
    <phoneticPr fontId="1" type="noConversion"/>
  </si>
  <si>
    <t>The Device Life Cycle State. It's the source of Security State.
0: Un-provisioned
1: Manufacturing
2: Reserved
3: Production</t>
    <phoneticPr fontId="1" type="noConversion"/>
  </si>
  <si>
    <t>ROM</t>
  </si>
  <si>
    <t>SCUIO130[10:8]: debug state + device life cycle state</t>
    <phoneticPr fontId="1" type="noConversion"/>
  </si>
  <si>
    <t>Chiawei</t>
  </si>
  <si>
    <t>en_boot_msg_usb_uart_a</t>
  </si>
  <si>
    <t>Enable Boot ROM Message output through USB-Uart port x
0: Boot ROM message will dump through UART12 by default
1: Boot ROM message will dump through both UART12 &amp; USB-Uart port x</t>
    <phoneticPr fontId="1" type="noConversion"/>
  </si>
  <si>
    <t>TBC</t>
  </si>
  <si>
    <t>Joe</t>
    <phoneticPr fontId="1" type="noConversion"/>
  </si>
  <si>
    <t>en_boot_msg_usb_uart_b</t>
  </si>
  <si>
    <t>en_emmc_sw_reset</t>
  </si>
  <si>
    <t>Enable eMMC software reset
0: eMMC software reset disable, use HW pin strap to do hardware reset
1: eMMC software reset enable. Always do software reset</t>
  </si>
  <si>
    <t>Cool</t>
    <phoneticPr fontId="1" type="noConversion"/>
  </si>
  <si>
    <t>dis_boot_msg</t>
  </si>
  <si>
    <t>Disable Uart Message of Boot ROM
0:Boot ROM will dump boot messages
1:Boot ROM message is disabled</t>
  </si>
  <si>
    <t>dis_flash_strap
no need for A1</t>
    <phoneticPr fontId="1" type="noConversion"/>
  </si>
  <si>
    <t>Chiawei</t>
    <phoneticPr fontId="1" type="noConversion"/>
  </si>
  <si>
    <t>dis_recovery_mode</t>
  </si>
  <si>
    <t>Disable Boot from Uart/USB
0: When hardware strap pin FWSPICK is pulled high, The bootMCU will fetch image codes from UART12 and boot. 
When hardware strap pin FWSPICK is pulled low, the bootMCU
will not boot from UART.
1: The secure boot MCU will not boot from UART in spite of
hardware strap pin.</t>
  </si>
  <si>
    <t>Chinting</t>
    <phoneticPr fontId="1" type="noConversion"/>
  </si>
  <si>
    <t>dis_post_rom_patch</t>
  </si>
  <si>
    <t>Disable Post ROM Patch code
0: If the OTPCFG6[0] is not 0, the BootMCU will
execute the OTP patch codes which has been programmed into
OTP rom region.
1: The BootMCU will not execute the OTP patch codes in
ROM region.</t>
  </si>
  <si>
    <t xml:space="preserve">
OTP patch : 0x000 - 0x400</t>
    <phoneticPr fontId="16" type="noConversion"/>
  </si>
  <si>
    <t>dis_pre_rom_patch</t>
  </si>
  <si>
    <t>Disable Pre ROM Patch code
0: If the OTPCFG4[0] is not 0, the BootMCU will
execute the OTP patch codes which has been programmed into
OTP rom region.
1: The BootMCU will not execute the OTP patch codes in
ROM region.</t>
  </si>
  <si>
    <t>Boot From UART Port Selection</t>
    <phoneticPr fontId="1" type="noConversion"/>
  </si>
  <si>
    <t>Boot From UART Port Selection
0: IO12 (BMC default port)
1: IO0 (SUART common port)</t>
    <phoneticPr fontId="1" type="noConversion"/>
  </si>
  <si>
    <t>change UART port</t>
    <phoneticPr fontId="1" type="noConversion"/>
  </si>
  <si>
    <t>403</t>
    <phoneticPr fontId="16" type="noConversion"/>
  </si>
  <si>
    <t>OTP003</t>
  </si>
  <si>
    <t>OTPCFG3/SCUIO884
(OTPCFG2 BK)</t>
  </si>
  <si>
    <t>CONCFG2_BK</t>
  </si>
  <si>
    <t>otp read cfg1 = otpcfg1 | otpcfg1 bk</t>
    <phoneticPr fontId="16" type="noConversion"/>
  </si>
  <si>
    <t>OTP004</t>
  </si>
  <si>
    <t>OTPCFG4/SCUIO888</t>
  </si>
  <si>
    <r>
      <rPr>
        <sz val="12"/>
        <color rgb="FFFF0000"/>
        <rFont val="Cambria"/>
        <family val="1"/>
      </rPr>
      <t>Pre</t>
    </r>
    <r>
      <rPr>
        <sz val="12"/>
        <color rgb="FF000000"/>
        <rFont val="Cambria"/>
        <family val="1"/>
      </rPr>
      <t xml:space="preserve"> OTP Patch Code location</t>
    </r>
  </si>
  <si>
    <t>The Pre OTP patch code location in OTP ROM Region</t>
  </si>
  <si>
    <t>*2700 OTP ROM region: 0x0~0x400 word</t>
  </si>
  <si>
    <t>pre_otp_patch_vld</t>
  </si>
  <si>
    <t>Enable pre otp patch
set 1 means pre otp rom patch is valid</t>
    <phoneticPr fontId="1" type="noConversion"/>
  </si>
  <si>
    <t>405</t>
  </si>
  <si>
    <t>OTP005</t>
  </si>
  <si>
    <t>OTPCFG5/SCUIO888</t>
  </si>
  <si>
    <t>Pre OTP Patch Size</t>
  </si>
  <si>
    <t>Pre OTP Patch code size (unit: word)
The Boot MCU can execute OTP patch codes in OTP ROM region. The OTP patch code size is limited to 16Kbit.</t>
  </si>
  <si>
    <t>*2600 64DWs,  6bit
*2700 16Kb= 1k word =&gt; 10bit</t>
  </si>
  <si>
    <t>OTP006</t>
  </si>
  <si>
    <t>OTPCFG6/SCUIO88C</t>
  </si>
  <si>
    <r>
      <rPr>
        <sz val="12"/>
        <color rgb="FFFF0000"/>
        <rFont val="Cambria"/>
        <family val="1"/>
      </rPr>
      <t>Post</t>
    </r>
    <r>
      <rPr>
        <sz val="12"/>
        <color rgb="FF000000"/>
        <rFont val="Cambria"/>
        <family val="1"/>
      </rPr>
      <t xml:space="preserve"> OTP Patch Code location</t>
    </r>
  </si>
  <si>
    <t>The Post OTP patch code location in OTP ROM Region</t>
  </si>
  <si>
    <t>post_otp_patch_vld</t>
  </si>
  <si>
    <t>Enable post otp patch
set 1 means post otp rom patch is valid</t>
    <phoneticPr fontId="1" type="noConversion"/>
  </si>
  <si>
    <t>407</t>
  </si>
  <si>
    <t>OTP007</t>
  </si>
  <si>
    <t>OTPCFG7/SCUIO88C</t>
  </si>
  <si>
    <t>Post OTP Patch Size</t>
  </si>
  <si>
    <t>Post OTP Patch code size
The Boot MCU can execute OTP patch codes in OTP ROM region. The OTP patch code size is limited to 16Kbit.</t>
  </si>
  <si>
    <t>408</t>
    <phoneticPr fontId="16" type="noConversion"/>
  </si>
  <si>
    <t>OTP008</t>
  </si>
  <si>
    <t>OTPCFG8/SCUIO890</t>
  </si>
  <si>
    <t>SoC ECC key retire bits</t>
    <phoneticPr fontId="1" type="noConversion"/>
  </si>
  <si>
    <t>409</t>
  </si>
  <si>
    <t>OTP009</t>
  </si>
  <si>
    <t>OTPCFG9/SCUIO890</t>
  </si>
  <si>
    <t>en_auto_load</t>
  </si>
  <si>
    <t>Enable auto load debug control SCU0C8 setting
0:disable
1:enable to auto load registers CPU_SCU0C8 and IO_SCU0C8.</t>
  </si>
  <si>
    <t>CPU_SCU0C8_auto_val</t>
  </si>
  <si>
    <t>CPU_SCU0C8[14 :0] auto setting value
After CPU_SCU0C8 is loaded, the write protection CPU_SCU1E04[18] will be set to 1.</t>
    <phoneticPr fontId="1" type="noConversion"/>
  </si>
  <si>
    <t>40A</t>
  </si>
  <si>
    <t>OTP010</t>
  </si>
  <si>
    <t>OTPCFG10/SCUIO894</t>
  </si>
  <si>
    <t>IO_SCU0C8_auto_val</t>
  </si>
  <si>
    <t>IO_SCU0C8[7 :0] auto setting value
After IO_SCU0C8 is loaded, the write protection IO_SCUB04[18] will be set to 1.</t>
    <phoneticPr fontId="1" type="noConversion"/>
  </si>
  <si>
    <t>40B</t>
  </si>
  <si>
    <t>OTP011</t>
  </si>
  <si>
    <t>OTPCFG11/SCUIO894</t>
  </si>
  <si>
    <t>en_auto_load_usr0</t>
  </si>
  <si>
    <t>Enable auto load OTP region user 0 ctrl setting</t>
  </si>
  <si>
    <t>rd_protect_otp_usr0</t>
  </si>
  <si>
    <t>Enable Read protect for OTP region user 0</t>
    <phoneticPr fontId="1" type="noConversion"/>
  </si>
  <si>
    <t>wr_protect_otp_usr0</t>
  </si>
  <si>
    <t>Enable Write protect for OTP region user 0</t>
    <phoneticPr fontId="1" type="noConversion"/>
  </si>
  <si>
    <t>usr0_region_start_offset</t>
  </si>
  <si>
    <t>User 0 region start offset</t>
    <phoneticPr fontId="1" type="noConversion"/>
  </si>
  <si>
    <t>40C</t>
  </si>
  <si>
    <t>OTP012</t>
  </si>
  <si>
    <t>OTPCFG12/SCUIO898</t>
  </si>
  <si>
    <t>usr0_region_size</t>
  </si>
  <si>
    <t>User 0 region size</t>
  </si>
  <si>
    <t>40D</t>
  </si>
  <si>
    <t>OTP013</t>
  </si>
  <si>
    <t>OTPCFG13/SCUIO898</t>
  </si>
  <si>
    <t>en_auto_load_secure0</t>
  </si>
  <si>
    <t>Enable auto load OTP region secure 0 ctrl setting</t>
  </si>
  <si>
    <t>rd_protect_otp_secure0</t>
  </si>
  <si>
    <t>Enable Read protect for OTP region secure 0</t>
    <phoneticPr fontId="1" type="noConversion"/>
  </si>
  <si>
    <t>wr_protect_otp_secure0</t>
  </si>
  <si>
    <t>Enable Write protect for OTP region secure 0</t>
    <phoneticPr fontId="1" type="noConversion"/>
  </si>
  <si>
    <t>secure0_region_start_offset</t>
  </si>
  <si>
    <t>Secure 0 region start offset</t>
  </si>
  <si>
    <t>40E</t>
  </si>
  <si>
    <t>OTP014</t>
  </si>
  <si>
    <t>OTPCFG14/SCUIO89C</t>
  </si>
  <si>
    <t>secure0_region_size</t>
  </si>
  <si>
    <t>Secure 0 region size</t>
  </si>
  <si>
    <t>40F</t>
  </si>
  <si>
    <t>OTP015</t>
    <phoneticPr fontId="16" type="noConversion"/>
  </si>
  <si>
    <t>OTPCFG15/SCUIO89C</t>
  </si>
  <si>
    <t>recovery_mode_cfg_a</t>
  </si>
  <si>
    <t>secure boot header offset
read from 0x0 or 0x2000 (fixed)</t>
    <phoneticPr fontId="1" type="noConversion"/>
  </si>
  <si>
    <t>Billy/Ryan</t>
  </si>
  <si>
    <t>410</t>
  </si>
  <si>
    <t>OTP016</t>
    <phoneticPr fontId="16" type="noConversion"/>
  </si>
  <si>
    <t>OTPCFG16/SCUIO8A0</t>
  </si>
  <si>
    <t>recovery_mode_cfg_b</t>
  </si>
  <si>
    <t>SoC LMS Key Retire bits</t>
    <phoneticPr fontId="1" type="noConversion"/>
  </si>
  <si>
    <t>411</t>
  </si>
  <si>
    <t>OTP017</t>
    <phoneticPr fontId="16" type="noConversion"/>
  </si>
  <si>
    <t>OTPCFG17/SCUIO8A0</t>
  </si>
  <si>
    <t>PROT DICE use?</t>
    <phoneticPr fontId="1" type="noConversion"/>
  </si>
  <si>
    <t>412</t>
  </si>
  <si>
    <t>OTP018</t>
  </si>
  <si>
    <t>OTPCFG18/SCUIO8A4</t>
  </si>
  <si>
    <t>413</t>
  </si>
  <si>
    <t>OTP019</t>
  </si>
  <si>
    <t>OTPCFG19/SCUIO8A4</t>
  </si>
  <si>
    <t>414</t>
  </si>
  <si>
    <t>OTP020</t>
  </si>
  <si>
    <t>OTPCFG20/SCUIO8A8</t>
  </si>
  <si>
    <t>SVN</t>
    <phoneticPr fontId="1" type="noConversion"/>
  </si>
  <si>
    <t>415</t>
  </si>
  <si>
    <t>OTP021</t>
  </si>
  <si>
    <t>OTPCFG21/SCUIO8A8</t>
  </si>
  <si>
    <t>416</t>
  </si>
  <si>
    <t>OTP022</t>
  </si>
  <si>
    <t>OTPCFG22/SCUIO8AC</t>
  </si>
  <si>
    <t>417</t>
  </si>
  <si>
    <t>OTP023</t>
  </si>
  <si>
    <t>OTPCFG23/SCUIO8AC</t>
  </si>
  <si>
    <t>SLI</t>
  </si>
  <si>
    <t>Dylan</t>
    <phoneticPr fontId="1" type="noConversion"/>
  </si>
  <si>
    <t>418</t>
  </si>
  <si>
    <t>OTP024</t>
  </si>
  <si>
    <t>OTPCFG24/SCUIO8B0</t>
  </si>
  <si>
    <t>IO SLI TX clock select</t>
  </si>
  <si>
    <t>IOD TX (US) clock speed
4b'0000=25M
4b'0001=1G
4b'001x=800M
4b'01xx=500M
4b'1xxx=400M</t>
  </si>
  <si>
    <t>IO SLI TX clock inverse</t>
  </si>
  <si>
    <t>IOD SLIH TXCLK delay[5]</t>
  </si>
  <si>
    <t>IO SLI TX clock delay</t>
  </si>
  <si>
    <t>IOD SLIH TXCLK delay[4:0]</t>
  </si>
  <si>
    <t>IO SLI RX clock inverse</t>
  </si>
  <si>
    <t>IOD SLIH RXCLK delay[5]</t>
  </si>
  <si>
    <t>IO SLI RX clock delay</t>
  </si>
  <si>
    <t>IOD SLIH RXCLK delay[4:0]</t>
  </si>
  <si>
    <t>419</t>
  </si>
  <si>
    <t>OTP025</t>
  </si>
  <si>
    <t>OTPCFG25/SCUIO8B0</t>
  </si>
  <si>
    <t>CPU SLI TX clock select</t>
  </si>
  <si>
    <t>CPU TX (DS) clock speed
4b'0000=25M
4b'0001=1G
4b'001x=800M
4b'01xx=500M
4b'1xxx=400M</t>
  </si>
  <si>
    <t>CPU SLI TX clock inverse</t>
  </si>
  <si>
    <t>CPU SLIH TXCLK delay[5]</t>
  </si>
  <si>
    <t>No CPU die TXCLK delay[4:0] as it should be covered by the IOD RXCLK delay[5:0]</t>
  </si>
  <si>
    <t>CPU SLI RX clock inverse</t>
  </si>
  <si>
    <t>CPU SLIH RXCLK delay[5]</t>
  </si>
  <si>
    <t>No CPU die RXCLK delay[4:0] as it should be covered by the IOD TXCLK delay[5:0]</t>
  </si>
  <si>
    <t>LTPI0 PHY RX clock inverse</t>
    <phoneticPr fontId="1" type="noConversion"/>
  </si>
  <si>
    <t>LTPI</t>
    <phoneticPr fontId="1" type="noConversion"/>
  </si>
  <si>
    <t>LTPI0 PHY TX clock inverse</t>
    <phoneticPr fontId="1" type="noConversion"/>
  </si>
  <si>
    <t>LTPI1 PHY RX clock inverse</t>
    <phoneticPr fontId="1" type="noConversion"/>
  </si>
  <si>
    <t>LTPI1 PHY TX clock inverse</t>
    <phoneticPr fontId="1" type="noConversion"/>
  </si>
  <si>
    <t>SLI data latch control</t>
  </si>
  <si>
    <t>bit[5] - CPU SLIV RX latch data P/N swap
bit[4] - CPU SLIM RX latch data P/N swap
bit[3] - CPU SLIH RX latch data P/N swap
bit[2] - IOD SLIV RX latch data P/N swap
bit[1] - IOD SLIM RX latch data P/N swap
bit[0] - IOD SLIH RX latch data P/N swap</t>
  </si>
  <si>
    <t>41A</t>
  </si>
  <si>
    <t>OTP026</t>
  </si>
  <si>
    <t>OTPCFG26/SCUIO8B4</t>
  </si>
  <si>
    <t>SLI-H pad delay</t>
  </si>
  <si>
    <t>bit[15:12] - CPU SLIH RXD1[3:0]
bit[11:  8] - CPU SLIH RXD0[3:0]
bit[  7:  4] - IOD SLIH RXD1[3:0]
bit[  3:  0] - IOD SLIH RXD0[3:0]</t>
  </si>
  <si>
    <t>41B</t>
  </si>
  <si>
    <t>OTP027</t>
  </si>
  <si>
    <t>OTPCFG27/SCUIO8B4</t>
  </si>
  <si>
    <t>SLI-M pad delay - CPU die</t>
  </si>
  <si>
    <t>bit[15:12] - CPU SLIM RXD3[3:0]
bit[11:  8] - CPU SLIM RXD2[3:0]
bit[ 7 :  4] - CPU SLIM RXD1[3:0]
bit[ 3 :  0] - CPU SLIM RXD0[3:0]</t>
  </si>
  <si>
    <t>41C</t>
  </si>
  <si>
    <t>OTP028</t>
  </si>
  <si>
    <t>OTPCFG28/SCUIO8B8</t>
  </si>
  <si>
    <t>SLI-M pad delay - IO die</t>
  </si>
  <si>
    <t>bit[15:12] - IOD SLIM RXD3[3:0]
bit[11:  8] - IOD SLIM RXD2[3:0]
bit[ 7 :  4] - IOD SLIM RXD1[3:0]
bit[ 3 :  0] - IOD SLIM RXD0[3:0]</t>
  </si>
  <si>
    <t>41D</t>
  </si>
  <si>
    <t>OTP029</t>
  </si>
  <si>
    <t>OTPCFG29/SCUIO8B8</t>
  </si>
  <si>
    <t>SLI-V pad delay</t>
  </si>
  <si>
    <t>bit[15:12] - CPU SLIV RXD1[3:0]
bit[11:  8] - CPU SLIV RXD0[3:0]
bit[  7:  4] - IOD SLIV RXD1[3:0]
bit[  3:  0] - IOD SLIV RXD0[3:0]</t>
  </si>
  <si>
    <t>41E</t>
  </si>
  <si>
    <t>OTP030</t>
  </si>
  <si>
    <t>OTPCFG30/SCUIO8BC</t>
  </si>
  <si>
    <t>LTPI0 DDR mode disable</t>
  </si>
  <si>
    <t>Set 1 to disable LTPI0 DDR mode</t>
    <phoneticPr fontId="1" type="noConversion"/>
  </si>
  <si>
    <t>LTPI Runtime firmware enable</t>
    <phoneticPr fontId="1" type="noConversion"/>
  </si>
  <si>
    <t>Set 1 to enable AST1700 runtime firmware
(The firmware is downloaded through the LTPI OEM)</t>
    <phoneticPr fontId="1" type="noConversion"/>
  </si>
  <si>
    <t>LTPI CRC format</t>
  </si>
  <si>
    <t>LTPI0 &amp; LTPI1 CRC format
0=CRC format 0
1=CRC format 1</t>
  </si>
  <si>
    <t>LTPI0 speed capability disabling</t>
  </si>
  <si>
    <t>bit[12] - 500M
bit[11] - 1G
bit[10] - 800M
bit[9] - 600M
bit[8] - 400M
bit[7] - 300M
bit[6] - 250M
bit[5] - 200M
bit[4] - 150M
bit[3] - 100M
bit[2] - 75M
bit[1] - 50M
bit[0] - 25M</t>
  </si>
  <si>
    <t>LTPI</t>
  </si>
  <si>
    <t>Set bits to disable the corresponding speed support</t>
  </si>
  <si>
    <t>OTP031</t>
  </si>
  <si>
    <t>OTPCFG31/SCUIO8BC</t>
  </si>
  <si>
    <t>LTPI1 DDR mode disable</t>
  </si>
  <si>
    <t>Set 1 to disable LTPI1 DDR mode</t>
  </si>
  <si>
    <t>LTPI1 driving strength</t>
  </si>
  <si>
    <t>4 levels</t>
  </si>
  <si>
    <t>LTPI1 speed capability disabling</t>
  </si>
  <si>
    <t>420</t>
    <phoneticPr fontId="16" type="noConversion"/>
  </si>
  <si>
    <t>OTP032</t>
    <phoneticPr fontId="16" type="noConversion"/>
  </si>
  <si>
    <t>OTPSTRAP00</t>
    <phoneticPr fontId="16" type="noConversion"/>
  </si>
  <si>
    <t>per bit lock</t>
    <phoneticPr fontId="16" type="noConversion"/>
  </si>
  <si>
    <t>HW strap bit protect</t>
  </si>
  <si>
    <t>No ECC and BRP</t>
    <phoneticPr fontId="16" type="noConversion"/>
  </si>
  <si>
    <t>421</t>
  </si>
  <si>
    <t>OTPSTRAP01</t>
  </si>
  <si>
    <t>422</t>
  </si>
  <si>
    <t>OTPSTRAP02</t>
  </si>
  <si>
    <t>OTPSTRAP [15:0] -&gt; OTPSTRAP [31:0] 
refer to SCU500/SCU510</t>
  </si>
  <si>
    <t>HW strap</t>
    <phoneticPr fontId="16" type="noConversion"/>
  </si>
  <si>
    <t>423</t>
  </si>
  <si>
    <t>OTPSTRAP03</t>
  </si>
  <si>
    <t>424</t>
  </si>
  <si>
    <t>OTPSTRAP04</t>
  </si>
  <si>
    <t>425</t>
  </si>
  <si>
    <t>OTPSTRAP05</t>
  </si>
  <si>
    <t>426</t>
  </si>
  <si>
    <t>OTPSTRAP06</t>
  </si>
  <si>
    <t>427</t>
  </si>
  <si>
    <t>OTPSTRAP07</t>
  </si>
  <si>
    <t>autoload hw strap : otpstrap opt0 ^ otpstrap opt1 ^ otpstrap opt2 ^
otpstrap opt3 ^ otpstrap opt4 ^ otpstrap opt5</t>
    <phoneticPr fontId="16" type="noConversion"/>
  </si>
  <si>
    <t>428</t>
  </si>
  <si>
    <t>OTPSTRAP08</t>
  </si>
  <si>
    <t>429</t>
  </si>
  <si>
    <t>OTPSTRAP09</t>
  </si>
  <si>
    <t>OTPSTRAP10</t>
  </si>
  <si>
    <t>OTPSTRAP11</t>
  </si>
  <si>
    <t>OTPSTRAP12</t>
  </si>
  <si>
    <t>OTPSTRAP13</t>
  </si>
  <si>
    <t>OTPSTRAP14</t>
  </si>
  <si>
    <t>otp_eccbrp_en</t>
    <phoneticPr fontId="16" type="noConversion"/>
  </si>
  <si>
    <t>bit0 : enable ecc &amp; brp (except otpcfg/otpstrap)</t>
    <phoneticPr fontId="16" type="noConversion"/>
  </si>
  <si>
    <t>reserved</t>
    <phoneticPr fontId="16" type="noConversion"/>
  </si>
  <si>
    <t>OTPSTRAP15</t>
  </si>
  <si>
    <t>430</t>
  </si>
  <si>
    <t>otp trap extension src0</t>
    <phoneticPr fontId="1" type="noConversion"/>
  </si>
  <si>
    <t>431</t>
  </si>
  <si>
    <t>otp trap extension src1</t>
  </si>
  <si>
    <t>432</t>
  </si>
  <si>
    <t>otp trap extension src2</t>
  </si>
  <si>
    <t>433</t>
  </si>
  <si>
    <t>otp trap extension src3</t>
  </si>
  <si>
    <t>434</t>
  </si>
  <si>
    <t>otp trap extension src4</t>
  </si>
  <si>
    <t>435</t>
  </si>
  <si>
    <t>otp trap extension src5</t>
  </si>
  <si>
    <t>436</t>
  </si>
  <si>
    <t>otp trap extension src6</t>
  </si>
  <si>
    <t>437</t>
  </si>
  <si>
    <t>otp trap extension src7</t>
  </si>
  <si>
    <t>438</t>
  </si>
  <si>
    <t>otp trap extension src0 vld</t>
    <phoneticPr fontId="1" type="noConversion"/>
  </si>
  <si>
    <t>set 1 :  trap result always sel from otp trap ext src0</t>
  </si>
  <si>
    <t>439</t>
  </si>
  <si>
    <t>otp trap extension src1 vld</t>
  </si>
  <si>
    <t>set 1 :  trap result always sel from otp trap ext src1</t>
  </si>
  <si>
    <t>43a</t>
  </si>
  <si>
    <t>otp trap extension src2 vld</t>
  </si>
  <si>
    <t>set 1 :  trap result always sel from otp trap ext src2</t>
  </si>
  <si>
    <t>43b</t>
  </si>
  <si>
    <t>otp trap extension src3 vld</t>
  </si>
  <si>
    <t>set 1 :  trap result always sel from otp trap ext src3</t>
  </si>
  <si>
    <t>43c</t>
  </si>
  <si>
    <t>otp trap extension src4 vld</t>
  </si>
  <si>
    <t>43d</t>
  </si>
  <si>
    <t>otp trap extension src5 vld</t>
  </si>
  <si>
    <t>43e</t>
  </si>
  <si>
    <t>otp trap extension src6 vld</t>
  </si>
  <si>
    <t>43f</t>
  </si>
  <si>
    <t>otp trap extension src7 vld</t>
  </si>
  <si>
    <t>link</t>
  </si>
  <si>
    <t>Start address
(bytes)</t>
    <phoneticPr fontId="1" type="noConversion"/>
  </si>
  <si>
    <t>Key header</t>
    <phoneticPr fontId="1" type="noConversion"/>
  </si>
  <si>
    <t>OEM DSS ECDSA Key 0 header</t>
    <phoneticPr fontId="1" type="noConversion"/>
  </si>
  <si>
    <t>OEM DSS ECDSA Key 1 header</t>
  </si>
  <si>
    <t>OEM DSS ECDSA Key 2 header</t>
  </si>
  <si>
    <t>OEM DSS ECDSA Key 3 header</t>
  </si>
  <si>
    <t>OEM DSS ECDSA Key 4 header</t>
  </si>
  <si>
    <t>OEM DSS ECDSA Key 5 header</t>
  </si>
  <si>
    <t>OEM DSS ECDSA Key 6 header</t>
  </si>
  <si>
    <t>OEM DSS ECDSA Key 7 header</t>
  </si>
  <si>
    <t>OEM DSS ECDSA Key 8 header</t>
  </si>
  <si>
    <t>OEM DSS ECDSA Key 9 header</t>
  </si>
  <si>
    <t>OEM DSS ECDSA Key 10 header</t>
  </si>
  <si>
    <t>OEM DSS ECDSA Key 11 header</t>
  </si>
  <si>
    <t>OEM DSS ECDSA Key 12 header</t>
  </si>
  <si>
    <t>OEM DSS ECDSA Key 13 header</t>
  </si>
  <si>
    <t>OEM DSS ECDSA Key 14 header</t>
  </si>
  <si>
    <t>OEM DSS ECDSA Key 15 header</t>
  </si>
  <si>
    <t>OEM DSS LMS Key 0 header</t>
    <phoneticPr fontId="1" type="noConversion"/>
  </si>
  <si>
    <t>OEM DSS LMS Key 1 header</t>
  </si>
  <si>
    <t>OEM DSS LMS Key 2 header</t>
  </si>
  <si>
    <t>OEM DSS LMS Key 3 header</t>
  </si>
  <si>
    <t>OEM DSS LMS Key 4 header</t>
  </si>
  <si>
    <t>OEM DSS LMS Key 5 header</t>
  </si>
  <si>
    <t>OEM DSS LMS Key 6 header</t>
  </si>
  <si>
    <t>OEM DSS LMS Key 7 header</t>
  </si>
  <si>
    <t>OEM DSS LMS Key 8 header</t>
  </si>
  <si>
    <t>OEM DSS LMS Key 9 header</t>
  </si>
  <si>
    <t>OEM DSS LMS Key 10 header</t>
  </si>
  <si>
    <t>OEM DSS LMS Key 11 header</t>
  </si>
  <si>
    <t>OEM DSS LMS Key 12 header</t>
  </si>
  <si>
    <t>OEM DSS LMS Key 13 header</t>
  </si>
  <si>
    <t>OEM DSS LMS Key 14 header</t>
  </si>
  <si>
    <t>OEM DSS LMS Key 15 header</t>
  </si>
  <si>
    <t>Owner Key Hash 0 header</t>
    <phoneticPr fontId="1" type="noConversion"/>
  </si>
  <si>
    <t>Owner Key Hash 1 header</t>
  </si>
  <si>
    <t>Owner Key Hash 2 header</t>
  </si>
  <si>
    <t>Owner Key Hash 3 header</t>
  </si>
  <si>
    <t>Owner Key Hash 4 header</t>
  </si>
  <si>
    <t>Owner Key Hash 5 header</t>
  </si>
  <si>
    <t>Owner Key Hash 6 header</t>
  </si>
  <si>
    <t>Owner Key Hash 7 header</t>
  </si>
  <si>
    <t>Owner Key Hash 8 header</t>
  </si>
  <si>
    <t>Owner Key Hash 9 header</t>
  </si>
  <si>
    <t>Owner Key Hash 10 header</t>
  </si>
  <si>
    <t>Owner Key Hash 11 header</t>
  </si>
  <si>
    <t>Owner Key Hash 12 header</t>
  </si>
  <si>
    <t>Owner Key Hash 13 header</t>
  </si>
  <si>
    <t>Owner Key Hash 14 header</t>
  </si>
  <si>
    <t>Owner Key Hash 15 header</t>
  </si>
  <si>
    <t>vault key 0 header</t>
    <phoneticPr fontId="1" type="noConversion"/>
  </si>
  <si>
    <t>vault key 1 header</t>
  </si>
  <si>
    <t>vault key 2 header</t>
  </si>
  <si>
    <t>vault key 3 header</t>
  </si>
  <si>
    <t>reserved0</t>
  </si>
  <si>
    <t>reserved1</t>
  </si>
  <si>
    <t>reserved2</t>
  </si>
  <si>
    <t>reserved3</t>
  </si>
  <si>
    <t>reserved4</t>
  </si>
  <si>
    <t>reserved5</t>
  </si>
  <si>
    <t>reserved6</t>
  </si>
  <si>
    <t>reserved7</t>
  </si>
  <si>
    <t>reserved8</t>
  </si>
  <si>
    <t>reserved9</t>
  </si>
  <si>
    <t>reserved10</t>
  </si>
  <si>
    <t>reserved11</t>
  </si>
  <si>
    <t>reserved12</t>
  </si>
  <si>
    <t>reserved13</t>
  </si>
  <si>
    <t>reserved14</t>
  </si>
  <si>
    <t>reserved15</t>
  </si>
  <si>
    <t>reserved (12)</t>
    <phoneticPr fontId="1" type="noConversion"/>
  </si>
  <si>
    <t>key header summary</t>
    <phoneticPr fontId="1" type="noConversion"/>
  </si>
  <si>
    <t>Total 80 key header</t>
    <phoneticPr fontId="1" type="noConversion"/>
  </si>
  <si>
    <t>Key Body</t>
    <phoneticPr fontId="1" type="noConversion"/>
  </si>
  <si>
    <t>10A0</t>
    <phoneticPr fontId="1" type="noConversion"/>
  </si>
  <si>
    <t xml:space="preserve">OEM DSS ECDSA Key 0 </t>
    <phoneticPr fontId="1" type="noConversion"/>
  </si>
  <si>
    <t>OEM DSS ECDSA Key 1</t>
    <phoneticPr fontId="1" type="noConversion"/>
  </si>
  <si>
    <t>OEM DSS ECDSA Key 2</t>
  </si>
  <si>
    <t>OEM DSS ECDSA Key 3</t>
  </si>
  <si>
    <t>OEM DSS ECDSA Key 4</t>
  </si>
  <si>
    <t>OEM DSS ECDSA Key 5</t>
  </si>
  <si>
    <t>OEM DSS ECDSA Key 6</t>
  </si>
  <si>
    <t>OEM DSS ECDSA Key 7</t>
  </si>
  <si>
    <t>OEM DSS ECDSA Key 8</t>
  </si>
  <si>
    <t>OEM DSS ECDSA Key 9</t>
  </si>
  <si>
    <t>OEM DSS ECDSA Key 10</t>
  </si>
  <si>
    <t>OEM DSS ECDSA Key 11</t>
  </si>
  <si>
    <t>OEM DSS ECDSA Key 12</t>
  </si>
  <si>
    <t>OEM DSS ECDSA Key 13</t>
  </si>
  <si>
    <t>OEM DSS ECDSA Key 14</t>
  </si>
  <si>
    <t>OEM DSS ECDSA Key 15</t>
  </si>
  <si>
    <t>OEM DSS LMS Key 0</t>
    <phoneticPr fontId="1" type="noConversion"/>
  </si>
  <si>
    <t>OEM DSS LMS Key 1</t>
  </si>
  <si>
    <t>OEM DSS LMS Key 2</t>
  </si>
  <si>
    <t>OEM DSS LMS Key 3</t>
  </si>
  <si>
    <t>OEM DSS LMS Key 4</t>
  </si>
  <si>
    <t>OEM DSS LMS Key 5</t>
  </si>
  <si>
    <t>OEM DSS LMS Key 6</t>
  </si>
  <si>
    <t>OEM DSS LMS Key 7</t>
  </si>
  <si>
    <t>OEM DSS LMS Key 8</t>
  </si>
  <si>
    <t>OEM DSS LMS Key 9</t>
  </si>
  <si>
    <t>OEM DSS LMS Key 10</t>
  </si>
  <si>
    <t>OEM DSS LMS Key 11</t>
  </si>
  <si>
    <t>OEM DSS LMS Key 12</t>
  </si>
  <si>
    <t>OEM DSS LMS Key 13</t>
  </si>
  <si>
    <t>OEM DSS LMS Key 14</t>
  </si>
  <si>
    <t>OEM DSS LMS Key 15</t>
  </si>
  <si>
    <t>Owner Key Hash 0</t>
    <phoneticPr fontId="1" type="noConversion"/>
  </si>
  <si>
    <t>Owner Key Hash 1</t>
  </si>
  <si>
    <t>Owner Key Hash 2</t>
  </si>
  <si>
    <t>Owner Key Hash 3</t>
  </si>
  <si>
    <t>Owner Key Hash 4</t>
  </si>
  <si>
    <t>Owner Key Hash 5</t>
  </si>
  <si>
    <t>Owner Key Hash 6</t>
  </si>
  <si>
    <t>Owner Key Hash 7</t>
  </si>
  <si>
    <t>Owner Key Hash 8</t>
  </si>
  <si>
    <t>Owner Key Hash 9</t>
  </si>
  <si>
    <t>Owner Key Hash 10</t>
  </si>
  <si>
    <t>Owner Key Hash 11</t>
  </si>
  <si>
    <t>Owner Key Hash 12</t>
  </si>
  <si>
    <t>Owner Key Hash 13</t>
  </si>
  <si>
    <t>Owner Key Hash 14</t>
  </si>
  <si>
    <t>Owner Key Hash 15</t>
  </si>
  <si>
    <t>Vault Key0</t>
    <phoneticPr fontId="1" type="noConversion"/>
  </si>
  <si>
    <t>Vault Key1</t>
  </si>
  <si>
    <t>Vault Key2</t>
  </si>
  <si>
    <t>Vault Key3</t>
  </si>
  <si>
    <t>key summary</t>
    <phoneticPr fontId="1" type="noConversion"/>
  </si>
  <si>
    <t>Sum</t>
    <phoneticPr fontId="1" type="noConversion"/>
  </si>
  <si>
    <t>C00</t>
    <phoneticPr fontId="1" type="noConversion"/>
  </si>
  <si>
    <t>Addr (OTPCAL)</t>
  </si>
  <si>
    <t>Programming time</t>
    <phoneticPr fontId="1" type="noConversion"/>
  </si>
  <si>
    <t>Enable LMS verify</t>
    <phoneticPr fontId="1" type="noConversion"/>
  </si>
  <si>
    <t>in-field programmable</t>
    <phoneticPr fontId="1" type="noConversion"/>
  </si>
  <si>
    <t>Verify Caliptra firmware images with both ECDSA and LMS</t>
    <phoneticPr fontId="1" type="noConversion"/>
  </si>
  <si>
    <t>Secure Boot</t>
    <phoneticPr fontId="1" type="noConversion"/>
  </si>
  <si>
    <t>Anti-rollback disable</t>
  </si>
  <si>
    <t>Disable anti-rollback support from Caliptra</t>
    <phoneticPr fontId="1" type="noConversion"/>
  </si>
  <si>
    <t>Anti-Rollback</t>
    <phoneticPr fontId="1" type="noConversion"/>
  </si>
  <si>
    <t>Field Entropy</t>
  </si>
  <si>
    <t>Owner secret to hedge against UDS disclosure in the supply chain</t>
    <phoneticPr fontId="1" type="noConversion"/>
  </si>
  <si>
    <t>DICE</t>
    <phoneticPr fontId="1" type="noConversion"/>
  </si>
  <si>
    <t>Manufacture Key Hash</t>
  </si>
  <si>
    <t>SoC manufacturing or in-field programmable</t>
    <phoneticPr fontId="1" type="noConversion"/>
  </si>
  <si>
    <t>Manufacture/Vendor key hash</t>
  </si>
  <si>
    <t>Secure Boot</t>
  </si>
  <si>
    <t>IDEVID Cert attr</t>
  </si>
  <si>
    <t>The information for generating IDEVID CSR
DW 0: X509 key ID algorithm
0: SHA1
1: SHA256
2: SHA384
3: Fuse → already programmed DW 1/2/3/4/5, not runtime gen
DW 1/2/3/4/5: Subject Key ID
DW 6: ueid_type
DW 7/8: Unique endpoint ID</t>
    <phoneticPr fontId="1" type="noConversion"/>
  </si>
  <si>
    <t>IDEVID manuf HSM identifier</t>
  </si>
  <si>
    <t>Vendor IDevID provisioner CA identifiers</t>
  </si>
  <si>
    <t>IDEVID TBS</t>
    <phoneticPr fontId="1" type="noConversion"/>
  </si>
  <si>
    <t>to-be-signed (TBS) payload.
The TBS is the certificate template already patched with the IDevID public key, Subject Key Identifier, serial number, and any extensions that are unique to the device that the vendor may have included.
Maximum size is 916 bytes according to mailbox command</t>
    <phoneticPr fontId="1" type="noConversion"/>
  </si>
  <si>
    <t>IDEVID Cert Signature</t>
  </si>
  <si>
    <t>IDEVID Certificate Signature R &amp; S</t>
    <phoneticPr fontId="1" type="noConversion"/>
  </si>
  <si>
    <t>Reserved</t>
  </si>
  <si>
    <t>1F80</t>
    <phoneticPr fontId="1" type="noConversion"/>
  </si>
  <si>
    <t>MSB</t>
    <phoneticPr fontId="1" type="noConversion"/>
  </si>
  <si>
    <t>LSB</t>
    <phoneticPr fontId="1" type="noConversion"/>
  </si>
  <si>
    <t>OTPCAL0</t>
    <phoneticPr fontId="1" type="noConversion"/>
  </si>
  <si>
    <t>Manufacture pk key hash retire</t>
    <phoneticPr fontId="1" type="noConversion"/>
  </si>
  <si>
    <t>Manufacture public key hash retirement.
Policy: use 0, 1 sequentially.
It can only retire itself.
effect only secure boot is enabled
Policy: OTPCFG0[8]</t>
    <phoneticPr fontId="1" type="noConversion"/>
  </si>
  <si>
    <t>OTPCAL1</t>
    <phoneticPr fontId="1" type="noConversion"/>
  </si>
  <si>
    <t>Owner pk key hash retire</t>
    <phoneticPr fontId="1" type="noConversion"/>
  </si>
  <si>
    <t>Owner public key hash retirement.
Policy: use 0, 1, …7 sequentially.
It can only retire itself.
effect only secure boot is enabled
Policy: OTPCFG0[8]</t>
    <phoneticPr fontId="1" type="noConversion"/>
  </si>
  <si>
    <t>OTPCAL2</t>
  </si>
  <si>
    <t>OTPCAL3</t>
  </si>
  <si>
    <t>FMC SVN</t>
    <phoneticPr fontId="1" type="noConversion"/>
  </si>
  <si>
    <t>FMC security version number
effect only secure boot is enabled
Policy: FMC SVN &gt;= FUSE FMC SVN</t>
    <phoneticPr fontId="1" type="noConversion"/>
  </si>
  <si>
    <t>OTPCAL5</t>
    <phoneticPr fontId="1" type="noConversion"/>
  </si>
  <si>
    <t>Runtime SVN</t>
    <phoneticPr fontId="1" type="noConversion"/>
  </si>
  <si>
    <t>Runtime firmware security version number
effect only secure boot is enabled
Policy: FMC SVN &gt;= FUSE FMC SVN</t>
    <phoneticPr fontId="1" type="noConversion"/>
  </si>
  <si>
    <t>OTPCAL13</t>
    <phoneticPr fontId="1" type="noConversion"/>
  </si>
  <si>
    <t>OBF key source option</t>
    <phoneticPr fontId="1" type="noConversion"/>
  </si>
  <si>
    <t>obfuscated key source option
0: RTL
1: HW PUF</t>
    <phoneticPr fontId="1" type="noConversion"/>
  </si>
  <si>
    <t>Misc</t>
    <phoneticPr fontId="1" type="noConversion"/>
  </si>
  <si>
    <t>OTPCAL14</t>
  </si>
  <si>
    <t>OTPCAL30</t>
    <phoneticPr fontId="1" type="noConversion"/>
  </si>
  <si>
    <t>OTPCAL78</t>
    <phoneticPr fontId="1" type="noConversion"/>
  </si>
  <si>
    <t>OTPCAL86</t>
    <phoneticPr fontId="1" type="noConversion"/>
  </si>
  <si>
    <t>OTPCAL96</t>
    <phoneticPr fontId="1" type="noConversion"/>
  </si>
  <si>
    <t>OTPCAL608</t>
    <phoneticPr fontId="1" type="noConversion"/>
  </si>
  <si>
    <t>IDEVID Cert Signature</t>
    <phoneticPr fontId="1" type="noConversion"/>
  </si>
  <si>
    <t>OTPCAL656</t>
    <phoneticPr fontId="1" type="noConversion"/>
  </si>
  <si>
    <t>OTPCAL896</t>
    <phoneticPr fontId="1" type="noConversion"/>
  </si>
  <si>
    <t>sw_puf</t>
    <phoneticPr fontId="1" type="noConversion"/>
  </si>
  <si>
    <t>SoC manufacturing</t>
    <phoneticPr fontId="1" type="noConversion"/>
  </si>
  <si>
    <t>reserved to customers</t>
    <phoneticPr fontId="1" type="noConversion"/>
  </si>
  <si>
    <t>hw_puf</t>
    <phoneticPr fontId="1" type="noConversion"/>
  </si>
  <si>
    <t>Caliptra OBF Key (HW auto load)</t>
  </si>
  <si>
    <t>Caliptra UDS Seed</t>
  </si>
  <si>
    <t>PROT UDS</t>
  </si>
  <si>
    <t>secret vault key</t>
  </si>
  <si>
    <t>Secret Vault</t>
  </si>
  <si>
    <t>N/A</t>
    <phoneticPr fontId="1" type="noConversion"/>
  </si>
  <si>
    <t>Start address</t>
    <phoneticPr fontId="1" type="noConversion"/>
  </si>
  <si>
    <t>Size
(16 bit hex)</t>
    <phoneticPr fontId="1" type="noConversion"/>
  </si>
  <si>
    <t>Size
(16 bit dec)</t>
    <phoneticPr fontId="1" type="noConversion"/>
  </si>
  <si>
    <t>UDS seed</t>
  </si>
  <si>
    <t>1E80</t>
    <phoneticPr fontId="1" type="noConversion"/>
  </si>
  <si>
    <t>DICE UDS (Unique Device Secret) Seed</t>
    <phoneticPr fontId="1" type="noConversion"/>
  </si>
  <si>
    <t>Key manifest PK hash</t>
  </si>
  <si>
    <t>SHA384 hash of the Vendor ECDSA P384 and LMS public keys</t>
    <phoneticPr fontId="1" type="noConversion"/>
  </si>
  <si>
    <t>Key manifest PK hash mask</t>
  </si>
  <si>
    <t>one-hot encoded list of revoked vendor ECDSA P384 public keys</t>
    <phoneticPr fontId="1" type="noConversion"/>
  </si>
  <si>
    <t>Owner PK hash</t>
  </si>
  <si>
    <t>SHA384 hash of the Owner ECDSA P384 and LMS public keys</t>
    <phoneticPr fontId="1" type="noConversion"/>
  </si>
  <si>
    <t>FMC key manifest SVN</t>
  </si>
  <si>
    <t>FMC security version number</t>
    <phoneticPr fontId="1" type="noConversion"/>
  </si>
  <si>
    <t>Runtime SVN</t>
  </si>
  <si>
    <t>Runtime firmware security version number</t>
    <phoneticPr fontId="1" type="noConversion"/>
  </si>
  <si>
    <t>IDevID Certificate Generation Attributes</t>
    <phoneticPr fontId="1" type="noConversion"/>
  </si>
  <si>
    <t>Spare bits for Vendor IDevID provisioner CA identifiers</t>
    <phoneticPr fontId="1" type="noConversion"/>
  </si>
  <si>
    <t>Life cycle fuses</t>
  </si>
  <si>
    <t>Caliptra Boot Media Integrated mode usage only</t>
    <phoneticPr fontId="1" type="noConversion"/>
  </si>
  <si>
    <t>x</t>
    <phoneticPr fontId="1" type="noConversion"/>
  </si>
  <si>
    <t>LMS verify</t>
  </si>
  <si>
    <t>LMS revocation</t>
  </si>
  <si>
    <t>Bits for revoking LMS public keys in the key manifest</t>
    <phoneticPr fontId="1" type="noConversion"/>
  </si>
  <si>
    <t>A0</t>
  </si>
  <si>
    <t>no key manifest &amp; LMS</t>
    <phoneticPr fontId="1" type="noConversion"/>
  </si>
  <si>
    <t>Word</t>
    <phoneticPr fontId="1" type="noConversion"/>
  </si>
  <si>
    <t>W0</t>
    <phoneticPr fontId="1" type="noConversion"/>
  </si>
  <si>
    <t>last list</t>
    <phoneticPr fontId="1" type="noConversion"/>
  </si>
  <si>
    <t>when set, it indicates that this is the last list of the data?</t>
    <phoneticPr fontId="1" type="noConversion"/>
  </si>
  <si>
    <t>key type</t>
    <phoneticPr fontId="1" type="noConversion"/>
  </si>
  <si>
    <t>000: Empty header
001: ECDSA384 (big endian) as OEM DSS public key
010: LMS (big endian) as OEM DSS public key (reserved)
011: Manufacture public key hash for Caliptra used
100: Owner public key hash for Caliptra used
101: AES256 as secret key
110: AES256 as secret key seed
111: Reserved for Revocation</t>
    <phoneticPr fontId="1" type="noConversion"/>
  </si>
  <si>
    <t>key number ID</t>
    <phoneticPr fontId="1" type="noConversion"/>
  </si>
  <si>
    <r>
      <t xml:space="preserve">0~15 for OEM DSS/Manufacture/Owner key used
</t>
    </r>
    <r>
      <rPr>
        <sz val="12"/>
        <color rgb="FFFF0000"/>
        <rFont val="Calibri"/>
        <family val="2"/>
      </rPr>
      <t>0 is for low security OEM DSS key?</t>
    </r>
    <phoneticPr fontId="1" type="noConversion"/>
  </si>
  <si>
    <t>W1</t>
    <phoneticPr fontId="1" type="noConversion"/>
  </si>
  <si>
    <t>key offset</t>
    <phoneticPr fontId="1" type="noConversion"/>
  </si>
  <si>
    <t>range: 0x0~0xC00 (start: 0x1000) (2-byte aligned)</t>
    <phoneticPr fontId="1" type="noConversion"/>
  </si>
  <si>
    <t>SoC FMC Image Header</t>
    <phoneticPr fontId="1" type="noConversion"/>
  </si>
  <si>
    <t>2560 Bytes</t>
    <phoneticPr fontId="1" type="noConversion"/>
  </si>
  <si>
    <t>Field</t>
    <phoneticPr fontId="1" type="noConversion"/>
  </si>
  <si>
    <t>Size (Bytes)</t>
    <phoneticPr fontId="1" type="noConversion"/>
  </si>
  <si>
    <t>Magic ('ASTH')</t>
    <phoneticPr fontId="1" type="noConversion"/>
  </si>
  <si>
    <t>Preamble
(Not Signed)</t>
    <phoneticPr fontId="1" type="noConversion"/>
  </si>
  <si>
    <t>SoC HDR ECC Signature</t>
    <phoneticPr fontId="1" type="noConversion"/>
  </si>
  <si>
    <t>SoC HDR LMS Signature</t>
    <phoneticPr fontId="1" type="noConversion"/>
  </si>
  <si>
    <t>RAZ[18]</t>
  </si>
  <si>
    <t>0x700</t>
    <phoneticPr fontId="1" type="noConversion"/>
  </si>
  <si>
    <t>SoC FMC SVN</t>
  </si>
  <si>
    <t>Body
(Signed)</t>
    <phoneticPr fontId="1" type="noConversion"/>
  </si>
  <si>
    <t>SoC FMC Size (SPL)</t>
    <phoneticPr fontId="1" type="noConversion"/>
  </si>
  <si>
    <t>SHA384 Digest of SoC FMC (SPL)</t>
    <phoneticPr fontId="1" type="noConversion"/>
  </si>
  <si>
    <t xml:space="preserve">SHA384 Digest of Prebuilt Binary 0 </t>
    <phoneticPr fontId="1" type="noConversion"/>
  </si>
  <si>
    <t>SHA384 Digest of Prebuilt Binary 1</t>
  </si>
  <si>
    <t>SHA384 Digest of Prebuilt Binary 2</t>
  </si>
  <si>
    <t>SHA384 Digest of Prebuilt Binary 3</t>
  </si>
  <si>
    <t>SHA384 Digest of Prebuilt Binary 4</t>
  </si>
  <si>
    <t>SHA384 Digest of Prebuilt Binary 5</t>
  </si>
  <si>
    <t>SHA384 Digest of Prebuilt Binary 6</t>
  </si>
  <si>
    <t>SHA384 Digest of Prebuilt Binary 7</t>
  </si>
  <si>
    <t>SHA384 Digest of Prebuilt Binary 8</t>
  </si>
  <si>
    <t>RAZ[70]</t>
  </si>
  <si>
    <t>0x300</t>
    <phoneticPr fontId="1" type="noConversion"/>
  </si>
  <si>
    <t>0xA00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</si>
</sst>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Red]\(0.00\)"/>
    <numFmt numFmtId="165" formatCode="0_);[Red]\(0\)"/>
  </numFmts>
  <fonts count="38">
    <font>
      <sz val="12"/>
      <color theme="1"/>
      <name val="新細明體"/>
      <family val="2"/>
      <charset val="136"/>
      <scheme val="minor"/>
    </font>
    <font>
      <sz val="9"/>
      <name val="新細明體"/>
      <family val="2"/>
      <charset val="136"/>
      <scheme val="minor"/>
    </font>
    <font>
      <sz val="12"/>
      <color theme="1"/>
      <name val="Arial"/>
      <family val="2"/>
    </font>
    <font>
      <sz val="12"/>
      <color rgb="FF000000"/>
      <name val="Arial"/>
      <family val="2"/>
    </font>
    <font>
      <sz val="14"/>
      <color rgb="FFFFFFFF"/>
      <name val="Arial"/>
      <family val="2"/>
    </font>
    <font>
      <u/>
      <sz val="12"/>
      <color theme="10"/>
      <name val="新細明體"/>
      <family val="2"/>
      <charset val="136"/>
      <scheme val="minor"/>
    </font>
    <font>
      <sz val="12"/>
      <color theme="1"/>
      <name val="Calibri"/>
      <family val="2"/>
    </font>
    <font>
      <sz val="12"/>
      <color rgb="FF006100"/>
      <name val="新細明體"/>
      <family val="2"/>
      <charset val="136"/>
      <scheme val="minor"/>
    </font>
    <font>
      <sz val="14"/>
      <color rgb="FF006100"/>
      <name val="Arial"/>
      <family val="2"/>
    </font>
    <font>
      <sz val="14"/>
      <color theme="1"/>
      <name val="Calibri"/>
      <family val="2"/>
    </font>
    <font>
      <b/>
      <sz val="16"/>
      <color theme="1"/>
      <name val="Calibri"/>
      <family val="2"/>
    </font>
    <font>
      <sz val="12"/>
      <color indexed="8"/>
      <name val="新細明體"/>
      <family val="1"/>
      <charset val="136"/>
    </font>
    <font>
      <sz val="12"/>
      <color indexed="8"/>
      <name val="Cambria"/>
      <family val="1"/>
    </font>
    <font>
      <sz val="12"/>
      <color rgb="FF00B0F0"/>
      <name val="Cambria"/>
      <family val="1"/>
    </font>
    <font>
      <sz val="12"/>
      <color rgb="FF000000"/>
      <name val="Cambria"/>
      <family val="1"/>
    </font>
    <font>
      <b/>
      <sz val="12"/>
      <color indexed="8"/>
      <name val="Cambria"/>
      <family val="1"/>
    </font>
    <font>
      <sz val="9"/>
      <name val="新細明體"/>
      <family val="1"/>
      <charset val="136"/>
    </font>
    <font>
      <sz val="12"/>
      <name val="Cambria"/>
      <family val="1"/>
    </font>
    <font>
      <sz val="12"/>
      <color theme="1"/>
      <name val="Cambria"/>
      <family val="1"/>
    </font>
    <font>
      <sz val="12"/>
      <color rgb="FFB4C6E7"/>
      <name val="Cambria"/>
      <family val="1"/>
    </font>
    <font>
      <sz val="12"/>
      <color rgb="FFFF0000"/>
      <name val="Cambria"/>
      <family val="1"/>
    </font>
    <font>
      <sz val="12"/>
      <color rgb="FF000000"/>
      <name val="新細明體"/>
      <family val="1"/>
      <charset val="136"/>
    </font>
    <font>
      <sz val="12"/>
      <name val="新細明體"/>
      <family val="1"/>
      <charset val="136"/>
    </font>
    <font>
      <sz val="12"/>
      <color rgb="FFFF0000"/>
      <name val="Calibri"/>
      <family val="2"/>
    </font>
    <font>
      <sz val="12"/>
      <color rgb="FFFF0000"/>
      <name val="Arial"/>
      <family val="2"/>
    </font>
    <font>
      <sz val="12"/>
      <name val="Arial"/>
      <family val="2"/>
    </font>
    <font>
      <b/>
      <sz val="14"/>
      <color theme="1"/>
      <name val="Calibri"/>
      <family val="2"/>
    </font>
    <font>
      <sz val="12"/>
      <color rgb="FF00B0F0"/>
      <name val="Arial"/>
      <family val="2"/>
    </font>
    <font>
      <sz val="14"/>
      <color theme="1"/>
      <name val="Arial"/>
      <family val="2"/>
    </font>
    <font>
      <strike/>
      <sz val="12"/>
      <color theme="1"/>
      <name val="Arial"/>
      <family val="2"/>
    </font>
    <font>
      <sz val="12"/>
      <color theme="1"/>
      <name val="新細明體"/>
      <family val="2"/>
      <charset val="136"/>
    </font>
    <font>
      <b/>
      <sz val="12"/>
      <color theme="1"/>
      <name val="Arial"/>
      <family val="2"/>
    </font>
    <font>
      <sz val="12"/>
      <color indexed="8"/>
      <name val="Arial"/>
      <family val="2"/>
    </font>
    <font>
      <u/>
      <sz val="14"/>
      <color theme="10"/>
      <name val="Arial"/>
      <family val="2"/>
    </font>
    <font>
      <strike/>
      <sz val="12"/>
      <color rgb="FF00B0F0"/>
      <name val="Arial"/>
      <family val="2"/>
    </font>
    <font>
      <strike/>
      <sz val="12"/>
      <name val="Arial"/>
      <family val="2"/>
    </font>
    <font>
      <sz val="12"/>
      <color rgb="FF000000"/>
      <name val="Arial"/>
    </font>
    <font>
      <strike/>
      <sz val="12"/>
      <color rgb="FF000000"/>
      <name val="Arial"/>
    </font>
  </fonts>
  <fills count="13">
    <fill>
      <patternFill patternType="none"/>
    </fill>
    <fill>
      <patternFill patternType="gray125"/>
    </fill>
    <fill>
      <patternFill patternType="solid">
        <fgColor rgb="FFFFF2CC"/>
        <bgColor indexed="64"/>
      </patternFill>
    </fill>
    <fill>
      <patternFill patternType="solid">
        <fgColor rgb="FFED7D31"/>
        <bgColor indexed="64"/>
      </patternFill>
    </fill>
    <fill>
      <patternFill patternType="solid">
        <fgColor rgb="FF92D050"/>
        <bgColor indexed="64"/>
      </patternFill>
    </fill>
    <fill>
      <patternFill patternType="solid">
        <fgColor rgb="FFC6EFCE"/>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rgb="FF000000"/>
      </bottom>
      <diagonal/>
    </border>
    <border>
      <left style="thin">
        <color rgb="FF000000"/>
      </left>
      <right style="thin">
        <color rgb="FF000000"/>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rgb="FF000000"/>
      </top>
      <bottom style="medium">
        <color rgb="FF000000"/>
      </bottom>
      <diagonal/>
    </border>
    <border>
      <left style="thin">
        <color indexed="64"/>
      </left>
      <right/>
      <top style="thin">
        <color rgb="FF000000"/>
      </top>
      <bottom style="medium">
        <color rgb="FF000000"/>
      </bottom>
      <diagonal/>
    </border>
    <border>
      <left style="thin">
        <color indexed="64"/>
      </left>
      <right style="thin">
        <color indexed="64"/>
      </right>
      <top/>
      <bottom style="medium">
        <color indexed="64"/>
      </bottom>
      <diagonal/>
    </border>
    <border>
      <left/>
      <right/>
      <top style="thin">
        <color rgb="FF000000"/>
      </top>
      <bottom style="medium">
        <color rgb="FF000000"/>
      </bottom>
      <diagonal/>
    </border>
    <border>
      <left style="thin">
        <color indexed="64"/>
      </left>
      <right style="thin">
        <color indexed="64"/>
      </right>
      <top/>
      <bottom style="medium">
        <color rgb="FF000000"/>
      </bottom>
      <diagonal/>
    </border>
    <border>
      <left style="thin">
        <color indexed="64"/>
      </left>
      <right/>
      <top/>
      <bottom style="medium">
        <color rgb="FF000000"/>
      </bottom>
      <diagonal/>
    </border>
    <border>
      <left/>
      <right/>
      <top/>
      <bottom style="medium">
        <color rgb="FF000000"/>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rgb="FF000000"/>
      </left>
      <right style="thin">
        <color rgb="FF000000"/>
      </right>
      <top style="thin">
        <color rgb="FF000000"/>
      </top>
      <bottom style="medium">
        <color rgb="FF000000"/>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rgb="FF000000"/>
      </right>
      <top/>
      <bottom style="medium">
        <color indexed="64"/>
      </bottom>
      <diagonal/>
    </border>
    <border>
      <left/>
      <right/>
      <top style="medium">
        <color indexed="64"/>
      </top>
      <bottom style="medium">
        <color indexed="64"/>
      </bottom>
      <diagonal/>
    </border>
    <border>
      <left/>
      <right style="thin">
        <color indexed="64"/>
      </right>
      <top/>
      <bottom style="thin">
        <color rgb="FF000000"/>
      </bottom>
      <diagonal/>
    </border>
    <border>
      <left style="thin">
        <color indexed="64"/>
      </left>
      <right/>
      <top/>
      <bottom style="thin">
        <color rgb="FF000000"/>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rgb="FF000000"/>
      </right>
      <top/>
      <bottom style="thin">
        <color rgb="FF000000"/>
      </bottom>
      <diagonal/>
    </border>
    <border>
      <left/>
      <right style="thin">
        <color rgb="FF000000"/>
      </right>
      <top/>
      <bottom/>
      <diagonal/>
    </border>
    <border>
      <left/>
      <right style="thin">
        <color indexed="64"/>
      </right>
      <top/>
      <bottom/>
      <diagonal/>
    </border>
    <border>
      <left style="thin">
        <color indexed="64"/>
      </left>
      <right/>
      <top/>
      <bottom style="medium">
        <color indexed="64"/>
      </bottom>
      <diagonal/>
    </border>
    <border>
      <left style="thin">
        <color indexed="64"/>
      </left>
      <right style="thin">
        <color rgb="FF000000"/>
      </right>
      <top style="thin">
        <color rgb="FF000000"/>
      </top>
      <bottom style="medium">
        <color rgb="FF000000"/>
      </bottom>
      <diagonal/>
    </border>
    <border>
      <left/>
      <right style="thin">
        <color indexed="64"/>
      </right>
      <top style="thin">
        <color rgb="FF000000"/>
      </top>
      <bottom style="medium">
        <color rgb="FF000000"/>
      </bottom>
      <diagonal/>
    </border>
    <border>
      <left/>
      <right style="thin">
        <color rgb="FF000000"/>
      </right>
      <top style="thin">
        <color rgb="FF000000"/>
      </top>
      <bottom style="medium">
        <color rgb="FF000000"/>
      </bottom>
      <diagonal/>
    </border>
    <border>
      <left/>
      <right style="thin">
        <color rgb="FF000000"/>
      </right>
      <top/>
      <bottom style="medium">
        <color rgb="FF000000"/>
      </bottom>
      <diagonal/>
    </border>
    <border>
      <left/>
      <right/>
      <top/>
      <bottom style="medium">
        <color indexed="64"/>
      </bottom>
      <diagonal/>
    </border>
    <border>
      <left/>
      <right style="thin">
        <color indexed="64"/>
      </right>
      <top style="thin">
        <color indexed="64"/>
      </top>
      <bottom style="medium">
        <color indexed="64"/>
      </bottom>
      <diagonal/>
    </border>
    <border>
      <left style="medium">
        <color rgb="FF000000"/>
      </left>
      <right style="thin">
        <color indexed="64"/>
      </right>
      <top style="medium">
        <color rgb="FF000000"/>
      </top>
      <bottom/>
      <diagonal/>
    </border>
    <border>
      <left style="thin">
        <color indexed="64"/>
      </left>
      <right style="thin">
        <color rgb="FF000000"/>
      </right>
      <top style="medium">
        <color rgb="FF000000"/>
      </top>
      <bottom/>
      <diagonal/>
    </border>
    <border>
      <left/>
      <right style="thin">
        <color indexed="64"/>
      </right>
      <top style="medium">
        <color indexed="64"/>
      </top>
      <bottom/>
      <diagonal/>
    </border>
    <border>
      <left style="medium">
        <color rgb="FF000000"/>
      </left>
      <right style="thin">
        <color indexed="64"/>
      </right>
      <top/>
      <bottom style="medium">
        <color rgb="FF000000"/>
      </bottom>
      <diagonal/>
    </border>
    <border>
      <left style="thin">
        <color indexed="64"/>
      </left>
      <right style="thin">
        <color rgb="FF000000"/>
      </right>
      <top/>
      <bottom style="medium">
        <color rgb="FF000000"/>
      </bottom>
      <diagonal/>
    </border>
    <border>
      <left/>
      <right style="thin">
        <color indexed="64"/>
      </right>
      <top/>
      <bottom style="medium">
        <color indexed="64"/>
      </bottom>
      <diagonal/>
    </border>
    <border>
      <left style="thin">
        <color indexed="64"/>
      </left>
      <right style="thin">
        <color indexed="64"/>
      </right>
      <top style="medium">
        <color rgb="FF000000"/>
      </top>
      <bottom/>
      <diagonal/>
    </border>
    <border>
      <left style="thin">
        <color indexed="64"/>
      </left>
      <right/>
      <top style="medium">
        <color rgb="FF000000"/>
      </top>
      <bottom/>
      <diagonal/>
    </border>
    <border>
      <left/>
      <right/>
      <top style="medium">
        <color rgb="FF000000"/>
      </top>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style="thin">
        <color indexed="64"/>
      </left>
      <right style="thin">
        <color rgb="FF000000"/>
      </right>
      <top style="medium">
        <color rgb="FF000000"/>
      </top>
      <bottom style="medium">
        <color rgb="FF000000"/>
      </bottom>
      <diagonal/>
    </border>
    <border>
      <left/>
      <right style="thin">
        <color indexed="64"/>
      </right>
      <top style="medium">
        <color rgb="FF000000"/>
      </top>
      <bottom style="medium">
        <color rgb="FF000000"/>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rgb="FF000000"/>
      </bottom>
      <diagonal/>
    </border>
  </borders>
  <cellStyleXfs count="4">
    <xf numFmtId="0" fontId="0" fillId="0" borderId="0">
      <alignment vertical="center"/>
    </xf>
    <xf numFmtId="0" fontId="5" fillId="0" borderId="0" applyNumberFormat="0" applyFill="0" applyBorder="0" applyAlignment="0" applyProtection="0">
      <alignment vertical="center"/>
    </xf>
    <xf numFmtId="0" fontId="7" fillId="5" borderId="0" applyNumberFormat="0" applyBorder="0" applyAlignment="0" applyProtection="0">
      <alignment vertical="center"/>
    </xf>
    <xf numFmtId="0" fontId="11" fillId="0" borderId="0"/>
  </cellStyleXfs>
  <cellXfs count="441">
    <xf numFmtId="0" fontId="0" fillId="0" borderId="0" xfId="0">
      <alignment vertical="center"/>
    </xf>
    <xf numFmtId="0" fontId="0" fillId="0" borderId="10" xfId="0" applyBorder="1">
      <alignment vertical="center"/>
    </xf>
    <xf numFmtId="0" fontId="2" fillId="0" borderId="1" xfId="0" applyFont="1" applyBorder="1">
      <alignment vertical="center"/>
    </xf>
    <xf numFmtId="0" fontId="2" fillId="0" borderId="3" xfId="0" applyFont="1" applyBorder="1">
      <alignment vertical="center"/>
    </xf>
    <xf numFmtId="0" fontId="2" fillId="0" borderId="1" xfId="0" applyFont="1" applyBorder="1" applyAlignment="1">
      <alignment horizontal="left" vertical="center"/>
    </xf>
    <xf numFmtId="0" fontId="2" fillId="0" borderId="1" xfId="0" applyFont="1" applyBorder="1" applyAlignment="1">
      <alignment vertical="center" wrapText="1"/>
    </xf>
    <xf numFmtId="0" fontId="3" fillId="0" borderId="5" xfId="0" applyFont="1" applyBorder="1" applyAlignment="1">
      <alignment horizontal="left" vertical="center"/>
    </xf>
    <xf numFmtId="0" fontId="3" fillId="0" borderId="5" xfId="0" applyFont="1" applyBorder="1">
      <alignment vertical="center"/>
    </xf>
    <xf numFmtId="0" fontId="3" fillId="0" borderId="6" xfId="0" applyFont="1" applyBorder="1" applyAlignment="1">
      <alignment horizontal="left" vertical="center"/>
    </xf>
    <xf numFmtId="0" fontId="3" fillId="0" borderId="6" xfId="0" applyFont="1" applyBorder="1">
      <alignment vertical="center"/>
    </xf>
    <xf numFmtId="0" fontId="2" fillId="0" borderId="0" xfId="0" applyFont="1">
      <alignment vertical="center"/>
    </xf>
    <xf numFmtId="0" fontId="3" fillId="0" borderId="7" xfId="0" applyFont="1" applyBorder="1" applyAlignment="1">
      <alignment horizontal="left" vertical="center"/>
    </xf>
    <xf numFmtId="0" fontId="3" fillId="0" borderId="7" xfId="0" applyFont="1" applyBorder="1">
      <alignment vertical="center"/>
    </xf>
    <xf numFmtId="0" fontId="3" fillId="0" borderId="8" xfId="0" applyFont="1" applyBorder="1" applyAlignment="1">
      <alignment horizontal="left" vertical="center"/>
    </xf>
    <xf numFmtId="0" fontId="3" fillId="2" borderId="8" xfId="0" applyFont="1" applyFill="1" applyBorder="1">
      <alignment vertical="center"/>
    </xf>
    <xf numFmtId="0" fontId="2" fillId="0" borderId="9" xfId="0" applyFont="1" applyBorder="1">
      <alignment vertical="center"/>
    </xf>
    <xf numFmtId="0" fontId="2" fillId="0" borderId="4" xfId="0" applyFont="1" applyBorder="1">
      <alignment vertical="center"/>
    </xf>
    <xf numFmtId="0" fontId="2" fillId="0" borderId="4" xfId="0" applyFont="1" applyBorder="1" applyAlignment="1">
      <alignment horizontal="left" vertical="center"/>
    </xf>
    <xf numFmtId="0" fontId="2" fillId="0" borderId="4" xfId="0" applyFont="1" applyBorder="1" applyAlignment="1">
      <alignment vertical="center" wrapText="1"/>
    </xf>
    <xf numFmtId="0" fontId="3" fillId="0" borderId="3"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horizontal="left" vertical="center"/>
    </xf>
    <xf numFmtId="0" fontId="4" fillId="3" borderId="1" xfId="0" applyFont="1" applyFill="1" applyBorder="1">
      <alignment vertical="center"/>
    </xf>
    <xf numFmtId="0" fontId="4" fillId="3" borderId="1" xfId="0" applyFont="1" applyFill="1" applyBorder="1" applyAlignment="1">
      <alignment vertical="center" wrapText="1"/>
    </xf>
    <xf numFmtId="0" fontId="6" fillId="0" borderId="0" xfId="0" applyFont="1">
      <alignment vertical="center"/>
    </xf>
    <xf numFmtId="0" fontId="6" fillId="0" borderId="1" xfId="0" applyFont="1" applyBorder="1">
      <alignment vertical="center"/>
    </xf>
    <xf numFmtId="0" fontId="6" fillId="0" borderId="1" xfId="0" applyFont="1" applyBorder="1" applyAlignment="1">
      <alignment horizontal="center" vertical="center"/>
    </xf>
    <xf numFmtId="49" fontId="3" fillId="0" borderId="3" xfId="0" applyNumberFormat="1" applyFont="1" applyBorder="1" applyAlignment="1">
      <alignment horizontal="left" vertical="center"/>
    </xf>
    <xf numFmtId="49" fontId="2" fillId="0" borderId="1" xfId="0" applyNumberFormat="1" applyFont="1" applyBorder="1" applyAlignment="1">
      <alignment horizontal="left" vertical="center"/>
    </xf>
    <xf numFmtId="0" fontId="9" fillId="0" borderId="0" xfId="0" applyFont="1">
      <alignment vertical="center"/>
    </xf>
    <xf numFmtId="0" fontId="9" fillId="0" borderId="1" xfId="0" applyFont="1" applyBorder="1">
      <alignment vertical="center"/>
    </xf>
    <xf numFmtId="0" fontId="12" fillId="0" borderId="0" xfId="3" applyFont="1" applyAlignment="1">
      <alignment vertical="center"/>
    </xf>
    <xf numFmtId="49" fontId="13" fillId="0" borderId="19" xfId="3" applyNumberFormat="1" applyFont="1" applyBorder="1" applyAlignment="1">
      <alignment vertical="center"/>
    </xf>
    <xf numFmtId="0" fontId="12" fillId="0" borderId="0" xfId="3" applyFont="1" applyAlignment="1">
      <alignment vertical="center" wrapText="1"/>
    </xf>
    <xf numFmtId="0" fontId="12" fillId="0" borderId="1" xfId="3" applyFont="1" applyBorder="1"/>
    <xf numFmtId="0" fontId="12" fillId="0" borderId="0" xfId="3" applyFont="1"/>
    <xf numFmtId="0" fontId="11" fillId="0" borderId="0" xfId="3"/>
    <xf numFmtId="49" fontId="14" fillId="0" borderId="19" xfId="3" applyNumberFormat="1" applyFont="1" applyBorder="1" applyAlignment="1">
      <alignment vertical="center"/>
    </xf>
    <xf numFmtId="49" fontId="15" fillId="0" borderId="1" xfId="3" applyNumberFormat="1" applyFont="1" applyBorder="1" applyAlignment="1">
      <alignment vertical="center"/>
    </xf>
    <xf numFmtId="0" fontId="15" fillId="0" borderId="1" xfId="3" applyFont="1" applyBorder="1" applyAlignment="1">
      <alignment vertical="center"/>
    </xf>
    <xf numFmtId="0" fontId="15" fillId="0" borderId="1" xfId="3" applyFont="1" applyBorder="1" applyAlignment="1">
      <alignment vertical="center" wrapText="1"/>
    </xf>
    <xf numFmtId="0" fontId="12" fillId="8" borderId="1" xfId="3" applyFont="1" applyFill="1" applyBorder="1"/>
    <xf numFmtId="0" fontId="11" fillId="8" borderId="0" xfId="3" applyFill="1"/>
    <xf numFmtId="0" fontId="11" fillId="8" borderId="22" xfId="3" applyFill="1" applyBorder="1"/>
    <xf numFmtId="0" fontId="11" fillId="8" borderId="1" xfId="3" applyFill="1" applyBorder="1"/>
    <xf numFmtId="49" fontId="12" fillId="0" borderId="2" xfId="3" applyNumberFormat="1" applyFont="1" applyBorder="1" applyAlignment="1">
      <alignment vertical="center"/>
    </xf>
    <xf numFmtId="0" fontId="12" fillId="0" borderId="2" xfId="3" applyFont="1" applyBorder="1" applyAlignment="1">
      <alignment vertical="center"/>
    </xf>
    <xf numFmtId="0" fontId="12" fillId="0" borderId="3" xfId="3" applyFont="1" applyBorder="1" applyAlignment="1">
      <alignment vertical="center"/>
    </xf>
    <xf numFmtId="0" fontId="12" fillId="0" borderId="1" xfId="3" applyFont="1" applyBorder="1" applyAlignment="1">
      <alignment vertical="center"/>
    </xf>
    <xf numFmtId="0" fontId="12" fillId="0" borderId="20" xfId="3" applyFont="1" applyBorder="1" applyAlignment="1">
      <alignment vertical="center"/>
    </xf>
    <xf numFmtId="0" fontId="12" fillId="0" borderId="1" xfId="3" applyFont="1" applyBorder="1" applyAlignment="1">
      <alignment vertical="center" wrapText="1"/>
    </xf>
    <xf numFmtId="0" fontId="12" fillId="0" borderId="20" xfId="3" applyFont="1" applyBorder="1" applyAlignment="1">
      <alignment vertical="center" wrapText="1"/>
    </xf>
    <xf numFmtId="0" fontId="12" fillId="10" borderId="1" xfId="3" applyFont="1" applyFill="1" applyBorder="1" applyAlignment="1">
      <alignment vertical="center"/>
    </xf>
    <xf numFmtId="0" fontId="12" fillId="10" borderId="20" xfId="3" applyFont="1" applyFill="1" applyBorder="1" applyAlignment="1">
      <alignment vertical="center" wrapText="1"/>
    </xf>
    <xf numFmtId="0" fontId="12" fillId="10" borderId="1" xfId="3" applyFont="1" applyFill="1" applyBorder="1"/>
    <xf numFmtId="0" fontId="11" fillId="10" borderId="0" xfId="3" applyFill="1"/>
    <xf numFmtId="0" fontId="11" fillId="10" borderId="22" xfId="3" applyFill="1" applyBorder="1"/>
    <xf numFmtId="0" fontId="11" fillId="10" borderId="1" xfId="3" applyFill="1" applyBorder="1"/>
    <xf numFmtId="0" fontId="18" fillId="0" borderId="1" xfId="3" applyFont="1" applyBorder="1" applyAlignment="1">
      <alignment vertical="center"/>
    </xf>
    <xf numFmtId="0" fontId="18" fillId="0" borderId="1" xfId="3" applyFont="1" applyBorder="1" applyAlignment="1">
      <alignment vertical="center" wrapText="1"/>
    </xf>
    <xf numFmtId="0" fontId="11" fillId="0" borderId="22" xfId="3" applyBorder="1"/>
    <xf numFmtId="0" fontId="11" fillId="0" borderId="1" xfId="3" applyBorder="1"/>
    <xf numFmtId="0" fontId="13" fillId="10" borderId="3" xfId="3" applyFont="1" applyFill="1" applyBorder="1" applyAlignment="1">
      <alignment vertical="center"/>
    </xf>
    <xf numFmtId="0" fontId="19" fillId="0" borderId="1" xfId="3" applyFont="1" applyBorder="1" applyAlignment="1">
      <alignment vertical="center" wrapText="1"/>
    </xf>
    <xf numFmtId="0" fontId="17" fillId="0" borderId="20" xfId="3" applyFont="1" applyBorder="1" applyAlignment="1">
      <alignment vertical="center" wrapText="1"/>
    </xf>
    <xf numFmtId="0" fontId="12" fillId="0" borderId="23" xfId="3" applyFont="1" applyBorder="1" applyAlignment="1">
      <alignment vertical="center"/>
    </xf>
    <xf numFmtId="0" fontId="17" fillId="0" borderId="23" xfId="3" applyFont="1" applyBorder="1" applyAlignment="1">
      <alignment vertical="center" wrapText="1"/>
    </xf>
    <xf numFmtId="0" fontId="11" fillId="11" borderId="0" xfId="3" applyFill="1"/>
    <xf numFmtId="0" fontId="12" fillId="0" borderId="23" xfId="3" applyFont="1" applyBorder="1" applyAlignment="1">
      <alignment vertical="center" wrapText="1"/>
    </xf>
    <xf numFmtId="0" fontId="12" fillId="0" borderId="3" xfId="3" applyFont="1" applyBorder="1"/>
    <xf numFmtId="0" fontId="17" fillId="0" borderId="1" xfId="3" applyFont="1" applyBorder="1" applyAlignment="1">
      <alignment vertical="center" wrapText="1"/>
    </xf>
    <xf numFmtId="0" fontId="12" fillId="10" borderId="3" xfId="3" applyFont="1" applyFill="1" applyBorder="1" applyAlignment="1">
      <alignment vertical="center"/>
    </xf>
    <xf numFmtId="0" fontId="12" fillId="0" borderId="3" xfId="3" applyFont="1" applyBorder="1" applyAlignment="1">
      <alignment vertical="center" wrapText="1"/>
    </xf>
    <xf numFmtId="0" fontId="12" fillId="0" borderId="24" xfId="3" applyFont="1" applyBorder="1" applyAlignment="1">
      <alignment vertical="center"/>
    </xf>
    <xf numFmtId="0" fontId="17" fillId="0" borderId="24" xfId="3" applyFont="1" applyBorder="1" applyAlignment="1">
      <alignment vertical="center" wrapText="1"/>
    </xf>
    <xf numFmtId="0" fontId="17" fillId="0" borderId="25" xfId="3" applyFont="1" applyBorder="1" applyAlignment="1">
      <alignment vertical="center" wrapText="1"/>
    </xf>
    <xf numFmtId="0" fontId="12" fillId="0" borderId="24" xfId="3" applyFont="1" applyBorder="1"/>
    <xf numFmtId="0" fontId="11" fillId="0" borderId="27" xfId="3" applyBorder="1"/>
    <xf numFmtId="0" fontId="12" fillId="0" borderId="28" xfId="3" applyFont="1" applyBorder="1" applyAlignment="1">
      <alignment vertical="center"/>
    </xf>
    <xf numFmtId="0" fontId="12" fillId="0" borderId="29" xfId="3" applyFont="1" applyBorder="1" applyAlignment="1">
      <alignment vertical="center"/>
    </xf>
    <xf numFmtId="49" fontId="12" fillId="0" borderId="28" xfId="3" applyNumberFormat="1" applyFont="1" applyBorder="1" applyAlignment="1">
      <alignment vertical="center"/>
    </xf>
    <xf numFmtId="0" fontId="12" fillId="0" borderId="28" xfId="3" applyFont="1" applyBorder="1" applyAlignment="1">
      <alignment vertical="center" wrapText="1"/>
    </xf>
    <xf numFmtId="0" fontId="12" fillId="0" borderId="29" xfId="3" applyFont="1" applyBorder="1" applyAlignment="1">
      <alignment vertical="center" wrapText="1"/>
    </xf>
    <xf numFmtId="0" fontId="11" fillId="0" borderId="30" xfId="3" applyBorder="1"/>
    <xf numFmtId="0" fontId="12" fillId="0" borderId="4" xfId="3" applyFont="1" applyBorder="1" applyAlignment="1">
      <alignment vertical="center"/>
    </xf>
    <xf numFmtId="0" fontId="12" fillId="0" borderId="31" xfId="3" applyFont="1" applyBorder="1" applyAlignment="1">
      <alignment vertical="center"/>
    </xf>
    <xf numFmtId="0" fontId="12" fillId="0" borderId="4" xfId="3" applyFont="1" applyBorder="1" applyAlignment="1">
      <alignment vertical="center" wrapText="1"/>
    </xf>
    <xf numFmtId="0" fontId="12" fillId="0" borderId="6" xfId="3" applyFont="1" applyBorder="1"/>
    <xf numFmtId="0" fontId="12" fillId="0" borderId="32" xfId="3" applyFont="1" applyBorder="1"/>
    <xf numFmtId="0" fontId="20" fillId="0" borderId="4" xfId="3" applyFont="1" applyBorder="1"/>
    <xf numFmtId="0" fontId="11" fillId="0" borderId="4" xfId="3" applyBorder="1"/>
    <xf numFmtId="0" fontId="11" fillId="11" borderId="4" xfId="3" applyFill="1" applyBorder="1"/>
    <xf numFmtId="0" fontId="13" fillId="0" borderId="1" xfId="3" applyFont="1" applyBorder="1" applyAlignment="1">
      <alignment vertical="center"/>
    </xf>
    <xf numFmtId="0" fontId="12" fillId="10" borderId="22" xfId="3" applyFont="1" applyFill="1" applyBorder="1"/>
    <xf numFmtId="0" fontId="20" fillId="0" borderId="1" xfId="3" applyFont="1" applyBorder="1"/>
    <xf numFmtId="0" fontId="11" fillId="11" borderId="1" xfId="3" applyFill="1" applyBorder="1"/>
    <xf numFmtId="0" fontId="13" fillId="0" borderId="3" xfId="3" applyFont="1" applyBorder="1" applyAlignment="1">
      <alignment vertical="center"/>
    </xf>
    <xf numFmtId="0" fontId="12" fillId="0" borderId="33" xfId="3" applyFont="1" applyBorder="1"/>
    <xf numFmtId="0" fontId="12" fillId="0" borderId="5" xfId="3" applyFont="1" applyBorder="1" applyAlignment="1">
      <alignment vertical="center"/>
    </xf>
    <xf numFmtId="0" fontId="13" fillId="0" borderId="5" xfId="3" applyFont="1" applyBorder="1" applyAlignment="1">
      <alignment vertical="center"/>
    </xf>
    <xf numFmtId="0" fontId="12" fillId="0" borderId="5" xfId="3" applyFont="1" applyBorder="1" applyAlignment="1">
      <alignment wrapText="1"/>
    </xf>
    <xf numFmtId="0" fontId="12" fillId="0" borderId="5" xfId="3" applyFont="1" applyBorder="1"/>
    <xf numFmtId="0" fontId="12" fillId="0" borderId="5" xfId="3" applyFont="1" applyBorder="1" applyAlignment="1">
      <alignment vertical="center" wrapText="1"/>
    </xf>
    <xf numFmtId="0" fontId="12" fillId="10" borderId="5" xfId="3" applyFont="1" applyFill="1" applyBorder="1"/>
    <xf numFmtId="0" fontId="12" fillId="0" borderId="22" xfId="3" applyFont="1" applyBorder="1"/>
    <xf numFmtId="0" fontId="12" fillId="0" borderId="21" xfId="3" applyFont="1" applyBorder="1" applyAlignment="1">
      <alignment vertical="center"/>
    </xf>
    <xf numFmtId="0" fontId="11" fillId="0" borderId="5" xfId="3" applyBorder="1"/>
    <xf numFmtId="0" fontId="14" fillId="0" borderId="1" xfId="3" applyFont="1" applyBorder="1" applyAlignment="1">
      <alignment vertical="center"/>
    </xf>
    <xf numFmtId="0" fontId="14" fillId="0" borderId="1" xfId="3" applyFont="1" applyBorder="1" applyAlignment="1">
      <alignment vertical="center" wrapText="1"/>
    </xf>
    <xf numFmtId="0" fontId="12" fillId="0" borderId="21" xfId="3" applyFont="1" applyBorder="1"/>
    <xf numFmtId="0" fontId="12" fillId="0" borderId="31" xfId="3" applyFont="1" applyBorder="1" applyAlignment="1">
      <alignment vertical="center" wrapText="1"/>
    </xf>
    <xf numFmtId="0" fontId="12" fillId="0" borderId="20" xfId="3" applyFont="1" applyBorder="1"/>
    <xf numFmtId="0" fontId="12" fillId="0" borderId="8" xfId="3" applyFont="1" applyBorder="1"/>
    <xf numFmtId="0" fontId="12" fillId="0" borderId="26" xfId="3" applyFont="1" applyBorder="1" applyAlignment="1">
      <alignment vertical="center"/>
    </xf>
    <xf numFmtId="0" fontId="12" fillId="0" borderId="34" xfId="3" applyFont="1" applyBorder="1" applyAlignment="1">
      <alignment vertical="center"/>
    </xf>
    <xf numFmtId="0" fontId="12" fillId="0" borderId="34" xfId="3" applyFont="1" applyBorder="1" applyAlignment="1">
      <alignment vertical="center" wrapText="1"/>
    </xf>
    <xf numFmtId="0" fontId="12" fillId="0" borderId="35" xfId="3" applyFont="1" applyBorder="1" applyAlignment="1">
      <alignment vertical="center" wrapText="1"/>
    </xf>
    <xf numFmtId="0" fontId="12" fillId="0" borderId="35" xfId="3" applyFont="1" applyBorder="1" applyAlignment="1">
      <alignment vertical="center"/>
    </xf>
    <xf numFmtId="0" fontId="12" fillId="0" borderId="35" xfId="3" applyFont="1" applyBorder="1"/>
    <xf numFmtId="0" fontId="12" fillId="0" borderId="36" xfId="3" applyFont="1" applyBorder="1"/>
    <xf numFmtId="0" fontId="12" fillId="0" borderId="38" xfId="3" applyFont="1" applyBorder="1" applyAlignment="1">
      <alignment vertical="center"/>
    </xf>
    <xf numFmtId="0" fontId="12" fillId="0" borderId="39" xfId="3" applyFont="1" applyBorder="1" applyAlignment="1">
      <alignment vertical="center"/>
    </xf>
    <xf numFmtId="49" fontId="12" fillId="0" borderId="38" xfId="3" applyNumberFormat="1" applyFont="1" applyBorder="1" applyAlignment="1">
      <alignment vertical="center"/>
    </xf>
    <xf numFmtId="0" fontId="12" fillId="0" borderId="38" xfId="3" applyFont="1" applyBorder="1" applyAlignment="1">
      <alignment vertical="center" wrapText="1"/>
    </xf>
    <xf numFmtId="0" fontId="12" fillId="0" borderId="39" xfId="3" applyFont="1" applyBorder="1" applyAlignment="1">
      <alignment vertical="center" wrapText="1"/>
    </xf>
    <xf numFmtId="0" fontId="12" fillId="0" borderId="38" xfId="3" applyFont="1" applyBorder="1"/>
    <xf numFmtId="0" fontId="12" fillId="0" borderId="40" xfId="3" applyFont="1" applyBorder="1"/>
    <xf numFmtId="0" fontId="11" fillId="0" borderId="41" xfId="3" applyBorder="1"/>
    <xf numFmtId="0" fontId="12" fillId="0" borderId="17" xfId="3" applyFont="1" applyBorder="1" applyAlignment="1">
      <alignment vertical="center"/>
    </xf>
    <xf numFmtId="0" fontId="12" fillId="0" borderId="43" xfId="3" applyFont="1" applyBorder="1" applyAlignment="1">
      <alignment vertical="center"/>
    </xf>
    <xf numFmtId="0" fontId="12" fillId="0" borderId="17" xfId="3" applyFont="1" applyBorder="1" applyAlignment="1">
      <alignment vertical="center" wrapText="1"/>
    </xf>
    <xf numFmtId="0" fontId="12" fillId="0" borderId="43" xfId="3" applyFont="1" applyBorder="1" applyAlignment="1">
      <alignment vertical="center" wrapText="1"/>
    </xf>
    <xf numFmtId="0" fontId="12" fillId="0" borderId="17" xfId="3" applyFont="1" applyBorder="1"/>
    <xf numFmtId="0" fontId="12" fillId="0" borderId="46" xfId="3" applyFont="1" applyBorder="1"/>
    <xf numFmtId="0" fontId="11" fillId="0" borderId="10" xfId="3" applyBorder="1"/>
    <xf numFmtId="0" fontId="11" fillId="0" borderId="42" xfId="3" applyBorder="1"/>
    <xf numFmtId="0" fontId="11" fillId="0" borderId="17" xfId="3" applyBorder="1"/>
    <xf numFmtId="0" fontId="12" fillId="0" borderId="19" xfId="3" applyFont="1" applyBorder="1" applyAlignment="1">
      <alignment vertical="center"/>
    </xf>
    <xf numFmtId="0" fontId="12" fillId="0" borderId="7" xfId="3" applyFont="1" applyBorder="1" applyAlignment="1">
      <alignment vertical="center"/>
    </xf>
    <xf numFmtId="0" fontId="12" fillId="0" borderId="7" xfId="3" applyFont="1" applyBorder="1" applyAlignment="1">
      <alignment vertical="center" wrapText="1"/>
    </xf>
    <xf numFmtId="0" fontId="14" fillId="0" borderId="2" xfId="3" applyFont="1" applyBorder="1" applyAlignment="1">
      <alignment vertical="center" wrapText="1"/>
    </xf>
    <xf numFmtId="0" fontId="12" fillId="0" borderId="7" xfId="3" applyFont="1" applyBorder="1"/>
    <xf numFmtId="0" fontId="12" fillId="0" borderId="47" xfId="3" applyFont="1" applyBorder="1"/>
    <xf numFmtId="0" fontId="11" fillId="0" borderId="48" xfId="3" applyBorder="1"/>
    <xf numFmtId="0" fontId="11" fillId="0" borderId="2" xfId="3" applyBorder="1"/>
    <xf numFmtId="0" fontId="12" fillId="0" borderId="24" xfId="3" applyFont="1" applyBorder="1" applyAlignment="1">
      <alignment vertical="center" wrapText="1"/>
    </xf>
    <xf numFmtId="0" fontId="14" fillId="0" borderId="24" xfId="3" applyFont="1" applyBorder="1" applyAlignment="1">
      <alignment vertical="center" wrapText="1"/>
    </xf>
    <xf numFmtId="0" fontId="12" fillId="0" borderId="50" xfId="3" applyFont="1" applyBorder="1" applyAlignment="1">
      <alignment vertical="center" wrapText="1"/>
    </xf>
    <xf numFmtId="0" fontId="11" fillId="0" borderId="51" xfId="3" applyBorder="1"/>
    <xf numFmtId="0" fontId="11" fillId="0" borderId="24" xfId="3" applyBorder="1"/>
    <xf numFmtId="0" fontId="12" fillId="0" borderId="19" xfId="3" applyFont="1" applyBorder="1" applyAlignment="1">
      <alignment vertical="center" wrapText="1"/>
    </xf>
    <xf numFmtId="0" fontId="14" fillId="0" borderId="19" xfId="3" applyFont="1" applyBorder="1" applyAlignment="1">
      <alignment vertical="center" wrapText="1"/>
    </xf>
    <xf numFmtId="0" fontId="12" fillId="0" borderId="2" xfId="3" applyFont="1" applyBorder="1"/>
    <xf numFmtId="0" fontId="12" fillId="0" borderId="47" xfId="3" applyFont="1" applyBorder="1" applyAlignment="1">
      <alignment vertical="center" wrapText="1"/>
    </xf>
    <xf numFmtId="0" fontId="14" fillId="0" borderId="24" xfId="3" applyFont="1" applyBorder="1" applyAlignment="1">
      <alignment vertical="center"/>
    </xf>
    <xf numFmtId="0" fontId="12" fillId="0" borderId="36" xfId="3" applyFont="1" applyBorder="1" applyAlignment="1">
      <alignment vertical="center"/>
    </xf>
    <xf numFmtId="0" fontId="12" fillId="0" borderId="36" xfId="3" applyFont="1" applyBorder="1" applyAlignment="1">
      <alignment vertical="center" wrapText="1"/>
    </xf>
    <xf numFmtId="0" fontId="14" fillId="0" borderId="24" xfId="3" applyFont="1" applyBorder="1"/>
    <xf numFmtId="0" fontId="14" fillId="0" borderId="52" xfId="3" applyFont="1" applyBorder="1"/>
    <xf numFmtId="0" fontId="21" fillId="0" borderId="27" xfId="3" applyFont="1" applyBorder="1"/>
    <xf numFmtId="0" fontId="21" fillId="0" borderId="51" xfId="3" applyFont="1" applyBorder="1"/>
    <xf numFmtId="0" fontId="21" fillId="0" borderId="24" xfId="3" applyFont="1" applyBorder="1"/>
    <xf numFmtId="0" fontId="12" fillId="0" borderId="44" xfId="3" applyFont="1" applyBorder="1" applyAlignment="1">
      <alignment vertical="center"/>
    </xf>
    <xf numFmtId="0" fontId="14" fillId="0" borderId="4" xfId="3" applyFont="1" applyBorder="1" applyAlignment="1">
      <alignment vertical="center"/>
    </xf>
    <xf numFmtId="0" fontId="12" fillId="0" borderId="31" xfId="3" applyFont="1" applyBorder="1"/>
    <xf numFmtId="0" fontId="11" fillId="0" borderId="32" xfId="3" applyBorder="1"/>
    <xf numFmtId="0" fontId="14" fillId="0" borderId="34" xfId="3" applyFont="1" applyBorder="1" applyAlignment="1">
      <alignment vertical="center"/>
    </xf>
    <xf numFmtId="0" fontId="14" fillId="0" borderId="3" xfId="3" applyFont="1" applyBorder="1" applyAlignment="1">
      <alignment vertical="center"/>
    </xf>
    <xf numFmtId="0" fontId="12" fillId="0" borderId="23" xfId="3" applyFont="1" applyBorder="1"/>
    <xf numFmtId="0" fontId="11" fillId="0" borderId="33" xfId="3" applyBorder="1"/>
    <xf numFmtId="0" fontId="11" fillId="0" borderId="3" xfId="3" applyBorder="1"/>
    <xf numFmtId="0" fontId="12" fillId="0" borderId="62" xfId="3" applyFont="1" applyBorder="1" applyAlignment="1">
      <alignment vertical="center"/>
    </xf>
    <xf numFmtId="0" fontId="12" fillId="0" borderId="63" xfId="3" applyFont="1" applyBorder="1" applyAlignment="1">
      <alignment vertical="center"/>
    </xf>
    <xf numFmtId="0" fontId="13" fillId="0" borderId="62" xfId="3" applyFont="1" applyBorder="1" applyAlignment="1">
      <alignment vertical="center"/>
    </xf>
    <xf numFmtId="0" fontId="12" fillId="0" borderId="62" xfId="3" applyFont="1" applyBorder="1" applyAlignment="1">
      <alignment vertical="center" wrapText="1"/>
    </xf>
    <xf numFmtId="0" fontId="12" fillId="0" borderId="63" xfId="3" applyFont="1" applyBorder="1" applyAlignment="1">
      <alignment vertical="center" wrapText="1"/>
    </xf>
    <xf numFmtId="0" fontId="12" fillId="0" borderId="62" xfId="3" applyFont="1" applyBorder="1"/>
    <xf numFmtId="0" fontId="11" fillId="0" borderId="64" xfId="3" applyBorder="1"/>
    <xf numFmtId="0" fontId="13" fillId="0" borderId="2" xfId="3" applyFont="1" applyBorder="1" applyAlignment="1">
      <alignment vertical="center"/>
    </xf>
    <xf numFmtId="0" fontId="12" fillId="0" borderId="2" xfId="3" applyFont="1" applyBorder="1" applyAlignment="1">
      <alignment vertical="center" wrapText="1"/>
    </xf>
    <xf numFmtId="49" fontId="12" fillId="0" borderId="65" xfId="3" applyNumberFormat="1" applyFont="1" applyBorder="1" applyAlignment="1">
      <alignment vertical="center"/>
    </xf>
    <xf numFmtId="0" fontId="12" fillId="0" borderId="66" xfId="3" applyFont="1" applyBorder="1" applyAlignment="1">
      <alignment vertical="center"/>
    </xf>
    <xf numFmtId="0" fontId="12" fillId="0" borderId="67" xfId="3" applyFont="1" applyBorder="1" applyAlignment="1">
      <alignment vertical="center"/>
    </xf>
    <xf numFmtId="0" fontId="12" fillId="0" borderId="68" xfId="3" applyFont="1" applyBorder="1" applyAlignment="1">
      <alignment vertical="center"/>
    </xf>
    <xf numFmtId="0" fontId="12" fillId="0" borderId="69" xfId="3" applyFont="1" applyBorder="1" applyAlignment="1">
      <alignment vertical="center"/>
    </xf>
    <xf numFmtId="0" fontId="13" fillId="0" borderId="66" xfId="3" applyFont="1" applyBorder="1" applyAlignment="1">
      <alignment vertical="center"/>
    </xf>
    <xf numFmtId="0" fontId="12" fillId="0" borderId="66" xfId="3" applyFont="1" applyBorder="1" applyAlignment="1">
      <alignment vertical="center" wrapText="1"/>
    </xf>
    <xf numFmtId="0" fontId="12" fillId="0" borderId="66" xfId="3" applyFont="1" applyBorder="1"/>
    <xf numFmtId="0" fontId="12" fillId="0" borderId="70" xfId="3" applyFont="1" applyBorder="1"/>
    <xf numFmtId="0" fontId="11" fillId="0" borderId="71" xfId="3" applyBorder="1"/>
    <xf numFmtId="0" fontId="12" fillId="0" borderId="4" xfId="3" applyFont="1" applyBorder="1"/>
    <xf numFmtId="0" fontId="12" fillId="0" borderId="53" xfId="3" applyFont="1" applyBorder="1"/>
    <xf numFmtId="0" fontId="12" fillId="0" borderId="72" xfId="3" applyFont="1" applyBorder="1" applyAlignment="1">
      <alignment vertical="center"/>
    </xf>
    <xf numFmtId="0" fontId="12" fillId="0" borderId="73" xfId="3" applyFont="1" applyBorder="1" applyAlignment="1">
      <alignment vertical="center"/>
    </xf>
    <xf numFmtId="0" fontId="13" fillId="0" borderId="74" xfId="3" applyFont="1" applyBorder="1" applyAlignment="1">
      <alignment vertical="center"/>
    </xf>
    <xf numFmtId="0" fontId="12" fillId="0" borderId="74" xfId="3" applyFont="1" applyBorder="1" applyAlignment="1">
      <alignment vertical="center"/>
    </xf>
    <xf numFmtId="0" fontId="12" fillId="0" borderId="75" xfId="3" applyFont="1" applyBorder="1"/>
    <xf numFmtId="0" fontId="12" fillId="0" borderId="26" xfId="3" applyFont="1" applyBorder="1"/>
    <xf numFmtId="0" fontId="20" fillId="0" borderId="47" xfId="3" applyFont="1" applyBorder="1"/>
    <xf numFmtId="0" fontId="20" fillId="0" borderId="76" xfId="3" applyFont="1" applyBorder="1"/>
    <xf numFmtId="0" fontId="11" fillId="0" borderId="37" xfId="3" applyBorder="1"/>
    <xf numFmtId="0" fontId="11" fillId="0" borderId="38" xfId="3" applyBorder="1"/>
    <xf numFmtId="0" fontId="12" fillId="8" borderId="0" xfId="3" applyFont="1" applyFill="1"/>
    <xf numFmtId="0" fontId="11" fillId="8" borderId="48" xfId="3" applyFill="1" applyBorder="1"/>
    <xf numFmtId="0" fontId="11" fillId="8" borderId="2" xfId="3" applyFill="1" applyBorder="1"/>
    <xf numFmtId="49" fontId="12" fillId="0" borderId="5" xfId="3" applyNumberFormat="1" applyFont="1" applyBorder="1" applyAlignment="1">
      <alignment vertical="center"/>
    </xf>
    <xf numFmtId="49" fontId="12" fillId="12" borderId="5" xfId="3" applyNumberFormat="1" applyFont="1" applyFill="1" applyBorder="1" applyAlignment="1">
      <alignment vertical="center"/>
    </xf>
    <xf numFmtId="0" fontId="12" fillId="12" borderId="5" xfId="3" applyFont="1" applyFill="1" applyBorder="1" applyAlignment="1">
      <alignment vertical="center"/>
    </xf>
    <xf numFmtId="0" fontId="12" fillId="12" borderId="5" xfId="3" applyFont="1" applyFill="1" applyBorder="1" applyAlignment="1">
      <alignment vertical="center" wrapText="1"/>
    </xf>
    <xf numFmtId="0" fontId="12" fillId="12" borderId="5" xfId="3" applyFont="1" applyFill="1" applyBorder="1"/>
    <xf numFmtId="0" fontId="11" fillId="12" borderId="5" xfId="3" applyFill="1" applyBorder="1"/>
    <xf numFmtId="49" fontId="12" fillId="12" borderId="8" xfId="3" applyNumberFormat="1" applyFont="1" applyFill="1" applyBorder="1" applyAlignment="1">
      <alignment vertical="center"/>
    </xf>
    <xf numFmtId="0" fontId="12" fillId="12" borderId="8" xfId="3" applyFont="1" applyFill="1" applyBorder="1" applyAlignment="1">
      <alignment vertical="center"/>
    </xf>
    <xf numFmtId="0" fontId="12" fillId="12" borderId="8" xfId="3" applyFont="1" applyFill="1" applyBorder="1" applyAlignment="1">
      <alignment vertical="center" wrapText="1"/>
    </xf>
    <xf numFmtId="0" fontId="12" fillId="12" borderId="8" xfId="3" applyFont="1" applyFill="1" applyBorder="1"/>
    <xf numFmtId="0" fontId="11" fillId="12" borderId="8" xfId="3" applyFill="1" applyBorder="1"/>
    <xf numFmtId="49" fontId="12" fillId="0" borderId="8" xfId="3" applyNumberFormat="1" applyFont="1" applyBorder="1" applyAlignment="1">
      <alignment vertical="center"/>
    </xf>
    <xf numFmtId="0" fontId="12" fillId="0" borderId="8" xfId="3" applyFont="1" applyBorder="1" applyAlignment="1">
      <alignment vertical="center"/>
    </xf>
    <xf numFmtId="0" fontId="12" fillId="0" borderId="8" xfId="3" applyFont="1" applyBorder="1" applyAlignment="1">
      <alignment vertical="center" wrapText="1"/>
    </xf>
    <xf numFmtId="0" fontId="11" fillId="0" borderId="8" xfId="3" applyBorder="1"/>
    <xf numFmtId="49" fontId="12" fillId="0" borderId="78" xfId="3" applyNumberFormat="1" applyFont="1" applyBorder="1" applyAlignment="1">
      <alignment vertical="center"/>
    </xf>
    <xf numFmtId="0" fontId="12" fillId="0" borderId="78" xfId="3" applyFont="1" applyBorder="1" applyAlignment="1">
      <alignment vertical="center"/>
    </xf>
    <xf numFmtId="0" fontId="12" fillId="0" borderId="78" xfId="3" applyFont="1" applyBorder="1" applyAlignment="1">
      <alignment vertical="center" wrapText="1"/>
    </xf>
    <xf numFmtId="0" fontId="12" fillId="0" borderId="78" xfId="3" applyFont="1" applyBorder="1"/>
    <xf numFmtId="0" fontId="11" fillId="0" borderId="78" xfId="3" applyBorder="1"/>
    <xf numFmtId="0" fontId="11" fillId="8" borderId="33" xfId="3" applyFill="1" applyBorder="1"/>
    <xf numFmtId="0" fontId="11" fillId="8" borderId="3" xfId="3" applyFill="1" applyBorder="1"/>
    <xf numFmtId="0" fontId="12" fillId="0" borderId="32" xfId="3" applyFont="1" applyBorder="1" applyAlignment="1">
      <alignment vertical="center"/>
    </xf>
    <xf numFmtId="0" fontId="12" fillId="0" borderId="22" xfId="3" applyFont="1" applyBorder="1" applyAlignment="1">
      <alignment vertical="center"/>
    </xf>
    <xf numFmtId="49" fontId="17" fillId="0" borderId="1" xfId="3" applyNumberFormat="1" applyFont="1" applyBorder="1" applyAlignment="1">
      <alignment vertical="center"/>
    </xf>
    <xf numFmtId="0" fontId="17" fillId="0" borderId="1" xfId="3" applyFont="1" applyBorder="1" applyAlignment="1">
      <alignment vertical="center"/>
    </xf>
    <xf numFmtId="0" fontId="19" fillId="0" borderId="1" xfId="3" applyFont="1" applyBorder="1" applyAlignment="1">
      <alignment vertical="center"/>
    </xf>
    <xf numFmtId="0" fontId="17" fillId="0" borderId="1" xfId="3" applyFont="1" applyBorder="1"/>
    <xf numFmtId="0" fontId="17" fillId="0" borderId="0" xfId="3" applyFont="1"/>
    <xf numFmtId="0" fontId="22" fillId="0" borderId="0" xfId="3" applyFont="1"/>
    <xf numFmtId="0" fontId="22" fillId="0" borderId="22" xfId="3" applyFont="1" applyBorder="1"/>
    <xf numFmtId="0" fontId="22" fillId="0" borderId="1" xfId="3" applyFont="1" applyBorder="1"/>
    <xf numFmtId="49" fontId="12" fillId="0" borderId="19" xfId="3" applyNumberFormat="1" applyFont="1" applyBorder="1" applyAlignment="1">
      <alignment vertical="center"/>
    </xf>
    <xf numFmtId="0" fontId="8" fillId="5" borderId="1" xfId="2" applyFont="1" applyBorder="1" applyAlignment="1">
      <alignment vertical="center" wrapText="1"/>
    </xf>
    <xf numFmtId="0" fontId="2" fillId="0" borderId="0" xfId="0" applyFont="1" applyAlignment="1">
      <alignment vertical="center" wrapText="1"/>
    </xf>
    <xf numFmtId="49" fontId="2" fillId="0" borderId="1" xfId="0" applyNumberFormat="1" applyFont="1" applyBorder="1" applyAlignment="1">
      <alignment vertical="center" wrapText="1"/>
    </xf>
    <xf numFmtId="0" fontId="24" fillId="0" borderId="1" xfId="0" applyFont="1" applyBorder="1" applyAlignment="1">
      <alignment vertical="center" wrapText="1"/>
    </xf>
    <xf numFmtId="164" fontId="2" fillId="0" borderId="1" xfId="0" applyNumberFormat="1" applyFont="1" applyBorder="1" applyAlignment="1">
      <alignment vertical="center" wrapText="1"/>
    </xf>
    <xf numFmtId="0" fontId="2" fillId="6" borderId="1" xfId="0" applyFont="1" applyFill="1" applyBorder="1" applyAlignment="1">
      <alignment vertical="center" wrapText="1"/>
    </xf>
    <xf numFmtId="164" fontId="2" fillId="6" borderId="1" xfId="0" applyNumberFormat="1" applyFont="1" applyFill="1" applyBorder="1" applyAlignment="1">
      <alignment vertical="center" wrapText="1"/>
    </xf>
    <xf numFmtId="0" fontId="2" fillId="6" borderId="1" xfId="0" applyFont="1" applyFill="1" applyBorder="1" applyAlignment="1">
      <alignment horizontal="right" vertical="center" wrapText="1"/>
    </xf>
    <xf numFmtId="0" fontId="3" fillId="0" borderId="3" xfId="0" applyFont="1" applyBorder="1">
      <alignment vertical="center"/>
    </xf>
    <xf numFmtId="0" fontId="2" fillId="0" borderId="3" xfId="0" applyFont="1" applyBorder="1" applyAlignment="1">
      <alignment vertical="center" wrapText="1"/>
    </xf>
    <xf numFmtId="0" fontId="25" fillId="0" borderId="1" xfId="0" applyFont="1" applyBorder="1" applyAlignment="1">
      <alignment vertical="center" wrapText="1"/>
    </xf>
    <xf numFmtId="0" fontId="24" fillId="0" borderId="0" xfId="0" applyFont="1" applyAlignment="1">
      <alignment vertical="center" wrapText="1"/>
    </xf>
    <xf numFmtId="49" fontId="25" fillId="0" borderId="1" xfId="0" applyNumberFormat="1" applyFont="1" applyBorder="1" applyAlignment="1">
      <alignment vertical="center" wrapText="1"/>
    </xf>
    <xf numFmtId="165" fontId="9" fillId="0" borderId="1" xfId="0" applyNumberFormat="1" applyFont="1" applyBorder="1">
      <alignment vertical="center"/>
    </xf>
    <xf numFmtId="0" fontId="9" fillId="0" borderId="4" xfId="0" applyFont="1" applyBorder="1">
      <alignment vertical="center"/>
    </xf>
    <xf numFmtId="165" fontId="9" fillId="0" borderId="4" xfId="0" applyNumberFormat="1" applyFont="1" applyBorder="1">
      <alignment vertical="center"/>
    </xf>
    <xf numFmtId="0" fontId="9" fillId="0" borderId="34" xfId="0" applyFont="1" applyBorder="1">
      <alignment vertical="center"/>
    </xf>
    <xf numFmtId="165" fontId="9" fillId="0" borderId="34" xfId="0" applyNumberFormat="1" applyFont="1" applyBorder="1">
      <alignment vertical="center"/>
    </xf>
    <xf numFmtId="0" fontId="26" fillId="6" borderId="1" xfId="0" applyFont="1" applyFill="1" applyBorder="1">
      <alignment vertical="center"/>
    </xf>
    <xf numFmtId="0" fontId="3" fillId="0" borderId="34" xfId="0" applyFont="1" applyBorder="1" applyAlignment="1">
      <alignment horizontal="left" vertical="center"/>
    </xf>
    <xf numFmtId="0" fontId="2" fillId="0" borderId="34" xfId="0" applyFont="1" applyBorder="1" applyAlignment="1">
      <alignment horizontal="left" vertical="center"/>
    </xf>
    <xf numFmtId="0" fontId="2" fillId="0" borderId="34" xfId="0" applyFont="1" applyBorder="1">
      <alignment vertical="center"/>
    </xf>
    <xf numFmtId="49" fontId="3" fillId="0" borderId="4" xfId="0" applyNumberFormat="1" applyFont="1" applyBorder="1" applyAlignment="1">
      <alignment horizontal="left" vertical="center"/>
    </xf>
    <xf numFmtId="0" fontId="3" fillId="0" borderId="34" xfId="0" applyFont="1" applyBorder="1">
      <alignment vertical="center"/>
    </xf>
    <xf numFmtId="0" fontId="3" fillId="0" borderId="38" xfId="0" applyFont="1" applyBorder="1">
      <alignment vertical="center"/>
    </xf>
    <xf numFmtId="49" fontId="9" fillId="0" borderId="1" xfId="0" applyNumberFormat="1" applyFont="1" applyBorder="1">
      <alignment vertical="center"/>
    </xf>
    <xf numFmtId="164" fontId="25" fillId="0" borderId="1" xfId="0" applyNumberFormat="1" applyFont="1" applyBorder="1" applyAlignment="1">
      <alignment vertical="center" wrapText="1"/>
    </xf>
    <xf numFmtId="49" fontId="12" fillId="0" borderId="34" xfId="3" applyNumberFormat="1" applyFont="1" applyBorder="1" applyAlignment="1">
      <alignment vertical="center"/>
    </xf>
    <xf numFmtId="0" fontId="20" fillId="0" borderId="46" xfId="3" applyFont="1" applyBorder="1"/>
    <xf numFmtId="0" fontId="6" fillId="0" borderId="1" xfId="0" applyFont="1" applyBorder="1" applyAlignment="1">
      <alignment vertical="center" wrapText="1"/>
    </xf>
    <xf numFmtId="0" fontId="3" fillId="0" borderId="4" xfId="0" applyFont="1" applyBorder="1" applyAlignment="1">
      <alignment horizontal="left" vertical="center"/>
    </xf>
    <xf numFmtId="165" fontId="2" fillId="0" borderId="1" xfId="0" applyNumberFormat="1" applyFont="1" applyBorder="1" applyAlignment="1">
      <alignment horizontal="left" vertical="center" wrapText="1"/>
    </xf>
    <xf numFmtId="0" fontId="2" fillId="6" borderId="77" xfId="0" applyFont="1" applyFill="1" applyBorder="1" applyAlignment="1">
      <alignment vertical="center" wrapText="1"/>
    </xf>
    <xf numFmtId="0" fontId="2" fillId="6" borderId="38" xfId="0" applyFont="1" applyFill="1" applyBorder="1" applyAlignment="1">
      <alignment vertical="center" wrapText="1"/>
    </xf>
    <xf numFmtId="0" fontId="2" fillId="6" borderId="80" xfId="0" applyFont="1" applyFill="1" applyBorder="1" applyAlignment="1">
      <alignment vertical="center" wrapText="1"/>
    </xf>
    <xf numFmtId="0" fontId="3" fillId="0" borderId="38" xfId="0" applyFont="1" applyBorder="1" applyAlignment="1">
      <alignment horizontal="left" vertical="center"/>
    </xf>
    <xf numFmtId="0" fontId="2" fillId="0" borderId="38" xfId="0" applyFont="1" applyBorder="1" applyAlignment="1">
      <alignment horizontal="left" vertical="center"/>
    </xf>
    <xf numFmtId="49" fontId="2" fillId="0" borderId="38" xfId="0" applyNumberFormat="1" applyFont="1" applyBorder="1" applyAlignment="1">
      <alignment horizontal="left" vertical="center"/>
    </xf>
    <xf numFmtId="0" fontId="2" fillId="0" borderId="38" xfId="0" applyFont="1" applyBorder="1">
      <alignment vertical="center"/>
    </xf>
    <xf numFmtId="0" fontId="2" fillId="6" borderId="26" xfId="0" applyFont="1" applyFill="1" applyBorder="1" applyAlignment="1">
      <alignment vertical="center" wrapText="1"/>
    </xf>
    <xf numFmtId="20" fontId="17" fillId="0" borderId="3" xfId="3" applyNumberFormat="1" applyFont="1" applyBorder="1" applyAlignment="1">
      <alignment vertical="center" wrapText="1"/>
    </xf>
    <xf numFmtId="165" fontId="2" fillId="0" borderId="1" xfId="0" applyNumberFormat="1" applyFont="1" applyBorder="1" applyAlignment="1">
      <alignment horizontal="center" vertical="center"/>
    </xf>
    <xf numFmtId="0" fontId="9" fillId="4" borderId="1" xfId="0" applyFont="1" applyFill="1" applyBorder="1">
      <alignment vertical="center"/>
    </xf>
    <xf numFmtId="49" fontId="3" fillId="0" borderId="0" xfId="0" applyNumberFormat="1" applyFont="1" applyAlignment="1">
      <alignment horizontal="left" vertical="center"/>
    </xf>
    <xf numFmtId="0" fontId="17" fillId="0" borderId="3" xfId="3" applyFont="1" applyBorder="1" applyAlignment="1">
      <alignment vertical="center" wrapText="1"/>
    </xf>
    <xf numFmtId="0" fontId="25" fillId="0" borderId="3" xfId="0" applyFont="1" applyBorder="1" applyAlignment="1">
      <alignment vertical="center" wrapText="1"/>
    </xf>
    <xf numFmtId="164" fontId="2" fillId="0" borderId="3" xfId="0" applyNumberFormat="1" applyFont="1" applyBorder="1" applyAlignment="1">
      <alignment vertical="center" wrapText="1"/>
    </xf>
    <xf numFmtId="0" fontId="3" fillId="0" borderId="44" xfId="0" applyFont="1" applyBorder="1">
      <alignment vertical="center"/>
    </xf>
    <xf numFmtId="0" fontId="25" fillId="0" borderId="4" xfId="0" applyFont="1" applyBorder="1" applyAlignment="1">
      <alignment vertical="center" wrapText="1"/>
    </xf>
    <xf numFmtId="0" fontId="28" fillId="0" borderId="1" xfId="0" applyFont="1" applyBorder="1" applyAlignment="1">
      <alignment vertical="center" wrapText="1"/>
    </xf>
    <xf numFmtId="0" fontId="28" fillId="0" borderId="0" xfId="0" applyFont="1">
      <alignment vertical="center"/>
    </xf>
    <xf numFmtId="0" fontId="29" fillId="0" borderId="0" xfId="0" applyFont="1">
      <alignment vertical="center"/>
    </xf>
    <xf numFmtId="0" fontId="2" fillId="0" borderId="1" xfId="0" applyFont="1" applyBorder="1" applyAlignment="1">
      <alignment horizontal="center" vertical="center"/>
    </xf>
    <xf numFmtId="165" fontId="2" fillId="0" borderId="1" xfId="0" applyNumberFormat="1" applyFont="1" applyBorder="1" applyAlignment="1">
      <alignment horizontal="left" vertical="center"/>
    </xf>
    <xf numFmtId="0" fontId="31" fillId="0" borderId="0" xfId="0" applyFont="1">
      <alignment vertical="center"/>
    </xf>
    <xf numFmtId="0" fontId="31" fillId="4" borderId="1" xfId="0" applyFont="1" applyFill="1" applyBorder="1" applyAlignment="1">
      <alignment vertical="center" wrapText="1"/>
    </xf>
    <xf numFmtId="165" fontId="2" fillId="0" borderId="0" xfId="0" applyNumberFormat="1" applyFont="1">
      <alignment vertical="center"/>
    </xf>
    <xf numFmtId="0" fontId="2" fillId="0" borderId="0" xfId="0" applyFont="1" applyAlignment="1">
      <alignment horizontal="center" vertical="center"/>
    </xf>
    <xf numFmtId="165" fontId="0" fillId="0" borderId="0" xfId="0" applyNumberFormat="1">
      <alignment vertical="center"/>
    </xf>
    <xf numFmtId="0" fontId="3" fillId="0" borderId="2" xfId="0" applyFont="1" applyBorder="1" applyAlignment="1">
      <alignment horizontal="left" vertical="center"/>
    </xf>
    <xf numFmtId="0" fontId="27" fillId="0" borderId="38" xfId="0" applyFont="1" applyBorder="1">
      <alignment vertical="center"/>
    </xf>
    <xf numFmtId="14" fontId="2" fillId="0" borderId="1" xfId="0" applyNumberFormat="1" applyFont="1" applyBorder="1">
      <alignment vertical="center"/>
    </xf>
    <xf numFmtId="0" fontId="13" fillId="0" borderId="8" xfId="3" applyFont="1" applyBorder="1" applyAlignment="1">
      <alignment vertical="center"/>
    </xf>
    <xf numFmtId="0" fontId="20" fillId="0" borderId="1" xfId="3" applyFont="1" applyBorder="1" applyAlignment="1">
      <alignment vertical="center" wrapText="1"/>
    </xf>
    <xf numFmtId="49" fontId="12" fillId="0" borderId="26" xfId="3" applyNumberFormat="1" applyFont="1" applyBorder="1" applyAlignment="1">
      <alignment vertical="center"/>
    </xf>
    <xf numFmtId="0" fontId="17" fillId="0" borderId="20" xfId="3" applyFont="1" applyBorder="1" applyAlignment="1">
      <alignment vertical="center"/>
    </xf>
    <xf numFmtId="0" fontId="17" fillId="0" borderId="4" xfId="3" applyFont="1" applyBorder="1" applyAlignment="1">
      <alignment vertical="center"/>
    </xf>
    <xf numFmtId="0" fontId="13" fillId="0" borderId="26" xfId="3" applyFont="1" applyBorder="1" applyAlignment="1">
      <alignment vertical="center"/>
    </xf>
    <xf numFmtId="0" fontId="12" fillId="0" borderId="26" xfId="3" applyFont="1" applyBorder="1" applyAlignment="1">
      <alignment vertical="center" wrapText="1"/>
    </xf>
    <xf numFmtId="0" fontId="12" fillId="0" borderId="49" xfId="3" applyFont="1" applyBorder="1" applyAlignment="1">
      <alignment vertical="center" wrapText="1"/>
    </xf>
    <xf numFmtId="0" fontId="20" fillId="0" borderId="53" xfId="3" applyFont="1" applyBorder="1"/>
    <xf numFmtId="0" fontId="11" fillId="0" borderId="54" xfId="3" applyBorder="1"/>
    <xf numFmtId="0" fontId="11" fillId="0" borderId="55" xfId="3" applyBorder="1"/>
    <xf numFmtId="0" fontId="11" fillId="0" borderId="34" xfId="3" applyBorder="1"/>
    <xf numFmtId="0" fontId="12" fillId="0" borderId="33" xfId="3" applyFont="1" applyBorder="1" applyAlignment="1">
      <alignment vertical="center" wrapText="1"/>
    </xf>
    <xf numFmtId="0" fontId="14" fillId="0" borderId="0" xfId="3" applyFont="1" applyAlignment="1">
      <alignment vertical="center" wrapText="1"/>
    </xf>
    <xf numFmtId="0" fontId="12" fillId="0" borderId="27" xfId="3" applyFont="1" applyBorder="1" applyAlignment="1">
      <alignment vertical="center" wrapText="1"/>
    </xf>
    <xf numFmtId="0" fontId="13" fillId="0" borderId="38" xfId="3" applyFont="1" applyBorder="1" applyAlignment="1">
      <alignment vertical="center"/>
    </xf>
    <xf numFmtId="0" fontId="27" fillId="0" borderId="4" xfId="0" applyFont="1" applyBorder="1" applyAlignment="1">
      <alignment vertical="center" wrapText="1"/>
    </xf>
    <xf numFmtId="0" fontId="27" fillId="0" borderId="4" xfId="3" applyFont="1" applyBorder="1" applyAlignment="1">
      <alignment vertical="center"/>
    </xf>
    <xf numFmtId="0" fontId="24" fillId="0" borderId="4" xfId="0" applyFont="1" applyBorder="1" applyAlignment="1">
      <alignment vertical="center" wrapText="1"/>
    </xf>
    <xf numFmtId="0" fontId="8" fillId="5" borderId="34" xfId="2" applyFont="1" applyBorder="1" applyAlignment="1">
      <alignment vertical="center" wrapText="1"/>
    </xf>
    <xf numFmtId="0" fontId="2" fillId="0" borderId="54" xfId="0" applyFont="1" applyBorder="1" applyAlignment="1">
      <alignment vertical="center" wrapText="1"/>
    </xf>
    <xf numFmtId="0" fontId="12" fillId="0" borderId="74" xfId="3" applyFont="1" applyBorder="1" applyAlignment="1">
      <alignment vertical="center" wrapText="1"/>
    </xf>
    <xf numFmtId="0" fontId="20" fillId="0" borderId="20" xfId="3" applyFont="1" applyBorder="1" applyAlignment="1">
      <alignment vertical="center" wrapText="1"/>
    </xf>
    <xf numFmtId="0" fontId="13" fillId="0" borderId="38" xfId="3" applyFont="1" applyBorder="1" applyAlignment="1">
      <alignment vertical="center" wrapText="1"/>
    </xf>
    <xf numFmtId="0" fontId="13" fillId="0" borderId="75" xfId="3" applyFont="1" applyBorder="1" applyAlignment="1">
      <alignment vertical="center"/>
    </xf>
    <xf numFmtId="0" fontId="13" fillId="0" borderId="1" xfId="3" applyFont="1" applyBorder="1" applyAlignment="1">
      <alignment vertical="center" wrapText="1"/>
    </xf>
    <xf numFmtId="0" fontId="32" fillId="0" borderId="79" xfId="3" applyFont="1" applyBorder="1" applyAlignment="1">
      <alignment vertical="center" wrapText="1"/>
    </xf>
    <xf numFmtId="0" fontId="32" fillId="0" borderId="1" xfId="3" applyFont="1" applyBorder="1" applyAlignment="1">
      <alignment vertical="center" wrapText="1"/>
    </xf>
    <xf numFmtId="49" fontId="2" fillId="0" borderId="4" xfId="0" applyNumberFormat="1" applyFont="1" applyBorder="1" applyAlignment="1">
      <alignment horizontal="left" vertical="center" wrapText="1"/>
    </xf>
    <xf numFmtId="0" fontId="20" fillId="0" borderId="39" xfId="3" applyFont="1" applyBorder="1" applyAlignment="1">
      <alignment vertical="center"/>
    </xf>
    <xf numFmtId="0" fontId="14" fillId="0" borderId="38" xfId="3" applyFont="1" applyBorder="1" applyAlignment="1">
      <alignment vertical="center" wrapText="1"/>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7" xfId="0" applyFont="1" applyBorder="1" applyAlignment="1">
      <alignment horizontal="left" vertical="center" wrapText="1"/>
    </xf>
    <xf numFmtId="0" fontId="2" fillId="0" borderId="2" xfId="0" applyFont="1" applyBorder="1">
      <alignment vertical="center"/>
    </xf>
    <xf numFmtId="11" fontId="2" fillId="0" borderId="1" xfId="0" applyNumberFormat="1" applyFont="1" applyBorder="1" applyAlignment="1">
      <alignment horizontal="left" vertical="center"/>
    </xf>
    <xf numFmtId="0" fontId="2" fillId="0" borderId="4" xfId="3" applyFont="1" applyBorder="1" applyAlignment="1">
      <alignment vertical="center"/>
    </xf>
    <xf numFmtId="0" fontId="2" fillId="0" borderId="0" xfId="0" applyFont="1" applyAlignment="1">
      <alignment horizontal="left" vertical="center" wrapText="1"/>
    </xf>
    <xf numFmtId="0" fontId="33" fillId="0" borderId="0" xfId="1" applyFont="1" applyBorder="1">
      <alignment vertical="center"/>
    </xf>
    <xf numFmtId="49" fontId="3" fillId="0" borderId="1" xfId="0" applyNumberFormat="1" applyFont="1" applyBorder="1" applyAlignment="1">
      <alignment vertical="center" wrapText="1"/>
    </xf>
    <xf numFmtId="0" fontId="0" fillId="8" borderId="0" xfId="0" applyFill="1">
      <alignment vertical="center"/>
    </xf>
    <xf numFmtId="0" fontId="29" fillId="0" borderId="3" xfId="0" applyFont="1" applyBorder="1">
      <alignment vertical="center"/>
    </xf>
    <xf numFmtId="0" fontId="29" fillId="0" borderId="1" xfId="0" applyFont="1" applyBorder="1" applyAlignment="1">
      <alignment horizontal="left" vertical="center"/>
    </xf>
    <xf numFmtId="0" fontId="29" fillId="0" borderId="4" xfId="0" applyFont="1" applyBorder="1" applyAlignment="1">
      <alignment vertical="center" wrapText="1"/>
    </xf>
    <xf numFmtId="0" fontId="29" fillId="0" borderId="1" xfId="0" applyFont="1" applyBorder="1" applyAlignment="1">
      <alignment vertical="center" wrapText="1"/>
    </xf>
    <xf numFmtId="164" fontId="29" fillId="0" borderId="1" xfId="0" applyNumberFormat="1" applyFont="1" applyBorder="1" applyAlignment="1">
      <alignment vertical="center" wrapText="1"/>
    </xf>
    <xf numFmtId="0" fontId="34" fillId="0" borderId="4" xfId="0" applyFont="1" applyBorder="1" applyAlignment="1">
      <alignment vertical="center" wrapText="1"/>
    </xf>
    <xf numFmtId="0" fontId="35" fillId="0" borderId="1" xfId="0" applyFont="1" applyBorder="1" applyAlignment="1">
      <alignment vertical="center" wrapText="1"/>
    </xf>
    <xf numFmtId="0" fontId="36" fillId="0" borderId="1" xfId="0" applyFont="1" applyBorder="1" applyAlignment="1">
      <alignment vertical="center" wrapText="1"/>
    </xf>
    <xf numFmtId="0" fontId="2" fillId="0" borderId="2" xfId="0" applyFont="1" applyBorder="1" applyAlignment="1">
      <alignment vertical="center" wrapText="1"/>
    </xf>
    <xf numFmtId="0" fontId="3" fillId="0" borderId="81" xfId="0" applyFont="1" applyBorder="1" applyAlignment="1">
      <alignment horizontal="left" vertical="center"/>
    </xf>
    <xf numFmtId="0" fontId="3" fillId="0" borderId="28" xfId="0" applyFont="1" applyBorder="1" applyAlignment="1">
      <alignment horizontal="left" vertical="center"/>
    </xf>
    <xf numFmtId="0" fontId="27" fillId="0" borderId="1" xfId="0" applyFont="1" applyBorder="1" applyAlignment="1">
      <alignment vertical="center" wrapText="1"/>
    </xf>
    <xf numFmtId="0" fontId="2" fillId="0" borderId="81" xfId="0" applyFont="1" applyBorder="1" applyAlignment="1">
      <alignment vertical="center" wrapText="1"/>
    </xf>
    <xf numFmtId="0" fontId="2" fillId="0" borderId="28" xfId="0" applyFont="1" applyBorder="1" applyAlignment="1">
      <alignment vertical="center" wrapText="1"/>
    </xf>
    <xf numFmtId="0" fontId="27" fillId="0" borderId="2" xfId="0" applyFont="1" applyBorder="1" applyAlignment="1">
      <alignment vertical="center" wrapText="1"/>
    </xf>
    <xf numFmtId="0" fontId="32" fillId="0" borderId="3" xfId="3" applyFont="1" applyBorder="1" applyAlignment="1">
      <alignment vertical="center" wrapText="1"/>
    </xf>
    <xf numFmtId="0" fontId="27" fillId="0" borderId="5" xfId="0" applyFont="1" applyBorder="1" applyAlignment="1">
      <alignment vertical="center" wrapText="1"/>
    </xf>
    <xf numFmtId="0" fontId="2" fillId="0" borderId="33" xfId="0" applyFont="1" applyBorder="1" applyAlignment="1">
      <alignment vertical="center" wrapText="1"/>
    </xf>
    <xf numFmtId="0" fontId="10" fillId="7" borderId="1" xfId="0" applyFont="1" applyFill="1" applyBorder="1" applyAlignment="1">
      <alignment horizontal="left" vertical="center"/>
    </xf>
    <xf numFmtId="0" fontId="2" fillId="0" borderId="3" xfId="0" applyFont="1" applyBorder="1" applyAlignment="1">
      <alignment horizontal="left" vertical="center" wrapText="1"/>
    </xf>
    <xf numFmtId="0" fontId="2" fillId="0" borderId="2" xfId="0" applyFont="1" applyBorder="1" applyAlignment="1">
      <alignment horizontal="left" vertical="center" wrapText="1"/>
    </xf>
    <xf numFmtId="0" fontId="2" fillId="0" borderId="17" xfId="0" applyFont="1" applyBorder="1" applyAlignment="1">
      <alignment horizontal="left" vertical="center" wrapText="1"/>
    </xf>
    <xf numFmtId="0" fontId="2" fillId="0" borderId="3" xfId="0" applyFont="1" applyBorder="1" applyAlignment="1">
      <alignment vertical="center" wrapText="1"/>
    </xf>
    <xf numFmtId="0" fontId="3" fillId="0" borderId="18" xfId="0" applyFont="1" applyBorder="1" applyAlignment="1">
      <alignment horizontal="left" vertical="center"/>
    </xf>
    <xf numFmtId="0" fontId="3" fillId="0" borderId="7" xfId="0" applyFont="1" applyBorder="1" applyAlignment="1">
      <alignment horizontal="left" vertical="center"/>
    </xf>
    <xf numFmtId="0" fontId="3" fillId="0" borderId="6" xfId="0" applyFont="1" applyBorder="1" applyAlignment="1">
      <alignment horizontal="left" vertical="center"/>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16" xfId="0" applyFont="1" applyBorder="1" applyAlignment="1">
      <alignment horizontal="left" vertical="center" wrapText="1"/>
    </xf>
    <xf numFmtId="49" fontId="12" fillId="0" borderId="2" xfId="3" applyNumberFormat="1" applyFont="1" applyBorder="1" applyAlignment="1">
      <alignment vertical="center"/>
    </xf>
    <xf numFmtId="0" fontId="12" fillId="0" borderId="2" xfId="3" applyFont="1" applyBorder="1" applyAlignment="1">
      <alignment vertical="center"/>
    </xf>
    <xf numFmtId="0" fontId="12" fillId="0" borderId="44" xfId="3" applyFont="1" applyBorder="1" applyAlignment="1">
      <alignment vertical="center"/>
    </xf>
    <xf numFmtId="0" fontId="12" fillId="0" borderId="19" xfId="3" applyFont="1" applyBorder="1" applyAlignment="1">
      <alignment vertical="center"/>
    </xf>
    <xf numFmtId="49" fontId="12" fillId="0" borderId="26" xfId="3" applyNumberFormat="1" applyFont="1" applyBorder="1" applyAlignment="1">
      <alignment vertical="center"/>
    </xf>
    <xf numFmtId="0" fontId="12" fillId="0" borderId="26" xfId="3" applyFont="1" applyBorder="1" applyAlignment="1">
      <alignment vertical="center"/>
    </xf>
    <xf numFmtId="49" fontId="12" fillId="0" borderId="44" xfId="3" applyNumberFormat="1" applyFont="1" applyBorder="1" applyAlignment="1">
      <alignment horizontal="center" vertical="center"/>
    </xf>
    <xf numFmtId="49" fontId="12" fillId="0" borderId="2" xfId="3" applyNumberFormat="1" applyFont="1" applyBorder="1" applyAlignment="1">
      <alignment horizontal="center" vertical="center"/>
    </xf>
    <xf numFmtId="49" fontId="12" fillId="0" borderId="26" xfId="3" applyNumberFormat="1" applyFont="1" applyBorder="1" applyAlignment="1">
      <alignment horizontal="center" vertical="center"/>
    </xf>
    <xf numFmtId="0" fontId="12" fillId="0" borderId="44" xfId="3" applyFont="1" applyBorder="1" applyAlignment="1">
      <alignment horizontal="center" vertical="center"/>
    </xf>
    <xf numFmtId="0" fontId="12" fillId="0" borderId="2" xfId="3" applyFont="1" applyBorder="1" applyAlignment="1">
      <alignment horizontal="center" vertical="center"/>
    </xf>
    <xf numFmtId="0" fontId="12" fillId="0" borderId="26" xfId="3" applyFont="1" applyBorder="1" applyAlignment="1">
      <alignment horizontal="center" vertical="center"/>
    </xf>
    <xf numFmtId="49" fontId="12" fillId="0" borderId="44" xfId="3" applyNumberFormat="1" applyFont="1" applyBorder="1" applyAlignment="1">
      <alignment vertical="center"/>
    </xf>
    <xf numFmtId="0" fontId="11" fillId="0" borderId="2" xfId="3" applyBorder="1" applyAlignment="1">
      <alignment vertical="center"/>
    </xf>
    <xf numFmtId="49" fontId="12" fillId="0" borderId="56" xfId="3" applyNumberFormat="1" applyFont="1" applyBorder="1" applyAlignment="1">
      <alignment vertical="center"/>
    </xf>
    <xf numFmtId="0" fontId="11" fillId="0" borderId="59" xfId="3" applyBorder="1" applyAlignment="1">
      <alignment vertical="center"/>
    </xf>
    <xf numFmtId="0" fontId="12" fillId="0" borderId="57" xfId="3" applyFont="1" applyBorder="1" applyAlignment="1">
      <alignment vertical="center"/>
    </xf>
    <xf numFmtId="0" fontId="12" fillId="0" borderId="60" xfId="3" applyFont="1" applyBorder="1" applyAlignment="1">
      <alignment vertical="center"/>
    </xf>
    <xf numFmtId="0" fontId="12" fillId="0" borderId="58" xfId="3" applyFont="1" applyBorder="1" applyAlignment="1">
      <alignment vertical="center"/>
    </xf>
    <xf numFmtId="0" fontId="12" fillId="0" borderId="61" xfId="3" applyFont="1" applyBorder="1" applyAlignment="1">
      <alignment vertical="center"/>
    </xf>
    <xf numFmtId="0" fontId="14" fillId="0" borderId="44" xfId="3" applyFont="1" applyBorder="1" applyAlignment="1">
      <alignment vertical="center"/>
    </xf>
    <xf numFmtId="0" fontId="14" fillId="0" borderId="26" xfId="3" applyFont="1" applyBorder="1" applyAlignment="1">
      <alignment vertical="center"/>
    </xf>
    <xf numFmtId="49" fontId="17" fillId="0" borderId="44" xfId="3" applyNumberFormat="1" applyFont="1" applyBorder="1" applyAlignment="1">
      <alignment vertical="center"/>
    </xf>
    <xf numFmtId="49" fontId="17" fillId="0" borderId="2" xfId="3" applyNumberFormat="1" applyFont="1" applyBorder="1" applyAlignment="1">
      <alignment vertical="center"/>
    </xf>
    <xf numFmtId="49" fontId="17" fillId="0" borderId="26" xfId="3" applyNumberFormat="1" applyFont="1" applyBorder="1" applyAlignment="1">
      <alignment vertical="center"/>
    </xf>
    <xf numFmtId="0" fontId="17" fillId="0" borderId="44" xfId="3" applyFont="1" applyBorder="1" applyAlignment="1">
      <alignment vertical="center"/>
    </xf>
    <xf numFmtId="0" fontId="17" fillId="0" borderId="2" xfId="3" applyFont="1" applyBorder="1" applyAlignment="1">
      <alignment vertical="center"/>
    </xf>
    <xf numFmtId="0" fontId="17" fillId="0" borderId="26" xfId="3" applyFont="1" applyBorder="1" applyAlignment="1">
      <alignment vertical="center"/>
    </xf>
    <xf numFmtId="0" fontId="17" fillId="0" borderId="45" xfId="3" applyFont="1" applyBorder="1" applyAlignment="1">
      <alignment vertical="center"/>
    </xf>
    <xf numFmtId="0" fontId="17" fillId="0" borderId="19" xfId="3" applyFont="1" applyBorder="1" applyAlignment="1">
      <alignment vertical="center"/>
    </xf>
    <xf numFmtId="0" fontId="17" fillId="0" borderId="49" xfId="3" applyFont="1" applyBorder="1" applyAlignment="1">
      <alignment vertical="center"/>
    </xf>
    <xf numFmtId="49" fontId="14" fillId="0" borderId="44" xfId="3" applyNumberFormat="1" applyFont="1" applyBorder="1" applyAlignment="1">
      <alignment vertical="center"/>
    </xf>
    <xf numFmtId="49" fontId="14" fillId="0" borderId="26" xfId="3" applyNumberFormat="1" applyFont="1" applyBorder="1" applyAlignment="1">
      <alignment vertical="center"/>
    </xf>
    <xf numFmtId="0" fontId="12" fillId="0" borderId="3" xfId="3" applyFont="1" applyBorder="1" applyAlignment="1">
      <alignment horizontal="left" vertical="center"/>
    </xf>
    <xf numFmtId="0" fontId="12" fillId="0" borderId="2" xfId="3" applyFont="1" applyBorder="1" applyAlignment="1">
      <alignment horizontal="left" vertical="center"/>
    </xf>
    <xf numFmtId="0" fontId="12" fillId="0" borderId="26" xfId="3" applyFont="1" applyBorder="1" applyAlignment="1">
      <alignment horizontal="left" vertical="center"/>
    </xf>
    <xf numFmtId="49" fontId="12" fillId="0" borderId="3" xfId="3" applyNumberFormat="1" applyFont="1" applyBorder="1" applyAlignment="1">
      <alignment vertical="center"/>
    </xf>
    <xf numFmtId="0" fontId="12" fillId="0" borderId="3" xfId="3" applyFont="1" applyBorder="1" applyAlignment="1">
      <alignment vertical="center"/>
    </xf>
    <xf numFmtId="0" fontId="2" fillId="0" borderId="3"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164" fontId="2" fillId="0" borderId="3" xfId="0" applyNumberFormat="1" applyFont="1" applyBorder="1" applyAlignment="1">
      <alignment vertical="center" wrapText="1"/>
    </xf>
    <xf numFmtId="164" fontId="2" fillId="0" borderId="2" xfId="0" applyNumberFormat="1" applyFont="1" applyBorder="1" applyAlignment="1">
      <alignment vertical="center" wrapText="1"/>
    </xf>
    <xf numFmtId="164" fontId="2" fillId="0" borderId="4" xfId="0" applyNumberFormat="1" applyFont="1" applyBorder="1" applyAlignment="1">
      <alignment vertical="center" wrapText="1"/>
    </xf>
    <xf numFmtId="0" fontId="2" fillId="0" borderId="2" xfId="0" applyFont="1" applyBorder="1" applyAlignment="1">
      <alignment vertical="center" wrapText="1"/>
    </xf>
    <xf numFmtId="0" fontId="2" fillId="0" borderId="4" xfId="0" applyFont="1" applyBorder="1" applyAlignment="1">
      <alignment vertical="center" wrapText="1"/>
    </xf>
    <xf numFmtId="0" fontId="25" fillId="0" borderId="3" xfId="0" applyFont="1" applyBorder="1" applyAlignment="1">
      <alignment vertical="center" wrapText="1"/>
    </xf>
    <xf numFmtId="0" fontId="25" fillId="0" borderId="2" xfId="0" applyFont="1" applyBorder="1" applyAlignment="1">
      <alignment vertical="center" wrapText="1"/>
    </xf>
    <xf numFmtId="0" fontId="25" fillId="0" borderId="4" xfId="0" applyFont="1" applyBorder="1" applyAlignment="1">
      <alignment vertical="center" wrapText="1"/>
    </xf>
    <xf numFmtId="49"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3" xfId="0"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3" fillId="0" borderId="4" xfId="0" applyFont="1" applyBorder="1" applyAlignment="1">
      <alignment vertical="center"/>
    </xf>
    <xf numFmtId="0" fontId="2" fillId="0" borderId="4" xfId="0" applyFont="1" applyBorder="1" applyAlignment="1">
      <alignment vertical="center"/>
    </xf>
    <xf numFmtId="0" fontId="11" fillId="9" borderId="21" xfId="3" applyFill="1" applyBorder="1" applyAlignment="1"/>
    <xf numFmtId="0" fontId="11" fillId="9" borderId="22" xfId="3" applyFill="1" applyBorder="1" applyAlignment="1"/>
    <xf numFmtId="0" fontId="11" fillId="9" borderId="10" xfId="3" applyFill="1" applyBorder="1" applyAlignment="1"/>
    <xf numFmtId="0" fontId="11" fillId="9" borderId="42" xfId="3" applyFill="1" applyBorder="1" applyAlignment="1"/>
    <xf numFmtId="0" fontId="11" fillId="9" borderId="0" xfId="3" applyFill="1" applyAlignment="1"/>
    <xf numFmtId="0" fontId="11" fillId="9" borderId="48" xfId="3" applyFill="1" applyBorder="1" applyAlignment="1"/>
    <xf numFmtId="0" fontId="3" fillId="0" borderId="26" xfId="0" applyFont="1" applyBorder="1" applyAlignment="1">
      <alignment vertical="center"/>
    </xf>
    <xf numFmtId="0" fontId="3" fillId="0" borderId="44" xfId="0" applyFont="1" applyBorder="1" applyAlignment="1">
      <alignment vertical="center"/>
    </xf>
    <xf numFmtId="0" fontId="6" fillId="0" borderId="1" xfId="0" applyFont="1" applyBorder="1" applyAlignment="1">
      <alignment vertical="center"/>
    </xf>
  </cellXfs>
  <cellStyles count="4">
    <cellStyle name="Hyperlink" xfId="1" xr:uid="{00000000-000B-0000-0000-000008000000}"/>
    <cellStyle name="一般" xfId="0" builtinId="0"/>
    <cellStyle name="一般 2" xfId="3" xr:uid="{13772882-4B88-4CDA-A30D-ACC051A08DA9}"/>
    <cellStyle name="好" xfId="2"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390525</xdr:colOff>
      <xdr:row>2</xdr:row>
      <xdr:rowOff>38873</xdr:rowOff>
    </xdr:from>
    <xdr:to>
      <xdr:col>17</xdr:col>
      <xdr:colOff>305963</xdr:colOff>
      <xdr:row>22</xdr:row>
      <xdr:rowOff>19866</xdr:rowOff>
    </xdr:to>
    <xdr:pic>
      <xdr:nvPicPr>
        <xdr:cNvPr id="4" name="圖片 3">
          <a:extLst>
            <a:ext uri="{FF2B5EF4-FFF2-40B4-BE49-F238E27FC236}">
              <a16:creationId xmlns:a16="http://schemas.microsoft.com/office/drawing/2014/main" id="{A7961646-A2C4-C59A-195E-4A43A8A99A43}"/>
            </a:ext>
          </a:extLst>
        </xdr:cNvPr>
        <xdr:cNvPicPr>
          <a:picLocks noChangeAspect="1"/>
        </xdr:cNvPicPr>
      </xdr:nvPicPr>
      <xdr:blipFill>
        <a:blip xmlns:r="http://schemas.openxmlformats.org/officeDocument/2006/relationships" r:embed="rId1"/>
        <a:stretch>
          <a:fillRect/>
        </a:stretch>
      </xdr:blipFill>
      <xdr:spPr>
        <a:xfrm>
          <a:off x="6477000" y="543698"/>
          <a:ext cx="6773438" cy="4753018"/>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x:/r/sites/AST2700/_layouts/15/Doc.aspx?sourcedoc=%7BC7BF553B-39FF-41C1-80E4-7D66D6E4F1A6%7D&amp;file=AST2700_eFuse_OTP_A1.xlsx&amp;action=default&amp;mobileredirect=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98FE-A674-467B-9458-B28164864082}">
  <dimension ref="A1:C16"/>
  <sheetViews>
    <sheetView workbookViewId="0">
      <selection activeCell="A8" sqref="A8"/>
    </sheetView>
  </sheetViews>
  <sheetFormatPr defaultColWidth="8.875" defaultRowHeight="15"/>
  <cols>
    <col min="1" max="1" width="11.125" customWidth="1"/>
    <col min="2" max="2" width="21.5" customWidth="1"/>
    <col min="3" max="3" width="72.625" customWidth="1"/>
  </cols>
  <sheetData>
    <row r="1" spans="1:3" ht="33.950000000000003">
      <c r="A1" s="299">
        <v>45442</v>
      </c>
      <c r="B1" s="2" t="s">
        <v>0</v>
      </c>
      <c r="C1" s="5" t="s">
        <v>1</v>
      </c>
    </row>
    <row r="2" spans="1:3" ht="15.95">
      <c r="A2" s="299">
        <v>45446</v>
      </c>
      <c r="B2" s="299" t="s">
        <v>2</v>
      </c>
      <c r="C2" s="299" t="s">
        <v>3</v>
      </c>
    </row>
    <row r="3" spans="1:3" ht="15.95">
      <c r="A3" s="299">
        <v>45446</v>
      </c>
      <c r="B3" s="299" t="s">
        <v>0</v>
      </c>
      <c r="C3" s="299" t="s">
        <v>4</v>
      </c>
    </row>
    <row r="4" spans="1:3" ht="15.95">
      <c r="A4" s="299">
        <v>45446</v>
      </c>
      <c r="B4" s="299" t="s">
        <v>5</v>
      </c>
      <c r="C4" s="299" t="s">
        <v>6</v>
      </c>
    </row>
    <row r="5" spans="1:3" ht="15.95">
      <c r="A5" s="299">
        <v>45446</v>
      </c>
      <c r="B5" s="299" t="s">
        <v>0</v>
      </c>
      <c r="C5" s="299" t="s">
        <v>7</v>
      </c>
    </row>
    <row r="6" spans="1:3" ht="15.95">
      <c r="A6" s="299">
        <v>45446</v>
      </c>
      <c r="B6" s="299" t="s">
        <v>0</v>
      </c>
      <c r="C6" s="299" t="s">
        <v>8</v>
      </c>
    </row>
    <row r="7" spans="1:3" ht="15.95">
      <c r="A7" s="299">
        <v>45462</v>
      </c>
      <c r="B7" s="299" t="s">
        <v>9</v>
      </c>
      <c r="C7" s="299" t="s">
        <v>10</v>
      </c>
    </row>
    <row r="8" spans="1:3" ht="15.95">
      <c r="A8" s="299">
        <v>45455</v>
      </c>
      <c r="B8" s="299"/>
      <c r="C8" s="299"/>
    </row>
    <row r="9" spans="1:3" ht="15.95">
      <c r="A9" s="299">
        <v>45455</v>
      </c>
      <c r="B9" s="299"/>
      <c r="C9" s="299"/>
    </row>
    <row r="10" spans="1:3" ht="15.95">
      <c r="A10" s="299">
        <v>45455</v>
      </c>
      <c r="B10" s="299"/>
      <c r="C10" s="299"/>
    </row>
    <row r="11" spans="1:3" ht="15.95">
      <c r="A11" s="299">
        <v>45455</v>
      </c>
      <c r="B11" s="299"/>
      <c r="C11" s="299"/>
    </row>
    <row r="12" spans="1:3" ht="15.95">
      <c r="A12" s="299">
        <v>45455</v>
      </c>
      <c r="B12" s="299"/>
      <c r="C12" s="299"/>
    </row>
    <row r="13" spans="1:3" ht="15.95">
      <c r="A13" s="299">
        <v>45455</v>
      </c>
      <c r="B13" s="299"/>
      <c r="C13" s="299"/>
    </row>
    <row r="14" spans="1:3" ht="15.95">
      <c r="A14" s="299"/>
      <c r="B14" s="299"/>
      <c r="C14" s="299"/>
    </row>
    <row r="15" spans="1:3" ht="15.95">
      <c r="A15" s="299"/>
      <c r="B15" s="299"/>
      <c r="C15" s="299"/>
    </row>
    <row r="16" spans="1:3" ht="15.95">
      <c r="A16" s="299"/>
      <c r="B16" s="299"/>
      <c r="C16" s="299"/>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FE711-473C-4425-B760-5698918E63DC}">
  <dimension ref="A1:H10"/>
  <sheetViews>
    <sheetView workbookViewId="0">
      <selection activeCell="A3" sqref="A3"/>
    </sheetView>
  </sheetViews>
  <sheetFormatPr defaultColWidth="9" defaultRowHeight="15.95"/>
  <cols>
    <col min="1" max="1" width="28.375" style="239" customWidth="1"/>
    <col min="2" max="2" width="16.375" style="239" customWidth="1"/>
    <col min="3" max="4" width="10" style="239" customWidth="1"/>
    <col min="5" max="5" width="13.125" style="239" customWidth="1"/>
    <col min="6" max="6" width="41.375" style="239" customWidth="1"/>
    <col min="7" max="7" width="60.625" style="239" customWidth="1"/>
    <col min="8" max="8" width="23.125" style="239" customWidth="1"/>
    <col min="9" max="16384" width="9" style="239"/>
  </cols>
  <sheetData>
    <row r="1" spans="1:8" ht="38.1">
      <c r="A1" s="238" t="s">
        <v>202</v>
      </c>
      <c r="B1" s="238" t="s">
        <v>201</v>
      </c>
      <c r="C1" s="238" t="s">
        <v>203</v>
      </c>
      <c r="D1" s="238" t="s">
        <v>204</v>
      </c>
      <c r="E1" s="238" t="s">
        <v>205</v>
      </c>
      <c r="F1" s="238" t="s">
        <v>716</v>
      </c>
      <c r="G1" s="238" t="s">
        <v>206</v>
      </c>
      <c r="H1" s="238" t="s">
        <v>207</v>
      </c>
    </row>
    <row r="2" spans="1:8" ht="18.75" customHeight="1">
      <c r="A2" s="5" t="s">
        <v>769</v>
      </c>
      <c r="B2" s="250" t="s">
        <v>740</v>
      </c>
      <c r="C2" s="248">
        <v>512</v>
      </c>
      <c r="D2" s="248">
        <f>QUOTIENT(C2+7,8)</f>
        <v>64</v>
      </c>
      <c r="E2" s="248">
        <f>QUOTIENT(D2+1,2)</f>
        <v>32</v>
      </c>
      <c r="F2" s="241" t="s">
        <v>770</v>
      </c>
      <c r="G2" s="5" t="s">
        <v>771</v>
      </c>
      <c r="H2" s="248" t="s">
        <v>726</v>
      </c>
    </row>
    <row r="3" spans="1:8" ht="17.100000000000001">
      <c r="A3" s="5" t="s">
        <v>772</v>
      </c>
      <c r="B3" s="264" t="str">
        <f>DEC2HEX(HEX2DEC(B2)+E2)</f>
        <v>1FA0</v>
      </c>
      <c r="C3" s="248">
        <v>256</v>
      </c>
      <c r="D3" s="248">
        <f>QUOTIENT(C3+7,8)</f>
        <v>32</v>
      </c>
      <c r="E3" s="248">
        <f t="shared" ref="E3:E8" si="0">QUOTIENT(D3+1,2)</f>
        <v>16</v>
      </c>
      <c r="F3" s="241" t="s">
        <v>770</v>
      </c>
      <c r="G3" s="339" t="s">
        <v>773</v>
      </c>
      <c r="H3" s="248" t="s">
        <v>726</v>
      </c>
    </row>
    <row r="4" spans="1:8" ht="17.100000000000001">
      <c r="A4" s="5" t="s">
        <v>772</v>
      </c>
      <c r="B4" s="264" t="str">
        <f t="shared" ref="B4:B7" si="1">DEC2HEX(HEX2DEC(B3)+E3)</f>
        <v>1FB0</v>
      </c>
      <c r="C4" s="248">
        <v>384</v>
      </c>
      <c r="D4" s="248">
        <f t="shared" ref="D4:D7" si="2">QUOTIENT(C4+7,8)</f>
        <v>48</v>
      </c>
      <c r="E4" s="248">
        <f t="shared" ref="E4:E7" si="3">QUOTIENT(D4+1,2)</f>
        <v>24</v>
      </c>
      <c r="F4" s="241" t="s">
        <v>770</v>
      </c>
      <c r="G4" s="339" t="s">
        <v>774</v>
      </c>
      <c r="H4" s="248" t="s">
        <v>726</v>
      </c>
    </row>
    <row r="5" spans="1:8" ht="17.100000000000001">
      <c r="A5" s="5" t="s">
        <v>772</v>
      </c>
      <c r="B5" s="264" t="str">
        <f t="shared" si="1"/>
        <v>1FC8</v>
      </c>
      <c r="C5" s="248">
        <v>256</v>
      </c>
      <c r="D5" s="248">
        <f t="shared" si="2"/>
        <v>32</v>
      </c>
      <c r="E5" s="248">
        <f t="shared" si="3"/>
        <v>16</v>
      </c>
      <c r="F5" s="241" t="s">
        <v>770</v>
      </c>
      <c r="G5" s="339" t="s">
        <v>775</v>
      </c>
      <c r="H5" s="248" t="s">
        <v>726</v>
      </c>
    </row>
    <row r="6" spans="1:8" ht="17.100000000000001">
      <c r="A6" s="5" t="s">
        <v>772</v>
      </c>
      <c r="B6" s="264" t="str">
        <f t="shared" si="1"/>
        <v>1FD8</v>
      </c>
      <c r="C6" s="248">
        <v>256</v>
      </c>
      <c r="D6" s="248">
        <f t="shared" si="2"/>
        <v>32</v>
      </c>
      <c r="E6" s="248">
        <f t="shared" si="3"/>
        <v>16</v>
      </c>
      <c r="F6" s="241" t="s">
        <v>770</v>
      </c>
      <c r="G6" s="339" t="s">
        <v>776</v>
      </c>
      <c r="H6" s="248" t="s">
        <v>777</v>
      </c>
    </row>
    <row r="7" spans="1:8" ht="17.100000000000001">
      <c r="A7" s="5" t="s">
        <v>772</v>
      </c>
      <c r="B7" s="264" t="str">
        <f t="shared" si="1"/>
        <v>1FE8</v>
      </c>
      <c r="C7" s="248">
        <v>384</v>
      </c>
      <c r="D7" s="248">
        <f t="shared" si="2"/>
        <v>48</v>
      </c>
      <c r="E7" s="248">
        <f t="shared" si="3"/>
        <v>24</v>
      </c>
      <c r="F7" s="241" t="s">
        <v>770</v>
      </c>
      <c r="G7" s="339" t="s">
        <v>118</v>
      </c>
      <c r="H7" s="248"/>
    </row>
    <row r="8" spans="1:8" ht="19.5" customHeight="1">
      <c r="A8" s="5" t="s">
        <v>24</v>
      </c>
      <c r="B8" s="264" t="str">
        <f>DEC2HEX(HEX2DEC(B7)+E7)</f>
        <v>2000</v>
      </c>
      <c r="C8" s="5">
        <v>0</v>
      </c>
      <c r="D8" s="5">
        <f t="shared" ref="D8" si="4">QUOTIENT(C8+7,8)</f>
        <v>0</v>
      </c>
      <c r="E8" s="5">
        <f t="shared" si="0"/>
        <v>0</v>
      </c>
      <c r="F8" s="5" t="s">
        <v>778</v>
      </c>
      <c r="G8" s="5"/>
      <c r="H8" s="5"/>
    </row>
    <row r="9" spans="1:8" ht="19.5" customHeight="1">
      <c r="A9" s="243" t="s">
        <v>227</v>
      </c>
      <c r="B9" s="244" t="str">
        <f>DEC2HEX(HEX2DEC(B8)+HEX2DEC(E8))</f>
        <v>2000</v>
      </c>
      <c r="C9" s="243">
        <f>SUM(C2:C8)</f>
        <v>2048</v>
      </c>
      <c r="D9" s="243">
        <f>SUM(D2:D8)</f>
        <v>256</v>
      </c>
      <c r="E9" s="243">
        <f>SUM(E2:E8)</f>
        <v>128</v>
      </c>
      <c r="F9" s="243"/>
      <c r="G9" s="243"/>
      <c r="H9" s="243"/>
    </row>
    <row r="10" spans="1:8" ht="17.25" customHeight="1">
      <c r="A10" s="5" t="s">
        <v>228</v>
      </c>
      <c r="B10" s="5">
        <v>80</v>
      </c>
      <c r="C10" s="5">
        <f>E9*16</f>
        <v>2048</v>
      </c>
      <c r="D10" s="5">
        <f t="shared" ref="D10" si="5">QUOTIENT(C10+7,8)</f>
        <v>256</v>
      </c>
      <c r="E10" s="5">
        <f t="shared" ref="E10" si="6">QUOTIENT(D10+1,2)</f>
        <v>128</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61282-6508-4C80-88D8-4EBD3A1327A5}">
  <dimension ref="A1:H21"/>
  <sheetViews>
    <sheetView workbookViewId="0">
      <selection activeCell="A13" sqref="A13:XFD13"/>
    </sheetView>
  </sheetViews>
  <sheetFormatPr defaultColWidth="9" defaultRowHeight="15.95"/>
  <cols>
    <col min="1" max="1" width="28.375" style="239" customWidth="1"/>
    <col min="2" max="2" width="16.375" style="239" customWidth="1"/>
    <col min="3" max="3" width="10" style="239" customWidth="1"/>
    <col min="4" max="4" width="13.125" style="239" customWidth="1"/>
    <col min="5" max="5" width="14.125" style="239" customWidth="1"/>
    <col min="6" max="6" width="41.375" style="239" customWidth="1"/>
    <col min="7" max="7" width="60.625" style="239" customWidth="1"/>
    <col min="8" max="8" width="8.875" style="239" customWidth="1"/>
    <col min="9" max="16384" width="9" style="239"/>
  </cols>
  <sheetData>
    <row r="1" spans="1:8" ht="38.1">
      <c r="A1" s="238" t="s">
        <v>202</v>
      </c>
      <c r="B1" s="238" t="s">
        <v>779</v>
      </c>
      <c r="C1" s="238" t="s">
        <v>203</v>
      </c>
      <c r="D1" s="238" t="s">
        <v>780</v>
      </c>
      <c r="E1" s="238" t="s">
        <v>781</v>
      </c>
      <c r="F1" s="238" t="s">
        <v>716</v>
      </c>
      <c r="G1" s="238" t="s">
        <v>206</v>
      </c>
    </row>
    <row r="2" spans="1:8" ht="19.5" customHeight="1">
      <c r="A2" s="5" t="s">
        <v>782</v>
      </c>
      <c r="B2" s="240" t="s">
        <v>783</v>
      </c>
      <c r="C2" s="5">
        <v>384</v>
      </c>
      <c r="D2" s="5">
        <v>18</v>
      </c>
      <c r="E2" s="5">
        <v>24</v>
      </c>
      <c r="F2" s="241" t="s">
        <v>770</v>
      </c>
      <c r="G2" s="5" t="s">
        <v>784</v>
      </c>
      <c r="H2" s="239" t="s">
        <v>257</v>
      </c>
    </row>
    <row r="3" spans="1:8" ht="19.5" customHeight="1">
      <c r="A3" s="5" t="s">
        <v>724</v>
      </c>
      <c r="B3" s="242" t="str">
        <f>DEC2HEX(HEX2DEC(B2)+HEX2DEC(D2))</f>
        <v>1E98</v>
      </c>
      <c r="C3" s="5">
        <v>256</v>
      </c>
      <c r="D3" s="5">
        <v>10</v>
      </c>
      <c r="E3" s="5">
        <v>16</v>
      </c>
      <c r="F3" s="5" t="s">
        <v>718</v>
      </c>
      <c r="G3" s="5" t="s">
        <v>725</v>
      </c>
      <c r="H3" s="239" t="s">
        <v>257</v>
      </c>
    </row>
    <row r="4" spans="1:8" ht="19.5" customHeight="1">
      <c r="A4" s="5" t="s">
        <v>785</v>
      </c>
      <c r="B4" s="242" t="str">
        <f t="shared" ref="B4:B14" si="0">DEC2HEX(HEX2DEC(B3)+HEX2DEC(D3))</f>
        <v>1EA8</v>
      </c>
      <c r="C4" s="5">
        <v>384</v>
      </c>
      <c r="D4" s="5">
        <v>18</v>
      </c>
      <c r="E4" s="5">
        <v>24</v>
      </c>
      <c r="F4" s="241" t="s">
        <v>770</v>
      </c>
      <c r="G4" s="5" t="s">
        <v>786</v>
      </c>
      <c r="H4" s="239" t="s">
        <v>257</v>
      </c>
    </row>
    <row r="5" spans="1:8" ht="19.5" customHeight="1">
      <c r="A5" s="5" t="s">
        <v>787</v>
      </c>
      <c r="B5" s="242" t="str">
        <f t="shared" si="0"/>
        <v>1EC0</v>
      </c>
      <c r="C5" s="5">
        <v>4</v>
      </c>
      <c r="D5" s="5">
        <v>1</v>
      </c>
      <c r="E5" s="5">
        <v>1</v>
      </c>
      <c r="F5" s="5" t="s">
        <v>718</v>
      </c>
      <c r="G5" s="5" t="s">
        <v>788</v>
      </c>
      <c r="H5" s="239" t="s">
        <v>257</v>
      </c>
    </row>
    <row r="6" spans="1:8" ht="19.5" customHeight="1">
      <c r="A6" s="5" t="s">
        <v>789</v>
      </c>
      <c r="B6" s="242" t="str">
        <f t="shared" si="0"/>
        <v>1EC1</v>
      </c>
      <c r="C6" s="5">
        <v>384</v>
      </c>
      <c r="D6" s="5">
        <v>18</v>
      </c>
      <c r="E6" s="5">
        <v>24</v>
      </c>
      <c r="F6" s="5" t="s">
        <v>718</v>
      </c>
      <c r="G6" s="5" t="s">
        <v>790</v>
      </c>
      <c r="H6" s="239" t="s">
        <v>257</v>
      </c>
    </row>
    <row r="7" spans="1:8" ht="19.5" customHeight="1">
      <c r="A7" s="5" t="s">
        <v>791</v>
      </c>
      <c r="B7" s="242" t="str">
        <f t="shared" si="0"/>
        <v>1ED9</v>
      </c>
      <c r="C7" s="5">
        <v>32</v>
      </c>
      <c r="D7" s="5">
        <v>2</v>
      </c>
      <c r="E7" s="5">
        <v>2</v>
      </c>
      <c r="F7" s="5" t="s">
        <v>718</v>
      </c>
      <c r="G7" s="5" t="s">
        <v>792</v>
      </c>
      <c r="H7" s="239" t="s">
        <v>257</v>
      </c>
    </row>
    <row r="8" spans="1:8" ht="19.5" customHeight="1">
      <c r="A8" s="5" t="s">
        <v>793</v>
      </c>
      <c r="B8" s="242" t="str">
        <f t="shared" si="0"/>
        <v>1EDB</v>
      </c>
      <c r="C8" s="5">
        <v>128</v>
      </c>
      <c r="D8" s="5">
        <v>8</v>
      </c>
      <c r="E8" s="5">
        <v>8</v>
      </c>
      <c r="F8" s="5" t="s">
        <v>718</v>
      </c>
      <c r="G8" s="5" t="s">
        <v>794</v>
      </c>
      <c r="H8" s="239" t="s">
        <v>257</v>
      </c>
    </row>
    <row r="9" spans="1:8" ht="19.5" customHeight="1">
      <c r="A9" s="5" t="s">
        <v>721</v>
      </c>
      <c r="B9" s="242" t="str">
        <f t="shared" si="0"/>
        <v>1EE3</v>
      </c>
      <c r="C9" s="5">
        <v>1</v>
      </c>
      <c r="D9" s="5">
        <v>1</v>
      </c>
      <c r="E9" s="5">
        <v>1</v>
      </c>
      <c r="F9" s="241" t="s">
        <v>728</v>
      </c>
      <c r="G9" s="5" t="s">
        <v>722</v>
      </c>
      <c r="H9" s="239" t="s">
        <v>257</v>
      </c>
    </row>
    <row r="10" spans="1:8" ht="19.5" customHeight="1">
      <c r="A10" s="5" t="s">
        <v>731</v>
      </c>
      <c r="B10" s="242" t="str">
        <f t="shared" si="0"/>
        <v>1EE4</v>
      </c>
      <c r="C10" s="5">
        <v>768</v>
      </c>
      <c r="D10" s="5">
        <v>30</v>
      </c>
      <c r="E10" s="5">
        <v>48</v>
      </c>
      <c r="F10" s="241" t="s">
        <v>770</v>
      </c>
      <c r="G10" s="5" t="s">
        <v>795</v>
      </c>
      <c r="H10" s="239" t="s">
        <v>257</v>
      </c>
    </row>
    <row r="11" spans="1:8" ht="19.5" customHeight="1">
      <c r="A11" s="5" t="s">
        <v>733</v>
      </c>
      <c r="B11" s="242" t="str">
        <f t="shared" si="0"/>
        <v>1F14</v>
      </c>
      <c r="C11" s="5">
        <v>128</v>
      </c>
      <c r="D11" s="5">
        <v>8</v>
      </c>
      <c r="E11" s="5">
        <v>8</v>
      </c>
      <c r="F11" s="241" t="s">
        <v>770</v>
      </c>
      <c r="G11" s="5" t="s">
        <v>796</v>
      </c>
      <c r="H11" s="239" t="s">
        <v>257</v>
      </c>
    </row>
    <row r="12" spans="1:8" ht="19.5" customHeight="1">
      <c r="A12" s="5" t="s">
        <v>797</v>
      </c>
      <c r="B12" s="242" t="str">
        <f t="shared" si="0"/>
        <v>1F1C</v>
      </c>
      <c r="C12" s="5">
        <v>2</v>
      </c>
      <c r="D12" s="5">
        <v>1</v>
      </c>
      <c r="E12" s="5">
        <v>1</v>
      </c>
      <c r="F12" s="241" t="s">
        <v>770</v>
      </c>
      <c r="G12" s="5" t="s">
        <v>798</v>
      </c>
      <c r="H12" s="249" t="s">
        <v>799</v>
      </c>
    </row>
    <row r="13" spans="1:8" ht="19.5" customHeight="1">
      <c r="A13" s="5" t="s">
        <v>800</v>
      </c>
      <c r="B13" s="242" t="str">
        <f t="shared" si="0"/>
        <v>1F1D</v>
      </c>
      <c r="C13" s="5">
        <v>1</v>
      </c>
      <c r="D13" s="5">
        <v>1</v>
      </c>
      <c r="E13" s="5">
        <v>1</v>
      </c>
      <c r="F13" s="5" t="s">
        <v>718</v>
      </c>
      <c r="G13" s="5" t="s">
        <v>719</v>
      </c>
      <c r="H13" s="239" t="s">
        <v>257</v>
      </c>
    </row>
    <row r="14" spans="1:8" ht="19.5" customHeight="1">
      <c r="A14" s="5" t="s">
        <v>801</v>
      </c>
      <c r="B14" s="242" t="str">
        <f t="shared" si="0"/>
        <v>1F1E</v>
      </c>
      <c r="C14" s="5">
        <v>32</v>
      </c>
      <c r="D14" s="5">
        <v>2</v>
      </c>
      <c r="E14" s="5">
        <v>2</v>
      </c>
      <c r="F14" s="5" t="s">
        <v>718</v>
      </c>
      <c r="G14" s="5" t="s">
        <v>802</v>
      </c>
      <c r="H14" s="239" t="s">
        <v>257</v>
      </c>
    </row>
    <row r="15" spans="1:8" ht="19.5" customHeight="1">
      <c r="A15" s="243" t="s">
        <v>227</v>
      </c>
      <c r="B15" s="244" t="str">
        <f>DEC2HEX(HEX2DEC(B14)+HEX2DEC(D14))</f>
        <v>1F20</v>
      </c>
      <c r="C15" s="243">
        <f>SUM(C2:C14)</f>
        <v>2504</v>
      </c>
      <c r="D15" s="245" t="s">
        <v>803</v>
      </c>
      <c r="E15" s="243">
        <v>160</v>
      </c>
      <c r="F15" s="243"/>
      <c r="G15" s="243"/>
    </row>
    <row r="16" spans="1:8">
      <c r="C16" s="239">
        <v>2560</v>
      </c>
    </row>
    <row r="21" spans="1:3" ht="17.100000000000001">
      <c r="A21" s="239" t="s">
        <v>804</v>
      </c>
      <c r="C21" s="239">
        <f>SUM(C2,C3,C7:C13)</f>
        <v>1700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22AF-E872-493F-989C-DF1FBC2CFF82}">
  <dimension ref="A1:E7"/>
  <sheetViews>
    <sheetView zoomScale="115" zoomScaleNormal="115" workbookViewId="0">
      <selection activeCell="E5" sqref="E5"/>
    </sheetView>
  </sheetViews>
  <sheetFormatPr defaultColWidth="9" defaultRowHeight="15.95"/>
  <cols>
    <col min="1" max="1" width="9" style="24"/>
    <col min="2" max="2" width="5.625" style="24" customWidth="1"/>
    <col min="3" max="3" width="4.625" style="24" customWidth="1"/>
    <col min="4" max="4" width="34.5" style="24" customWidth="1"/>
    <col min="5" max="5" width="46.625" style="24" customWidth="1"/>
    <col min="6" max="16384" width="9" style="24"/>
  </cols>
  <sheetData>
    <row r="1" spans="1:5" ht="18.95">
      <c r="A1" s="280" t="s">
        <v>805</v>
      </c>
      <c r="B1" s="280" t="s">
        <v>741</v>
      </c>
      <c r="C1" s="280" t="s">
        <v>742</v>
      </c>
      <c r="D1" s="280" t="s">
        <v>206</v>
      </c>
      <c r="E1" s="280" t="s">
        <v>207</v>
      </c>
    </row>
    <row r="2" spans="1:5">
      <c r="A2" s="440" t="s">
        <v>806</v>
      </c>
      <c r="B2" s="26">
        <v>15</v>
      </c>
      <c r="C2" s="26">
        <v>15</v>
      </c>
      <c r="D2" s="25" t="s">
        <v>807</v>
      </c>
      <c r="E2" s="25" t="s">
        <v>808</v>
      </c>
    </row>
    <row r="3" spans="1:5">
      <c r="A3" s="440"/>
      <c r="B3" s="26">
        <v>14</v>
      </c>
      <c r="C3" s="26">
        <v>7</v>
      </c>
      <c r="D3" s="25" t="s">
        <v>159</v>
      </c>
      <c r="E3" s="25"/>
    </row>
    <row r="4" spans="1:5" ht="135.94999999999999">
      <c r="A4" s="440"/>
      <c r="B4" s="26">
        <v>6</v>
      </c>
      <c r="C4" s="26">
        <v>4</v>
      </c>
      <c r="D4" s="25" t="s">
        <v>809</v>
      </c>
      <c r="E4" s="267" t="s">
        <v>810</v>
      </c>
    </row>
    <row r="5" spans="1:5" ht="33.950000000000003">
      <c r="A5" s="440"/>
      <c r="B5" s="26">
        <v>3</v>
      </c>
      <c r="C5" s="26">
        <v>0</v>
      </c>
      <c r="D5" s="25" t="s">
        <v>811</v>
      </c>
      <c r="E5" s="267" t="s">
        <v>812</v>
      </c>
    </row>
    <row r="6" spans="1:5">
      <c r="A6" s="440" t="s">
        <v>813</v>
      </c>
      <c r="B6" s="26">
        <v>15</v>
      </c>
      <c r="C6" s="26">
        <v>12</v>
      </c>
      <c r="D6" s="25" t="s">
        <v>159</v>
      </c>
      <c r="E6" s="25"/>
    </row>
    <row r="7" spans="1:5">
      <c r="A7" s="440"/>
      <c r="B7" s="26">
        <v>11</v>
      </c>
      <c r="C7" s="26">
        <v>0</v>
      </c>
      <c r="D7" s="25" t="s">
        <v>814</v>
      </c>
      <c r="E7" s="25" t="s">
        <v>815</v>
      </c>
    </row>
  </sheetData>
  <mergeCells count="2">
    <mergeCell ref="A2:A5"/>
    <mergeCell ref="A6:A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A0BE9-5ADB-48F5-B80E-A57C202D7515}">
  <dimension ref="A1:F22"/>
  <sheetViews>
    <sheetView zoomScaleNormal="100" workbookViewId="0">
      <selection activeCell="D27" sqref="D27"/>
    </sheetView>
  </sheetViews>
  <sheetFormatPr defaultColWidth="8.875" defaultRowHeight="15"/>
  <cols>
    <col min="1" max="1" width="34.125" customWidth="1"/>
    <col min="2" max="2" width="17.125" customWidth="1"/>
    <col min="3" max="3" width="13.625" customWidth="1"/>
    <col min="4" max="4" width="8.875" customWidth="1"/>
  </cols>
  <sheetData>
    <row r="1" spans="1:5" ht="15.95">
      <c r="A1" s="292" t="s">
        <v>816</v>
      </c>
      <c r="B1" s="295" t="s">
        <v>817</v>
      </c>
    </row>
    <row r="2" spans="1:5" ht="18">
      <c r="A2" s="293" t="s">
        <v>818</v>
      </c>
      <c r="B2" s="293" t="s">
        <v>819</v>
      </c>
      <c r="C2" s="287"/>
      <c r="D2" s="288"/>
    </row>
    <row r="3" spans="1:5" ht="15.95">
      <c r="A3" s="291" t="s">
        <v>820</v>
      </c>
      <c r="B3" s="290">
        <v>4</v>
      </c>
      <c r="C3" s="419" t="s">
        <v>821</v>
      </c>
      <c r="D3" s="10"/>
    </row>
    <row r="4" spans="1:5" ht="15.95">
      <c r="A4" s="291" t="s">
        <v>822</v>
      </c>
      <c r="B4" s="279">
        <v>96</v>
      </c>
      <c r="C4" s="420"/>
      <c r="D4" s="10"/>
    </row>
    <row r="5" spans="1:5" ht="15.95">
      <c r="A5" s="291" t="s">
        <v>823</v>
      </c>
      <c r="B5" s="279">
        <v>1620</v>
      </c>
      <c r="C5" s="420"/>
      <c r="D5" s="10"/>
    </row>
    <row r="6" spans="1:5" ht="15.95">
      <c r="A6" s="291" t="s">
        <v>824</v>
      </c>
      <c r="B6" s="279">
        <v>72</v>
      </c>
      <c r="C6" s="420"/>
      <c r="D6" s="10">
        <f>SUM(B3:B6)</f>
        <v>1792</v>
      </c>
      <c r="E6" s="10" t="s">
        <v>825</v>
      </c>
    </row>
    <row r="7" spans="1:5" ht="16.5" customHeight="1">
      <c r="A7" s="291" t="s">
        <v>826</v>
      </c>
      <c r="B7" s="279">
        <v>4</v>
      </c>
      <c r="C7" s="419" t="s">
        <v>827</v>
      </c>
      <c r="D7" s="10"/>
      <c r="E7" s="10"/>
    </row>
    <row r="8" spans="1:5" ht="15.95">
      <c r="A8" s="291" t="s">
        <v>828</v>
      </c>
      <c r="B8" s="279">
        <v>4</v>
      </c>
      <c r="C8" s="419"/>
      <c r="D8" s="10"/>
    </row>
    <row r="9" spans="1:5" ht="15.95">
      <c r="A9" s="291" t="s">
        <v>829</v>
      </c>
      <c r="B9" s="279">
        <v>48</v>
      </c>
      <c r="C9" s="419"/>
      <c r="D9" s="289"/>
    </row>
    <row r="10" spans="1:5" ht="15.95">
      <c r="A10" s="291" t="s">
        <v>830</v>
      </c>
      <c r="B10" s="279">
        <v>48</v>
      </c>
      <c r="C10" s="419"/>
      <c r="D10" s="289"/>
    </row>
    <row r="11" spans="1:5" ht="15.95">
      <c r="A11" s="291" t="s">
        <v>831</v>
      </c>
      <c r="B11" s="279">
        <v>48</v>
      </c>
      <c r="C11" s="419"/>
      <c r="D11" s="10"/>
    </row>
    <row r="12" spans="1:5" ht="15.95">
      <c r="A12" s="291" t="s">
        <v>832</v>
      </c>
      <c r="B12" s="279">
        <v>48</v>
      </c>
      <c r="C12" s="419"/>
      <c r="D12" s="10"/>
    </row>
    <row r="13" spans="1:5" ht="15.95">
      <c r="A13" s="291" t="s">
        <v>833</v>
      </c>
      <c r="B13" s="279">
        <v>48</v>
      </c>
      <c r="C13" s="419"/>
      <c r="D13" s="10"/>
    </row>
    <row r="14" spans="1:5" ht="15.95">
      <c r="A14" s="291" t="s">
        <v>834</v>
      </c>
      <c r="B14" s="279">
        <v>48</v>
      </c>
      <c r="C14" s="419"/>
      <c r="D14" s="10"/>
    </row>
    <row r="15" spans="1:5" ht="15.95">
      <c r="A15" s="291" t="s">
        <v>835</v>
      </c>
      <c r="B15" s="279">
        <v>48</v>
      </c>
      <c r="C15" s="419"/>
      <c r="D15" s="10"/>
    </row>
    <row r="16" spans="1:5" ht="15.95">
      <c r="A16" s="291" t="s">
        <v>836</v>
      </c>
      <c r="B16" s="279">
        <v>48</v>
      </c>
      <c r="C16" s="419"/>
      <c r="D16" s="10"/>
    </row>
    <row r="17" spans="1:6" ht="15.95">
      <c r="A17" s="291" t="s">
        <v>837</v>
      </c>
      <c r="B17" s="279">
        <v>48</v>
      </c>
      <c r="C17" s="419"/>
      <c r="D17" s="10"/>
    </row>
    <row r="18" spans="1:6" ht="15.95">
      <c r="A18" s="291" t="s">
        <v>838</v>
      </c>
      <c r="B18" s="279">
        <v>48</v>
      </c>
      <c r="C18" s="419"/>
      <c r="D18" s="294"/>
      <c r="E18" s="10"/>
    </row>
    <row r="19" spans="1:6" ht="15.95">
      <c r="A19" s="291" t="s">
        <v>839</v>
      </c>
      <c r="B19" s="279">
        <v>280</v>
      </c>
      <c r="C19" s="419"/>
      <c r="D19" s="294">
        <f>SUM(B7:B19)</f>
        <v>768</v>
      </c>
      <c r="E19" s="10" t="s">
        <v>840</v>
      </c>
    </row>
    <row r="21" spans="1:6">
      <c r="D21">
        <v>276</v>
      </c>
    </row>
    <row r="22" spans="1:6">
      <c r="D22">
        <v>2560</v>
      </c>
      <c r="E22" t="s">
        <v>841</v>
      </c>
      <c r="F22" s="296">
        <f>D22-D18-D6</f>
        <v>768</v>
      </c>
    </row>
  </sheetData>
  <mergeCells count="2">
    <mergeCell ref="C3:C6"/>
    <mergeCell ref="C7:C1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F101-4912-4036-813D-69C1E72D3879}">
  <dimension ref="A1:F19"/>
  <sheetViews>
    <sheetView workbookViewId="0">
      <selection activeCell="A10" sqref="A10"/>
    </sheetView>
  </sheetViews>
  <sheetFormatPr defaultColWidth="9" defaultRowHeight="18.95"/>
  <cols>
    <col min="1" max="1" width="18.125" style="29" customWidth="1"/>
    <col min="2" max="2" width="10.5" style="29" customWidth="1"/>
    <col min="3" max="3" width="9.625" style="29" customWidth="1"/>
    <col min="4" max="4" width="10.125" style="29" customWidth="1"/>
    <col min="5" max="5" width="10.375" style="29" customWidth="1"/>
    <col min="6" max="6" width="12.125" style="29" customWidth="1"/>
    <col min="7" max="16384" width="9" style="29"/>
  </cols>
  <sheetData>
    <row r="1" spans="1:6" ht="21">
      <c r="A1" s="359" t="s">
        <v>11</v>
      </c>
      <c r="B1" s="359"/>
      <c r="C1" s="359"/>
      <c r="D1" s="359"/>
      <c r="E1" s="359"/>
    </row>
    <row r="4" spans="1:6">
      <c r="A4" s="256" t="s">
        <v>12</v>
      </c>
      <c r="B4" s="256" t="s">
        <v>13</v>
      </c>
      <c r="C4" s="256" t="s">
        <v>14</v>
      </c>
      <c r="D4" s="256" t="s">
        <v>15</v>
      </c>
      <c r="E4" s="256" t="s">
        <v>16</v>
      </c>
      <c r="F4" s="256" t="s">
        <v>17</v>
      </c>
    </row>
    <row r="5" spans="1:6">
      <c r="A5" s="30" t="s">
        <v>5</v>
      </c>
      <c r="B5" s="263">
        <v>0</v>
      </c>
      <c r="C5" s="30" t="str">
        <f>DEC2HEX(HEX2DEC(B7)-1)</f>
        <v>3FF</v>
      </c>
      <c r="D5" s="251">
        <f>F5/2</f>
        <v>992</v>
      </c>
      <c r="E5" s="30">
        <v>15872</v>
      </c>
      <c r="F5" s="30">
        <f>E5/8</f>
        <v>1984</v>
      </c>
    </row>
    <row r="6" spans="1:6">
      <c r="A6" s="30" t="s">
        <v>18</v>
      </c>
      <c r="B6" s="30" t="str">
        <f>DEC2HEX(HEX2DEC(B5)+D5)</f>
        <v>3E0</v>
      </c>
      <c r="C6" s="30" t="str">
        <f t="shared" ref="C6" si="0">DEC2HEX(HEX2DEC(B7)-1)</f>
        <v>3FF</v>
      </c>
      <c r="D6" s="251">
        <f t="shared" ref="D6" si="1">F6/2</f>
        <v>32</v>
      </c>
      <c r="E6" s="30">
        <v>512</v>
      </c>
      <c r="F6" s="30">
        <f t="shared" ref="F6:F13" si="2">E6/8</f>
        <v>64</v>
      </c>
    </row>
    <row r="7" spans="1:6">
      <c r="A7" s="30" t="s">
        <v>0</v>
      </c>
      <c r="B7" s="30" t="str">
        <f>DEC2HEX(HEX2DEC(B6)+D6)</f>
        <v>400</v>
      </c>
      <c r="C7" s="30" t="str">
        <f t="shared" ref="C7:C13" si="3">DEC2HEX(HEX2DEC(B8)-1)</f>
        <v>41F</v>
      </c>
      <c r="D7" s="251">
        <f t="shared" ref="D7:D13" si="4">F7/2</f>
        <v>32</v>
      </c>
      <c r="E7" s="30">
        <v>512</v>
      </c>
      <c r="F7" s="30">
        <f t="shared" si="2"/>
        <v>64</v>
      </c>
    </row>
    <row r="8" spans="1:6">
      <c r="A8" s="30" t="s">
        <v>2</v>
      </c>
      <c r="B8" s="30" t="str">
        <f t="shared" ref="B8:B14" si="5">DEC2HEX(HEX2DEC(B7)+D7)</f>
        <v>420</v>
      </c>
      <c r="C8" s="30" t="str">
        <f t="shared" si="3"/>
        <v>42F</v>
      </c>
      <c r="D8" s="251">
        <f t="shared" si="4"/>
        <v>16</v>
      </c>
      <c r="E8" s="30">
        <v>256</v>
      </c>
      <c r="F8" s="30">
        <f t="shared" si="2"/>
        <v>32</v>
      </c>
    </row>
    <row r="9" spans="1:6">
      <c r="A9" s="30" t="s">
        <v>19</v>
      </c>
      <c r="B9" s="30" t="str">
        <f t="shared" si="5"/>
        <v>430</v>
      </c>
      <c r="C9" s="30" t="str">
        <f t="shared" si="3"/>
        <v>43F</v>
      </c>
      <c r="D9" s="251">
        <f t="shared" si="4"/>
        <v>16</v>
      </c>
      <c r="E9" s="30">
        <v>256</v>
      </c>
      <c r="F9" s="30">
        <f t="shared" si="2"/>
        <v>32</v>
      </c>
    </row>
    <row r="10" spans="1:6">
      <c r="A10" s="30" t="s">
        <v>20</v>
      </c>
      <c r="B10" s="30" t="str">
        <f t="shared" si="5"/>
        <v>440</v>
      </c>
      <c r="C10" s="30" t="str">
        <f t="shared" si="3"/>
        <v>FFF</v>
      </c>
      <c r="D10" s="251">
        <f t="shared" si="4"/>
        <v>3008</v>
      </c>
      <c r="E10" s="30">
        <v>48128</v>
      </c>
      <c r="F10" s="30">
        <f t="shared" si="2"/>
        <v>6016</v>
      </c>
    </row>
    <row r="11" spans="1:6">
      <c r="A11" s="30" t="s">
        <v>21</v>
      </c>
      <c r="B11" s="30" t="str">
        <f t="shared" si="5"/>
        <v>1000</v>
      </c>
      <c r="C11" s="30" t="str">
        <f t="shared" si="3"/>
        <v>1BFF</v>
      </c>
      <c r="D11" s="251">
        <f t="shared" si="4"/>
        <v>3072</v>
      </c>
      <c r="E11" s="30">
        <v>49152</v>
      </c>
      <c r="F11" s="30">
        <f t="shared" si="2"/>
        <v>6144</v>
      </c>
    </row>
    <row r="12" spans="1:6">
      <c r="A12" s="30" t="s">
        <v>22</v>
      </c>
      <c r="B12" s="30" t="str">
        <f t="shared" si="5"/>
        <v>1C00</v>
      </c>
      <c r="C12" s="30" t="str">
        <f t="shared" si="3"/>
        <v>1F7F</v>
      </c>
      <c r="D12" s="251">
        <f t="shared" si="4"/>
        <v>896</v>
      </c>
      <c r="E12" s="30">
        <v>14336</v>
      </c>
      <c r="F12" s="30">
        <f t="shared" si="2"/>
        <v>1792</v>
      </c>
    </row>
    <row r="13" spans="1:6" ht="20.100000000000001" thickBot="1">
      <c r="A13" s="254" t="s">
        <v>23</v>
      </c>
      <c r="B13" s="254" t="str">
        <f t="shared" si="5"/>
        <v>1F80</v>
      </c>
      <c r="C13" s="254" t="str">
        <f t="shared" si="3"/>
        <v>1FFF</v>
      </c>
      <c r="D13" s="255">
        <f t="shared" si="4"/>
        <v>128</v>
      </c>
      <c r="E13" s="254">
        <v>2048</v>
      </c>
      <c r="F13" s="254">
        <f t="shared" si="2"/>
        <v>256</v>
      </c>
    </row>
    <row r="14" spans="1:6">
      <c r="A14" s="29" t="s">
        <v>24</v>
      </c>
      <c r="B14" s="252" t="str">
        <f t="shared" si="5"/>
        <v>2000</v>
      </c>
      <c r="D14" s="253">
        <f>SUM(D5:D13)</f>
        <v>8192</v>
      </c>
      <c r="E14" s="253">
        <f>SUM(E5:E13)</f>
        <v>131072</v>
      </c>
      <c r="F14" s="253">
        <f>SUM(F5:F13)</f>
        <v>16384</v>
      </c>
    </row>
    <row r="15" spans="1:6">
      <c r="A15" s="29" t="s">
        <v>24</v>
      </c>
      <c r="B15" s="29">
        <v>2000</v>
      </c>
    </row>
    <row r="16" spans="1:6">
      <c r="A16" s="29" t="s">
        <v>25</v>
      </c>
      <c r="B16" s="29" t="str">
        <f>DEC2HEX(D16)</f>
        <v>0</v>
      </c>
      <c r="D16" s="251">
        <f t="shared" ref="D16" si="6">F16/2</f>
        <v>0</v>
      </c>
      <c r="E16" s="251">
        <f>B19-E14</f>
        <v>0</v>
      </c>
      <c r="F16" s="30">
        <f t="shared" ref="F16" si="7">E16/8</f>
        <v>0</v>
      </c>
    </row>
    <row r="18" spans="1:3">
      <c r="A18" s="29" t="s">
        <v>26</v>
      </c>
      <c r="B18" s="29" t="s">
        <v>27</v>
      </c>
      <c r="C18" s="29" t="s">
        <v>28</v>
      </c>
    </row>
    <row r="19" spans="1:3">
      <c r="B19" s="29">
        <v>131072</v>
      </c>
    </row>
  </sheetData>
  <mergeCells count="1">
    <mergeCell ref="A1:E1"/>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B69D4-C4B4-46C4-82BD-BFC96ABBD695}">
  <dimension ref="A1:J77"/>
  <sheetViews>
    <sheetView topLeftCell="A2" zoomScale="85" zoomScaleNormal="85" workbookViewId="0">
      <pane ySplit="1" topLeftCell="A10" activePane="bottomLeft" state="frozen"/>
      <selection pane="bottomLeft" activeCell="H29" sqref="H29"/>
      <selection activeCell="A2" sqref="A2"/>
    </sheetView>
  </sheetViews>
  <sheetFormatPr defaultColWidth="8.875" defaultRowHeight="15"/>
  <cols>
    <col min="1" max="1" width="25.625" customWidth="1"/>
    <col min="2" max="2" width="22.625" customWidth="1"/>
    <col min="3" max="3" width="20.875" customWidth="1"/>
    <col min="4" max="4" width="19.625" customWidth="1"/>
    <col min="5" max="5" width="14.375" customWidth="1"/>
    <col min="6" max="6" width="29.375" customWidth="1"/>
    <col min="7" max="7" width="39.375" customWidth="1"/>
    <col min="8" max="8" width="29.875" customWidth="1"/>
    <col min="9" max="9" width="34.625" customWidth="1"/>
    <col min="10" max="10" width="77" customWidth="1"/>
  </cols>
  <sheetData>
    <row r="1" spans="1:10" hidden="1">
      <c r="A1" t="s">
        <v>29</v>
      </c>
      <c r="B1">
        <v>1</v>
      </c>
    </row>
    <row r="2" spans="1:10" ht="42" customHeight="1">
      <c r="A2" s="22" t="s">
        <v>30</v>
      </c>
      <c r="B2" s="23" t="s">
        <v>31</v>
      </c>
      <c r="C2" s="23" t="s">
        <v>32</v>
      </c>
      <c r="D2" s="23" t="s">
        <v>33</v>
      </c>
      <c r="E2" s="23" t="s">
        <v>34</v>
      </c>
      <c r="F2" s="22" t="s">
        <v>35</v>
      </c>
      <c r="G2" s="22" t="s">
        <v>36</v>
      </c>
      <c r="H2" s="22" t="s">
        <v>37</v>
      </c>
      <c r="I2" s="22" t="s">
        <v>38</v>
      </c>
      <c r="J2" s="22" t="s">
        <v>39</v>
      </c>
    </row>
    <row r="3" spans="1:10" ht="47.25" customHeight="1">
      <c r="A3" s="3" t="s">
        <v>40</v>
      </c>
      <c r="B3" s="3">
        <f t="shared" ref="B3:B46" si="0">HEX2DEC(C3)+otp_macro_base</f>
        <v>1</v>
      </c>
      <c r="C3" s="4">
        <v>0</v>
      </c>
      <c r="D3" s="335" t="s">
        <v>41</v>
      </c>
      <c r="E3" s="4">
        <f>16*(HEX2DEC(C4)-HEX2DEC(C3))</f>
        <v>15872</v>
      </c>
      <c r="F3" s="2" t="s">
        <v>42</v>
      </c>
      <c r="G3" s="5" t="s">
        <v>43</v>
      </c>
      <c r="H3" s="5" t="s">
        <v>44</v>
      </c>
      <c r="I3" s="5" t="s">
        <v>45</v>
      </c>
      <c r="J3" s="2" t="s">
        <v>46</v>
      </c>
    </row>
    <row r="4" spans="1:10" ht="90" customHeight="1">
      <c r="A4" s="421" t="s">
        <v>47</v>
      </c>
      <c r="B4" s="3">
        <f t="shared" si="0"/>
        <v>993</v>
      </c>
      <c r="C4" s="4" t="s">
        <v>48</v>
      </c>
      <c r="D4" s="4" t="s">
        <v>48</v>
      </c>
      <c r="E4" s="4">
        <f>16*(HEX2DEC(C5)-HEX2DEC(C4))</f>
        <v>16</v>
      </c>
      <c r="F4" s="336" t="s">
        <v>49</v>
      </c>
      <c r="G4" s="5" t="s">
        <v>50</v>
      </c>
      <c r="H4" s="5" t="s">
        <v>51</v>
      </c>
      <c r="I4" s="5" t="s">
        <v>52</v>
      </c>
      <c r="J4" s="5" t="s">
        <v>53</v>
      </c>
    </row>
    <row r="5" spans="1:10" ht="60.75" customHeight="1">
      <c r="A5" s="422"/>
      <c r="B5" s="3">
        <f t="shared" si="0"/>
        <v>994</v>
      </c>
      <c r="C5" s="4" t="s">
        <v>54</v>
      </c>
      <c r="D5" s="4" t="s">
        <v>54</v>
      </c>
      <c r="E5" s="4">
        <f t="shared" ref="E5:E9" si="1">16*(HEX2DEC(C6)-HEX2DEC(C5))</f>
        <v>16</v>
      </c>
      <c r="F5" s="18" t="s">
        <v>55</v>
      </c>
      <c r="G5" s="5" t="s">
        <v>50</v>
      </c>
      <c r="H5" s="5" t="s">
        <v>51</v>
      </c>
      <c r="I5" s="5" t="s">
        <v>56</v>
      </c>
      <c r="J5" s="5" t="s">
        <v>53</v>
      </c>
    </row>
    <row r="6" spans="1:10" s="340" customFormat="1" ht="72.75" customHeight="1">
      <c r="A6" s="422"/>
      <c r="B6" s="341">
        <f t="shared" si="0"/>
        <v>995</v>
      </c>
      <c r="C6" s="342" t="s">
        <v>57</v>
      </c>
      <c r="D6" s="342" t="s">
        <v>57</v>
      </c>
      <c r="E6" s="342">
        <f t="shared" si="1"/>
        <v>16</v>
      </c>
      <c r="F6" s="343" t="s">
        <v>58</v>
      </c>
      <c r="G6" s="348" t="s">
        <v>59</v>
      </c>
      <c r="H6" s="344" t="s">
        <v>60</v>
      </c>
      <c r="I6" s="344" t="s">
        <v>61</v>
      </c>
      <c r="J6" s="344" t="s">
        <v>53</v>
      </c>
    </row>
    <row r="7" spans="1:10" s="340" customFormat="1" ht="81.75" customHeight="1">
      <c r="A7" s="422"/>
      <c r="B7" s="3">
        <f t="shared" si="0"/>
        <v>996</v>
      </c>
      <c r="C7" s="4" t="s">
        <v>62</v>
      </c>
      <c r="D7" s="4" t="s">
        <v>62</v>
      </c>
      <c r="E7" s="4">
        <f t="shared" si="1"/>
        <v>16</v>
      </c>
      <c r="F7" s="18" t="s">
        <v>63</v>
      </c>
      <c r="G7" s="5" t="s">
        <v>64</v>
      </c>
      <c r="H7" s="5" t="s">
        <v>60</v>
      </c>
      <c r="I7" s="5" t="s">
        <v>65</v>
      </c>
      <c r="J7" s="5" t="s">
        <v>53</v>
      </c>
    </row>
    <row r="8" spans="1:10" ht="47.25" customHeight="1">
      <c r="A8" s="422"/>
      <c r="B8" s="3">
        <f t="shared" si="0"/>
        <v>997</v>
      </c>
      <c r="C8" s="4" t="s">
        <v>66</v>
      </c>
      <c r="D8" s="28" t="s">
        <v>67</v>
      </c>
      <c r="E8" s="4">
        <f t="shared" si="1"/>
        <v>64</v>
      </c>
      <c r="F8" s="18" t="s">
        <v>68</v>
      </c>
      <c r="G8" s="5" t="s">
        <v>69</v>
      </c>
      <c r="H8" s="5" t="s">
        <v>70</v>
      </c>
      <c r="I8" s="5" t="s">
        <v>71</v>
      </c>
      <c r="J8" s="2" t="s">
        <v>72</v>
      </c>
    </row>
    <row r="9" spans="1:10" ht="47.25" customHeight="1">
      <c r="A9" s="422"/>
      <c r="B9" s="3">
        <f t="shared" si="0"/>
        <v>1001</v>
      </c>
      <c r="C9" s="4" t="s">
        <v>73</v>
      </c>
      <c r="D9" s="28" t="s">
        <v>74</v>
      </c>
      <c r="E9" s="4">
        <f t="shared" si="1"/>
        <v>32</v>
      </c>
      <c r="F9" s="18" t="s">
        <v>75</v>
      </c>
      <c r="G9" s="5" t="s">
        <v>76</v>
      </c>
      <c r="H9" s="5" t="s">
        <v>77</v>
      </c>
      <c r="I9" s="5" t="s">
        <v>78</v>
      </c>
      <c r="J9" s="2" t="s">
        <v>72</v>
      </c>
    </row>
    <row r="10" spans="1:10" ht="47.25" customHeight="1">
      <c r="A10" s="422"/>
      <c r="B10" s="3">
        <f t="shared" si="0"/>
        <v>1003</v>
      </c>
      <c r="C10" s="4" t="s">
        <v>79</v>
      </c>
      <c r="D10" s="335" t="s">
        <v>80</v>
      </c>
      <c r="E10" s="4">
        <f>16*(HEX2DEC(C11)-HEX2DEC(C10))</f>
        <v>128</v>
      </c>
      <c r="F10" s="18" t="s">
        <v>81</v>
      </c>
      <c r="G10" s="5" t="s">
        <v>76</v>
      </c>
      <c r="H10" s="5" t="s">
        <v>77</v>
      </c>
      <c r="I10" s="5" t="s">
        <v>82</v>
      </c>
      <c r="J10" s="2" t="s">
        <v>72</v>
      </c>
    </row>
    <row r="11" spans="1:10" ht="24.75" customHeight="1">
      <c r="A11" s="423"/>
      <c r="B11" s="3">
        <f t="shared" si="0"/>
        <v>1011</v>
      </c>
      <c r="C11" s="4" t="s">
        <v>83</v>
      </c>
      <c r="D11" s="335" t="s">
        <v>84</v>
      </c>
      <c r="E11" s="4">
        <f>16*(HEX2DEC(C12)-HEX2DEC(C11))</f>
        <v>224</v>
      </c>
      <c r="F11" s="247" t="s">
        <v>85</v>
      </c>
      <c r="G11" s="5"/>
      <c r="H11" s="5"/>
      <c r="I11" s="5"/>
      <c r="J11" s="2"/>
    </row>
    <row r="12" spans="1:10" ht="51">
      <c r="A12" s="3" t="s">
        <v>86</v>
      </c>
      <c r="B12" s="3">
        <f t="shared" si="0"/>
        <v>1025</v>
      </c>
      <c r="C12" s="4">
        <v>400</v>
      </c>
      <c r="D12" s="4" t="s">
        <v>87</v>
      </c>
      <c r="E12" s="28">
        <f t="shared" ref="E12" si="2">16*(HEX2DEC(C13)-HEX2DEC(C12))</f>
        <v>512</v>
      </c>
      <c r="F12" s="2" t="s">
        <v>88</v>
      </c>
      <c r="G12" s="5" t="s">
        <v>89</v>
      </c>
      <c r="H12" s="5" t="s">
        <v>90</v>
      </c>
      <c r="I12" s="5"/>
      <c r="J12" s="5" t="s">
        <v>91</v>
      </c>
    </row>
    <row r="13" spans="1:10" ht="39" customHeight="1">
      <c r="A13" s="424" t="s">
        <v>92</v>
      </c>
      <c r="B13" s="3">
        <f t="shared" si="0"/>
        <v>1057</v>
      </c>
      <c r="C13" s="6">
        <v>420</v>
      </c>
      <c r="D13" s="6">
        <v>420</v>
      </c>
      <c r="E13" s="364">
        <v>256</v>
      </c>
      <c r="F13" s="7" t="s">
        <v>93</v>
      </c>
      <c r="G13" s="367" t="s">
        <v>94</v>
      </c>
      <c r="H13" s="360" t="s">
        <v>95</v>
      </c>
      <c r="I13" s="331"/>
      <c r="J13" s="2" t="s">
        <v>96</v>
      </c>
    </row>
    <row r="14" spans="1:10" ht="15.95">
      <c r="A14" s="425"/>
      <c r="B14" s="3">
        <f t="shared" si="0"/>
        <v>1058</v>
      </c>
      <c r="C14" s="8">
        <v>421</v>
      </c>
      <c r="D14" s="8">
        <v>421</v>
      </c>
      <c r="E14" s="365"/>
      <c r="F14" s="9" t="s">
        <v>97</v>
      </c>
      <c r="G14" s="368"/>
      <c r="H14" s="361"/>
      <c r="I14" s="332"/>
      <c r="J14" s="2" t="s">
        <v>96</v>
      </c>
    </row>
    <row r="15" spans="1:10" ht="15.95">
      <c r="A15" s="425"/>
      <c r="B15" s="3">
        <f t="shared" si="0"/>
        <v>1059</v>
      </c>
      <c r="C15" s="8">
        <v>422</v>
      </c>
      <c r="D15" s="8">
        <v>422</v>
      </c>
      <c r="E15" s="365"/>
      <c r="F15" s="9" t="s">
        <v>98</v>
      </c>
      <c r="G15" s="368"/>
      <c r="H15" s="361"/>
      <c r="I15" s="337"/>
      <c r="J15" s="10"/>
    </row>
    <row r="16" spans="1:10" ht="15.95">
      <c r="A16" s="425"/>
      <c r="B16" s="3">
        <f t="shared" si="0"/>
        <v>1060</v>
      </c>
      <c r="C16" s="8">
        <v>423</v>
      </c>
      <c r="D16" s="8">
        <v>423</v>
      </c>
      <c r="E16" s="365"/>
      <c r="F16" s="9" t="s">
        <v>99</v>
      </c>
      <c r="G16" s="368"/>
      <c r="H16" s="361"/>
      <c r="I16" s="332"/>
      <c r="J16" s="2"/>
    </row>
    <row r="17" spans="1:10" ht="15.95">
      <c r="A17" s="425"/>
      <c r="B17" s="3">
        <f t="shared" si="0"/>
        <v>1061</v>
      </c>
      <c r="C17" s="8">
        <v>424</v>
      </c>
      <c r="D17" s="8">
        <v>424</v>
      </c>
      <c r="E17" s="365"/>
      <c r="F17" s="9" t="s">
        <v>100</v>
      </c>
      <c r="G17" s="368"/>
      <c r="H17" s="361"/>
      <c r="I17" s="332"/>
      <c r="J17" s="2"/>
    </row>
    <row r="18" spans="1:10" ht="15.95">
      <c r="A18" s="425"/>
      <c r="B18" s="3">
        <f t="shared" si="0"/>
        <v>1062</v>
      </c>
      <c r="C18" s="8">
        <v>425</v>
      </c>
      <c r="D18" s="8">
        <v>425</v>
      </c>
      <c r="E18" s="365"/>
      <c r="F18" s="9" t="s">
        <v>101</v>
      </c>
      <c r="G18" s="368"/>
      <c r="H18" s="361"/>
      <c r="I18" s="332"/>
      <c r="J18" s="2"/>
    </row>
    <row r="19" spans="1:10" ht="15.95">
      <c r="A19" s="425"/>
      <c r="B19" s="3">
        <f t="shared" si="0"/>
        <v>1063</v>
      </c>
      <c r="C19" s="8">
        <v>426</v>
      </c>
      <c r="D19" s="8">
        <v>426</v>
      </c>
      <c r="E19" s="365"/>
      <c r="F19" s="9" t="s">
        <v>102</v>
      </c>
      <c r="G19" s="368"/>
      <c r="H19" s="361"/>
      <c r="I19" s="332"/>
      <c r="J19" s="2"/>
    </row>
    <row r="20" spans="1:10" ht="15.95">
      <c r="A20" s="425"/>
      <c r="B20" s="3">
        <f t="shared" si="0"/>
        <v>1064</v>
      </c>
      <c r="C20" s="8">
        <v>427</v>
      </c>
      <c r="D20" s="8">
        <v>427</v>
      </c>
      <c r="E20" s="365"/>
      <c r="F20" s="9" t="s">
        <v>103</v>
      </c>
      <c r="G20" s="368"/>
      <c r="H20" s="361"/>
      <c r="I20" s="332"/>
      <c r="J20" s="2"/>
    </row>
    <row r="21" spans="1:10" ht="15.95">
      <c r="A21" s="425"/>
      <c r="B21" s="3">
        <f t="shared" si="0"/>
        <v>1065</v>
      </c>
      <c r="C21" s="8">
        <v>428</v>
      </c>
      <c r="D21" s="8">
        <v>428</v>
      </c>
      <c r="E21" s="365"/>
      <c r="F21" s="9" t="s">
        <v>104</v>
      </c>
      <c r="G21" s="368"/>
      <c r="H21" s="361"/>
      <c r="I21" s="332"/>
      <c r="J21" s="2"/>
    </row>
    <row r="22" spans="1:10" ht="15.95">
      <c r="A22" s="425"/>
      <c r="B22" s="3">
        <f t="shared" si="0"/>
        <v>1066</v>
      </c>
      <c r="C22" s="8">
        <v>429</v>
      </c>
      <c r="D22" s="8">
        <v>429</v>
      </c>
      <c r="E22" s="365"/>
      <c r="F22" s="9" t="s">
        <v>105</v>
      </c>
      <c r="G22" s="368"/>
      <c r="H22" s="361"/>
      <c r="I22" s="332"/>
      <c r="J22" s="2"/>
    </row>
    <row r="23" spans="1:10" ht="15.95">
      <c r="A23" s="425"/>
      <c r="B23" s="3">
        <f t="shared" si="0"/>
        <v>1067</v>
      </c>
      <c r="C23" s="8" t="s">
        <v>106</v>
      </c>
      <c r="D23" s="8" t="s">
        <v>106</v>
      </c>
      <c r="E23" s="365"/>
      <c r="F23" s="9" t="s">
        <v>107</v>
      </c>
      <c r="G23" s="368"/>
      <c r="H23" s="361"/>
      <c r="I23" s="332"/>
      <c r="J23" s="2"/>
    </row>
    <row r="24" spans="1:10" ht="15.95">
      <c r="A24" s="425"/>
      <c r="B24" s="3">
        <f t="shared" si="0"/>
        <v>1068</v>
      </c>
      <c r="C24" s="8" t="s">
        <v>108</v>
      </c>
      <c r="D24" s="8" t="s">
        <v>108</v>
      </c>
      <c r="E24" s="365"/>
      <c r="F24" s="9" t="s">
        <v>109</v>
      </c>
      <c r="G24" s="368"/>
      <c r="H24" s="361"/>
      <c r="I24" s="332"/>
      <c r="J24" s="2"/>
    </row>
    <row r="25" spans="1:10" ht="15.95">
      <c r="A25" s="425"/>
      <c r="B25" s="3">
        <f t="shared" si="0"/>
        <v>1069</v>
      </c>
      <c r="C25" s="8" t="s">
        <v>110</v>
      </c>
      <c r="D25" s="8" t="s">
        <v>110</v>
      </c>
      <c r="E25" s="365"/>
      <c r="F25" s="9" t="s">
        <v>111</v>
      </c>
      <c r="G25" s="368"/>
      <c r="H25" s="361"/>
      <c r="I25" s="332"/>
      <c r="J25" s="2"/>
    </row>
    <row r="26" spans="1:10" ht="15.95">
      <c r="A26" s="425"/>
      <c r="B26" s="3">
        <f t="shared" si="0"/>
        <v>1070</v>
      </c>
      <c r="C26" s="11" t="s">
        <v>112</v>
      </c>
      <c r="D26" s="11" t="s">
        <v>112</v>
      </c>
      <c r="E26" s="365"/>
      <c r="F26" s="12" t="s">
        <v>113</v>
      </c>
      <c r="G26" s="368"/>
      <c r="H26" s="361"/>
      <c r="I26" s="332"/>
      <c r="J26" s="2"/>
    </row>
    <row r="27" spans="1:10" ht="15.95">
      <c r="A27" s="425"/>
      <c r="B27" s="3">
        <f t="shared" si="0"/>
        <v>1071</v>
      </c>
      <c r="C27" s="13" t="s">
        <v>114</v>
      </c>
      <c r="D27" s="13" t="s">
        <v>114</v>
      </c>
      <c r="E27" s="365"/>
      <c r="F27" s="14" t="s">
        <v>115</v>
      </c>
      <c r="G27" s="368"/>
      <c r="H27" s="361"/>
      <c r="I27" s="332"/>
      <c r="J27" s="2" t="s">
        <v>116</v>
      </c>
    </row>
    <row r="28" spans="1:10" s="1" customFormat="1" ht="15.95">
      <c r="A28" s="426"/>
      <c r="B28" s="3">
        <f t="shared" si="0"/>
        <v>1072</v>
      </c>
      <c r="C28" s="6" t="s">
        <v>117</v>
      </c>
      <c r="D28" s="6" t="s">
        <v>117</v>
      </c>
      <c r="E28" s="366"/>
      <c r="F28" s="7" t="s">
        <v>118</v>
      </c>
      <c r="G28" s="369"/>
      <c r="H28" s="362"/>
      <c r="I28" s="333"/>
      <c r="J28" s="15"/>
    </row>
    <row r="29" spans="1:10" ht="60.75" customHeight="1">
      <c r="A29" s="16" t="s">
        <v>119</v>
      </c>
      <c r="B29" s="3">
        <f t="shared" si="0"/>
        <v>1073</v>
      </c>
      <c r="C29" s="17">
        <v>430</v>
      </c>
      <c r="D29" s="17" t="s">
        <v>120</v>
      </c>
      <c r="E29" s="28">
        <f t="shared" ref="E29:E76" si="3">16*(HEX2DEC(C30)-HEX2DEC(C29))</f>
        <v>256</v>
      </c>
      <c r="F29" s="16" t="s">
        <v>121</v>
      </c>
      <c r="G29" s="18" t="s">
        <v>122</v>
      </c>
      <c r="H29" s="18" t="s">
        <v>123</v>
      </c>
      <c r="I29" s="18"/>
      <c r="J29" s="16"/>
    </row>
    <row r="30" spans="1:10" ht="33" customHeight="1">
      <c r="A30" s="2" t="s">
        <v>124</v>
      </c>
      <c r="B30" s="3">
        <f t="shared" si="0"/>
        <v>1089</v>
      </c>
      <c r="C30" s="4">
        <v>440</v>
      </c>
      <c r="D30" s="4" t="str">
        <f>DEC2HEX(HEX2DEC(C31)-1)</f>
        <v>FFF</v>
      </c>
      <c r="E30" s="28">
        <f t="shared" si="3"/>
        <v>48128</v>
      </c>
      <c r="F30" s="2" t="s">
        <v>125</v>
      </c>
      <c r="G30" s="5" t="s">
        <v>126</v>
      </c>
      <c r="H30" s="5" t="s">
        <v>127</v>
      </c>
      <c r="I30" s="5"/>
      <c r="J30" s="2" t="s">
        <v>128</v>
      </c>
    </row>
    <row r="31" spans="1:10" ht="15.95">
      <c r="A31" s="427" t="s">
        <v>129</v>
      </c>
      <c r="B31" s="3">
        <f t="shared" si="0"/>
        <v>4097</v>
      </c>
      <c r="C31" s="19">
        <v>1000</v>
      </c>
      <c r="D31" s="4" t="str">
        <f>DEC2HEX(HEX2DEC(C32)-1)</f>
        <v>1001</v>
      </c>
      <c r="E31" s="28">
        <f t="shared" si="3"/>
        <v>32</v>
      </c>
      <c r="F31" s="20" t="s">
        <v>130</v>
      </c>
      <c r="G31" s="363" t="s">
        <v>131</v>
      </c>
      <c r="H31" s="363" t="s">
        <v>132</v>
      </c>
      <c r="I31" s="247"/>
      <c r="J31" s="421" t="s">
        <v>133</v>
      </c>
    </row>
    <row r="32" spans="1:10" ht="15.95">
      <c r="A32" s="428"/>
      <c r="B32" s="3">
        <f t="shared" si="0"/>
        <v>4099</v>
      </c>
      <c r="C32" s="19">
        <v>1002</v>
      </c>
      <c r="D32" s="4" t="str">
        <f t="shared" ref="D32:D75" si="4">DEC2HEX(HEX2DEC(C33)-1)</f>
        <v>1003</v>
      </c>
      <c r="E32" s="28">
        <f t="shared" si="3"/>
        <v>32</v>
      </c>
      <c r="F32" s="20" t="s">
        <v>134</v>
      </c>
      <c r="G32" s="429"/>
      <c r="H32" s="429"/>
      <c r="I32" s="334"/>
      <c r="J32" s="429"/>
    </row>
    <row r="33" spans="1:10" ht="15.95">
      <c r="A33" s="428"/>
      <c r="B33" s="3">
        <f t="shared" si="0"/>
        <v>4101</v>
      </c>
      <c r="C33" s="19">
        <v>1004</v>
      </c>
      <c r="D33" s="4" t="str">
        <f t="shared" si="4"/>
        <v>1005</v>
      </c>
      <c r="E33" s="28">
        <f t="shared" si="3"/>
        <v>32</v>
      </c>
      <c r="F33" s="20" t="s">
        <v>135</v>
      </c>
      <c r="G33" s="429"/>
      <c r="H33" s="429"/>
      <c r="I33" s="334"/>
      <c r="J33" s="429"/>
    </row>
    <row r="34" spans="1:10" ht="15.95">
      <c r="A34" s="428"/>
      <c r="B34" s="3">
        <f t="shared" si="0"/>
        <v>4103</v>
      </c>
      <c r="C34" s="19">
        <v>1006</v>
      </c>
      <c r="D34" s="4" t="str">
        <f t="shared" si="4"/>
        <v>1007</v>
      </c>
      <c r="E34" s="28">
        <f t="shared" si="3"/>
        <v>32</v>
      </c>
      <c r="F34" s="20" t="s">
        <v>136</v>
      </c>
      <c r="G34" s="429"/>
      <c r="H34" s="429"/>
      <c r="I34" s="334"/>
      <c r="J34" s="429"/>
    </row>
    <row r="35" spans="1:10" ht="15.95">
      <c r="A35" s="428"/>
      <c r="B35" s="3">
        <f t="shared" si="0"/>
        <v>4105</v>
      </c>
      <c r="C35" s="19">
        <v>1008</v>
      </c>
      <c r="D35" s="4" t="str">
        <f t="shared" si="4"/>
        <v>1009</v>
      </c>
      <c r="E35" s="28">
        <f t="shared" si="3"/>
        <v>32</v>
      </c>
      <c r="F35" s="20" t="s">
        <v>137</v>
      </c>
      <c r="G35" s="429"/>
      <c r="H35" s="429"/>
      <c r="I35" s="334"/>
      <c r="J35" s="429"/>
    </row>
    <row r="36" spans="1:10" ht="15.95">
      <c r="A36" s="428"/>
      <c r="B36" s="3">
        <f t="shared" si="0"/>
        <v>4107</v>
      </c>
      <c r="C36" s="19" t="s">
        <v>138</v>
      </c>
      <c r="D36" s="4" t="str">
        <f t="shared" si="4"/>
        <v>100B</v>
      </c>
      <c r="E36" s="28">
        <f t="shared" si="3"/>
        <v>32</v>
      </c>
      <c r="F36" s="20" t="s">
        <v>139</v>
      </c>
      <c r="G36" s="429"/>
      <c r="H36" s="429"/>
      <c r="I36" s="334"/>
      <c r="J36" s="429"/>
    </row>
    <row r="37" spans="1:10" ht="15.95">
      <c r="A37" s="428"/>
      <c r="B37" s="3">
        <f t="shared" si="0"/>
        <v>4109</v>
      </c>
      <c r="C37" s="19" t="s">
        <v>140</v>
      </c>
      <c r="D37" s="4" t="str">
        <f t="shared" si="4"/>
        <v>100D</v>
      </c>
      <c r="E37" s="28">
        <f t="shared" si="3"/>
        <v>32</v>
      </c>
      <c r="F37" s="20" t="s">
        <v>141</v>
      </c>
      <c r="G37" s="429"/>
      <c r="H37" s="429"/>
      <c r="I37" s="334"/>
      <c r="J37" s="429"/>
    </row>
    <row r="38" spans="1:10" ht="15.95">
      <c r="A38" s="428"/>
      <c r="B38" s="3">
        <f t="shared" si="0"/>
        <v>4111</v>
      </c>
      <c r="C38" s="19" t="s">
        <v>142</v>
      </c>
      <c r="D38" s="4" t="str">
        <f t="shared" si="4"/>
        <v>100F</v>
      </c>
      <c r="E38" s="28">
        <f t="shared" si="3"/>
        <v>32</v>
      </c>
      <c r="F38" s="20" t="s">
        <v>143</v>
      </c>
      <c r="G38" s="429"/>
      <c r="H38" s="429"/>
      <c r="I38" s="334"/>
      <c r="J38" s="429"/>
    </row>
    <row r="39" spans="1:10" ht="15.95">
      <c r="A39" s="428"/>
      <c r="B39" s="3">
        <f t="shared" si="0"/>
        <v>4113</v>
      </c>
      <c r="C39" s="19">
        <v>1010</v>
      </c>
      <c r="D39" s="4" t="str">
        <f t="shared" si="4"/>
        <v>1011</v>
      </c>
      <c r="E39" s="28">
        <f t="shared" si="3"/>
        <v>32</v>
      </c>
      <c r="F39" s="20" t="s">
        <v>144</v>
      </c>
      <c r="G39" s="429"/>
      <c r="H39" s="429"/>
      <c r="I39" s="334"/>
      <c r="J39" s="429"/>
    </row>
    <row r="40" spans="1:10" ht="15.95">
      <c r="A40" s="428"/>
      <c r="B40" s="3">
        <f t="shared" si="0"/>
        <v>4115</v>
      </c>
      <c r="C40" s="19">
        <v>1012</v>
      </c>
      <c r="D40" s="4" t="str">
        <f t="shared" si="4"/>
        <v>1013</v>
      </c>
      <c r="E40" s="28">
        <f t="shared" si="3"/>
        <v>32</v>
      </c>
      <c r="F40" s="20" t="s">
        <v>145</v>
      </c>
      <c r="G40" s="429"/>
      <c r="H40" s="429"/>
      <c r="I40" s="334"/>
      <c r="J40" s="429"/>
    </row>
    <row r="41" spans="1:10" ht="15.95">
      <c r="A41" s="428"/>
      <c r="B41" s="3">
        <f t="shared" si="0"/>
        <v>4117</v>
      </c>
      <c r="C41" s="19">
        <v>1014</v>
      </c>
      <c r="D41" s="4" t="str">
        <f t="shared" si="4"/>
        <v>1015</v>
      </c>
      <c r="E41" s="28">
        <f t="shared" si="3"/>
        <v>32</v>
      </c>
      <c r="F41" s="20" t="s">
        <v>146</v>
      </c>
      <c r="G41" s="429"/>
      <c r="H41" s="429"/>
      <c r="I41" s="334"/>
      <c r="J41" s="429"/>
    </row>
    <row r="42" spans="1:10" ht="15.95">
      <c r="A42" s="428"/>
      <c r="B42" s="3">
        <f t="shared" si="0"/>
        <v>4119</v>
      </c>
      <c r="C42" s="19">
        <v>1016</v>
      </c>
      <c r="D42" s="4" t="str">
        <f>DEC2HEX(HEX2DEC(C47)-1)</f>
        <v>101F</v>
      </c>
      <c r="E42" s="28">
        <f t="shared" si="3"/>
        <v>32</v>
      </c>
      <c r="F42" s="20" t="s">
        <v>147</v>
      </c>
      <c r="G42" s="429"/>
      <c r="H42" s="429"/>
      <c r="I42" s="334"/>
      <c r="J42" s="429"/>
    </row>
    <row r="43" spans="1:10" ht="15.95">
      <c r="A43" s="428"/>
      <c r="B43" s="3">
        <f t="shared" si="0"/>
        <v>4121</v>
      </c>
      <c r="C43" s="19">
        <v>1018</v>
      </c>
      <c r="D43" s="4" t="str">
        <f t="shared" ref="D43:D45" si="5">DEC2HEX(HEX2DEC(C48)-1)</f>
        <v>1021</v>
      </c>
      <c r="E43" s="28">
        <f t="shared" si="3"/>
        <v>32</v>
      </c>
      <c r="F43" s="20" t="s">
        <v>148</v>
      </c>
      <c r="G43" s="429"/>
      <c r="H43" s="429"/>
      <c r="I43" s="334"/>
      <c r="J43" s="429"/>
    </row>
    <row r="44" spans="1:10" ht="15.95">
      <c r="A44" s="428"/>
      <c r="B44" s="3">
        <f t="shared" si="0"/>
        <v>4123</v>
      </c>
      <c r="C44" s="19" t="s">
        <v>149</v>
      </c>
      <c r="D44" s="4" t="str">
        <f t="shared" si="5"/>
        <v>1023</v>
      </c>
      <c r="E44" s="28">
        <f t="shared" si="3"/>
        <v>32</v>
      </c>
      <c r="F44" s="20" t="s">
        <v>150</v>
      </c>
      <c r="G44" s="429"/>
      <c r="H44" s="429"/>
      <c r="I44" s="334"/>
      <c r="J44" s="429"/>
    </row>
    <row r="45" spans="1:10" ht="15.95">
      <c r="A45" s="428"/>
      <c r="B45" s="3">
        <f t="shared" si="0"/>
        <v>4125</v>
      </c>
      <c r="C45" s="19" t="s">
        <v>151</v>
      </c>
      <c r="D45" s="4" t="str">
        <f t="shared" si="5"/>
        <v>1025</v>
      </c>
      <c r="E45" s="28">
        <f t="shared" si="3"/>
        <v>32</v>
      </c>
      <c r="F45" s="20" t="s">
        <v>152</v>
      </c>
      <c r="G45" s="429"/>
      <c r="H45" s="429"/>
      <c r="I45" s="334"/>
      <c r="J45" s="429"/>
    </row>
    <row r="46" spans="1:10" ht="15.95">
      <c r="A46" s="428"/>
      <c r="B46" s="3">
        <f t="shared" si="0"/>
        <v>4127</v>
      </c>
      <c r="C46" s="19" t="s">
        <v>153</v>
      </c>
      <c r="D46" s="4" t="str">
        <f>DEC2HEX(HEX2DEC(C52)-1)</f>
        <v>103F</v>
      </c>
      <c r="E46" s="28">
        <f t="shared" si="3"/>
        <v>32</v>
      </c>
      <c r="F46" s="20" t="s">
        <v>154</v>
      </c>
      <c r="G46" s="429"/>
      <c r="H46" s="429"/>
      <c r="I46" s="334"/>
      <c r="J46" s="429"/>
    </row>
    <row r="47" spans="1:10" ht="15.95">
      <c r="A47" s="428"/>
      <c r="B47" s="3">
        <f t="shared" ref="B47:B76" si="6">HEX2DEC(C47)+otp_macro_base</f>
        <v>4129</v>
      </c>
      <c r="C47" s="19">
        <v>1020</v>
      </c>
      <c r="D47" s="4" t="str">
        <f t="shared" si="4"/>
        <v>1021</v>
      </c>
      <c r="E47" s="28">
        <f t="shared" si="3"/>
        <v>32</v>
      </c>
      <c r="F47" s="20" t="s">
        <v>155</v>
      </c>
      <c r="G47" s="429"/>
      <c r="H47" s="429"/>
      <c r="I47" s="334"/>
      <c r="J47" s="429"/>
    </row>
    <row r="48" spans="1:10" ht="15.95">
      <c r="A48" s="428"/>
      <c r="B48" s="3">
        <f t="shared" si="6"/>
        <v>4131</v>
      </c>
      <c r="C48" s="19">
        <v>1022</v>
      </c>
      <c r="D48" s="4" t="str">
        <f t="shared" si="4"/>
        <v>1023</v>
      </c>
      <c r="E48" s="28">
        <f t="shared" si="3"/>
        <v>32</v>
      </c>
      <c r="F48" s="20" t="s">
        <v>156</v>
      </c>
      <c r="G48" s="429"/>
      <c r="H48" s="429"/>
      <c r="I48" s="334"/>
      <c r="J48" s="429"/>
    </row>
    <row r="49" spans="1:10" ht="15.95">
      <c r="A49" s="428"/>
      <c r="B49" s="3">
        <f t="shared" si="6"/>
        <v>4133</v>
      </c>
      <c r="C49" s="19">
        <v>1024</v>
      </c>
      <c r="D49" s="4" t="str">
        <f t="shared" si="4"/>
        <v>1025</v>
      </c>
      <c r="E49" s="28">
        <f t="shared" si="3"/>
        <v>32</v>
      </c>
      <c r="F49" s="20" t="s">
        <v>157</v>
      </c>
      <c r="G49" s="429"/>
      <c r="H49" s="429"/>
      <c r="I49" s="334"/>
      <c r="J49" s="429"/>
    </row>
    <row r="50" spans="1:10" ht="15.95">
      <c r="A50" s="428"/>
      <c r="B50" s="3">
        <f t="shared" si="6"/>
        <v>4135</v>
      </c>
      <c r="C50" s="19">
        <v>1026</v>
      </c>
      <c r="D50" s="4" t="str">
        <f t="shared" si="4"/>
        <v>1027</v>
      </c>
      <c r="E50" s="28">
        <f t="shared" si="3"/>
        <v>32</v>
      </c>
      <c r="F50" s="20" t="s">
        <v>158</v>
      </c>
      <c r="G50" s="429"/>
      <c r="H50" s="429"/>
      <c r="I50" s="334"/>
      <c r="J50" s="429"/>
    </row>
    <row r="51" spans="1:10" ht="15.95">
      <c r="A51" s="430"/>
      <c r="B51" s="3">
        <f t="shared" si="6"/>
        <v>4137</v>
      </c>
      <c r="C51" s="19">
        <v>1028</v>
      </c>
      <c r="D51" s="4" t="str">
        <f t="shared" si="4"/>
        <v>103F</v>
      </c>
      <c r="E51" s="28">
        <f t="shared" si="3"/>
        <v>384</v>
      </c>
      <c r="F51" s="2" t="s">
        <v>159</v>
      </c>
      <c r="G51" s="429"/>
      <c r="H51" s="429"/>
      <c r="I51" s="334"/>
      <c r="J51" s="429"/>
    </row>
    <row r="52" spans="1:10" ht="15.95">
      <c r="A52" s="427" t="s">
        <v>160</v>
      </c>
      <c r="B52" s="3">
        <f t="shared" si="6"/>
        <v>4161</v>
      </c>
      <c r="C52" s="19">
        <v>1040</v>
      </c>
      <c r="D52" s="4" t="str">
        <f t="shared" si="4"/>
        <v>1057</v>
      </c>
      <c r="E52" s="28">
        <f t="shared" si="3"/>
        <v>384</v>
      </c>
      <c r="F52" s="20" t="s">
        <v>161</v>
      </c>
      <c r="G52" s="429"/>
      <c r="H52" s="429"/>
      <c r="I52" s="334"/>
      <c r="J52" s="429"/>
    </row>
    <row r="53" spans="1:10" ht="15.95">
      <c r="A53" s="428"/>
      <c r="B53" s="3">
        <f t="shared" si="6"/>
        <v>4185</v>
      </c>
      <c r="C53" s="19" t="str">
        <f>DEC2HEX(HEX2DEC(C52)+HEX2DEC(18))</f>
        <v>1058</v>
      </c>
      <c r="D53" s="4" t="str">
        <f t="shared" si="4"/>
        <v>106F</v>
      </c>
      <c r="E53" s="28">
        <f t="shared" si="3"/>
        <v>384</v>
      </c>
      <c r="F53" s="20" t="s">
        <v>162</v>
      </c>
      <c r="G53" s="429"/>
      <c r="H53" s="429"/>
      <c r="I53" s="334"/>
      <c r="J53" s="429"/>
    </row>
    <row r="54" spans="1:10" ht="15.95">
      <c r="A54" s="428"/>
      <c r="B54" s="3">
        <f t="shared" si="6"/>
        <v>4209</v>
      </c>
      <c r="C54" s="19" t="str">
        <f t="shared" ref="C54:C67" si="7">DEC2HEX(HEX2DEC(C53)+HEX2DEC(18))</f>
        <v>1070</v>
      </c>
      <c r="D54" s="4" t="str">
        <f t="shared" si="4"/>
        <v>1087</v>
      </c>
      <c r="E54" s="28">
        <f t="shared" si="3"/>
        <v>384</v>
      </c>
      <c r="F54" s="20" t="s">
        <v>163</v>
      </c>
      <c r="G54" s="429"/>
      <c r="H54" s="429"/>
      <c r="I54" s="334"/>
      <c r="J54" s="429"/>
    </row>
    <row r="55" spans="1:10" ht="15.95">
      <c r="A55" s="428"/>
      <c r="B55" s="3">
        <f t="shared" si="6"/>
        <v>4233</v>
      </c>
      <c r="C55" s="19" t="str">
        <f t="shared" si="7"/>
        <v>1088</v>
      </c>
      <c r="D55" s="4" t="str">
        <f t="shared" si="4"/>
        <v>109F</v>
      </c>
      <c r="E55" s="28">
        <f t="shared" si="3"/>
        <v>384</v>
      </c>
      <c r="F55" s="20" t="s">
        <v>164</v>
      </c>
      <c r="G55" s="429"/>
      <c r="H55" s="429"/>
      <c r="I55" s="334"/>
      <c r="J55" s="429"/>
    </row>
    <row r="56" spans="1:10" ht="15.95">
      <c r="A56" s="428"/>
      <c r="B56" s="3">
        <f t="shared" si="6"/>
        <v>4257</v>
      </c>
      <c r="C56" s="19" t="str">
        <f t="shared" si="7"/>
        <v>10A0</v>
      </c>
      <c r="D56" s="4" t="str">
        <f t="shared" si="4"/>
        <v>10B7</v>
      </c>
      <c r="E56" s="28">
        <f t="shared" si="3"/>
        <v>384</v>
      </c>
      <c r="F56" s="20" t="s">
        <v>165</v>
      </c>
      <c r="G56" s="429"/>
      <c r="H56" s="429"/>
      <c r="I56" s="334"/>
      <c r="J56" s="429"/>
    </row>
    <row r="57" spans="1:10" ht="15.95">
      <c r="A57" s="428"/>
      <c r="B57" s="3">
        <f t="shared" si="6"/>
        <v>4281</v>
      </c>
      <c r="C57" s="19" t="str">
        <f t="shared" si="7"/>
        <v>10B8</v>
      </c>
      <c r="D57" s="4" t="str">
        <f t="shared" si="4"/>
        <v>10CF</v>
      </c>
      <c r="E57" s="28">
        <f t="shared" si="3"/>
        <v>384</v>
      </c>
      <c r="F57" s="20" t="s">
        <v>166</v>
      </c>
      <c r="G57" s="429"/>
      <c r="H57" s="429"/>
      <c r="I57" s="334"/>
      <c r="J57" s="429"/>
    </row>
    <row r="58" spans="1:10" ht="15.95">
      <c r="A58" s="428"/>
      <c r="B58" s="3">
        <f t="shared" si="6"/>
        <v>4305</v>
      </c>
      <c r="C58" s="19" t="str">
        <f t="shared" si="7"/>
        <v>10D0</v>
      </c>
      <c r="D58" s="4" t="str">
        <f t="shared" si="4"/>
        <v>10E7</v>
      </c>
      <c r="E58" s="28">
        <f t="shared" si="3"/>
        <v>384</v>
      </c>
      <c r="F58" s="20" t="s">
        <v>167</v>
      </c>
      <c r="G58" s="429"/>
      <c r="H58" s="429"/>
      <c r="I58" s="334"/>
      <c r="J58" s="429"/>
    </row>
    <row r="59" spans="1:10" ht="15.95">
      <c r="A59" s="428"/>
      <c r="B59" s="3">
        <f t="shared" si="6"/>
        <v>4329</v>
      </c>
      <c r="C59" s="19" t="str">
        <f t="shared" si="7"/>
        <v>10E8</v>
      </c>
      <c r="D59" s="4" t="str">
        <f t="shared" si="4"/>
        <v>10FF</v>
      </c>
      <c r="E59" s="28">
        <f t="shared" si="3"/>
        <v>384</v>
      </c>
      <c r="F59" s="20" t="s">
        <v>168</v>
      </c>
      <c r="G59" s="429"/>
      <c r="H59" s="429"/>
      <c r="I59" s="334"/>
      <c r="J59" s="429"/>
    </row>
    <row r="60" spans="1:10" ht="15.95">
      <c r="A60" s="428"/>
      <c r="B60" s="3">
        <f t="shared" si="6"/>
        <v>4353</v>
      </c>
      <c r="C60" s="19" t="str">
        <f t="shared" si="7"/>
        <v>1100</v>
      </c>
      <c r="D60" s="4" t="str">
        <f t="shared" si="4"/>
        <v>1117</v>
      </c>
      <c r="E60" s="28">
        <f t="shared" si="3"/>
        <v>384</v>
      </c>
      <c r="F60" s="20" t="s">
        <v>169</v>
      </c>
      <c r="G60" s="429"/>
      <c r="H60" s="429"/>
      <c r="I60" s="334"/>
      <c r="J60" s="429"/>
    </row>
    <row r="61" spans="1:10" ht="15.95">
      <c r="A61" s="428"/>
      <c r="B61" s="3">
        <f t="shared" si="6"/>
        <v>4377</v>
      </c>
      <c r="C61" s="19" t="str">
        <f t="shared" si="7"/>
        <v>1118</v>
      </c>
      <c r="D61" s="4" t="str">
        <f t="shared" si="4"/>
        <v>112F</v>
      </c>
      <c r="E61" s="28">
        <f t="shared" si="3"/>
        <v>384</v>
      </c>
      <c r="F61" s="20" t="s">
        <v>170</v>
      </c>
      <c r="G61" s="429"/>
      <c r="H61" s="429"/>
      <c r="I61" s="334"/>
      <c r="J61" s="429"/>
    </row>
    <row r="62" spans="1:10" ht="15.95">
      <c r="A62" s="428"/>
      <c r="B62" s="3">
        <f t="shared" si="6"/>
        <v>4401</v>
      </c>
      <c r="C62" s="19" t="str">
        <f t="shared" si="7"/>
        <v>1130</v>
      </c>
      <c r="D62" s="4" t="str">
        <f t="shared" si="4"/>
        <v>1147</v>
      </c>
      <c r="E62" s="28">
        <f t="shared" si="3"/>
        <v>384</v>
      </c>
      <c r="F62" s="20" t="s">
        <v>171</v>
      </c>
      <c r="G62" s="429"/>
      <c r="H62" s="429"/>
      <c r="I62" s="334"/>
      <c r="J62" s="429"/>
    </row>
    <row r="63" spans="1:10" ht="15.95">
      <c r="A63" s="428"/>
      <c r="B63" s="3">
        <f t="shared" si="6"/>
        <v>4425</v>
      </c>
      <c r="C63" s="19" t="str">
        <f t="shared" si="7"/>
        <v>1148</v>
      </c>
      <c r="D63" s="4" t="str">
        <f t="shared" si="4"/>
        <v>115F</v>
      </c>
      <c r="E63" s="28">
        <f t="shared" si="3"/>
        <v>384</v>
      </c>
      <c r="F63" s="20" t="s">
        <v>172</v>
      </c>
      <c r="G63" s="429"/>
      <c r="H63" s="429"/>
      <c r="I63" s="334"/>
      <c r="J63" s="429"/>
    </row>
    <row r="64" spans="1:10" ht="15.95">
      <c r="A64" s="428"/>
      <c r="B64" s="3">
        <f t="shared" si="6"/>
        <v>4449</v>
      </c>
      <c r="C64" s="19" t="str">
        <f t="shared" si="7"/>
        <v>1160</v>
      </c>
      <c r="D64" s="4" t="str">
        <f t="shared" si="4"/>
        <v>1177</v>
      </c>
      <c r="E64" s="28">
        <f t="shared" si="3"/>
        <v>384</v>
      </c>
      <c r="F64" s="20" t="s">
        <v>173</v>
      </c>
      <c r="G64" s="429"/>
      <c r="H64" s="429"/>
      <c r="I64" s="334"/>
      <c r="J64" s="429"/>
    </row>
    <row r="65" spans="1:10" ht="15.95">
      <c r="A65" s="428"/>
      <c r="B65" s="3">
        <f t="shared" si="6"/>
        <v>4473</v>
      </c>
      <c r="C65" s="19" t="str">
        <f t="shared" si="7"/>
        <v>1178</v>
      </c>
      <c r="D65" s="4" t="str">
        <f t="shared" si="4"/>
        <v>118F</v>
      </c>
      <c r="E65" s="28">
        <f t="shared" si="3"/>
        <v>384</v>
      </c>
      <c r="F65" s="20" t="s">
        <v>174</v>
      </c>
      <c r="G65" s="429"/>
      <c r="H65" s="429"/>
      <c r="I65" s="334"/>
      <c r="J65" s="429"/>
    </row>
    <row r="66" spans="1:10" ht="15.95">
      <c r="A66" s="428"/>
      <c r="B66" s="3">
        <f t="shared" si="6"/>
        <v>4497</v>
      </c>
      <c r="C66" s="19" t="str">
        <f t="shared" si="7"/>
        <v>1190</v>
      </c>
      <c r="D66" s="4" t="str">
        <f t="shared" si="4"/>
        <v>11A7</v>
      </c>
      <c r="E66" s="28">
        <f t="shared" si="3"/>
        <v>384</v>
      </c>
      <c r="F66" s="20" t="s">
        <v>175</v>
      </c>
      <c r="G66" s="429"/>
      <c r="H66" s="429"/>
      <c r="I66" s="334"/>
      <c r="J66" s="429"/>
    </row>
    <row r="67" spans="1:10" ht="15.95">
      <c r="A67" s="428"/>
      <c r="B67" s="3">
        <f t="shared" si="6"/>
        <v>4521</v>
      </c>
      <c r="C67" s="19" t="str">
        <f t="shared" si="7"/>
        <v>11A8</v>
      </c>
      <c r="D67" s="4" t="str">
        <f t="shared" si="4"/>
        <v>11BF</v>
      </c>
      <c r="E67" s="28">
        <f t="shared" si="3"/>
        <v>384</v>
      </c>
      <c r="F67" s="20" t="s">
        <v>176</v>
      </c>
      <c r="G67" s="429"/>
      <c r="H67" s="429"/>
      <c r="I67" s="334"/>
      <c r="J67" s="429"/>
    </row>
    <row r="68" spans="1:10" ht="15.95">
      <c r="A68" s="428"/>
      <c r="B68" s="3">
        <f t="shared" si="6"/>
        <v>4545</v>
      </c>
      <c r="C68" s="19" t="s">
        <v>177</v>
      </c>
      <c r="D68" s="4" t="str">
        <f t="shared" si="4"/>
        <v>11DF</v>
      </c>
      <c r="E68" s="28">
        <f t="shared" si="3"/>
        <v>512</v>
      </c>
      <c r="F68" s="20" t="s">
        <v>178</v>
      </c>
      <c r="G68" s="429"/>
      <c r="H68" s="429"/>
      <c r="I68" s="334"/>
      <c r="J68" s="429"/>
    </row>
    <row r="69" spans="1:10" ht="15.95">
      <c r="A69" s="428"/>
      <c r="B69" s="3">
        <f t="shared" si="6"/>
        <v>4577</v>
      </c>
      <c r="C69" s="27" t="s">
        <v>179</v>
      </c>
      <c r="D69" s="4" t="str">
        <f t="shared" si="4"/>
        <v>11FF</v>
      </c>
      <c r="E69" s="28">
        <f t="shared" si="3"/>
        <v>512</v>
      </c>
      <c r="F69" s="20" t="s">
        <v>180</v>
      </c>
      <c r="G69" s="429"/>
      <c r="H69" s="429"/>
      <c r="I69" s="334"/>
      <c r="J69" s="429"/>
    </row>
    <row r="70" spans="1:10" ht="15.95">
      <c r="A70" s="428"/>
      <c r="B70" s="3">
        <f t="shared" si="6"/>
        <v>4609</v>
      </c>
      <c r="C70" s="19">
        <v>1200</v>
      </c>
      <c r="D70" s="4" t="str">
        <f t="shared" si="4"/>
        <v>121F</v>
      </c>
      <c r="E70" s="28">
        <f t="shared" si="3"/>
        <v>512</v>
      </c>
      <c r="F70" s="20" t="s">
        <v>181</v>
      </c>
      <c r="G70" s="429"/>
      <c r="H70" s="429"/>
      <c r="I70" s="334"/>
      <c r="J70" s="429"/>
    </row>
    <row r="71" spans="1:10" ht="15.95">
      <c r="A71" s="428"/>
      <c r="B71" s="3">
        <f t="shared" si="6"/>
        <v>4641</v>
      </c>
      <c r="C71" s="19">
        <v>1220</v>
      </c>
      <c r="D71" s="4" t="str">
        <f t="shared" si="4"/>
        <v>123F</v>
      </c>
      <c r="E71" s="28">
        <f t="shared" si="3"/>
        <v>512</v>
      </c>
      <c r="F71" s="20" t="s">
        <v>182</v>
      </c>
      <c r="G71" s="429"/>
      <c r="H71" s="429"/>
      <c r="I71" s="334"/>
      <c r="J71" s="429"/>
    </row>
    <row r="72" spans="1:10" ht="15.95">
      <c r="A72" s="430"/>
      <c r="B72" s="3">
        <f t="shared" si="6"/>
        <v>4673</v>
      </c>
      <c r="C72" s="27" t="s">
        <v>183</v>
      </c>
      <c r="D72" s="4" t="str">
        <f>DEC2HEX(HEX2DEC(C73)-1)</f>
        <v>1BFF</v>
      </c>
      <c r="E72" s="28">
        <f t="shared" si="3"/>
        <v>39936</v>
      </c>
      <c r="F72" s="2" t="s">
        <v>159</v>
      </c>
      <c r="G72" s="431"/>
      <c r="H72" s="431"/>
      <c r="I72" s="16"/>
      <c r="J72" s="431"/>
    </row>
    <row r="73" spans="1:10" ht="15.95">
      <c r="A73" s="427" t="s">
        <v>184</v>
      </c>
      <c r="B73" s="3">
        <f t="shared" si="6"/>
        <v>7169</v>
      </c>
      <c r="C73" s="27" t="s">
        <v>185</v>
      </c>
      <c r="D73" s="4" t="str">
        <f t="shared" ref="D73:D74" si="8">DEC2HEX(HEX2DEC(C74)-1)</f>
        <v>1F35</v>
      </c>
      <c r="E73" s="28">
        <f t="shared" si="3"/>
        <v>13152</v>
      </c>
      <c r="F73" s="2" t="s">
        <v>186</v>
      </c>
      <c r="G73" s="421" t="s">
        <v>187</v>
      </c>
      <c r="H73" s="421" t="s">
        <v>188</v>
      </c>
      <c r="I73" s="334"/>
      <c r="J73" s="16"/>
    </row>
    <row r="74" spans="1:10" ht="15.95">
      <c r="A74" s="430"/>
      <c r="B74" s="3">
        <f t="shared" si="6"/>
        <v>7991</v>
      </c>
      <c r="C74" s="27" t="s">
        <v>189</v>
      </c>
      <c r="D74" s="4" t="str">
        <f t="shared" si="8"/>
        <v>1F7F</v>
      </c>
      <c r="E74" s="28">
        <f t="shared" si="3"/>
        <v>1184</v>
      </c>
      <c r="F74" s="2" t="s">
        <v>159</v>
      </c>
      <c r="G74" s="431"/>
      <c r="H74" s="431"/>
      <c r="I74" s="16"/>
      <c r="J74" s="16"/>
    </row>
    <row r="75" spans="1:10" ht="15.95">
      <c r="A75" s="427" t="s">
        <v>190</v>
      </c>
      <c r="B75" s="3">
        <f t="shared" si="6"/>
        <v>8065</v>
      </c>
      <c r="C75" s="21" t="s">
        <v>191</v>
      </c>
      <c r="D75" s="4" t="str">
        <f t="shared" si="4"/>
        <v>1F9F</v>
      </c>
      <c r="E75" s="28">
        <f t="shared" si="3"/>
        <v>512</v>
      </c>
      <c r="F75" s="20" t="s">
        <v>192</v>
      </c>
      <c r="G75" s="2" t="s">
        <v>193</v>
      </c>
      <c r="H75" s="2" t="s">
        <v>194</v>
      </c>
      <c r="I75" s="2"/>
      <c r="J75" s="2"/>
    </row>
    <row r="76" spans="1:10" ht="61.5">
      <c r="A76" s="430"/>
      <c r="B76" s="15">
        <f t="shared" si="6"/>
        <v>8097</v>
      </c>
      <c r="C76" s="21" t="s">
        <v>195</v>
      </c>
      <c r="D76" s="4" t="s">
        <v>196</v>
      </c>
      <c r="E76" s="28">
        <f t="shared" si="3"/>
        <v>1536</v>
      </c>
      <c r="F76" s="20" t="s">
        <v>197</v>
      </c>
      <c r="G76" s="2" t="s">
        <v>198</v>
      </c>
      <c r="H76" s="5" t="s">
        <v>199</v>
      </c>
      <c r="I76" s="5"/>
      <c r="J76" s="2"/>
    </row>
    <row r="77" spans="1:10" ht="15.95">
      <c r="C77" s="21">
        <v>2000</v>
      </c>
    </row>
  </sheetData>
  <mergeCells count="14">
    <mergeCell ref="A75:A76"/>
    <mergeCell ref="A73:A74"/>
    <mergeCell ref="G73:G74"/>
    <mergeCell ref="H73:H74"/>
    <mergeCell ref="A4:A11"/>
    <mergeCell ref="A13:A28"/>
    <mergeCell ref="E13:E28"/>
    <mergeCell ref="G13:G28"/>
    <mergeCell ref="J31:J72"/>
    <mergeCell ref="A52:A72"/>
    <mergeCell ref="H13:H28"/>
    <mergeCell ref="A31:A51"/>
    <mergeCell ref="G31:G72"/>
    <mergeCell ref="H31:H72"/>
  </mergeCells>
  <phoneticPr fontId="1"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886-7CD8-42E0-9230-019EC22A238E}">
  <dimension ref="A1:I14"/>
  <sheetViews>
    <sheetView workbookViewId="0">
      <pane ySplit="1" topLeftCell="A4" activePane="bottomLeft" state="frozen"/>
      <selection pane="bottomLeft" activeCell="A12" sqref="A12"/>
    </sheetView>
  </sheetViews>
  <sheetFormatPr defaultColWidth="9" defaultRowHeight="15.95"/>
  <cols>
    <col min="1" max="1" width="14" style="239" customWidth="1"/>
    <col min="2" max="2" width="16.375" style="239" customWidth="1"/>
    <col min="3" max="3" width="37" style="239" customWidth="1"/>
    <col min="4" max="5" width="10" style="239" customWidth="1"/>
    <col min="6" max="6" width="13.125" style="239" customWidth="1"/>
    <col min="7" max="7" width="67.375" style="239" customWidth="1"/>
    <col min="8" max="8" width="23.125" style="239" customWidth="1"/>
    <col min="9" max="9" width="56.125" style="239" customWidth="1"/>
    <col min="10" max="16384" width="9" style="239"/>
  </cols>
  <sheetData>
    <row r="1" spans="1:9" s="320" customFormat="1" ht="39" thickBot="1">
      <c r="A1" s="319" t="s">
        <v>200</v>
      </c>
      <c r="B1" s="319" t="s">
        <v>201</v>
      </c>
      <c r="C1" s="319" t="s">
        <v>202</v>
      </c>
      <c r="D1" s="319" t="s">
        <v>203</v>
      </c>
      <c r="E1" s="319" t="s">
        <v>204</v>
      </c>
      <c r="F1" s="319" t="s">
        <v>205</v>
      </c>
      <c r="G1" s="319" t="s">
        <v>206</v>
      </c>
      <c r="H1" s="319" t="s">
        <v>207</v>
      </c>
      <c r="I1" s="319" t="s">
        <v>208</v>
      </c>
    </row>
    <row r="2" spans="1:9" ht="76.5">
      <c r="A2" s="18">
        <v>0</v>
      </c>
      <c r="B2" s="328" t="s">
        <v>209</v>
      </c>
      <c r="C2" s="317" t="s">
        <v>210</v>
      </c>
      <c r="D2" s="18">
        <v>16</v>
      </c>
      <c r="E2" s="18">
        <f t="shared" ref="E2:E11" si="0">QUOTIENT(D2+7,8)</f>
        <v>2</v>
      </c>
      <c r="F2" s="18">
        <f t="shared" ref="F2:F11" si="1">QUOTIENT(E2+1,2)</f>
        <v>1</v>
      </c>
      <c r="G2" s="326" t="s">
        <v>211</v>
      </c>
      <c r="H2" s="286" t="s">
        <v>212</v>
      </c>
      <c r="I2" s="318" t="s">
        <v>213</v>
      </c>
    </row>
    <row r="3" spans="1:9" ht="84.95">
      <c r="A3" s="5">
        <f>A2+F2</f>
        <v>1</v>
      </c>
      <c r="B3" s="242" t="str">
        <f t="shared" ref="B3:B12" si="2">DEC2HEX(HEX2DEC(B2)+F2)</f>
        <v>3E1</v>
      </c>
      <c r="C3" s="316" t="s">
        <v>55</v>
      </c>
      <c r="D3" s="5">
        <v>16</v>
      </c>
      <c r="E3" s="5">
        <f t="shared" si="0"/>
        <v>2</v>
      </c>
      <c r="F3" s="5">
        <f t="shared" si="1"/>
        <v>1</v>
      </c>
      <c r="G3" s="18" t="s">
        <v>214</v>
      </c>
      <c r="H3" s="248" t="s">
        <v>212</v>
      </c>
      <c r="I3" s="241" t="s">
        <v>213</v>
      </c>
    </row>
    <row r="4" spans="1:9" ht="45.75">
      <c r="A4" s="5">
        <f t="shared" ref="A4:A12" si="3">A3+F3</f>
        <v>2</v>
      </c>
      <c r="B4" s="345" t="str">
        <f t="shared" si="2"/>
        <v>3E2</v>
      </c>
      <c r="C4" s="346" t="s">
        <v>58</v>
      </c>
      <c r="D4" s="344">
        <v>16</v>
      </c>
      <c r="E4" s="344">
        <f t="shared" ref="E4:E8" si="4">QUOTIENT(D4+7,8)</f>
        <v>2</v>
      </c>
      <c r="F4" s="344">
        <f t="shared" ref="F4:F8" si="5">QUOTIENT(E4+1,2)</f>
        <v>1</v>
      </c>
      <c r="G4" s="344" t="s">
        <v>215</v>
      </c>
      <c r="H4" s="347" t="s">
        <v>212</v>
      </c>
      <c r="I4" s="5"/>
    </row>
    <row r="5" spans="1:9" ht="45.75">
      <c r="A5" s="5">
        <f t="shared" si="3"/>
        <v>3</v>
      </c>
      <c r="B5" s="242" t="str">
        <f t="shared" si="2"/>
        <v>3E3</v>
      </c>
      <c r="C5" s="316" t="s">
        <v>63</v>
      </c>
      <c r="D5" s="5">
        <v>16</v>
      </c>
      <c r="E5" s="5">
        <f t="shared" si="4"/>
        <v>2</v>
      </c>
      <c r="F5" s="5">
        <f t="shared" si="5"/>
        <v>1</v>
      </c>
      <c r="G5" s="5" t="s">
        <v>216</v>
      </c>
      <c r="H5" s="248" t="s">
        <v>212</v>
      </c>
      <c r="I5" s="5"/>
    </row>
    <row r="6" spans="1:9" ht="126" customHeight="1">
      <c r="A6" s="5">
        <f t="shared" si="3"/>
        <v>4</v>
      </c>
      <c r="B6" s="242" t="str">
        <f t="shared" si="2"/>
        <v>3E4</v>
      </c>
      <c r="C6" s="316" t="s">
        <v>68</v>
      </c>
      <c r="D6" s="5">
        <v>64</v>
      </c>
      <c r="E6" s="248">
        <f t="shared" si="4"/>
        <v>8</v>
      </c>
      <c r="F6" s="248">
        <f t="shared" si="5"/>
        <v>4</v>
      </c>
      <c r="G6" s="327" t="s">
        <v>217</v>
      </c>
      <c r="H6" s="327" t="s">
        <v>218</v>
      </c>
      <c r="I6" s="327" t="s">
        <v>219</v>
      </c>
    </row>
    <row r="7" spans="1:9" ht="45.75">
      <c r="A7" s="5">
        <f t="shared" si="3"/>
        <v>8</v>
      </c>
      <c r="B7" s="284" t="str">
        <f t="shared" si="2"/>
        <v>3E8</v>
      </c>
      <c r="C7" s="316" t="s">
        <v>75</v>
      </c>
      <c r="D7" s="247">
        <v>32</v>
      </c>
      <c r="E7" s="283">
        <f t="shared" si="4"/>
        <v>4</v>
      </c>
      <c r="F7" s="283">
        <f t="shared" si="5"/>
        <v>2</v>
      </c>
      <c r="G7" s="5" t="s">
        <v>220</v>
      </c>
      <c r="H7" s="327" t="s">
        <v>218</v>
      </c>
      <c r="I7" s="18"/>
    </row>
    <row r="8" spans="1:9" ht="45.75">
      <c r="A8" s="5">
        <f t="shared" si="3"/>
        <v>10</v>
      </c>
      <c r="B8" s="242" t="str">
        <f t="shared" si="2"/>
        <v>3EA</v>
      </c>
      <c r="C8" s="355" t="s">
        <v>81</v>
      </c>
      <c r="D8" s="5">
        <v>128</v>
      </c>
      <c r="E8" s="248">
        <f t="shared" si="4"/>
        <v>16</v>
      </c>
      <c r="F8" s="248">
        <f t="shared" si="5"/>
        <v>8</v>
      </c>
      <c r="G8" s="5" t="s">
        <v>221</v>
      </c>
      <c r="H8" s="327" t="s">
        <v>218</v>
      </c>
      <c r="I8" s="5"/>
    </row>
    <row r="9" spans="1:9" ht="15">
      <c r="A9" s="5">
        <f t="shared" ref="A9:A11" si="6">A8+F8</f>
        <v>18</v>
      </c>
      <c r="B9" s="242" t="str">
        <f t="shared" ref="B9:B11" si="7">DEC2HEX(HEX2DEC(B8)+F8)</f>
        <v>3F2</v>
      </c>
      <c r="C9" s="357" t="s">
        <v>222</v>
      </c>
      <c r="D9" s="358">
        <v>4</v>
      </c>
      <c r="E9" s="248">
        <f t="shared" ref="E9:E10" si="8">QUOTIENT(D9+7,8)</f>
        <v>1</v>
      </c>
      <c r="F9" s="248">
        <f t="shared" ref="F9:F10" si="9">QUOTIENT(E9+1,2)</f>
        <v>1</v>
      </c>
      <c r="G9" s="247" t="s">
        <v>223</v>
      </c>
      <c r="H9" s="356" t="s">
        <v>224</v>
      </c>
      <c r="I9" s="5"/>
    </row>
    <row r="10" spans="1:9" ht="15">
      <c r="A10" s="5">
        <f t="shared" si="6"/>
        <v>19</v>
      </c>
      <c r="B10" s="242" t="str">
        <f t="shared" si="7"/>
        <v>3F3</v>
      </c>
      <c r="C10" s="357" t="s">
        <v>225</v>
      </c>
      <c r="D10" s="358">
        <v>32</v>
      </c>
      <c r="E10" s="248">
        <f t="shared" si="8"/>
        <v>4</v>
      </c>
      <c r="F10" s="248">
        <f t="shared" si="9"/>
        <v>2</v>
      </c>
      <c r="G10" s="247" t="s">
        <v>226</v>
      </c>
      <c r="H10" s="356" t="s">
        <v>224</v>
      </c>
      <c r="I10" s="5"/>
    </row>
    <row r="11" spans="1:9" ht="18.75" customHeight="1" thickBot="1">
      <c r="A11" s="5">
        <f t="shared" si="6"/>
        <v>21</v>
      </c>
      <c r="B11" s="242" t="str">
        <f t="shared" si="7"/>
        <v>3F5</v>
      </c>
      <c r="C11" s="349" t="s">
        <v>85</v>
      </c>
      <c r="D11" s="247">
        <v>176</v>
      </c>
      <c r="E11" s="247">
        <f t="shared" si="0"/>
        <v>22</v>
      </c>
      <c r="F11" s="247">
        <f t="shared" si="1"/>
        <v>11</v>
      </c>
      <c r="G11" s="247" t="s">
        <v>159</v>
      </c>
      <c r="H11" s="247"/>
      <c r="I11" s="5"/>
    </row>
    <row r="12" spans="1:9" ht="19.5" customHeight="1" thickBot="1">
      <c r="A12" s="5">
        <f t="shared" si="3"/>
        <v>32</v>
      </c>
      <c r="B12" s="271" t="str">
        <f t="shared" si="2"/>
        <v>400</v>
      </c>
      <c r="C12" s="270" t="s">
        <v>227</v>
      </c>
      <c r="D12" s="271">
        <f>SUM(D2:D11)</f>
        <v>500</v>
      </c>
      <c r="E12" s="271">
        <f>SUM(E2:E11)</f>
        <v>63</v>
      </c>
      <c r="F12" s="271">
        <f>SUM(F2:F11)</f>
        <v>32</v>
      </c>
      <c r="G12" s="271"/>
      <c r="H12" s="272"/>
    </row>
    <row r="13" spans="1:9" ht="17.25" customHeight="1">
      <c r="B13" s="18" t="str">
        <f>DEC2HEX(F13)</f>
        <v>20</v>
      </c>
      <c r="C13" s="18" t="s">
        <v>228</v>
      </c>
      <c r="D13" s="18">
        <f>F12*16</f>
        <v>512</v>
      </c>
      <c r="E13" s="18">
        <f t="shared" ref="E13" si="10">QUOTIENT(D13+7,8)</f>
        <v>64</v>
      </c>
      <c r="F13" s="18">
        <f t="shared" ref="F13" si="11">QUOTIENT(E13+1,2)</f>
        <v>32</v>
      </c>
    </row>
    <row r="14" spans="1:9" ht="17.100000000000001">
      <c r="B14" s="5">
        <v>20</v>
      </c>
      <c r="C14" s="5" t="s">
        <v>229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831B-0566-4265-ADAE-2A0AE27B692F}">
  <sheetPr>
    <pageSetUpPr fitToPage="1"/>
  </sheetPr>
  <dimension ref="A1:CB153"/>
  <sheetViews>
    <sheetView tabSelected="1" topLeftCell="A52" zoomScale="137" zoomScaleNormal="55" workbookViewId="0">
      <selection activeCell="F67" sqref="F67"/>
    </sheetView>
  </sheetViews>
  <sheetFormatPr defaultColWidth="9" defaultRowHeight="15.95"/>
  <cols>
    <col min="1" max="1" width="12.625" style="237" customWidth="1"/>
    <col min="2" max="2" width="11.375" style="31" customWidth="1"/>
    <col min="3" max="3" width="24.125" style="31" customWidth="1"/>
    <col min="4" max="4" width="5.125" style="31" customWidth="1"/>
    <col min="5" max="5" width="9" style="31"/>
    <col min="6" max="6" width="44.125" style="31" customWidth="1"/>
    <col min="7" max="7" width="62.125" style="33" customWidth="1"/>
    <col min="8" max="8" width="8.625" style="33" customWidth="1"/>
    <col min="9" max="9" width="33.375" style="31" customWidth="1"/>
    <col min="10" max="10" width="16.375" style="31" customWidth="1"/>
    <col min="11" max="11" width="16" style="34" customWidth="1"/>
    <col min="12" max="12" width="17.5" style="35" customWidth="1"/>
    <col min="13" max="16384" width="9" style="36"/>
  </cols>
  <sheetData>
    <row r="1" spans="1:34">
      <c r="A1" s="32" t="s">
        <v>230</v>
      </c>
    </row>
    <row r="2" spans="1:34">
      <c r="A2" s="37"/>
    </row>
    <row r="3" spans="1:34" ht="46.5" customHeight="1">
      <c r="A3" s="38" t="s">
        <v>231</v>
      </c>
      <c r="B3" s="39" t="s">
        <v>232</v>
      </c>
      <c r="C3" s="39" t="s">
        <v>233</v>
      </c>
      <c r="D3" s="39" t="s">
        <v>234</v>
      </c>
      <c r="E3" s="39" t="s">
        <v>235</v>
      </c>
      <c r="F3" s="39" t="s">
        <v>236</v>
      </c>
      <c r="G3" s="40" t="s">
        <v>237</v>
      </c>
      <c r="H3" s="40" t="s">
        <v>238</v>
      </c>
      <c r="I3" s="40" t="s">
        <v>39</v>
      </c>
      <c r="J3" s="40" t="s">
        <v>239</v>
      </c>
      <c r="K3" s="39" t="s">
        <v>240</v>
      </c>
      <c r="L3" s="40" t="s">
        <v>241</v>
      </c>
    </row>
    <row r="4" spans="1:34" s="44" customFormat="1">
      <c r="A4" s="432"/>
      <c r="B4" s="432"/>
      <c r="C4" s="432"/>
      <c r="D4" s="432"/>
      <c r="E4" s="432"/>
      <c r="F4" s="432"/>
      <c r="G4" s="432"/>
      <c r="H4" s="432"/>
      <c r="I4" s="432"/>
      <c r="J4" s="432"/>
      <c r="K4" s="433"/>
      <c r="L4" s="41"/>
      <c r="M4" s="42"/>
      <c r="N4" s="42"/>
      <c r="O4" s="42"/>
      <c r="P4" s="42"/>
      <c r="Q4" s="42"/>
      <c r="R4" s="42"/>
      <c r="S4" s="42"/>
      <c r="T4" s="42"/>
      <c r="U4" s="42"/>
      <c r="V4" s="42"/>
      <c r="W4" s="42"/>
      <c r="X4" s="42"/>
      <c r="Y4" s="42"/>
      <c r="Z4" s="42"/>
      <c r="AA4" s="42"/>
      <c r="AB4" s="42"/>
      <c r="AC4" s="42"/>
      <c r="AD4" s="42"/>
      <c r="AE4" s="42"/>
      <c r="AF4" s="42"/>
      <c r="AG4" s="42"/>
      <c r="AH4" s="43"/>
    </row>
    <row r="5" spans="1:34" ht="33.950000000000003">
      <c r="A5" s="403">
        <v>400</v>
      </c>
      <c r="B5" s="403" t="s">
        <v>242</v>
      </c>
      <c r="C5" s="403" t="s">
        <v>243</v>
      </c>
      <c r="D5" s="48">
        <v>15</v>
      </c>
      <c r="E5" s="48">
        <v>15</v>
      </c>
      <c r="F5" s="48" t="s">
        <v>244</v>
      </c>
      <c r="G5" s="50" t="s">
        <v>245</v>
      </c>
      <c r="H5" s="51" t="s">
        <v>246</v>
      </c>
      <c r="I5" s="49" t="s">
        <v>247</v>
      </c>
      <c r="J5" s="49"/>
      <c r="K5" s="48" t="s">
        <v>248</v>
      </c>
      <c r="L5" s="50"/>
    </row>
    <row r="6" spans="1:34" s="57" customFormat="1" ht="33.950000000000003">
      <c r="A6" s="404"/>
      <c r="B6" s="404"/>
      <c r="C6" s="404"/>
      <c r="D6" s="52">
        <v>14</v>
      </c>
      <c r="E6" s="52">
        <v>14</v>
      </c>
      <c r="F6" s="324" t="s">
        <v>249</v>
      </c>
      <c r="G6" s="100" t="s">
        <v>250</v>
      </c>
      <c r="H6" s="53" t="s">
        <v>246</v>
      </c>
      <c r="I6" s="53" t="s">
        <v>251</v>
      </c>
      <c r="J6" s="53"/>
      <c r="K6" s="54" t="s">
        <v>248</v>
      </c>
      <c r="L6" s="54"/>
      <c r="M6" s="55"/>
      <c r="N6" s="55"/>
      <c r="O6" s="55"/>
      <c r="P6" s="55"/>
      <c r="Q6" s="55"/>
      <c r="R6" s="55"/>
      <c r="S6" s="55"/>
      <c r="T6" s="55"/>
      <c r="U6" s="55"/>
      <c r="V6" s="55"/>
      <c r="W6" s="55"/>
      <c r="X6" s="55"/>
      <c r="Y6" s="55"/>
      <c r="Z6" s="55"/>
      <c r="AA6" s="55"/>
      <c r="AB6" s="55"/>
      <c r="AC6" s="55"/>
      <c r="AD6" s="55"/>
      <c r="AE6" s="55"/>
      <c r="AF6" s="55"/>
      <c r="AG6" s="55"/>
      <c r="AH6" s="56"/>
    </row>
    <row r="7" spans="1:34" s="61" customFormat="1" ht="102">
      <c r="A7" s="404"/>
      <c r="B7" s="404"/>
      <c r="C7" s="404"/>
      <c r="D7" s="52">
        <v>13</v>
      </c>
      <c r="E7" s="52">
        <v>13</v>
      </c>
      <c r="F7" s="58" t="s">
        <v>252</v>
      </c>
      <c r="G7" s="59" t="s">
        <v>253</v>
      </c>
      <c r="H7" s="51" t="s">
        <v>246</v>
      </c>
      <c r="I7" s="51" t="s">
        <v>254</v>
      </c>
      <c r="J7" s="51"/>
      <c r="K7" s="54" t="s">
        <v>248</v>
      </c>
      <c r="L7" s="50"/>
      <c r="M7" s="36"/>
      <c r="N7" s="36"/>
      <c r="O7" s="36"/>
      <c r="P7" s="36"/>
      <c r="Q7" s="36"/>
      <c r="R7" s="36"/>
      <c r="S7" s="36"/>
      <c r="T7" s="36"/>
      <c r="U7" s="36"/>
      <c r="V7" s="36"/>
      <c r="W7" s="36"/>
      <c r="X7" s="36"/>
      <c r="Y7" s="36"/>
      <c r="Z7" s="36"/>
      <c r="AA7" s="36"/>
      <c r="AB7" s="36"/>
      <c r="AC7" s="36"/>
      <c r="AD7" s="36"/>
      <c r="AE7" s="36"/>
      <c r="AF7" s="36"/>
      <c r="AG7" s="36"/>
      <c r="AH7" s="60"/>
    </row>
    <row r="8" spans="1:34" ht="17.100000000000001">
      <c r="A8" s="404"/>
      <c r="B8" s="404"/>
      <c r="C8" s="404"/>
      <c r="D8" s="48">
        <v>12</v>
      </c>
      <c r="E8" s="48">
        <v>12</v>
      </c>
      <c r="F8" s="62" t="s">
        <v>255</v>
      </c>
      <c r="G8" s="70" t="s">
        <v>256</v>
      </c>
      <c r="H8" s="64" t="s">
        <v>246</v>
      </c>
      <c r="I8" s="64"/>
      <c r="J8" s="64"/>
      <c r="K8" s="34" t="s">
        <v>257</v>
      </c>
      <c r="L8" s="34"/>
    </row>
    <row r="9" spans="1:34" ht="17.100000000000001">
      <c r="A9" s="404"/>
      <c r="B9" s="404"/>
      <c r="C9" s="404"/>
      <c r="D9" s="47">
        <v>11</v>
      </c>
      <c r="E9" s="47">
        <v>11</v>
      </c>
      <c r="F9" s="62" t="s">
        <v>258</v>
      </c>
      <c r="G9" s="282" t="s">
        <v>259</v>
      </c>
      <c r="H9" s="66" t="s">
        <v>246</v>
      </c>
      <c r="I9" s="66"/>
      <c r="J9" s="66"/>
      <c r="K9" s="34" t="s">
        <v>257</v>
      </c>
      <c r="L9" s="34"/>
    </row>
    <row r="10" spans="1:34" s="61" customFormat="1" ht="17.100000000000001">
      <c r="A10" s="404"/>
      <c r="B10" s="404"/>
      <c r="C10" s="404"/>
      <c r="D10" s="230">
        <v>10</v>
      </c>
      <c r="E10" s="230">
        <v>10</v>
      </c>
      <c r="F10" s="92" t="s">
        <v>260</v>
      </c>
      <c r="G10" s="108" t="s">
        <v>261</v>
      </c>
      <c r="H10" s="64" t="s">
        <v>246</v>
      </c>
      <c r="I10" s="51"/>
      <c r="J10" s="51"/>
      <c r="K10" s="34" t="s">
        <v>257</v>
      </c>
      <c r="L10" s="70"/>
      <c r="M10" s="36"/>
      <c r="N10" s="36"/>
      <c r="O10" s="36"/>
      <c r="P10" s="36"/>
      <c r="Q10" s="36"/>
      <c r="R10" s="36"/>
      <c r="S10" s="36"/>
      <c r="T10" s="36"/>
      <c r="U10" s="36"/>
      <c r="V10" s="36"/>
      <c r="W10" s="36"/>
      <c r="X10" s="36"/>
      <c r="Y10" s="36"/>
      <c r="Z10" s="36"/>
      <c r="AA10" s="36"/>
      <c r="AB10" s="36"/>
      <c r="AC10" s="36"/>
      <c r="AD10" s="36"/>
      <c r="AE10" s="36"/>
      <c r="AF10" s="36"/>
      <c r="AG10" s="36"/>
      <c r="AH10" s="60"/>
    </row>
    <row r="11" spans="1:34" ht="68.099999999999994">
      <c r="A11" s="404"/>
      <c r="B11" s="404"/>
      <c r="C11" s="404"/>
      <c r="D11" s="48">
        <v>9</v>
      </c>
      <c r="E11" s="48">
        <v>9</v>
      </c>
      <c r="F11" s="92" t="s">
        <v>262</v>
      </c>
      <c r="G11" s="70" t="s">
        <v>263</v>
      </c>
      <c r="H11" s="64" t="s">
        <v>246</v>
      </c>
      <c r="I11" s="303"/>
      <c r="J11" s="303"/>
      <c r="K11" s="34" t="s">
        <v>257</v>
      </c>
      <c r="L11" s="70"/>
    </row>
    <row r="12" spans="1:34" ht="51">
      <c r="A12" s="404"/>
      <c r="B12" s="404"/>
      <c r="C12" s="404"/>
      <c r="D12" s="47">
        <v>8</v>
      </c>
      <c r="E12" s="47">
        <v>8</v>
      </c>
      <c r="F12" s="96" t="s">
        <v>264</v>
      </c>
      <c r="G12" s="278" t="s">
        <v>265</v>
      </c>
      <c r="H12" s="51" t="s">
        <v>246</v>
      </c>
      <c r="I12" s="68"/>
      <c r="J12" s="68"/>
      <c r="K12" s="69" t="s">
        <v>257</v>
      </c>
      <c r="L12" s="69"/>
    </row>
    <row r="13" spans="1:34" ht="17.100000000000001">
      <c r="A13" s="404"/>
      <c r="B13" s="404"/>
      <c r="C13" s="404"/>
      <c r="D13" s="48">
        <v>7</v>
      </c>
      <c r="E13" s="48">
        <v>7</v>
      </c>
      <c r="F13" s="48" t="s">
        <v>266</v>
      </c>
      <c r="G13" s="50" t="s">
        <v>267</v>
      </c>
      <c r="H13" s="51" t="s">
        <v>246</v>
      </c>
      <c r="I13" s="51"/>
      <c r="J13" s="51"/>
      <c r="K13" s="34" t="s">
        <v>248</v>
      </c>
      <c r="L13" s="50"/>
    </row>
    <row r="14" spans="1:34" ht="17.100000000000001">
      <c r="A14" s="404"/>
      <c r="B14" s="404"/>
      <c r="C14" s="404"/>
      <c r="D14" s="48">
        <v>6</v>
      </c>
      <c r="E14" s="48">
        <v>6</v>
      </c>
      <c r="F14" s="92" t="s">
        <v>268</v>
      </c>
      <c r="G14" s="325" t="s">
        <v>269</v>
      </c>
      <c r="H14" s="51" t="s">
        <v>246</v>
      </c>
      <c r="I14" s="51"/>
      <c r="J14" s="51"/>
      <c r="K14" s="48" t="s">
        <v>248</v>
      </c>
      <c r="L14" s="50"/>
    </row>
    <row r="15" spans="1:34" ht="17.100000000000001">
      <c r="A15" s="404"/>
      <c r="B15" s="404"/>
      <c r="C15" s="404"/>
      <c r="D15" s="48">
        <v>5</v>
      </c>
      <c r="E15" s="48">
        <v>5</v>
      </c>
      <c r="F15" s="48" t="s">
        <v>270</v>
      </c>
      <c r="G15" s="50" t="s">
        <v>271</v>
      </c>
      <c r="H15" s="51" t="s">
        <v>246</v>
      </c>
      <c r="I15" s="51"/>
      <c r="J15" s="51"/>
      <c r="K15" s="48" t="s">
        <v>248</v>
      </c>
      <c r="L15" s="50"/>
    </row>
    <row r="16" spans="1:34" ht="16.5">
      <c r="A16" s="404"/>
      <c r="B16" s="404"/>
      <c r="C16" s="404"/>
      <c r="D16" s="48">
        <v>4</v>
      </c>
      <c r="E16" s="48">
        <v>4</v>
      </c>
      <c r="F16" s="70" t="s">
        <v>272</v>
      </c>
      <c r="G16" s="70" t="s">
        <v>273</v>
      </c>
      <c r="H16" s="64" t="s">
        <v>246</v>
      </c>
      <c r="I16" s="64"/>
      <c r="J16" s="64"/>
      <c r="K16" s="34" t="s">
        <v>248</v>
      </c>
      <c r="L16" s="50"/>
    </row>
    <row r="17" spans="1:80" ht="17.100000000000001">
      <c r="A17" s="404"/>
      <c r="B17" s="404"/>
      <c r="C17" s="404"/>
      <c r="D17" s="52">
        <v>3</v>
      </c>
      <c r="E17" s="52">
        <v>3</v>
      </c>
      <c r="F17" s="52" t="s">
        <v>274</v>
      </c>
      <c r="G17" s="50" t="s">
        <v>275</v>
      </c>
      <c r="H17" s="51" t="s">
        <v>246</v>
      </c>
      <c r="I17" s="49"/>
      <c r="J17" s="49"/>
      <c r="K17" s="34" t="s">
        <v>248</v>
      </c>
      <c r="L17" s="50"/>
    </row>
    <row r="18" spans="1:80" ht="17.100000000000001">
      <c r="A18" s="404"/>
      <c r="B18" s="404"/>
      <c r="C18" s="404"/>
      <c r="D18" s="48">
        <v>2</v>
      </c>
      <c r="E18" s="48">
        <v>2</v>
      </c>
      <c r="F18" s="52" t="s">
        <v>276</v>
      </c>
      <c r="G18" s="50" t="s">
        <v>277</v>
      </c>
      <c r="H18" s="51" t="s">
        <v>246</v>
      </c>
      <c r="I18" s="49"/>
      <c r="J18" s="49"/>
      <c r="K18" s="34" t="s">
        <v>248</v>
      </c>
      <c r="L18" s="50"/>
    </row>
    <row r="19" spans="1:80" ht="17.100000000000001">
      <c r="A19" s="404"/>
      <c r="B19" s="404"/>
      <c r="C19" s="404"/>
      <c r="D19" s="47">
        <v>1</v>
      </c>
      <c r="E19" s="47">
        <v>1</v>
      </c>
      <c r="F19" s="71" t="s">
        <v>278</v>
      </c>
      <c r="G19" s="72" t="s">
        <v>279</v>
      </c>
      <c r="H19" s="68" t="s">
        <v>246</v>
      </c>
      <c r="I19" s="65"/>
      <c r="J19" s="65"/>
      <c r="K19" s="69" t="s">
        <v>248</v>
      </c>
      <c r="L19" s="72"/>
    </row>
    <row r="20" spans="1:80" s="77" customFormat="1" ht="16.5">
      <c r="A20" s="405"/>
      <c r="B20" s="405"/>
      <c r="C20" s="405"/>
      <c r="D20" s="73">
        <v>0</v>
      </c>
      <c r="E20" s="73">
        <v>0</v>
      </c>
      <c r="F20" s="74" t="s">
        <v>280</v>
      </c>
      <c r="G20" s="74" t="s">
        <v>281</v>
      </c>
      <c r="H20" s="75" t="s">
        <v>246</v>
      </c>
      <c r="I20" s="75"/>
      <c r="J20" s="75"/>
      <c r="K20" s="76" t="s">
        <v>248</v>
      </c>
      <c r="L20" s="76"/>
    </row>
    <row r="21" spans="1:80" s="83" customFormat="1" ht="33.950000000000003">
      <c r="A21" s="80" t="s">
        <v>282</v>
      </c>
      <c r="B21" s="78" t="s">
        <v>283</v>
      </c>
      <c r="C21" s="81" t="s">
        <v>284</v>
      </c>
      <c r="D21" s="78">
        <v>15</v>
      </c>
      <c r="E21" s="78">
        <v>0</v>
      </c>
      <c r="F21" s="78" t="s">
        <v>285</v>
      </c>
      <c r="G21" s="81" t="s">
        <v>286</v>
      </c>
      <c r="H21" s="82"/>
      <c r="I21" s="79"/>
      <c r="J21" s="79"/>
      <c r="K21" s="78" t="s">
        <v>248</v>
      </c>
      <c r="L21" s="81"/>
    </row>
    <row r="22" spans="1:80" s="91" customFormat="1" ht="17.100000000000001">
      <c r="A22" s="406" t="s">
        <v>287</v>
      </c>
      <c r="B22" s="407" t="s">
        <v>288</v>
      </c>
      <c r="C22" s="407" t="s">
        <v>289</v>
      </c>
      <c r="D22" s="84">
        <v>15</v>
      </c>
      <c r="E22" s="84">
        <v>15</v>
      </c>
      <c r="F22" s="304" t="s">
        <v>159</v>
      </c>
      <c r="G22" s="86" t="s">
        <v>159</v>
      </c>
      <c r="H22" s="86"/>
      <c r="I22" s="87"/>
      <c r="J22" s="35"/>
      <c r="K22" s="88"/>
      <c r="L22" s="89" t="s">
        <v>290</v>
      </c>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row>
    <row r="23" spans="1:80" s="95" customFormat="1" ht="17.100000000000001">
      <c r="A23" s="370"/>
      <c r="B23" s="371"/>
      <c r="C23" s="371"/>
      <c r="D23" s="48">
        <v>14</v>
      </c>
      <c r="E23" s="48">
        <v>14</v>
      </c>
      <c r="F23" s="230" t="s">
        <v>159</v>
      </c>
      <c r="G23" s="72" t="s">
        <v>159</v>
      </c>
      <c r="H23" s="50"/>
      <c r="I23" s="48"/>
      <c r="J23" s="228"/>
      <c r="K23" s="93"/>
      <c r="L23" s="94" t="s">
        <v>290</v>
      </c>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row>
    <row r="24" spans="1:80" s="61" customFormat="1" ht="16.5">
      <c r="A24" s="370"/>
      <c r="B24" s="371"/>
      <c r="C24" s="371"/>
      <c r="D24" s="48">
        <v>13</v>
      </c>
      <c r="E24" s="48">
        <v>13</v>
      </c>
      <c r="F24" s="96" t="s">
        <v>291</v>
      </c>
      <c r="G24" s="72" t="s">
        <v>159</v>
      </c>
      <c r="H24" s="72"/>
      <c r="I24" s="72"/>
      <c r="J24" s="312"/>
      <c r="K24" s="97"/>
      <c r="L24" s="94" t="s">
        <v>290</v>
      </c>
    </row>
    <row r="25" spans="1:80" s="61" customFormat="1" ht="51">
      <c r="A25" s="370"/>
      <c r="B25" s="371"/>
      <c r="C25" s="371"/>
      <c r="D25" s="48">
        <v>12</v>
      </c>
      <c r="E25" s="48">
        <v>12</v>
      </c>
      <c r="F25" s="92" t="s">
        <v>292</v>
      </c>
      <c r="G25" s="50" t="s">
        <v>293</v>
      </c>
      <c r="H25" s="50" t="s">
        <v>294</v>
      </c>
      <c r="I25" s="98"/>
      <c r="J25" s="98" t="s">
        <v>295</v>
      </c>
      <c r="K25" s="101"/>
      <c r="L25" s="94" t="s">
        <v>290</v>
      </c>
    </row>
    <row r="26" spans="1:80" s="61" customFormat="1" ht="68.099999999999994">
      <c r="A26" s="370"/>
      <c r="B26" s="371"/>
      <c r="C26" s="371"/>
      <c r="D26" s="48">
        <v>11</v>
      </c>
      <c r="E26" s="48">
        <v>11</v>
      </c>
      <c r="F26" s="96" t="s">
        <v>296</v>
      </c>
      <c r="G26" s="72" t="s">
        <v>297</v>
      </c>
      <c r="H26" s="72" t="s">
        <v>294</v>
      </c>
      <c r="I26" s="102"/>
      <c r="J26" s="98" t="s">
        <v>295</v>
      </c>
      <c r="K26" s="101"/>
      <c r="L26" s="94" t="s">
        <v>290</v>
      </c>
    </row>
    <row r="27" spans="1:80" s="61" customFormat="1" ht="51">
      <c r="A27" s="370"/>
      <c r="B27" s="371"/>
      <c r="C27" s="371"/>
      <c r="D27" s="48">
        <v>10</v>
      </c>
      <c r="E27" s="48">
        <v>10</v>
      </c>
      <c r="F27" s="99" t="s">
        <v>298</v>
      </c>
      <c r="G27" s="100" t="s">
        <v>299</v>
      </c>
      <c r="H27" s="72" t="s">
        <v>294</v>
      </c>
      <c r="I27" s="102"/>
      <c r="J27" s="98" t="s">
        <v>295</v>
      </c>
      <c r="K27" s="103"/>
      <c r="L27" s="104"/>
    </row>
    <row r="28" spans="1:80" s="95" customFormat="1" ht="84.95">
      <c r="A28" s="370"/>
      <c r="B28" s="371"/>
      <c r="C28" s="371"/>
      <c r="D28" s="48">
        <v>9</v>
      </c>
      <c r="E28" s="48">
        <v>8</v>
      </c>
      <c r="F28" s="99" t="s">
        <v>300</v>
      </c>
      <c r="G28" s="100" t="s">
        <v>301</v>
      </c>
      <c r="H28" s="50" t="s">
        <v>302</v>
      </c>
      <c r="I28" s="321" t="s">
        <v>303</v>
      </c>
      <c r="J28" s="50" t="s">
        <v>304</v>
      </c>
      <c r="K28" s="93"/>
      <c r="L28" s="94" t="s">
        <v>290</v>
      </c>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c r="BO28" s="61"/>
      <c r="BP28" s="61"/>
      <c r="BQ28" s="61"/>
      <c r="BR28" s="61"/>
      <c r="BS28" s="61"/>
      <c r="BT28" s="61"/>
      <c r="BU28" s="61"/>
      <c r="BV28" s="61"/>
      <c r="BW28" s="61"/>
      <c r="BX28" s="61"/>
      <c r="BY28" s="61"/>
      <c r="BZ28" s="61"/>
      <c r="CA28" s="61"/>
      <c r="CB28" s="61"/>
    </row>
    <row r="29" spans="1:80" s="67" customFormat="1" ht="68.099999999999994">
      <c r="A29" s="370"/>
      <c r="B29" s="371"/>
      <c r="C29" s="371"/>
      <c r="D29" s="48">
        <v>7</v>
      </c>
      <c r="E29" s="48">
        <v>7</v>
      </c>
      <c r="F29" s="99" t="s">
        <v>305</v>
      </c>
      <c r="G29" s="100" t="s">
        <v>306</v>
      </c>
      <c r="H29" s="50" t="s">
        <v>302</v>
      </c>
      <c r="I29" s="322" t="s">
        <v>307</v>
      </c>
      <c r="J29" s="301" t="s">
        <v>308</v>
      </c>
      <c r="K29" s="105"/>
      <c r="L29" s="94" t="s">
        <v>290</v>
      </c>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row>
    <row r="30" spans="1:80" s="67" customFormat="1" ht="68.099999999999994">
      <c r="A30" s="370"/>
      <c r="B30" s="371"/>
      <c r="C30" s="371"/>
      <c r="D30" s="52">
        <v>6</v>
      </c>
      <c r="E30" s="52">
        <v>6</v>
      </c>
      <c r="F30" s="99" t="s">
        <v>309</v>
      </c>
      <c r="G30" s="100" t="s">
        <v>306</v>
      </c>
      <c r="H30" s="50" t="s">
        <v>302</v>
      </c>
      <c r="I30" s="322" t="s">
        <v>307</v>
      </c>
      <c r="J30" s="301" t="s">
        <v>308</v>
      </c>
      <c r="K30" s="105"/>
      <c r="L30" s="101" t="s">
        <v>248</v>
      </c>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row>
    <row r="31" spans="1:80" ht="68.099999999999994">
      <c r="A31" s="370"/>
      <c r="B31" s="371"/>
      <c r="C31" s="371"/>
      <c r="D31" s="48">
        <v>5</v>
      </c>
      <c r="E31" s="48">
        <v>5</v>
      </c>
      <c r="F31" s="98" t="s">
        <v>310</v>
      </c>
      <c r="G31" s="100" t="s">
        <v>311</v>
      </c>
      <c r="H31" s="50" t="s">
        <v>302</v>
      </c>
      <c r="I31" s="195"/>
      <c r="J31" s="48" t="s">
        <v>312</v>
      </c>
      <c r="K31" s="109"/>
      <c r="L31" s="101" t="s">
        <v>248</v>
      </c>
    </row>
    <row r="32" spans="1:80" s="67" customFormat="1" ht="51">
      <c r="A32" s="370"/>
      <c r="B32" s="371"/>
      <c r="C32" s="371"/>
      <c r="D32" s="52">
        <v>4</v>
      </c>
      <c r="E32" s="52">
        <v>4</v>
      </c>
      <c r="F32" s="107" t="s">
        <v>313</v>
      </c>
      <c r="G32" s="108" t="s">
        <v>314</v>
      </c>
      <c r="H32" s="50" t="s">
        <v>302</v>
      </c>
      <c r="I32" s="110" t="s">
        <v>315</v>
      </c>
      <c r="J32" s="50" t="s">
        <v>316</v>
      </c>
      <c r="K32" s="105"/>
      <c r="L32" s="101" t="s">
        <v>248</v>
      </c>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row>
    <row r="33" spans="1:80" s="67" customFormat="1" ht="126" customHeight="1">
      <c r="A33" s="370"/>
      <c r="B33" s="371"/>
      <c r="C33" s="371"/>
      <c r="D33" s="52">
        <v>3</v>
      </c>
      <c r="E33" s="52">
        <v>3</v>
      </c>
      <c r="F33" s="108" t="s">
        <v>317</v>
      </c>
      <c r="G33" s="50" t="s">
        <v>318</v>
      </c>
      <c r="H33" s="51" t="s">
        <v>302</v>
      </c>
      <c r="I33" s="49"/>
      <c r="J33" s="48" t="s">
        <v>319</v>
      </c>
      <c r="K33" s="105"/>
      <c r="L33" s="101" t="s">
        <v>248</v>
      </c>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row>
    <row r="34" spans="1:80" s="67" customFormat="1" ht="94.5" customHeight="1">
      <c r="A34" s="370"/>
      <c r="B34" s="371"/>
      <c r="C34" s="371"/>
      <c r="D34" s="48">
        <v>2</v>
      </c>
      <c r="E34" s="48">
        <v>2</v>
      </c>
      <c r="F34" s="48" t="s">
        <v>320</v>
      </c>
      <c r="G34" s="50" t="s">
        <v>321</v>
      </c>
      <c r="H34" s="51" t="s">
        <v>302</v>
      </c>
      <c r="I34" s="51" t="s">
        <v>322</v>
      </c>
      <c r="J34" s="51" t="s">
        <v>295</v>
      </c>
      <c r="K34" s="49"/>
      <c r="L34" s="101" t="s">
        <v>248</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row>
    <row r="35" spans="1:80" ht="94.5" customHeight="1">
      <c r="A35" s="370"/>
      <c r="B35" s="371"/>
      <c r="C35" s="371"/>
      <c r="D35" s="48">
        <v>1</v>
      </c>
      <c r="E35" s="48">
        <v>1</v>
      </c>
      <c r="F35" s="48" t="s">
        <v>323</v>
      </c>
      <c r="G35" s="50" t="s">
        <v>324</v>
      </c>
      <c r="H35" s="51" t="s">
        <v>302</v>
      </c>
      <c r="I35" s="51" t="s">
        <v>322</v>
      </c>
      <c r="J35" s="51" t="s">
        <v>295</v>
      </c>
      <c r="K35" s="111"/>
      <c r="L35" s="112" t="s">
        <v>248</v>
      </c>
    </row>
    <row r="36" spans="1:80" ht="51.95" thickBot="1">
      <c r="A36" s="374"/>
      <c r="B36" s="375"/>
      <c r="C36" s="375"/>
      <c r="D36" s="114">
        <v>0</v>
      </c>
      <c r="E36" s="114">
        <v>0</v>
      </c>
      <c r="F36" s="114" t="s">
        <v>325</v>
      </c>
      <c r="G36" s="115" t="s">
        <v>326</v>
      </c>
      <c r="H36" s="116" t="s">
        <v>302</v>
      </c>
      <c r="I36" s="117" t="s">
        <v>327</v>
      </c>
      <c r="J36" s="117" t="s">
        <v>304</v>
      </c>
      <c r="K36" s="118"/>
      <c r="L36" s="119" t="s">
        <v>248</v>
      </c>
    </row>
    <row r="37" spans="1:80" s="127" customFormat="1" ht="33.950000000000003">
      <c r="A37" s="122" t="s">
        <v>328</v>
      </c>
      <c r="B37" s="120" t="s">
        <v>329</v>
      </c>
      <c r="C37" s="123" t="s">
        <v>330</v>
      </c>
      <c r="D37" s="120">
        <v>15</v>
      </c>
      <c r="E37" s="120">
        <v>8</v>
      </c>
      <c r="F37" s="120" t="s">
        <v>331</v>
      </c>
      <c r="G37" s="123" t="s">
        <v>332</v>
      </c>
      <c r="H37" s="124"/>
      <c r="I37" s="124"/>
      <c r="J37" s="124"/>
      <c r="K37" s="125"/>
      <c r="L37" s="126"/>
    </row>
    <row r="38" spans="1:80" s="136" customFormat="1">
      <c r="A38" s="392">
        <v>404</v>
      </c>
      <c r="B38" s="395" t="s">
        <v>333</v>
      </c>
      <c r="C38" s="398" t="s">
        <v>334</v>
      </c>
      <c r="D38" s="128">
        <v>15</v>
      </c>
      <c r="E38" s="128">
        <v>11</v>
      </c>
      <c r="F38" s="128" t="s">
        <v>118</v>
      </c>
      <c r="G38" s="130"/>
      <c r="H38" s="131"/>
      <c r="I38" s="129"/>
      <c r="J38" s="129"/>
      <c r="K38" s="132"/>
      <c r="L38" s="133"/>
      <c r="M38" s="134"/>
      <c r="N38" s="134"/>
      <c r="O38" s="134"/>
      <c r="P38" s="134"/>
      <c r="Q38" s="134"/>
      <c r="R38" s="134"/>
      <c r="S38" s="134"/>
      <c r="T38" s="134"/>
      <c r="U38" s="134"/>
      <c r="V38" s="134"/>
      <c r="W38" s="134"/>
      <c r="X38" s="134"/>
      <c r="Y38" s="134"/>
      <c r="Z38" s="134"/>
      <c r="AA38" s="134"/>
      <c r="AB38" s="134"/>
      <c r="AC38" s="134"/>
      <c r="AD38" s="134"/>
      <c r="AE38" s="134"/>
      <c r="AF38" s="134"/>
      <c r="AG38" s="134"/>
      <c r="AH38" s="135"/>
    </row>
    <row r="39" spans="1:80" s="144" customFormat="1" ht="33.950000000000003">
      <c r="A39" s="393"/>
      <c r="B39" s="396"/>
      <c r="C39" s="399"/>
      <c r="D39" s="138">
        <v>10</v>
      </c>
      <c r="E39" s="138">
        <v>1</v>
      </c>
      <c r="F39" s="138" t="s">
        <v>335</v>
      </c>
      <c r="G39" s="139" t="s">
        <v>336</v>
      </c>
      <c r="H39" s="139" t="s">
        <v>302</v>
      </c>
      <c r="I39" s="140" t="s">
        <v>337</v>
      </c>
      <c r="J39" s="51" t="s">
        <v>295</v>
      </c>
      <c r="K39" s="141"/>
      <c r="L39" s="142" t="s">
        <v>248</v>
      </c>
      <c r="M39" s="36"/>
      <c r="N39" s="36"/>
      <c r="O39" s="36"/>
      <c r="P39" s="36"/>
      <c r="Q39" s="36"/>
      <c r="R39" s="36"/>
      <c r="S39" s="36"/>
      <c r="T39" s="36"/>
      <c r="U39" s="36"/>
      <c r="V39" s="36"/>
      <c r="W39" s="36"/>
      <c r="X39" s="36"/>
      <c r="Y39" s="36"/>
      <c r="Z39" s="36"/>
      <c r="AA39" s="36"/>
      <c r="AB39" s="36"/>
      <c r="AC39" s="36"/>
      <c r="AD39" s="36"/>
      <c r="AE39" s="36"/>
      <c r="AF39" s="36"/>
      <c r="AG39" s="36"/>
      <c r="AH39" s="143"/>
    </row>
    <row r="40" spans="1:80" s="149" customFormat="1" ht="33.950000000000003">
      <c r="A40" s="394"/>
      <c r="B40" s="397"/>
      <c r="C40" s="400"/>
      <c r="D40" s="73">
        <v>0</v>
      </c>
      <c r="E40" s="73">
        <v>0</v>
      </c>
      <c r="F40" s="73" t="s">
        <v>338</v>
      </c>
      <c r="G40" s="145" t="s">
        <v>339</v>
      </c>
      <c r="H40" s="145" t="s">
        <v>302</v>
      </c>
      <c r="I40" s="146"/>
      <c r="J40" s="146" t="s">
        <v>295</v>
      </c>
      <c r="K40" s="76"/>
      <c r="L40" s="147" t="s">
        <v>248</v>
      </c>
      <c r="M40" s="77"/>
      <c r="N40" s="77"/>
      <c r="O40" s="77"/>
      <c r="P40" s="77"/>
      <c r="Q40" s="77"/>
      <c r="R40" s="77"/>
      <c r="S40" s="77"/>
      <c r="T40" s="77"/>
      <c r="U40" s="77"/>
      <c r="V40" s="77"/>
      <c r="W40" s="77"/>
      <c r="X40" s="77"/>
      <c r="Y40" s="77"/>
      <c r="Z40" s="77"/>
      <c r="AA40" s="77"/>
      <c r="AB40" s="77"/>
      <c r="AC40" s="77"/>
      <c r="AD40" s="77"/>
      <c r="AE40" s="77"/>
      <c r="AF40" s="77"/>
      <c r="AG40" s="77"/>
      <c r="AH40" s="148"/>
    </row>
    <row r="41" spans="1:80" s="144" customFormat="1">
      <c r="A41" s="401" t="s">
        <v>340</v>
      </c>
      <c r="B41" s="390" t="s">
        <v>341</v>
      </c>
      <c r="C41" s="390" t="s">
        <v>342</v>
      </c>
      <c r="D41" s="46">
        <v>15</v>
      </c>
      <c r="E41" s="46">
        <v>10</v>
      </c>
      <c r="F41" s="31" t="s">
        <v>118</v>
      </c>
      <c r="G41" s="33"/>
      <c r="H41" s="150"/>
      <c r="I41" s="151"/>
      <c r="J41" s="151"/>
      <c r="K41" s="152"/>
      <c r="L41" s="153"/>
      <c r="M41" s="36"/>
      <c r="N41" s="36"/>
      <c r="O41" s="36"/>
      <c r="P41" s="36"/>
      <c r="Q41" s="36"/>
      <c r="R41" s="36"/>
      <c r="S41" s="36"/>
      <c r="T41" s="36"/>
      <c r="U41" s="36"/>
      <c r="V41" s="36"/>
      <c r="W41" s="36"/>
      <c r="X41" s="36"/>
      <c r="Y41" s="36"/>
      <c r="Z41" s="36"/>
      <c r="AA41" s="36"/>
      <c r="AB41" s="36"/>
      <c r="AC41" s="36"/>
      <c r="AD41" s="36"/>
      <c r="AE41" s="36"/>
      <c r="AF41" s="36"/>
      <c r="AG41" s="36"/>
      <c r="AH41" s="143"/>
    </row>
    <row r="42" spans="1:80" s="161" customFormat="1" ht="51">
      <c r="A42" s="402"/>
      <c r="B42" s="391"/>
      <c r="C42" s="391"/>
      <c r="D42" s="154">
        <v>9</v>
      </c>
      <c r="E42" s="154">
        <v>0</v>
      </c>
      <c r="F42" s="155" t="s">
        <v>343</v>
      </c>
      <c r="G42" s="156" t="s">
        <v>344</v>
      </c>
      <c r="H42" s="156" t="s">
        <v>302</v>
      </c>
      <c r="I42" s="156" t="s">
        <v>345</v>
      </c>
      <c r="J42" s="314" t="s">
        <v>295</v>
      </c>
      <c r="K42" s="157"/>
      <c r="L42" s="158" t="s">
        <v>248</v>
      </c>
      <c r="M42" s="159"/>
      <c r="N42" s="159"/>
      <c r="O42" s="159"/>
      <c r="P42" s="159"/>
      <c r="Q42" s="159"/>
      <c r="R42" s="159"/>
      <c r="S42" s="159"/>
      <c r="T42" s="159"/>
      <c r="U42" s="159"/>
      <c r="V42" s="159"/>
      <c r="W42" s="159"/>
      <c r="X42" s="159"/>
      <c r="Y42" s="159"/>
      <c r="Z42" s="159"/>
      <c r="AA42" s="159"/>
      <c r="AB42" s="159"/>
      <c r="AC42" s="159"/>
      <c r="AD42" s="159"/>
      <c r="AE42" s="159"/>
      <c r="AF42" s="159"/>
      <c r="AG42" s="159"/>
      <c r="AH42" s="160"/>
    </row>
    <row r="43" spans="1:80" s="136" customFormat="1">
      <c r="A43" s="392">
        <v>406</v>
      </c>
      <c r="B43" s="395" t="s">
        <v>346</v>
      </c>
      <c r="C43" s="398" t="s">
        <v>347</v>
      </c>
      <c r="D43" s="128">
        <v>15</v>
      </c>
      <c r="E43" s="128">
        <v>11</v>
      </c>
      <c r="F43" s="128" t="s">
        <v>118</v>
      </c>
      <c r="G43" s="130"/>
      <c r="H43" s="131"/>
      <c r="I43" s="129"/>
      <c r="J43" s="129"/>
      <c r="K43" s="132"/>
      <c r="L43" s="133"/>
      <c r="M43" s="134"/>
      <c r="N43" s="134"/>
      <c r="O43" s="134"/>
      <c r="P43" s="134"/>
      <c r="Q43" s="134"/>
      <c r="R43" s="134"/>
      <c r="S43" s="134"/>
      <c r="T43" s="134"/>
      <c r="U43" s="134"/>
      <c r="V43" s="134"/>
      <c r="W43" s="134"/>
      <c r="X43" s="134"/>
      <c r="Y43" s="134"/>
      <c r="Z43" s="134"/>
      <c r="AA43" s="134"/>
      <c r="AB43" s="134"/>
      <c r="AC43" s="134"/>
      <c r="AD43" s="134"/>
      <c r="AE43" s="134"/>
      <c r="AF43" s="134"/>
      <c r="AG43" s="134"/>
      <c r="AH43" s="135"/>
    </row>
    <row r="44" spans="1:80" s="144" customFormat="1" ht="33.950000000000003">
      <c r="A44" s="393"/>
      <c r="B44" s="396"/>
      <c r="C44" s="399"/>
      <c r="D44" s="138">
        <v>10</v>
      </c>
      <c r="E44" s="138">
        <v>1</v>
      </c>
      <c r="F44" s="138" t="s">
        <v>348</v>
      </c>
      <c r="G44" s="139" t="s">
        <v>349</v>
      </c>
      <c r="H44" s="139" t="s">
        <v>302</v>
      </c>
      <c r="I44" s="140" t="s">
        <v>337</v>
      </c>
      <c r="J44" s="313" t="s">
        <v>295</v>
      </c>
      <c r="K44" s="141"/>
      <c r="L44" s="142" t="s">
        <v>248</v>
      </c>
      <c r="M44" s="36"/>
      <c r="N44" s="36"/>
      <c r="O44" s="36"/>
      <c r="P44" s="36"/>
      <c r="Q44" s="36"/>
      <c r="R44" s="36"/>
      <c r="S44" s="36"/>
      <c r="T44" s="36"/>
      <c r="U44" s="36"/>
      <c r="V44" s="36"/>
      <c r="W44" s="36"/>
      <c r="X44" s="36"/>
      <c r="Y44" s="36"/>
      <c r="Z44" s="36"/>
      <c r="AA44" s="36"/>
      <c r="AB44" s="36"/>
      <c r="AC44" s="36"/>
      <c r="AD44" s="36"/>
      <c r="AE44" s="36"/>
      <c r="AF44" s="36"/>
      <c r="AG44" s="36"/>
      <c r="AH44" s="143"/>
    </row>
    <row r="45" spans="1:80" s="149" customFormat="1" ht="33.950000000000003">
      <c r="A45" s="394"/>
      <c r="B45" s="397"/>
      <c r="C45" s="400"/>
      <c r="D45" s="73">
        <v>0</v>
      </c>
      <c r="E45" s="73">
        <v>0</v>
      </c>
      <c r="F45" s="73" t="s">
        <v>350</v>
      </c>
      <c r="G45" s="145" t="s">
        <v>351</v>
      </c>
      <c r="H45" s="145" t="s">
        <v>302</v>
      </c>
      <c r="I45" s="146"/>
      <c r="J45" s="146" t="s">
        <v>295</v>
      </c>
      <c r="K45" s="76"/>
      <c r="L45" s="147" t="s">
        <v>248</v>
      </c>
      <c r="M45" s="77"/>
      <c r="N45" s="77"/>
      <c r="O45" s="77"/>
      <c r="P45" s="77"/>
      <c r="Q45" s="77"/>
      <c r="R45" s="77"/>
      <c r="S45" s="77"/>
      <c r="T45" s="77"/>
      <c r="U45" s="77"/>
      <c r="V45" s="77"/>
      <c r="W45" s="77"/>
      <c r="X45" s="77"/>
      <c r="Y45" s="77"/>
      <c r="Z45" s="77"/>
      <c r="AA45" s="77"/>
      <c r="AB45" s="77"/>
      <c r="AC45" s="77"/>
      <c r="AD45" s="77"/>
      <c r="AE45" s="77"/>
      <c r="AF45" s="77"/>
      <c r="AG45" s="77"/>
      <c r="AH45" s="148"/>
    </row>
    <row r="46" spans="1:80" s="144" customFormat="1">
      <c r="A46" s="401" t="s">
        <v>352</v>
      </c>
      <c r="B46" s="390" t="s">
        <v>353</v>
      </c>
      <c r="C46" s="390" t="s">
        <v>354</v>
      </c>
      <c r="D46" s="46">
        <v>15</v>
      </c>
      <c r="E46" s="46">
        <v>10</v>
      </c>
      <c r="F46" s="31" t="s">
        <v>118</v>
      </c>
      <c r="G46" s="33"/>
      <c r="H46" s="150"/>
      <c r="I46" s="151"/>
      <c r="J46" s="151"/>
      <c r="K46" s="152"/>
      <c r="L46" s="153"/>
      <c r="M46" s="36"/>
      <c r="N46" s="36"/>
      <c r="O46" s="36"/>
      <c r="P46" s="36"/>
      <c r="Q46" s="36"/>
      <c r="R46" s="36"/>
      <c r="S46" s="36"/>
      <c r="T46" s="36"/>
      <c r="U46" s="36"/>
      <c r="V46" s="36"/>
      <c r="W46" s="36"/>
      <c r="X46" s="36"/>
      <c r="Y46" s="36"/>
      <c r="Z46" s="36"/>
      <c r="AA46" s="36"/>
      <c r="AB46" s="36"/>
      <c r="AC46" s="36"/>
      <c r="AD46" s="36"/>
      <c r="AE46" s="36"/>
      <c r="AF46" s="36"/>
      <c r="AG46" s="36"/>
      <c r="AH46" s="143"/>
    </row>
    <row r="47" spans="1:80" s="161" customFormat="1" ht="51">
      <c r="A47" s="402"/>
      <c r="B47" s="391"/>
      <c r="C47" s="391"/>
      <c r="D47" s="154">
        <v>9</v>
      </c>
      <c r="E47" s="154">
        <v>0</v>
      </c>
      <c r="F47" s="155" t="s">
        <v>355</v>
      </c>
      <c r="G47" s="156" t="s">
        <v>356</v>
      </c>
      <c r="H47" s="156" t="s">
        <v>302</v>
      </c>
      <c r="I47" s="156" t="s">
        <v>345</v>
      </c>
      <c r="J47" s="314" t="s">
        <v>295</v>
      </c>
      <c r="K47" s="157"/>
      <c r="L47" s="158" t="s">
        <v>248</v>
      </c>
      <c r="M47" s="159"/>
      <c r="N47" s="159"/>
      <c r="O47" s="159"/>
      <c r="P47" s="159"/>
      <c r="Q47" s="159"/>
      <c r="R47" s="159"/>
      <c r="S47" s="159"/>
      <c r="T47" s="159"/>
      <c r="U47" s="159"/>
      <c r="V47" s="159"/>
      <c r="W47" s="159"/>
      <c r="X47" s="159"/>
      <c r="Y47" s="159"/>
      <c r="Z47" s="159"/>
      <c r="AA47" s="159"/>
      <c r="AB47" s="159"/>
      <c r="AC47" s="159"/>
      <c r="AD47" s="159"/>
      <c r="AE47" s="159"/>
      <c r="AF47" s="159"/>
      <c r="AG47" s="159"/>
      <c r="AH47" s="160"/>
    </row>
    <row r="48" spans="1:80" s="311" customFormat="1" ht="18" thickBot="1">
      <c r="A48" s="302" t="s">
        <v>357</v>
      </c>
      <c r="B48" s="113" t="s">
        <v>358</v>
      </c>
      <c r="C48" s="113" t="s">
        <v>359</v>
      </c>
      <c r="D48" s="113">
        <v>15</v>
      </c>
      <c r="E48" s="113">
        <v>0</v>
      </c>
      <c r="F48" s="305" t="s">
        <v>159</v>
      </c>
      <c r="G48" s="306" t="s">
        <v>159</v>
      </c>
      <c r="H48" s="307"/>
      <c r="I48" s="307" t="s">
        <v>360</v>
      </c>
      <c r="J48" s="307"/>
      <c r="K48" s="197"/>
      <c r="L48" s="308" t="s">
        <v>290</v>
      </c>
      <c r="M48" s="309"/>
      <c r="N48" s="309"/>
      <c r="O48" s="309"/>
      <c r="P48" s="309"/>
      <c r="Q48" s="309"/>
      <c r="R48" s="309"/>
      <c r="S48" s="309"/>
      <c r="T48" s="309"/>
      <c r="U48" s="309"/>
      <c r="V48" s="309"/>
      <c r="W48" s="309"/>
      <c r="X48" s="309"/>
      <c r="Y48" s="309"/>
      <c r="Z48" s="309"/>
      <c r="AA48" s="309"/>
      <c r="AB48" s="309"/>
      <c r="AC48" s="309"/>
      <c r="AD48" s="309"/>
      <c r="AE48" s="309"/>
      <c r="AF48" s="309"/>
      <c r="AG48" s="309"/>
      <c r="AH48" s="310"/>
    </row>
    <row r="49" spans="1:34" s="90" customFormat="1" ht="51">
      <c r="A49" s="382" t="s">
        <v>361</v>
      </c>
      <c r="B49" s="372" t="s">
        <v>362</v>
      </c>
      <c r="C49" s="372" t="s">
        <v>363</v>
      </c>
      <c r="D49" s="84">
        <v>15</v>
      </c>
      <c r="E49" s="84">
        <v>15</v>
      </c>
      <c r="F49" s="163" t="s">
        <v>364</v>
      </c>
      <c r="G49" s="86" t="s">
        <v>365</v>
      </c>
      <c r="H49" s="110" t="s">
        <v>302</v>
      </c>
      <c r="I49" s="85"/>
      <c r="J49" s="85" t="s">
        <v>295</v>
      </c>
      <c r="K49" s="164"/>
      <c r="L49" s="87" t="s">
        <v>248</v>
      </c>
      <c r="M49" s="36"/>
      <c r="N49" s="36"/>
      <c r="O49" s="36"/>
      <c r="P49" s="36"/>
      <c r="Q49" s="36"/>
      <c r="R49" s="36"/>
      <c r="S49" s="36"/>
      <c r="T49" s="36"/>
      <c r="U49" s="36"/>
      <c r="V49" s="36"/>
      <c r="W49" s="36"/>
      <c r="X49" s="36"/>
      <c r="Y49" s="36"/>
      <c r="Z49" s="36"/>
      <c r="AA49" s="36"/>
      <c r="AB49" s="36"/>
      <c r="AC49" s="36"/>
      <c r="AD49" s="36"/>
      <c r="AE49" s="36"/>
      <c r="AF49" s="36"/>
      <c r="AG49" s="36"/>
      <c r="AH49" s="165"/>
    </row>
    <row r="50" spans="1:34" s="61" customFormat="1" ht="51.95" thickBot="1">
      <c r="A50" s="383"/>
      <c r="B50" s="371"/>
      <c r="C50" s="375"/>
      <c r="D50" s="114">
        <v>14</v>
      </c>
      <c r="E50" s="114">
        <v>0</v>
      </c>
      <c r="F50" s="166" t="s">
        <v>366</v>
      </c>
      <c r="G50" s="115" t="s">
        <v>367</v>
      </c>
      <c r="H50" s="82" t="s">
        <v>302</v>
      </c>
      <c r="I50" s="117"/>
      <c r="J50" s="117" t="s">
        <v>295</v>
      </c>
      <c r="K50" s="118"/>
      <c r="L50" s="119" t="s">
        <v>248</v>
      </c>
      <c r="M50" s="36"/>
      <c r="N50" s="36"/>
      <c r="O50" s="36"/>
      <c r="P50" s="36"/>
      <c r="Q50" s="36"/>
      <c r="R50" s="36"/>
      <c r="S50" s="36"/>
      <c r="T50" s="36"/>
      <c r="U50" s="36"/>
      <c r="V50" s="36"/>
      <c r="W50" s="36"/>
      <c r="X50" s="36"/>
      <c r="Y50" s="36"/>
      <c r="Z50" s="36"/>
      <c r="AA50" s="36"/>
      <c r="AB50" s="36"/>
      <c r="AC50" s="36"/>
      <c r="AD50" s="36"/>
      <c r="AE50" s="36"/>
      <c r="AF50" s="36"/>
      <c r="AG50" s="36"/>
      <c r="AH50" s="60"/>
    </row>
    <row r="51" spans="1:34" s="61" customFormat="1" ht="17.100000000000001">
      <c r="A51" s="384" t="s">
        <v>368</v>
      </c>
      <c r="B51" s="386" t="s">
        <v>369</v>
      </c>
      <c r="C51" s="388" t="s">
        <v>370</v>
      </c>
      <c r="D51" s="84">
        <v>15</v>
      </c>
      <c r="E51" s="84">
        <v>8</v>
      </c>
      <c r="F51" s="163" t="s">
        <v>159</v>
      </c>
      <c r="G51" s="86"/>
      <c r="H51" s="110" t="s">
        <v>302</v>
      </c>
      <c r="I51" s="85"/>
      <c r="J51" s="85"/>
      <c r="K51" s="164"/>
      <c r="L51" s="87"/>
      <c r="M51" s="36"/>
      <c r="N51" s="36"/>
      <c r="O51" s="36"/>
      <c r="P51" s="36"/>
      <c r="Q51" s="36"/>
      <c r="R51" s="36"/>
      <c r="S51" s="36"/>
      <c r="T51" s="36"/>
      <c r="U51" s="36"/>
      <c r="V51" s="36"/>
      <c r="W51" s="36"/>
      <c r="X51" s="36"/>
      <c r="Y51" s="36"/>
      <c r="Z51" s="36"/>
      <c r="AA51" s="36"/>
      <c r="AB51" s="36"/>
      <c r="AC51" s="36"/>
      <c r="AD51" s="36"/>
      <c r="AE51" s="36"/>
      <c r="AF51" s="36"/>
      <c r="AG51" s="36"/>
      <c r="AH51" s="60"/>
    </row>
    <row r="52" spans="1:34" s="170" customFormat="1" ht="51">
      <c r="A52" s="385"/>
      <c r="B52" s="387"/>
      <c r="C52" s="389"/>
      <c r="D52" s="47">
        <v>7</v>
      </c>
      <c r="E52" s="47">
        <v>0</v>
      </c>
      <c r="F52" s="167" t="s">
        <v>371</v>
      </c>
      <c r="G52" s="72" t="s">
        <v>372</v>
      </c>
      <c r="H52" s="150" t="s">
        <v>302</v>
      </c>
      <c r="I52" s="65"/>
      <c r="J52" s="65" t="s">
        <v>295</v>
      </c>
      <c r="K52" s="168"/>
      <c r="L52" s="119" t="s">
        <v>248</v>
      </c>
      <c r="M52" s="36"/>
      <c r="N52" s="36"/>
      <c r="O52" s="36"/>
      <c r="P52" s="36"/>
      <c r="Q52" s="36"/>
      <c r="R52" s="36"/>
      <c r="S52" s="36"/>
      <c r="T52" s="36"/>
      <c r="U52" s="36"/>
      <c r="V52" s="36"/>
      <c r="W52" s="36"/>
      <c r="X52" s="36"/>
      <c r="Y52" s="36"/>
      <c r="Z52" s="36"/>
      <c r="AA52" s="36"/>
      <c r="AB52" s="36"/>
      <c r="AC52" s="36"/>
      <c r="AD52" s="36"/>
      <c r="AE52" s="36"/>
      <c r="AF52" s="36"/>
      <c r="AG52" s="36"/>
      <c r="AH52" s="169"/>
    </row>
    <row r="53" spans="1:34" s="177" customFormat="1" ht="17.100000000000001">
      <c r="A53" s="370" t="s">
        <v>373</v>
      </c>
      <c r="B53" s="371" t="s">
        <v>374</v>
      </c>
      <c r="C53" s="372" t="s">
        <v>375</v>
      </c>
      <c r="D53" s="171">
        <v>15</v>
      </c>
      <c r="E53" s="171">
        <v>15</v>
      </c>
      <c r="F53" s="173" t="s">
        <v>376</v>
      </c>
      <c r="G53" s="174" t="s">
        <v>377</v>
      </c>
      <c r="H53" s="175" t="s">
        <v>302</v>
      </c>
      <c r="I53" s="172"/>
      <c r="J53" s="172" t="s">
        <v>295</v>
      </c>
      <c r="K53" s="176"/>
      <c r="L53" s="142"/>
    </row>
    <row r="54" spans="1:34" s="177" customFormat="1" ht="17.100000000000001">
      <c r="A54" s="370"/>
      <c r="B54" s="371"/>
      <c r="C54" s="373"/>
      <c r="D54" s="98">
        <v>14</v>
      </c>
      <c r="E54" s="98">
        <v>14</v>
      </c>
      <c r="F54" s="99" t="s">
        <v>378</v>
      </c>
      <c r="G54" s="102" t="s">
        <v>379</v>
      </c>
      <c r="H54" s="175" t="s">
        <v>302</v>
      </c>
      <c r="I54" s="98"/>
      <c r="J54" s="98" t="s">
        <v>295</v>
      </c>
      <c r="K54" s="101"/>
      <c r="L54" s="142"/>
    </row>
    <row r="55" spans="1:34" s="177" customFormat="1" ht="17.100000000000001">
      <c r="A55" s="370"/>
      <c r="B55" s="371"/>
      <c r="C55" s="373"/>
      <c r="D55" s="98">
        <v>13</v>
      </c>
      <c r="E55" s="98">
        <v>13</v>
      </c>
      <c r="F55" s="99" t="s">
        <v>380</v>
      </c>
      <c r="G55" s="102" t="s">
        <v>381</v>
      </c>
      <c r="H55" s="175" t="s">
        <v>302</v>
      </c>
      <c r="I55" s="98"/>
      <c r="J55" s="98" t="s">
        <v>295</v>
      </c>
      <c r="K55" s="101"/>
      <c r="L55" s="142"/>
    </row>
    <row r="56" spans="1:34" s="177" customFormat="1" ht="18" thickBot="1">
      <c r="A56" s="370"/>
      <c r="B56" s="371"/>
      <c r="C56" s="373"/>
      <c r="D56" s="98">
        <v>12</v>
      </c>
      <c r="E56" s="98">
        <v>12</v>
      </c>
      <c r="F56" s="99" t="s">
        <v>118</v>
      </c>
      <c r="G56" s="102"/>
      <c r="H56" s="175" t="s">
        <v>302</v>
      </c>
      <c r="I56" s="98"/>
      <c r="J56" s="98" t="s">
        <v>295</v>
      </c>
      <c r="K56" s="101"/>
      <c r="L56" s="142"/>
    </row>
    <row r="57" spans="1:34" s="177" customFormat="1" ht="18" thickBot="1">
      <c r="A57" s="370"/>
      <c r="B57" s="371"/>
      <c r="C57" s="371"/>
      <c r="D57" s="46">
        <v>11</v>
      </c>
      <c r="E57" s="46">
        <v>0</v>
      </c>
      <c r="F57" s="178" t="s">
        <v>382</v>
      </c>
      <c r="G57" s="179" t="s">
        <v>383</v>
      </c>
      <c r="H57" s="175" t="s">
        <v>302</v>
      </c>
      <c r="I57" s="137"/>
      <c r="J57" s="137" t="s">
        <v>295</v>
      </c>
      <c r="K57" s="152"/>
      <c r="L57" s="142"/>
    </row>
    <row r="58" spans="1:34" s="189" customFormat="1" ht="18" thickBot="1">
      <c r="A58" s="180" t="s">
        <v>384</v>
      </c>
      <c r="B58" s="181" t="s">
        <v>385</v>
      </c>
      <c r="C58" s="183" t="s">
        <v>386</v>
      </c>
      <c r="D58" s="184">
        <v>15</v>
      </c>
      <c r="E58" s="181">
        <v>0</v>
      </c>
      <c r="F58" s="185" t="s">
        <v>387</v>
      </c>
      <c r="G58" s="186" t="s">
        <v>388</v>
      </c>
      <c r="H58" s="175" t="s">
        <v>302</v>
      </c>
      <c r="I58" s="182"/>
      <c r="J58" s="182" t="s">
        <v>295</v>
      </c>
      <c r="K58" s="187"/>
      <c r="L58" s="188"/>
    </row>
    <row r="59" spans="1:34" s="90" customFormat="1" ht="17.100000000000001">
      <c r="A59" s="370" t="s">
        <v>389</v>
      </c>
      <c r="B59" s="371" t="s">
        <v>390</v>
      </c>
      <c r="C59" s="371" t="s">
        <v>391</v>
      </c>
      <c r="D59" s="84">
        <v>15</v>
      </c>
      <c r="E59" s="84">
        <v>15</v>
      </c>
      <c r="F59" s="173" t="s">
        <v>392</v>
      </c>
      <c r="G59" s="86" t="s">
        <v>393</v>
      </c>
      <c r="H59" s="175" t="s">
        <v>302</v>
      </c>
      <c r="I59" s="110"/>
      <c r="J59" s="110" t="s">
        <v>295</v>
      </c>
      <c r="K59" s="190"/>
      <c r="L59" s="133" t="s">
        <v>290</v>
      </c>
      <c r="M59" s="36"/>
      <c r="N59" s="36"/>
      <c r="O59" s="36"/>
      <c r="P59" s="36"/>
      <c r="Q59" s="36"/>
      <c r="R59" s="36"/>
      <c r="S59" s="36"/>
      <c r="T59" s="36"/>
      <c r="U59" s="36"/>
      <c r="V59" s="36"/>
      <c r="W59" s="36"/>
      <c r="X59" s="36"/>
      <c r="Y59" s="36"/>
      <c r="Z59" s="36"/>
      <c r="AA59" s="36"/>
      <c r="AB59" s="36"/>
      <c r="AC59" s="36"/>
      <c r="AD59" s="36"/>
      <c r="AE59" s="36"/>
      <c r="AF59" s="36"/>
      <c r="AG59" s="36"/>
      <c r="AH59" s="165"/>
    </row>
    <row r="60" spans="1:34" s="61" customFormat="1" ht="18" thickBot="1">
      <c r="A60" s="370"/>
      <c r="B60" s="371"/>
      <c r="C60" s="371"/>
      <c r="D60" s="48">
        <v>14</v>
      </c>
      <c r="E60" s="48">
        <v>14</v>
      </c>
      <c r="F60" s="99" t="s">
        <v>394</v>
      </c>
      <c r="G60" s="50" t="s">
        <v>395</v>
      </c>
      <c r="H60" s="175" t="s">
        <v>302</v>
      </c>
      <c r="I60" s="49"/>
      <c r="J60" s="49" t="s">
        <v>295</v>
      </c>
      <c r="K60" s="34"/>
      <c r="L60" s="133"/>
      <c r="M60" s="36"/>
      <c r="N60" s="36"/>
      <c r="O60" s="36"/>
      <c r="P60" s="36"/>
      <c r="Q60" s="36"/>
      <c r="R60" s="36"/>
      <c r="S60" s="36"/>
      <c r="T60" s="36"/>
      <c r="U60" s="36"/>
      <c r="V60" s="36"/>
      <c r="W60" s="36"/>
      <c r="X60" s="36"/>
      <c r="Y60" s="36"/>
      <c r="Z60" s="36"/>
      <c r="AA60" s="36"/>
      <c r="AB60" s="36"/>
      <c r="AC60" s="36"/>
      <c r="AD60" s="36"/>
      <c r="AE60" s="36"/>
      <c r="AF60" s="36"/>
      <c r="AG60" s="36"/>
      <c r="AH60" s="60"/>
    </row>
    <row r="61" spans="1:34" s="61" customFormat="1" ht="18" thickBot="1">
      <c r="A61" s="370"/>
      <c r="B61" s="371"/>
      <c r="C61" s="371"/>
      <c r="D61" s="47">
        <v>13</v>
      </c>
      <c r="E61" s="47">
        <v>13</v>
      </c>
      <c r="F61" s="99" t="s">
        <v>396</v>
      </c>
      <c r="G61" s="72" t="s">
        <v>397</v>
      </c>
      <c r="H61" s="175" t="s">
        <v>302</v>
      </c>
      <c r="I61" s="65"/>
      <c r="J61" s="65" t="s">
        <v>295</v>
      </c>
      <c r="K61" s="69"/>
      <c r="L61" s="191" t="s">
        <v>290</v>
      </c>
      <c r="M61" s="36"/>
      <c r="N61" s="36"/>
      <c r="O61" s="36"/>
      <c r="P61" s="36"/>
      <c r="Q61" s="36"/>
      <c r="R61" s="36"/>
      <c r="S61" s="36"/>
      <c r="T61" s="36"/>
      <c r="U61" s="36"/>
      <c r="V61" s="36"/>
      <c r="W61" s="36"/>
      <c r="X61" s="36"/>
      <c r="Y61" s="36"/>
      <c r="Z61" s="36"/>
      <c r="AA61" s="36"/>
      <c r="AB61" s="36"/>
      <c r="AC61" s="36"/>
      <c r="AD61" s="36"/>
      <c r="AE61" s="36"/>
      <c r="AF61" s="36"/>
      <c r="AG61" s="36"/>
      <c r="AH61" s="60"/>
    </row>
    <row r="62" spans="1:34" s="61" customFormat="1" ht="18" thickBot="1">
      <c r="A62" s="370"/>
      <c r="B62" s="371"/>
      <c r="C62" s="373"/>
      <c r="D62" s="192">
        <v>12</v>
      </c>
      <c r="E62" s="193">
        <v>12</v>
      </c>
      <c r="F62" s="194" t="s">
        <v>118</v>
      </c>
      <c r="G62" s="102"/>
      <c r="H62" s="175" t="s">
        <v>302</v>
      </c>
      <c r="I62" s="48"/>
      <c r="J62" s="48"/>
      <c r="K62" s="196"/>
      <c r="L62" s="142"/>
      <c r="M62" s="36"/>
      <c r="N62" s="36"/>
      <c r="O62" s="36"/>
      <c r="P62" s="36"/>
      <c r="Q62" s="36"/>
      <c r="R62" s="36"/>
      <c r="S62" s="36"/>
      <c r="T62" s="36"/>
      <c r="U62" s="36"/>
      <c r="V62" s="36"/>
      <c r="W62" s="36"/>
      <c r="X62" s="36"/>
      <c r="Y62" s="36"/>
      <c r="Z62" s="36"/>
      <c r="AA62" s="36"/>
      <c r="AB62" s="36"/>
      <c r="AC62" s="36"/>
      <c r="AD62" s="36"/>
      <c r="AE62" s="36"/>
      <c r="AF62" s="36"/>
      <c r="AG62" s="36"/>
      <c r="AH62" s="60"/>
    </row>
    <row r="63" spans="1:34" s="61" customFormat="1" ht="18" thickBot="1">
      <c r="A63" s="374"/>
      <c r="B63" s="375"/>
      <c r="C63" s="375"/>
      <c r="D63" s="113">
        <v>11</v>
      </c>
      <c r="E63" s="113">
        <v>0</v>
      </c>
      <c r="F63" s="178" t="s">
        <v>398</v>
      </c>
      <c r="G63" s="179" t="s">
        <v>399</v>
      </c>
      <c r="H63" s="175" t="s">
        <v>302</v>
      </c>
      <c r="I63" s="137"/>
      <c r="J63" s="137" t="s">
        <v>295</v>
      </c>
      <c r="K63" s="197"/>
      <c r="L63" s="142"/>
      <c r="M63" s="36"/>
      <c r="N63" s="36"/>
      <c r="O63" s="36"/>
      <c r="P63" s="36"/>
      <c r="Q63" s="36"/>
      <c r="R63" s="36"/>
      <c r="S63" s="36"/>
      <c r="T63" s="36"/>
      <c r="U63" s="36"/>
      <c r="V63" s="36"/>
      <c r="W63" s="36"/>
      <c r="X63" s="36"/>
      <c r="Y63" s="36"/>
      <c r="Z63" s="36"/>
      <c r="AA63" s="36"/>
      <c r="AB63" s="36"/>
      <c r="AC63" s="36"/>
      <c r="AD63" s="36"/>
      <c r="AE63" s="36"/>
      <c r="AF63" s="36"/>
      <c r="AG63" s="36"/>
      <c r="AH63" s="60"/>
    </row>
    <row r="64" spans="1:34" s="61" customFormat="1" ht="18" thickBot="1">
      <c r="A64" s="122" t="s">
        <v>400</v>
      </c>
      <c r="B64" s="120" t="s">
        <v>401</v>
      </c>
      <c r="C64" s="120" t="s">
        <v>402</v>
      </c>
      <c r="D64" s="120">
        <v>15</v>
      </c>
      <c r="E64" s="120">
        <v>0</v>
      </c>
      <c r="F64" s="185" t="s">
        <v>403</v>
      </c>
      <c r="G64" s="123" t="s">
        <v>404</v>
      </c>
      <c r="H64" s="175" t="s">
        <v>302</v>
      </c>
      <c r="I64" s="121"/>
      <c r="J64" s="121" t="s">
        <v>295</v>
      </c>
      <c r="K64" s="125"/>
      <c r="L64" s="198" t="s">
        <v>290</v>
      </c>
      <c r="M64" s="36"/>
      <c r="N64" s="36"/>
      <c r="O64" s="36"/>
      <c r="P64" s="36"/>
      <c r="Q64" s="36"/>
      <c r="R64" s="36"/>
      <c r="S64" s="36"/>
      <c r="T64" s="36"/>
      <c r="U64" s="36"/>
      <c r="V64" s="36"/>
      <c r="W64" s="36"/>
      <c r="X64" s="36"/>
      <c r="Y64" s="36"/>
      <c r="Z64" s="36"/>
      <c r="AA64" s="36"/>
      <c r="AB64" s="36"/>
      <c r="AC64" s="36"/>
      <c r="AD64" s="36"/>
      <c r="AE64" s="36"/>
      <c r="AF64" s="36"/>
      <c r="AG64" s="36"/>
      <c r="AH64" s="60"/>
    </row>
    <row r="65" spans="1:34" s="201" customFormat="1" ht="33.950000000000003">
      <c r="A65" s="122" t="s">
        <v>405</v>
      </c>
      <c r="B65" s="114" t="s">
        <v>406</v>
      </c>
      <c r="C65" s="114" t="s">
        <v>407</v>
      </c>
      <c r="D65" s="120">
        <v>15</v>
      </c>
      <c r="E65" s="120">
        <v>0</v>
      </c>
      <c r="F65" s="315" t="s">
        <v>408</v>
      </c>
      <c r="G65" s="123" t="s">
        <v>159</v>
      </c>
      <c r="H65" s="124"/>
      <c r="I65" s="124" t="s">
        <v>409</v>
      </c>
      <c r="J65" s="329" t="s">
        <v>410</v>
      </c>
      <c r="K65" s="125"/>
      <c r="L65" s="199" t="s">
        <v>290</v>
      </c>
      <c r="M65" s="127"/>
      <c r="N65" s="127"/>
      <c r="O65" s="127"/>
      <c r="P65" s="127"/>
      <c r="Q65" s="127"/>
      <c r="R65" s="127"/>
      <c r="S65" s="127"/>
      <c r="T65" s="127"/>
      <c r="U65" s="127"/>
      <c r="V65" s="127"/>
      <c r="W65" s="127"/>
      <c r="X65" s="127"/>
      <c r="Y65" s="127"/>
      <c r="Z65" s="127"/>
      <c r="AA65" s="127"/>
      <c r="AB65" s="127"/>
      <c r="AC65" s="127"/>
      <c r="AD65" s="127"/>
      <c r="AE65" s="127"/>
      <c r="AF65" s="127"/>
      <c r="AG65" s="127"/>
      <c r="AH65" s="200"/>
    </row>
    <row r="66" spans="1:34" s="201" customFormat="1" ht="17.100000000000001">
      <c r="A66" s="122" t="s">
        <v>411</v>
      </c>
      <c r="B66" s="120" t="s">
        <v>412</v>
      </c>
      <c r="C66" s="120" t="s">
        <v>413</v>
      </c>
      <c r="D66" s="120">
        <v>15</v>
      </c>
      <c r="E66" s="120">
        <v>0</v>
      </c>
      <c r="F66" s="315" t="s">
        <v>414</v>
      </c>
      <c r="G66" s="330" t="s">
        <v>159</v>
      </c>
      <c r="H66" s="124"/>
      <c r="I66" s="121" t="s">
        <v>415</v>
      </c>
      <c r="J66" s="329" t="s">
        <v>410</v>
      </c>
      <c r="K66" s="125"/>
      <c r="L66" s="199" t="s">
        <v>290</v>
      </c>
      <c r="M66" s="127"/>
      <c r="N66" s="127"/>
      <c r="O66" s="127"/>
      <c r="P66" s="127"/>
      <c r="Q66" s="127"/>
      <c r="R66" s="127"/>
      <c r="S66" s="127"/>
      <c r="T66" s="127"/>
      <c r="U66" s="127"/>
      <c r="V66" s="127"/>
      <c r="W66" s="127"/>
      <c r="X66" s="127"/>
      <c r="Y66" s="127"/>
      <c r="Z66" s="127"/>
      <c r="AA66" s="127"/>
      <c r="AB66" s="127"/>
      <c r="AC66" s="127"/>
      <c r="AD66" s="127"/>
      <c r="AE66" s="127"/>
      <c r="AF66" s="127"/>
      <c r="AG66" s="127"/>
      <c r="AH66" s="200"/>
    </row>
    <row r="67" spans="1:34" s="201" customFormat="1" ht="18" thickBot="1">
      <c r="A67" s="122" t="s">
        <v>416</v>
      </c>
      <c r="B67" s="120" t="s">
        <v>417</v>
      </c>
      <c r="C67" s="120" t="s">
        <v>418</v>
      </c>
      <c r="D67" s="120">
        <v>15</v>
      </c>
      <c r="E67" s="120">
        <v>0</v>
      </c>
      <c r="F67" s="120" t="s">
        <v>85</v>
      </c>
      <c r="G67" s="123" t="s">
        <v>159</v>
      </c>
      <c r="H67" s="124"/>
      <c r="I67" s="121"/>
      <c r="J67" s="121"/>
      <c r="K67" s="121" t="s">
        <v>419</v>
      </c>
      <c r="L67" s="199" t="s">
        <v>290</v>
      </c>
      <c r="M67" s="127"/>
      <c r="N67" s="127"/>
      <c r="O67" s="127"/>
      <c r="P67" s="127"/>
      <c r="Q67" s="127"/>
      <c r="R67" s="127"/>
      <c r="S67" s="127"/>
      <c r="T67" s="127"/>
      <c r="U67" s="127"/>
      <c r="V67" s="127"/>
      <c r="W67" s="127"/>
      <c r="X67" s="127"/>
      <c r="Y67" s="127"/>
      <c r="Z67" s="127"/>
      <c r="AA67" s="127"/>
      <c r="AB67" s="127"/>
      <c r="AC67" s="127"/>
      <c r="AD67" s="127"/>
      <c r="AE67" s="127"/>
      <c r="AF67" s="127"/>
      <c r="AG67" s="127"/>
      <c r="AH67" s="200"/>
    </row>
    <row r="68" spans="1:34" s="201" customFormat="1" ht="18" thickBot="1">
      <c r="A68" s="122" t="s">
        <v>420</v>
      </c>
      <c r="B68" s="120" t="s">
        <v>421</v>
      </c>
      <c r="C68" s="120" t="s">
        <v>422</v>
      </c>
      <c r="D68" s="120">
        <v>15</v>
      </c>
      <c r="E68" s="120">
        <v>0</v>
      </c>
      <c r="F68" s="120" t="s">
        <v>85</v>
      </c>
      <c r="G68" s="123" t="s">
        <v>159</v>
      </c>
      <c r="H68" s="124"/>
      <c r="I68" s="121"/>
      <c r="J68" s="121"/>
      <c r="K68" s="121" t="s">
        <v>419</v>
      </c>
      <c r="L68" s="199" t="s">
        <v>290</v>
      </c>
      <c r="M68" s="127"/>
      <c r="N68" s="127"/>
      <c r="O68" s="127"/>
      <c r="P68" s="127"/>
      <c r="Q68" s="127"/>
      <c r="R68" s="127"/>
      <c r="S68" s="127"/>
      <c r="T68" s="127"/>
      <c r="U68" s="127"/>
      <c r="V68" s="127"/>
      <c r="W68" s="127"/>
      <c r="X68" s="127"/>
      <c r="Y68" s="127"/>
      <c r="Z68" s="127"/>
      <c r="AA68" s="127"/>
      <c r="AB68" s="127"/>
      <c r="AC68" s="127"/>
      <c r="AD68" s="127"/>
      <c r="AE68" s="127"/>
      <c r="AF68" s="127"/>
      <c r="AG68" s="127"/>
      <c r="AH68" s="200"/>
    </row>
    <row r="69" spans="1:34" s="61" customFormat="1" ht="18" thickBot="1">
      <c r="A69" s="265" t="s">
        <v>423</v>
      </c>
      <c r="B69" s="120" t="s">
        <v>424</v>
      </c>
      <c r="C69" s="120" t="s">
        <v>425</v>
      </c>
      <c r="D69" s="114">
        <v>15</v>
      </c>
      <c r="E69" s="114">
        <v>0</v>
      </c>
      <c r="F69" s="120" t="s">
        <v>85</v>
      </c>
      <c r="G69" s="123" t="s">
        <v>159</v>
      </c>
      <c r="H69" s="124"/>
      <c r="I69" s="121"/>
      <c r="J69" s="121"/>
      <c r="K69" s="121" t="s">
        <v>419</v>
      </c>
      <c r="L69" s="266" t="s">
        <v>290</v>
      </c>
      <c r="M69" s="36"/>
      <c r="N69" s="36"/>
      <c r="O69" s="36"/>
      <c r="P69" s="36"/>
      <c r="Q69" s="36"/>
      <c r="R69" s="36"/>
      <c r="S69" s="36"/>
      <c r="T69" s="36"/>
      <c r="U69" s="36"/>
      <c r="V69" s="36"/>
      <c r="W69" s="36"/>
      <c r="X69" s="36"/>
      <c r="Y69" s="36"/>
      <c r="Z69" s="36"/>
      <c r="AA69" s="36"/>
      <c r="AB69" s="36"/>
      <c r="AC69" s="36"/>
      <c r="AD69" s="36"/>
      <c r="AE69" s="36"/>
      <c r="AF69" s="36"/>
      <c r="AG69" s="36"/>
      <c r="AH69" s="60"/>
    </row>
    <row r="70" spans="1:34" s="61" customFormat="1" ht="18" thickBot="1">
      <c r="A70" s="122" t="s">
        <v>426</v>
      </c>
      <c r="B70" s="120" t="s">
        <v>427</v>
      </c>
      <c r="C70" s="120" t="s">
        <v>428</v>
      </c>
      <c r="D70" s="120">
        <v>15</v>
      </c>
      <c r="E70" s="120">
        <v>0</v>
      </c>
      <c r="F70" s="120" t="s">
        <v>85</v>
      </c>
      <c r="G70" s="123" t="s">
        <v>159</v>
      </c>
      <c r="H70" s="124"/>
      <c r="I70" s="124" t="s">
        <v>429</v>
      </c>
      <c r="J70" s="124"/>
      <c r="K70" s="125"/>
      <c r="L70" s="266" t="s">
        <v>290</v>
      </c>
      <c r="M70" s="36"/>
      <c r="N70" s="36"/>
      <c r="O70" s="36"/>
      <c r="P70" s="36"/>
      <c r="Q70" s="36"/>
      <c r="R70" s="36"/>
      <c r="S70" s="36"/>
      <c r="T70" s="36"/>
      <c r="U70" s="36"/>
      <c r="V70" s="36"/>
      <c r="W70" s="36"/>
      <c r="X70" s="36"/>
      <c r="Y70" s="36"/>
      <c r="Z70" s="36"/>
      <c r="AA70" s="36"/>
      <c r="AB70" s="36"/>
      <c r="AC70" s="36"/>
      <c r="AD70" s="36"/>
      <c r="AE70" s="36"/>
      <c r="AF70" s="36"/>
      <c r="AG70" s="36"/>
      <c r="AH70" s="60"/>
    </row>
    <row r="71" spans="1:34" s="61" customFormat="1" ht="18" thickBot="1">
      <c r="A71" s="122" t="s">
        <v>430</v>
      </c>
      <c r="B71" s="162" t="s">
        <v>431</v>
      </c>
      <c r="C71" s="162" t="s">
        <v>432</v>
      </c>
      <c r="D71" s="120">
        <v>15</v>
      </c>
      <c r="E71" s="120">
        <v>0</v>
      </c>
      <c r="F71" s="120" t="s">
        <v>85</v>
      </c>
      <c r="G71" s="123" t="s">
        <v>159</v>
      </c>
      <c r="H71" s="124"/>
      <c r="I71" s="124" t="s">
        <v>429</v>
      </c>
      <c r="J71" s="124"/>
      <c r="K71" s="125"/>
      <c r="L71" s="266" t="s">
        <v>290</v>
      </c>
      <c r="M71" s="36"/>
      <c r="N71" s="36"/>
      <c r="O71" s="36"/>
      <c r="P71" s="36"/>
      <c r="Q71" s="36"/>
      <c r="R71" s="36"/>
      <c r="S71" s="36"/>
      <c r="T71" s="36"/>
      <c r="U71" s="36"/>
      <c r="V71" s="36"/>
      <c r="W71" s="36"/>
      <c r="X71" s="36"/>
      <c r="Y71" s="36"/>
      <c r="Z71" s="36"/>
      <c r="AA71" s="36"/>
      <c r="AB71" s="36"/>
      <c r="AC71" s="36"/>
      <c r="AD71" s="36"/>
      <c r="AE71" s="36"/>
      <c r="AF71" s="36"/>
      <c r="AG71" s="36"/>
      <c r="AH71" s="60"/>
    </row>
    <row r="72" spans="1:34" s="61" customFormat="1" ht="18" thickBot="1">
      <c r="A72" s="122" t="s">
        <v>433</v>
      </c>
      <c r="B72" s="120" t="s">
        <v>434</v>
      </c>
      <c r="C72" s="120" t="s">
        <v>435</v>
      </c>
      <c r="D72" s="120">
        <v>15</v>
      </c>
      <c r="E72" s="120">
        <v>0</v>
      </c>
      <c r="F72" s="120" t="s">
        <v>85</v>
      </c>
      <c r="G72" s="123" t="s">
        <v>159</v>
      </c>
      <c r="H72" s="124"/>
      <c r="I72" s="124" t="s">
        <v>429</v>
      </c>
      <c r="J72" s="124"/>
      <c r="K72" s="125"/>
      <c r="L72" s="266" t="s">
        <v>290</v>
      </c>
      <c r="M72" s="36"/>
      <c r="N72" s="36"/>
      <c r="O72" s="36"/>
      <c r="P72" s="36"/>
      <c r="Q72" s="36"/>
      <c r="R72" s="36"/>
      <c r="S72" s="36"/>
      <c r="T72" s="36"/>
      <c r="U72" s="36"/>
      <c r="V72" s="36"/>
      <c r="W72" s="36"/>
      <c r="X72" s="36"/>
      <c r="Y72" s="36"/>
      <c r="Z72" s="36"/>
      <c r="AA72" s="36"/>
      <c r="AB72" s="36"/>
      <c r="AC72" s="36"/>
      <c r="AD72" s="36"/>
      <c r="AE72" s="36"/>
      <c r="AF72" s="36"/>
      <c r="AG72" s="36"/>
      <c r="AH72" s="60"/>
    </row>
    <row r="73" spans="1:34" s="61" customFormat="1" ht="16.5">
      <c r="A73" s="122" t="s">
        <v>436</v>
      </c>
      <c r="B73" s="120" t="s">
        <v>437</v>
      </c>
      <c r="C73" s="120" t="s">
        <v>438</v>
      </c>
      <c r="D73" s="120">
        <v>15</v>
      </c>
      <c r="E73" s="120">
        <v>0</v>
      </c>
      <c r="F73" s="120" t="s">
        <v>85</v>
      </c>
      <c r="G73" s="123" t="s">
        <v>159</v>
      </c>
      <c r="H73" s="124" t="s">
        <v>439</v>
      </c>
      <c r="I73" s="124" t="s">
        <v>429</v>
      </c>
      <c r="J73" s="124" t="s">
        <v>440</v>
      </c>
      <c r="K73" s="125"/>
      <c r="L73" s="133"/>
      <c r="M73" s="36"/>
      <c r="N73" s="36"/>
      <c r="O73" s="36"/>
      <c r="P73" s="36"/>
      <c r="Q73" s="36"/>
      <c r="R73" s="36"/>
      <c r="S73" s="36"/>
      <c r="T73" s="36"/>
      <c r="U73" s="36"/>
      <c r="V73" s="36"/>
      <c r="W73" s="36"/>
      <c r="X73" s="36"/>
      <c r="Y73" s="36"/>
      <c r="Z73" s="36"/>
      <c r="AA73" s="36"/>
      <c r="AB73" s="36"/>
      <c r="AC73" s="36"/>
      <c r="AD73" s="36"/>
      <c r="AE73" s="36"/>
      <c r="AF73" s="36"/>
      <c r="AG73" s="36"/>
      <c r="AH73" s="60"/>
    </row>
    <row r="74" spans="1:34" s="61" customFormat="1" ht="102.95" thickBot="1">
      <c r="A74" s="376" t="s">
        <v>441</v>
      </c>
      <c r="B74" s="379" t="s">
        <v>442</v>
      </c>
      <c r="C74" s="379" t="s">
        <v>443</v>
      </c>
      <c r="D74" s="120">
        <v>15</v>
      </c>
      <c r="E74" s="120">
        <v>12</v>
      </c>
      <c r="F74" s="315" t="s">
        <v>444</v>
      </c>
      <c r="G74" s="323" t="s">
        <v>445</v>
      </c>
      <c r="H74" s="124" t="s">
        <v>439</v>
      </c>
      <c r="I74" s="124" t="s">
        <v>307</v>
      </c>
      <c r="J74" s="124" t="s">
        <v>440</v>
      </c>
      <c r="K74" s="125"/>
      <c r="L74" s="133"/>
      <c r="M74" s="36"/>
      <c r="N74" s="36"/>
      <c r="O74" s="36"/>
      <c r="P74" s="36"/>
      <c r="Q74" s="36"/>
      <c r="R74" s="36"/>
      <c r="S74" s="36"/>
      <c r="T74" s="36"/>
      <c r="U74" s="36"/>
      <c r="V74" s="36"/>
      <c r="W74" s="36"/>
      <c r="X74" s="36"/>
      <c r="Y74" s="36"/>
      <c r="Z74" s="36"/>
      <c r="AA74" s="36"/>
      <c r="AB74" s="36"/>
      <c r="AC74" s="36"/>
      <c r="AD74" s="36"/>
      <c r="AE74" s="36"/>
      <c r="AF74" s="36"/>
      <c r="AG74" s="36"/>
      <c r="AH74" s="60"/>
    </row>
    <row r="75" spans="1:34" s="61" customFormat="1" ht="18" thickBot="1">
      <c r="A75" s="377"/>
      <c r="B75" s="380"/>
      <c r="C75" s="380"/>
      <c r="D75" s="120">
        <v>11</v>
      </c>
      <c r="E75" s="120">
        <v>11</v>
      </c>
      <c r="F75" s="315" t="s">
        <v>446</v>
      </c>
      <c r="G75" s="323" t="s">
        <v>447</v>
      </c>
      <c r="H75" s="124" t="s">
        <v>439</v>
      </c>
      <c r="I75" s="124"/>
      <c r="J75" s="124" t="s">
        <v>440</v>
      </c>
      <c r="K75" s="125"/>
      <c r="L75" s="133"/>
      <c r="M75" s="36"/>
      <c r="N75" s="36"/>
      <c r="O75" s="36"/>
      <c r="P75" s="36"/>
      <c r="Q75" s="36"/>
      <c r="R75" s="36"/>
      <c r="S75" s="36"/>
      <c r="T75" s="36"/>
      <c r="U75" s="36"/>
      <c r="V75" s="36"/>
      <c r="W75" s="36"/>
      <c r="X75" s="36"/>
      <c r="Y75" s="36"/>
      <c r="Z75" s="36"/>
      <c r="AA75" s="36"/>
      <c r="AB75" s="36"/>
      <c r="AC75" s="36"/>
      <c r="AD75" s="36"/>
      <c r="AE75" s="36"/>
      <c r="AF75" s="36"/>
      <c r="AG75" s="36"/>
      <c r="AH75" s="60"/>
    </row>
    <row r="76" spans="1:34" s="61" customFormat="1" ht="18" thickBot="1">
      <c r="A76" s="377"/>
      <c r="B76" s="380"/>
      <c r="C76" s="380"/>
      <c r="D76" s="120">
        <v>10</v>
      </c>
      <c r="E76" s="120">
        <v>6</v>
      </c>
      <c r="F76" s="315" t="s">
        <v>448</v>
      </c>
      <c r="G76" s="323" t="s">
        <v>449</v>
      </c>
      <c r="H76" s="124" t="s">
        <v>439</v>
      </c>
      <c r="I76" s="124"/>
      <c r="J76" s="124" t="s">
        <v>440</v>
      </c>
      <c r="K76" s="125"/>
      <c r="L76" s="133"/>
      <c r="M76" s="36"/>
      <c r="N76" s="36"/>
      <c r="O76" s="36"/>
      <c r="P76" s="36"/>
      <c r="Q76" s="36"/>
      <c r="R76" s="36"/>
      <c r="S76" s="36"/>
      <c r="T76" s="36"/>
      <c r="U76" s="36"/>
      <c r="V76" s="36"/>
      <c r="W76" s="36"/>
      <c r="X76" s="36"/>
      <c r="Y76" s="36"/>
      <c r="Z76" s="36"/>
      <c r="AA76" s="36"/>
      <c r="AB76" s="36"/>
      <c r="AC76" s="36"/>
      <c r="AD76" s="36"/>
      <c r="AE76" s="36"/>
      <c r="AF76" s="36"/>
      <c r="AG76" s="36"/>
      <c r="AH76" s="60"/>
    </row>
    <row r="77" spans="1:34" s="61" customFormat="1" ht="18" thickBot="1">
      <c r="A77" s="377"/>
      <c r="B77" s="380"/>
      <c r="C77" s="380"/>
      <c r="D77" s="120">
        <v>5</v>
      </c>
      <c r="E77" s="120">
        <v>5</v>
      </c>
      <c r="F77" s="315" t="s">
        <v>450</v>
      </c>
      <c r="G77" s="323" t="s">
        <v>451</v>
      </c>
      <c r="H77" s="124" t="s">
        <v>439</v>
      </c>
      <c r="I77" s="124"/>
      <c r="J77" s="124" t="s">
        <v>440</v>
      </c>
      <c r="K77" s="125"/>
      <c r="L77" s="133"/>
      <c r="M77" s="36"/>
      <c r="N77" s="36"/>
      <c r="O77" s="36"/>
      <c r="P77" s="36"/>
      <c r="Q77" s="36"/>
      <c r="R77" s="36"/>
      <c r="S77" s="36"/>
      <c r="T77" s="36"/>
      <c r="U77" s="36"/>
      <c r="V77" s="36"/>
      <c r="W77" s="36"/>
      <c r="X77" s="36"/>
      <c r="Y77" s="36"/>
      <c r="Z77" s="36"/>
      <c r="AA77" s="36"/>
      <c r="AB77" s="36"/>
      <c r="AC77" s="36"/>
      <c r="AD77" s="36"/>
      <c r="AE77" s="36"/>
      <c r="AF77" s="36"/>
      <c r="AG77" s="36"/>
      <c r="AH77" s="60"/>
    </row>
    <row r="78" spans="1:34" s="61" customFormat="1" ht="18" thickBot="1">
      <c r="A78" s="378"/>
      <c r="B78" s="381"/>
      <c r="C78" s="381"/>
      <c r="D78" s="120">
        <v>4</v>
      </c>
      <c r="E78" s="120">
        <v>0</v>
      </c>
      <c r="F78" s="315" t="s">
        <v>452</v>
      </c>
      <c r="G78" s="323" t="s">
        <v>453</v>
      </c>
      <c r="H78" s="124" t="s">
        <v>439</v>
      </c>
      <c r="I78" s="124"/>
      <c r="J78" s="124" t="s">
        <v>440</v>
      </c>
      <c r="K78" s="125"/>
      <c r="L78" s="133"/>
      <c r="M78" s="36"/>
      <c r="N78" s="36"/>
      <c r="O78" s="36"/>
      <c r="P78" s="36"/>
      <c r="Q78" s="36"/>
      <c r="R78" s="36"/>
      <c r="S78" s="36"/>
      <c r="T78" s="36"/>
      <c r="U78" s="36"/>
      <c r="V78" s="36"/>
      <c r="W78" s="36"/>
      <c r="X78" s="36"/>
      <c r="Y78" s="36"/>
      <c r="Z78" s="36"/>
      <c r="AA78" s="36"/>
      <c r="AB78" s="36"/>
      <c r="AC78" s="36"/>
      <c r="AD78" s="36"/>
      <c r="AE78" s="36"/>
      <c r="AF78" s="36"/>
      <c r="AG78" s="36"/>
      <c r="AH78" s="60"/>
    </row>
    <row r="79" spans="1:34" s="61" customFormat="1" ht="102.95" thickBot="1">
      <c r="A79" s="376" t="s">
        <v>454</v>
      </c>
      <c r="B79" s="379" t="s">
        <v>455</v>
      </c>
      <c r="C79" s="379" t="s">
        <v>456</v>
      </c>
      <c r="D79" s="120">
        <v>15</v>
      </c>
      <c r="E79" s="120">
        <v>12</v>
      </c>
      <c r="F79" s="315" t="s">
        <v>457</v>
      </c>
      <c r="G79" s="323" t="s">
        <v>458</v>
      </c>
      <c r="H79" s="124" t="s">
        <v>439</v>
      </c>
      <c r="I79" s="124"/>
      <c r="J79" s="124" t="s">
        <v>440</v>
      </c>
      <c r="K79" s="125"/>
      <c r="L79" s="133"/>
      <c r="M79" s="36"/>
      <c r="N79" s="36"/>
      <c r="O79" s="36"/>
      <c r="P79" s="36"/>
      <c r="Q79" s="36"/>
      <c r="R79" s="36"/>
      <c r="S79" s="36"/>
      <c r="T79" s="36"/>
      <c r="U79" s="36"/>
      <c r="V79" s="36"/>
      <c r="W79" s="36"/>
      <c r="X79" s="36"/>
      <c r="Y79" s="36"/>
      <c r="Z79" s="36"/>
      <c r="AA79" s="36"/>
      <c r="AB79" s="36"/>
      <c r="AC79" s="36"/>
      <c r="AD79" s="36"/>
      <c r="AE79" s="36"/>
      <c r="AF79" s="36"/>
      <c r="AG79" s="36"/>
      <c r="AH79" s="60"/>
    </row>
    <row r="80" spans="1:34" s="61" customFormat="1" ht="51.95" thickBot="1">
      <c r="A80" s="377"/>
      <c r="B80" s="380"/>
      <c r="C80" s="380"/>
      <c r="D80" s="120">
        <v>11</v>
      </c>
      <c r="E80" s="120">
        <v>11</v>
      </c>
      <c r="F80" s="315" t="s">
        <v>459</v>
      </c>
      <c r="G80" s="323" t="s">
        <v>460</v>
      </c>
      <c r="H80" s="124" t="s">
        <v>439</v>
      </c>
      <c r="I80" s="124" t="s">
        <v>461</v>
      </c>
      <c r="J80" s="124" t="s">
        <v>440</v>
      </c>
      <c r="K80" s="125"/>
      <c r="L80" s="133"/>
      <c r="M80" s="36"/>
      <c r="N80" s="36"/>
      <c r="O80" s="36"/>
      <c r="P80" s="36"/>
      <c r="Q80" s="36"/>
      <c r="R80" s="36"/>
      <c r="S80" s="36"/>
      <c r="T80" s="36"/>
      <c r="U80" s="36"/>
      <c r="V80" s="36"/>
      <c r="W80" s="36"/>
      <c r="X80" s="36"/>
      <c r="Y80" s="36"/>
      <c r="Z80" s="36"/>
      <c r="AA80" s="36"/>
      <c r="AB80" s="36"/>
      <c r="AC80" s="36"/>
      <c r="AD80" s="36"/>
      <c r="AE80" s="36"/>
      <c r="AF80" s="36"/>
      <c r="AG80" s="36"/>
      <c r="AH80" s="60"/>
    </row>
    <row r="81" spans="1:34" s="61" customFormat="1" ht="51.95" thickBot="1">
      <c r="A81" s="377"/>
      <c r="B81" s="380"/>
      <c r="C81" s="380"/>
      <c r="D81" s="120">
        <v>10</v>
      </c>
      <c r="E81" s="120">
        <v>10</v>
      </c>
      <c r="F81" s="315" t="s">
        <v>462</v>
      </c>
      <c r="G81" s="323" t="s">
        <v>463</v>
      </c>
      <c r="H81" s="124" t="s">
        <v>439</v>
      </c>
      <c r="I81" s="124" t="s">
        <v>464</v>
      </c>
      <c r="J81" s="124" t="s">
        <v>440</v>
      </c>
      <c r="K81" s="125"/>
      <c r="L81" s="133"/>
      <c r="M81" s="36"/>
      <c r="N81" s="36"/>
      <c r="O81" s="36"/>
      <c r="P81" s="36"/>
      <c r="Q81" s="36"/>
      <c r="R81" s="36"/>
      <c r="S81" s="36"/>
      <c r="T81" s="36"/>
      <c r="U81" s="36"/>
      <c r="V81" s="36"/>
      <c r="W81" s="36"/>
      <c r="X81" s="36"/>
      <c r="Y81" s="36"/>
      <c r="Z81" s="36"/>
      <c r="AA81" s="36"/>
      <c r="AB81" s="36"/>
      <c r="AC81" s="36"/>
      <c r="AD81" s="36"/>
      <c r="AE81" s="36"/>
      <c r="AF81" s="36"/>
      <c r="AG81" s="36"/>
      <c r="AH81" s="60"/>
    </row>
    <row r="82" spans="1:34" s="61" customFormat="1" ht="18" thickBot="1">
      <c r="A82" s="377"/>
      <c r="B82" s="380"/>
      <c r="C82" s="380"/>
      <c r="D82" s="120">
        <v>9</v>
      </c>
      <c r="E82" s="120">
        <v>9</v>
      </c>
      <c r="F82" s="315" t="s">
        <v>465</v>
      </c>
      <c r="G82" s="323"/>
      <c r="H82" s="124" t="s">
        <v>466</v>
      </c>
      <c r="I82" s="124"/>
      <c r="J82" s="124" t="s">
        <v>440</v>
      </c>
      <c r="K82" s="125"/>
      <c r="L82" s="133"/>
      <c r="M82" s="36"/>
      <c r="N82" s="36"/>
      <c r="O82" s="36"/>
      <c r="P82" s="36"/>
      <c r="Q82" s="36"/>
      <c r="R82" s="36"/>
      <c r="S82" s="36"/>
      <c r="T82" s="36"/>
      <c r="U82" s="36"/>
      <c r="V82" s="36"/>
      <c r="W82" s="36"/>
      <c r="X82" s="36"/>
      <c r="Y82" s="36"/>
      <c r="Z82" s="36"/>
      <c r="AA82" s="36"/>
      <c r="AB82" s="36"/>
      <c r="AC82" s="36"/>
      <c r="AD82" s="36"/>
      <c r="AE82" s="36"/>
      <c r="AF82" s="36"/>
      <c r="AG82" s="36"/>
      <c r="AH82" s="60"/>
    </row>
    <row r="83" spans="1:34" s="61" customFormat="1" ht="18" thickBot="1">
      <c r="A83" s="377"/>
      <c r="B83" s="380"/>
      <c r="C83" s="380"/>
      <c r="D83" s="120">
        <v>8</v>
      </c>
      <c r="E83" s="120">
        <v>8</v>
      </c>
      <c r="F83" s="315" t="s">
        <v>467</v>
      </c>
      <c r="G83" s="323"/>
      <c r="H83" s="124" t="s">
        <v>466</v>
      </c>
      <c r="I83" s="124"/>
      <c r="J83" s="124" t="s">
        <v>440</v>
      </c>
      <c r="K83" s="125"/>
      <c r="L83" s="133"/>
      <c r="M83" s="36"/>
      <c r="N83" s="36"/>
      <c r="O83" s="36"/>
      <c r="P83" s="36"/>
      <c r="Q83" s="36"/>
      <c r="R83" s="36"/>
      <c r="S83" s="36"/>
      <c r="T83" s="36"/>
      <c r="U83" s="36"/>
      <c r="V83" s="36"/>
      <c r="W83" s="36"/>
      <c r="X83" s="36"/>
      <c r="Y83" s="36"/>
      <c r="Z83" s="36"/>
      <c r="AA83" s="36"/>
      <c r="AB83" s="36"/>
      <c r="AC83" s="36"/>
      <c r="AD83" s="36"/>
      <c r="AE83" s="36"/>
      <c r="AF83" s="36"/>
      <c r="AG83" s="36"/>
      <c r="AH83" s="60"/>
    </row>
    <row r="84" spans="1:34" s="61" customFormat="1" ht="18" thickBot="1">
      <c r="A84" s="377"/>
      <c r="B84" s="380"/>
      <c r="C84" s="380"/>
      <c r="D84" s="120">
        <v>7</v>
      </c>
      <c r="E84" s="120">
        <v>7</v>
      </c>
      <c r="F84" s="315" t="s">
        <v>468</v>
      </c>
      <c r="G84" s="323"/>
      <c r="H84" s="124" t="s">
        <v>466</v>
      </c>
      <c r="I84" s="124"/>
      <c r="J84" s="124" t="s">
        <v>440</v>
      </c>
      <c r="K84" s="125"/>
      <c r="L84" s="133"/>
      <c r="M84" s="36"/>
      <c r="N84" s="36"/>
      <c r="O84" s="36"/>
      <c r="P84" s="36"/>
      <c r="Q84" s="36"/>
      <c r="R84" s="36"/>
      <c r="S84" s="36"/>
      <c r="T84" s="36"/>
      <c r="U84" s="36"/>
      <c r="V84" s="36"/>
      <c r="W84" s="36"/>
      <c r="X84" s="36"/>
      <c r="Y84" s="36"/>
      <c r="Z84" s="36"/>
      <c r="AA84" s="36"/>
      <c r="AB84" s="36"/>
      <c r="AC84" s="36"/>
      <c r="AD84" s="36"/>
      <c r="AE84" s="36"/>
      <c r="AF84" s="36"/>
      <c r="AG84" s="36"/>
      <c r="AH84" s="60"/>
    </row>
    <row r="85" spans="1:34" s="61" customFormat="1" ht="18" thickBot="1">
      <c r="A85" s="377"/>
      <c r="B85" s="380"/>
      <c r="C85" s="380"/>
      <c r="D85" s="120">
        <v>6</v>
      </c>
      <c r="E85" s="120">
        <v>6</v>
      </c>
      <c r="F85" s="315" t="s">
        <v>469</v>
      </c>
      <c r="G85" s="323"/>
      <c r="H85" s="124" t="s">
        <v>466</v>
      </c>
      <c r="I85" s="124"/>
      <c r="J85" s="124" t="s">
        <v>440</v>
      </c>
      <c r="K85" s="125"/>
      <c r="L85" s="133"/>
      <c r="M85" s="36"/>
      <c r="N85" s="36"/>
      <c r="O85" s="36"/>
      <c r="P85" s="36"/>
      <c r="Q85" s="36"/>
      <c r="R85" s="36"/>
      <c r="S85" s="36"/>
      <c r="T85" s="36"/>
      <c r="U85" s="36"/>
      <c r="V85" s="36"/>
      <c r="W85" s="36"/>
      <c r="X85" s="36"/>
      <c r="Y85" s="36"/>
      <c r="Z85" s="36"/>
      <c r="AA85" s="36"/>
      <c r="AB85" s="36"/>
      <c r="AC85" s="36"/>
      <c r="AD85" s="36"/>
      <c r="AE85" s="36"/>
      <c r="AF85" s="36"/>
      <c r="AG85" s="36"/>
      <c r="AH85" s="60"/>
    </row>
    <row r="86" spans="1:34" s="61" customFormat="1" ht="102.95" thickBot="1">
      <c r="A86" s="378"/>
      <c r="B86" s="381"/>
      <c r="C86" s="381"/>
      <c r="D86" s="120">
        <v>5</v>
      </c>
      <c r="E86" s="120">
        <v>0</v>
      </c>
      <c r="F86" s="315" t="s">
        <v>470</v>
      </c>
      <c r="G86" s="323" t="s">
        <v>471</v>
      </c>
      <c r="H86" s="124" t="s">
        <v>439</v>
      </c>
      <c r="I86" s="124"/>
      <c r="J86" s="124" t="s">
        <v>440</v>
      </c>
      <c r="K86" s="125"/>
      <c r="L86" s="133"/>
      <c r="M86" s="36"/>
      <c r="N86" s="36"/>
      <c r="O86" s="36"/>
      <c r="P86" s="36"/>
      <c r="Q86" s="36"/>
      <c r="R86" s="36"/>
      <c r="S86" s="36"/>
      <c r="T86" s="36"/>
      <c r="U86" s="36"/>
      <c r="V86" s="36"/>
      <c r="W86" s="36"/>
      <c r="X86" s="36"/>
      <c r="Y86" s="36"/>
      <c r="Z86" s="36"/>
      <c r="AA86" s="36"/>
      <c r="AB86" s="36"/>
      <c r="AC86" s="36"/>
      <c r="AD86" s="36"/>
      <c r="AE86" s="36"/>
      <c r="AF86" s="36"/>
      <c r="AG86" s="36"/>
      <c r="AH86" s="60"/>
    </row>
    <row r="87" spans="1:34" s="61" customFormat="1" ht="69" thickBot="1">
      <c r="A87" s="122" t="s">
        <v>472</v>
      </c>
      <c r="B87" s="120" t="s">
        <v>473</v>
      </c>
      <c r="C87" s="120" t="s">
        <v>474</v>
      </c>
      <c r="D87" s="120">
        <v>15</v>
      </c>
      <c r="E87" s="120">
        <v>0</v>
      </c>
      <c r="F87" s="315" t="s">
        <v>475</v>
      </c>
      <c r="G87" s="323" t="s">
        <v>476</v>
      </c>
      <c r="H87" s="124" t="s">
        <v>439</v>
      </c>
      <c r="I87" s="124"/>
      <c r="J87" s="124" t="s">
        <v>440</v>
      </c>
      <c r="K87" s="125"/>
      <c r="L87" s="133"/>
      <c r="M87" s="36"/>
      <c r="N87" s="36"/>
      <c r="O87" s="36"/>
      <c r="P87" s="36"/>
      <c r="Q87" s="36"/>
      <c r="R87" s="36"/>
      <c r="S87" s="36"/>
      <c r="T87" s="36"/>
      <c r="U87" s="36"/>
      <c r="V87" s="36"/>
      <c r="W87" s="36"/>
      <c r="X87" s="36"/>
      <c r="Y87" s="36"/>
      <c r="Z87" s="36"/>
      <c r="AA87" s="36"/>
      <c r="AB87" s="36"/>
      <c r="AC87" s="36"/>
      <c r="AD87" s="36"/>
      <c r="AE87" s="36"/>
      <c r="AF87" s="36"/>
      <c r="AG87" s="36"/>
      <c r="AH87" s="60"/>
    </row>
    <row r="88" spans="1:34" s="61" customFormat="1" ht="69" thickBot="1">
      <c r="A88" s="122" t="s">
        <v>477</v>
      </c>
      <c r="B88" s="120" t="s">
        <v>478</v>
      </c>
      <c r="C88" s="120" t="s">
        <v>479</v>
      </c>
      <c r="D88" s="120">
        <v>15</v>
      </c>
      <c r="E88" s="120">
        <v>0</v>
      </c>
      <c r="F88" s="315" t="s">
        <v>480</v>
      </c>
      <c r="G88" s="323" t="s">
        <v>481</v>
      </c>
      <c r="H88" s="124" t="s">
        <v>439</v>
      </c>
      <c r="I88" s="124"/>
      <c r="J88" s="124" t="s">
        <v>440</v>
      </c>
      <c r="K88" s="125"/>
      <c r="L88" s="133"/>
      <c r="M88" s="36"/>
      <c r="N88" s="36"/>
      <c r="O88" s="36"/>
      <c r="P88" s="36"/>
      <c r="Q88" s="36"/>
      <c r="R88" s="36"/>
      <c r="S88" s="36"/>
      <c r="T88" s="36"/>
      <c r="U88" s="36"/>
      <c r="V88" s="36"/>
      <c r="W88" s="36"/>
      <c r="X88" s="36"/>
      <c r="Y88" s="36"/>
      <c r="Z88" s="36"/>
      <c r="AA88" s="36"/>
      <c r="AB88" s="36"/>
      <c r="AC88" s="36"/>
      <c r="AD88" s="36"/>
      <c r="AE88" s="36"/>
      <c r="AF88" s="36"/>
      <c r="AG88" s="36"/>
      <c r="AH88" s="60"/>
    </row>
    <row r="89" spans="1:34" s="61" customFormat="1" ht="69" thickBot="1">
      <c r="A89" s="122" t="s">
        <v>482</v>
      </c>
      <c r="B89" s="120" t="s">
        <v>483</v>
      </c>
      <c r="C89" s="120" t="s">
        <v>484</v>
      </c>
      <c r="D89" s="120">
        <v>15</v>
      </c>
      <c r="E89" s="120">
        <v>0</v>
      </c>
      <c r="F89" s="315" t="s">
        <v>485</v>
      </c>
      <c r="G89" s="323" t="s">
        <v>486</v>
      </c>
      <c r="H89" s="124" t="s">
        <v>439</v>
      </c>
      <c r="I89" s="124"/>
      <c r="J89" s="124" t="s">
        <v>440</v>
      </c>
      <c r="K89" s="125"/>
      <c r="L89" s="133"/>
      <c r="M89" s="36"/>
      <c r="N89" s="36"/>
      <c r="O89" s="36"/>
      <c r="P89" s="36"/>
      <c r="Q89" s="36"/>
      <c r="R89" s="36"/>
      <c r="S89" s="36"/>
      <c r="T89" s="36"/>
      <c r="U89" s="36"/>
      <c r="V89" s="36"/>
      <c r="W89" s="36"/>
      <c r="X89" s="36"/>
      <c r="Y89" s="36"/>
      <c r="Z89" s="36"/>
      <c r="AA89" s="36"/>
      <c r="AB89" s="36"/>
      <c r="AC89" s="36"/>
      <c r="AD89" s="36"/>
      <c r="AE89" s="36"/>
      <c r="AF89" s="36"/>
      <c r="AG89" s="36"/>
      <c r="AH89" s="60"/>
    </row>
    <row r="90" spans="1:34" s="61" customFormat="1" ht="69" thickBot="1">
      <c r="A90" s="122" t="s">
        <v>487</v>
      </c>
      <c r="B90" s="120" t="s">
        <v>488</v>
      </c>
      <c r="C90" s="120" t="s">
        <v>489</v>
      </c>
      <c r="D90" s="120">
        <v>15</v>
      </c>
      <c r="E90" s="120">
        <v>0</v>
      </c>
      <c r="F90" s="315" t="s">
        <v>490</v>
      </c>
      <c r="G90" s="323" t="s">
        <v>491</v>
      </c>
      <c r="H90" s="124" t="s">
        <v>439</v>
      </c>
      <c r="I90" s="124"/>
      <c r="J90" s="124" t="s">
        <v>440</v>
      </c>
      <c r="K90" s="125"/>
      <c r="L90" s="133"/>
      <c r="M90" s="36"/>
      <c r="N90" s="36"/>
      <c r="O90" s="36"/>
      <c r="P90" s="36"/>
      <c r="Q90" s="36"/>
      <c r="R90" s="36"/>
      <c r="S90" s="36"/>
      <c r="T90" s="36"/>
      <c r="U90" s="36"/>
      <c r="V90" s="36"/>
      <c r="W90" s="36"/>
      <c r="X90" s="36"/>
      <c r="Y90" s="36"/>
      <c r="Z90" s="36"/>
      <c r="AA90" s="36"/>
      <c r="AB90" s="36"/>
      <c r="AC90" s="36"/>
      <c r="AD90" s="36"/>
      <c r="AE90" s="36"/>
      <c r="AF90" s="36"/>
      <c r="AG90" s="36"/>
      <c r="AH90" s="60"/>
    </row>
    <row r="91" spans="1:34" s="61" customFormat="1" ht="18" thickBot="1">
      <c r="A91" s="376" t="s">
        <v>492</v>
      </c>
      <c r="B91" s="379" t="s">
        <v>493</v>
      </c>
      <c r="C91" s="379" t="s">
        <v>494</v>
      </c>
      <c r="D91" s="120">
        <v>15</v>
      </c>
      <c r="E91" s="120">
        <v>15</v>
      </c>
      <c r="F91" s="315" t="s">
        <v>495</v>
      </c>
      <c r="G91" s="323" t="s">
        <v>496</v>
      </c>
      <c r="H91" s="124"/>
      <c r="I91" s="124"/>
      <c r="J91" s="124" t="s">
        <v>440</v>
      </c>
      <c r="K91" s="125"/>
      <c r="L91" s="133"/>
      <c r="M91" s="36"/>
      <c r="N91" s="36"/>
      <c r="O91" s="36"/>
      <c r="P91" s="36"/>
      <c r="Q91" s="36"/>
      <c r="R91" s="36"/>
      <c r="S91" s="36"/>
      <c r="T91" s="36"/>
      <c r="U91" s="36"/>
      <c r="V91" s="36"/>
      <c r="W91" s="36"/>
      <c r="X91" s="36"/>
      <c r="Y91" s="36"/>
      <c r="Z91" s="36"/>
      <c r="AA91" s="36"/>
      <c r="AB91" s="36"/>
      <c r="AC91" s="36"/>
      <c r="AD91" s="36"/>
      <c r="AE91" s="36"/>
      <c r="AF91" s="36"/>
      <c r="AG91" s="36"/>
      <c r="AH91" s="60"/>
    </row>
    <row r="92" spans="1:34" s="61" customFormat="1" ht="35.1" thickBot="1">
      <c r="A92" s="377"/>
      <c r="B92" s="380"/>
      <c r="C92" s="380"/>
      <c r="D92" s="120">
        <v>14</v>
      </c>
      <c r="E92" s="120">
        <v>14</v>
      </c>
      <c r="F92" s="315" t="s">
        <v>497</v>
      </c>
      <c r="G92" s="323" t="s">
        <v>498</v>
      </c>
      <c r="H92" s="124" t="s">
        <v>466</v>
      </c>
      <c r="I92" s="124"/>
      <c r="J92" s="124" t="s">
        <v>440</v>
      </c>
      <c r="K92" s="125"/>
      <c r="L92" s="133"/>
      <c r="M92" s="36"/>
      <c r="N92" s="36"/>
      <c r="O92" s="36"/>
      <c r="P92" s="36"/>
      <c r="Q92" s="36"/>
      <c r="R92" s="36"/>
      <c r="S92" s="36"/>
      <c r="T92" s="36"/>
      <c r="U92" s="36"/>
      <c r="V92" s="36"/>
      <c r="W92" s="36"/>
      <c r="X92" s="36"/>
      <c r="Y92" s="36"/>
      <c r="Z92" s="36"/>
      <c r="AA92" s="36"/>
      <c r="AB92" s="36"/>
      <c r="AC92" s="36"/>
      <c r="AD92" s="36"/>
      <c r="AE92" s="36"/>
      <c r="AF92" s="36"/>
      <c r="AG92" s="36"/>
      <c r="AH92" s="60"/>
    </row>
    <row r="93" spans="1:34" s="61" customFormat="1" ht="51.95" thickBot="1">
      <c r="A93" s="377"/>
      <c r="B93" s="380"/>
      <c r="C93" s="380"/>
      <c r="D93" s="120">
        <v>13</v>
      </c>
      <c r="E93" s="120">
        <v>13</v>
      </c>
      <c r="F93" s="315" t="s">
        <v>499</v>
      </c>
      <c r="G93" s="323" t="s">
        <v>500</v>
      </c>
      <c r="H93" s="124" t="s">
        <v>466</v>
      </c>
      <c r="I93" s="124"/>
      <c r="J93" s="124" t="s">
        <v>440</v>
      </c>
      <c r="K93" s="125"/>
      <c r="L93" s="133"/>
      <c r="M93" s="36"/>
      <c r="N93" s="36"/>
      <c r="O93" s="36"/>
      <c r="P93" s="36"/>
      <c r="Q93" s="36"/>
      <c r="R93" s="36"/>
      <c r="S93" s="36"/>
      <c r="T93" s="36"/>
      <c r="U93" s="36"/>
      <c r="V93" s="36"/>
      <c r="W93" s="36"/>
      <c r="X93" s="36"/>
      <c r="Y93" s="36"/>
      <c r="Z93" s="36"/>
      <c r="AA93" s="36"/>
      <c r="AB93" s="36"/>
      <c r="AC93" s="36"/>
      <c r="AD93" s="36"/>
      <c r="AE93" s="36"/>
      <c r="AF93" s="36"/>
      <c r="AG93" s="36"/>
      <c r="AH93" s="60"/>
    </row>
    <row r="94" spans="1:34" s="61" customFormat="1" ht="222" thickBot="1">
      <c r="A94" s="378"/>
      <c r="B94" s="381"/>
      <c r="C94" s="381"/>
      <c r="D94" s="120">
        <v>12</v>
      </c>
      <c r="E94" s="120">
        <v>0</v>
      </c>
      <c r="F94" s="315" t="s">
        <v>501</v>
      </c>
      <c r="G94" s="323" t="s">
        <v>502</v>
      </c>
      <c r="H94" s="124" t="s">
        <v>503</v>
      </c>
      <c r="I94" s="124" t="s">
        <v>504</v>
      </c>
      <c r="J94" s="124" t="s">
        <v>440</v>
      </c>
      <c r="K94" s="125"/>
      <c r="L94" s="133"/>
      <c r="M94" s="36"/>
      <c r="N94" s="36"/>
      <c r="O94" s="36"/>
      <c r="P94" s="36"/>
      <c r="Q94" s="36"/>
      <c r="R94" s="36"/>
      <c r="S94" s="36"/>
      <c r="T94" s="36"/>
      <c r="U94" s="36"/>
      <c r="V94" s="36"/>
      <c r="W94" s="36"/>
      <c r="X94" s="36"/>
      <c r="Y94" s="36"/>
      <c r="Z94" s="36"/>
      <c r="AA94" s="36"/>
      <c r="AB94" s="36"/>
      <c r="AC94" s="36"/>
      <c r="AD94" s="36"/>
      <c r="AE94" s="36"/>
      <c r="AF94" s="36"/>
      <c r="AG94" s="36"/>
      <c r="AH94" s="60"/>
    </row>
    <row r="95" spans="1:34" s="61" customFormat="1" ht="18" thickBot="1">
      <c r="A95" s="376" t="s">
        <v>87</v>
      </c>
      <c r="B95" s="379" t="s">
        <v>505</v>
      </c>
      <c r="C95" s="379" t="s">
        <v>506</v>
      </c>
      <c r="D95" s="120">
        <v>15</v>
      </c>
      <c r="E95" s="120">
        <v>15</v>
      </c>
      <c r="F95" s="315" t="s">
        <v>507</v>
      </c>
      <c r="G95" s="323" t="s">
        <v>508</v>
      </c>
      <c r="H95" s="124"/>
      <c r="I95" s="124"/>
      <c r="J95" s="124" t="s">
        <v>440</v>
      </c>
      <c r="K95" s="125"/>
      <c r="L95" s="133"/>
      <c r="M95" s="36"/>
      <c r="N95" s="36"/>
      <c r="O95" s="36"/>
      <c r="P95" s="36"/>
      <c r="Q95" s="36"/>
      <c r="R95" s="36"/>
      <c r="S95" s="36"/>
      <c r="T95" s="36"/>
      <c r="U95" s="36"/>
      <c r="V95" s="36"/>
      <c r="W95" s="36"/>
      <c r="X95" s="36"/>
      <c r="Y95" s="36"/>
      <c r="Z95" s="36"/>
      <c r="AA95" s="36"/>
      <c r="AB95" s="36"/>
      <c r="AC95" s="36"/>
      <c r="AD95" s="36"/>
      <c r="AE95" s="36"/>
      <c r="AF95" s="36"/>
      <c r="AG95" s="36"/>
      <c r="AH95" s="60"/>
    </row>
    <row r="96" spans="1:34" s="61" customFormat="1" ht="18" thickBot="1">
      <c r="A96" s="377"/>
      <c r="B96" s="380"/>
      <c r="C96" s="380"/>
      <c r="D96" s="120">
        <v>14</v>
      </c>
      <c r="E96" s="120">
        <v>13</v>
      </c>
      <c r="F96" s="315" t="s">
        <v>509</v>
      </c>
      <c r="G96" s="323" t="s">
        <v>510</v>
      </c>
      <c r="H96" s="124"/>
      <c r="I96" s="124"/>
      <c r="J96" s="124" t="s">
        <v>440</v>
      </c>
      <c r="K96" s="125"/>
      <c r="L96" s="133"/>
      <c r="M96" s="36"/>
      <c r="N96" s="36"/>
      <c r="O96" s="36"/>
      <c r="P96" s="36"/>
      <c r="Q96" s="36"/>
      <c r="R96" s="36"/>
      <c r="S96" s="36"/>
      <c r="T96" s="36"/>
      <c r="U96" s="36"/>
      <c r="V96" s="36"/>
      <c r="W96" s="36"/>
      <c r="X96" s="36"/>
      <c r="Y96" s="36"/>
      <c r="Z96" s="36"/>
      <c r="AA96" s="36"/>
      <c r="AB96" s="36"/>
      <c r="AC96" s="36"/>
      <c r="AD96" s="36"/>
      <c r="AE96" s="36"/>
      <c r="AF96" s="36"/>
      <c r="AG96" s="36"/>
      <c r="AH96" s="60"/>
    </row>
    <row r="97" spans="1:34" s="61" customFormat="1" ht="222" thickBot="1">
      <c r="A97" s="378"/>
      <c r="B97" s="381"/>
      <c r="C97" s="381"/>
      <c r="D97" s="120">
        <v>12</v>
      </c>
      <c r="E97" s="120">
        <v>0</v>
      </c>
      <c r="F97" s="315" t="s">
        <v>511</v>
      </c>
      <c r="G97" s="323" t="s">
        <v>502</v>
      </c>
      <c r="H97" s="124" t="s">
        <v>503</v>
      </c>
      <c r="I97" s="124" t="s">
        <v>504</v>
      </c>
      <c r="J97" s="124" t="s">
        <v>440</v>
      </c>
      <c r="K97" s="125"/>
      <c r="L97" s="133"/>
      <c r="M97" s="36"/>
      <c r="N97" s="36"/>
      <c r="O97" s="36"/>
      <c r="P97" s="36"/>
      <c r="Q97" s="36"/>
      <c r="R97" s="36"/>
      <c r="S97" s="36"/>
      <c r="T97" s="36"/>
      <c r="U97" s="36"/>
      <c r="V97" s="36"/>
      <c r="W97" s="36"/>
      <c r="X97" s="36"/>
      <c r="Y97" s="36"/>
      <c r="Z97" s="36"/>
      <c r="AA97" s="36"/>
      <c r="AB97" s="36"/>
      <c r="AC97" s="36"/>
      <c r="AD97" s="36"/>
      <c r="AE97" s="36"/>
      <c r="AF97" s="36"/>
      <c r="AG97" s="36"/>
      <c r="AH97" s="60"/>
    </row>
    <row r="98" spans="1:34" s="204" customFormat="1">
      <c r="A98" s="434"/>
      <c r="B98" s="434"/>
      <c r="C98" s="434"/>
      <c r="D98" s="434"/>
      <c r="E98" s="434"/>
      <c r="F98" s="434"/>
      <c r="G98" s="434"/>
      <c r="H98" s="434"/>
      <c r="I98" s="434"/>
      <c r="J98" s="434"/>
      <c r="K98" s="435"/>
      <c r="L98" s="202"/>
      <c r="M98" s="42"/>
      <c r="N98" s="42"/>
      <c r="O98" s="42"/>
      <c r="P98" s="42"/>
      <c r="Q98" s="42"/>
      <c r="R98" s="42"/>
      <c r="S98" s="42"/>
      <c r="T98" s="42"/>
      <c r="U98" s="42"/>
      <c r="V98" s="42"/>
      <c r="W98" s="42"/>
      <c r="X98" s="42"/>
      <c r="Y98" s="42"/>
      <c r="Z98" s="42"/>
      <c r="AA98" s="42"/>
      <c r="AB98" s="42"/>
      <c r="AC98" s="42"/>
      <c r="AD98" s="42"/>
      <c r="AE98" s="42"/>
      <c r="AF98" s="42"/>
      <c r="AG98" s="42"/>
      <c r="AH98" s="203"/>
    </row>
    <row r="99" spans="1:34" s="106" customFormat="1">
      <c r="A99" s="205" t="s">
        <v>512</v>
      </c>
      <c r="B99" s="98" t="s">
        <v>513</v>
      </c>
      <c r="C99" s="98" t="s">
        <v>514</v>
      </c>
      <c r="D99" s="98">
        <v>15</v>
      </c>
      <c r="E99" s="98">
        <v>0</v>
      </c>
      <c r="F99" s="101" t="s">
        <v>93</v>
      </c>
      <c r="G99" s="101" t="s">
        <v>515</v>
      </c>
      <c r="H99" s="102"/>
      <c r="I99" s="98" t="s">
        <v>516</v>
      </c>
      <c r="J99" s="98"/>
      <c r="K99" s="101" t="s">
        <v>517</v>
      </c>
      <c r="L99" s="101"/>
    </row>
    <row r="100" spans="1:34" s="106" customFormat="1">
      <c r="A100" s="205" t="s">
        <v>518</v>
      </c>
      <c r="B100" s="98"/>
      <c r="C100" s="98" t="s">
        <v>519</v>
      </c>
      <c r="D100" s="98">
        <v>15</v>
      </c>
      <c r="E100" s="98">
        <v>0</v>
      </c>
      <c r="F100" s="101" t="s">
        <v>97</v>
      </c>
      <c r="G100" s="101"/>
      <c r="H100" s="102"/>
      <c r="I100" s="98" t="s">
        <v>516</v>
      </c>
      <c r="J100" s="98"/>
      <c r="K100" s="101" t="s">
        <v>517</v>
      </c>
      <c r="L100" s="101"/>
    </row>
    <row r="101" spans="1:34" s="210" customFormat="1" ht="33.950000000000003">
      <c r="A101" s="206" t="s">
        <v>520</v>
      </c>
      <c r="B101" s="207"/>
      <c r="C101" s="207" t="s">
        <v>521</v>
      </c>
      <c r="D101" s="207">
        <v>15</v>
      </c>
      <c r="E101" s="207">
        <v>0</v>
      </c>
      <c r="F101" s="207" t="s">
        <v>98</v>
      </c>
      <c r="G101" s="208" t="s">
        <v>522</v>
      </c>
      <c r="H101" s="208"/>
      <c r="I101" s="207" t="s">
        <v>523</v>
      </c>
      <c r="J101" s="207"/>
      <c r="K101" s="209" t="s">
        <v>517</v>
      </c>
      <c r="L101" s="209"/>
    </row>
    <row r="102" spans="1:34" s="210" customFormat="1">
      <c r="A102" s="206" t="s">
        <v>524</v>
      </c>
      <c r="B102" s="207"/>
      <c r="C102" s="207" t="s">
        <v>525</v>
      </c>
      <c r="D102" s="207">
        <v>15</v>
      </c>
      <c r="E102" s="207">
        <v>0</v>
      </c>
      <c r="F102" s="207" t="s">
        <v>99</v>
      </c>
      <c r="G102" s="208"/>
      <c r="H102" s="208"/>
      <c r="I102" s="207" t="s">
        <v>523</v>
      </c>
      <c r="J102" s="207"/>
      <c r="K102" s="209" t="s">
        <v>517</v>
      </c>
      <c r="L102" s="209"/>
    </row>
    <row r="103" spans="1:34" s="210" customFormat="1">
      <c r="A103" s="206" t="s">
        <v>526</v>
      </c>
      <c r="B103" s="207"/>
      <c r="C103" s="207" t="s">
        <v>527</v>
      </c>
      <c r="D103" s="207">
        <v>15</v>
      </c>
      <c r="E103" s="207">
        <v>0</v>
      </c>
      <c r="F103" s="207" t="s">
        <v>100</v>
      </c>
      <c r="G103" s="208"/>
      <c r="H103" s="208"/>
      <c r="I103" s="207" t="s">
        <v>523</v>
      </c>
      <c r="J103" s="207"/>
      <c r="K103" s="209" t="s">
        <v>517</v>
      </c>
      <c r="L103" s="209"/>
    </row>
    <row r="104" spans="1:34" s="210" customFormat="1">
      <c r="A104" s="206" t="s">
        <v>528</v>
      </c>
      <c r="B104" s="207"/>
      <c r="C104" s="207" t="s">
        <v>529</v>
      </c>
      <c r="D104" s="207">
        <v>15</v>
      </c>
      <c r="E104" s="207">
        <v>0</v>
      </c>
      <c r="F104" s="207" t="s">
        <v>101</v>
      </c>
      <c r="G104" s="208"/>
      <c r="H104" s="208"/>
      <c r="I104" s="207" t="s">
        <v>523</v>
      </c>
      <c r="J104" s="207"/>
      <c r="K104" s="209" t="s">
        <v>517</v>
      </c>
      <c r="L104" s="209"/>
    </row>
    <row r="105" spans="1:34" s="210" customFormat="1">
      <c r="A105" s="206" t="s">
        <v>530</v>
      </c>
      <c r="B105" s="207"/>
      <c r="C105" s="207" t="s">
        <v>531</v>
      </c>
      <c r="D105" s="207">
        <v>15</v>
      </c>
      <c r="E105" s="207">
        <v>0</v>
      </c>
      <c r="F105" s="207" t="s">
        <v>102</v>
      </c>
      <c r="G105" s="208"/>
      <c r="H105" s="208"/>
      <c r="I105" s="207" t="s">
        <v>523</v>
      </c>
      <c r="J105" s="207"/>
      <c r="K105" s="209" t="s">
        <v>517</v>
      </c>
      <c r="L105" s="209"/>
    </row>
    <row r="106" spans="1:34" s="210" customFormat="1" ht="33.950000000000003">
      <c r="A106" s="206" t="s">
        <v>532</v>
      </c>
      <c r="B106" s="207"/>
      <c r="C106" s="207" t="s">
        <v>533</v>
      </c>
      <c r="D106" s="207">
        <v>15</v>
      </c>
      <c r="E106" s="207">
        <v>0</v>
      </c>
      <c r="F106" s="207" t="s">
        <v>103</v>
      </c>
      <c r="G106" s="208" t="s">
        <v>534</v>
      </c>
      <c r="H106" s="208"/>
      <c r="I106" s="207" t="s">
        <v>523</v>
      </c>
      <c r="J106" s="207"/>
      <c r="K106" s="209" t="s">
        <v>517</v>
      </c>
      <c r="L106" s="209"/>
    </row>
    <row r="107" spans="1:34" s="210" customFormat="1">
      <c r="A107" s="206" t="s">
        <v>535</v>
      </c>
      <c r="B107" s="207"/>
      <c r="C107" s="207" t="s">
        <v>536</v>
      </c>
      <c r="D107" s="207">
        <v>15</v>
      </c>
      <c r="E107" s="207">
        <v>0</v>
      </c>
      <c r="F107" s="207" t="s">
        <v>104</v>
      </c>
      <c r="G107" s="208"/>
      <c r="H107" s="208"/>
      <c r="I107" s="207" t="s">
        <v>523</v>
      </c>
      <c r="J107" s="207"/>
      <c r="K107" s="209" t="s">
        <v>517</v>
      </c>
      <c r="L107" s="209"/>
    </row>
    <row r="108" spans="1:34" s="210" customFormat="1">
      <c r="A108" s="206" t="s">
        <v>537</v>
      </c>
      <c r="B108" s="207"/>
      <c r="C108" s="207" t="s">
        <v>538</v>
      </c>
      <c r="D108" s="207">
        <v>15</v>
      </c>
      <c r="E108" s="207">
        <v>0</v>
      </c>
      <c r="F108" s="207" t="s">
        <v>105</v>
      </c>
      <c r="G108" s="208"/>
      <c r="H108" s="208"/>
      <c r="I108" s="207" t="s">
        <v>523</v>
      </c>
      <c r="J108" s="207"/>
      <c r="K108" s="209" t="s">
        <v>517</v>
      </c>
      <c r="L108" s="209"/>
    </row>
    <row r="109" spans="1:34" s="210" customFormat="1">
      <c r="A109" s="206" t="s">
        <v>106</v>
      </c>
      <c r="B109" s="207"/>
      <c r="C109" s="207" t="s">
        <v>539</v>
      </c>
      <c r="D109" s="207">
        <v>15</v>
      </c>
      <c r="E109" s="207">
        <v>0</v>
      </c>
      <c r="F109" s="207" t="s">
        <v>107</v>
      </c>
      <c r="G109" s="208"/>
      <c r="H109" s="208"/>
      <c r="I109" s="207" t="s">
        <v>523</v>
      </c>
      <c r="J109" s="207"/>
      <c r="K109" s="209" t="s">
        <v>517</v>
      </c>
      <c r="L109" s="209"/>
    </row>
    <row r="110" spans="1:34" s="210" customFormat="1">
      <c r="A110" s="206" t="s">
        <v>108</v>
      </c>
      <c r="B110" s="207"/>
      <c r="C110" s="207" t="s">
        <v>540</v>
      </c>
      <c r="D110" s="207">
        <v>15</v>
      </c>
      <c r="E110" s="207">
        <v>0</v>
      </c>
      <c r="F110" s="207" t="s">
        <v>109</v>
      </c>
      <c r="G110" s="208"/>
      <c r="H110" s="208"/>
      <c r="I110" s="207" t="s">
        <v>523</v>
      </c>
      <c r="J110" s="207"/>
      <c r="K110" s="209" t="s">
        <v>517</v>
      </c>
      <c r="L110" s="209"/>
    </row>
    <row r="111" spans="1:34" s="210" customFormat="1">
      <c r="A111" s="206" t="s">
        <v>110</v>
      </c>
      <c r="B111" s="207"/>
      <c r="C111" s="207" t="s">
        <v>541</v>
      </c>
      <c r="D111" s="207">
        <v>15</v>
      </c>
      <c r="E111" s="207">
        <v>0</v>
      </c>
      <c r="F111" s="207" t="s">
        <v>111</v>
      </c>
      <c r="G111" s="208"/>
      <c r="H111" s="208"/>
      <c r="I111" s="207" t="s">
        <v>523</v>
      </c>
      <c r="J111" s="207"/>
      <c r="K111" s="209" t="s">
        <v>517</v>
      </c>
      <c r="L111" s="209"/>
    </row>
    <row r="112" spans="1:34" s="215" customFormat="1">
      <c r="A112" s="211" t="s">
        <v>112</v>
      </c>
      <c r="B112" s="212"/>
      <c r="C112" s="207" t="s">
        <v>542</v>
      </c>
      <c r="D112" s="212">
        <v>15</v>
      </c>
      <c r="E112" s="212">
        <v>0</v>
      </c>
      <c r="F112" s="212" t="s">
        <v>113</v>
      </c>
      <c r="G112" s="213"/>
      <c r="H112" s="213"/>
      <c r="I112" s="207" t="s">
        <v>523</v>
      </c>
      <c r="J112" s="207"/>
      <c r="K112" s="209" t="s">
        <v>517</v>
      </c>
      <c r="L112" s="214"/>
    </row>
    <row r="113" spans="1:34" s="219" customFormat="1" ht="17.100000000000001">
      <c r="A113" s="216" t="s">
        <v>114</v>
      </c>
      <c r="B113" s="217"/>
      <c r="C113" s="98" t="s">
        <v>543</v>
      </c>
      <c r="D113" s="217">
        <v>15</v>
      </c>
      <c r="E113" s="217">
        <v>0</v>
      </c>
      <c r="F113" s="300" t="s">
        <v>544</v>
      </c>
      <c r="G113" s="218" t="s">
        <v>545</v>
      </c>
      <c r="H113" s="218"/>
      <c r="I113" s="98" t="s">
        <v>546</v>
      </c>
      <c r="J113" s="98"/>
      <c r="K113" s="101" t="s">
        <v>517</v>
      </c>
      <c r="L113" s="112"/>
    </row>
    <row r="114" spans="1:34" s="224" customFormat="1" ht="17.100000000000001" thickBot="1">
      <c r="A114" s="220" t="s">
        <v>117</v>
      </c>
      <c r="B114" s="221"/>
      <c r="C114" s="155" t="s">
        <v>547</v>
      </c>
      <c r="D114" s="221">
        <v>15</v>
      </c>
      <c r="E114" s="221">
        <v>0</v>
      </c>
      <c r="F114" s="221" t="s">
        <v>546</v>
      </c>
      <c r="G114" s="222"/>
      <c r="H114" s="222"/>
      <c r="I114" s="221" t="s">
        <v>546</v>
      </c>
      <c r="J114" s="221"/>
      <c r="K114" s="223" t="s">
        <v>517</v>
      </c>
      <c r="L114" s="223"/>
    </row>
    <row r="115" spans="1:34" s="226" customFormat="1" ht="16.5" customHeight="1">
      <c r="A115" s="436"/>
      <c r="B115" s="436"/>
      <c r="C115" s="436"/>
      <c r="D115" s="436"/>
      <c r="E115" s="436"/>
      <c r="F115" s="436"/>
      <c r="G115" s="436"/>
      <c r="H115" s="436"/>
      <c r="I115" s="436"/>
      <c r="J115" s="436"/>
      <c r="K115" s="437"/>
      <c r="L115" s="202"/>
      <c r="M115" s="42"/>
      <c r="N115" s="42"/>
      <c r="O115" s="42"/>
      <c r="P115" s="42"/>
      <c r="Q115" s="42"/>
      <c r="R115" s="42"/>
      <c r="S115" s="42"/>
      <c r="T115" s="42"/>
      <c r="U115" s="42"/>
      <c r="V115" s="42"/>
      <c r="W115" s="42"/>
      <c r="X115" s="42"/>
      <c r="Y115" s="42"/>
      <c r="Z115" s="42"/>
      <c r="AA115" s="42"/>
      <c r="AB115" s="42"/>
      <c r="AC115" s="42"/>
      <c r="AD115" s="42"/>
      <c r="AE115" s="42"/>
      <c r="AF115" s="42"/>
      <c r="AG115" s="42"/>
      <c r="AH115" s="225"/>
    </row>
    <row r="116" spans="1:34" s="90" customFormat="1">
      <c r="A116" s="45" t="s">
        <v>548</v>
      </c>
      <c r="B116" s="84"/>
      <c r="C116" s="84"/>
      <c r="D116" s="84">
        <v>15</v>
      </c>
      <c r="E116" s="84">
        <v>0</v>
      </c>
      <c r="F116" s="84" t="s">
        <v>549</v>
      </c>
      <c r="G116" s="86"/>
      <c r="H116" s="86"/>
      <c r="I116" s="86"/>
      <c r="J116" s="86"/>
      <c r="K116" s="190"/>
      <c r="L116" s="35"/>
      <c r="M116" s="36"/>
      <c r="N116" s="36"/>
      <c r="O116" s="36"/>
      <c r="P116" s="36"/>
      <c r="Q116" s="36"/>
      <c r="R116" s="36"/>
      <c r="S116" s="36"/>
      <c r="T116" s="36"/>
      <c r="U116" s="36"/>
      <c r="V116" s="36"/>
      <c r="W116" s="36"/>
      <c r="X116" s="36"/>
      <c r="Y116" s="36"/>
      <c r="Z116" s="36"/>
      <c r="AA116" s="36"/>
      <c r="AB116" s="36"/>
      <c r="AC116" s="36"/>
      <c r="AD116" s="36"/>
      <c r="AE116" s="36"/>
      <c r="AF116" s="36"/>
      <c r="AG116" s="36"/>
      <c r="AH116" s="165"/>
    </row>
    <row r="117" spans="1:34" s="61" customFormat="1">
      <c r="A117" s="205" t="s">
        <v>550</v>
      </c>
      <c r="B117" s="227"/>
      <c r="C117" s="84"/>
      <c r="D117" s="84">
        <v>15</v>
      </c>
      <c r="E117" s="84">
        <v>0</v>
      </c>
      <c r="F117" s="84" t="s">
        <v>551</v>
      </c>
      <c r="G117" s="86"/>
      <c r="H117" s="110"/>
      <c r="I117" s="86"/>
      <c r="J117" s="86"/>
      <c r="K117" s="190"/>
      <c r="L117" s="35"/>
      <c r="M117" s="36"/>
      <c r="N117" s="36"/>
      <c r="O117" s="36"/>
      <c r="P117" s="36"/>
      <c r="Q117" s="36"/>
      <c r="R117" s="36"/>
      <c r="S117" s="36"/>
      <c r="T117" s="36"/>
      <c r="U117" s="36"/>
      <c r="V117" s="36"/>
      <c r="W117" s="36"/>
      <c r="X117" s="36"/>
      <c r="Y117" s="36"/>
      <c r="Z117" s="36"/>
      <c r="AA117" s="36"/>
      <c r="AB117" s="36"/>
      <c r="AC117" s="36"/>
      <c r="AD117" s="36"/>
      <c r="AE117" s="36"/>
      <c r="AF117" s="36"/>
      <c r="AG117" s="36"/>
      <c r="AH117" s="60"/>
    </row>
    <row r="118" spans="1:34" s="61" customFormat="1">
      <c r="A118" s="205" t="s">
        <v>552</v>
      </c>
      <c r="B118" s="228"/>
      <c r="C118" s="48"/>
      <c r="D118" s="48">
        <v>15</v>
      </c>
      <c r="E118" s="48">
        <v>0</v>
      </c>
      <c r="F118" s="84" t="s">
        <v>553</v>
      </c>
      <c r="G118" s="50"/>
      <c r="H118" s="51"/>
      <c r="I118" s="86"/>
      <c r="J118" s="86"/>
      <c r="K118" s="34"/>
      <c r="L118" s="35"/>
      <c r="M118" s="36"/>
      <c r="N118" s="36"/>
      <c r="O118" s="36"/>
      <c r="P118" s="36"/>
      <c r="Q118" s="36"/>
      <c r="R118" s="36"/>
      <c r="S118" s="36"/>
      <c r="T118" s="36"/>
      <c r="U118" s="36"/>
      <c r="V118" s="36"/>
      <c r="W118" s="36"/>
      <c r="X118" s="36"/>
      <c r="Y118" s="36"/>
      <c r="Z118" s="36"/>
      <c r="AA118" s="36"/>
      <c r="AB118" s="36"/>
      <c r="AC118" s="36"/>
      <c r="AD118" s="36"/>
      <c r="AE118" s="36"/>
      <c r="AF118" s="36"/>
      <c r="AG118" s="36"/>
      <c r="AH118" s="60"/>
    </row>
    <row r="119" spans="1:34" s="61" customFormat="1">
      <c r="A119" s="205" t="s">
        <v>554</v>
      </c>
      <c r="B119" s="228"/>
      <c r="C119" s="48"/>
      <c r="D119" s="48">
        <v>15</v>
      </c>
      <c r="E119" s="48">
        <v>0</v>
      </c>
      <c r="F119" s="84" t="s">
        <v>555</v>
      </c>
      <c r="G119" s="50"/>
      <c r="H119" s="50"/>
      <c r="I119" s="86"/>
      <c r="J119" s="86"/>
      <c r="K119" s="34"/>
      <c r="L119" s="35"/>
      <c r="M119" s="36"/>
      <c r="N119" s="36"/>
      <c r="O119" s="36"/>
      <c r="P119" s="36"/>
      <c r="Q119" s="36"/>
      <c r="R119" s="36"/>
      <c r="S119" s="36"/>
      <c r="T119" s="36"/>
      <c r="U119" s="36"/>
      <c r="V119" s="36"/>
      <c r="W119" s="36"/>
      <c r="X119" s="36"/>
      <c r="Y119" s="36"/>
      <c r="Z119" s="36"/>
      <c r="AA119" s="36"/>
      <c r="AB119" s="36"/>
      <c r="AC119" s="36"/>
      <c r="AD119" s="36"/>
      <c r="AE119" s="36"/>
      <c r="AF119" s="36"/>
      <c r="AG119" s="36"/>
      <c r="AH119" s="60"/>
    </row>
    <row r="120" spans="1:34" s="61" customFormat="1">
      <c r="A120" s="205" t="s">
        <v>556</v>
      </c>
      <c r="B120" s="228"/>
      <c r="C120" s="48"/>
      <c r="D120" s="48">
        <v>15</v>
      </c>
      <c r="E120" s="48">
        <v>0</v>
      </c>
      <c r="F120" s="84" t="s">
        <v>557</v>
      </c>
      <c r="H120" s="50"/>
      <c r="I120" s="86"/>
      <c r="J120" s="86"/>
      <c r="K120" s="34"/>
      <c r="L120" s="35"/>
      <c r="M120" s="36"/>
      <c r="N120" s="36"/>
      <c r="O120" s="36"/>
      <c r="P120" s="36"/>
      <c r="Q120" s="36"/>
      <c r="R120" s="36"/>
      <c r="S120" s="36"/>
      <c r="T120" s="36"/>
      <c r="U120" s="36"/>
      <c r="V120" s="36"/>
      <c r="W120" s="36"/>
      <c r="X120" s="36"/>
      <c r="Y120" s="36"/>
      <c r="Z120" s="36"/>
      <c r="AA120" s="36"/>
      <c r="AB120" s="36"/>
      <c r="AC120" s="36"/>
      <c r="AD120" s="36"/>
      <c r="AE120" s="36"/>
      <c r="AF120" s="36"/>
      <c r="AG120" s="36"/>
      <c r="AH120" s="60"/>
    </row>
    <row r="121" spans="1:34" s="61" customFormat="1">
      <c r="A121" s="205" t="s">
        <v>558</v>
      </c>
      <c r="B121" s="228"/>
      <c r="C121" s="48"/>
      <c r="D121" s="48">
        <v>15</v>
      </c>
      <c r="E121" s="48">
        <v>0</v>
      </c>
      <c r="F121" s="84" t="s">
        <v>559</v>
      </c>
      <c r="H121" s="50"/>
      <c r="I121" s="86"/>
      <c r="J121" s="86"/>
      <c r="K121" s="34"/>
      <c r="L121" s="35"/>
      <c r="M121" s="36"/>
      <c r="N121" s="36"/>
      <c r="O121" s="36"/>
      <c r="P121" s="36"/>
      <c r="Q121" s="36"/>
      <c r="R121" s="36"/>
      <c r="S121" s="36"/>
      <c r="T121" s="36"/>
      <c r="U121" s="36"/>
      <c r="V121" s="36"/>
      <c r="W121" s="36"/>
      <c r="X121" s="36"/>
      <c r="Y121" s="36"/>
      <c r="Z121" s="36"/>
      <c r="AA121" s="36"/>
      <c r="AB121" s="36"/>
      <c r="AC121" s="36"/>
      <c r="AD121" s="36"/>
      <c r="AE121" s="36"/>
      <c r="AF121" s="36"/>
      <c r="AG121" s="36"/>
      <c r="AH121" s="60"/>
    </row>
    <row r="122" spans="1:34" s="61" customFormat="1">
      <c r="A122" s="205" t="s">
        <v>560</v>
      </c>
      <c r="B122" s="228"/>
      <c r="C122" s="48"/>
      <c r="D122" s="48">
        <v>15</v>
      </c>
      <c r="E122" s="48">
        <v>0</v>
      </c>
      <c r="F122" s="84" t="s">
        <v>561</v>
      </c>
      <c r="H122" s="50"/>
      <c r="I122" s="86"/>
      <c r="J122" s="86"/>
      <c r="K122" s="34"/>
      <c r="L122" s="35"/>
      <c r="M122" s="36"/>
      <c r="N122" s="36"/>
      <c r="O122" s="36"/>
      <c r="P122" s="36"/>
      <c r="Q122" s="36"/>
      <c r="R122" s="36"/>
      <c r="S122" s="36"/>
      <c r="T122" s="36"/>
      <c r="U122" s="36"/>
      <c r="V122" s="36"/>
      <c r="W122" s="36"/>
      <c r="X122" s="36"/>
      <c r="Y122" s="36"/>
      <c r="Z122" s="36"/>
      <c r="AA122" s="36"/>
      <c r="AB122" s="36"/>
      <c r="AC122" s="36"/>
      <c r="AD122" s="36"/>
      <c r="AE122" s="36"/>
      <c r="AF122" s="36"/>
      <c r="AG122" s="36"/>
      <c r="AH122" s="60"/>
    </row>
    <row r="123" spans="1:34" s="61" customFormat="1">
      <c r="A123" s="205" t="s">
        <v>562</v>
      </c>
      <c r="B123" s="228"/>
      <c r="C123" s="48"/>
      <c r="D123" s="48">
        <v>15</v>
      </c>
      <c r="E123" s="48">
        <v>0</v>
      </c>
      <c r="F123" s="84" t="s">
        <v>563</v>
      </c>
      <c r="H123" s="50"/>
      <c r="I123" s="86"/>
      <c r="J123" s="86"/>
      <c r="K123" s="34"/>
      <c r="L123" s="35"/>
      <c r="M123" s="36"/>
      <c r="N123" s="36"/>
      <c r="O123" s="36"/>
      <c r="P123" s="36"/>
      <c r="Q123" s="36"/>
      <c r="R123" s="36"/>
      <c r="S123" s="36"/>
      <c r="T123" s="36"/>
      <c r="U123" s="36"/>
      <c r="V123" s="36"/>
      <c r="W123" s="36"/>
      <c r="X123" s="36"/>
      <c r="Y123" s="36"/>
      <c r="Z123" s="36"/>
      <c r="AA123" s="36"/>
      <c r="AB123" s="36"/>
      <c r="AC123" s="36"/>
      <c r="AD123" s="36"/>
      <c r="AE123" s="36"/>
      <c r="AF123" s="36"/>
      <c r="AG123" s="36"/>
      <c r="AH123" s="60"/>
    </row>
    <row r="124" spans="1:34" s="61" customFormat="1" ht="16.5">
      <c r="A124" s="205" t="s">
        <v>564</v>
      </c>
      <c r="B124" s="228"/>
      <c r="C124" s="48"/>
      <c r="D124" s="48">
        <v>15</v>
      </c>
      <c r="E124" s="48">
        <v>0</v>
      </c>
      <c r="F124" s="48" t="s">
        <v>565</v>
      </c>
      <c r="G124" s="50" t="s">
        <v>566</v>
      </c>
      <c r="H124" s="50"/>
      <c r="I124" s="86"/>
      <c r="J124" s="86"/>
      <c r="K124" s="34"/>
      <c r="L124" s="35"/>
      <c r="M124" s="36"/>
      <c r="N124" s="36"/>
      <c r="O124" s="36"/>
      <c r="P124" s="36"/>
      <c r="Q124" s="36"/>
      <c r="R124" s="36"/>
      <c r="S124" s="36"/>
      <c r="T124" s="36"/>
      <c r="U124" s="36"/>
      <c r="V124" s="36"/>
      <c r="W124" s="36"/>
      <c r="X124" s="36"/>
      <c r="Y124" s="36"/>
      <c r="Z124" s="36"/>
      <c r="AA124" s="36"/>
      <c r="AB124" s="36"/>
      <c r="AC124" s="36"/>
      <c r="AD124" s="36"/>
      <c r="AE124" s="36"/>
      <c r="AF124" s="36"/>
      <c r="AG124" s="36"/>
      <c r="AH124" s="60"/>
    </row>
    <row r="125" spans="1:34" s="61" customFormat="1" ht="16.5">
      <c r="A125" s="205" t="s">
        <v>567</v>
      </c>
      <c r="B125" s="228"/>
      <c r="C125" s="48"/>
      <c r="D125" s="48">
        <v>15</v>
      </c>
      <c r="E125" s="48">
        <v>0</v>
      </c>
      <c r="F125" s="48" t="s">
        <v>568</v>
      </c>
      <c r="G125" s="50" t="s">
        <v>569</v>
      </c>
      <c r="H125" s="50"/>
      <c r="I125" s="48"/>
      <c r="J125" s="48"/>
      <c r="K125" s="34"/>
      <c r="L125" s="35"/>
      <c r="M125" s="36"/>
      <c r="N125" s="36"/>
      <c r="O125" s="36"/>
      <c r="P125" s="36"/>
      <c r="Q125" s="36"/>
      <c r="R125" s="36"/>
      <c r="S125" s="36"/>
      <c r="T125" s="36"/>
      <c r="U125" s="36"/>
      <c r="V125" s="36"/>
      <c r="W125" s="36"/>
      <c r="X125" s="36"/>
      <c r="Y125" s="36"/>
      <c r="Z125" s="36"/>
      <c r="AA125" s="36"/>
      <c r="AB125" s="36"/>
      <c r="AC125" s="36"/>
      <c r="AD125" s="36"/>
      <c r="AE125" s="36"/>
      <c r="AF125" s="36"/>
      <c r="AG125" s="36"/>
      <c r="AH125" s="60"/>
    </row>
    <row r="126" spans="1:34" s="61" customFormat="1" ht="16.5">
      <c r="A126" s="205" t="s">
        <v>570</v>
      </c>
      <c r="B126" s="228"/>
      <c r="C126" s="48"/>
      <c r="D126" s="48">
        <v>15</v>
      </c>
      <c r="E126" s="48">
        <v>0</v>
      </c>
      <c r="F126" s="48" t="s">
        <v>571</v>
      </c>
      <c r="G126" s="50" t="s">
        <v>572</v>
      </c>
      <c r="H126" s="50"/>
      <c r="I126" s="48"/>
      <c r="J126" s="48"/>
      <c r="K126" s="34"/>
      <c r="L126" s="35"/>
      <c r="M126" s="36"/>
      <c r="N126" s="36"/>
      <c r="O126" s="36"/>
      <c r="P126" s="36"/>
      <c r="Q126" s="36"/>
      <c r="R126" s="36"/>
      <c r="S126" s="36"/>
      <c r="T126" s="36"/>
      <c r="U126" s="36"/>
      <c r="V126" s="36"/>
      <c r="W126" s="36"/>
      <c r="X126" s="36"/>
      <c r="Y126" s="36"/>
      <c r="Z126" s="36"/>
      <c r="AA126" s="36"/>
      <c r="AB126" s="36"/>
      <c r="AC126" s="36"/>
      <c r="AD126" s="36"/>
      <c r="AE126" s="36"/>
      <c r="AF126" s="36"/>
      <c r="AG126" s="36"/>
      <c r="AH126" s="60"/>
    </row>
    <row r="127" spans="1:34" s="61" customFormat="1" ht="16.5">
      <c r="A127" s="205" t="s">
        <v>573</v>
      </c>
      <c r="B127" s="228"/>
      <c r="C127" s="48"/>
      <c r="D127" s="48">
        <v>15</v>
      </c>
      <c r="E127" s="48">
        <v>0</v>
      </c>
      <c r="F127" s="48" t="s">
        <v>574</v>
      </c>
      <c r="G127" s="50" t="s">
        <v>575</v>
      </c>
      <c r="H127" s="50"/>
      <c r="I127" s="48"/>
      <c r="J127" s="48"/>
      <c r="K127" s="34"/>
      <c r="L127" s="35"/>
      <c r="M127" s="36"/>
      <c r="N127" s="36"/>
      <c r="O127" s="36"/>
      <c r="P127" s="36"/>
      <c r="Q127" s="36"/>
      <c r="R127" s="36"/>
      <c r="S127" s="36"/>
      <c r="T127" s="36"/>
      <c r="U127" s="36"/>
      <c r="V127" s="36"/>
      <c r="W127" s="36"/>
      <c r="X127" s="36"/>
      <c r="Y127" s="36"/>
      <c r="Z127" s="36"/>
      <c r="AA127" s="36"/>
      <c r="AB127" s="36"/>
      <c r="AC127" s="36"/>
      <c r="AD127" s="36"/>
      <c r="AE127" s="36"/>
      <c r="AF127" s="36"/>
      <c r="AG127" s="36"/>
      <c r="AH127" s="60"/>
    </row>
    <row r="128" spans="1:34" s="61" customFormat="1">
      <c r="A128" s="205" t="s">
        <v>576</v>
      </c>
      <c r="B128" s="228"/>
      <c r="C128" s="48"/>
      <c r="D128" s="48">
        <v>15</v>
      </c>
      <c r="E128" s="48">
        <v>0</v>
      </c>
      <c r="F128" s="48" t="s">
        <v>577</v>
      </c>
      <c r="G128" s="50"/>
      <c r="H128" s="50"/>
      <c r="I128" s="48"/>
      <c r="J128" s="48"/>
      <c r="K128" s="34"/>
      <c r="L128" s="35"/>
      <c r="M128" s="36"/>
      <c r="N128" s="36"/>
      <c r="O128" s="36"/>
      <c r="P128" s="36"/>
      <c r="Q128" s="36"/>
      <c r="R128" s="36"/>
      <c r="S128" s="36"/>
      <c r="T128" s="36"/>
      <c r="U128" s="36"/>
      <c r="V128" s="36"/>
      <c r="W128" s="36"/>
      <c r="X128" s="36"/>
      <c r="Y128" s="36"/>
      <c r="Z128" s="36"/>
      <c r="AA128" s="36"/>
      <c r="AB128" s="36"/>
      <c r="AC128" s="36"/>
      <c r="AD128" s="36"/>
      <c r="AE128" s="36"/>
      <c r="AF128" s="36"/>
      <c r="AG128" s="36"/>
      <c r="AH128" s="60"/>
    </row>
    <row r="129" spans="1:80" s="61" customFormat="1">
      <c r="A129" s="205" t="s">
        <v>578</v>
      </c>
      <c r="B129" s="228"/>
      <c r="C129" s="48"/>
      <c r="D129" s="48">
        <v>15</v>
      </c>
      <c r="E129" s="48">
        <v>0</v>
      </c>
      <c r="F129" s="48" t="s">
        <v>579</v>
      </c>
      <c r="G129" s="50"/>
      <c r="H129" s="50"/>
      <c r="I129" s="48"/>
      <c r="J129" s="48"/>
      <c r="K129" s="34"/>
      <c r="L129" s="35"/>
      <c r="M129" s="36"/>
      <c r="N129" s="36"/>
      <c r="O129" s="36"/>
      <c r="P129" s="36"/>
      <c r="Q129" s="36"/>
      <c r="R129" s="36"/>
      <c r="S129" s="36"/>
      <c r="T129" s="36"/>
      <c r="U129" s="36"/>
      <c r="V129" s="36"/>
      <c r="W129" s="36"/>
      <c r="X129" s="36"/>
      <c r="Y129" s="36"/>
      <c r="Z129" s="36"/>
      <c r="AA129" s="36"/>
      <c r="AB129" s="36"/>
      <c r="AC129" s="36"/>
      <c r="AD129" s="36"/>
      <c r="AE129" s="36"/>
      <c r="AF129" s="36"/>
      <c r="AG129" s="36"/>
      <c r="AH129" s="60"/>
    </row>
    <row r="130" spans="1:80" s="61" customFormat="1" ht="16.5" customHeight="1">
      <c r="A130" s="205" t="s">
        <v>580</v>
      </c>
      <c r="B130" s="228"/>
      <c r="C130" s="48"/>
      <c r="D130" s="48">
        <v>15</v>
      </c>
      <c r="E130" s="48">
        <v>0</v>
      </c>
      <c r="F130" s="48" t="s">
        <v>581</v>
      </c>
      <c r="G130" s="50"/>
      <c r="H130" s="50"/>
      <c r="I130" s="48"/>
      <c r="J130" s="48"/>
      <c r="K130" s="34"/>
      <c r="L130" s="35"/>
      <c r="M130" s="36"/>
      <c r="N130" s="36"/>
      <c r="O130" s="36"/>
      <c r="P130" s="36"/>
      <c r="Q130" s="36"/>
      <c r="R130" s="36"/>
      <c r="S130" s="36"/>
      <c r="T130" s="36"/>
      <c r="U130" s="36"/>
      <c r="V130" s="36"/>
      <c r="W130" s="36"/>
      <c r="X130" s="36"/>
      <c r="Y130" s="36"/>
      <c r="Z130" s="36"/>
      <c r="AA130" s="36"/>
      <c r="AB130" s="36"/>
      <c r="AC130" s="36"/>
      <c r="AD130" s="36"/>
      <c r="AE130" s="36"/>
      <c r="AF130" s="36"/>
      <c r="AG130" s="36"/>
      <c r="AH130" s="60"/>
    </row>
    <row r="131" spans="1:80" s="61" customFormat="1">
      <c r="A131" s="205" t="s">
        <v>582</v>
      </c>
      <c r="B131" s="228"/>
      <c r="C131" s="48"/>
      <c r="D131" s="48">
        <v>15</v>
      </c>
      <c r="E131" s="48">
        <v>0</v>
      </c>
      <c r="F131" s="48" t="s">
        <v>583</v>
      </c>
      <c r="G131" s="50"/>
      <c r="H131" s="50"/>
      <c r="I131" s="48"/>
      <c r="J131" s="48"/>
      <c r="K131" s="34"/>
      <c r="L131" s="35"/>
      <c r="M131" s="36"/>
      <c r="N131" s="36"/>
      <c r="O131" s="36"/>
      <c r="P131" s="36"/>
      <c r="Q131" s="36"/>
      <c r="R131" s="36"/>
      <c r="S131" s="36"/>
      <c r="T131" s="36"/>
      <c r="U131" s="36"/>
      <c r="V131" s="36"/>
      <c r="W131" s="36"/>
      <c r="X131" s="36"/>
      <c r="Y131" s="36"/>
      <c r="Z131" s="36"/>
      <c r="AA131" s="36"/>
      <c r="AB131" s="36"/>
      <c r="AC131" s="36"/>
      <c r="AD131" s="36"/>
      <c r="AE131" s="36"/>
      <c r="AF131" s="36"/>
      <c r="AG131" s="36"/>
      <c r="AH131" s="60"/>
    </row>
    <row r="132" spans="1:80" s="61" customFormat="1">
      <c r="A132" s="45"/>
      <c r="B132" s="48"/>
      <c r="C132" s="48"/>
      <c r="D132" s="48"/>
      <c r="E132" s="48"/>
      <c r="F132" s="48"/>
      <c r="G132" s="50"/>
      <c r="H132" s="50"/>
      <c r="I132" s="48"/>
      <c r="J132" s="48"/>
      <c r="K132" s="34"/>
      <c r="L132" s="35"/>
      <c r="M132" s="36"/>
      <c r="N132" s="36"/>
      <c r="O132" s="36"/>
      <c r="P132" s="36"/>
      <c r="Q132" s="36"/>
      <c r="R132" s="36"/>
      <c r="S132" s="36"/>
      <c r="T132" s="36"/>
      <c r="U132" s="36"/>
      <c r="V132" s="36"/>
      <c r="W132" s="36"/>
      <c r="X132" s="36"/>
      <c r="Y132" s="36"/>
      <c r="Z132" s="36"/>
      <c r="AA132" s="36"/>
      <c r="AB132" s="36"/>
      <c r="AC132" s="36"/>
      <c r="AD132" s="36"/>
      <c r="AE132" s="36"/>
      <c r="AF132" s="36"/>
      <c r="AG132" s="36"/>
      <c r="AH132" s="60"/>
    </row>
    <row r="133" spans="1:80" s="236" customFormat="1">
      <c r="A133" s="229"/>
      <c r="B133" s="230"/>
      <c r="C133" s="230"/>
      <c r="D133" s="231"/>
      <c r="E133" s="231"/>
      <c r="F133" s="230"/>
      <c r="G133" s="63"/>
      <c r="H133" s="70"/>
      <c r="I133" s="70"/>
      <c r="J133" s="70"/>
      <c r="K133" s="232"/>
      <c r="L133" s="233"/>
      <c r="M133" s="234"/>
      <c r="N133" s="234"/>
      <c r="O133" s="234"/>
      <c r="P133" s="234"/>
      <c r="Q133" s="234"/>
      <c r="R133" s="234"/>
      <c r="S133" s="234"/>
      <c r="T133" s="234"/>
      <c r="U133" s="234"/>
      <c r="V133" s="234"/>
      <c r="W133" s="234"/>
      <c r="X133" s="234"/>
      <c r="Y133" s="234"/>
      <c r="Z133" s="234"/>
      <c r="AA133" s="234"/>
      <c r="AB133" s="234"/>
      <c r="AC133" s="234"/>
      <c r="AD133" s="234"/>
      <c r="AE133" s="234"/>
      <c r="AF133" s="234"/>
      <c r="AG133" s="234"/>
      <c r="AH133" s="235"/>
    </row>
    <row r="134" spans="1:80" s="236" customFormat="1">
      <c r="A134" s="229"/>
      <c r="B134" s="230"/>
      <c r="C134" s="230"/>
      <c r="D134" s="231"/>
      <c r="E134" s="231"/>
      <c r="F134" s="230"/>
      <c r="G134" s="63"/>
      <c r="H134" s="70"/>
      <c r="I134" s="70"/>
      <c r="J134" s="70"/>
      <c r="K134" s="232"/>
      <c r="L134" s="233"/>
      <c r="M134" s="234"/>
      <c r="N134" s="234"/>
      <c r="O134" s="234"/>
      <c r="P134" s="234"/>
      <c r="Q134" s="234"/>
      <c r="R134" s="234"/>
      <c r="S134" s="234"/>
      <c r="T134" s="234"/>
      <c r="U134" s="234"/>
      <c r="V134" s="234"/>
      <c r="W134" s="234"/>
      <c r="X134" s="234"/>
      <c r="Y134" s="234"/>
      <c r="Z134" s="234"/>
      <c r="AA134" s="234"/>
      <c r="AB134" s="234"/>
      <c r="AC134" s="234"/>
      <c r="AD134" s="234"/>
      <c r="AE134" s="234"/>
      <c r="AF134" s="234"/>
      <c r="AG134" s="234"/>
      <c r="AH134" s="235"/>
    </row>
    <row r="137" spans="1:80">
      <c r="G137" s="31"/>
      <c r="H137" s="31"/>
    </row>
    <row r="138" spans="1:80">
      <c r="G138" s="31"/>
      <c r="H138" s="31"/>
    </row>
    <row r="139" spans="1:80">
      <c r="G139" s="31"/>
      <c r="H139" s="31"/>
    </row>
    <row r="140" spans="1:80">
      <c r="G140" s="31"/>
      <c r="H140" s="31"/>
    </row>
    <row r="141" spans="1:80">
      <c r="G141" s="31"/>
      <c r="H141" s="31"/>
    </row>
    <row r="142" spans="1:80">
      <c r="G142" s="31"/>
      <c r="H142" s="31"/>
    </row>
    <row r="143" spans="1:80" s="31" customFormat="1">
      <c r="A143" s="237"/>
      <c r="K143" s="34"/>
      <c r="L143" s="35"/>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c r="BP143" s="36"/>
      <c r="BQ143" s="36"/>
      <c r="BR143" s="36"/>
      <c r="BS143" s="36"/>
      <c r="BT143" s="36"/>
      <c r="BU143" s="36"/>
      <c r="BV143" s="36"/>
      <c r="BW143" s="36"/>
      <c r="BX143" s="36"/>
      <c r="BY143" s="36"/>
      <c r="BZ143" s="36"/>
      <c r="CA143" s="36"/>
      <c r="CB143" s="36"/>
    </row>
    <row r="144" spans="1:80" s="31" customFormat="1">
      <c r="A144" s="237"/>
      <c r="K144" s="34"/>
      <c r="L144" s="35"/>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c r="BP144" s="36"/>
      <c r="BQ144" s="36"/>
      <c r="BR144" s="36"/>
      <c r="BS144" s="36"/>
      <c r="BT144" s="36"/>
      <c r="BU144" s="36"/>
      <c r="BV144" s="36"/>
      <c r="BW144" s="36"/>
      <c r="BX144" s="36"/>
      <c r="BY144" s="36"/>
      <c r="BZ144" s="36"/>
      <c r="CA144" s="36"/>
      <c r="CB144" s="36"/>
    </row>
    <row r="145" spans="1:80" s="31" customFormat="1">
      <c r="A145" s="237"/>
      <c r="K145" s="34"/>
      <c r="L145" s="35"/>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c r="BP145" s="36"/>
      <c r="BQ145" s="36"/>
      <c r="BR145" s="36"/>
      <c r="BS145" s="36"/>
      <c r="BT145" s="36"/>
      <c r="BU145" s="36"/>
      <c r="BV145" s="36"/>
      <c r="BW145" s="36"/>
      <c r="BX145" s="36"/>
      <c r="BY145" s="36"/>
      <c r="BZ145" s="36"/>
      <c r="CA145" s="36"/>
      <c r="CB145" s="36"/>
    </row>
    <row r="146" spans="1:80" s="31" customFormat="1">
      <c r="A146" s="237"/>
      <c r="K146" s="34"/>
      <c r="L146" s="35"/>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c r="BP146" s="36"/>
      <c r="BQ146" s="36"/>
      <c r="BR146" s="36"/>
      <c r="BS146" s="36"/>
      <c r="BT146" s="36"/>
      <c r="BU146" s="36"/>
      <c r="BV146" s="36"/>
      <c r="BW146" s="36"/>
      <c r="BX146" s="36"/>
      <c r="BY146" s="36"/>
      <c r="BZ146" s="36"/>
      <c r="CA146" s="36"/>
      <c r="CB146" s="36"/>
    </row>
    <row r="147" spans="1:80" s="31" customFormat="1">
      <c r="A147" s="237"/>
      <c r="K147" s="34"/>
      <c r="L147" s="35"/>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c r="BP147" s="36"/>
      <c r="BQ147" s="36"/>
      <c r="BR147" s="36"/>
      <c r="BS147" s="36"/>
      <c r="BT147" s="36"/>
      <c r="BU147" s="36"/>
      <c r="BV147" s="36"/>
      <c r="BW147" s="36"/>
      <c r="BX147" s="36"/>
      <c r="BY147" s="36"/>
      <c r="BZ147" s="36"/>
      <c r="CA147" s="36"/>
      <c r="CB147" s="36"/>
    </row>
    <row r="148" spans="1:80" s="31" customFormat="1">
      <c r="A148" s="237"/>
      <c r="K148" s="34"/>
      <c r="L148" s="35"/>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c r="BP148" s="36"/>
      <c r="BQ148" s="36"/>
      <c r="BR148" s="36"/>
      <c r="BS148" s="36"/>
      <c r="BT148" s="36"/>
      <c r="BU148" s="36"/>
      <c r="BV148" s="36"/>
      <c r="BW148" s="36"/>
      <c r="BX148" s="36"/>
      <c r="BY148" s="36"/>
      <c r="BZ148" s="36"/>
      <c r="CA148" s="36"/>
      <c r="CB148" s="36"/>
    </row>
    <row r="149" spans="1:80" s="31" customFormat="1">
      <c r="A149" s="237"/>
      <c r="K149" s="34"/>
      <c r="L149" s="35"/>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c r="BP149" s="36"/>
      <c r="BQ149" s="36"/>
      <c r="BR149" s="36"/>
      <c r="BS149" s="36"/>
      <c r="BT149" s="36"/>
      <c r="BU149" s="36"/>
      <c r="BV149" s="36"/>
      <c r="BW149" s="36"/>
      <c r="BX149" s="36"/>
      <c r="BY149" s="36"/>
      <c r="BZ149" s="36"/>
      <c r="CA149" s="36"/>
      <c r="CB149" s="36"/>
    </row>
    <row r="150" spans="1:80" s="31" customFormat="1">
      <c r="A150" s="237"/>
      <c r="K150" s="34"/>
      <c r="L150" s="35"/>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c r="BP150" s="36"/>
      <c r="BQ150" s="36"/>
      <c r="BR150" s="36"/>
      <c r="BS150" s="36"/>
      <c r="BT150" s="36"/>
      <c r="BU150" s="36"/>
      <c r="BV150" s="36"/>
      <c r="BW150" s="36"/>
      <c r="BX150" s="36"/>
      <c r="BY150" s="36"/>
      <c r="BZ150" s="36"/>
      <c r="CA150" s="36"/>
      <c r="CB150" s="36"/>
    </row>
    <row r="151" spans="1:80" s="31" customFormat="1">
      <c r="A151" s="237"/>
      <c r="K151" s="34"/>
      <c r="L151" s="35"/>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c r="BP151" s="36"/>
      <c r="BQ151" s="36"/>
      <c r="BR151" s="36"/>
      <c r="BS151" s="36"/>
      <c r="BT151" s="36"/>
      <c r="BU151" s="36"/>
      <c r="BV151" s="36"/>
      <c r="BW151" s="36"/>
      <c r="BX151" s="36"/>
      <c r="BY151" s="36"/>
      <c r="BZ151" s="36"/>
      <c r="CA151" s="36"/>
      <c r="CB151" s="36"/>
    </row>
    <row r="152" spans="1:80" s="31" customFormat="1">
      <c r="A152" s="237"/>
      <c r="K152" s="34"/>
      <c r="L152" s="35"/>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c r="BP152" s="36"/>
      <c r="BQ152" s="36"/>
      <c r="BR152" s="36"/>
      <c r="BS152" s="36"/>
      <c r="BT152" s="36"/>
      <c r="BU152" s="36"/>
      <c r="BV152" s="36"/>
      <c r="BW152" s="36"/>
      <c r="BX152" s="36"/>
      <c r="BY152" s="36"/>
      <c r="BZ152" s="36"/>
      <c r="CA152" s="36"/>
      <c r="CB152" s="36"/>
    </row>
    <row r="153" spans="1:80" s="31" customFormat="1">
      <c r="A153" s="237"/>
      <c r="K153" s="34"/>
      <c r="L153" s="35"/>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c r="BP153" s="36"/>
      <c r="BQ153" s="36"/>
      <c r="BR153" s="36"/>
      <c r="BS153" s="36"/>
      <c r="BT153" s="36"/>
      <c r="BU153" s="36"/>
      <c r="BV153" s="36"/>
      <c r="BW153" s="36"/>
      <c r="BX153" s="36"/>
      <c r="BY153" s="36"/>
      <c r="BZ153" s="36"/>
      <c r="CA153" s="36"/>
      <c r="CB153" s="36"/>
    </row>
  </sheetData>
  <sheetProtection selectLockedCells="1" selectUnlockedCells="1"/>
  <mergeCells count="45">
    <mergeCell ref="C91:C94"/>
    <mergeCell ref="A95:A97"/>
    <mergeCell ref="B95:B97"/>
    <mergeCell ref="C95:C97"/>
    <mergeCell ref="A4:K4"/>
    <mergeCell ref="A5:A20"/>
    <mergeCell ref="B5:B20"/>
    <mergeCell ref="C5:C20"/>
    <mergeCell ref="A22:A36"/>
    <mergeCell ref="B22:B36"/>
    <mergeCell ref="C22:C36"/>
    <mergeCell ref="A38:A40"/>
    <mergeCell ref="B38:B40"/>
    <mergeCell ref="C38:C40"/>
    <mergeCell ref="A41:A42"/>
    <mergeCell ref="B41:B42"/>
    <mergeCell ref="C41:C42"/>
    <mergeCell ref="A43:A45"/>
    <mergeCell ref="B43:B45"/>
    <mergeCell ref="C43:C45"/>
    <mergeCell ref="A46:A47"/>
    <mergeCell ref="B46:B47"/>
    <mergeCell ref="C46:C47"/>
    <mergeCell ref="A49:A50"/>
    <mergeCell ref="B49:B50"/>
    <mergeCell ref="C49:C50"/>
    <mergeCell ref="A51:A52"/>
    <mergeCell ref="B51:B52"/>
    <mergeCell ref="C51:C52"/>
    <mergeCell ref="A98:K98"/>
    <mergeCell ref="A115:K115"/>
    <mergeCell ref="A53:A57"/>
    <mergeCell ref="B53:B57"/>
    <mergeCell ref="C53:C57"/>
    <mergeCell ref="A59:A63"/>
    <mergeCell ref="B59:B63"/>
    <mergeCell ref="C59:C63"/>
    <mergeCell ref="A74:A78"/>
    <mergeCell ref="B74:B78"/>
    <mergeCell ref="C74:C78"/>
    <mergeCell ref="A79:A86"/>
    <mergeCell ref="B79:B86"/>
    <mergeCell ref="C79:C86"/>
    <mergeCell ref="A91:A94"/>
    <mergeCell ref="B91:B94"/>
  </mergeCells>
  <phoneticPr fontId="1" type="noConversion"/>
  <pageMargins left="0.7" right="0.7" top="0.75" bottom="0.75" header="0.51180555555555551" footer="0.51180555555555551"/>
  <pageSetup paperSize="9" firstPageNumber="0" fitToHeight="0" orientation="landscape"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8C832-AA11-4479-BFBF-5446E1D00C0F}">
  <sheetPr>
    <pageSetUpPr fitToPage="1"/>
  </sheetPr>
  <dimension ref="A1:I18"/>
  <sheetViews>
    <sheetView zoomScaleNormal="100" workbookViewId="0"/>
  </sheetViews>
  <sheetFormatPr defaultColWidth="8.875" defaultRowHeight="16.5" customHeight="1"/>
  <cols>
    <col min="1" max="1" width="13.875" style="24" customWidth="1"/>
    <col min="2" max="2" width="25.875" style="24" customWidth="1"/>
    <col min="3" max="3" width="33.125" style="24" customWidth="1"/>
    <col min="4" max="4" width="60.625" style="24" customWidth="1"/>
    <col min="5" max="5" width="24.625" style="24" bestFit="1" customWidth="1"/>
    <col min="6" max="6" width="24" style="24" bestFit="1" customWidth="1"/>
    <col min="7" max="7" width="23.625" style="24" bestFit="1" customWidth="1"/>
    <col min="8" max="8" width="21.5" style="24" bestFit="1" customWidth="1"/>
    <col min="9" max="9" width="28.875" style="24" bestFit="1" customWidth="1"/>
    <col min="10" max="10" width="14.5" bestFit="1" customWidth="1"/>
  </cols>
  <sheetData>
    <row r="1" spans="1:1" ht="18">
      <c r="A1" s="338" t="s">
        <v>584</v>
      </c>
    </row>
    <row r="2" spans="1:1" ht="15.95"/>
    <row r="3" spans="1:1" ht="15.95"/>
    <row r="4" spans="1:1" ht="15.95"/>
    <row r="5" spans="1:1" ht="15.95"/>
    <row r="6" spans="1:1" ht="15.95"/>
    <row r="7" spans="1:1" ht="15.95"/>
    <row r="8" spans="1:1" ht="15.95"/>
    <row r="9" spans="1:1" ht="15.95"/>
    <row r="10" spans="1:1" ht="15.95"/>
    <row r="11" spans="1:1" ht="15.95"/>
    <row r="12" spans="1:1" ht="15.95"/>
    <row r="13" spans="1:1" ht="15.95"/>
    <row r="14" spans="1:1" ht="15.95"/>
    <row r="15" spans="1:1" ht="15.95"/>
    <row r="16" spans="1:1" ht="15.95"/>
    <row r="17" ht="15.95"/>
    <row r="18" ht="15.95"/>
  </sheetData>
  <phoneticPr fontId="1" type="noConversion"/>
  <hyperlinks>
    <hyperlink ref="A1" r:id="rId1" xr:uid="{55367C9C-959F-49C6-8383-4704EDBD2112}"/>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A0FCD-924A-402E-8A77-67DC980A0443}">
  <dimension ref="A1:G129"/>
  <sheetViews>
    <sheetView workbookViewId="0">
      <pane ySplit="1" topLeftCell="A52" activePane="bottomLeft" state="frozen"/>
      <selection pane="bottomLeft" activeCell="D79" sqref="D79"/>
    </sheetView>
  </sheetViews>
  <sheetFormatPr defaultColWidth="8.875" defaultRowHeight="16.5"/>
  <cols>
    <col min="1" max="1" width="27.125" customWidth="1"/>
    <col min="2" max="3" width="16.625" customWidth="1"/>
    <col min="4" max="4" width="12" customWidth="1"/>
    <col min="5" max="5" width="11.125" customWidth="1"/>
    <col min="6" max="6" width="13.625" customWidth="1"/>
    <col min="7" max="7" width="41" customWidth="1"/>
  </cols>
  <sheetData>
    <row r="1" spans="1:7" ht="36">
      <c r="A1" s="238" t="s">
        <v>202</v>
      </c>
      <c r="B1" s="238" t="s">
        <v>201</v>
      </c>
      <c r="C1" s="238" t="s">
        <v>585</v>
      </c>
      <c r="D1" s="238" t="s">
        <v>203</v>
      </c>
      <c r="E1" s="238" t="s">
        <v>204</v>
      </c>
      <c r="F1" s="238" t="s">
        <v>205</v>
      </c>
      <c r="G1" s="238" t="s">
        <v>206</v>
      </c>
    </row>
    <row r="2" spans="1:7">
      <c r="A2" s="427" t="s">
        <v>586</v>
      </c>
      <c r="B2" s="19">
        <v>1000</v>
      </c>
      <c r="C2" s="19" t="str">
        <f>DEC2HEX(HEX2DEC(B2)*2)</f>
        <v>2000</v>
      </c>
      <c r="D2" s="4">
        <v>32</v>
      </c>
      <c r="E2" s="4">
        <f>QUOTIENT(D2+7,8)</f>
        <v>4</v>
      </c>
      <c r="F2" s="21">
        <f>QUOTIENT(E2+1,2)</f>
        <v>2</v>
      </c>
      <c r="G2" s="20" t="s">
        <v>587</v>
      </c>
    </row>
    <row r="3" spans="1:7">
      <c r="A3" s="428"/>
      <c r="B3" s="19" t="str">
        <f>DEC2HEX(HEX2DEC(B2)+F2)</f>
        <v>1002</v>
      </c>
      <c r="C3" s="19" t="str">
        <f t="shared" ref="C3:C82" si="0">DEC2HEX(HEX2DEC(B3)*2)</f>
        <v>2004</v>
      </c>
      <c r="D3" s="4">
        <v>32</v>
      </c>
      <c r="E3" s="4">
        <f t="shared" ref="E3:E83" si="1">QUOTIENT(D3+7,8)</f>
        <v>4</v>
      </c>
      <c r="F3" s="21">
        <f t="shared" ref="F3:F83" si="2">QUOTIENT(E3+1,2)</f>
        <v>2</v>
      </c>
      <c r="G3" s="20" t="s">
        <v>588</v>
      </c>
    </row>
    <row r="4" spans="1:7">
      <c r="A4" s="428"/>
      <c r="B4" s="19" t="str">
        <f t="shared" ref="B4:B67" si="3">DEC2HEX(HEX2DEC(B3)+F3)</f>
        <v>1004</v>
      </c>
      <c r="C4" s="19" t="str">
        <f t="shared" si="0"/>
        <v>2008</v>
      </c>
      <c r="D4" s="4">
        <v>32</v>
      </c>
      <c r="E4" s="4">
        <f t="shared" si="1"/>
        <v>4</v>
      </c>
      <c r="F4" s="21">
        <f t="shared" si="2"/>
        <v>2</v>
      </c>
      <c r="G4" s="20" t="s">
        <v>589</v>
      </c>
    </row>
    <row r="5" spans="1:7">
      <c r="A5" s="428"/>
      <c r="B5" s="19" t="str">
        <f t="shared" si="3"/>
        <v>1006</v>
      </c>
      <c r="C5" s="19" t="str">
        <f t="shared" si="0"/>
        <v>200C</v>
      </c>
      <c r="D5" s="4">
        <v>32</v>
      </c>
      <c r="E5" s="4">
        <f t="shared" si="1"/>
        <v>4</v>
      </c>
      <c r="F5" s="21">
        <f t="shared" si="2"/>
        <v>2</v>
      </c>
      <c r="G5" s="20" t="s">
        <v>590</v>
      </c>
    </row>
    <row r="6" spans="1:7">
      <c r="A6" s="428"/>
      <c r="B6" s="19" t="str">
        <f t="shared" si="3"/>
        <v>1008</v>
      </c>
      <c r="C6" s="19" t="str">
        <f t="shared" si="0"/>
        <v>2010</v>
      </c>
      <c r="D6" s="4">
        <v>32</v>
      </c>
      <c r="E6" s="4">
        <f t="shared" si="1"/>
        <v>4</v>
      </c>
      <c r="F6" s="21">
        <f t="shared" si="2"/>
        <v>2</v>
      </c>
      <c r="G6" s="20" t="s">
        <v>591</v>
      </c>
    </row>
    <row r="7" spans="1:7">
      <c r="A7" s="428"/>
      <c r="B7" s="19" t="str">
        <f t="shared" si="3"/>
        <v>100A</v>
      </c>
      <c r="C7" s="19" t="str">
        <f t="shared" si="0"/>
        <v>2014</v>
      </c>
      <c r="D7" s="4">
        <v>32</v>
      </c>
      <c r="E7" s="4">
        <f t="shared" si="1"/>
        <v>4</v>
      </c>
      <c r="F7" s="21">
        <f t="shared" si="2"/>
        <v>2</v>
      </c>
      <c r="G7" s="20" t="s">
        <v>592</v>
      </c>
    </row>
    <row r="8" spans="1:7">
      <c r="A8" s="428"/>
      <c r="B8" s="19" t="str">
        <f t="shared" si="3"/>
        <v>100C</v>
      </c>
      <c r="C8" s="19" t="str">
        <f t="shared" si="0"/>
        <v>2018</v>
      </c>
      <c r="D8" s="4">
        <v>32</v>
      </c>
      <c r="E8" s="4">
        <f t="shared" si="1"/>
        <v>4</v>
      </c>
      <c r="F8" s="21">
        <f t="shared" si="2"/>
        <v>2</v>
      </c>
      <c r="G8" s="20" t="s">
        <v>593</v>
      </c>
    </row>
    <row r="9" spans="1:7">
      <c r="A9" s="428"/>
      <c r="B9" s="19" t="str">
        <f t="shared" si="3"/>
        <v>100E</v>
      </c>
      <c r="C9" s="19" t="str">
        <f t="shared" si="0"/>
        <v>201C</v>
      </c>
      <c r="D9" s="4">
        <v>32</v>
      </c>
      <c r="E9" s="4">
        <f t="shared" si="1"/>
        <v>4</v>
      </c>
      <c r="F9" s="21">
        <f t="shared" si="2"/>
        <v>2</v>
      </c>
      <c r="G9" s="20" t="s">
        <v>594</v>
      </c>
    </row>
    <row r="10" spans="1:7">
      <c r="A10" s="428"/>
      <c r="B10" s="19" t="str">
        <f t="shared" si="3"/>
        <v>1010</v>
      </c>
      <c r="C10" s="19" t="str">
        <f t="shared" si="0"/>
        <v>2020</v>
      </c>
      <c r="D10" s="4">
        <v>32</v>
      </c>
      <c r="E10" s="4">
        <f t="shared" si="1"/>
        <v>4</v>
      </c>
      <c r="F10" s="21">
        <f t="shared" si="2"/>
        <v>2</v>
      </c>
      <c r="G10" s="20" t="s">
        <v>595</v>
      </c>
    </row>
    <row r="11" spans="1:7">
      <c r="A11" s="428"/>
      <c r="B11" s="19" t="str">
        <f t="shared" si="3"/>
        <v>1012</v>
      </c>
      <c r="C11" s="19" t="str">
        <f t="shared" si="0"/>
        <v>2024</v>
      </c>
      <c r="D11" s="4">
        <v>32</v>
      </c>
      <c r="E11" s="4">
        <f t="shared" si="1"/>
        <v>4</v>
      </c>
      <c r="F11" s="21">
        <f t="shared" si="2"/>
        <v>2</v>
      </c>
      <c r="G11" s="20" t="s">
        <v>596</v>
      </c>
    </row>
    <row r="12" spans="1:7">
      <c r="A12" s="428"/>
      <c r="B12" s="19" t="str">
        <f t="shared" si="3"/>
        <v>1014</v>
      </c>
      <c r="C12" s="19" t="str">
        <f t="shared" si="0"/>
        <v>2028</v>
      </c>
      <c r="D12" s="4">
        <v>32</v>
      </c>
      <c r="E12" s="4">
        <f t="shared" si="1"/>
        <v>4</v>
      </c>
      <c r="F12" s="21">
        <f t="shared" si="2"/>
        <v>2</v>
      </c>
      <c r="G12" s="20" t="s">
        <v>597</v>
      </c>
    </row>
    <row r="13" spans="1:7">
      <c r="A13" s="428"/>
      <c r="B13" s="19" t="str">
        <f t="shared" si="3"/>
        <v>1016</v>
      </c>
      <c r="C13" s="19" t="str">
        <f t="shared" si="0"/>
        <v>202C</v>
      </c>
      <c r="D13" s="4">
        <v>32</v>
      </c>
      <c r="E13" s="4">
        <f t="shared" si="1"/>
        <v>4</v>
      </c>
      <c r="F13" s="21">
        <f t="shared" si="2"/>
        <v>2</v>
      </c>
      <c r="G13" s="20" t="s">
        <v>598</v>
      </c>
    </row>
    <row r="14" spans="1:7">
      <c r="A14" s="428"/>
      <c r="B14" s="19" t="str">
        <f t="shared" si="3"/>
        <v>1018</v>
      </c>
      <c r="C14" s="19" t="str">
        <f t="shared" si="0"/>
        <v>2030</v>
      </c>
      <c r="D14" s="4">
        <v>32</v>
      </c>
      <c r="E14" s="4">
        <f t="shared" si="1"/>
        <v>4</v>
      </c>
      <c r="F14" s="21">
        <f t="shared" si="2"/>
        <v>2</v>
      </c>
      <c r="G14" s="20" t="s">
        <v>599</v>
      </c>
    </row>
    <row r="15" spans="1:7">
      <c r="A15" s="428"/>
      <c r="B15" s="19" t="str">
        <f t="shared" si="3"/>
        <v>101A</v>
      </c>
      <c r="C15" s="19" t="str">
        <f t="shared" si="0"/>
        <v>2034</v>
      </c>
      <c r="D15" s="4">
        <v>32</v>
      </c>
      <c r="E15" s="4">
        <f t="shared" si="1"/>
        <v>4</v>
      </c>
      <c r="F15" s="21">
        <f t="shared" si="2"/>
        <v>2</v>
      </c>
      <c r="G15" s="20" t="s">
        <v>600</v>
      </c>
    </row>
    <row r="16" spans="1:7">
      <c r="A16" s="428"/>
      <c r="B16" s="19" t="str">
        <f t="shared" si="3"/>
        <v>101C</v>
      </c>
      <c r="C16" s="19" t="str">
        <f t="shared" si="0"/>
        <v>2038</v>
      </c>
      <c r="D16" s="4">
        <v>32</v>
      </c>
      <c r="E16" s="4">
        <f t="shared" si="1"/>
        <v>4</v>
      </c>
      <c r="F16" s="21">
        <f t="shared" si="2"/>
        <v>2</v>
      </c>
      <c r="G16" s="20" t="s">
        <v>601</v>
      </c>
    </row>
    <row r="17" spans="1:7">
      <c r="A17" s="428"/>
      <c r="B17" s="19" t="str">
        <f t="shared" si="3"/>
        <v>101E</v>
      </c>
      <c r="C17" s="19" t="str">
        <f t="shared" si="0"/>
        <v>203C</v>
      </c>
      <c r="D17" s="4">
        <v>32</v>
      </c>
      <c r="E17" s="4">
        <f t="shared" si="1"/>
        <v>4</v>
      </c>
      <c r="F17" s="21">
        <f t="shared" si="2"/>
        <v>2</v>
      </c>
      <c r="G17" s="20" t="s">
        <v>602</v>
      </c>
    </row>
    <row r="18" spans="1:7">
      <c r="A18" s="428"/>
      <c r="B18" s="19" t="str">
        <f t="shared" si="3"/>
        <v>1020</v>
      </c>
      <c r="C18" s="19" t="str">
        <f t="shared" si="0"/>
        <v>2040</v>
      </c>
      <c r="D18" s="4">
        <v>32</v>
      </c>
      <c r="E18" s="4">
        <f t="shared" si="1"/>
        <v>4</v>
      </c>
      <c r="F18" s="21">
        <f t="shared" si="2"/>
        <v>2</v>
      </c>
      <c r="G18" s="20" t="s">
        <v>603</v>
      </c>
    </row>
    <row r="19" spans="1:7">
      <c r="A19" s="428"/>
      <c r="B19" s="19" t="str">
        <f t="shared" si="3"/>
        <v>1022</v>
      </c>
      <c r="C19" s="19" t="str">
        <f t="shared" si="0"/>
        <v>2044</v>
      </c>
      <c r="D19" s="4">
        <v>32</v>
      </c>
      <c r="E19" s="4">
        <f t="shared" si="1"/>
        <v>4</v>
      </c>
      <c r="F19" s="21">
        <f t="shared" si="2"/>
        <v>2</v>
      </c>
      <c r="G19" s="20" t="s">
        <v>604</v>
      </c>
    </row>
    <row r="20" spans="1:7">
      <c r="A20" s="428"/>
      <c r="B20" s="19" t="str">
        <f t="shared" si="3"/>
        <v>1024</v>
      </c>
      <c r="C20" s="19" t="str">
        <f t="shared" si="0"/>
        <v>2048</v>
      </c>
      <c r="D20" s="4">
        <v>32</v>
      </c>
      <c r="E20" s="4">
        <f t="shared" si="1"/>
        <v>4</v>
      </c>
      <c r="F20" s="21">
        <f t="shared" si="2"/>
        <v>2</v>
      </c>
      <c r="G20" s="20" t="s">
        <v>605</v>
      </c>
    </row>
    <row r="21" spans="1:7">
      <c r="A21" s="428"/>
      <c r="B21" s="19" t="str">
        <f t="shared" si="3"/>
        <v>1026</v>
      </c>
      <c r="C21" s="19" t="str">
        <f t="shared" si="0"/>
        <v>204C</v>
      </c>
      <c r="D21" s="4">
        <v>32</v>
      </c>
      <c r="E21" s="4">
        <f t="shared" si="1"/>
        <v>4</v>
      </c>
      <c r="F21" s="21">
        <f t="shared" si="2"/>
        <v>2</v>
      </c>
      <c r="G21" s="20" t="s">
        <v>606</v>
      </c>
    </row>
    <row r="22" spans="1:7">
      <c r="A22" s="428"/>
      <c r="B22" s="19" t="str">
        <f t="shared" si="3"/>
        <v>1028</v>
      </c>
      <c r="C22" s="19" t="str">
        <f t="shared" si="0"/>
        <v>2050</v>
      </c>
      <c r="D22" s="4">
        <v>32</v>
      </c>
      <c r="E22" s="4">
        <f t="shared" si="1"/>
        <v>4</v>
      </c>
      <c r="F22" s="21">
        <f t="shared" si="2"/>
        <v>2</v>
      </c>
      <c r="G22" s="20" t="s">
        <v>607</v>
      </c>
    </row>
    <row r="23" spans="1:7">
      <c r="A23" s="428"/>
      <c r="B23" s="19" t="str">
        <f t="shared" si="3"/>
        <v>102A</v>
      </c>
      <c r="C23" s="19" t="str">
        <f t="shared" si="0"/>
        <v>2054</v>
      </c>
      <c r="D23" s="4">
        <v>32</v>
      </c>
      <c r="E23" s="4">
        <f t="shared" si="1"/>
        <v>4</v>
      </c>
      <c r="F23" s="21">
        <f t="shared" si="2"/>
        <v>2</v>
      </c>
      <c r="G23" s="20" t="s">
        <v>608</v>
      </c>
    </row>
    <row r="24" spans="1:7">
      <c r="A24" s="428"/>
      <c r="B24" s="19" t="str">
        <f t="shared" si="3"/>
        <v>102C</v>
      </c>
      <c r="C24" s="19" t="str">
        <f t="shared" si="0"/>
        <v>2058</v>
      </c>
      <c r="D24" s="4">
        <v>32</v>
      </c>
      <c r="E24" s="4">
        <f t="shared" si="1"/>
        <v>4</v>
      </c>
      <c r="F24" s="21">
        <f t="shared" si="2"/>
        <v>2</v>
      </c>
      <c r="G24" s="20" t="s">
        <v>609</v>
      </c>
    </row>
    <row r="25" spans="1:7">
      <c r="A25" s="428"/>
      <c r="B25" s="19" t="str">
        <f t="shared" si="3"/>
        <v>102E</v>
      </c>
      <c r="C25" s="19" t="str">
        <f t="shared" si="0"/>
        <v>205C</v>
      </c>
      <c r="D25" s="4">
        <v>32</v>
      </c>
      <c r="E25" s="4">
        <f t="shared" si="1"/>
        <v>4</v>
      </c>
      <c r="F25" s="21">
        <f t="shared" si="2"/>
        <v>2</v>
      </c>
      <c r="G25" s="20" t="s">
        <v>610</v>
      </c>
    </row>
    <row r="26" spans="1:7">
      <c r="A26" s="428"/>
      <c r="B26" s="19" t="str">
        <f t="shared" si="3"/>
        <v>1030</v>
      </c>
      <c r="C26" s="19" t="str">
        <f t="shared" si="0"/>
        <v>2060</v>
      </c>
      <c r="D26" s="4">
        <v>32</v>
      </c>
      <c r="E26" s="4">
        <f t="shared" si="1"/>
        <v>4</v>
      </c>
      <c r="F26" s="21">
        <f t="shared" si="2"/>
        <v>2</v>
      </c>
      <c r="G26" s="20" t="s">
        <v>611</v>
      </c>
    </row>
    <row r="27" spans="1:7">
      <c r="A27" s="428"/>
      <c r="B27" s="19" t="str">
        <f t="shared" si="3"/>
        <v>1032</v>
      </c>
      <c r="C27" s="19" t="str">
        <f t="shared" si="0"/>
        <v>2064</v>
      </c>
      <c r="D27" s="4">
        <v>32</v>
      </c>
      <c r="E27" s="4">
        <f t="shared" si="1"/>
        <v>4</v>
      </c>
      <c r="F27" s="21">
        <f t="shared" si="2"/>
        <v>2</v>
      </c>
      <c r="G27" s="20" t="s">
        <v>612</v>
      </c>
    </row>
    <row r="28" spans="1:7">
      <c r="A28" s="428"/>
      <c r="B28" s="19" t="str">
        <f t="shared" si="3"/>
        <v>1034</v>
      </c>
      <c r="C28" s="19" t="str">
        <f t="shared" si="0"/>
        <v>2068</v>
      </c>
      <c r="D28" s="4">
        <v>32</v>
      </c>
      <c r="E28" s="4">
        <f t="shared" si="1"/>
        <v>4</v>
      </c>
      <c r="F28" s="21">
        <f t="shared" si="2"/>
        <v>2</v>
      </c>
      <c r="G28" s="20" t="s">
        <v>613</v>
      </c>
    </row>
    <row r="29" spans="1:7">
      <c r="A29" s="428"/>
      <c r="B29" s="19" t="str">
        <f t="shared" si="3"/>
        <v>1036</v>
      </c>
      <c r="C29" s="19" t="str">
        <f t="shared" si="0"/>
        <v>206C</v>
      </c>
      <c r="D29" s="4">
        <v>32</v>
      </c>
      <c r="E29" s="4">
        <f t="shared" si="1"/>
        <v>4</v>
      </c>
      <c r="F29" s="21">
        <f t="shared" si="2"/>
        <v>2</v>
      </c>
      <c r="G29" s="20" t="s">
        <v>614</v>
      </c>
    </row>
    <row r="30" spans="1:7">
      <c r="A30" s="428"/>
      <c r="B30" s="19" t="str">
        <f t="shared" si="3"/>
        <v>1038</v>
      </c>
      <c r="C30" s="19" t="str">
        <f t="shared" si="0"/>
        <v>2070</v>
      </c>
      <c r="D30" s="4">
        <v>32</v>
      </c>
      <c r="E30" s="4">
        <f t="shared" si="1"/>
        <v>4</v>
      </c>
      <c r="F30" s="21">
        <f t="shared" si="2"/>
        <v>2</v>
      </c>
      <c r="G30" s="20" t="s">
        <v>615</v>
      </c>
    </row>
    <row r="31" spans="1:7">
      <c r="A31" s="428"/>
      <c r="B31" s="19" t="str">
        <f t="shared" si="3"/>
        <v>103A</v>
      </c>
      <c r="C31" s="19" t="str">
        <f t="shared" si="0"/>
        <v>2074</v>
      </c>
      <c r="D31" s="4">
        <v>32</v>
      </c>
      <c r="E31" s="4">
        <f t="shared" si="1"/>
        <v>4</v>
      </c>
      <c r="F31" s="21">
        <f t="shared" si="2"/>
        <v>2</v>
      </c>
      <c r="G31" s="20" t="s">
        <v>616</v>
      </c>
    </row>
    <row r="32" spans="1:7">
      <c r="A32" s="428"/>
      <c r="B32" s="19" t="str">
        <f t="shared" si="3"/>
        <v>103C</v>
      </c>
      <c r="C32" s="19" t="str">
        <f t="shared" si="0"/>
        <v>2078</v>
      </c>
      <c r="D32" s="4">
        <v>32</v>
      </c>
      <c r="E32" s="4">
        <f t="shared" si="1"/>
        <v>4</v>
      </c>
      <c r="F32" s="21">
        <f t="shared" si="2"/>
        <v>2</v>
      </c>
      <c r="G32" s="20" t="s">
        <v>617</v>
      </c>
    </row>
    <row r="33" spans="1:7">
      <c r="A33" s="428"/>
      <c r="B33" s="19" t="str">
        <f t="shared" si="3"/>
        <v>103E</v>
      </c>
      <c r="C33" s="19" t="str">
        <f t="shared" si="0"/>
        <v>207C</v>
      </c>
      <c r="D33" s="4">
        <v>32</v>
      </c>
      <c r="E33" s="4">
        <f t="shared" si="1"/>
        <v>4</v>
      </c>
      <c r="F33" s="21">
        <f t="shared" si="2"/>
        <v>2</v>
      </c>
      <c r="G33" s="20" t="s">
        <v>618</v>
      </c>
    </row>
    <row r="34" spans="1:7">
      <c r="A34" s="428"/>
      <c r="B34" s="19" t="str">
        <f t="shared" si="3"/>
        <v>1040</v>
      </c>
      <c r="C34" s="19" t="str">
        <f t="shared" si="0"/>
        <v>2080</v>
      </c>
      <c r="D34" s="4">
        <v>32</v>
      </c>
      <c r="E34" s="4">
        <f t="shared" si="1"/>
        <v>4</v>
      </c>
      <c r="F34" s="21">
        <f t="shared" si="2"/>
        <v>2</v>
      </c>
      <c r="G34" s="246" t="s">
        <v>619</v>
      </c>
    </row>
    <row r="35" spans="1:7">
      <c r="A35" s="428"/>
      <c r="B35" s="19" t="str">
        <f t="shared" si="3"/>
        <v>1042</v>
      </c>
      <c r="C35" s="19" t="str">
        <f t="shared" si="0"/>
        <v>2084</v>
      </c>
      <c r="D35" s="4">
        <v>32</v>
      </c>
      <c r="E35" s="4">
        <f t="shared" si="1"/>
        <v>4</v>
      </c>
      <c r="F35" s="21">
        <f t="shared" si="2"/>
        <v>2</v>
      </c>
      <c r="G35" s="246" t="s">
        <v>620</v>
      </c>
    </row>
    <row r="36" spans="1:7">
      <c r="A36" s="428"/>
      <c r="B36" s="19" t="str">
        <f t="shared" si="3"/>
        <v>1044</v>
      </c>
      <c r="C36" s="19" t="str">
        <f t="shared" si="0"/>
        <v>2088</v>
      </c>
      <c r="D36" s="4">
        <v>32</v>
      </c>
      <c r="E36" s="4">
        <f t="shared" si="1"/>
        <v>4</v>
      </c>
      <c r="F36" s="21">
        <f t="shared" si="2"/>
        <v>2</v>
      </c>
      <c r="G36" s="246" t="s">
        <v>621</v>
      </c>
    </row>
    <row r="37" spans="1:7">
      <c r="A37" s="428"/>
      <c r="B37" s="19" t="str">
        <f t="shared" si="3"/>
        <v>1046</v>
      </c>
      <c r="C37" s="19" t="str">
        <f t="shared" si="0"/>
        <v>208C</v>
      </c>
      <c r="D37" s="4">
        <v>32</v>
      </c>
      <c r="E37" s="4">
        <f t="shared" si="1"/>
        <v>4</v>
      </c>
      <c r="F37" s="21">
        <f t="shared" si="2"/>
        <v>2</v>
      </c>
      <c r="G37" s="246" t="s">
        <v>622</v>
      </c>
    </row>
    <row r="38" spans="1:7">
      <c r="A38" s="428"/>
      <c r="B38" s="19" t="str">
        <f t="shared" si="3"/>
        <v>1048</v>
      </c>
      <c r="C38" s="19" t="str">
        <f t="shared" si="0"/>
        <v>2090</v>
      </c>
      <c r="D38" s="4">
        <v>32</v>
      </c>
      <c r="E38" s="4">
        <f t="shared" si="1"/>
        <v>4</v>
      </c>
      <c r="F38" s="21">
        <f t="shared" si="2"/>
        <v>2</v>
      </c>
      <c r="G38" s="246" t="s">
        <v>623</v>
      </c>
    </row>
    <row r="39" spans="1:7">
      <c r="A39" s="428"/>
      <c r="B39" s="19" t="str">
        <f t="shared" si="3"/>
        <v>104A</v>
      </c>
      <c r="C39" s="19" t="str">
        <f t="shared" si="0"/>
        <v>2094</v>
      </c>
      <c r="D39" s="4">
        <v>32</v>
      </c>
      <c r="E39" s="4">
        <f t="shared" si="1"/>
        <v>4</v>
      </c>
      <c r="F39" s="21">
        <f t="shared" si="2"/>
        <v>2</v>
      </c>
      <c r="G39" s="246" t="s">
        <v>624</v>
      </c>
    </row>
    <row r="40" spans="1:7">
      <c r="A40" s="428"/>
      <c r="B40" s="19" t="str">
        <f t="shared" si="3"/>
        <v>104C</v>
      </c>
      <c r="C40" s="19" t="str">
        <f t="shared" si="0"/>
        <v>2098</v>
      </c>
      <c r="D40" s="4">
        <v>32</v>
      </c>
      <c r="E40" s="4">
        <f t="shared" si="1"/>
        <v>4</v>
      </c>
      <c r="F40" s="21">
        <f t="shared" si="2"/>
        <v>2</v>
      </c>
      <c r="G40" s="246" t="s">
        <v>625</v>
      </c>
    </row>
    <row r="41" spans="1:7">
      <c r="A41" s="428"/>
      <c r="B41" s="19" t="str">
        <f t="shared" si="3"/>
        <v>104E</v>
      </c>
      <c r="C41" s="19" t="str">
        <f t="shared" si="0"/>
        <v>209C</v>
      </c>
      <c r="D41" s="4">
        <v>32</v>
      </c>
      <c r="E41" s="4">
        <f t="shared" si="1"/>
        <v>4</v>
      </c>
      <c r="F41" s="21">
        <f t="shared" si="2"/>
        <v>2</v>
      </c>
      <c r="G41" s="246" t="s">
        <v>626</v>
      </c>
    </row>
    <row r="42" spans="1:7">
      <c r="A42" s="428"/>
      <c r="B42" s="19" t="str">
        <f t="shared" si="3"/>
        <v>1050</v>
      </c>
      <c r="C42" s="19" t="str">
        <f t="shared" si="0"/>
        <v>20A0</v>
      </c>
      <c r="D42" s="4">
        <v>32</v>
      </c>
      <c r="E42" s="4">
        <f t="shared" si="1"/>
        <v>4</v>
      </c>
      <c r="F42" s="21">
        <f t="shared" si="2"/>
        <v>2</v>
      </c>
      <c r="G42" s="246" t="s">
        <v>627</v>
      </c>
    </row>
    <row r="43" spans="1:7">
      <c r="A43" s="428"/>
      <c r="B43" s="19" t="str">
        <f t="shared" si="3"/>
        <v>1052</v>
      </c>
      <c r="C43" s="19" t="str">
        <f t="shared" si="0"/>
        <v>20A4</v>
      </c>
      <c r="D43" s="4">
        <v>32</v>
      </c>
      <c r="E43" s="4">
        <f t="shared" si="1"/>
        <v>4</v>
      </c>
      <c r="F43" s="21">
        <f t="shared" si="2"/>
        <v>2</v>
      </c>
      <c r="G43" s="246" t="s">
        <v>628</v>
      </c>
    </row>
    <row r="44" spans="1:7">
      <c r="A44" s="428"/>
      <c r="B44" s="19" t="str">
        <f t="shared" si="3"/>
        <v>1054</v>
      </c>
      <c r="C44" s="19" t="str">
        <f t="shared" si="0"/>
        <v>20A8</v>
      </c>
      <c r="D44" s="4">
        <v>32</v>
      </c>
      <c r="E44" s="4">
        <f t="shared" si="1"/>
        <v>4</v>
      </c>
      <c r="F44" s="21">
        <f t="shared" si="2"/>
        <v>2</v>
      </c>
      <c r="G44" s="246" t="s">
        <v>629</v>
      </c>
    </row>
    <row r="45" spans="1:7">
      <c r="A45" s="428"/>
      <c r="B45" s="19" t="str">
        <f t="shared" si="3"/>
        <v>1056</v>
      </c>
      <c r="C45" s="19" t="str">
        <f t="shared" si="0"/>
        <v>20AC</v>
      </c>
      <c r="D45" s="4">
        <v>32</v>
      </c>
      <c r="E45" s="4">
        <f t="shared" si="1"/>
        <v>4</v>
      </c>
      <c r="F45" s="21">
        <f t="shared" si="2"/>
        <v>2</v>
      </c>
      <c r="G45" s="246" t="s">
        <v>630</v>
      </c>
    </row>
    <row r="46" spans="1:7">
      <c r="A46" s="428"/>
      <c r="B46" s="19" t="str">
        <f t="shared" si="3"/>
        <v>1058</v>
      </c>
      <c r="C46" s="19" t="str">
        <f t="shared" si="0"/>
        <v>20B0</v>
      </c>
      <c r="D46" s="4">
        <v>32</v>
      </c>
      <c r="E46" s="4">
        <f t="shared" si="1"/>
        <v>4</v>
      </c>
      <c r="F46" s="21">
        <f t="shared" si="2"/>
        <v>2</v>
      </c>
      <c r="G46" s="246" t="s">
        <v>631</v>
      </c>
    </row>
    <row r="47" spans="1:7">
      <c r="A47" s="428"/>
      <c r="B47" s="19" t="str">
        <f t="shared" si="3"/>
        <v>105A</v>
      </c>
      <c r="C47" s="19" t="str">
        <f t="shared" si="0"/>
        <v>20B4</v>
      </c>
      <c r="D47" s="4">
        <v>32</v>
      </c>
      <c r="E47" s="4">
        <f t="shared" si="1"/>
        <v>4</v>
      </c>
      <c r="F47" s="21">
        <f t="shared" si="2"/>
        <v>2</v>
      </c>
      <c r="G47" s="246" t="s">
        <v>632</v>
      </c>
    </row>
    <row r="48" spans="1:7">
      <c r="A48" s="428"/>
      <c r="B48" s="19" t="str">
        <f t="shared" si="3"/>
        <v>105C</v>
      </c>
      <c r="C48" s="19" t="str">
        <f t="shared" si="0"/>
        <v>20B8</v>
      </c>
      <c r="D48" s="4">
        <v>32</v>
      </c>
      <c r="E48" s="4">
        <f t="shared" si="1"/>
        <v>4</v>
      </c>
      <c r="F48" s="21">
        <f t="shared" si="2"/>
        <v>2</v>
      </c>
      <c r="G48" s="246" t="s">
        <v>633</v>
      </c>
    </row>
    <row r="49" spans="1:7">
      <c r="A49" s="428"/>
      <c r="B49" s="19" t="str">
        <f t="shared" si="3"/>
        <v>105E</v>
      </c>
      <c r="C49" s="19" t="str">
        <f t="shared" si="0"/>
        <v>20BC</v>
      </c>
      <c r="D49" s="4">
        <v>32</v>
      </c>
      <c r="E49" s="4">
        <f t="shared" si="1"/>
        <v>4</v>
      </c>
      <c r="F49" s="21">
        <f t="shared" si="2"/>
        <v>2</v>
      </c>
      <c r="G49" s="246" t="s">
        <v>634</v>
      </c>
    </row>
    <row r="50" spans="1:7">
      <c r="A50" s="428"/>
      <c r="B50" s="19" t="str">
        <f t="shared" si="3"/>
        <v>1060</v>
      </c>
      <c r="C50" s="19" t="str">
        <f t="shared" si="0"/>
        <v>20C0</v>
      </c>
      <c r="D50" s="4">
        <v>32</v>
      </c>
      <c r="E50" s="4">
        <f t="shared" si="1"/>
        <v>4</v>
      </c>
      <c r="F50" s="21">
        <f t="shared" si="2"/>
        <v>2</v>
      </c>
      <c r="G50" s="20" t="s">
        <v>635</v>
      </c>
    </row>
    <row r="51" spans="1:7">
      <c r="A51" s="428"/>
      <c r="B51" s="19" t="str">
        <f t="shared" si="3"/>
        <v>1062</v>
      </c>
      <c r="C51" s="19" t="str">
        <f t="shared" si="0"/>
        <v>20C4</v>
      </c>
      <c r="D51" s="4">
        <v>32</v>
      </c>
      <c r="E51" s="4">
        <f t="shared" si="1"/>
        <v>4</v>
      </c>
      <c r="F51" s="21">
        <f t="shared" si="2"/>
        <v>2</v>
      </c>
      <c r="G51" s="20" t="s">
        <v>636</v>
      </c>
    </row>
    <row r="52" spans="1:7">
      <c r="A52" s="428"/>
      <c r="B52" s="19" t="str">
        <f t="shared" si="3"/>
        <v>1064</v>
      </c>
      <c r="C52" s="19" t="str">
        <f t="shared" si="0"/>
        <v>20C8</v>
      </c>
      <c r="D52" s="4">
        <v>32</v>
      </c>
      <c r="E52" s="4">
        <f t="shared" si="1"/>
        <v>4</v>
      </c>
      <c r="F52" s="21">
        <f t="shared" si="2"/>
        <v>2</v>
      </c>
      <c r="G52" s="20" t="s">
        <v>637</v>
      </c>
    </row>
    <row r="53" spans="1:7">
      <c r="A53" s="428"/>
      <c r="B53" s="19" t="str">
        <f t="shared" si="3"/>
        <v>1066</v>
      </c>
      <c r="C53" s="19" t="str">
        <f t="shared" si="0"/>
        <v>20CC</v>
      </c>
      <c r="D53" s="4">
        <v>32</v>
      </c>
      <c r="E53" s="4">
        <f t="shared" si="1"/>
        <v>4</v>
      </c>
      <c r="F53" s="21">
        <f t="shared" si="2"/>
        <v>2</v>
      </c>
      <c r="G53" s="20" t="s">
        <v>638</v>
      </c>
    </row>
    <row r="54" spans="1:7">
      <c r="A54" s="428"/>
      <c r="B54" s="19" t="str">
        <f t="shared" si="3"/>
        <v>1068</v>
      </c>
      <c r="C54" s="19" t="str">
        <f t="shared" si="0"/>
        <v>20D0</v>
      </c>
      <c r="D54" s="4">
        <v>32</v>
      </c>
      <c r="E54" s="4">
        <f t="shared" si="1"/>
        <v>4</v>
      </c>
      <c r="F54" s="21">
        <f t="shared" si="2"/>
        <v>2</v>
      </c>
      <c r="G54" s="20" t="s">
        <v>639</v>
      </c>
    </row>
    <row r="55" spans="1:7">
      <c r="A55" s="428"/>
      <c r="B55" s="19" t="str">
        <f t="shared" si="3"/>
        <v>106A</v>
      </c>
      <c r="C55" s="19" t="str">
        <f t="shared" si="0"/>
        <v>20D4</v>
      </c>
      <c r="D55" s="4">
        <v>32</v>
      </c>
      <c r="E55" s="4">
        <f t="shared" si="1"/>
        <v>4</v>
      </c>
      <c r="F55" s="21">
        <f t="shared" si="2"/>
        <v>2</v>
      </c>
      <c r="G55" s="20" t="s">
        <v>640</v>
      </c>
    </row>
    <row r="56" spans="1:7">
      <c r="A56" s="428"/>
      <c r="B56" s="19" t="str">
        <f t="shared" si="3"/>
        <v>106C</v>
      </c>
      <c r="C56" s="19" t="str">
        <f t="shared" si="0"/>
        <v>20D8</v>
      </c>
      <c r="D56" s="4">
        <v>32</v>
      </c>
      <c r="E56" s="4">
        <f t="shared" si="1"/>
        <v>4</v>
      </c>
      <c r="F56" s="21">
        <f t="shared" si="2"/>
        <v>2</v>
      </c>
      <c r="G56" s="20" t="s">
        <v>641</v>
      </c>
    </row>
    <row r="57" spans="1:7">
      <c r="A57" s="428"/>
      <c r="B57" s="19" t="str">
        <f t="shared" si="3"/>
        <v>106E</v>
      </c>
      <c r="C57" s="19" t="str">
        <f t="shared" si="0"/>
        <v>20DC</v>
      </c>
      <c r="D57" s="4">
        <v>32</v>
      </c>
      <c r="E57" s="4">
        <f t="shared" si="1"/>
        <v>4</v>
      </c>
      <c r="F57" s="21">
        <f t="shared" si="2"/>
        <v>2</v>
      </c>
      <c r="G57" s="20" t="s">
        <v>642</v>
      </c>
    </row>
    <row r="58" spans="1:7">
      <c r="A58" s="428"/>
      <c r="B58" s="19" t="str">
        <f t="shared" si="3"/>
        <v>1070</v>
      </c>
      <c r="C58" s="19" t="str">
        <f t="shared" si="0"/>
        <v>20E0</v>
      </c>
      <c r="D58" s="4">
        <v>32</v>
      </c>
      <c r="E58" s="4">
        <f t="shared" si="1"/>
        <v>4</v>
      </c>
      <c r="F58" s="21">
        <f t="shared" si="2"/>
        <v>2</v>
      </c>
      <c r="G58" s="20" t="s">
        <v>643</v>
      </c>
    </row>
    <row r="59" spans="1:7">
      <c r="A59" s="428"/>
      <c r="B59" s="19" t="str">
        <f t="shared" si="3"/>
        <v>1072</v>
      </c>
      <c r="C59" s="19" t="str">
        <f t="shared" si="0"/>
        <v>20E4</v>
      </c>
      <c r="D59" s="4">
        <v>32</v>
      </c>
      <c r="E59" s="4">
        <f t="shared" si="1"/>
        <v>4</v>
      </c>
      <c r="F59" s="21">
        <f t="shared" si="2"/>
        <v>2</v>
      </c>
      <c r="G59" s="20" t="s">
        <v>644</v>
      </c>
    </row>
    <row r="60" spans="1:7">
      <c r="A60" s="428"/>
      <c r="B60" s="19" t="str">
        <f t="shared" si="3"/>
        <v>1074</v>
      </c>
      <c r="C60" s="19" t="str">
        <f t="shared" si="0"/>
        <v>20E8</v>
      </c>
      <c r="D60" s="4">
        <v>32</v>
      </c>
      <c r="E60" s="4">
        <f t="shared" si="1"/>
        <v>4</v>
      </c>
      <c r="F60" s="21">
        <f t="shared" si="2"/>
        <v>2</v>
      </c>
      <c r="G60" s="20" t="s">
        <v>645</v>
      </c>
    </row>
    <row r="61" spans="1:7">
      <c r="A61" s="428"/>
      <c r="B61" s="19" t="str">
        <f t="shared" si="3"/>
        <v>1076</v>
      </c>
      <c r="C61" s="19" t="str">
        <f t="shared" si="0"/>
        <v>20EC</v>
      </c>
      <c r="D61" s="4">
        <v>32</v>
      </c>
      <c r="E61" s="4">
        <f t="shared" si="1"/>
        <v>4</v>
      </c>
      <c r="F61" s="21">
        <f t="shared" si="2"/>
        <v>2</v>
      </c>
      <c r="G61" s="20" t="s">
        <v>646</v>
      </c>
    </row>
    <row r="62" spans="1:7">
      <c r="A62" s="428"/>
      <c r="B62" s="19" t="str">
        <f t="shared" si="3"/>
        <v>1078</v>
      </c>
      <c r="C62" s="19" t="str">
        <f t="shared" si="0"/>
        <v>20F0</v>
      </c>
      <c r="D62" s="4">
        <v>32</v>
      </c>
      <c r="E62" s="4">
        <f t="shared" si="1"/>
        <v>4</v>
      </c>
      <c r="F62" s="21">
        <f t="shared" si="2"/>
        <v>2</v>
      </c>
      <c r="G62" s="20" t="s">
        <v>647</v>
      </c>
    </row>
    <row r="63" spans="1:7">
      <c r="A63" s="428"/>
      <c r="B63" s="19" t="str">
        <f t="shared" si="3"/>
        <v>107A</v>
      </c>
      <c r="C63" s="19" t="str">
        <f t="shared" si="0"/>
        <v>20F4</v>
      </c>
      <c r="D63" s="4">
        <v>32</v>
      </c>
      <c r="E63" s="4">
        <f t="shared" si="1"/>
        <v>4</v>
      </c>
      <c r="F63" s="21">
        <f t="shared" si="2"/>
        <v>2</v>
      </c>
      <c r="G63" s="20" t="s">
        <v>648</v>
      </c>
    </row>
    <row r="64" spans="1:7">
      <c r="A64" s="428"/>
      <c r="B64" s="19" t="str">
        <f t="shared" si="3"/>
        <v>107C</v>
      </c>
      <c r="C64" s="19" t="str">
        <f t="shared" si="0"/>
        <v>20F8</v>
      </c>
      <c r="D64" s="4">
        <v>32</v>
      </c>
      <c r="E64" s="4">
        <f t="shared" si="1"/>
        <v>4</v>
      </c>
      <c r="F64" s="21">
        <f t="shared" si="2"/>
        <v>2</v>
      </c>
      <c r="G64" s="20" t="s">
        <v>649</v>
      </c>
    </row>
    <row r="65" spans="1:7">
      <c r="A65" s="428"/>
      <c r="B65" s="19" t="str">
        <f t="shared" si="3"/>
        <v>107E</v>
      </c>
      <c r="C65" s="19" t="str">
        <f t="shared" si="0"/>
        <v>20FC</v>
      </c>
      <c r="D65" s="4">
        <v>32</v>
      </c>
      <c r="E65" s="4">
        <f t="shared" si="1"/>
        <v>4</v>
      </c>
      <c r="F65" s="21">
        <f t="shared" si="2"/>
        <v>2</v>
      </c>
      <c r="G65" s="20" t="s">
        <v>650</v>
      </c>
    </row>
    <row r="66" spans="1:7">
      <c r="A66" s="428"/>
      <c r="B66" s="19" t="str">
        <f t="shared" si="3"/>
        <v>1080</v>
      </c>
      <c r="C66" s="19" t="str">
        <f t="shared" si="0"/>
        <v>2100</v>
      </c>
      <c r="D66" s="4">
        <v>32</v>
      </c>
      <c r="E66" s="4">
        <f t="shared" si="1"/>
        <v>4</v>
      </c>
      <c r="F66" s="21">
        <f t="shared" si="2"/>
        <v>2</v>
      </c>
      <c r="G66" s="20" t="s">
        <v>651</v>
      </c>
    </row>
    <row r="67" spans="1:7">
      <c r="A67" s="428"/>
      <c r="B67" s="19" t="str">
        <f t="shared" si="3"/>
        <v>1082</v>
      </c>
      <c r="C67" s="19" t="str">
        <f t="shared" si="0"/>
        <v>2104</v>
      </c>
      <c r="D67" s="4">
        <v>32</v>
      </c>
      <c r="E67" s="4">
        <f t="shared" si="1"/>
        <v>4</v>
      </c>
      <c r="F67" s="21">
        <f t="shared" si="2"/>
        <v>2</v>
      </c>
      <c r="G67" s="20" t="s">
        <v>652</v>
      </c>
    </row>
    <row r="68" spans="1:7">
      <c r="A68" s="428"/>
      <c r="B68" s="19" t="str">
        <f t="shared" ref="B68:B71" si="4">DEC2HEX(HEX2DEC(B67)+F67)</f>
        <v>1084</v>
      </c>
      <c r="C68" s="19" t="str">
        <f t="shared" si="0"/>
        <v>2108</v>
      </c>
      <c r="D68" s="4">
        <v>32</v>
      </c>
      <c r="E68" s="4">
        <f t="shared" si="1"/>
        <v>4</v>
      </c>
      <c r="F68" s="21">
        <f t="shared" si="2"/>
        <v>2</v>
      </c>
      <c r="G68" s="20" t="s">
        <v>653</v>
      </c>
    </row>
    <row r="69" spans="1:7">
      <c r="A69" s="428"/>
      <c r="B69" s="19" t="str">
        <f t="shared" si="4"/>
        <v>1086</v>
      </c>
      <c r="C69" s="19" t="str">
        <f t="shared" si="0"/>
        <v>210C</v>
      </c>
      <c r="D69" s="4">
        <v>32</v>
      </c>
      <c r="E69" s="4">
        <f t="shared" si="1"/>
        <v>4</v>
      </c>
      <c r="F69" s="21">
        <f t="shared" si="2"/>
        <v>2</v>
      </c>
      <c r="G69" s="20" t="s">
        <v>654</v>
      </c>
    </row>
    <row r="70" spans="1:7">
      <c r="A70" s="438"/>
      <c r="B70" s="19" t="str">
        <f t="shared" si="4"/>
        <v>1088</v>
      </c>
      <c r="C70" s="19" t="str">
        <f t="shared" si="0"/>
        <v>2110</v>
      </c>
      <c r="D70" s="258">
        <v>384</v>
      </c>
      <c r="E70" s="258">
        <f t="shared" si="1"/>
        <v>48</v>
      </c>
      <c r="F70" s="257">
        <f t="shared" si="2"/>
        <v>24</v>
      </c>
      <c r="G70" s="259" t="s">
        <v>655</v>
      </c>
    </row>
    <row r="71" spans="1:7">
      <c r="A71" s="262" t="s">
        <v>656</v>
      </c>
      <c r="B71" s="273" t="str">
        <f t="shared" si="4"/>
        <v>10A0</v>
      </c>
      <c r="C71" s="273" t="str">
        <f t="shared" si="0"/>
        <v>2140</v>
      </c>
      <c r="D71" s="275">
        <f>SUM(D2:D70)</f>
        <v>2560</v>
      </c>
      <c r="E71" s="274">
        <f>SUM(E2:E70)</f>
        <v>320</v>
      </c>
      <c r="F71" s="273">
        <f>SUM(F2:F70)</f>
        <v>160</v>
      </c>
      <c r="G71" s="298" t="s">
        <v>657</v>
      </c>
    </row>
    <row r="72" spans="1:7">
      <c r="A72" s="439" t="s">
        <v>658</v>
      </c>
      <c r="B72" s="297" t="s">
        <v>659</v>
      </c>
      <c r="C72" s="297" t="str">
        <f t="shared" si="0"/>
        <v>2140</v>
      </c>
      <c r="D72" s="17">
        <v>768</v>
      </c>
      <c r="E72" s="17">
        <f t="shared" si="1"/>
        <v>96</v>
      </c>
      <c r="F72" s="268">
        <f t="shared" si="2"/>
        <v>48</v>
      </c>
      <c r="G72" s="285" t="s">
        <v>660</v>
      </c>
    </row>
    <row r="73" spans="1:7">
      <c r="A73" s="428"/>
      <c r="B73" s="19" t="str">
        <f t="shared" ref="B73:B123" si="5">DEC2HEX(HEX2DEC(B72)+F72)</f>
        <v>10D0</v>
      </c>
      <c r="C73" s="19" t="str">
        <f t="shared" si="0"/>
        <v>21A0</v>
      </c>
      <c r="D73" s="4">
        <v>768</v>
      </c>
      <c r="E73" s="4">
        <f t="shared" si="1"/>
        <v>96</v>
      </c>
      <c r="F73" s="21">
        <f t="shared" si="2"/>
        <v>48</v>
      </c>
      <c r="G73" s="20" t="s">
        <v>661</v>
      </c>
    </row>
    <row r="74" spans="1:7">
      <c r="A74" s="428"/>
      <c r="B74" s="19" t="str">
        <f t="shared" si="5"/>
        <v>1100</v>
      </c>
      <c r="C74" s="19" t="str">
        <f t="shared" si="0"/>
        <v>2200</v>
      </c>
      <c r="D74" s="4">
        <v>768</v>
      </c>
      <c r="E74" s="4">
        <f t="shared" si="1"/>
        <v>96</v>
      </c>
      <c r="F74" s="21">
        <f t="shared" si="2"/>
        <v>48</v>
      </c>
      <c r="G74" s="20" t="s">
        <v>662</v>
      </c>
    </row>
    <row r="75" spans="1:7">
      <c r="A75" s="428"/>
      <c r="B75" s="19" t="str">
        <f t="shared" si="5"/>
        <v>1130</v>
      </c>
      <c r="C75" s="19" t="str">
        <f t="shared" si="0"/>
        <v>2260</v>
      </c>
      <c r="D75" s="4">
        <v>768</v>
      </c>
      <c r="E75" s="4">
        <f t="shared" si="1"/>
        <v>96</v>
      </c>
      <c r="F75" s="21">
        <f t="shared" si="2"/>
        <v>48</v>
      </c>
      <c r="G75" s="20" t="s">
        <v>663</v>
      </c>
    </row>
    <row r="76" spans="1:7">
      <c r="A76" s="428"/>
      <c r="B76" s="19" t="str">
        <f t="shared" si="5"/>
        <v>1160</v>
      </c>
      <c r="C76" s="19" t="str">
        <f t="shared" si="0"/>
        <v>22C0</v>
      </c>
      <c r="D76" s="4">
        <v>768</v>
      </c>
      <c r="E76" s="4">
        <f t="shared" si="1"/>
        <v>96</v>
      </c>
      <c r="F76" s="21">
        <f t="shared" si="2"/>
        <v>48</v>
      </c>
      <c r="G76" s="20" t="s">
        <v>664</v>
      </c>
    </row>
    <row r="77" spans="1:7">
      <c r="A77" s="428"/>
      <c r="B77" s="19" t="str">
        <f t="shared" si="5"/>
        <v>1190</v>
      </c>
      <c r="C77" s="19" t="str">
        <f t="shared" si="0"/>
        <v>2320</v>
      </c>
      <c r="D77" s="4">
        <v>768</v>
      </c>
      <c r="E77" s="4">
        <f t="shared" si="1"/>
        <v>96</v>
      </c>
      <c r="F77" s="21">
        <f t="shared" si="2"/>
        <v>48</v>
      </c>
      <c r="G77" s="20" t="s">
        <v>665</v>
      </c>
    </row>
    <row r="78" spans="1:7">
      <c r="A78" s="428"/>
      <c r="B78" s="19" t="str">
        <f t="shared" si="5"/>
        <v>11C0</v>
      </c>
      <c r="C78" s="19" t="str">
        <f t="shared" si="0"/>
        <v>2380</v>
      </c>
      <c r="D78" s="4">
        <v>768</v>
      </c>
      <c r="E78" s="4">
        <f t="shared" si="1"/>
        <v>96</v>
      </c>
      <c r="F78" s="21">
        <f t="shared" si="2"/>
        <v>48</v>
      </c>
      <c r="G78" s="20" t="s">
        <v>666</v>
      </c>
    </row>
    <row r="79" spans="1:7">
      <c r="A79" s="428"/>
      <c r="B79" s="19" t="str">
        <f t="shared" si="5"/>
        <v>11F0</v>
      </c>
      <c r="C79" s="19" t="str">
        <f t="shared" si="0"/>
        <v>23E0</v>
      </c>
      <c r="D79" s="4">
        <v>768</v>
      </c>
      <c r="E79" s="4">
        <f t="shared" si="1"/>
        <v>96</v>
      </c>
      <c r="F79" s="21">
        <f t="shared" si="2"/>
        <v>48</v>
      </c>
      <c r="G79" s="20" t="s">
        <v>667</v>
      </c>
    </row>
    <row r="80" spans="1:7">
      <c r="A80" s="428"/>
      <c r="B80" s="19" t="str">
        <f t="shared" si="5"/>
        <v>1220</v>
      </c>
      <c r="C80" s="19" t="str">
        <f t="shared" si="0"/>
        <v>2440</v>
      </c>
      <c r="D80" s="4">
        <v>768</v>
      </c>
      <c r="E80" s="4">
        <f t="shared" si="1"/>
        <v>96</v>
      </c>
      <c r="F80" s="21">
        <f t="shared" si="2"/>
        <v>48</v>
      </c>
      <c r="G80" s="20" t="s">
        <v>668</v>
      </c>
    </row>
    <row r="81" spans="1:7">
      <c r="A81" s="428"/>
      <c r="B81" s="19" t="str">
        <f t="shared" si="5"/>
        <v>1250</v>
      </c>
      <c r="C81" s="19" t="str">
        <f t="shared" si="0"/>
        <v>24A0</v>
      </c>
      <c r="D81" s="4">
        <v>768</v>
      </c>
      <c r="E81" s="4">
        <f t="shared" si="1"/>
        <v>96</v>
      </c>
      <c r="F81" s="21">
        <f t="shared" si="2"/>
        <v>48</v>
      </c>
      <c r="G81" s="20" t="s">
        <v>669</v>
      </c>
    </row>
    <row r="82" spans="1:7">
      <c r="A82" s="428"/>
      <c r="B82" s="19" t="str">
        <f t="shared" si="5"/>
        <v>1280</v>
      </c>
      <c r="C82" s="19" t="str">
        <f t="shared" si="0"/>
        <v>2500</v>
      </c>
      <c r="D82" s="4">
        <v>768</v>
      </c>
      <c r="E82" s="4">
        <f t="shared" si="1"/>
        <v>96</v>
      </c>
      <c r="F82" s="21">
        <f t="shared" si="2"/>
        <v>48</v>
      </c>
      <c r="G82" s="20" t="s">
        <v>670</v>
      </c>
    </row>
    <row r="83" spans="1:7">
      <c r="A83" s="428"/>
      <c r="B83" s="19" t="str">
        <f t="shared" si="5"/>
        <v>12B0</v>
      </c>
      <c r="C83" s="19" t="str">
        <f t="shared" ref="C83:C123" si="6">DEC2HEX(HEX2DEC(B83)*2)</f>
        <v>2560</v>
      </c>
      <c r="D83" s="4">
        <v>768</v>
      </c>
      <c r="E83" s="4">
        <f t="shared" si="1"/>
        <v>96</v>
      </c>
      <c r="F83" s="21">
        <f t="shared" si="2"/>
        <v>48</v>
      </c>
      <c r="G83" s="20" t="s">
        <v>671</v>
      </c>
    </row>
    <row r="84" spans="1:7">
      <c r="A84" s="428"/>
      <c r="B84" s="19" t="str">
        <f t="shared" si="5"/>
        <v>12E0</v>
      </c>
      <c r="C84" s="19" t="str">
        <f t="shared" si="6"/>
        <v>25C0</v>
      </c>
      <c r="D84" s="4">
        <v>768</v>
      </c>
      <c r="E84" s="4">
        <f t="shared" ref="E84:E103" si="7">QUOTIENT(D84+7,8)</f>
        <v>96</v>
      </c>
      <c r="F84" s="21">
        <f t="shared" ref="F84:F103" si="8">QUOTIENT(E84+1,2)</f>
        <v>48</v>
      </c>
      <c r="G84" s="20" t="s">
        <v>672</v>
      </c>
    </row>
    <row r="85" spans="1:7">
      <c r="A85" s="428"/>
      <c r="B85" s="19" t="str">
        <f t="shared" si="5"/>
        <v>1310</v>
      </c>
      <c r="C85" s="19" t="str">
        <f t="shared" si="6"/>
        <v>2620</v>
      </c>
      <c r="D85" s="4">
        <v>768</v>
      </c>
      <c r="E85" s="4">
        <f t="shared" si="7"/>
        <v>96</v>
      </c>
      <c r="F85" s="21">
        <f t="shared" si="8"/>
        <v>48</v>
      </c>
      <c r="G85" s="20" t="s">
        <v>673</v>
      </c>
    </row>
    <row r="86" spans="1:7">
      <c r="A86" s="428"/>
      <c r="B86" s="19" t="str">
        <f t="shared" si="5"/>
        <v>1340</v>
      </c>
      <c r="C86" s="19" t="str">
        <f t="shared" si="6"/>
        <v>2680</v>
      </c>
      <c r="D86" s="4">
        <v>768</v>
      </c>
      <c r="E86" s="4">
        <f t="shared" si="7"/>
        <v>96</v>
      </c>
      <c r="F86" s="21">
        <f t="shared" si="8"/>
        <v>48</v>
      </c>
      <c r="G86" s="20" t="s">
        <v>674</v>
      </c>
    </row>
    <row r="87" spans="1:7">
      <c r="A87" s="428"/>
      <c r="B87" s="19" t="str">
        <f t="shared" si="5"/>
        <v>1370</v>
      </c>
      <c r="C87" s="19" t="str">
        <f t="shared" si="6"/>
        <v>26E0</v>
      </c>
      <c r="D87" s="4">
        <v>768</v>
      </c>
      <c r="E87" s="4">
        <f t="shared" si="7"/>
        <v>96</v>
      </c>
      <c r="F87" s="21">
        <f t="shared" si="8"/>
        <v>48</v>
      </c>
      <c r="G87" s="20" t="s">
        <v>675</v>
      </c>
    </row>
    <row r="88" spans="1:7">
      <c r="A88" s="428"/>
      <c r="B88" s="19" t="str">
        <f t="shared" si="5"/>
        <v>13A0</v>
      </c>
      <c r="C88" s="19" t="str">
        <f t="shared" si="6"/>
        <v>2740</v>
      </c>
      <c r="D88" s="4">
        <v>384</v>
      </c>
      <c r="E88" s="4">
        <f t="shared" si="7"/>
        <v>48</v>
      </c>
      <c r="F88" s="21">
        <f t="shared" si="8"/>
        <v>24</v>
      </c>
      <c r="G88" s="20" t="s">
        <v>676</v>
      </c>
    </row>
    <row r="89" spans="1:7">
      <c r="A89" s="428"/>
      <c r="B89" s="19" t="str">
        <f t="shared" si="5"/>
        <v>13B8</v>
      </c>
      <c r="C89" s="19" t="str">
        <f t="shared" si="6"/>
        <v>2770</v>
      </c>
      <c r="D89" s="4">
        <v>384</v>
      </c>
      <c r="E89" s="4">
        <f t="shared" si="7"/>
        <v>48</v>
      </c>
      <c r="F89" s="21">
        <f t="shared" si="8"/>
        <v>24</v>
      </c>
      <c r="G89" s="20" t="s">
        <v>677</v>
      </c>
    </row>
    <row r="90" spans="1:7">
      <c r="A90" s="428"/>
      <c r="B90" s="19" t="str">
        <f t="shared" si="5"/>
        <v>13D0</v>
      </c>
      <c r="C90" s="19" t="str">
        <f t="shared" si="6"/>
        <v>27A0</v>
      </c>
      <c r="D90" s="4">
        <v>384</v>
      </c>
      <c r="E90" s="4">
        <f t="shared" si="7"/>
        <v>48</v>
      </c>
      <c r="F90" s="21">
        <f t="shared" si="8"/>
        <v>24</v>
      </c>
      <c r="G90" s="20" t="s">
        <v>678</v>
      </c>
    </row>
    <row r="91" spans="1:7">
      <c r="A91" s="428"/>
      <c r="B91" s="19" t="str">
        <f t="shared" si="5"/>
        <v>13E8</v>
      </c>
      <c r="C91" s="19" t="str">
        <f t="shared" si="6"/>
        <v>27D0</v>
      </c>
      <c r="D91" s="4">
        <v>384</v>
      </c>
      <c r="E91" s="4">
        <f t="shared" si="7"/>
        <v>48</v>
      </c>
      <c r="F91" s="21">
        <f t="shared" si="8"/>
        <v>24</v>
      </c>
      <c r="G91" s="20" t="s">
        <v>679</v>
      </c>
    </row>
    <row r="92" spans="1:7">
      <c r="A92" s="428"/>
      <c r="B92" s="19" t="str">
        <f t="shared" si="5"/>
        <v>1400</v>
      </c>
      <c r="C92" s="19" t="str">
        <f t="shared" si="6"/>
        <v>2800</v>
      </c>
      <c r="D92" s="4">
        <v>384</v>
      </c>
      <c r="E92" s="4">
        <f t="shared" si="7"/>
        <v>48</v>
      </c>
      <c r="F92" s="21">
        <f t="shared" si="8"/>
        <v>24</v>
      </c>
      <c r="G92" s="20" t="s">
        <v>680</v>
      </c>
    </row>
    <row r="93" spans="1:7">
      <c r="A93" s="428"/>
      <c r="B93" s="19" t="str">
        <f t="shared" si="5"/>
        <v>1418</v>
      </c>
      <c r="C93" s="19" t="str">
        <f t="shared" si="6"/>
        <v>2830</v>
      </c>
      <c r="D93" s="4">
        <v>384</v>
      </c>
      <c r="E93" s="4">
        <f t="shared" si="7"/>
        <v>48</v>
      </c>
      <c r="F93" s="21">
        <f t="shared" si="8"/>
        <v>24</v>
      </c>
      <c r="G93" s="20" t="s">
        <v>681</v>
      </c>
    </row>
    <row r="94" spans="1:7">
      <c r="A94" s="428"/>
      <c r="B94" s="19" t="str">
        <f t="shared" si="5"/>
        <v>1430</v>
      </c>
      <c r="C94" s="19" t="str">
        <f t="shared" si="6"/>
        <v>2860</v>
      </c>
      <c r="D94" s="4">
        <v>384</v>
      </c>
      <c r="E94" s="4">
        <f t="shared" si="7"/>
        <v>48</v>
      </c>
      <c r="F94" s="21">
        <f t="shared" si="8"/>
        <v>24</v>
      </c>
      <c r="G94" s="20" t="s">
        <v>682</v>
      </c>
    </row>
    <row r="95" spans="1:7">
      <c r="A95" s="428"/>
      <c r="B95" s="19" t="str">
        <f t="shared" si="5"/>
        <v>1448</v>
      </c>
      <c r="C95" s="19" t="str">
        <f t="shared" si="6"/>
        <v>2890</v>
      </c>
      <c r="D95" s="4">
        <v>384</v>
      </c>
      <c r="E95" s="4">
        <f t="shared" si="7"/>
        <v>48</v>
      </c>
      <c r="F95" s="21">
        <f t="shared" si="8"/>
        <v>24</v>
      </c>
      <c r="G95" s="20" t="s">
        <v>683</v>
      </c>
    </row>
    <row r="96" spans="1:7">
      <c r="A96" s="428"/>
      <c r="B96" s="19" t="str">
        <f t="shared" si="5"/>
        <v>1460</v>
      </c>
      <c r="C96" s="19" t="str">
        <f t="shared" si="6"/>
        <v>28C0</v>
      </c>
      <c r="D96" s="4">
        <v>384</v>
      </c>
      <c r="E96" s="4">
        <f t="shared" si="7"/>
        <v>48</v>
      </c>
      <c r="F96" s="21">
        <f t="shared" si="8"/>
        <v>24</v>
      </c>
      <c r="G96" s="20" t="s">
        <v>684</v>
      </c>
    </row>
    <row r="97" spans="1:7">
      <c r="A97" s="428"/>
      <c r="B97" s="19" t="str">
        <f t="shared" si="5"/>
        <v>1478</v>
      </c>
      <c r="C97" s="19" t="str">
        <f t="shared" si="6"/>
        <v>28F0</v>
      </c>
      <c r="D97" s="4">
        <v>384</v>
      </c>
      <c r="E97" s="4">
        <f t="shared" si="7"/>
        <v>48</v>
      </c>
      <c r="F97" s="21">
        <f t="shared" si="8"/>
        <v>24</v>
      </c>
      <c r="G97" s="20" t="s">
        <v>685</v>
      </c>
    </row>
    <row r="98" spans="1:7">
      <c r="A98" s="428"/>
      <c r="B98" s="19" t="str">
        <f t="shared" si="5"/>
        <v>1490</v>
      </c>
      <c r="C98" s="19" t="str">
        <f t="shared" si="6"/>
        <v>2920</v>
      </c>
      <c r="D98" s="4">
        <v>384</v>
      </c>
      <c r="E98" s="4">
        <f t="shared" si="7"/>
        <v>48</v>
      </c>
      <c r="F98" s="21">
        <f t="shared" si="8"/>
        <v>24</v>
      </c>
      <c r="G98" s="20" t="s">
        <v>686</v>
      </c>
    </row>
    <row r="99" spans="1:7">
      <c r="A99" s="428"/>
      <c r="B99" s="19" t="str">
        <f t="shared" si="5"/>
        <v>14A8</v>
      </c>
      <c r="C99" s="19" t="str">
        <f t="shared" si="6"/>
        <v>2950</v>
      </c>
      <c r="D99" s="4">
        <v>384</v>
      </c>
      <c r="E99" s="4">
        <f t="shared" si="7"/>
        <v>48</v>
      </c>
      <c r="F99" s="21">
        <f t="shared" si="8"/>
        <v>24</v>
      </c>
      <c r="G99" s="20" t="s">
        <v>687</v>
      </c>
    </row>
    <row r="100" spans="1:7">
      <c r="A100" s="428"/>
      <c r="B100" s="19" t="str">
        <f t="shared" si="5"/>
        <v>14C0</v>
      </c>
      <c r="C100" s="19" t="str">
        <f t="shared" si="6"/>
        <v>2980</v>
      </c>
      <c r="D100" s="4">
        <v>384</v>
      </c>
      <c r="E100" s="4">
        <f t="shared" si="7"/>
        <v>48</v>
      </c>
      <c r="F100" s="21">
        <f t="shared" si="8"/>
        <v>24</v>
      </c>
      <c r="G100" s="20" t="s">
        <v>688</v>
      </c>
    </row>
    <row r="101" spans="1:7">
      <c r="A101" s="428"/>
      <c r="B101" s="19" t="str">
        <f t="shared" si="5"/>
        <v>14D8</v>
      </c>
      <c r="C101" s="19" t="str">
        <f t="shared" si="6"/>
        <v>29B0</v>
      </c>
      <c r="D101" s="4">
        <v>384</v>
      </c>
      <c r="E101" s="4">
        <f t="shared" si="7"/>
        <v>48</v>
      </c>
      <c r="F101" s="21">
        <f t="shared" si="8"/>
        <v>24</v>
      </c>
      <c r="G101" s="20" t="s">
        <v>689</v>
      </c>
    </row>
    <row r="102" spans="1:7">
      <c r="A102" s="428"/>
      <c r="B102" s="19" t="str">
        <f t="shared" si="5"/>
        <v>14F0</v>
      </c>
      <c r="C102" s="19" t="str">
        <f t="shared" si="6"/>
        <v>29E0</v>
      </c>
      <c r="D102" s="4">
        <v>384</v>
      </c>
      <c r="E102" s="4">
        <f t="shared" si="7"/>
        <v>48</v>
      </c>
      <c r="F102" s="21">
        <f t="shared" si="8"/>
        <v>24</v>
      </c>
      <c r="G102" s="20" t="s">
        <v>690</v>
      </c>
    </row>
    <row r="103" spans="1:7">
      <c r="A103" s="428"/>
      <c r="B103" s="19" t="str">
        <f t="shared" si="5"/>
        <v>1508</v>
      </c>
      <c r="C103" s="19" t="str">
        <f t="shared" si="6"/>
        <v>2A10</v>
      </c>
      <c r="D103" s="4">
        <v>384</v>
      </c>
      <c r="E103" s="4">
        <f t="shared" si="7"/>
        <v>48</v>
      </c>
      <c r="F103" s="21">
        <f t="shared" si="8"/>
        <v>24</v>
      </c>
      <c r="G103" s="20" t="s">
        <v>691</v>
      </c>
    </row>
    <row r="104" spans="1:7">
      <c r="A104" s="428"/>
      <c r="B104" s="19" t="str">
        <f t="shared" si="5"/>
        <v>1520</v>
      </c>
      <c r="C104" s="19" t="str">
        <f t="shared" si="6"/>
        <v>2A40</v>
      </c>
      <c r="D104" s="4">
        <v>384</v>
      </c>
      <c r="E104" s="4">
        <f t="shared" ref="E104:E123" si="9">QUOTIENT(D104+7,8)</f>
        <v>48</v>
      </c>
      <c r="F104" s="21">
        <f t="shared" ref="F104:F123" si="10">QUOTIENT(E104+1,2)</f>
        <v>24</v>
      </c>
      <c r="G104" s="246" t="s">
        <v>692</v>
      </c>
    </row>
    <row r="105" spans="1:7">
      <c r="A105" s="428"/>
      <c r="B105" s="19" t="str">
        <f t="shared" si="5"/>
        <v>1538</v>
      </c>
      <c r="C105" s="19" t="str">
        <f t="shared" si="6"/>
        <v>2A70</v>
      </c>
      <c r="D105" s="4">
        <v>384</v>
      </c>
      <c r="E105" s="4">
        <f t="shared" si="9"/>
        <v>48</v>
      </c>
      <c r="F105" s="21">
        <f t="shared" si="10"/>
        <v>24</v>
      </c>
      <c r="G105" s="246" t="s">
        <v>693</v>
      </c>
    </row>
    <row r="106" spans="1:7">
      <c r="A106" s="428"/>
      <c r="B106" s="19" t="str">
        <f t="shared" si="5"/>
        <v>1550</v>
      </c>
      <c r="C106" s="19" t="str">
        <f t="shared" si="6"/>
        <v>2AA0</v>
      </c>
      <c r="D106" s="4">
        <v>384</v>
      </c>
      <c r="E106" s="4">
        <f t="shared" si="9"/>
        <v>48</v>
      </c>
      <c r="F106" s="21">
        <f t="shared" si="10"/>
        <v>24</v>
      </c>
      <c r="G106" s="246" t="s">
        <v>694</v>
      </c>
    </row>
    <row r="107" spans="1:7">
      <c r="A107" s="428"/>
      <c r="B107" s="19" t="str">
        <f t="shared" si="5"/>
        <v>1568</v>
      </c>
      <c r="C107" s="19" t="str">
        <f t="shared" si="6"/>
        <v>2AD0</v>
      </c>
      <c r="D107" s="4">
        <v>384</v>
      </c>
      <c r="E107" s="4">
        <f t="shared" si="9"/>
        <v>48</v>
      </c>
      <c r="F107" s="21">
        <f t="shared" si="10"/>
        <v>24</v>
      </c>
      <c r="G107" s="246" t="s">
        <v>695</v>
      </c>
    </row>
    <row r="108" spans="1:7">
      <c r="A108" s="428"/>
      <c r="B108" s="19" t="str">
        <f t="shared" si="5"/>
        <v>1580</v>
      </c>
      <c r="C108" s="19" t="str">
        <f t="shared" si="6"/>
        <v>2B00</v>
      </c>
      <c r="D108" s="4">
        <v>384</v>
      </c>
      <c r="E108" s="4">
        <f t="shared" si="9"/>
        <v>48</v>
      </c>
      <c r="F108" s="21">
        <f t="shared" si="10"/>
        <v>24</v>
      </c>
      <c r="G108" s="246" t="s">
        <v>696</v>
      </c>
    </row>
    <row r="109" spans="1:7">
      <c r="A109" s="428"/>
      <c r="B109" s="19" t="str">
        <f t="shared" si="5"/>
        <v>1598</v>
      </c>
      <c r="C109" s="19" t="str">
        <f t="shared" si="6"/>
        <v>2B30</v>
      </c>
      <c r="D109" s="4">
        <v>384</v>
      </c>
      <c r="E109" s="4">
        <f t="shared" si="9"/>
        <v>48</v>
      </c>
      <c r="F109" s="21">
        <f t="shared" si="10"/>
        <v>24</v>
      </c>
      <c r="G109" s="246" t="s">
        <v>697</v>
      </c>
    </row>
    <row r="110" spans="1:7">
      <c r="A110" s="428"/>
      <c r="B110" s="19" t="str">
        <f t="shared" si="5"/>
        <v>15B0</v>
      </c>
      <c r="C110" s="19" t="str">
        <f t="shared" si="6"/>
        <v>2B60</v>
      </c>
      <c r="D110" s="4">
        <v>384</v>
      </c>
      <c r="E110" s="4">
        <f t="shared" si="9"/>
        <v>48</v>
      </c>
      <c r="F110" s="21">
        <f t="shared" si="10"/>
        <v>24</v>
      </c>
      <c r="G110" s="246" t="s">
        <v>698</v>
      </c>
    </row>
    <row r="111" spans="1:7">
      <c r="A111" s="428"/>
      <c r="B111" s="19" t="str">
        <f t="shared" si="5"/>
        <v>15C8</v>
      </c>
      <c r="C111" s="19" t="str">
        <f t="shared" si="6"/>
        <v>2B90</v>
      </c>
      <c r="D111" s="4">
        <v>384</v>
      </c>
      <c r="E111" s="4">
        <f t="shared" si="9"/>
        <v>48</v>
      </c>
      <c r="F111" s="21">
        <f t="shared" si="10"/>
        <v>24</v>
      </c>
      <c r="G111" s="246" t="s">
        <v>699</v>
      </c>
    </row>
    <row r="112" spans="1:7">
      <c r="A112" s="428"/>
      <c r="B112" s="19" t="str">
        <f t="shared" si="5"/>
        <v>15E0</v>
      </c>
      <c r="C112" s="19" t="str">
        <f t="shared" si="6"/>
        <v>2BC0</v>
      </c>
      <c r="D112" s="4">
        <v>384</v>
      </c>
      <c r="E112" s="4">
        <f t="shared" si="9"/>
        <v>48</v>
      </c>
      <c r="F112" s="21">
        <f t="shared" si="10"/>
        <v>24</v>
      </c>
      <c r="G112" s="246" t="s">
        <v>700</v>
      </c>
    </row>
    <row r="113" spans="1:7">
      <c r="A113" s="428"/>
      <c r="B113" s="19" t="str">
        <f t="shared" si="5"/>
        <v>15F8</v>
      </c>
      <c r="C113" s="19" t="str">
        <f t="shared" si="6"/>
        <v>2BF0</v>
      </c>
      <c r="D113" s="4">
        <v>384</v>
      </c>
      <c r="E113" s="4">
        <f t="shared" si="9"/>
        <v>48</v>
      </c>
      <c r="F113" s="21">
        <f t="shared" si="10"/>
        <v>24</v>
      </c>
      <c r="G113" s="246" t="s">
        <v>701</v>
      </c>
    </row>
    <row r="114" spans="1:7">
      <c r="A114" s="428"/>
      <c r="B114" s="19" t="str">
        <f t="shared" si="5"/>
        <v>1610</v>
      </c>
      <c r="C114" s="19" t="str">
        <f t="shared" si="6"/>
        <v>2C20</v>
      </c>
      <c r="D114" s="4">
        <v>384</v>
      </c>
      <c r="E114" s="4">
        <f t="shared" si="9"/>
        <v>48</v>
      </c>
      <c r="F114" s="21">
        <f t="shared" si="10"/>
        <v>24</v>
      </c>
      <c r="G114" s="246" t="s">
        <v>702</v>
      </c>
    </row>
    <row r="115" spans="1:7">
      <c r="A115" s="428"/>
      <c r="B115" s="19" t="str">
        <f t="shared" si="5"/>
        <v>1628</v>
      </c>
      <c r="C115" s="19" t="str">
        <f t="shared" si="6"/>
        <v>2C50</v>
      </c>
      <c r="D115" s="4">
        <v>384</v>
      </c>
      <c r="E115" s="4">
        <f t="shared" si="9"/>
        <v>48</v>
      </c>
      <c r="F115" s="21">
        <f t="shared" si="10"/>
        <v>24</v>
      </c>
      <c r="G115" s="246" t="s">
        <v>703</v>
      </c>
    </row>
    <row r="116" spans="1:7">
      <c r="A116" s="428"/>
      <c r="B116" s="19" t="str">
        <f t="shared" si="5"/>
        <v>1640</v>
      </c>
      <c r="C116" s="19" t="str">
        <f t="shared" si="6"/>
        <v>2C80</v>
      </c>
      <c r="D116" s="4">
        <v>384</v>
      </c>
      <c r="E116" s="4">
        <f t="shared" si="9"/>
        <v>48</v>
      </c>
      <c r="F116" s="21">
        <f t="shared" si="10"/>
        <v>24</v>
      </c>
      <c r="G116" s="246" t="s">
        <v>704</v>
      </c>
    </row>
    <row r="117" spans="1:7">
      <c r="A117" s="428"/>
      <c r="B117" s="19" t="str">
        <f t="shared" si="5"/>
        <v>1658</v>
      </c>
      <c r="C117" s="19" t="str">
        <f t="shared" si="6"/>
        <v>2CB0</v>
      </c>
      <c r="D117" s="4">
        <v>384</v>
      </c>
      <c r="E117" s="4">
        <f t="shared" si="9"/>
        <v>48</v>
      </c>
      <c r="F117" s="21">
        <f t="shared" si="10"/>
        <v>24</v>
      </c>
      <c r="G117" s="246" t="s">
        <v>705</v>
      </c>
    </row>
    <row r="118" spans="1:7">
      <c r="A118" s="428"/>
      <c r="B118" s="19" t="str">
        <f t="shared" si="5"/>
        <v>1670</v>
      </c>
      <c r="C118" s="19" t="str">
        <f t="shared" si="6"/>
        <v>2CE0</v>
      </c>
      <c r="D118" s="4">
        <v>384</v>
      </c>
      <c r="E118" s="4">
        <f t="shared" si="9"/>
        <v>48</v>
      </c>
      <c r="F118" s="21">
        <f t="shared" si="10"/>
        <v>24</v>
      </c>
      <c r="G118" s="246" t="s">
        <v>706</v>
      </c>
    </row>
    <row r="119" spans="1:7">
      <c r="A119" s="428"/>
      <c r="B119" s="19" t="str">
        <f t="shared" si="5"/>
        <v>1688</v>
      </c>
      <c r="C119" s="19" t="str">
        <f t="shared" si="6"/>
        <v>2D10</v>
      </c>
      <c r="D119" s="4">
        <v>384</v>
      </c>
      <c r="E119" s="4">
        <f t="shared" si="9"/>
        <v>48</v>
      </c>
      <c r="F119" s="21">
        <f t="shared" si="10"/>
        <v>24</v>
      </c>
      <c r="G119" s="246" t="s">
        <v>707</v>
      </c>
    </row>
    <row r="120" spans="1:7">
      <c r="A120" s="428"/>
      <c r="B120" s="19" t="str">
        <f t="shared" si="5"/>
        <v>16A0</v>
      </c>
      <c r="C120" s="19" t="str">
        <f t="shared" si="6"/>
        <v>2D40</v>
      </c>
      <c r="D120" s="4">
        <v>256</v>
      </c>
      <c r="E120" s="4">
        <f t="shared" si="9"/>
        <v>32</v>
      </c>
      <c r="F120" s="21">
        <f t="shared" si="10"/>
        <v>16</v>
      </c>
      <c r="G120" s="20" t="s">
        <v>708</v>
      </c>
    </row>
    <row r="121" spans="1:7">
      <c r="A121" s="428"/>
      <c r="B121" s="19" t="str">
        <f t="shared" si="5"/>
        <v>16B0</v>
      </c>
      <c r="C121" s="19" t="str">
        <f t="shared" si="6"/>
        <v>2D60</v>
      </c>
      <c r="D121" s="4">
        <v>256</v>
      </c>
      <c r="E121" s="4">
        <f t="shared" si="9"/>
        <v>32</v>
      </c>
      <c r="F121" s="21">
        <f t="shared" si="10"/>
        <v>16</v>
      </c>
      <c r="G121" s="20" t="s">
        <v>709</v>
      </c>
    </row>
    <row r="122" spans="1:7">
      <c r="A122" s="428"/>
      <c r="B122" s="19" t="str">
        <f t="shared" si="5"/>
        <v>16C0</v>
      </c>
      <c r="C122" s="19" t="str">
        <f t="shared" si="6"/>
        <v>2D80</v>
      </c>
      <c r="D122" s="4">
        <v>256</v>
      </c>
      <c r="E122" s="4">
        <f t="shared" si="9"/>
        <v>32</v>
      </c>
      <c r="F122" s="21">
        <f t="shared" si="10"/>
        <v>16</v>
      </c>
      <c r="G122" s="20" t="s">
        <v>710</v>
      </c>
    </row>
    <row r="123" spans="1:7">
      <c r="A123" s="428"/>
      <c r="B123" s="19" t="str">
        <f t="shared" si="5"/>
        <v>16D0</v>
      </c>
      <c r="C123" s="19" t="str">
        <f t="shared" si="6"/>
        <v>2DA0</v>
      </c>
      <c r="D123" s="4">
        <v>256</v>
      </c>
      <c r="E123" s="4">
        <f t="shared" si="9"/>
        <v>32</v>
      </c>
      <c r="F123" s="21">
        <f t="shared" si="10"/>
        <v>16</v>
      </c>
      <c r="G123" s="20" t="s">
        <v>711</v>
      </c>
    </row>
    <row r="124" spans="1:7">
      <c r="A124" s="428"/>
      <c r="B124" s="350" t="str">
        <f t="shared" ref="B124:B125" si="11">DEC2HEX(HEX2DEC(B123)+F123)</f>
        <v>16E0</v>
      </c>
      <c r="C124" s="350" t="str">
        <f t="shared" ref="C124:C125" si="12">DEC2HEX(HEX2DEC(B124)*2)</f>
        <v>2DC0</v>
      </c>
      <c r="D124" s="258">
        <v>20992</v>
      </c>
      <c r="E124" s="258">
        <f t="shared" ref="E124" si="13">QUOTIENT(D124+7,8)</f>
        <v>2624</v>
      </c>
      <c r="F124" s="257">
        <f t="shared" ref="F124" si="14">QUOTIENT(E124+1,2)</f>
        <v>1312</v>
      </c>
      <c r="G124" s="261" t="s">
        <v>159</v>
      </c>
    </row>
    <row r="125" spans="1:7">
      <c r="A125" s="262" t="s">
        <v>712</v>
      </c>
      <c r="B125" s="351" t="str">
        <f t="shared" si="11"/>
        <v>1C00</v>
      </c>
      <c r="C125" s="351" t="str">
        <f t="shared" si="12"/>
        <v>3800</v>
      </c>
      <c r="D125" s="274"/>
      <c r="E125" s="275"/>
      <c r="F125" s="276">
        <f>SUM(F72:F124)</f>
        <v>2912</v>
      </c>
      <c r="G125" s="276"/>
    </row>
    <row r="126" spans="1:7">
      <c r="A126" s="277" t="s">
        <v>713</v>
      </c>
      <c r="B126" s="277" t="str">
        <f>DEC2HEX(F126)</f>
        <v>C00</v>
      </c>
      <c r="C126" s="277"/>
      <c r="D126" s="277">
        <f>F126*16</f>
        <v>49152</v>
      </c>
      <c r="E126" s="277"/>
      <c r="F126" s="277">
        <f>F125+F71</f>
        <v>3072</v>
      </c>
      <c r="G126" s="277"/>
    </row>
    <row r="127" spans="1:7">
      <c r="A127" s="16" t="s">
        <v>184</v>
      </c>
      <c r="B127" s="260" t="s">
        <v>185</v>
      </c>
      <c r="C127" s="281"/>
    </row>
    <row r="129" spans="2:6">
      <c r="B129" s="21" t="s">
        <v>714</v>
      </c>
      <c r="C129" s="21" t="str">
        <f t="shared" ref="C129" si="15">DEC2HEX(HEX2DEC(B129)*2)</f>
        <v>1800</v>
      </c>
      <c r="D129" s="4">
        <v>49152</v>
      </c>
      <c r="E129" s="4">
        <f>D129/8</f>
        <v>6144</v>
      </c>
      <c r="F129" s="21">
        <f>E129/2</f>
        <v>3072</v>
      </c>
    </row>
  </sheetData>
  <mergeCells count="2">
    <mergeCell ref="A2:A70"/>
    <mergeCell ref="A72:A124"/>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D62E-C8C8-4ED3-A29E-A37CEE4765F2}">
  <dimension ref="A1:J14"/>
  <sheetViews>
    <sheetView workbookViewId="0">
      <pane ySplit="1" topLeftCell="B2" activePane="bottomLeft" state="frozen"/>
      <selection pane="bottomLeft" activeCell="B9" sqref="B9"/>
    </sheetView>
  </sheetViews>
  <sheetFormatPr defaultColWidth="9" defaultRowHeight="15.95"/>
  <cols>
    <col min="1" max="1" width="14" style="239" customWidth="1"/>
    <col min="2" max="2" width="16.375" style="239" customWidth="1"/>
    <col min="3" max="3" width="28.375" style="239" customWidth="1"/>
    <col min="4" max="5" width="10" style="239" customWidth="1"/>
    <col min="6" max="6" width="13.125" style="239" customWidth="1"/>
    <col min="7" max="7" width="41.375" style="239" customWidth="1"/>
    <col min="8" max="8" width="60.625" style="239" customWidth="1"/>
    <col min="9" max="9" width="23.125" style="239" customWidth="1"/>
    <col min="10" max="10" width="56.125" style="239" customWidth="1"/>
    <col min="11" max="16384" width="9" style="239"/>
  </cols>
  <sheetData>
    <row r="1" spans="1:10" ht="36">
      <c r="A1" s="238" t="s">
        <v>715</v>
      </c>
      <c r="B1" s="238" t="s">
        <v>201</v>
      </c>
      <c r="C1" s="238" t="s">
        <v>202</v>
      </c>
      <c r="D1" s="238" t="s">
        <v>203</v>
      </c>
      <c r="E1" s="238" t="s">
        <v>204</v>
      </c>
      <c r="F1" s="238" t="s">
        <v>205</v>
      </c>
      <c r="G1" s="238" t="s">
        <v>716</v>
      </c>
      <c r="H1" s="238" t="s">
        <v>206</v>
      </c>
      <c r="I1" s="238" t="s">
        <v>207</v>
      </c>
      <c r="J1" s="238" t="s">
        <v>208</v>
      </c>
    </row>
    <row r="2" spans="1:10" ht="15">
      <c r="A2" s="5">
        <v>0</v>
      </c>
      <c r="B2" s="269" t="s">
        <v>185</v>
      </c>
      <c r="C2" s="5" t="s">
        <v>717</v>
      </c>
      <c r="D2" s="5">
        <v>1</v>
      </c>
      <c r="E2" s="5">
        <f t="shared" ref="E2" si="0">QUOTIENT(D2+7,8)</f>
        <v>1</v>
      </c>
      <c r="F2" s="5">
        <f t="shared" ref="F2" si="1">QUOTIENT(E2+1,2)</f>
        <v>1</v>
      </c>
      <c r="G2" s="5" t="s">
        <v>718</v>
      </c>
      <c r="H2" s="5" t="s">
        <v>719</v>
      </c>
      <c r="I2" s="248" t="s">
        <v>720</v>
      </c>
      <c r="J2" s="241"/>
    </row>
    <row r="3" spans="1:10" ht="17.100000000000001">
      <c r="A3" s="5">
        <f>A2+F2</f>
        <v>1</v>
      </c>
      <c r="B3" s="242" t="str">
        <f t="shared" ref="B3:B12" si="2">DEC2HEX(HEX2DEC(B2)+F2)</f>
        <v>1C01</v>
      </c>
      <c r="C3" s="5" t="s">
        <v>721</v>
      </c>
      <c r="D3" s="5">
        <v>1</v>
      </c>
      <c r="E3" s="5">
        <f t="shared" ref="E3:G7" si="3">QUOTIENT(D3+7,8)</f>
        <v>1</v>
      </c>
      <c r="F3" s="5">
        <f t="shared" ref="F3:F7" si="4">QUOTIENT(E3+1,2)</f>
        <v>1</v>
      </c>
      <c r="G3" s="5" t="s">
        <v>718</v>
      </c>
      <c r="H3" s="5" t="s">
        <v>722</v>
      </c>
      <c r="I3" s="5" t="s">
        <v>723</v>
      </c>
      <c r="J3" s="241"/>
    </row>
    <row r="4" spans="1:10" ht="18.75" customHeight="1">
      <c r="A4" s="5">
        <f t="shared" ref="A4:A11" si="5">A3+F3</f>
        <v>2</v>
      </c>
      <c r="B4" s="242" t="str">
        <f t="shared" si="2"/>
        <v>1C02</v>
      </c>
      <c r="C4" s="5" t="s">
        <v>724</v>
      </c>
      <c r="D4" s="5">
        <v>256</v>
      </c>
      <c r="E4" s="248">
        <f t="shared" si="3"/>
        <v>32</v>
      </c>
      <c r="F4" s="248">
        <f t="shared" si="4"/>
        <v>16</v>
      </c>
      <c r="G4" s="5" t="s">
        <v>718</v>
      </c>
      <c r="H4" s="5" t="s">
        <v>725</v>
      </c>
      <c r="I4" s="5" t="s">
        <v>726</v>
      </c>
      <c r="J4" s="5"/>
    </row>
    <row r="5" spans="1:10" ht="18.75" customHeight="1">
      <c r="A5" s="5">
        <f t="shared" si="5"/>
        <v>18</v>
      </c>
      <c r="B5" s="242" t="str">
        <f t="shared" si="2"/>
        <v>1C12</v>
      </c>
      <c r="C5" s="352" t="s">
        <v>727</v>
      </c>
      <c r="D5" s="5">
        <v>384</v>
      </c>
      <c r="E5" s="248">
        <f t="shared" ref="E5" si="6">QUOTIENT(D5+7,8)</f>
        <v>48</v>
      </c>
      <c r="F5" s="248">
        <f t="shared" ref="F5" si="7">QUOTIENT(E5+1,2)</f>
        <v>24</v>
      </c>
      <c r="G5" s="241" t="s">
        <v>728</v>
      </c>
      <c r="H5" s="5" t="s">
        <v>729</v>
      </c>
      <c r="I5" s="5" t="s">
        <v>730</v>
      </c>
      <c r="J5" s="5"/>
    </row>
    <row r="6" spans="1:10" ht="147" customHeight="1">
      <c r="A6" s="5">
        <f t="shared" si="5"/>
        <v>42</v>
      </c>
      <c r="B6" s="242" t="str">
        <f t="shared" si="2"/>
        <v>1C2A</v>
      </c>
      <c r="C6" s="5" t="s">
        <v>731</v>
      </c>
      <c r="D6" s="5">
        <v>768</v>
      </c>
      <c r="E6" s="248">
        <f t="shared" si="3"/>
        <v>96</v>
      </c>
      <c r="F6" s="248">
        <f t="shared" si="4"/>
        <v>48</v>
      </c>
      <c r="G6" s="241" t="s">
        <v>728</v>
      </c>
      <c r="H6" s="5" t="s">
        <v>732</v>
      </c>
      <c r="I6" s="5" t="s">
        <v>726</v>
      </c>
      <c r="J6" s="5"/>
    </row>
    <row r="7" spans="1:10" ht="15">
      <c r="A7" s="5">
        <f t="shared" si="5"/>
        <v>90</v>
      </c>
      <c r="B7" s="242" t="str">
        <f t="shared" si="2"/>
        <v>1C5A</v>
      </c>
      <c r="C7" s="5" t="s">
        <v>733</v>
      </c>
      <c r="D7" s="5">
        <v>128</v>
      </c>
      <c r="E7" s="5">
        <f t="shared" si="3"/>
        <v>16</v>
      </c>
      <c r="F7" s="5">
        <f t="shared" si="4"/>
        <v>8</v>
      </c>
      <c r="G7" s="241" t="s">
        <v>728</v>
      </c>
      <c r="H7" s="5" t="s">
        <v>734</v>
      </c>
      <c r="I7" s="5" t="s">
        <v>726</v>
      </c>
      <c r="J7" s="5"/>
    </row>
    <row r="8" spans="1:10" ht="92.25" customHeight="1">
      <c r="A8" s="5">
        <f t="shared" si="5"/>
        <v>98</v>
      </c>
      <c r="B8" s="242" t="str">
        <f t="shared" si="2"/>
        <v>1C62</v>
      </c>
      <c r="C8" s="5" t="s">
        <v>735</v>
      </c>
      <c r="D8" s="5">
        <v>8192</v>
      </c>
      <c r="E8" s="5">
        <f t="shared" ref="E8:E9" si="8">QUOTIENT(D8+7,8)</f>
        <v>1024</v>
      </c>
      <c r="F8" s="5">
        <f t="shared" ref="F8:F9" si="9">QUOTIENT(E8+1,2)</f>
        <v>512</v>
      </c>
      <c r="G8" s="241" t="s">
        <v>728</v>
      </c>
      <c r="H8" s="5" t="s">
        <v>736</v>
      </c>
      <c r="I8" s="5" t="s">
        <v>726</v>
      </c>
      <c r="J8" s="5"/>
    </row>
    <row r="9" spans="1:10" ht="15">
      <c r="A9" s="5">
        <f t="shared" si="5"/>
        <v>610</v>
      </c>
      <c r="B9" s="242" t="str">
        <f t="shared" si="2"/>
        <v>1E62</v>
      </c>
      <c r="C9" s="5" t="s">
        <v>737</v>
      </c>
      <c r="D9" s="5">
        <v>768</v>
      </c>
      <c r="E9" s="5">
        <f t="shared" si="8"/>
        <v>96</v>
      </c>
      <c r="F9" s="5">
        <f t="shared" si="9"/>
        <v>48</v>
      </c>
      <c r="G9" s="241" t="s">
        <v>728</v>
      </c>
      <c r="H9" s="5" t="s">
        <v>738</v>
      </c>
      <c r="I9" s="5" t="s">
        <v>726</v>
      </c>
      <c r="J9" s="5"/>
    </row>
    <row r="10" spans="1:10" ht="15">
      <c r="A10" s="5">
        <f t="shared" si="5"/>
        <v>658</v>
      </c>
      <c r="B10" s="242" t="str">
        <f t="shared" si="2"/>
        <v>1E92</v>
      </c>
      <c r="C10" s="5" t="s">
        <v>739</v>
      </c>
      <c r="D10" s="5">
        <v>0</v>
      </c>
      <c r="E10" s="5">
        <v>0</v>
      </c>
      <c r="F10" s="5">
        <v>0</v>
      </c>
      <c r="G10" s="241" t="s">
        <v>118</v>
      </c>
      <c r="H10" s="5" t="s">
        <v>118</v>
      </c>
      <c r="I10" s="5"/>
      <c r="J10" s="5"/>
    </row>
    <row r="11" spans="1:10" ht="18.75" customHeight="1">
      <c r="A11" s="353">
        <f t="shared" si="5"/>
        <v>658</v>
      </c>
      <c r="B11" s="242" t="str">
        <f t="shared" si="2"/>
        <v>1E92</v>
      </c>
      <c r="C11" s="247" t="s">
        <v>85</v>
      </c>
      <c r="D11" s="247">
        <v>3808</v>
      </c>
      <c r="E11" s="247">
        <f t="shared" ref="E11" si="10">QUOTIENT(D11+7,8)</f>
        <v>476</v>
      </c>
      <c r="F11" s="247">
        <f t="shared" ref="F11" si="11">QUOTIENT(E11+1,2)</f>
        <v>238</v>
      </c>
      <c r="G11" s="283" t="s">
        <v>159</v>
      </c>
      <c r="H11" s="247" t="s">
        <v>159</v>
      </c>
      <c r="I11" s="247"/>
      <c r="J11" s="5"/>
    </row>
    <row r="12" spans="1:10" ht="19.5" customHeight="1">
      <c r="A12" s="354">
        <f>A11+F11</f>
        <v>896</v>
      </c>
      <c r="B12" s="271" t="str">
        <f t="shared" si="2"/>
        <v>1F80</v>
      </c>
      <c r="C12" s="270" t="s">
        <v>227</v>
      </c>
      <c r="D12" s="271">
        <f>SUM(D2:D11)</f>
        <v>14306</v>
      </c>
      <c r="E12" s="271">
        <f>SUM(E2:E11)</f>
        <v>1790</v>
      </c>
      <c r="F12" s="271">
        <f>SUM(F2:F11)</f>
        <v>896</v>
      </c>
      <c r="G12" s="271"/>
      <c r="H12" s="271"/>
      <c r="I12" s="272"/>
    </row>
    <row r="13" spans="1:10" ht="17.25" customHeight="1">
      <c r="B13" s="18" t="str">
        <f>DEC2HEX(F13)</f>
        <v>380</v>
      </c>
      <c r="C13" s="18" t="s">
        <v>228</v>
      </c>
      <c r="D13" s="18">
        <f>F12*16</f>
        <v>14336</v>
      </c>
      <c r="E13" s="18">
        <f t="shared" ref="E13" si="12">QUOTIENT(D13+7,8)</f>
        <v>1792</v>
      </c>
      <c r="F13" s="18">
        <f t="shared" ref="F13" si="13">QUOTIENT(E13+1,2)</f>
        <v>896</v>
      </c>
    </row>
    <row r="14" spans="1:10" ht="17.100000000000001">
      <c r="B14" s="5" t="s">
        <v>740</v>
      </c>
      <c r="C14" s="5" t="s">
        <v>23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5C65-878A-472B-A315-EBAD6E56B212}">
  <dimension ref="A1:L19"/>
  <sheetViews>
    <sheetView workbookViewId="0">
      <pane ySplit="1" topLeftCell="A2" activePane="bottomLeft" state="frozen"/>
      <selection pane="bottomLeft" activeCell="B17" sqref="B17"/>
    </sheetView>
  </sheetViews>
  <sheetFormatPr defaultColWidth="9" defaultRowHeight="15.95"/>
  <cols>
    <col min="1" max="1" width="14" style="239" customWidth="1"/>
    <col min="2" max="2" width="16.375" style="239" customWidth="1"/>
    <col min="3" max="3" width="28.375" style="239" customWidth="1"/>
    <col min="4" max="4" width="6.375" style="239" bestFit="1" customWidth="1"/>
    <col min="5" max="5" width="6.375" style="239" customWidth="1"/>
    <col min="6" max="7" width="10" style="239" customWidth="1"/>
    <col min="8" max="8" width="13.125" style="239" customWidth="1"/>
    <col min="9" max="9" width="41.375" style="239" customWidth="1"/>
    <col min="10" max="10" width="60.625" style="239" customWidth="1"/>
    <col min="11" max="11" width="23.125" style="239" customWidth="1"/>
    <col min="12" max="12" width="56.125" style="239" customWidth="1"/>
    <col min="13" max="16384" width="9" style="239"/>
  </cols>
  <sheetData>
    <row r="1" spans="1:12" ht="38.1">
      <c r="A1" s="238" t="s">
        <v>200</v>
      </c>
      <c r="B1" s="238" t="s">
        <v>201</v>
      </c>
      <c r="C1" s="238" t="s">
        <v>202</v>
      </c>
      <c r="D1" s="238" t="s">
        <v>741</v>
      </c>
      <c r="E1" s="238" t="s">
        <v>742</v>
      </c>
      <c r="F1" s="238" t="s">
        <v>203</v>
      </c>
      <c r="G1" s="238" t="s">
        <v>204</v>
      </c>
      <c r="H1" s="238" t="s">
        <v>205</v>
      </c>
      <c r="I1" s="238" t="s">
        <v>716</v>
      </c>
      <c r="J1" s="238" t="s">
        <v>206</v>
      </c>
      <c r="K1" s="238" t="s">
        <v>207</v>
      </c>
      <c r="L1" s="238" t="s">
        <v>208</v>
      </c>
    </row>
    <row r="2" spans="1:12" ht="84.95">
      <c r="A2" s="5" t="s">
        <v>743</v>
      </c>
      <c r="B2" s="269" t="s">
        <v>185</v>
      </c>
      <c r="C2" s="5" t="s">
        <v>744</v>
      </c>
      <c r="D2" s="269">
        <v>15</v>
      </c>
      <c r="E2" s="269">
        <v>0</v>
      </c>
      <c r="F2" s="5">
        <v>16</v>
      </c>
      <c r="G2" s="5">
        <f t="shared" ref="G2:G16" si="0">QUOTIENT(F2+7,8)</f>
        <v>2</v>
      </c>
      <c r="H2" s="5">
        <f t="shared" ref="H2:H16" si="1">QUOTIENT(G2+1,2)</f>
        <v>1</v>
      </c>
      <c r="I2" s="5" t="s">
        <v>718</v>
      </c>
      <c r="J2" s="5" t="s">
        <v>745</v>
      </c>
      <c r="K2" s="248" t="s">
        <v>720</v>
      </c>
      <c r="L2" s="241" t="s">
        <v>213</v>
      </c>
    </row>
    <row r="3" spans="1:12" ht="84.95">
      <c r="A3" s="5" t="s">
        <v>746</v>
      </c>
      <c r="B3" s="242" t="str">
        <f>DEC2HEX(HEX2DEC(B2)+H2)</f>
        <v>1C01</v>
      </c>
      <c r="C3" s="5" t="s">
        <v>747</v>
      </c>
      <c r="D3" s="269">
        <v>15</v>
      </c>
      <c r="E3" s="269">
        <v>0</v>
      </c>
      <c r="F3" s="5">
        <v>16</v>
      </c>
      <c r="G3" s="5">
        <f t="shared" si="0"/>
        <v>2</v>
      </c>
      <c r="H3" s="5">
        <f t="shared" si="1"/>
        <v>1</v>
      </c>
      <c r="I3" s="5" t="s">
        <v>718</v>
      </c>
      <c r="J3" s="5" t="s">
        <v>748</v>
      </c>
      <c r="K3" s="248" t="s">
        <v>720</v>
      </c>
      <c r="L3" s="241" t="s">
        <v>213</v>
      </c>
    </row>
    <row r="4" spans="1:12" ht="18.75" customHeight="1">
      <c r="A4" s="5" t="s">
        <v>749</v>
      </c>
      <c r="B4" s="242" t="str">
        <f>DEC2HEX(HEX2DEC(B3)+H3)</f>
        <v>1C02</v>
      </c>
      <c r="C4" s="5" t="s">
        <v>717</v>
      </c>
      <c r="D4" s="269">
        <v>15</v>
      </c>
      <c r="E4" s="269">
        <v>0</v>
      </c>
      <c r="F4" s="5">
        <v>1</v>
      </c>
      <c r="G4" s="5">
        <f t="shared" si="0"/>
        <v>1</v>
      </c>
      <c r="H4" s="5">
        <f t="shared" si="1"/>
        <v>1</v>
      </c>
      <c r="I4" s="5" t="s">
        <v>718</v>
      </c>
      <c r="J4" s="5" t="s">
        <v>719</v>
      </c>
      <c r="K4" s="248" t="s">
        <v>720</v>
      </c>
      <c r="L4" s="5"/>
    </row>
    <row r="5" spans="1:12" ht="51">
      <c r="A5" s="5" t="s">
        <v>750</v>
      </c>
      <c r="B5" s="242" t="str">
        <f>DEC2HEX(HEX2DEC(B4)+H4)</f>
        <v>1C03</v>
      </c>
      <c r="C5" s="5" t="s">
        <v>751</v>
      </c>
      <c r="D5" s="269">
        <v>15</v>
      </c>
      <c r="E5" s="269">
        <v>0</v>
      </c>
      <c r="F5" s="5">
        <v>32</v>
      </c>
      <c r="G5" s="5">
        <f t="shared" si="0"/>
        <v>4</v>
      </c>
      <c r="H5" s="5">
        <f t="shared" si="1"/>
        <v>2</v>
      </c>
      <c r="I5" s="5" t="s">
        <v>718</v>
      </c>
      <c r="J5" s="5" t="s">
        <v>752</v>
      </c>
      <c r="K5" s="5" t="s">
        <v>723</v>
      </c>
      <c r="L5" s="5"/>
    </row>
    <row r="6" spans="1:12" ht="51">
      <c r="A6" s="5" t="s">
        <v>753</v>
      </c>
      <c r="B6" s="242" t="str">
        <f>DEC2HEX(HEX2DEC(B5)+H5)</f>
        <v>1C05</v>
      </c>
      <c r="C6" s="5" t="s">
        <v>754</v>
      </c>
      <c r="D6" s="269">
        <v>15</v>
      </c>
      <c r="E6" s="269">
        <v>0</v>
      </c>
      <c r="F6" s="5">
        <v>128</v>
      </c>
      <c r="G6" s="248">
        <f t="shared" si="0"/>
        <v>16</v>
      </c>
      <c r="H6" s="248">
        <f t="shared" si="1"/>
        <v>8</v>
      </c>
      <c r="I6" s="5" t="s">
        <v>718</v>
      </c>
      <c r="J6" s="5" t="s">
        <v>755</v>
      </c>
      <c r="K6" s="5" t="s">
        <v>723</v>
      </c>
      <c r="L6" s="5"/>
    </row>
    <row r="7" spans="1:12" ht="18" customHeight="1">
      <c r="A7" s="408" t="s">
        <v>756</v>
      </c>
      <c r="B7" s="411" t="str">
        <f>DEC2HEX(HEX2DEC(B6)+H6)</f>
        <v>1C0D</v>
      </c>
      <c r="C7" s="5" t="s">
        <v>721</v>
      </c>
      <c r="D7" s="269">
        <v>0</v>
      </c>
      <c r="E7" s="269">
        <v>0</v>
      </c>
      <c r="F7" s="363">
        <v>16</v>
      </c>
      <c r="G7" s="416">
        <f t="shared" si="0"/>
        <v>2</v>
      </c>
      <c r="H7" s="416">
        <f t="shared" si="1"/>
        <v>1</v>
      </c>
      <c r="I7" s="5" t="s">
        <v>718</v>
      </c>
      <c r="J7" s="5" t="s">
        <v>722</v>
      </c>
      <c r="K7" s="5" t="s">
        <v>723</v>
      </c>
      <c r="L7" s="5"/>
    </row>
    <row r="8" spans="1:12" ht="51">
      <c r="A8" s="409"/>
      <c r="B8" s="412"/>
      <c r="C8" s="5" t="s">
        <v>757</v>
      </c>
      <c r="D8" s="269">
        <v>1</v>
      </c>
      <c r="E8" s="269">
        <v>1</v>
      </c>
      <c r="F8" s="414"/>
      <c r="G8" s="417"/>
      <c r="H8" s="417"/>
      <c r="I8" s="5" t="s">
        <v>718</v>
      </c>
      <c r="J8" s="5" t="s">
        <v>758</v>
      </c>
      <c r="K8" s="5" t="s">
        <v>759</v>
      </c>
      <c r="L8" s="5"/>
    </row>
    <row r="9" spans="1:12" ht="18.75" customHeight="1">
      <c r="A9" s="410"/>
      <c r="B9" s="413"/>
      <c r="C9" s="5" t="s">
        <v>159</v>
      </c>
      <c r="D9" s="269">
        <v>15</v>
      </c>
      <c r="E9" s="269">
        <v>2</v>
      </c>
      <c r="F9" s="415"/>
      <c r="G9" s="418"/>
      <c r="H9" s="418"/>
      <c r="I9" s="5"/>
      <c r="J9" s="5"/>
      <c r="K9" s="5"/>
      <c r="L9" s="5"/>
    </row>
    <row r="10" spans="1:12" ht="18.75" customHeight="1">
      <c r="A10" s="5" t="s">
        <v>760</v>
      </c>
      <c r="B10" s="242" t="str">
        <f>DEC2HEX(HEX2DEC(B7)+H7)</f>
        <v>1C0E</v>
      </c>
      <c r="C10" s="5" t="s">
        <v>724</v>
      </c>
      <c r="D10" s="269">
        <v>15</v>
      </c>
      <c r="E10" s="269">
        <v>0</v>
      </c>
      <c r="F10" s="5">
        <v>256</v>
      </c>
      <c r="G10" s="248">
        <f t="shared" si="0"/>
        <v>32</v>
      </c>
      <c r="H10" s="248">
        <f t="shared" si="1"/>
        <v>16</v>
      </c>
      <c r="I10" s="5" t="s">
        <v>718</v>
      </c>
      <c r="J10" s="5" t="s">
        <v>725</v>
      </c>
      <c r="K10" s="5" t="s">
        <v>726</v>
      </c>
      <c r="L10" s="5"/>
    </row>
    <row r="11" spans="1:12" ht="153">
      <c r="A11" s="5" t="s">
        <v>761</v>
      </c>
      <c r="B11" s="242" t="str">
        <f t="shared" ref="B11:B17" si="2">DEC2HEX(HEX2DEC(B10)+H10)</f>
        <v>1C1E</v>
      </c>
      <c r="C11" s="5" t="s">
        <v>731</v>
      </c>
      <c r="D11" s="269">
        <v>15</v>
      </c>
      <c r="E11" s="269">
        <v>0</v>
      </c>
      <c r="F11" s="5">
        <v>768</v>
      </c>
      <c r="G11" s="248">
        <f t="shared" si="0"/>
        <v>96</v>
      </c>
      <c r="H11" s="248">
        <f t="shared" si="1"/>
        <v>48</v>
      </c>
      <c r="I11" s="241" t="s">
        <v>728</v>
      </c>
      <c r="J11" s="5" t="s">
        <v>732</v>
      </c>
      <c r="K11" s="5" t="s">
        <v>726</v>
      </c>
      <c r="L11" s="5"/>
    </row>
    <row r="12" spans="1:12" ht="18.75" customHeight="1">
      <c r="A12" s="5" t="s">
        <v>762</v>
      </c>
      <c r="B12" s="242" t="str">
        <f t="shared" si="2"/>
        <v>1C4E</v>
      </c>
      <c r="C12" s="5" t="s">
        <v>733</v>
      </c>
      <c r="D12" s="269">
        <v>15</v>
      </c>
      <c r="E12" s="269">
        <v>0</v>
      </c>
      <c r="F12" s="5">
        <v>128</v>
      </c>
      <c r="G12" s="5">
        <f t="shared" si="0"/>
        <v>16</v>
      </c>
      <c r="H12" s="5">
        <f t="shared" si="1"/>
        <v>8</v>
      </c>
      <c r="I12" s="241" t="s">
        <v>728</v>
      </c>
      <c r="J12" s="5" t="s">
        <v>734</v>
      </c>
      <c r="K12" s="5" t="s">
        <v>726</v>
      </c>
      <c r="L12" s="5"/>
    </row>
    <row r="13" spans="1:12" ht="18.75" customHeight="1">
      <c r="A13" s="5" t="s">
        <v>763</v>
      </c>
      <c r="B13" s="242" t="str">
        <f t="shared" si="2"/>
        <v>1C56</v>
      </c>
      <c r="C13" s="5" t="s">
        <v>85</v>
      </c>
      <c r="D13" s="269">
        <v>15</v>
      </c>
      <c r="E13" s="269">
        <v>0</v>
      </c>
      <c r="F13" s="5">
        <v>160</v>
      </c>
      <c r="G13" s="5">
        <f t="shared" si="0"/>
        <v>20</v>
      </c>
      <c r="H13" s="5">
        <f t="shared" si="1"/>
        <v>10</v>
      </c>
      <c r="I13" s="248" t="s">
        <v>159</v>
      </c>
      <c r="J13" s="5" t="s">
        <v>159</v>
      </c>
      <c r="K13" s="5"/>
      <c r="L13" s="5"/>
    </row>
    <row r="14" spans="1:12" ht="102">
      <c r="A14" s="5" t="s">
        <v>764</v>
      </c>
      <c r="B14" s="242" t="str">
        <f t="shared" si="2"/>
        <v>1C60</v>
      </c>
      <c r="C14" s="5" t="s">
        <v>735</v>
      </c>
      <c r="D14" s="269">
        <v>15</v>
      </c>
      <c r="E14" s="269">
        <v>0</v>
      </c>
      <c r="F14" s="5">
        <v>8192</v>
      </c>
      <c r="G14" s="5">
        <f t="shared" si="0"/>
        <v>1024</v>
      </c>
      <c r="H14" s="5">
        <f t="shared" si="1"/>
        <v>512</v>
      </c>
      <c r="I14" s="241" t="s">
        <v>728</v>
      </c>
      <c r="J14" s="5" t="s">
        <v>736</v>
      </c>
      <c r="K14" s="5" t="s">
        <v>726</v>
      </c>
      <c r="L14" s="5"/>
    </row>
    <row r="15" spans="1:12" ht="18.75" customHeight="1">
      <c r="A15" s="5" t="s">
        <v>765</v>
      </c>
      <c r="B15" s="242" t="str">
        <f t="shared" si="2"/>
        <v>1E60</v>
      </c>
      <c r="C15" s="5" t="s">
        <v>766</v>
      </c>
      <c r="D15" s="269">
        <v>15</v>
      </c>
      <c r="E15" s="269">
        <v>0</v>
      </c>
      <c r="F15" s="5">
        <v>768</v>
      </c>
      <c r="G15" s="5">
        <f t="shared" si="0"/>
        <v>96</v>
      </c>
      <c r="H15" s="5">
        <f t="shared" si="1"/>
        <v>48</v>
      </c>
      <c r="I15" s="241" t="s">
        <v>728</v>
      </c>
      <c r="J15" s="5" t="s">
        <v>738</v>
      </c>
      <c r="K15" s="5" t="s">
        <v>726</v>
      </c>
      <c r="L15" s="5"/>
    </row>
    <row r="16" spans="1:12" ht="18.75" customHeight="1" thickBot="1">
      <c r="A16" s="5" t="s">
        <v>767</v>
      </c>
      <c r="B16" s="242" t="str">
        <f t="shared" si="2"/>
        <v>1E90</v>
      </c>
      <c r="C16" s="247" t="s">
        <v>85</v>
      </c>
      <c r="D16" s="269">
        <v>15</v>
      </c>
      <c r="E16" s="269">
        <v>0</v>
      </c>
      <c r="F16" s="247">
        <v>3840</v>
      </c>
      <c r="G16" s="247">
        <f t="shared" si="0"/>
        <v>480</v>
      </c>
      <c r="H16" s="247">
        <f t="shared" si="1"/>
        <v>240</v>
      </c>
      <c r="I16" s="283" t="s">
        <v>159</v>
      </c>
      <c r="J16" s="247" t="s">
        <v>159</v>
      </c>
      <c r="K16" s="247"/>
      <c r="L16" s="5"/>
    </row>
    <row r="17" spans="1:11" ht="19.5" customHeight="1" thickBot="1">
      <c r="A17" s="5" t="s">
        <v>768</v>
      </c>
      <c r="B17" s="271" t="str">
        <f t="shared" si="2"/>
        <v>1F80</v>
      </c>
      <c r="C17" s="270" t="s">
        <v>227</v>
      </c>
      <c r="D17" s="271"/>
      <c r="E17" s="271"/>
      <c r="F17" s="271">
        <f>SUM(F2:F16)</f>
        <v>14321</v>
      </c>
      <c r="G17" s="271">
        <f>SUM(G2:G16)</f>
        <v>1791</v>
      </c>
      <c r="H17" s="271">
        <f>SUM(H2:H16)</f>
        <v>896</v>
      </c>
      <c r="I17" s="271"/>
      <c r="J17" s="271"/>
      <c r="K17" s="272"/>
    </row>
    <row r="18" spans="1:11" ht="17.25" customHeight="1">
      <c r="B18" s="18" t="str">
        <f>DEC2HEX(H18)</f>
        <v>380</v>
      </c>
      <c r="C18" s="18" t="s">
        <v>228</v>
      </c>
      <c r="D18" s="18"/>
      <c r="E18" s="18"/>
      <c r="F18" s="18">
        <f>H17*16</f>
        <v>14336</v>
      </c>
      <c r="G18" s="18">
        <f t="shared" ref="G18" si="3">QUOTIENT(F18+7,8)</f>
        <v>1792</v>
      </c>
      <c r="H18" s="18">
        <f t="shared" ref="H18" si="4">QUOTIENT(G18+1,2)</f>
        <v>896</v>
      </c>
    </row>
    <row r="19" spans="1:11" ht="17.100000000000001">
      <c r="B19" s="5" t="s">
        <v>740</v>
      </c>
      <c r="C19" s="5" t="s">
        <v>23</v>
      </c>
    </row>
  </sheetData>
  <mergeCells count="5">
    <mergeCell ref="A7:A9"/>
    <mergeCell ref="B7:B9"/>
    <mergeCell ref="F7:F9"/>
    <mergeCell ref="G7:G9"/>
    <mergeCell ref="H7:H9"/>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348c582-9fa4-455b-9842-e3e6804c5275">
      <UserInfo>
        <DisplayName/>
        <AccountId xsi:nil="true"/>
        <AccountType/>
      </UserInfo>
    </SharedWithUsers>
    <MediaLengthInSeconds xmlns="c3529e64-3cea-4bbc-8738-0ef926e036b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723DD47497F340BF00DFEB38A1CDB6" ma:contentTypeVersion="10" ma:contentTypeDescription="Create a new document." ma:contentTypeScope="" ma:versionID="22f1f97cf4033059d3cb210fe262fd3b">
  <xsd:schema xmlns:xsd="http://www.w3.org/2001/XMLSchema" xmlns:xs="http://www.w3.org/2001/XMLSchema" xmlns:p="http://schemas.microsoft.com/office/2006/metadata/properties" xmlns:ns2="c3529e64-3cea-4bbc-8738-0ef926e036b8" xmlns:ns3="d348c582-9fa4-455b-9842-e3e6804c5275" targetNamespace="http://schemas.microsoft.com/office/2006/metadata/properties" ma:root="true" ma:fieldsID="c7b6d8164bc3ce009b9874e40d0c7c55" ns2:_="" ns3:_="">
    <xsd:import namespace="c3529e64-3cea-4bbc-8738-0ef926e036b8"/>
    <xsd:import namespace="d348c582-9fa4-455b-9842-e3e6804c52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DateTaken"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529e64-3cea-4bbc-8738-0ef926e036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348c582-9fa4-455b-9842-e3e6804c527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344122-BFEB-4801-99ED-3DACB961442B}"/>
</file>

<file path=customXml/itemProps2.xml><?xml version="1.0" encoding="utf-8"?>
<ds:datastoreItem xmlns:ds="http://schemas.openxmlformats.org/officeDocument/2006/customXml" ds:itemID="{06808489-AD29-49EF-A920-5725306266D8}"/>
</file>

<file path=customXml/itemProps3.xml><?xml version="1.0" encoding="utf-8"?>
<ds:datastoreItem xmlns:ds="http://schemas.openxmlformats.org/officeDocument/2006/customXml" ds:itemID="{2132EA4A-5A34-46FB-AA25-6942146CB5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Maggie Wu</dc:creator>
  <cp:keywords/>
  <dc:description/>
  <cp:lastModifiedBy/>
  <cp:revision/>
  <dcterms:created xsi:type="dcterms:W3CDTF">2023-01-30T05:35:21Z</dcterms:created>
  <dcterms:modified xsi:type="dcterms:W3CDTF">2024-08-02T06:17:35Z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0x01010076723DD47497F340BF00DFEB38A1CDB6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