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520" windowHeight="11160"/>
  </bookViews>
  <sheets>
    <sheet name="Sheet1" sheetId="1" r:id="rId1"/>
    <sheet name="Planilha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2" i="1" l="1"/>
  <c r="A203" i="1"/>
  <c r="B203" i="1" s="1"/>
  <c r="E203" i="1" l="1"/>
  <c r="C203" i="1"/>
  <c r="F203" i="1"/>
  <c r="D203" i="1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5" i="2"/>
  <c r="F25" i="2"/>
  <c r="G25" i="2"/>
  <c r="H25" i="2"/>
  <c r="E26" i="2"/>
  <c r="F26" i="2"/>
  <c r="G26" i="2"/>
  <c r="H26" i="2"/>
  <c r="E10" i="2"/>
  <c r="F10" i="2"/>
  <c r="G10" i="2"/>
  <c r="H10" i="2"/>
  <c r="E23" i="2"/>
  <c r="F23" i="2"/>
  <c r="G23" i="2"/>
  <c r="H23" i="2"/>
  <c r="E24" i="2"/>
  <c r="F24" i="2"/>
  <c r="G24" i="2"/>
  <c r="H24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G9" i="2"/>
  <c r="H9" i="2"/>
  <c r="F9" i="2"/>
  <c r="E9" i="2"/>
  <c r="H203" i="1" l="1"/>
  <c r="I3" i="1"/>
  <c r="J7" i="1"/>
  <c r="L8" i="1" l="1"/>
  <c r="N10" i="1"/>
  <c r="P10" i="1"/>
  <c r="R10" i="1"/>
  <c r="R4" i="1"/>
  <c r="P4" i="1"/>
  <c r="P5" i="1"/>
  <c r="P6" i="1"/>
  <c r="P7" i="1"/>
  <c r="P8" i="1"/>
  <c r="R5" i="1"/>
  <c r="R6" i="1"/>
  <c r="R7" i="1"/>
  <c r="R8" i="1"/>
  <c r="L4" i="1"/>
  <c r="C115" i="1" l="1"/>
  <c r="C62" i="1"/>
  <c r="C77" i="1"/>
  <c r="C57" i="1"/>
  <c r="C64" i="1"/>
  <c r="C59" i="1"/>
  <c r="C94" i="1"/>
  <c r="C88" i="1"/>
  <c r="C188" i="1"/>
  <c r="C20" i="1"/>
  <c r="C198" i="1"/>
  <c r="C137" i="1"/>
  <c r="C97" i="1"/>
  <c r="C68" i="1"/>
  <c r="C41" i="1"/>
  <c r="C128" i="1"/>
  <c r="C140" i="1"/>
  <c r="C145" i="1"/>
  <c r="C113" i="1"/>
  <c r="C125" i="1"/>
  <c r="C52" i="1"/>
  <c r="C34" i="1"/>
  <c r="C112" i="1"/>
  <c r="C81" i="1"/>
  <c r="C163" i="1"/>
  <c r="C174" i="1"/>
  <c r="C189" i="1"/>
  <c r="C124" i="1"/>
  <c r="C106" i="1"/>
  <c r="C92" i="1"/>
  <c r="C146" i="1"/>
  <c r="C45" i="1"/>
  <c r="C35" i="1"/>
  <c r="C70" i="1"/>
  <c r="C80" i="1"/>
  <c r="C139" i="1"/>
  <c r="C33" i="1"/>
  <c r="C129" i="1"/>
  <c r="C21" i="1"/>
  <c r="C184" i="1"/>
  <c r="C19" i="1"/>
  <c r="C200" i="1"/>
  <c r="C26" i="1"/>
  <c r="C103" i="1"/>
  <c r="C120" i="1"/>
  <c r="C44" i="1"/>
  <c r="C84" i="1"/>
  <c r="C108" i="1"/>
  <c r="C42" i="1"/>
  <c r="C67" i="1"/>
  <c r="C126" i="1"/>
  <c r="C69" i="1"/>
  <c r="C38" i="1"/>
  <c r="C119" i="1"/>
  <c r="C75" i="1"/>
  <c r="C91" i="1"/>
  <c r="C54" i="1"/>
  <c r="C72" i="1"/>
  <c r="C73" i="1"/>
  <c r="C96" i="1"/>
  <c r="C51" i="1"/>
  <c r="C186" i="1"/>
  <c r="C127" i="1"/>
  <c r="C24" i="1"/>
  <c r="C56" i="1"/>
  <c r="C79" i="1"/>
  <c r="C60" i="1"/>
  <c r="C29" i="1"/>
  <c r="C105" i="1"/>
  <c r="C132" i="1"/>
  <c r="C116" i="1"/>
  <c r="C18" i="1"/>
  <c r="C183" i="1"/>
  <c r="C109" i="1"/>
  <c r="C27" i="1"/>
  <c r="C177" i="1"/>
  <c r="C158" i="1"/>
  <c r="C50" i="1"/>
  <c r="C53" i="1"/>
  <c r="C15" i="1"/>
  <c r="C85" i="1"/>
  <c r="C117" i="1"/>
  <c r="C114" i="1"/>
  <c r="C173" i="1"/>
  <c r="C152" i="1"/>
  <c r="C142" i="1"/>
  <c r="C181" i="1"/>
  <c r="C37" i="1"/>
  <c r="C17" i="1"/>
  <c r="C110" i="1"/>
  <c r="C74" i="1"/>
  <c r="C154" i="1"/>
  <c r="C190" i="1"/>
  <c r="C175" i="1"/>
  <c r="C122" i="1"/>
  <c r="C93" i="1"/>
  <c r="C95" i="1"/>
  <c r="C16" i="1"/>
  <c r="C86" i="1"/>
  <c r="C199" i="1"/>
  <c r="C185" i="1"/>
  <c r="C98" i="1"/>
  <c r="C135" i="1"/>
  <c r="C187" i="1"/>
  <c r="C55" i="1"/>
  <c r="C147" i="1"/>
  <c r="C99" i="1"/>
  <c r="C164" i="1"/>
  <c r="C23" i="1"/>
  <c r="C39" i="1"/>
  <c r="C121" i="1"/>
  <c r="C202" i="1"/>
  <c r="C179" i="1"/>
  <c r="C155" i="1"/>
  <c r="C78" i="1"/>
  <c r="C196" i="1"/>
  <c r="C171" i="1"/>
  <c r="C14" i="1"/>
  <c r="C47" i="1"/>
  <c r="C180" i="1"/>
  <c r="C22" i="1"/>
  <c r="C100" i="1"/>
  <c r="C48" i="1"/>
  <c r="C101" i="1"/>
  <c r="C65" i="1"/>
  <c r="C141" i="1"/>
  <c r="C30" i="1"/>
  <c r="C178" i="1"/>
  <c r="C61" i="1"/>
  <c r="C66" i="1"/>
  <c r="C160" i="1"/>
  <c r="C87" i="1"/>
  <c r="C156" i="1"/>
  <c r="C71" i="1"/>
  <c r="C165" i="1"/>
  <c r="C133" i="1"/>
  <c r="C13" i="1"/>
  <c r="C134" i="1"/>
  <c r="C143" i="1"/>
  <c r="C31" i="1"/>
  <c r="C153" i="1"/>
  <c r="C159" i="1"/>
  <c r="C82" i="1"/>
  <c r="C150" i="1"/>
  <c r="C151" i="1"/>
  <c r="C63" i="1"/>
  <c r="C162" i="1"/>
  <c r="C161" i="1"/>
  <c r="C43" i="1"/>
  <c r="C166" i="1"/>
  <c r="C130" i="1"/>
  <c r="C25" i="1"/>
  <c r="C148" i="1"/>
  <c r="C157" i="1"/>
  <c r="C192" i="1"/>
  <c r="C169" i="1"/>
  <c r="C83" i="1"/>
  <c r="C168" i="1"/>
  <c r="C197" i="1"/>
  <c r="C201" i="1"/>
  <c r="C167" i="1"/>
  <c r="C36" i="1"/>
  <c r="C131" i="1"/>
  <c r="C46" i="1"/>
  <c r="C28" i="1"/>
  <c r="C176" i="1"/>
  <c r="C172" i="1"/>
  <c r="C123" i="1"/>
  <c r="C107" i="1"/>
  <c r="C102" i="1"/>
  <c r="C118" i="1"/>
  <c r="C104" i="1"/>
  <c r="C90" i="1"/>
  <c r="C76" i="1"/>
  <c r="C191" i="1"/>
  <c r="C111" i="1"/>
  <c r="C89" i="1"/>
  <c r="C136" i="1"/>
  <c r="C58" i="1"/>
  <c r="C138" i="1"/>
  <c r="C194" i="1"/>
  <c r="C182" i="1"/>
  <c r="C149" i="1"/>
  <c r="C32" i="1"/>
  <c r="C193" i="1"/>
  <c r="C144" i="1"/>
  <c r="C49" i="1"/>
  <c r="C195" i="1"/>
  <c r="C170" i="1"/>
  <c r="C40" i="1"/>
  <c r="Q5" i="1" l="1"/>
  <c r="Q6" i="1"/>
  <c r="Q8" i="1"/>
  <c r="Q4" i="1"/>
  <c r="Q9" i="1"/>
  <c r="Q7" i="1"/>
  <c r="Q10" i="1"/>
  <c r="B107" i="1"/>
  <c r="B89" i="1"/>
  <c r="B131" i="1"/>
  <c r="B95" i="1"/>
  <c r="B87" i="1"/>
  <c r="B155" i="1"/>
  <c r="B23" i="1"/>
  <c r="B194" i="1"/>
  <c r="B168" i="1"/>
  <c r="B58" i="1"/>
  <c r="B128" i="1"/>
  <c r="B14" i="1"/>
  <c r="B116" i="1"/>
  <c r="B139" i="1"/>
  <c r="B38" i="1"/>
  <c r="B112" i="1"/>
  <c r="B67" i="1"/>
  <c r="B145" i="1"/>
  <c r="B96" i="1"/>
  <c r="B137" i="1"/>
  <c r="B138" i="1"/>
  <c r="B93" i="1"/>
  <c r="B187" i="1"/>
  <c r="B94" i="1"/>
  <c r="B157" i="1"/>
  <c r="B68" i="1"/>
  <c r="B65" i="1"/>
  <c r="B79" i="1"/>
  <c r="B63" i="1"/>
  <c r="B31" i="1"/>
  <c r="B102" i="1"/>
  <c r="B180" i="1"/>
  <c r="B198" i="1"/>
  <c r="B114" i="1"/>
  <c r="B150" i="1"/>
  <c r="B98" i="1"/>
  <c r="B125" i="1"/>
  <c r="B33" i="1"/>
  <c r="B151" i="1"/>
  <c r="B52" i="1"/>
  <c r="B135" i="1"/>
  <c r="B34" i="1"/>
  <c r="B43" i="1"/>
  <c r="B18" i="1"/>
  <c r="B80" i="1"/>
  <c r="B32" i="1"/>
  <c r="B101" i="1"/>
  <c r="B78" i="1"/>
  <c r="B154" i="1"/>
  <c r="B88" i="1"/>
  <c r="B42" i="1"/>
  <c r="B56" i="1"/>
  <c r="B172" i="1"/>
  <c r="B147" i="1"/>
  <c r="B16" i="1"/>
  <c r="B99" i="1"/>
  <c r="B133" i="1"/>
  <c r="B117" i="1"/>
  <c r="B30" i="1"/>
  <c r="B143" i="1"/>
  <c r="B120" i="1"/>
  <c r="B197" i="1"/>
  <c r="B152" i="1"/>
  <c r="B129" i="1"/>
  <c r="B158" i="1"/>
  <c r="B170" i="1"/>
  <c r="B105" i="1"/>
  <c r="B48" i="1"/>
  <c r="B51" i="1"/>
  <c r="B182" i="1"/>
  <c r="B77" i="1"/>
  <c r="B73" i="1"/>
  <c r="B46" i="1"/>
  <c r="B60" i="1"/>
  <c r="B83" i="1"/>
  <c r="B166" i="1"/>
  <c r="B90" i="1"/>
  <c r="B176" i="1"/>
  <c r="B64" i="1"/>
  <c r="B103" i="1"/>
  <c r="B122" i="1"/>
  <c r="B84" i="1"/>
  <c r="B178" i="1"/>
  <c r="B36" i="1"/>
  <c r="B171" i="1"/>
  <c r="B49" i="1"/>
  <c r="B91" i="1"/>
  <c r="B202" i="1"/>
  <c r="B40" i="1"/>
  <c r="B71" i="1"/>
  <c r="B127" i="1"/>
  <c r="B104" i="1"/>
  <c r="B148" i="1"/>
  <c r="B190" i="1"/>
  <c r="B82" i="1"/>
  <c r="B193" i="1"/>
  <c r="B167" i="1"/>
  <c r="B184" i="1"/>
  <c r="B45" i="1"/>
  <c r="B177" i="1"/>
  <c r="B153" i="1"/>
  <c r="B22" i="1"/>
  <c r="B110" i="1"/>
  <c r="B28" i="1"/>
  <c r="B47" i="1"/>
  <c r="B123" i="1"/>
  <c r="B29" i="1"/>
  <c r="B15" i="1"/>
  <c r="B201" i="1"/>
  <c r="B188" i="1"/>
  <c r="B70" i="1"/>
  <c r="B183" i="1"/>
  <c r="B121" i="1"/>
  <c r="B69" i="1"/>
  <c r="B72" i="1"/>
  <c r="B41" i="1"/>
  <c r="B146" i="1"/>
  <c r="B126" i="1"/>
  <c r="B200" i="1"/>
  <c r="B173" i="1"/>
  <c r="B164" i="1"/>
  <c r="B20" i="1"/>
  <c r="B74" i="1"/>
  <c r="B199" i="1"/>
  <c r="B86" i="1"/>
  <c r="B113" i="1"/>
  <c r="B144" i="1"/>
  <c r="B19" i="1"/>
  <c r="B25" i="1"/>
  <c r="B159" i="1"/>
  <c r="B27" i="1"/>
  <c r="B163" i="1"/>
  <c r="B192" i="1"/>
  <c r="B35" i="1"/>
  <c r="B191" i="1"/>
  <c r="B161" i="1"/>
  <c r="B62" i="1"/>
  <c r="B97" i="1"/>
  <c r="B124" i="1"/>
  <c r="B130" i="1"/>
  <c r="B119" i="1"/>
  <c r="B181" i="1"/>
  <c r="B75" i="1"/>
  <c r="B17" i="1"/>
  <c r="B59" i="1"/>
  <c r="B195" i="1"/>
  <c r="B174" i="1"/>
  <c r="B76" i="1"/>
  <c r="B196" i="1"/>
  <c r="B24" i="1"/>
  <c r="B118" i="1"/>
  <c r="B55" i="1"/>
  <c r="B142" i="1"/>
  <c r="B189" i="1"/>
  <c r="B66" i="1"/>
  <c r="B53" i="1"/>
  <c r="B185" i="1"/>
  <c r="B61" i="1"/>
  <c r="B169" i="1"/>
  <c r="B44" i="1"/>
  <c r="B50" i="1"/>
  <c r="B162" i="1"/>
  <c r="B37" i="1"/>
  <c r="B13" i="1"/>
  <c r="B54" i="1"/>
  <c r="B57" i="1"/>
  <c r="B81" i="1"/>
  <c r="B39" i="1"/>
  <c r="B140" i="1"/>
  <c r="B21" i="1"/>
  <c r="B106" i="1"/>
  <c r="B160" i="1"/>
  <c r="B85" i="1"/>
  <c r="B115" i="1"/>
  <c r="B132" i="1"/>
  <c r="B109" i="1"/>
  <c r="B26" i="1"/>
  <c r="B165" i="1"/>
  <c r="B136" i="1"/>
  <c r="B175" i="1"/>
  <c r="B134" i="1"/>
  <c r="B92" i="1"/>
  <c r="B100" i="1"/>
  <c r="B111" i="1"/>
  <c r="B186" i="1"/>
  <c r="B141" i="1"/>
  <c r="B108" i="1"/>
  <c r="B179" i="1"/>
  <c r="B149" i="1"/>
  <c r="B156" i="1"/>
  <c r="S6" i="1" l="1"/>
  <c r="S8" i="1"/>
  <c r="S4" i="1"/>
  <c r="S7" i="1"/>
  <c r="S10" i="1"/>
  <c r="S5" i="1"/>
  <c r="S9" i="1"/>
  <c r="D147" i="1"/>
  <c r="D134" i="1"/>
  <c r="D15" i="1"/>
  <c r="D144" i="1"/>
  <c r="D155" i="1"/>
  <c r="D133" i="1"/>
  <c r="D79" i="1"/>
  <c r="D20" i="1"/>
  <c r="D167" i="1"/>
  <c r="D100" i="1"/>
  <c r="D105" i="1"/>
  <c r="D177" i="1"/>
  <c r="D127" i="1"/>
  <c r="D192" i="1"/>
  <c r="D43" i="1"/>
  <c r="D31" i="1"/>
  <c r="D114" i="1"/>
  <c r="D166" i="1"/>
  <c r="D14" i="1"/>
  <c r="D46" i="1"/>
  <c r="D78" i="1"/>
  <c r="D168" i="1"/>
  <c r="D184" i="1"/>
  <c r="D180" i="1"/>
  <c r="D197" i="1"/>
  <c r="D151" i="1"/>
  <c r="D161" i="1"/>
  <c r="D123" i="1"/>
  <c r="D64" i="1"/>
  <c r="D71" i="1"/>
  <c r="D170" i="1"/>
  <c r="D142" i="1"/>
  <c r="D130" i="1"/>
  <c r="D21" i="1"/>
  <c r="D191" i="1"/>
  <c r="D23" i="1"/>
  <c r="D121" i="1"/>
  <c r="D97" i="1"/>
  <c r="D44" i="1"/>
  <c r="D198" i="1"/>
  <c r="D128" i="1"/>
  <c r="D25" i="1"/>
  <c r="D135" i="1"/>
  <c r="D178" i="1"/>
  <c r="D143" i="1"/>
  <c r="D50" i="1"/>
  <c r="D158" i="1"/>
  <c r="D96" i="1"/>
  <c r="D120" i="1"/>
  <c r="D29" i="1"/>
  <c r="D141" i="1"/>
  <c r="D84" i="1"/>
  <c r="D179" i="1"/>
  <c r="D94" i="1"/>
  <c r="D61" i="1"/>
  <c r="D146" i="1"/>
  <c r="D98" i="1"/>
  <c r="D108" i="1"/>
  <c r="D129" i="1"/>
  <c r="D34" i="1"/>
  <c r="D76" i="1"/>
  <c r="D165" i="1"/>
  <c r="D63" i="1"/>
  <c r="D152" i="1"/>
  <c r="D112" i="1"/>
  <c r="D93" i="1"/>
  <c r="D59" i="1"/>
  <c r="D162" i="1"/>
  <c r="D72" i="1"/>
  <c r="D173" i="1"/>
  <c r="D175" i="1"/>
  <c r="D157" i="1"/>
  <c r="D54" i="1"/>
  <c r="D185" i="1"/>
  <c r="D193" i="1"/>
  <c r="D107" i="1"/>
  <c r="D131" i="1"/>
  <c r="D37" i="1"/>
  <c r="D36" i="1"/>
  <c r="D99" i="1"/>
  <c r="D95" i="1"/>
  <c r="D186" i="1"/>
  <c r="D40" i="1"/>
  <c r="D182" i="1"/>
  <c r="D122" i="1"/>
  <c r="D194" i="1"/>
  <c r="D117" i="1"/>
  <c r="D18" i="1"/>
  <c r="D52" i="1"/>
  <c r="D13" i="1"/>
  <c r="D82" i="1"/>
  <c r="D154" i="1"/>
  <c r="D30" i="1"/>
  <c r="D109" i="1"/>
  <c r="D33" i="1"/>
  <c r="D17" i="1"/>
  <c r="D138" i="1"/>
  <c r="D91" i="1"/>
  <c r="D32" i="1"/>
  <c r="D202" i="1"/>
  <c r="D90" i="1"/>
  <c r="D111" i="1"/>
  <c r="D164" i="1"/>
  <c r="D172" i="1"/>
  <c r="D80" i="1"/>
  <c r="D26" i="1"/>
  <c r="D87" i="1"/>
  <c r="D51" i="1"/>
  <c r="D103" i="1"/>
  <c r="D101" i="1"/>
  <c r="D116" i="1"/>
  <c r="D190" i="1"/>
  <c r="D110" i="1"/>
  <c r="D176" i="1"/>
  <c r="D171" i="1"/>
  <c r="D19" i="1"/>
  <c r="D187" i="1"/>
  <c r="D41" i="1"/>
  <c r="D102" i="1"/>
  <c r="D201" i="1"/>
  <c r="D56" i="1"/>
  <c r="D70" i="1"/>
  <c r="D136" i="1"/>
  <c r="D196" i="1"/>
  <c r="D48" i="1"/>
  <c r="D66" i="1"/>
  <c r="D45" i="1"/>
  <c r="D85" i="1"/>
  <c r="D160" i="1"/>
  <c r="D16" i="1"/>
  <c r="D49" i="1"/>
  <c r="D189" i="1"/>
  <c r="D57" i="1"/>
  <c r="D163" i="1"/>
  <c r="D58" i="1"/>
  <c r="D115" i="1"/>
  <c r="D68" i="1"/>
  <c r="D73" i="1"/>
  <c r="D153" i="1"/>
  <c r="D39" i="1"/>
  <c r="D62" i="1"/>
  <c r="D69" i="1"/>
  <c r="D113" i="1"/>
  <c r="D83" i="1"/>
  <c r="D74" i="1"/>
  <c r="D35" i="1"/>
  <c r="D24" i="1"/>
  <c r="D47" i="1"/>
  <c r="D42" i="1"/>
  <c r="D118" i="1"/>
  <c r="D183" i="1"/>
  <c r="D156" i="1"/>
  <c r="D195" i="1"/>
  <c r="D132" i="1"/>
  <c r="D77" i="1"/>
  <c r="D53" i="1"/>
  <c r="D148" i="1"/>
  <c r="D169" i="1"/>
  <c r="D140" i="1"/>
  <c r="D27" i="1"/>
  <c r="D67" i="1"/>
  <c r="D174" i="1"/>
  <c r="D55" i="1"/>
  <c r="D65" i="1"/>
  <c r="D145" i="1"/>
  <c r="D188" i="1"/>
  <c r="D22" i="1"/>
  <c r="D200" i="1"/>
  <c r="D124" i="1"/>
  <c r="D106" i="1"/>
  <c r="D181" i="1"/>
  <c r="D88" i="1"/>
  <c r="D119" i="1"/>
  <c r="D81" i="1"/>
  <c r="D86" i="1"/>
  <c r="D28" i="1"/>
  <c r="D199" i="1"/>
  <c r="D125" i="1"/>
  <c r="D150" i="1"/>
  <c r="D159" i="1"/>
  <c r="D60" i="1"/>
  <c r="D126" i="1"/>
  <c r="D92" i="1"/>
  <c r="D137" i="1"/>
  <c r="D75" i="1"/>
  <c r="D104" i="1"/>
  <c r="D38" i="1"/>
  <c r="D149" i="1"/>
  <c r="D89" i="1"/>
  <c r="D139" i="1"/>
  <c r="K4" i="1" l="1"/>
  <c r="K6" i="1"/>
  <c r="K5" i="1"/>
  <c r="K7" i="1"/>
  <c r="E160" i="1"/>
  <c r="E196" i="1"/>
  <c r="E119" i="1"/>
  <c r="E100" i="1"/>
  <c r="E96" i="1"/>
  <c r="E110" i="1"/>
  <c r="E57" i="1"/>
  <c r="E139" i="1"/>
  <c r="E126" i="1"/>
  <c r="E149" i="1"/>
  <c r="E46" i="1"/>
  <c r="E133" i="1"/>
  <c r="E24" i="1"/>
  <c r="E79" i="1"/>
  <c r="E108" i="1"/>
  <c r="E171" i="1"/>
  <c r="E184" i="1"/>
  <c r="E71" i="1"/>
  <c r="E199" i="1"/>
  <c r="E103" i="1"/>
  <c r="E95" i="1"/>
  <c r="E90" i="1"/>
  <c r="E189" i="1"/>
  <c r="E58" i="1"/>
  <c r="E152" i="1"/>
  <c r="E118" i="1"/>
  <c r="E45" i="1"/>
  <c r="E162" i="1"/>
  <c r="E48" i="1"/>
  <c r="E167" i="1"/>
  <c r="E182" i="1"/>
  <c r="E56" i="1"/>
  <c r="E38" i="1"/>
  <c r="E53" i="1"/>
  <c r="E121" i="1"/>
  <c r="E111" i="1"/>
  <c r="E68" i="1"/>
  <c r="E130" i="1"/>
  <c r="E147" i="1"/>
  <c r="E150" i="1"/>
  <c r="E170" i="1"/>
  <c r="E25" i="1"/>
  <c r="E64" i="1"/>
  <c r="E84" i="1"/>
  <c r="E169" i="1"/>
  <c r="E194" i="1"/>
  <c r="E179" i="1"/>
  <c r="E183" i="1"/>
  <c r="E177" i="1"/>
  <c r="E155" i="1"/>
  <c r="E88" i="1"/>
  <c r="E172" i="1"/>
  <c r="E144" i="1"/>
  <c r="E131" i="1"/>
  <c r="E59" i="1"/>
  <c r="E31" i="1"/>
  <c r="E165" i="1"/>
  <c r="E30" i="1"/>
  <c r="E198" i="1"/>
  <c r="E89" i="1"/>
  <c r="E37" i="1"/>
  <c r="E192" i="1"/>
  <c r="E69" i="1"/>
  <c r="E65" i="1"/>
  <c r="E153" i="1"/>
  <c r="E104" i="1"/>
  <c r="E151" i="1"/>
  <c r="E154" i="1"/>
  <c r="E78" i="1"/>
  <c r="E99" i="1"/>
  <c r="E146" i="1"/>
  <c r="E161" i="1"/>
  <c r="E41" i="1"/>
  <c r="E29" i="1"/>
  <c r="E40" i="1"/>
  <c r="E54" i="1"/>
  <c r="E91" i="1"/>
  <c r="E13" i="1"/>
  <c r="E176" i="1"/>
  <c r="E173" i="1"/>
  <c r="E120" i="1"/>
  <c r="E107" i="1"/>
  <c r="E61" i="1"/>
  <c r="E102" i="1"/>
  <c r="E81" i="1"/>
  <c r="E26" i="1"/>
  <c r="E134" i="1"/>
  <c r="E159" i="1"/>
  <c r="E191" i="1"/>
  <c r="E43" i="1"/>
  <c r="E85" i="1"/>
  <c r="E188" i="1"/>
  <c r="E35" i="1"/>
  <c r="E94" i="1"/>
  <c r="E178" i="1"/>
  <c r="E124" i="1"/>
  <c r="E156" i="1"/>
  <c r="E32" i="1"/>
  <c r="E83" i="1"/>
  <c r="E22" i="1"/>
  <c r="E28" i="1"/>
  <c r="E23" i="1"/>
  <c r="E51" i="1"/>
  <c r="E117" i="1"/>
  <c r="E157" i="1"/>
  <c r="E136" i="1"/>
  <c r="E36" i="1"/>
  <c r="E114" i="1"/>
  <c r="E125" i="1"/>
  <c r="E113" i="1"/>
  <c r="E75" i="1"/>
  <c r="E193" i="1"/>
  <c r="E132" i="1"/>
  <c r="E47" i="1"/>
  <c r="E86" i="1"/>
  <c r="E62" i="1"/>
  <c r="E73" i="1"/>
  <c r="E128" i="1"/>
  <c r="E42" i="1"/>
  <c r="E19" i="1"/>
  <c r="E55" i="1"/>
  <c r="E80" i="1"/>
  <c r="E148" i="1"/>
  <c r="E98" i="1"/>
  <c r="E66" i="1"/>
  <c r="E112" i="1"/>
  <c r="E186" i="1"/>
  <c r="E115" i="1"/>
  <c r="E33" i="1"/>
  <c r="E15" i="1"/>
  <c r="E97" i="1"/>
  <c r="E143" i="1"/>
  <c r="E201" i="1"/>
  <c r="E106" i="1"/>
  <c r="E74" i="1"/>
  <c r="E39" i="1"/>
  <c r="E175" i="1"/>
  <c r="E168" i="1"/>
  <c r="E49" i="1"/>
  <c r="E93" i="1"/>
  <c r="E135" i="1"/>
  <c r="E190" i="1"/>
  <c r="E185" i="1"/>
  <c r="E127" i="1"/>
  <c r="E92" i="1"/>
  <c r="E44" i="1"/>
  <c r="E187" i="1"/>
  <c r="E18" i="1"/>
  <c r="E158" i="1"/>
  <c r="E197" i="1"/>
  <c r="E60" i="1"/>
  <c r="E166" i="1"/>
  <c r="E63" i="1"/>
  <c r="E123" i="1"/>
  <c r="E180" i="1"/>
  <c r="E138" i="1"/>
  <c r="E200" i="1"/>
  <c r="E87" i="1"/>
  <c r="E50" i="1"/>
  <c r="E72" i="1"/>
  <c r="E122" i="1"/>
  <c r="E70" i="1"/>
  <c r="E129" i="1"/>
  <c r="E101" i="1"/>
  <c r="E20" i="1"/>
  <c r="E27" i="1"/>
  <c r="E181" i="1"/>
  <c r="E17" i="1"/>
  <c r="E141" i="1"/>
  <c r="E105" i="1"/>
  <c r="E116" i="1"/>
  <c r="E163" i="1"/>
  <c r="E21" i="1"/>
  <c r="E34" i="1"/>
  <c r="E82" i="1"/>
  <c r="E76" i="1"/>
  <c r="E142" i="1"/>
  <c r="E14" i="1"/>
  <c r="E109" i="1"/>
  <c r="E145" i="1"/>
  <c r="E67" i="1"/>
  <c r="E52" i="1"/>
  <c r="E174" i="1"/>
  <c r="E16" i="1"/>
  <c r="E140" i="1"/>
  <c r="E77" i="1"/>
  <c r="E195" i="1"/>
  <c r="E164" i="1"/>
  <c r="E137" i="1"/>
  <c r="E202" i="1"/>
  <c r="O7" i="1" l="1"/>
  <c r="O8" i="1"/>
  <c r="O9" i="1"/>
  <c r="O4" i="1"/>
  <c r="O10" i="1"/>
  <c r="O5" i="1"/>
  <c r="O6" i="1"/>
  <c r="F60" i="1"/>
  <c r="H60" i="1" s="1"/>
  <c r="F75" i="1"/>
  <c r="H75" i="1" s="1"/>
  <c r="F139" i="1"/>
  <c r="H139" i="1" s="1"/>
  <c r="F124" i="1"/>
  <c r="H124" i="1" s="1"/>
  <c r="F73" i="1"/>
  <c r="H73" i="1" s="1"/>
  <c r="F26" i="1"/>
  <c r="H26" i="1" s="1"/>
  <c r="F185" i="1"/>
  <c r="H185" i="1" s="1"/>
  <c r="F106" i="1"/>
  <c r="H106" i="1" s="1"/>
  <c r="F183" i="1"/>
  <c r="H183" i="1" s="1"/>
  <c r="F58" i="1"/>
  <c r="H58" i="1" s="1"/>
  <c r="F102" i="1"/>
  <c r="H102" i="1" s="1"/>
  <c r="F164" i="1"/>
  <c r="H164" i="1" s="1"/>
  <c r="F117" i="1"/>
  <c r="H117" i="1" s="1"/>
  <c r="F175" i="1"/>
  <c r="H175" i="1" s="1"/>
  <c r="F61" i="1"/>
  <c r="H61" i="1" s="1"/>
  <c r="F44" i="1"/>
  <c r="H44" i="1" s="1"/>
  <c r="F184" i="1"/>
  <c r="H184" i="1" s="1"/>
  <c r="F79" i="1"/>
  <c r="H79" i="1" s="1"/>
  <c r="F159" i="1"/>
  <c r="H159" i="1" s="1"/>
  <c r="F137" i="1"/>
  <c r="H137" i="1" s="1"/>
  <c r="F149" i="1"/>
  <c r="H149" i="1" s="1"/>
  <c r="F119" i="1"/>
  <c r="H119" i="1" s="1"/>
  <c r="F148" i="1"/>
  <c r="H148" i="1" s="1"/>
  <c r="F69" i="1"/>
  <c r="H69" i="1" s="1"/>
  <c r="F176" i="1"/>
  <c r="H176" i="1" s="1"/>
  <c r="F186" i="1"/>
  <c r="H186" i="1" s="1"/>
  <c r="F125" i="1"/>
  <c r="H125" i="1" s="1"/>
  <c r="F132" i="1"/>
  <c r="H132" i="1" s="1"/>
  <c r="F153" i="1"/>
  <c r="H153" i="1" s="1"/>
  <c r="F136" i="1"/>
  <c r="H136" i="1" s="1"/>
  <c r="F87" i="1"/>
  <c r="H87" i="1" s="1"/>
  <c r="F82" i="1"/>
  <c r="H82" i="1" s="1"/>
  <c r="F193" i="1"/>
  <c r="H193" i="1" s="1"/>
  <c r="F129" i="1"/>
  <c r="H129" i="1" s="1"/>
  <c r="F135" i="1"/>
  <c r="H135" i="1" s="1"/>
  <c r="F161" i="1"/>
  <c r="H161" i="1" s="1"/>
  <c r="F105" i="1"/>
  <c r="H105" i="1" s="1"/>
  <c r="F25" i="1"/>
  <c r="H25" i="1" s="1"/>
  <c r="F151" i="1"/>
  <c r="H151" i="1" s="1"/>
  <c r="F100" i="1"/>
  <c r="H100" i="1" s="1"/>
  <c r="F150" i="1"/>
  <c r="H150" i="1" s="1"/>
  <c r="F92" i="1"/>
  <c r="H92" i="1" s="1"/>
  <c r="F38" i="1"/>
  <c r="H38" i="1" s="1"/>
  <c r="F199" i="1"/>
  <c r="H199" i="1" s="1"/>
  <c r="F67" i="1"/>
  <c r="H67" i="1" s="1"/>
  <c r="F35" i="1"/>
  <c r="H35" i="1" s="1"/>
  <c r="F70" i="1"/>
  <c r="H70" i="1" s="1"/>
  <c r="F13" i="1"/>
  <c r="H13" i="1" s="1"/>
  <c r="F108" i="1"/>
  <c r="H108" i="1" s="1"/>
  <c r="F169" i="1"/>
  <c r="H169" i="1" s="1"/>
  <c r="F113" i="1"/>
  <c r="H113" i="1" s="1"/>
  <c r="F45" i="1"/>
  <c r="H45" i="1" s="1"/>
  <c r="F116" i="1"/>
  <c r="H116" i="1" s="1"/>
  <c r="F33" i="1"/>
  <c r="H33" i="1" s="1"/>
  <c r="F36" i="1"/>
  <c r="H36" i="1" s="1"/>
  <c r="F63" i="1"/>
  <c r="H63" i="1" s="1"/>
  <c r="F158" i="1"/>
  <c r="H158" i="1" s="1"/>
  <c r="F170" i="1"/>
  <c r="H170" i="1" s="1"/>
  <c r="F43" i="1"/>
  <c r="H43" i="1" s="1"/>
  <c r="F29" i="1"/>
  <c r="H29" i="1" s="1"/>
  <c r="F126" i="1"/>
  <c r="H126" i="1" s="1"/>
  <c r="F104" i="1"/>
  <c r="H104" i="1" s="1"/>
  <c r="F89" i="1"/>
  <c r="H89" i="1" s="1"/>
  <c r="F145" i="1"/>
  <c r="H145" i="1" s="1"/>
  <c r="F118" i="1"/>
  <c r="H118" i="1" s="1"/>
  <c r="F16" i="1"/>
  <c r="H16" i="1" s="1"/>
  <c r="F91" i="1"/>
  <c r="H91" i="1" s="1"/>
  <c r="F93" i="1"/>
  <c r="H93" i="1" s="1"/>
  <c r="F174" i="1"/>
  <c r="H174" i="1" s="1"/>
  <c r="F24" i="1"/>
  <c r="H24" i="1" s="1"/>
  <c r="F49" i="1"/>
  <c r="H49" i="1" s="1"/>
  <c r="F171" i="1"/>
  <c r="H171" i="1" s="1"/>
  <c r="F32" i="1"/>
  <c r="H32" i="1" s="1"/>
  <c r="F40" i="1"/>
  <c r="H40" i="1" s="1"/>
  <c r="F59" i="1"/>
  <c r="H59" i="1" s="1"/>
  <c r="F141" i="1"/>
  <c r="H141" i="1" s="1"/>
  <c r="F191" i="1"/>
  <c r="H191" i="1" s="1"/>
  <c r="F14" i="1"/>
  <c r="H14" i="1" s="1"/>
  <c r="F15" i="1"/>
  <c r="H15" i="1" s="1"/>
  <c r="F21" i="1"/>
  <c r="H21" i="1" s="1"/>
  <c r="F166" i="1"/>
  <c r="H166" i="1" s="1"/>
  <c r="F86" i="1"/>
  <c r="H86" i="1" s="1"/>
  <c r="F181" i="1"/>
  <c r="H181" i="1" s="1"/>
  <c r="F22" i="1"/>
  <c r="H22" i="1" s="1"/>
  <c r="F55" i="1"/>
  <c r="H55" i="1" s="1"/>
  <c r="F140" i="1"/>
  <c r="H140" i="1" s="1"/>
  <c r="F77" i="1"/>
  <c r="H77" i="1" s="1"/>
  <c r="F156" i="1"/>
  <c r="H156" i="1" s="1"/>
  <c r="F47" i="1"/>
  <c r="H47" i="1" s="1"/>
  <c r="F83" i="1"/>
  <c r="H83" i="1" s="1"/>
  <c r="F39" i="1"/>
  <c r="H39" i="1" s="1"/>
  <c r="F115" i="1"/>
  <c r="H115" i="1" s="1"/>
  <c r="F189" i="1"/>
  <c r="H189" i="1" s="1"/>
  <c r="F85" i="1"/>
  <c r="H85" i="1" s="1"/>
  <c r="F196" i="1"/>
  <c r="H196" i="1" s="1"/>
  <c r="F201" i="1"/>
  <c r="H201" i="1" s="1"/>
  <c r="F19" i="1"/>
  <c r="H19" i="1" s="1"/>
  <c r="F190" i="1"/>
  <c r="H190" i="1" s="1"/>
  <c r="F51" i="1"/>
  <c r="H51" i="1" s="1"/>
  <c r="F172" i="1"/>
  <c r="H172" i="1" s="1"/>
  <c r="F163" i="1"/>
  <c r="H163" i="1" s="1"/>
  <c r="F66" i="1"/>
  <c r="H66" i="1" s="1"/>
  <c r="F41" i="1"/>
  <c r="H41" i="1" s="1"/>
  <c r="F101" i="1"/>
  <c r="H101" i="1" s="1"/>
  <c r="F111" i="1"/>
  <c r="H111" i="1" s="1"/>
  <c r="F37" i="1"/>
  <c r="H37" i="1" s="1"/>
  <c r="F81" i="1"/>
  <c r="H81" i="1" s="1"/>
  <c r="F18" i="1"/>
  <c r="H18" i="1" s="1"/>
  <c r="F157" i="1"/>
  <c r="H157" i="1" s="1"/>
  <c r="F30" i="1"/>
  <c r="H30" i="1" s="1"/>
  <c r="F54" i="1"/>
  <c r="H54" i="1" s="1"/>
  <c r="F76" i="1"/>
  <c r="H76" i="1" s="1"/>
  <c r="F143" i="1"/>
  <c r="H143" i="1" s="1"/>
  <c r="F64" i="1"/>
  <c r="H64" i="1" s="1"/>
  <c r="F127" i="1"/>
  <c r="H127" i="1" s="1"/>
  <c r="F155" i="1"/>
  <c r="H155" i="1" s="1"/>
  <c r="F96" i="1"/>
  <c r="H96" i="1" s="1"/>
  <c r="F198" i="1"/>
  <c r="H198" i="1" s="1"/>
  <c r="F123" i="1"/>
  <c r="H123" i="1" s="1"/>
  <c r="F180" i="1"/>
  <c r="H180" i="1" s="1"/>
  <c r="F31" i="1"/>
  <c r="H31" i="1" s="1"/>
  <c r="F97" i="1"/>
  <c r="H97" i="1" s="1"/>
  <c r="F133" i="1"/>
  <c r="H133" i="1" s="1"/>
  <c r="F194" i="1"/>
  <c r="H194" i="1" s="1"/>
  <c r="F94" i="1"/>
  <c r="H94" i="1" s="1"/>
  <c r="F202" i="1"/>
  <c r="H202" i="1" s="1"/>
  <c r="F107" i="1"/>
  <c r="H107" i="1" s="1"/>
  <c r="F152" i="1"/>
  <c r="H152" i="1" s="1"/>
  <c r="F146" i="1"/>
  <c r="H146" i="1" s="1"/>
  <c r="F28" i="1"/>
  <c r="H28" i="1" s="1"/>
  <c r="F200" i="1"/>
  <c r="H200" i="1" s="1"/>
  <c r="F27" i="1"/>
  <c r="H27" i="1" s="1"/>
  <c r="F195" i="1"/>
  <c r="H195" i="1" s="1"/>
  <c r="F74" i="1"/>
  <c r="H74" i="1" s="1"/>
  <c r="F68" i="1"/>
  <c r="H68" i="1" s="1"/>
  <c r="F160" i="1"/>
  <c r="H160" i="1" s="1"/>
  <c r="F56" i="1"/>
  <c r="H56" i="1" s="1"/>
  <c r="F110" i="1"/>
  <c r="H110" i="1" s="1"/>
  <c r="F80" i="1"/>
  <c r="H80" i="1" s="1"/>
  <c r="F138" i="1"/>
  <c r="H138" i="1" s="1"/>
  <c r="F95" i="1"/>
  <c r="H95" i="1" s="1"/>
  <c r="F112" i="1"/>
  <c r="H112" i="1" s="1"/>
  <c r="F120" i="1"/>
  <c r="H120" i="1" s="1"/>
  <c r="F130" i="1"/>
  <c r="H130" i="1" s="1"/>
  <c r="F114" i="1"/>
  <c r="H114" i="1" s="1"/>
  <c r="F147" i="1"/>
  <c r="H147" i="1" s="1"/>
  <c r="F23" i="1"/>
  <c r="H23" i="1" s="1"/>
  <c r="F46" i="1"/>
  <c r="H46" i="1" s="1"/>
  <c r="F20" i="1"/>
  <c r="H20" i="1" s="1"/>
  <c r="F71" i="1"/>
  <c r="H71" i="1" s="1"/>
  <c r="F109" i="1"/>
  <c r="H109" i="1" s="1"/>
  <c r="F165" i="1"/>
  <c r="H165" i="1" s="1"/>
  <c r="F17" i="1"/>
  <c r="H17" i="1" s="1"/>
  <c r="F99" i="1"/>
  <c r="H99" i="1" s="1"/>
  <c r="F134" i="1"/>
  <c r="H134" i="1" s="1"/>
  <c r="F122" i="1"/>
  <c r="H122" i="1" s="1"/>
  <c r="F72" i="1"/>
  <c r="H72" i="1" s="1"/>
  <c r="F179" i="1"/>
  <c r="H179" i="1" s="1"/>
  <c r="F121" i="1"/>
  <c r="H121" i="1" s="1"/>
  <c r="F78" i="1"/>
  <c r="H78" i="1" s="1"/>
  <c r="F192" i="1"/>
  <c r="H192" i="1" s="1"/>
  <c r="F144" i="1"/>
  <c r="H144" i="1" s="1"/>
  <c r="F168" i="1"/>
  <c r="H168" i="1" s="1"/>
  <c r="F173" i="1"/>
  <c r="H173" i="1" s="1"/>
  <c r="F188" i="1"/>
  <c r="H188" i="1" s="1"/>
  <c r="F154" i="1"/>
  <c r="H154" i="1" s="1"/>
  <c r="F182" i="1"/>
  <c r="H182" i="1" s="1"/>
  <c r="F162" i="1"/>
  <c r="H162" i="1" s="1"/>
  <c r="F34" i="1"/>
  <c r="H34" i="1" s="1"/>
  <c r="F84" i="1"/>
  <c r="H84" i="1" s="1"/>
  <c r="F88" i="1"/>
  <c r="H88" i="1" s="1"/>
  <c r="F65" i="1"/>
  <c r="H65" i="1" s="1"/>
  <c r="F53" i="1"/>
  <c r="H53" i="1" s="1"/>
  <c r="F42" i="1"/>
  <c r="H42" i="1" s="1"/>
  <c r="F62" i="1"/>
  <c r="H62" i="1" s="1"/>
  <c r="F57" i="1"/>
  <c r="H57" i="1" s="1"/>
  <c r="F48" i="1"/>
  <c r="H48" i="1" s="1"/>
  <c r="F187" i="1"/>
  <c r="H187" i="1" s="1"/>
  <c r="F103" i="1"/>
  <c r="H103" i="1" s="1"/>
  <c r="F90" i="1"/>
  <c r="H90" i="1" s="1"/>
  <c r="F52" i="1"/>
  <c r="H52" i="1" s="1"/>
  <c r="F131" i="1"/>
  <c r="H131" i="1" s="1"/>
  <c r="F98" i="1"/>
  <c r="H98" i="1" s="1"/>
  <c r="F128" i="1"/>
  <c r="H128" i="1" s="1"/>
  <c r="F197" i="1"/>
  <c r="H197" i="1" s="1"/>
  <c r="F167" i="1"/>
  <c r="H167" i="1" s="1"/>
  <c r="F178" i="1"/>
  <c r="H178" i="1" s="1"/>
  <c r="F142" i="1"/>
  <c r="H142" i="1" s="1"/>
  <c r="F177" i="1"/>
  <c r="H177" i="1" s="1"/>
  <c r="F50" i="1"/>
  <c r="H50" i="1" s="1"/>
  <c r="M8" i="1" l="1"/>
  <c r="M7" i="1"/>
  <c r="M6" i="1"/>
  <c r="M5" i="1"/>
  <c r="M4" i="1"/>
</calcChain>
</file>

<file path=xl/sharedStrings.xml><?xml version="1.0" encoding="utf-8"?>
<sst xmlns="http://schemas.openxmlformats.org/spreadsheetml/2006/main" count="181" uniqueCount="101">
  <si>
    <t>Roll</t>
  </si>
  <si>
    <t>Race</t>
  </si>
  <si>
    <t>Hair Color</t>
  </si>
  <si>
    <t>Gender</t>
  </si>
  <si>
    <t>Vibe</t>
  </si>
  <si>
    <t>Why they’re here</t>
  </si>
  <si>
    <t>Minotaur</t>
  </si>
  <si>
    <t>Masc</t>
  </si>
  <si>
    <t>Soft</t>
  </si>
  <si>
    <t>Punk</t>
  </si>
  <si>
    <t>Fem</t>
  </si>
  <si>
    <t>Country</t>
  </si>
  <si>
    <t>Fancy</t>
  </si>
  <si>
    <t>NB</t>
  </si>
  <si>
    <t>Spooky</t>
  </si>
  <si>
    <t>White</t>
  </si>
  <si>
    <t>Generic</t>
  </si>
  <si>
    <t>Religious Reasons</t>
  </si>
  <si>
    <t>Gender Split</t>
  </si>
  <si>
    <t>F</t>
  </si>
  <si>
    <t>M</t>
  </si>
  <si>
    <t>Laborers</t>
  </si>
  <si>
    <t>Religious</t>
  </si>
  <si>
    <t>Merchants</t>
  </si>
  <si>
    <t>Occupation</t>
  </si>
  <si>
    <t>Why They're Here</t>
  </si>
  <si>
    <t>None</t>
  </si>
  <si>
    <t>Goofy</t>
  </si>
  <si>
    <t>Performer</t>
  </si>
  <si>
    <t>Other</t>
  </si>
  <si>
    <t>+</t>
  </si>
  <si>
    <t>-</t>
  </si>
  <si>
    <t>Plaintext</t>
  </si>
  <si>
    <t>Job</t>
  </si>
  <si>
    <t>Name</t>
  </si>
  <si>
    <t>Clown</t>
  </si>
  <si>
    <t>Singer</t>
  </si>
  <si>
    <t>blob</t>
  </si>
  <si>
    <t>beetle</t>
  </si>
  <si>
    <t>chitin plates</t>
  </si>
  <si>
    <t>even longer tentacles</t>
  </si>
  <si>
    <t>spider</t>
  </si>
  <si>
    <t>warty skin</t>
  </si>
  <si>
    <t>transparent with stuff inside it</t>
  </si>
  <si>
    <t>wasp</t>
  </si>
  <si>
    <t>sphere</t>
  </si>
  <si>
    <t>plant</t>
  </si>
  <si>
    <t>tightly stretched skin</t>
  </si>
  <si>
    <t>phases or moves in and out of reality</t>
  </si>
  <si>
    <t>snake/eel</t>
  </si>
  <si>
    <t>vermin or worm covered</t>
  </si>
  <si>
    <t>shaped like a wreath or in a circle</t>
  </si>
  <si>
    <t>form</t>
  </si>
  <si>
    <t>attributes</t>
  </si>
  <si>
    <t>skin</t>
  </si>
  <si>
    <t>other feature</t>
  </si>
  <si>
    <t>chitin</t>
  </si>
  <si>
    <t>tight skin</t>
  </si>
  <si>
    <t>transparent</t>
  </si>
  <si>
    <t>phases</t>
  </si>
  <si>
    <t>wreath</t>
  </si>
  <si>
    <t>snake</t>
  </si>
  <si>
    <t>insect</t>
  </si>
  <si>
    <t>spider snake wreath =</t>
  </si>
  <si>
    <t>spider beetle phases</t>
  </si>
  <si>
    <t>spider plant phases</t>
  </si>
  <si>
    <t>spider plant transparent</t>
  </si>
  <si>
    <t>spider plant wreath</t>
  </si>
  <si>
    <t xml:space="preserve">plant sphere transparent </t>
  </si>
  <si>
    <t>maybe a bulbous flower that has stuff floating inside the bulbs</t>
  </si>
  <si>
    <t>sphere snake transparent</t>
  </si>
  <si>
    <t>egg of some eldritch snake/dragon</t>
  </si>
  <si>
    <t>maybe a plant whose fruit unfurl into spiders</t>
  </si>
  <si>
    <t>a spider made of plants</t>
  </si>
  <si>
    <t>an insect that burrows through reality</t>
  </si>
  <si>
    <t>spider plant chitin wreath</t>
  </si>
  <si>
    <t>sphere plant chitin wreath</t>
  </si>
  <si>
    <t>blob plant chitin wreath</t>
  </si>
  <si>
    <t>blob plant skin wreath</t>
  </si>
  <si>
    <t>spider plant skin wreath</t>
  </si>
  <si>
    <t>Aasimar</t>
  </si>
  <si>
    <t>Humano</t>
  </si>
  <si>
    <t>Hobgoblin</t>
  </si>
  <si>
    <t>Goblin</t>
  </si>
  <si>
    <t>Orc</t>
  </si>
  <si>
    <t>Tabaxi</t>
  </si>
  <si>
    <t>Branco</t>
  </si>
  <si>
    <t>Loiro</t>
  </si>
  <si>
    <t>Preto</t>
  </si>
  <si>
    <t>Turista</t>
  </si>
  <si>
    <t>Mercador</t>
  </si>
  <si>
    <t>Fazendeiro</t>
  </si>
  <si>
    <t>Aventureiro</t>
  </si>
  <si>
    <t>Nobre</t>
  </si>
  <si>
    <t>Malabarista</t>
  </si>
  <si>
    <t>Dançarina</t>
  </si>
  <si>
    <t>Castanho</t>
  </si>
  <si>
    <t>Ruivo</t>
  </si>
  <si>
    <t>Azul Escuro</t>
  </si>
  <si>
    <t>Careca</t>
  </si>
  <si>
    <t>Harpista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</si>
</sst>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9"/>
      <color theme="1"/>
      <name val="Arial"/>
    </font>
    <font>
      <sz val="8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4" xfId="0" applyFill="1" applyBorder="1"/>
    <xf numFmtId="0" fontId="0" fillId="2" borderId="8" xfId="0" applyFill="1" applyBorder="1"/>
    <xf numFmtId="0" fontId="0" fillId="2" borderId="2" xfId="0" applyFill="1" applyBorder="1"/>
    <xf numFmtId="49" fontId="0" fillId="2" borderId="0" xfId="0" applyNumberFormat="1" applyFill="1"/>
    <xf numFmtId="0" fontId="0" fillId="2" borderId="0" xfId="0" applyFill="1"/>
    <xf numFmtId="0" fontId="2" fillId="0" borderId="0" xfId="0" applyNumberFormat="1" applyFont="1"/>
    <xf numFmtId="9" fontId="0" fillId="2" borderId="11" xfId="1" applyNumberFormat="1" applyFont="1" applyFill="1" applyBorder="1"/>
    <xf numFmtId="9" fontId="0" fillId="2" borderId="8" xfId="0" applyNumberFormat="1" applyFill="1" applyBorder="1"/>
    <xf numFmtId="9" fontId="0" fillId="2" borderId="9" xfId="1" applyNumberFormat="1" applyFont="1" applyFill="1" applyBorder="1"/>
    <xf numFmtId="9" fontId="0" fillId="2" borderId="11" xfId="0" applyNumberFormat="1" applyFill="1" applyBorder="1"/>
    <xf numFmtId="9" fontId="0" fillId="0" borderId="0" xfId="1" applyNumberFormat="1" applyFont="1" applyBorder="1"/>
    <xf numFmtId="9" fontId="0" fillId="0" borderId="2" xfId="0" applyNumberFormat="1" applyBorder="1"/>
    <xf numFmtId="9" fontId="0" fillId="0" borderId="3" xfId="1" applyNumberFormat="1" applyFont="1" applyBorder="1"/>
    <xf numFmtId="9" fontId="0" fillId="0" borderId="0" xfId="0" applyNumberFormat="1" applyBorder="1"/>
    <xf numFmtId="9" fontId="0" fillId="2" borderId="0" xfId="1" applyNumberFormat="1" applyFont="1" applyFill="1" applyBorder="1"/>
    <xf numFmtId="9" fontId="0" fillId="2" borderId="2" xfId="0" applyNumberFormat="1" applyFill="1" applyBorder="1"/>
    <xf numFmtId="9" fontId="0" fillId="2" borderId="3" xfId="1" applyNumberFormat="1" applyFont="1" applyFill="1" applyBorder="1"/>
    <xf numFmtId="9" fontId="0" fillId="2" borderId="0" xfId="0" applyNumberFormat="1" applyFill="1" applyBorder="1"/>
    <xf numFmtId="9" fontId="0" fillId="0" borderId="5" xfId="1" applyNumberFormat="1" applyFont="1" applyBorder="1"/>
    <xf numFmtId="9" fontId="0" fillId="2" borderId="4" xfId="0" applyNumberFormat="1" applyFill="1" applyBorder="1"/>
    <xf numFmtId="9" fontId="0" fillId="2" borderId="10" xfId="1" applyNumberFormat="1" applyFont="1" applyFill="1" applyBorder="1"/>
    <xf numFmtId="0" fontId="0" fillId="4" borderId="0" xfId="0" applyFill="1"/>
    <xf numFmtId="0" fontId="2" fillId="4" borderId="0" xfId="0" applyFont="1" applyFill="1"/>
    <xf numFmtId="0" fontId="2" fillId="4" borderId="0" xfId="0" applyNumberFormat="1" applyFont="1" applyFill="1"/>
    <xf numFmtId="0" fontId="0" fillId="5" borderId="0" xfId="0" applyFill="1"/>
    <xf numFmtId="0" fontId="2" fillId="5" borderId="0" xfId="0" applyNumberFormat="1" applyFont="1" applyFill="1"/>
    <xf numFmtId="0" fontId="2" fillId="5" borderId="0" xfId="0" applyFont="1" applyFill="1"/>
    <xf numFmtId="0" fontId="0" fillId="6" borderId="0" xfId="0" applyFill="1"/>
    <xf numFmtId="0" fontId="2" fillId="6" borderId="0" xfId="0" applyNumberFormat="1" applyFont="1" applyFill="1"/>
    <xf numFmtId="0" fontId="2" fillId="6" borderId="0" xfId="0" applyFont="1" applyFill="1"/>
    <xf numFmtId="0" fontId="5" fillId="0" borderId="0" xfId="0" applyFont="1"/>
    <xf numFmtId="0" fontId="5" fillId="6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2" fillId="0" borderId="0" xfId="0" quotePrefix="1" applyFont="1"/>
    <xf numFmtId="0" fontId="0" fillId="7" borderId="0" xfId="0" applyFill="1"/>
    <xf numFmtId="0" fontId="2" fillId="7" borderId="0" xfId="0" applyFont="1" applyFill="1"/>
    <xf numFmtId="0" fontId="5" fillId="7" borderId="0" xfId="0" applyFont="1" applyFill="1"/>
    <xf numFmtId="0" fontId="6" fillId="6" borderId="0" xfId="0" applyFont="1" applyFill="1"/>
    <xf numFmtId="0" fontId="7" fillId="6" borderId="0" xfId="0" applyFont="1" applyFill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5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Fill="1"/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8" totalsRowShown="0" headerRowDxfId="10">
  <autoFilter ref="A1:F8"/>
  <tableColumns count="6">
    <tableColumn id="1" name="Roll" dataDxfId="9"/>
    <tableColumn id="2" name="Race"/>
    <tableColumn id="3" name="Hair Color"/>
    <tableColumn id="4" name="Gender"/>
    <tableColumn id="5" name="Vibe"/>
    <tableColumn id="6" name="Why they’re her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0:I203" totalsRowShown="0" dataDxfId="8">
  <autoFilter ref="A10:I203">
    <filterColumn colId="6">
      <customFilters>
        <customFilter operator="notEqual" val=" "/>
      </customFilters>
    </filterColumn>
  </autoFilter>
  <sortState ref="A12:I153">
    <sortCondition ref="D10:D203"/>
  </sortState>
  <tableColumns count="9">
    <tableColumn id="1" name="Roll"/>
    <tableColumn id="2" name="Race" dataDxfId="4">
      <calculatedColumnFormula>VLOOKUP(IF(OR(VALUE(MID(Tabela2[[#This Row],[Roll]],B$11,1))&gt;6,(VALUE(MID(Tabela2[[#This Row],[Roll]],B$11,1))=0))=TRUE,"+",VALUE(MID(Tabela2[[#This Row],[Roll]],B$11,1))),Table1[#All],B$11+1,FALSE)</calculatedColumnFormula>
    </tableColumn>
    <tableColumn id="3" name="Hair Color" dataDxfId="5">
      <calculatedColumnFormula>VLOOKUP(IF(OR(VALUE(MID(Tabela2[[#This Row],[Roll]],C$11,1))&gt;6,(VALUE(MID(Tabela2[[#This Row],[Roll]],C$11,1))=0))=TRUE,"+",VALUE(MID(Tabela2[[#This Row],[Roll]],C$11,1))),Table1[#All],C$11+1,FALSE)</calculatedColumnFormula>
    </tableColumn>
    <tableColumn id="4" name="Gender" dataDxfId="3">
      <calculatedColumnFormula>VLOOKUP(IF(OR(VALUE(MID(Tabela2[[#This Row],[Roll]],D$11,1))&gt;6,(VALUE(MID(Tabela2[[#This Row],[Roll]],D$11,1))=0))=TRUE,"+",VALUE(MID(Tabela2[[#This Row],[Roll]],D$11,1))),Table1[#All],D$11+1,FALSE)</calculatedColumnFormula>
    </tableColumn>
    <tableColumn id="5" name="Vibe" dataDxfId="2">
      <calculatedColumnFormula>VLOOKUP(IF(OR(VALUE(MID(Tabela2[[#This Row],[Roll]],E$11,1))&gt;6,(VALUE(MID(Tabela2[[#This Row],[Roll]],E$11,1))=0))=TRUE,"+",VALUE(MID(Tabela2[[#This Row],[Roll]],E$11,1))),Table1[#All],E$11+1,FALSE)</calculatedColumnFormula>
    </tableColumn>
    <tableColumn id="6" name="Why They're Here" dataDxfId="1">
      <calculatedColumnFormula>VLOOKUP(IF(OR(VALUE(MID(Tabela2[[#This Row],[Roll]],F$11,1))&gt;6,(VALUE(MID(Tabela2[[#This Row],[Roll]],F$11,1))=0))=TRUE,"+",VALUE(MID(Tabela2[[#This Row],[Roll]],F$11,1))),Table1[#All],F$11+1,FALSE)</calculatedColumnFormula>
    </tableColumn>
    <tableColumn id="7" name="Name" dataDxfId="7"/>
    <tableColumn id="8" name="Plaintext" dataDxfId="0">
      <calculatedColumnFormula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calculatedColumnFormula>
    </tableColumn>
    <tableColumn id="9" name="Job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D5" totalsRowShown="0">
  <autoFilter ref="A1:D5"/>
  <tableColumns count="4">
    <tableColumn id="1" name="form"/>
    <tableColumn id="2" name="attributes"/>
    <tableColumn id="3" name="skin"/>
    <tableColumn id="4" name="other feat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abSelected="1" topLeftCell="A50" zoomScaleNormal="100" workbookViewId="0">
      <selection activeCell="G22" sqref="G22"/>
    </sheetView>
  </sheetViews>
  <sheetFormatPr defaultRowHeight="11.25" x14ac:dyDescent="0.2"/>
  <cols>
    <col min="1" max="1" width="10.1640625" customWidth="1"/>
    <col min="2" max="2" width="10.83203125" customWidth="1"/>
    <col min="3" max="3" width="12.5" bestFit="1" customWidth="1"/>
    <col min="4" max="4" width="10.33203125" bestFit="1" customWidth="1"/>
    <col min="5" max="5" width="11.5" customWidth="1"/>
    <col min="6" max="6" width="20.6640625" customWidth="1"/>
    <col min="7" max="7" width="24.5" bestFit="1" customWidth="1"/>
    <col min="8" max="8" width="46.1640625" customWidth="1"/>
    <col min="9" max="9" width="24.6640625" style="50" bestFit="1" customWidth="1"/>
    <col min="18" max="18" width="11.3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ht="12" thickBot="1" x14ac:dyDescent="0.25">
      <c r="A2" s="9">
        <v>1</v>
      </c>
      <c r="B2" s="10" t="s">
        <v>80</v>
      </c>
      <c r="C2" s="10" t="s">
        <v>99</v>
      </c>
      <c r="D2" s="10" t="s">
        <v>7</v>
      </c>
      <c r="E2" s="10" t="s">
        <v>8</v>
      </c>
      <c r="F2" s="10" t="s">
        <v>93</v>
      </c>
    </row>
    <row r="3" spans="1:19" ht="12" thickBot="1" x14ac:dyDescent="0.25">
      <c r="A3" s="2">
        <v>2</v>
      </c>
      <c r="B3" t="s">
        <v>81</v>
      </c>
      <c r="C3" t="s">
        <v>98</v>
      </c>
      <c r="D3" t="s">
        <v>10</v>
      </c>
      <c r="E3" t="s">
        <v>9</v>
      </c>
      <c r="F3" t="s">
        <v>92</v>
      </c>
      <c r="I3" s="51">
        <f ca="1">(1/((COUNT(Tabela2[Roll]))-1))</f>
        <v>5.235602094240838E-3</v>
      </c>
      <c r="J3" s="47" t="s">
        <v>18</v>
      </c>
      <c r="K3" s="48"/>
      <c r="L3" s="48" t="s">
        <v>24</v>
      </c>
      <c r="M3" s="48"/>
      <c r="N3" s="48" t="s">
        <v>4</v>
      </c>
      <c r="O3" s="48"/>
      <c r="P3" s="48" t="s">
        <v>2</v>
      </c>
      <c r="Q3" s="48"/>
      <c r="R3" s="48" t="s">
        <v>1</v>
      </c>
      <c r="S3" s="49"/>
    </row>
    <row r="4" spans="1:19" x14ac:dyDescent="0.2">
      <c r="A4" s="9">
        <v>3</v>
      </c>
      <c r="B4" s="10" t="s">
        <v>82</v>
      </c>
      <c r="C4" s="10" t="s">
        <v>86</v>
      </c>
      <c r="D4" s="10" t="s">
        <v>13</v>
      </c>
      <c r="E4" s="10" t="s">
        <v>11</v>
      </c>
      <c r="F4" s="10" t="s">
        <v>91</v>
      </c>
      <c r="J4" s="7" t="s">
        <v>19</v>
      </c>
      <c r="K4" s="12">
        <f ca="1">(COUNTIF(Tabela2[Gender],"Fem"))*$I$3</f>
        <v>0.21989528795811519</v>
      </c>
      <c r="L4" s="13" t="str">
        <f>F7</f>
        <v>Performer</v>
      </c>
      <c r="M4" s="14">
        <f ca="1">(COUNTIF(Tabela2[Why They''re Here],F7))*$I$3</f>
        <v>9.9476439790575924E-2</v>
      </c>
      <c r="N4" s="15" t="s">
        <v>27</v>
      </c>
      <c r="O4" s="14">
        <f ca="1">(COUNTIF(Tabela2[Vibe],N4))*$I$3</f>
        <v>0.14136125654450263</v>
      </c>
      <c r="P4" s="13" t="str">
        <f>C7</f>
        <v>Castanho</v>
      </c>
      <c r="Q4" s="14">
        <f ca="1">(COUNTIF(Tabela2[Hair Color],P4))*$I$3</f>
        <v>9.9476439790575924E-2</v>
      </c>
      <c r="R4" s="13" t="str">
        <f>B7</f>
        <v>Tabaxi</v>
      </c>
      <c r="S4" s="14">
        <f ca="1">(COUNTIF(Tabela2[Race],R4))*$I$3</f>
        <v>0.15706806282722513</v>
      </c>
    </row>
    <row r="5" spans="1:19" x14ac:dyDescent="0.2">
      <c r="A5" s="2">
        <v>4</v>
      </c>
      <c r="B5" t="s">
        <v>83</v>
      </c>
      <c r="C5" t="s">
        <v>87</v>
      </c>
      <c r="D5" t="s">
        <v>13</v>
      </c>
      <c r="E5" t="s">
        <v>12</v>
      </c>
      <c r="F5" t="s">
        <v>90</v>
      </c>
      <c r="J5" s="4" t="s">
        <v>20</v>
      </c>
      <c r="K5" s="16">
        <f ca="1">(COUNTIF(Tabela2[Gender],"Masc"))*$I$3</f>
        <v>0.51832460732984298</v>
      </c>
      <c r="L5" s="17" t="s">
        <v>21</v>
      </c>
      <c r="M5" s="18">
        <f ca="1">(COUNTIF(Tabela2[Why They''re Here],"Vendor")+COUNTIF(Tabela2[Why They''re Here],"Farmer")+COUNTIF(Tabela2[Why They''re Here],"Smith"))*$I$3</f>
        <v>0</v>
      </c>
      <c r="N5" s="19" t="s">
        <v>8</v>
      </c>
      <c r="O5" s="18">
        <f ca="1">(COUNTIF(Tabela2[Vibe],N5))*$I$3</f>
        <v>0.10471204188481675</v>
      </c>
      <c r="P5" s="17" t="str">
        <f>C3</f>
        <v>Azul Escuro</v>
      </c>
      <c r="Q5" s="18">
        <f ca="1">(COUNTIF(Tabela2[Hair Color],P5))*$I$3</f>
        <v>0.12041884816753927</v>
      </c>
      <c r="R5" s="17" t="str">
        <f>B3</f>
        <v>Humano</v>
      </c>
      <c r="S5" s="18">
        <f ca="1">(COUNTIF(Tabela2[Race],R5))*$I$3</f>
        <v>0.19895287958115185</v>
      </c>
    </row>
    <row r="6" spans="1:19" x14ac:dyDescent="0.2">
      <c r="A6" s="9">
        <v>5</v>
      </c>
      <c r="B6" s="10" t="s">
        <v>84</v>
      </c>
      <c r="C6" s="10" t="s">
        <v>97</v>
      </c>
      <c r="D6" s="10" t="s">
        <v>10</v>
      </c>
      <c r="E6" s="10" t="s">
        <v>14</v>
      </c>
      <c r="F6" s="10" t="s">
        <v>17</v>
      </c>
      <c r="J6" s="8" t="s">
        <v>13</v>
      </c>
      <c r="K6" s="20">
        <f ca="1">(COUNTIF(Tabela2[Gender],"NB"))*$I$3</f>
        <v>0.193717277486911</v>
      </c>
      <c r="L6" s="21" t="s">
        <v>22</v>
      </c>
      <c r="M6" s="22">
        <f ca="1">(COUNTIF(Tabela2[Why They''re Here],"Religious Reasons"))*$I$3</f>
        <v>7.8534031413612565E-2</v>
      </c>
      <c r="N6" s="23" t="s">
        <v>9</v>
      </c>
      <c r="O6" s="22">
        <f ca="1">(COUNTIF(Tabela2[Vibe],N6))*$I$3</f>
        <v>0.11518324607329844</v>
      </c>
      <c r="P6" s="21" t="str">
        <f>C4</f>
        <v>Branco</v>
      </c>
      <c r="Q6" s="22">
        <f ca="1">(COUNTIF(Tabela2[Hair Color],P6))*$I$3</f>
        <v>0.10471204188481675</v>
      </c>
      <c r="R6" s="21" t="str">
        <f>B4</f>
        <v>Hobgoblin</v>
      </c>
      <c r="S6" s="22">
        <f ca="1">(COUNTIF(Tabela2[Race],R6))*$I$3</f>
        <v>0.14136125654450263</v>
      </c>
    </row>
    <row r="7" spans="1:19" ht="12" thickBot="1" x14ac:dyDescent="0.25">
      <c r="A7" s="2">
        <v>6</v>
      </c>
      <c r="B7" t="s">
        <v>85</v>
      </c>
      <c r="C7" t="s">
        <v>96</v>
      </c>
      <c r="D7" t="s">
        <v>26</v>
      </c>
      <c r="E7" t="s">
        <v>27</v>
      </c>
      <c r="F7" t="s">
        <v>28</v>
      </c>
      <c r="J7" s="6" t="str">
        <f>D7</f>
        <v>None</v>
      </c>
      <c r="K7" s="24">
        <f ca="1">(COUNTIF(Tabela2[Gender],D7))*$I$3</f>
        <v>6.8062827225130892E-2</v>
      </c>
      <c r="L7" s="17" t="s">
        <v>23</v>
      </c>
      <c r="M7" s="18">
        <f ca="1">(COUNTIF(Tabela2[Why They''re Here],"Merchant"))*$I$3</f>
        <v>0</v>
      </c>
      <c r="N7" s="19" t="s">
        <v>11</v>
      </c>
      <c r="O7" s="18">
        <f ca="1">(COUNTIF(Tabela2[Vibe],N7))*$I$3</f>
        <v>0.10471204188481675</v>
      </c>
      <c r="P7" s="17" t="str">
        <f>C5</f>
        <v>Loiro</v>
      </c>
      <c r="Q7" s="18">
        <f ca="1">(COUNTIF(Tabela2[Hair Color],P7))*$I$3</f>
        <v>0.11518324607329844</v>
      </c>
      <c r="R7" s="17" t="str">
        <f>B5</f>
        <v>Goblin</v>
      </c>
      <c r="S7" s="18">
        <f ca="1">(COUNTIF(Tabela2[Race],R7))*$I$3</f>
        <v>0.12565445026178013</v>
      </c>
    </row>
    <row r="8" spans="1:19" ht="12" thickBot="1" x14ac:dyDescent="0.25">
      <c r="A8" s="9" t="s">
        <v>30</v>
      </c>
      <c r="B8" s="10" t="s">
        <v>29</v>
      </c>
      <c r="C8" s="10" t="s">
        <v>88</v>
      </c>
      <c r="D8" s="10" t="s">
        <v>7</v>
      </c>
      <c r="E8" s="10" t="s">
        <v>16</v>
      </c>
      <c r="F8" s="10" t="s">
        <v>89</v>
      </c>
      <c r="J8" s="5"/>
      <c r="K8" s="19"/>
      <c r="L8" s="25" t="str">
        <f>F8</f>
        <v>Turista</v>
      </c>
      <c r="M8" s="26">
        <f ca="1">(COUNTIF(Tabela2[Why They''re Here],L8))*$I$3</f>
        <v>0.36649214659685864</v>
      </c>
      <c r="N8" s="23" t="s">
        <v>12</v>
      </c>
      <c r="O8" s="22">
        <f ca="1">(COUNTIF(Tabela2[Vibe],N8))*$I$3</f>
        <v>6.2827225130890063E-2</v>
      </c>
      <c r="P8" s="21" t="str">
        <f>C6</f>
        <v>Ruivo</v>
      </c>
      <c r="Q8" s="22">
        <f ca="1">(COUNTIF(Tabela2[Hair Color],P8))*$I$3</f>
        <v>0.11518324607329844</v>
      </c>
      <c r="R8" s="21" t="str">
        <f>B6</f>
        <v>Orc</v>
      </c>
      <c r="S8" s="22">
        <f ca="1">(COUNTIF(Tabela2[Race],R8))*$I$3</f>
        <v>0.12565445026178013</v>
      </c>
    </row>
    <row r="9" spans="1:19" x14ac:dyDescent="0.2">
      <c r="J9" s="5"/>
      <c r="K9" s="19"/>
      <c r="L9" s="19"/>
      <c r="M9" s="19"/>
      <c r="N9" s="17" t="s">
        <v>14</v>
      </c>
      <c r="O9" s="18">
        <f ca="1">(COUNTIF(Tabela2[Vibe],N9))*$I$3</f>
        <v>9.9476439790575924E-2</v>
      </c>
      <c r="P9" s="17" t="s">
        <v>15</v>
      </c>
      <c r="Q9" s="18">
        <f ca="1">(COUNTIF(Tabela2[Hair Color],P9))*$I$3</f>
        <v>0</v>
      </c>
      <c r="R9" s="17" t="s">
        <v>6</v>
      </c>
      <c r="S9" s="18">
        <f ca="1">(COUNTIF(Tabela2[Race],R9))*$I$3</f>
        <v>0</v>
      </c>
    </row>
    <row r="10" spans="1:19" ht="12" thickBot="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25</v>
      </c>
      <c r="G10" t="s">
        <v>34</v>
      </c>
      <c r="H10" t="s">
        <v>32</v>
      </c>
      <c r="I10" s="50" t="s">
        <v>33</v>
      </c>
      <c r="J10" s="5"/>
      <c r="K10" s="19"/>
      <c r="L10" s="19"/>
      <c r="M10" s="19"/>
      <c r="N10" s="25" t="str">
        <f>E8</f>
        <v>Generic</v>
      </c>
      <c r="O10" s="26">
        <f ca="1">(COUNTIF(Tabela2[Vibe],N10))*$I$3</f>
        <v>0.37172774869109948</v>
      </c>
      <c r="P10" s="25" t="str">
        <f>C8</f>
        <v>Preto</v>
      </c>
      <c r="Q10" s="26">
        <f ca="1">(COUNTIF(Tabela2[Hair Color],P10))*$I$3</f>
        <v>0.35078534031413616</v>
      </c>
      <c r="R10" s="25" t="str">
        <f>B8</f>
        <v>Other</v>
      </c>
      <c r="S10" s="26">
        <f ca="1">(SUM(COUNTIF(Tabela2[Race],R10),COUNTIF(Tabela2[Race],"Firbolg"),COUNTIF(Tabela2[Race],"Tortle")))*$I$3</f>
        <v>8.3769633507853408E-2</v>
      </c>
    </row>
    <row r="11" spans="1:19" ht="12" hidden="1" x14ac:dyDescent="0.2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 s="36"/>
      <c r="H11" s="3">
        <v>6</v>
      </c>
      <c r="I11" s="52">
        <v>7</v>
      </c>
    </row>
    <row r="12" spans="1:19" ht="12" x14ac:dyDescent="0.2">
      <c r="A12" t="s">
        <v>31</v>
      </c>
      <c r="B12" s="11" t="s">
        <v>31</v>
      </c>
      <c r="C12" s="3" t="s">
        <v>31</v>
      </c>
      <c r="D12" s="3" t="s">
        <v>31</v>
      </c>
      <c r="E12" s="3" t="s">
        <v>31</v>
      </c>
      <c r="F12" s="3" t="s">
        <v>31</v>
      </c>
      <c r="G12" s="36" t="s">
        <v>31</v>
      </c>
      <c r="H12" s="41" t="s">
        <v>31</v>
      </c>
      <c r="I12" s="52" t="s">
        <v>31</v>
      </c>
    </row>
    <row r="13" spans="1:19" ht="12" x14ac:dyDescent="0.2">
      <c r="A13" s="33">
        <v>33232</v>
      </c>
      <c r="B13" s="35" t="str">
        <f>VLOOKUP(IF(OR(VALUE(MID(Tabela2[[#This Row],[Roll]],B$11,1))&gt;6,(VALUE(MID(Tabela2[[#This Row],[Roll]],B$11,1))=0))=TRUE,"+",VALUE(MID(Tabela2[[#This Row],[Roll]],B$11,1))),Table1[#All],B$11+1,FALSE)</f>
        <v>Hobgoblin</v>
      </c>
      <c r="C13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13" s="35" t="str">
        <f>VLOOKUP(IF(OR(VALUE(MID(Tabela2[[#This Row],[Roll]],D$11,1))&gt;6,(VALUE(MID(Tabela2[[#This Row],[Roll]],D$11,1))=0))=TRUE,"+",VALUE(MID(Tabela2[[#This Row],[Roll]],D$11,1))),Table1[#All],D$11+1,FALSE)</f>
        <v>Fem</v>
      </c>
      <c r="E13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13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3" s="37" t="s">
        <v>31</v>
      </c>
      <c r="H13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Branco, Aventureiro Country</v>
      </c>
      <c r="I13" s="53"/>
    </row>
    <row r="14" spans="1:19" ht="12" hidden="1" x14ac:dyDescent="0.2">
      <c r="A14" s="38">
        <v>53810</v>
      </c>
      <c r="B14" s="39" t="str">
        <f>VLOOKUP(IF(OR(VALUE(MID(Tabela2[[#This Row],[Roll]],B$11,1))&gt;6,(VALUE(MID(Tabela2[[#This Row],[Roll]],B$11,1))=0))=TRUE,"+",VALUE(MID(Tabela2[[#This Row],[Roll]],B$11,1))),Table1[#All],B$11+1,FALSE)</f>
        <v>Orc</v>
      </c>
      <c r="C14" s="39" t="str">
        <f>VLOOKUP(IF(OR(VALUE(MID(Tabela2[[#This Row],[Roll]],C$11,1))&gt;6,(VALUE(MID(Tabela2[[#This Row],[Roll]],C$11,1))=0))=TRUE,"+",VALUE(MID(Tabela2[[#This Row],[Roll]],C$11,1))),Table1[#All],C$11+1,FALSE)</f>
        <v>Branco</v>
      </c>
      <c r="D14" s="39" t="str">
        <f>VLOOKUP(IF(OR(VALUE(MID(Tabela2[[#This Row],[Roll]],D$11,1))&gt;6,(VALUE(MID(Tabela2[[#This Row],[Roll]],D$11,1))=0))=TRUE,"+",VALUE(MID(Tabela2[[#This Row],[Roll]],D$11,1))),Table1[#All],D$11+1,FALSE)</f>
        <v>Masc</v>
      </c>
      <c r="E14" s="39" t="str">
        <f>VLOOKUP(IF(OR(VALUE(MID(Tabela2[[#This Row],[Roll]],E$11,1))&gt;6,(VALUE(MID(Tabela2[[#This Row],[Roll]],E$11,1))=0))=TRUE,"+",VALUE(MID(Tabela2[[#This Row],[Roll]],E$11,1))),Table1[#All],E$11+1,FALSE)</f>
        <v>Soft</v>
      </c>
      <c r="F14" s="39" t="str">
        <f>VLOOKUP(IF(OR(VALUE(MID(Tabela2[[#This Row],[Roll]],F$11,1))&gt;6,(VALUE(MID(Tabela2[[#This Row],[Roll]],F$11,1))=0))=TRUE,"+",VALUE(MID(Tabela2[[#This Row],[Roll]],F$11,1))),Table1[#All],F$11+1,FALSE)</f>
        <v>Turista</v>
      </c>
      <c r="G14" s="39"/>
      <c r="H14" s="40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Branco, Turista Soft</v>
      </c>
      <c r="I14" s="54"/>
    </row>
    <row r="15" spans="1:19" ht="12" x14ac:dyDescent="0.2">
      <c r="A15" s="33">
        <v>12573</v>
      </c>
      <c r="B15" s="35" t="str">
        <f>VLOOKUP(IF(OR(VALUE(MID(Tabela2[[#This Row],[Roll]],B$11,1))&gt;6,(VALUE(MID(Tabela2[[#This Row],[Roll]],B$11,1))=0))=TRUE,"+",VALUE(MID(Tabela2[[#This Row],[Roll]],B$11,1))),Table1[#All],B$11+1,FALSE)</f>
        <v>Aasimar</v>
      </c>
      <c r="C15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5" s="35" t="str">
        <f>VLOOKUP(IF(OR(VALUE(MID(Tabela2[[#This Row],[Roll]],D$11,1))&gt;6,(VALUE(MID(Tabela2[[#This Row],[Roll]],D$11,1))=0))=TRUE,"+",VALUE(MID(Tabela2[[#This Row],[Roll]],D$11,1))),Table1[#All],D$11+1,FALSE)</f>
        <v>Fem</v>
      </c>
      <c r="E15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5" s="35" t="str">
        <f>VLOOKUP(IF(OR(VALUE(MID(Tabela2[[#This Row],[Roll]],F$11,1))&gt;6,(VALUE(MID(Tabela2[[#This Row],[Roll]],F$11,1))=0))=TRUE,"+",VALUE(MID(Tabela2[[#This Row],[Roll]],F$11,1))),Table1[#All],F$11+1,FALSE)</f>
        <v>Fazendeiro</v>
      </c>
      <c r="G15" s="37" t="s">
        <v>31</v>
      </c>
      <c r="H1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Azul Escuro, Fazendeiro</v>
      </c>
      <c r="I15" s="53"/>
    </row>
    <row r="16" spans="1:19" ht="12" x14ac:dyDescent="0.2">
      <c r="A16" s="33">
        <v>27282</v>
      </c>
      <c r="B16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16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16" s="35" t="str">
        <f>VLOOKUP(IF(OR(VALUE(MID(Tabela2[[#This Row],[Roll]],D$11,1))&gt;6,(VALUE(MID(Tabela2[[#This Row],[Roll]],D$11,1))=0))=TRUE,"+",VALUE(MID(Tabela2[[#This Row],[Roll]],D$11,1))),Table1[#All],D$11+1,FALSE)</f>
        <v>Fem</v>
      </c>
      <c r="E16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6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6" s="37" t="s">
        <v>31</v>
      </c>
      <c r="H16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Preto, Aventureiro</v>
      </c>
      <c r="I16" s="53"/>
    </row>
    <row r="17" spans="1:9" ht="12" x14ac:dyDescent="0.2">
      <c r="A17" s="33">
        <v>16561</v>
      </c>
      <c r="B17" s="35" t="str">
        <f>VLOOKUP(IF(OR(VALUE(MID(Tabela2[[#This Row],[Roll]],B$11,1))&gt;6,(VALUE(MID(Tabela2[[#This Row],[Roll]],B$11,1))=0))=TRUE,"+",VALUE(MID(Tabela2[[#This Row],[Roll]],B$11,1))),Table1[#All],B$11+1,FALSE)</f>
        <v>Aasimar</v>
      </c>
      <c r="C17" s="35" t="str">
        <f>VLOOKUP(IF(OR(VALUE(MID(Tabela2[[#This Row],[Roll]],C$11,1))&gt;6,(VALUE(MID(Tabela2[[#This Row],[Roll]],C$11,1))=0))=TRUE,"+",VALUE(MID(Tabela2[[#This Row],[Roll]],C$11,1))),Table1[#All],C$11+1,FALSE)</f>
        <v>Castanho</v>
      </c>
      <c r="D17" s="35" t="str">
        <f>VLOOKUP(IF(OR(VALUE(MID(Tabela2[[#This Row],[Roll]],D$11,1))&gt;6,(VALUE(MID(Tabela2[[#This Row],[Roll]],D$11,1))=0))=TRUE,"+",VALUE(MID(Tabela2[[#This Row],[Roll]],D$11,1))),Table1[#All],D$11+1,FALSE)</f>
        <v>Fem</v>
      </c>
      <c r="E17" s="35" t="str">
        <f>VLOOKUP(IF(OR(VALUE(MID(Tabela2[[#This Row],[Roll]],E$11,1))&gt;6,(VALUE(MID(Tabela2[[#This Row],[Roll]],E$11,1))=0))=TRUE,"+",VALUE(MID(Tabela2[[#This Row],[Roll]],E$11,1))),Table1[#All],E$11+1,FALSE)</f>
        <v>Goofy</v>
      </c>
      <c r="F17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17" s="37" t="s">
        <v>31</v>
      </c>
      <c r="H17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Castanho, Nobre Goofy</v>
      </c>
      <c r="I17" s="53"/>
    </row>
    <row r="18" spans="1:9" ht="12" x14ac:dyDescent="0.2">
      <c r="A18" s="33">
        <v>32291</v>
      </c>
      <c r="B18" s="35" t="str">
        <f>VLOOKUP(IF(OR(VALUE(MID(Tabela2[[#This Row],[Roll]],B$11,1))&gt;6,(VALUE(MID(Tabela2[[#This Row],[Roll]],B$11,1))=0))=TRUE,"+",VALUE(MID(Tabela2[[#This Row],[Roll]],B$11,1))),Table1[#All],B$11+1,FALSE)</f>
        <v>Hobgoblin</v>
      </c>
      <c r="C18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8" s="35" t="str">
        <f>VLOOKUP(IF(OR(VALUE(MID(Tabela2[[#This Row],[Roll]],D$11,1))&gt;6,(VALUE(MID(Tabela2[[#This Row],[Roll]],D$11,1))=0))=TRUE,"+",VALUE(MID(Tabela2[[#This Row],[Roll]],D$11,1))),Table1[#All],D$11+1,FALSE)</f>
        <v>Fem</v>
      </c>
      <c r="E18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8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18" s="37" t="s">
        <v>31</v>
      </c>
      <c r="H18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Azul Escuro, Nobre</v>
      </c>
      <c r="I18" s="53"/>
    </row>
    <row r="19" spans="1:9" ht="12" x14ac:dyDescent="0.2">
      <c r="A19" s="33">
        <v>38262</v>
      </c>
      <c r="B19" s="34" t="str">
        <f>VLOOKUP(IF(OR(VALUE(MID(Tabela2[[#This Row],[Roll]],B$11,1))&gt;6,(VALUE(MID(Tabela2[[#This Row],[Roll]],B$11,1))=0))=TRUE,"+",VALUE(MID(Tabela2[[#This Row],[Roll]],B$11,1))),Table1[#All],B$11+1,FALSE)</f>
        <v>Hobgoblin</v>
      </c>
      <c r="C19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19" s="35" t="str">
        <f>VLOOKUP(IF(OR(VALUE(MID(Tabela2[[#This Row],[Roll]],D$11,1))&gt;6,(VALUE(MID(Tabela2[[#This Row],[Roll]],D$11,1))=0))=TRUE,"+",VALUE(MID(Tabela2[[#This Row],[Roll]],D$11,1))),Table1[#All],D$11+1,FALSE)</f>
        <v>Fem</v>
      </c>
      <c r="E19" s="35" t="str">
        <f>VLOOKUP(IF(OR(VALUE(MID(Tabela2[[#This Row],[Roll]],E$11,1))&gt;6,(VALUE(MID(Tabela2[[#This Row],[Roll]],E$11,1))=0))=TRUE,"+",VALUE(MID(Tabela2[[#This Row],[Roll]],E$11,1))),Table1[#All],E$11+1,FALSE)</f>
        <v>Goofy</v>
      </c>
      <c r="F19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" s="37" t="s">
        <v>31</v>
      </c>
      <c r="H19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Preto, Aventureiro Goofy</v>
      </c>
      <c r="I19" s="53"/>
    </row>
    <row r="20" spans="1:9" ht="12" x14ac:dyDescent="0.2">
      <c r="A20" s="33">
        <v>14532</v>
      </c>
      <c r="B20" s="34" t="str">
        <f>VLOOKUP(IF(OR(VALUE(MID(Tabela2[[#This Row],[Roll]],B$11,1))&gt;6,(VALUE(MID(Tabela2[[#This Row],[Roll]],B$11,1))=0))=TRUE,"+",VALUE(MID(Tabela2[[#This Row],[Roll]],B$11,1))),Table1[#All],B$11+1,FALSE)</f>
        <v>Aasimar</v>
      </c>
      <c r="C20" s="35" t="str">
        <f>VLOOKUP(IF(OR(VALUE(MID(Tabela2[[#This Row],[Roll]],C$11,1))&gt;6,(VALUE(MID(Tabela2[[#This Row],[Roll]],C$11,1))=0))=TRUE,"+",VALUE(MID(Tabela2[[#This Row],[Roll]],C$11,1))),Table1[#All],C$11+1,FALSE)</f>
        <v>Loiro</v>
      </c>
      <c r="D20" s="35" t="str">
        <f>VLOOKUP(IF(OR(VALUE(MID(Tabela2[[#This Row],[Roll]],D$11,1))&gt;6,(VALUE(MID(Tabela2[[#This Row],[Roll]],D$11,1))=0))=TRUE,"+",VALUE(MID(Tabela2[[#This Row],[Roll]],D$11,1))),Table1[#All],D$11+1,FALSE)</f>
        <v>Fem</v>
      </c>
      <c r="E20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20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20" s="37" t="s">
        <v>31</v>
      </c>
      <c r="H20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Loiro, Aventureiro Country</v>
      </c>
      <c r="I20" s="53"/>
    </row>
    <row r="21" spans="1:9" ht="12" x14ac:dyDescent="0.2">
      <c r="A21" s="42">
        <v>68556</v>
      </c>
      <c r="B21" s="43" t="str">
        <f>VLOOKUP(IF(OR(VALUE(MID(Tabela2[[#This Row],[Roll]],B$11,1))&gt;6,(VALUE(MID(Tabela2[[#This Row],[Roll]],B$11,1))=0))=TRUE,"+",VALUE(MID(Tabela2[[#This Row],[Roll]],B$11,1))),Table1[#All],B$11+1,FALSE)</f>
        <v>Tabaxi</v>
      </c>
      <c r="C21" s="43" t="str">
        <f>VLOOKUP(IF(OR(VALUE(MID(Tabela2[[#This Row],[Roll]],C$11,1))&gt;6,(VALUE(MID(Tabela2[[#This Row],[Roll]],C$11,1))=0))=TRUE,"+",VALUE(MID(Tabela2[[#This Row],[Roll]],C$11,1))),Table1[#All],C$11+1,FALSE)</f>
        <v>Preto</v>
      </c>
      <c r="D21" s="43" t="str">
        <f>VLOOKUP(IF(OR(VALUE(MID(Tabela2[[#This Row],[Roll]],D$11,1))&gt;6,(VALUE(MID(Tabela2[[#This Row],[Roll]],D$11,1))=0))=TRUE,"+",VALUE(MID(Tabela2[[#This Row],[Roll]],D$11,1))),Table1[#All],D$11+1,FALSE)</f>
        <v>Fem</v>
      </c>
      <c r="E21" s="43" t="str">
        <f>VLOOKUP(IF(OR(VALUE(MID(Tabela2[[#This Row],[Roll]],E$11,1))&gt;6,(VALUE(MID(Tabela2[[#This Row],[Roll]],E$11,1))=0))=TRUE,"+",VALUE(MID(Tabela2[[#This Row],[Roll]],E$11,1))),Table1[#All],E$11+1,FALSE)</f>
        <v>Spooky</v>
      </c>
      <c r="F21" s="43" t="str">
        <f>VLOOKUP(IF(OR(VALUE(MID(Tabela2[[#This Row],[Roll]],F$11,1))&gt;6,(VALUE(MID(Tabela2[[#This Row],[Roll]],F$11,1))=0))=TRUE,"+",VALUE(MID(Tabela2[[#This Row],[Roll]],F$11,1))),Table1[#All],F$11+1,FALSE)</f>
        <v>Performer</v>
      </c>
      <c r="G21" s="44" t="s">
        <v>31</v>
      </c>
      <c r="H21" s="4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Tabaxi, Cabelo Preto, Performer Spooky</v>
      </c>
      <c r="I21" s="55" t="s">
        <v>95</v>
      </c>
    </row>
    <row r="22" spans="1:9" ht="12" x14ac:dyDescent="0.2">
      <c r="A22" s="33">
        <v>28554</v>
      </c>
      <c r="B22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22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22" s="35" t="str">
        <f>VLOOKUP(IF(OR(VALUE(MID(Tabela2[[#This Row],[Roll]],D$11,1))&gt;6,(VALUE(MID(Tabela2[[#This Row],[Roll]],D$11,1))=0))=TRUE,"+",VALUE(MID(Tabela2[[#This Row],[Roll]],D$11,1))),Table1[#All],D$11+1,FALSE)</f>
        <v>Fem</v>
      </c>
      <c r="E22" s="35" t="str">
        <f>VLOOKUP(IF(OR(VALUE(MID(Tabela2[[#This Row],[Roll]],E$11,1))&gt;6,(VALUE(MID(Tabela2[[#This Row],[Roll]],E$11,1))=0))=TRUE,"+",VALUE(MID(Tabela2[[#This Row],[Roll]],E$11,1))),Table1[#All],E$11+1,FALSE)</f>
        <v>Spooky</v>
      </c>
      <c r="F22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22" s="37" t="s">
        <v>31</v>
      </c>
      <c r="H22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Preto, Mercador Spooky</v>
      </c>
      <c r="I22" s="53" t="s">
        <v>90</v>
      </c>
    </row>
    <row r="23" spans="1:9" ht="12" x14ac:dyDescent="0.2">
      <c r="A23" s="42">
        <v>35596</v>
      </c>
      <c r="B23" s="43" t="str">
        <f>VLOOKUP(IF(OR(VALUE(MID(Tabela2[[#This Row],[Roll]],B$11,1))&gt;6,(VALUE(MID(Tabela2[[#This Row],[Roll]],B$11,1))=0))=TRUE,"+",VALUE(MID(Tabela2[[#This Row],[Roll]],B$11,1))),Table1[#All],B$11+1,FALSE)</f>
        <v>Hobgoblin</v>
      </c>
      <c r="C23" s="43" t="str">
        <f>VLOOKUP(IF(OR(VALUE(MID(Tabela2[[#This Row],[Roll]],C$11,1))&gt;6,(VALUE(MID(Tabela2[[#This Row],[Roll]],C$11,1))=0))=TRUE,"+",VALUE(MID(Tabela2[[#This Row],[Roll]],C$11,1))),Table1[#All],C$11+1,FALSE)</f>
        <v>Ruivo</v>
      </c>
      <c r="D23" s="43" t="str">
        <f>VLOOKUP(IF(OR(VALUE(MID(Tabela2[[#This Row],[Roll]],D$11,1))&gt;6,(VALUE(MID(Tabela2[[#This Row],[Roll]],D$11,1))=0))=TRUE,"+",VALUE(MID(Tabela2[[#This Row],[Roll]],D$11,1))),Table1[#All],D$11+1,FALSE)</f>
        <v>Fem</v>
      </c>
      <c r="E23" s="43" t="str">
        <f>VLOOKUP(IF(OR(VALUE(MID(Tabela2[[#This Row],[Roll]],E$11,1))&gt;6,(VALUE(MID(Tabela2[[#This Row],[Roll]],E$11,1))=0))=TRUE,"+",VALUE(MID(Tabela2[[#This Row],[Roll]],E$11,1))),Table1[#All],E$11+1,FALSE)</f>
        <v>Generic</v>
      </c>
      <c r="F23" s="43" t="str">
        <f>VLOOKUP(IF(OR(VALUE(MID(Tabela2[[#This Row],[Roll]],F$11,1))&gt;6,(VALUE(MID(Tabela2[[#This Row],[Roll]],F$11,1))=0))=TRUE,"+",VALUE(MID(Tabela2[[#This Row],[Roll]],F$11,1))),Table1[#All],F$11+1,FALSE)</f>
        <v>Performer</v>
      </c>
      <c r="G23" s="44" t="s">
        <v>31</v>
      </c>
      <c r="H23" s="4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Ruivo, Performer</v>
      </c>
      <c r="I23" s="55" t="s">
        <v>36</v>
      </c>
    </row>
    <row r="24" spans="1:9" ht="12" x14ac:dyDescent="0.2">
      <c r="A24" s="33">
        <v>52842</v>
      </c>
      <c r="B24" s="35" t="str">
        <f>VLOOKUP(IF(OR(VALUE(MID(Tabela2[[#This Row],[Roll]],B$11,1))&gt;6,(VALUE(MID(Tabela2[[#This Row],[Roll]],B$11,1))=0))=TRUE,"+",VALUE(MID(Tabela2[[#This Row],[Roll]],B$11,1))),Table1[#All],B$11+1,FALSE)</f>
        <v>Orc</v>
      </c>
      <c r="C24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24" s="35" t="str">
        <f>VLOOKUP(IF(OR(VALUE(MID(Tabela2[[#This Row],[Roll]],D$11,1))&gt;6,(VALUE(MID(Tabela2[[#This Row],[Roll]],D$11,1))=0))=TRUE,"+",VALUE(MID(Tabela2[[#This Row],[Roll]],D$11,1))),Table1[#All],D$11+1,FALSE)</f>
        <v>Masc</v>
      </c>
      <c r="E24" s="35" t="str">
        <f>VLOOKUP(IF(OR(VALUE(MID(Tabela2[[#This Row],[Roll]],E$11,1))&gt;6,(VALUE(MID(Tabela2[[#This Row],[Roll]],E$11,1))=0))=TRUE,"+",VALUE(MID(Tabela2[[#This Row],[Roll]],E$11,1))),Table1[#All],E$11+1,FALSE)</f>
        <v>Fancy</v>
      </c>
      <c r="F24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24" s="37" t="s">
        <v>31</v>
      </c>
      <c r="H24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Azul Escuro, Aventureiro Fancy</v>
      </c>
      <c r="I24" s="53"/>
    </row>
    <row r="25" spans="1:9" ht="12" x14ac:dyDescent="0.2">
      <c r="A25" s="33">
        <v>33885</v>
      </c>
      <c r="B25" s="35" t="str">
        <f>VLOOKUP(IF(OR(VALUE(MID(Tabela2[[#This Row],[Roll]],B$11,1))&gt;6,(VALUE(MID(Tabela2[[#This Row],[Roll]],B$11,1))=0))=TRUE,"+",VALUE(MID(Tabela2[[#This Row],[Roll]],B$11,1))),Table1[#All],B$11+1,FALSE)</f>
        <v>Hobgoblin</v>
      </c>
      <c r="C25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25" s="35" t="str">
        <f>VLOOKUP(IF(OR(VALUE(MID(Tabela2[[#This Row],[Roll]],D$11,1))&gt;6,(VALUE(MID(Tabela2[[#This Row],[Roll]],D$11,1))=0))=TRUE,"+",VALUE(MID(Tabela2[[#This Row],[Roll]],D$11,1))),Table1[#All],D$11+1,FALSE)</f>
        <v>Masc</v>
      </c>
      <c r="E25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25" s="35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25" s="37" t="s">
        <v>31</v>
      </c>
      <c r="H2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Branco, Religious Reasons</v>
      </c>
      <c r="I25" s="53"/>
    </row>
    <row r="26" spans="1:9" ht="12" x14ac:dyDescent="0.2">
      <c r="A26" s="33">
        <v>15098</v>
      </c>
      <c r="B26" s="35" t="str">
        <f>VLOOKUP(IF(OR(VALUE(MID(Tabela2[[#This Row],[Roll]],B$11,1))&gt;6,(VALUE(MID(Tabela2[[#This Row],[Roll]],B$11,1))=0))=TRUE,"+",VALUE(MID(Tabela2[[#This Row],[Roll]],B$11,1))),Table1[#All],B$11+1,FALSE)</f>
        <v>Aasimar</v>
      </c>
      <c r="C26" s="35" t="str">
        <f>VLOOKUP(IF(OR(VALUE(MID(Tabela2[[#This Row],[Roll]],C$11,1))&gt;6,(VALUE(MID(Tabela2[[#This Row],[Roll]],C$11,1))=0))=TRUE,"+",VALUE(MID(Tabela2[[#This Row],[Roll]],C$11,1))),Table1[#All],C$11+1,FALSE)</f>
        <v>Ruivo</v>
      </c>
      <c r="D26" s="35" t="str">
        <f>VLOOKUP(IF(OR(VALUE(MID(Tabela2[[#This Row],[Roll]],D$11,1))&gt;6,(VALUE(MID(Tabela2[[#This Row],[Roll]],D$11,1))=0))=TRUE,"+",VALUE(MID(Tabela2[[#This Row],[Roll]],D$11,1))),Table1[#All],D$11+1,FALSE)</f>
        <v>Masc</v>
      </c>
      <c r="E26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26" s="35" t="str">
        <f>VLOOKUP(IF(OR(VALUE(MID(Tabela2[[#This Row],[Roll]],F$11,1))&gt;6,(VALUE(MID(Tabela2[[#This Row],[Roll]],F$11,1))=0))=TRUE,"+",VALUE(MID(Tabela2[[#This Row],[Roll]],F$11,1))),Table1[#All],F$11+1,FALSE)</f>
        <v>Turista</v>
      </c>
      <c r="G26" s="37" t="s">
        <v>31</v>
      </c>
      <c r="H26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Ruivo, Turista</v>
      </c>
      <c r="I26" s="53"/>
    </row>
    <row r="27" spans="1:9" ht="12" hidden="1" x14ac:dyDescent="0.2">
      <c r="A27">
        <v>43060</v>
      </c>
      <c r="B27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27" s="3" t="str">
        <f>VLOOKUP(IF(OR(VALUE(MID(Tabela2[[#This Row],[Roll]],C$11,1))&gt;6,(VALUE(MID(Tabela2[[#This Row],[Roll]],C$11,1))=0))=TRUE,"+",VALUE(MID(Tabela2[[#This Row],[Roll]],C$11,1))),Table1[#All],C$11+1,FALSE)</f>
        <v>Branco</v>
      </c>
      <c r="D27" s="3" t="str">
        <f>VLOOKUP(IF(OR(VALUE(MID(Tabela2[[#This Row],[Roll]],D$11,1))&gt;6,(VALUE(MID(Tabela2[[#This Row],[Roll]],D$11,1))=0))=TRUE,"+",VALUE(MID(Tabela2[[#This Row],[Roll]],D$11,1))),Table1[#All],D$11+1,FALSE)</f>
        <v>Masc</v>
      </c>
      <c r="E27" s="3" t="str">
        <f>VLOOKUP(IF(OR(VALUE(MID(Tabela2[[#This Row],[Roll]],E$11,1))&gt;6,(VALUE(MID(Tabela2[[#This Row],[Roll]],E$11,1))=0))=TRUE,"+",VALUE(MID(Tabela2[[#This Row],[Roll]],E$11,1))),Table1[#All],E$11+1,FALSE)</f>
        <v>Goofy</v>
      </c>
      <c r="F27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27" s="36"/>
      <c r="H2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Branco, Turista Goofy</v>
      </c>
      <c r="I27" s="52"/>
    </row>
    <row r="28" spans="1:9" ht="12" hidden="1" x14ac:dyDescent="0.2">
      <c r="A28">
        <v>34830</v>
      </c>
      <c r="B28" s="3" t="str">
        <f>VLOOKUP(IF(OR(VALUE(MID(Tabela2[[#This Row],[Roll]],B$11,1))&gt;6,(VALUE(MID(Tabela2[[#This Row],[Roll]],B$11,1))=0))=TRUE,"+",VALUE(MID(Tabela2[[#This Row],[Roll]],B$11,1))),Table1[#All],B$11+1,FALSE)</f>
        <v>Hobgoblin</v>
      </c>
      <c r="C28" s="3" t="str">
        <f>VLOOKUP(IF(OR(VALUE(MID(Tabela2[[#This Row],[Roll]],C$11,1))&gt;6,(VALUE(MID(Tabela2[[#This Row],[Roll]],C$11,1))=0))=TRUE,"+",VALUE(MID(Tabela2[[#This Row],[Roll]],C$11,1))),Table1[#All],C$11+1,FALSE)</f>
        <v>Loiro</v>
      </c>
      <c r="D28" s="3" t="str">
        <f>VLOOKUP(IF(OR(VALUE(MID(Tabela2[[#This Row],[Roll]],D$11,1))&gt;6,(VALUE(MID(Tabela2[[#This Row],[Roll]],D$11,1))=0))=TRUE,"+",VALUE(MID(Tabela2[[#This Row],[Roll]],D$11,1))),Table1[#All],D$11+1,FALSE)</f>
        <v>Masc</v>
      </c>
      <c r="E28" s="3" t="str">
        <f>VLOOKUP(IF(OR(VALUE(MID(Tabela2[[#This Row],[Roll]],E$11,1))&gt;6,(VALUE(MID(Tabela2[[#This Row],[Roll]],E$11,1))=0))=TRUE,"+",VALUE(MID(Tabela2[[#This Row],[Roll]],E$11,1))),Table1[#All],E$11+1,FALSE)</f>
        <v>Country</v>
      </c>
      <c r="F28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28" s="36"/>
      <c r="H2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Loiro, Turista Country</v>
      </c>
      <c r="I28" s="52"/>
    </row>
    <row r="29" spans="1:9" ht="12" hidden="1" x14ac:dyDescent="0.2">
      <c r="A29">
        <v>64008</v>
      </c>
      <c r="B29" s="3" t="str">
        <f>VLOOKUP(IF(OR(VALUE(MID(Tabela2[[#This Row],[Roll]],B$11,1))&gt;6,(VALUE(MID(Tabela2[[#This Row],[Roll]],B$11,1))=0))=TRUE,"+",VALUE(MID(Tabela2[[#This Row],[Roll]],B$11,1))),Table1[#All],B$11+1,FALSE)</f>
        <v>Tabaxi</v>
      </c>
      <c r="C29" s="3" t="str">
        <f>VLOOKUP(IF(OR(VALUE(MID(Tabela2[[#This Row],[Roll]],C$11,1))&gt;6,(VALUE(MID(Tabela2[[#This Row],[Roll]],C$11,1))=0))=TRUE,"+",VALUE(MID(Tabela2[[#This Row],[Roll]],C$11,1))),Table1[#All],C$11+1,FALSE)</f>
        <v>Loiro</v>
      </c>
      <c r="D29" s="3" t="str">
        <f>VLOOKUP(IF(OR(VALUE(MID(Tabela2[[#This Row],[Roll]],D$11,1))&gt;6,(VALUE(MID(Tabela2[[#This Row],[Roll]],D$11,1))=0))=TRUE,"+",VALUE(MID(Tabela2[[#This Row],[Roll]],D$11,1))),Table1[#All],D$11+1,FALSE)</f>
        <v>Masc</v>
      </c>
      <c r="E29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29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29" s="36"/>
      <c r="H2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Loiro, Turista</v>
      </c>
      <c r="I29" s="52"/>
    </row>
    <row r="30" spans="1:9" ht="12" hidden="1" x14ac:dyDescent="0.2">
      <c r="A30">
        <v>74357</v>
      </c>
      <c r="B30" s="3" t="str">
        <f>VLOOKUP(IF(OR(VALUE(MID(Tabela2[[#This Row],[Roll]],B$11,1))&gt;6,(VALUE(MID(Tabela2[[#This Row],[Roll]],B$11,1))=0))=TRUE,"+",VALUE(MID(Tabela2[[#This Row],[Roll]],B$11,1))),Table1[#All],B$11+1,FALSE)</f>
        <v>Other</v>
      </c>
      <c r="C30" s="3" t="str">
        <f>VLOOKUP(IF(OR(VALUE(MID(Tabela2[[#This Row],[Roll]],C$11,1))&gt;6,(VALUE(MID(Tabela2[[#This Row],[Roll]],C$11,1))=0))=TRUE,"+",VALUE(MID(Tabela2[[#This Row],[Roll]],C$11,1))),Table1[#All],C$11+1,FALSE)</f>
        <v>Loiro</v>
      </c>
      <c r="D30" s="3" t="str">
        <f>VLOOKUP(IF(OR(VALUE(MID(Tabela2[[#This Row],[Roll]],D$11,1))&gt;6,(VALUE(MID(Tabela2[[#This Row],[Roll]],D$11,1))=0))=TRUE,"+",VALUE(MID(Tabela2[[#This Row],[Roll]],D$11,1))),Table1[#All],D$11+1,FALSE)</f>
        <v>NB</v>
      </c>
      <c r="E30" s="3" t="str">
        <f>VLOOKUP(IF(OR(VALUE(MID(Tabela2[[#This Row],[Roll]],E$11,1))&gt;6,(VALUE(MID(Tabela2[[#This Row],[Roll]],E$11,1))=0))=TRUE,"+",VALUE(MID(Tabela2[[#This Row],[Roll]],E$11,1))),Table1[#All],E$11+1,FALSE)</f>
        <v>Spooky</v>
      </c>
      <c r="F30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30" s="36"/>
      <c r="H3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Loiro, Turista Spooky</v>
      </c>
      <c r="I30" s="52"/>
    </row>
    <row r="31" spans="1:9" ht="12" x14ac:dyDescent="0.2">
      <c r="A31" s="33">
        <v>53181</v>
      </c>
      <c r="B31" s="35" t="str">
        <f>VLOOKUP(IF(OR(VALUE(MID(Tabela2[[#This Row],[Roll]],B$11,1))&gt;6,(VALUE(MID(Tabela2[[#This Row],[Roll]],B$11,1))=0))=TRUE,"+",VALUE(MID(Tabela2[[#This Row],[Roll]],B$11,1))),Table1[#All],B$11+1,FALSE)</f>
        <v>Orc</v>
      </c>
      <c r="C31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31" s="35" t="str">
        <f>VLOOKUP(IF(OR(VALUE(MID(Tabela2[[#This Row],[Roll]],D$11,1))&gt;6,(VALUE(MID(Tabela2[[#This Row],[Roll]],D$11,1))=0))=TRUE,"+",VALUE(MID(Tabela2[[#This Row],[Roll]],D$11,1))),Table1[#All],D$11+1,FALSE)</f>
        <v>Masc</v>
      </c>
      <c r="E31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31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31" s="35" t="s">
        <v>31</v>
      </c>
      <c r="H31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Branco, Nobre</v>
      </c>
      <c r="I31" s="53"/>
    </row>
    <row r="32" spans="1:9" ht="12" x14ac:dyDescent="0.2">
      <c r="A32" s="33">
        <v>31035</v>
      </c>
      <c r="B32" s="35" t="str">
        <f>VLOOKUP(IF(OR(VALUE(MID(Tabela2[[#This Row],[Roll]],B$11,1))&gt;6,(VALUE(MID(Tabela2[[#This Row],[Roll]],B$11,1))=0))=TRUE,"+",VALUE(MID(Tabela2[[#This Row],[Roll]],B$11,1))),Table1[#All],B$11+1,FALSE)</f>
        <v>Hobgoblin</v>
      </c>
      <c r="C32" s="35" t="str">
        <f>VLOOKUP(IF(OR(VALUE(MID(Tabela2[[#This Row],[Roll]],C$11,1))&gt;6,(VALUE(MID(Tabela2[[#This Row],[Roll]],C$11,1))=0))=TRUE,"+",VALUE(MID(Tabela2[[#This Row],[Roll]],C$11,1))),Table1[#All],C$11+1,FALSE)</f>
        <v>Careca</v>
      </c>
      <c r="D32" s="35" t="str">
        <f>VLOOKUP(IF(OR(VALUE(MID(Tabela2[[#This Row],[Roll]],D$11,1))&gt;6,(VALUE(MID(Tabela2[[#This Row],[Roll]],D$11,1))=0))=TRUE,"+",VALUE(MID(Tabela2[[#This Row],[Roll]],D$11,1))),Table1[#All],D$11+1,FALSE)</f>
        <v>Masc</v>
      </c>
      <c r="E32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32" s="35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32" s="37" t="s">
        <v>31</v>
      </c>
      <c r="H32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Careca, Religious Reasons Country</v>
      </c>
      <c r="I32" s="53"/>
    </row>
    <row r="33" spans="1:9" ht="12" hidden="1" x14ac:dyDescent="0.2">
      <c r="A33">
        <v>18755</v>
      </c>
      <c r="B33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33" s="3" t="str">
        <f>VLOOKUP(IF(OR(VALUE(MID(Tabela2[[#This Row],[Roll]],C$11,1))&gt;6,(VALUE(MID(Tabela2[[#This Row],[Roll]],C$11,1))=0))=TRUE,"+",VALUE(MID(Tabela2[[#This Row],[Roll]],C$11,1))),Table1[#All],C$11+1,FALSE)</f>
        <v>Preto</v>
      </c>
      <c r="D33" s="3" t="str">
        <f>VLOOKUP(IF(OR(VALUE(MID(Tabela2[[#This Row],[Roll]],D$11,1))&gt;6,(VALUE(MID(Tabela2[[#This Row],[Roll]],D$11,1))=0))=TRUE,"+",VALUE(MID(Tabela2[[#This Row],[Roll]],D$11,1))),Table1[#All],D$11+1,FALSE)</f>
        <v>Masc</v>
      </c>
      <c r="E33" s="3" t="str">
        <f>VLOOKUP(IF(OR(VALUE(MID(Tabela2[[#This Row],[Roll]],E$11,1))&gt;6,(VALUE(MID(Tabela2[[#This Row],[Roll]],E$11,1))=0))=TRUE,"+",VALUE(MID(Tabela2[[#This Row],[Roll]],E$11,1))),Table1[#All],E$11+1,FALSE)</f>
        <v>Spooky</v>
      </c>
      <c r="F33" s="3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33" s="36"/>
      <c r="H3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Religious Reasons Spooky</v>
      </c>
      <c r="I33" s="52"/>
    </row>
    <row r="34" spans="1:9" ht="12" hidden="1" x14ac:dyDescent="0.2">
      <c r="A34">
        <v>67319</v>
      </c>
      <c r="B34" s="3" t="str">
        <f>VLOOKUP(IF(OR(VALUE(MID(Tabela2[[#This Row],[Roll]],B$11,1))&gt;6,(VALUE(MID(Tabela2[[#This Row],[Roll]],B$11,1))=0))=TRUE,"+",VALUE(MID(Tabela2[[#This Row],[Roll]],B$11,1))),Table1[#All],B$11+1,FALSE)</f>
        <v>Tabaxi</v>
      </c>
      <c r="C34" s="3" t="str">
        <f>VLOOKUP(IF(OR(VALUE(MID(Tabela2[[#This Row],[Roll]],C$11,1))&gt;6,(VALUE(MID(Tabela2[[#This Row],[Roll]],C$11,1))=0))=TRUE,"+",VALUE(MID(Tabela2[[#This Row],[Roll]],C$11,1))),Table1[#All],C$11+1,FALSE)</f>
        <v>Preto</v>
      </c>
      <c r="D34" s="3" t="str">
        <f>VLOOKUP(IF(OR(VALUE(MID(Tabela2[[#This Row],[Roll]],D$11,1))&gt;6,(VALUE(MID(Tabela2[[#This Row],[Roll]],D$11,1))=0))=TRUE,"+",VALUE(MID(Tabela2[[#This Row],[Roll]],D$11,1))),Table1[#All],D$11+1,FALSE)</f>
        <v>NB</v>
      </c>
      <c r="E34" s="3" t="str">
        <f>VLOOKUP(IF(OR(VALUE(MID(Tabela2[[#This Row],[Roll]],E$11,1))&gt;6,(VALUE(MID(Tabela2[[#This Row],[Roll]],E$11,1))=0))=TRUE,"+",VALUE(MID(Tabela2[[#This Row],[Roll]],E$11,1))),Table1[#All],E$11+1,FALSE)</f>
        <v>Soft</v>
      </c>
      <c r="F34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34" s="36"/>
      <c r="H3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Preto, Turista Soft</v>
      </c>
      <c r="I34" s="52"/>
    </row>
    <row r="35" spans="1:9" ht="12" hidden="1" x14ac:dyDescent="0.2">
      <c r="A35">
        <v>47503</v>
      </c>
      <c r="B35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35" s="3" t="str">
        <f>VLOOKUP(IF(OR(VALUE(MID(Tabela2[[#This Row],[Roll]],C$11,1))&gt;6,(VALUE(MID(Tabela2[[#This Row],[Roll]],C$11,1))=0))=TRUE,"+",VALUE(MID(Tabela2[[#This Row],[Roll]],C$11,1))),Table1[#All],C$11+1,FALSE)</f>
        <v>Preto</v>
      </c>
      <c r="D35" s="3" t="str">
        <f>VLOOKUP(IF(OR(VALUE(MID(Tabela2[[#This Row],[Roll]],D$11,1))&gt;6,(VALUE(MID(Tabela2[[#This Row],[Roll]],D$11,1))=0))=TRUE,"+",VALUE(MID(Tabela2[[#This Row],[Roll]],D$11,1))),Table1[#All],D$11+1,FALSE)</f>
        <v>Fem</v>
      </c>
      <c r="E35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35" s="3" t="str">
        <f>VLOOKUP(IF(OR(VALUE(MID(Tabela2[[#This Row],[Roll]],F$11,1))&gt;6,(VALUE(MID(Tabela2[[#This Row],[Roll]],F$11,1))=0))=TRUE,"+",VALUE(MID(Tabela2[[#This Row],[Roll]],F$11,1))),Table1[#All],F$11+1,FALSE)</f>
        <v>Fazendeiro</v>
      </c>
      <c r="G35" s="36"/>
      <c r="H3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Goblin, Cabelo Preto, Fazendeiro</v>
      </c>
      <c r="I35" s="52"/>
    </row>
    <row r="36" spans="1:9" ht="12" hidden="1" x14ac:dyDescent="0.2">
      <c r="A36">
        <v>30667</v>
      </c>
      <c r="B36" s="3" t="str">
        <f>VLOOKUP(IF(OR(VALUE(MID(Tabela2[[#This Row],[Roll]],B$11,1))&gt;6,(VALUE(MID(Tabela2[[#This Row],[Roll]],B$11,1))=0))=TRUE,"+",VALUE(MID(Tabela2[[#This Row],[Roll]],B$11,1))),Table1[#All],B$11+1,FALSE)</f>
        <v>Hobgoblin</v>
      </c>
      <c r="C36" s="3" t="str">
        <f>VLOOKUP(IF(OR(VALUE(MID(Tabela2[[#This Row],[Roll]],C$11,1))&gt;6,(VALUE(MID(Tabela2[[#This Row],[Roll]],C$11,1))=0))=TRUE,"+",VALUE(MID(Tabela2[[#This Row],[Roll]],C$11,1))),Table1[#All],C$11+1,FALSE)</f>
        <v>Preto</v>
      </c>
      <c r="D36" s="3" t="str">
        <f>VLOOKUP(IF(OR(VALUE(MID(Tabela2[[#This Row],[Roll]],D$11,1))&gt;6,(VALUE(MID(Tabela2[[#This Row],[Roll]],D$11,1))=0))=TRUE,"+",VALUE(MID(Tabela2[[#This Row],[Roll]],D$11,1))),Table1[#All],D$11+1,FALSE)</f>
        <v>None</v>
      </c>
      <c r="E36" s="3" t="str">
        <f>VLOOKUP(IF(OR(VALUE(MID(Tabela2[[#This Row],[Roll]],E$11,1))&gt;6,(VALUE(MID(Tabela2[[#This Row],[Roll]],E$11,1))=0))=TRUE,"+",VALUE(MID(Tabela2[[#This Row],[Roll]],E$11,1))),Table1[#All],E$11+1,FALSE)</f>
        <v>Goofy</v>
      </c>
      <c r="F36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36" s="36"/>
      <c r="H3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Hobgoblin, Cabelo Preto, Turista Goofy</v>
      </c>
      <c r="I36" s="52"/>
    </row>
    <row r="37" spans="1:9" ht="12" hidden="1" x14ac:dyDescent="0.2">
      <c r="A37">
        <v>51617</v>
      </c>
      <c r="B37" s="3" t="str">
        <f>VLOOKUP(IF(OR(VALUE(MID(Tabela2[[#This Row],[Roll]],B$11,1))&gt;6,(VALUE(MID(Tabela2[[#This Row],[Roll]],B$11,1))=0))=TRUE,"+",VALUE(MID(Tabela2[[#This Row],[Roll]],B$11,1))),Table1[#All],B$11+1,FALSE)</f>
        <v>Orc</v>
      </c>
      <c r="C37" s="3" t="str">
        <f>VLOOKUP(IF(OR(VALUE(MID(Tabela2[[#This Row],[Roll]],C$11,1))&gt;6,(VALUE(MID(Tabela2[[#This Row],[Roll]],C$11,1))=0))=TRUE,"+",VALUE(MID(Tabela2[[#This Row],[Roll]],C$11,1))),Table1[#All],C$11+1,FALSE)</f>
        <v>Careca</v>
      </c>
      <c r="D37" s="3" t="str">
        <f>VLOOKUP(IF(OR(VALUE(MID(Tabela2[[#This Row],[Roll]],D$11,1))&gt;6,(VALUE(MID(Tabela2[[#This Row],[Roll]],D$11,1))=0))=TRUE,"+",VALUE(MID(Tabela2[[#This Row],[Roll]],D$11,1))),Table1[#All],D$11+1,FALSE)</f>
        <v>None</v>
      </c>
      <c r="E37" s="3" t="str">
        <f>VLOOKUP(IF(OR(VALUE(MID(Tabela2[[#This Row],[Roll]],E$11,1))&gt;6,(VALUE(MID(Tabela2[[#This Row],[Roll]],E$11,1))=0))=TRUE,"+",VALUE(MID(Tabela2[[#This Row],[Roll]],E$11,1))),Table1[#All],E$11+1,FALSE)</f>
        <v>Soft</v>
      </c>
      <c r="F37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37" s="36"/>
      <c r="H3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Orc, Cabelo Careca, Turista Soft</v>
      </c>
      <c r="I37" s="52"/>
    </row>
    <row r="38" spans="1:9" ht="12" hidden="1" x14ac:dyDescent="0.2">
      <c r="A38">
        <v>12448</v>
      </c>
      <c r="B38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38" s="3" t="str">
        <f>VLOOKUP(IF(OR(VALUE(MID(Tabela2[[#This Row],[Roll]],C$11,1))&gt;6,(VALUE(MID(Tabela2[[#This Row],[Roll]],C$11,1))=0))=TRUE,"+",VALUE(MID(Tabela2[[#This Row],[Roll]],C$11,1))),Table1[#All],C$11+1,FALSE)</f>
        <v>Azul Escuro</v>
      </c>
      <c r="D38" s="3" t="str">
        <f>VLOOKUP(IF(OR(VALUE(MID(Tabela2[[#This Row],[Roll]],D$11,1))&gt;6,(VALUE(MID(Tabela2[[#This Row],[Roll]],D$11,1))=0))=TRUE,"+",VALUE(MID(Tabela2[[#This Row],[Roll]],D$11,1))),Table1[#All],D$11+1,FALSE)</f>
        <v>NB</v>
      </c>
      <c r="E38" s="3" t="str">
        <f>VLOOKUP(IF(OR(VALUE(MID(Tabela2[[#This Row],[Roll]],E$11,1))&gt;6,(VALUE(MID(Tabela2[[#This Row],[Roll]],E$11,1))=0))=TRUE,"+",VALUE(MID(Tabela2[[#This Row],[Roll]],E$11,1))),Table1[#All],E$11+1,FALSE)</f>
        <v>Fancy</v>
      </c>
      <c r="F38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38" s="36"/>
      <c r="H3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Aasimar, Cabelo Azul Escuro, Turista Fancy</v>
      </c>
      <c r="I38" s="52"/>
    </row>
    <row r="39" spans="1:9" ht="12" x14ac:dyDescent="0.2">
      <c r="A39" s="33">
        <v>45020</v>
      </c>
      <c r="B39" s="35" t="str">
        <f>VLOOKUP(IF(OR(VALUE(MID(Tabela2[[#This Row],[Roll]],B$11,1))&gt;6,(VALUE(MID(Tabela2[[#This Row],[Roll]],B$11,1))=0))=TRUE,"+",VALUE(MID(Tabela2[[#This Row],[Roll]],B$11,1))),Table1[#All],B$11+1,FALSE)</f>
        <v>Goblin</v>
      </c>
      <c r="C39" s="35" t="str">
        <f>VLOOKUP(IF(OR(VALUE(MID(Tabela2[[#This Row],[Roll]],C$11,1))&gt;6,(VALUE(MID(Tabela2[[#This Row],[Roll]],C$11,1))=0))=TRUE,"+",VALUE(MID(Tabela2[[#This Row],[Roll]],C$11,1))),Table1[#All],C$11+1,FALSE)</f>
        <v>Ruivo</v>
      </c>
      <c r="D39" s="35" t="str">
        <f>VLOOKUP(IF(OR(VALUE(MID(Tabela2[[#This Row],[Roll]],D$11,1))&gt;6,(VALUE(MID(Tabela2[[#This Row],[Roll]],D$11,1))=0))=TRUE,"+",VALUE(MID(Tabela2[[#This Row],[Roll]],D$11,1))),Table1[#All],D$11+1,FALSE)</f>
        <v>Masc</v>
      </c>
      <c r="E39" s="35" t="str">
        <f>VLOOKUP(IF(OR(VALUE(MID(Tabela2[[#This Row],[Roll]],E$11,1))&gt;6,(VALUE(MID(Tabela2[[#This Row],[Roll]],E$11,1))=0))=TRUE,"+",VALUE(MID(Tabela2[[#This Row],[Roll]],E$11,1))),Table1[#All],E$11+1,FALSE)</f>
        <v>Punk</v>
      </c>
      <c r="F39" s="35" t="str">
        <f>VLOOKUP(IF(OR(VALUE(MID(Tabela2[[#This Row],[Roll]],F$11,1))&gt;6,(VALUE(MID(Tabela2[[#This Row],[Roll]],F$11,1))=0))=TRUE,"+",VALUE(MID(Tabela2[[#This Row],[Roll]],F$11,1))),Table1[#All],F$11+1,FALSE)</f>
        <v>Turista</v>
      </c>
      <c r="G39" s="37" t="s">
        <v>31</v>
      </c>
      <c r="H39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Ruivo, Turista Punk</v>
      </c>
      <c r="I39" s="53"/>
    </row>
    <row r="40" spans="1:9" ht="12" hidden="1" x14ac:dyDescent="0.2">
      <c r="A40">
        <v>35940</v>
      </c>
      <c r="B40" s="3" t="str">
        <f>VLOOKUP(IF(OR(VALUE(MID(Tabela2[[#This Row],[Roll]],B$11,1))&gt;6,(VALUE(MID(Tabela2[[#This Row],[Roll]],B$11,1))=0))=TRUE,"+",VALUE(MID(Tabela2[[#This Row],[Roll]],B$11,1))),Table1[#All],B$11+1,FALSE)</f>
        <v>Hobgoblin</v>
      </c>
      <c r="C40" s="3" t="str">
        <f>VLOOKUP(IF(OR(VALUE(MID(Tabela2[[#This Row],[Roll]],C$11,1))&gt;6,(VALUE(MID(Tabela2[[#This Row],[Roll]],C$11,1))=0))=TRUE,"+",VALUE(MID(Tabela2[[#This Row],[Roll]],C$11,1))),Table1[#All],C$11+1,FALSE)</f>
        <v>Ruivo</v>
      </c>
      <c r="D40" s="3" t="str">
        <f>VLOOKUP(IF(OR(VALUE(MID(Tabela2[[#This Row],[Roll]],D$11,1))&gt;6,(VALUE(MID(Tabela2[[#This Row],[Roll]],D$11,1))=0))=TRUE,"+",VALUE(MID(Tabela2[[#This Row],[Roll]],D$11,1))),Table1[#All],D$11+1,FALSE)</f>
        <v>Masc</v>
      </c>
      <c r="E40" s="3" t="str">
        <f>VLOOKUP(IF(OR(VALUE(MID(Tabela2[[#This Row],[Roll]],E$11,1))&gt;6,(VALUE(MID(Tabela2[[#This Row],[Roll]],E$11,1))=0))=TRUE,"+",VALUE(MID(Tabela2[[#This Row],[Roll]],E$11,1))),Table1[#All],E$11+1,FALSE)</f>
        <v>Fancy</v>
      </c>
      <c r="F40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0" s="36"/>
      <c r="H4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Ruivo, Turista Fancy</v>
      </c>
      <c r="I40" s="52"/>
    </row>
    <row r="41" spans="1:9" ht="12" hidden="1" x14ac:dyDescent="0.2">
      <c r="A41">
        <v>33855</v>
      </c>
      <c r="B41" s="3" t="str">
        <f>VLOOKUP(IF(OR(VALUE(MID(Tabela2[[#This Row],[Roll]],B$11,1))&gt;6,(VALUE(MID(Tabela2[[#This Row],[Roll]],B$11,1))=0))=TRUE,"+",VALUE(MID(Tabela2[[#This Row],[Roll]],B$11,1))),Table1[#All],B$11+1,FALSE)</f>
        <v>Hobgoblin</v>
      </c>
      <c r="C41" s="3" t="str">
        <f>VLOOKUP(IF(OR(VALUE(MID(Tabela2[[#This Row],[Roll]],C$11,1))&gt;6,(VALUE(MID(Tabela2[[#This Row],[Roll]],C$11,1))=0))=TRUE,"+",VALUE(MID(Tabela2[[#This Row],[Roll]],C$11,1))),Table1[#All],C$11+1,FALSE)</f>
        <v>Branco</v>
      </c>
      <c r="D41" s="3" t="str">
        <f>VLOOKUP(IF(OR(VALUE(MID(Tabela2[[#This Row],[Roll]],D$11,1))&gt;6,(VALUE(MID(Tabela2[[#This Row],[Roll]],D$11,1))=0))=TRUE,"+",VALUE(MID(Tabela2[[#This Row],[Roll]],D$11,1))),Table1[#All],D$11+1,FALSE)</f>
        <v>Masc</v>
      </c>
      <c r="E41" s="3" t="str">
        <f>VLOOKUP(IF(OR(VALUE(MID(Tabela2[[#This Row],[Roll]],E$11,1))&gt;6,(VALUE(MID(Tabela2[[#This Row],[Roll]],E$11,1))=0))=TRUE,"+",VALUE(MID(Tabela2[[#This Row],[Roll]],E$11,1))),Table1[#All],E$11+1,FALSE)</f>
        <v>Spooky</v>
      </c>
      <c r="F41" s="3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41" s="36"/>
      <c r="H4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Branco, Religious Reasons Spooky</v>
      </c>
      <c r="I41" s="52"/>
    </row>
    <row r="42" spans="1:9" ht="12" x14ac:dyDescent="0.2">
      <c r="A42" s="33">
        <v>29711</v>
      </c>
      <c r="B42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42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42" s="35" t="str">
        <f>VLOOKUP(IF(OR(VALUE(MID(Tabela2[[#This Row],[Roll]],D$11,1))&gt;6,(VALUE(MID(Tabela2[[#This Row],[Roll]],D$11,1))=0))=TRUE,"+",VALUE(MID(Tabela2[[#This Row],[Roll]],D$11,1))),Table1[#All],D$11+1,FALSE)</f>
        <v>Masc</v>
      </c>
      <c r="E42" s="35" t="str">
        <f>VLOOKUP(IF(OR(VALUE(MID(Tabela2[[#This Row],[Roll]],E$11,1))&gt;6,(VALUE(MID(Tabela2[[#This Row],[Roll]],E$11,1))=0))=TRUE,"+",VALUE(MID(Tabela2[[#This Row],[Roll]],E$11,1))),Table1[#All],E$11+1,FALSE)</f>
        <v>Soft</v>
      </c>
      <c r="F42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42" s="37" t="s">
        <v>31</v>
      </c>
      <c r="H42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Nobre Soft</v>
      </c>
      <c r="I42" s="53"/>
    </row>
    <row r="43" spans="1:9" ht="12" hidden="1" x14ac:dyDescent="0.2">
      <c r="A43">
        <v>64999</v>
      </c>
      <c r="B43" s="3" t="str">
        <f>VLOOKUP(IF(OR(VALUE(MID(Tabela2[[#This Row],[Roll]],B$11,1))&gt;6,(VALUE(MID(Tabela2[[#This Row],[Roll]],B$11,1))=0))=TRUE,"+",VALUE(MID(Tabela2[[#This Row],[Roll]],B$11,1))),Table1[#All],B$11+1,FALSE)</f>
        <v>Tabaxi</v>
      </c>
      <c r="C43" s="3" t="str">
        <f>VLOOKUP(IF(OR(VALUE(MID(Tabela2[[#This Row],[Roll]],C$11,1))&gt;6,(VALUE(MID(Tabela2[[#This Row],[Roll]],C$11,1))=0))=TRUE,"+",VALUE(MID(Tabela2[[#This Row],[Roll]],C$11,1))),Table1[#All],C$11+1,FALSE)</f>
        <v>Loiro</v>
      </c>
      <c r="D43" s="3" t="str">
        <f>VLOOKUP(IF(OR(VALUE(MID(Tabela2[[#This Row],[Roll]],D$11,1))&gt;6,(VALUE(MID(Tabela2[[#This Row],[Roll]],D$11,1))=0))=TRUE,"+",VALUE(MID(Tabela2[[#This Row],[Roll]],D$11,1))),Table1[#All],D$11+1,FALSE)</f>
        <v>Masc</v>
      </c>
      <c r="E43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43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3" s="36"/>
      <c r="H4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Loiro, Turista</v>
      </c>
      <c r="I43" s="52"/>
    </row>
    <row r="44" spans="1:9" ht="12" hidden="1" x14ac:dyDescent="0.2">
      <c r="A44">
        <v>40229</v>
      </c>
      <c r="B44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44" s="3" t="str">
        <f>VLOOKUP(IF(OR(VALUE(MID(Tabela2[[#This Row],[Roll]],C$11,1))&gt;6,(VALUE(MID(Tabela2[[#This Row],[Roll]],C$11,1))=0))=TRUE,"+",VALUE(MID(Tabela2[[#This Row],[Roll]],C$11,1))),Table1[#All],C$11+1,FALSE)</f>
        <v>Preto</v>
      </c>
      <c r="D44" s="3" t="str">
        <f>VLOOKUP(IF(OR(VALUE(MID(Tabela2[[#This Row],[Roll]],D$11,1))&gt;6,(VALUE(MID(Tabela2[[#This Row],[Roll]],D$11,1))=0))=TRUE,"+",VALUE(MID(Tabela2[[#This Row],[Roll]],D$11,1))),Table1[#All],D$11+1,FALSE)</f>
        <v>Fem</v>
      </c>
      <c r="E44" s="3" t="str">
        <f>VLOOKUP(IF(OR(VALUE(MID(Tabela2[[#This Row],[Roll]],E$11,1))&gt;6,(VALUE(MID(Tabela2[[#This Row],[Roll]],E$11,1))=0))=TRUE,"+",VALUE(MID(Tabela2[[#This Row],[Roll]],E$11,1))),Table1[#All],E$11+1,FALSE)</f>
        <v>Punk</v>
      </c>
      <c r="F44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4" s="36"/>
      <c r="H4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Goblin, Cabelo Preto, Turista Punk</v>
      </c>
      <c r="I44" s="52"/>
    </row>
    <row r="45" spans="1:9" ht="12" x14ac:dyDescent="0.2">
      <c r="A45" s="33">
        <v>22161</v>
      </c>
      <c r="B45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45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45" s="35" t="str">
        <f>VLOOKUP(IF(OR(VALUE(MID(Tabela2[[#This Row],[Roll]],D$11,1))&gt;6,(VALUE(MID(Tabela2[[#This Row],[Roll]],D$11,1))=0))=TRUE,"+",VALUE(MID(Tabela2[[#This Row],[Roll]],D$11,1))),Table1[#All],D$11+1,FALSE)</f>
        <v>Masc</v>
      </c>
      <c r="E45" s="35" t="str">
        <f>VLOOKUP(IF(OR(VALUE(MID(Tabela2[[#This Row],[Roll]],E$11,1))&gt;6,(VALUE(MID(Tabela2[[#This Row],[Roll]],E$11,1))=0))=TRUE,"+",VALUE(MID(Tabela2[[#This Row],[Roll]],E$11,1))),Table1[#All],E$11+1,FALSE)</f>
        <v>Goofy</v>
      </c>
      <c r="F45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45" s="37" t="s">
        <v>31</v>
      </c>
      <c r="H4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Azul Escuro, Nobre Goofy</v>
      </c>
      <c r="I45" s="53"/>
    </row>
    <row r="46" spans="1:9" ht="12" hidden="1" x14ac:dyDescent="0.2">
      <c r="A46">
        <v>39607</v>
      </c>
      <c r="B46" s="3" t="str">
        <f>VLOOKUP(IF(OR(VALUE(MID(Tabela2[[#This Row],[Roll]],B$11,1))&gt;6,(VALUE(MID(Tabela2[[#This Row],[Roll]],B$11,1))=0))=TRUE,"+",VALUE(MID(Tabela2[[#This Row],[Roll]],B$11,1))),Table1[#All],B$11+1,FALSE)</f>
        <v>Hobgoblin</v>
      </c>
      <c r="C46" s="3" t="str">
        <f>VLOOKUP(IF(OR(VALUE(MID(Tabela2[[#This Row],[Roll]],C$11,1))&gt;6,(VALUE(MID(Tabela2[[#This Row],[Roll]],C$11,1))=0))=TRUE,"+",VALUE(MID(Tabela2[[#This Row],[Roll]],C$11,1))),Table1[#All],C$11+1,FALSE)</f>
        <v>Preto</v>
      </c>
      <c r="D46" s="3" t="str">
        <f>VLOOKUP(IF(OR(VALUE(MID(Tabela2[[#This Row],[Roll]],D$11,1))&gt;6,(VALUE(MID(Tabela2[[#This Row],[Roll]],D$11,1))=0))=TRUE,"+",VALUE(MID(Tabela2[[#This Row],[Roll]],D$11,1))),Table1[#All],D$11+1,FALSE)</f>
        <v>None</v>
      </c>
      <c r="E46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46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6" s="36"/>
      <c r="H4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Hobgoblin, Cabelo Preto, Turista</v>
      </c>
      <c r="I46" s="52"/>
    </row>
    <row r="47" spans="1:9" ht="12" hidden="1" x14ac:dyDescent="0.2">
      <c r="A47">
        <v>70997</v>
      </c>
      <c r="B47" s="3" t="str">
        <f>VLOOKUP(IF(OR(VALUE(MID(Tabela2[[#This Row],[Roll]],B$11,1))&gt;6,(VALUE(MID(Tabela2[[#This Row],[Roll]],B$11,1))=0))=TRUE,"+",VALUE(MID(Tabela2[[#This Row],[Roll]],B$11,1))),Table1[#All],B$11+1,FALSE)</f>
        <v>Other</v>
      </c>
      <c r="C47" s="3" t="str">
        <f>VLOOKUP(IF(OR(VALUE(MID(Tabela2[[#This Row],[Roll]],C$11,1))&gt;6,(VALUE(MID(Tabela2[[#This Row],[Roll]],C$11,1))=0))=TRUE,"+",VALUE(MID(Tabela2[[#This Row],[Roll]],C$11,1))),Table1[#All],C$11+1,FALSE)</f>
        <v>Preto</v>
      </c>
      <c r="D47" s="3" t="str">
        <f>VLOOKUP(IF(OR(VALUE(MID(Tabela2[[#This Row],[Roll]],D$11,1))&gt;6,(VALUE(MID(Tabela2[[#This Row],[Roll]],D$11,1))=0))=TRUE,"+",VALUE(MID(Tabela2[[#This Row],[Roll]],D$11,1))),Table1[#All],D$11+1,FALSE)</f>
        <v>Masc</v>
      </c>
      <c r="E47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47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7" s="36"/>
      <c r="H4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Other, Cabelo Preto, Turista</v>
      </c>
      <c r="I47" s="52"/>
    </row>
    <row r="48" spans="1:9" ht="12" hidden="1" x14ac:dyDescent="0.2">
      <c r="A48">
        <v>62065</v>
      </c>
      <c r="B48" s="3" t="str">
        <f>VLOOKUP(IF(OR(VALUE(MID(Tabela2[[#This Row],[Roll]],B$11,1))&gt;6,(VALUE(MID(Tabela2[[#This Row],[Roll]],B$11,1))=0))=TRUE,"+",VALUE(MID(Tabela2[[#This Row],[Roll]],B$11,1))),Table1[#All],B$11+1,FALSE)</f>
        <v>Tabaxi</v>
      </c>
      <c r="C48" s="3" t="str">
        <f>VLOOKUP(IF(OR(VALUE(MID(Tabela2[[#This Row],[Roll]],C$11,1))&gt;6,(VALUE(MID(Tabela2[[#This Row],[Roll]],C$11,1))=0))=TRUE,"+",VALUE(MID(Tabela2[[#This Row],[Roll]],C$11,1))),Table1[#All],C$11+1,FALSE)</f>
        <v>Azul Escuro</v>
      </c>
      <c r="D48" s="3" t="str">
        <f>VLOOKUP(IF(OR(VALUE(MID(Tabela2[[#This Row],[Roll]],D$11,1))&gt;6,(VALUE(MID(Tabela2[[#This Row],[Roll]],D$11,1))=0))=TRUE,"+",VALUE(MID(Tabela2[[#This Row],[Roll]],D$11,1))),Table1[#All],D$11+1,FALSE)</f>
        <v>Masc</v>
      </c>
      <c r="E48" s="3" t="str">
        <f>VLOOKUP(IF(OR(VALUE(MID(Tabela2[[#This Row],[Roll]],E$11,1))&gt;6,(VALUE(MID(Tabela2[[#This Row],[Roll]],E$11,1))=0))=TRUE,"+",VALUE(MID(Tabela2[[#This Row],[Roll]],E$11,1))),Table1[#All],E$11+1,FALSE)</f>
        <v>Goofy</v>
      </c>
      <c r="F48" s="3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48" s="36"/>
      <c r="H4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Azul Escuro, Religious Reasons Goofy</v>
      </c>
      <c r="I48" s="52"/>
    </row>
    <row r="49" spans="1:9" ht="12" hidden="1" x14ac:dyDescent="0.2">
      <c r="A49">
        <v>44148</v>
      </c>
      <c r="B49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49" s="3" t="str">
        <f>VLOOKUP(IF(OR(VALUE(MID(Tabela2[[#This Row],[Roll]],C$11,1))&gt;6,(VALUE(MID(Tabela2[[#This Row],[Roll]],C$11,1))=0))=TRUE,"+",VALUE(MID(Tabela2[[#This Row],[Roll]],C$11,1))),Table1[#All],C$11+1,FALSE)</f>
        <v>Loiro</v>
      </c>
      <c r="D49" s="3" t="str">
        <f>VLOOKUP(IF(OR(VALUE(MID(Tabela2[[#This Row],[Roll]],D$11,1))&gt;6,(VALUE(MID(Tabela2[[#This Row],[Roll]],D$11,1))=0))=TRUE,"+",VALUE(MID(Tabela2[[#This Row],[Roll]],D$11,1))),Table1[#All],D$11+1,FALSE)</f>
        <v>Masc</v>
      </c>
      <c r="E49" s="3" t="str">
        <f>VLOOKUP(IF(OR(VALUE(MID(Tabela2[[#This Row],[Roll]],E$11,1))&gt;6,(VALUE(MID(Tabela2[[#This Row],[Roll]],E$11,1))=0))=TRUE,"+",VALUE(MID(Tabela2[[#This Row],[Roll]],E$11,1))),Table1[#All],E$11+1,FALSE)</f>
        <v>Fancy</v>
      </c>
      <c r="F49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49" s="36"/>
      <c r="H4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Loiro, Turista Fancy</v>
      </c>
      <c r="I49" s="52"/>
    </row>
    <row r="50" spans="1:9" ht="12" x14ac:dyDescent="0.2">
      <c r="A50" s="33">
        <v>56892</v>
      </c>
      <c r="B50" s="35" t="str">
        <f>VLOOKUP(IF(OR(VALUE(MID(Tabela2[[#This Row],[Roll]],B$11,1))&gt;6,(VALUE(MID(Tabela2[[#This Row],[Roll]],B$11,1))=0))=TRUE,"+",VALUE(MID(Tabela2[[#This Row],[Roll]],B$11,1))),Table1[#All],B$11+1,FALSE)</f>
        <v>Orc</v>
      </c>
      <c r="C50" s="35" t="str">
        <f>VLOOKUP(IF(OR(VALUE(MID(Tabela2[[#This Row],[Roll]],C$11,1))&gt;6,(VALUE(MID(Tabela2[[#This Row],[Roll]],C$11,1))=0))=TRUE,"+",VALUE(MID(Tabela2[[#This Row],[Roll]],C$11,1))),Table1[#All],C$11+1,FALSE)</f>
        <v>Castanho</v>
      </c>
      <c r="D50" s="35" t="str">
        <f>VLOOKUP(IF(OR(VALUE(MID(Tabela2[[#This Row],[Roll]],D$11,1))&gt;6,(VALUE(MID(Tabela2[[#This Row],[Roll]],D$11,1))=0))=TRUE,"+",VALUE(MID(Tabela2[[#This Row],[Roll]],D$11,1))),Table1[#All],D$11+1,FALSE)</f>
        <v>Masc</v>
      </c>
      <c r="E50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50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50" s="37" t="s">
        <v>31</v>
      </c>
      <c r="H50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Castanho, Aventureiro</v>
      </c>
      <c r="I50" s="53"/>
    </row>
    <row r="51" spans="1:9" ht="12" hidden="1" x14ac:dyDescent="0.2">
      <c r="A51">
        <v>47925</v>
      </c>
      <c r="B51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51" s="3" t="str">
        <f>VLOOKUP(IF(OR(VALUE(MID(Tabela2[[#This Row],[Roll]],C$11,1))&gt;6,(VALUE(MID(Tabela2[[#This Row],[Roll]],C$11,1))=0))=TRUE,"+",VALUE(MID(Tabela2[[#This Row],[Roll]],C$11,1))),Table1[#All],C$11+1,FALSE)</f>
        <v>Preto</v>
      </c>
      <c r="D51" s="3" t="str">
        <f>VLOOKUP(IF(OR(VALUE(MID(Tabela2[[#This Row],[Roll]],D$11,1))&gt;6,(VALUE(MID(Tabela2[[#This Row],[Roll]],D$11,1))=0))=TRUE,"+",VALUE(MID(Tabela2[[#This Row],[Roll]],D$11,1))),Table1[#All],D$11+1,FALSE)</f>
        <v>Masc</v>
      </c>
      <c r="E51" s="3" t="str">
        <f>VLOOKUP(IF(OR(VALUE(MID(Tabela2[[#This Row],[Roll]],E$11,1))&gt;6,(VALUE(MID(Tabela2[[#This Row],[Roll]],E$11,1))=0))=TRUE,"+",VALUE(MID(Tabela2[[#This Row],[Roll]],E$11,1))),Table1[#All],E$11+1,FALSE)</f>
        <v>Punk</v>
      </c>
      <c r="F51" s="3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51" s="36"/>
      <c r="H5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Religious Reasons Punk</v>
      </c>
      <c r="I51" s="52"/>
    </row>
    <row r="52" spans="1:9" ht="12" hidden="1" x14ac:dyDescent="0.2">
      <c r="A52">
        <v>53568</v>
      </c>
      <c r="B52" s="3" t="str">
        <f>VLOOKUP(IF(OR(VALUE(MID(Tabela2[[#This Row],[Roll]],B$11,1))&gt;6,(VALUE(MID(Tabela2[[#This Row],[Roll]],B$11,1))=0))=TRUE,"+",VALUE(MID(Tabela2[[#This Row],[Roll]],B$11,1))),Table1[#All],B$11+1,FALSE)</f>
        <v>Orc</v>
      </c>
      <c r="C52" s="3" t="str">
        <f>VLOOKUP(IF(OR(VALUE(MID(Tabela2[[#This Row],[Roll]],C$11,1))&gt;6,(VALUE(MID(Tabela2[[#This Row],[Roll]],C$11,1))=0))=TRUE,"+",VALUE(MID(Tabela2[[#This Row],[Roll]],C$11,1))),Table1[#All],C$11+1,FALSE)</f>
        <v>Branco</v>
      </c>
      <c r="D52" s="3" t="str">
        <f>VLOOKUP(IF(OR(VALUE(MID(Tabela2[[#This Row],[Roll]],D$11,1))&gt;6,(VALUE(MID(Tabela2[[#This Row],[Roll]],D$11,1))=0))=TRUE,"+",VALUE(MID(Tabela2[[#This Row],[Roll]],D$11,1))),Table1[#All],D$11+1,FALSE)</f>
        <v>Fem</v>
      </c>
      <c r="E52" s="3" t="str">
        <f>VLOOKUP(IF(OR(VALUE(MID(Tabela2[[#This Row],[Roll]],E$11,1))&gt;6,(VALUE(MID(Tabela2[[#This Row],[Roll]],E$11,1))=0))=TRUE,"+",VALUE(MID(Tabela2[[#This Row],[Roll]],E$11,1))),Table1[#All],E$11+1,FALSE)</f>
        <v>Goofy</v>
      </c>
      <c r="F52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52" s="36"/>
      <c r="H5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Orc, Cabelo Branco, Turista Goofy</v>
      </c>
      <c r="I52" s="52"/>
    </row>
    <row r="53" spans="1:9" ht="12" hidden="1" x14ac:dyDescent="0.2">
      <c r="A53">
        <v>26747</v>
      </c>
      <c r="B53" s="3" t="str">
        <f>VLOOKUP(IF(OR(VALUE(MID(Tabela2[[#This Row],[Roll]],B$11,1))&gt;6,(VALUE(MID(Tabela2[[#This Row],[Roll]],B$11,1))=0))=TRUE,"+",VALUE(MID(Tabela2[[#This Row],[Roll]],B$11,1))),Table1[#All],B$11+1,FALSE)</f>
        <v>Humano</v>
      </c>
      <c r="C53" s="3" t="str">
        <f>VLOOKUP(IF(OR(VALUE(MID(Tabela2[[#This Row],[Roll]],C$11,1))&gt;6,(VALUE(MID(Tabela2[[#This Row],[Roll]],C$11,1))=0))=TRUE,"+",VALUE(MID(Tabela2[[#This Row],[Roll]],C$11,1))),Table1[#All],C$11+1,FALSE)</f>
        <v>Castanho</v>
      </c>
      <c r="D53" s="3" t="str">
        <f>VLOOKUP(IF(OR(VALUE(MID(Tabela2[[#This Row],[Roll]],D$11,1))&gt;6,(VALUE(MID(Tabela2[[#This Row],[Roll]],D$11,1))=0))=TRUE,"+",VALUE(MID(Tabela2[[#This Row],[Roll]],D$11,1))),Table1[#All],D$11+1,FALSE)</f>
        <v>Masc</v>
      </c>
      <c r="E53" s="3" t="str">
        <f>VLOOKUP(IF(OR(VALUE(MID(Tabela2[[#This Row],[Roll]],E$11,1))&gt;6,(VALUE(MID(Tabela2[[#This Row],[Roll]],E$11,1))=0))=TRUE,"+",VALUE(MID(Tabela2[[#This Row],[Roll]],E$11,1))),Table1[#All],E$11+1,FALSE)</f>
        <v>Fancy</v>
      </c>
      <c r="F53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53" s="36"/>
      <c r="H5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Castanho, Turista Fancy</v>
      </c>
      <c r="I53" s="52"/>
    </row>
    <row r="54" spans="1:9" ht="12" x14ac:dyDescent="0.2">
      <c r="A54" s="33">
        <v>51974</v>
      </c>
      <c r="B54" s="35" t="str">
        <f>VLOOKUP(IF(OR(VALUE(MID(Tabela2[[#This Row],[Roll]],B$11,1))&gt;6,(VALUE(MID(Tabela2[[#This Row],[Roll]],B$11,1))=0))=TRUE,"+",VALUE(MID(Tabela2[[#This Row],[Roll]],B$11,1))),Table1[#All],B$11+1,FALSE)</f>
        <v>Orc</v>
      </c>
      <c r="C54" s="35" t="str">
        <f>VLOOKUP(IF(OR(VALUE(MID(Tabela2[[#This Row],[Roll]],C$11,1))&gt;6,(VALUE(MID(Tabela2[[#This Row],[Roll]],C$11,1))=0))=TRUE,"+",VALUE(MID(Tabela2[[#This Row],[Roll]],C$11,1))),Table1[#All],C$11+1,FALSE)</f>
        <v>Careca</v>
      </c>
      <c r="D54" s="35" t="str">
        <f>VLOOKUP(IF(OR(VALUE(MID(Tabela2[[#This Row],[Roll]],D$11,1))&gt;6,(VALUE(MID(Tabela2[[#This Row],[Roll]],D$11,1))=0))=TRUE,"+",VALUE(MID(Tabela2[[#This Row],[Roll]],D$11,1))),Table1[#All],D$11+1,FALSE)</f>
        <v>Masc</v>
      </c>
      <c r="E54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54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54" s="37" t="s">
        <v>31</v>
      </c>
      <c r="H54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Careca, Mercador</v>
      </c>
      <c r="I54" s="53" t="s">
        <v>90</v>
      </c>
    </row>
    <row r="55" spans="1:9" ht="12" x14ac:dyDescent="0.2">
      <c r="A55" s="33">
        <v>56164</v>
      </c>
      <c r="B55" s="35" t="str">
        <f>VLOOKUP(IF(OR(VALUE(MID(Tabela2[[#This Row],[Roll]],B$11,1))&gt;6,(VALUE(MID(Tabela2[[#This Row],[Roll]],B$11,1))=0))=TRUE,"+",VALUE(MID(Tabela2[[#This Row],[Roll]],B$11,1))),Table1[#All],B$11+1,FALSE)</f>
        <v>Orc</v>
      </c>
      <c r="C55" s="35" t="str">
        <f>VLOOKUP(IF(OR(VALUE(MID(Tabela2[[#This Row],[Roll]],C$11,1))&gt;6,(VALUE(MID(Tabela2[[#This Row],[Roll]],C$11,1))=0))=TRUE,"+",VALUE(MID(Tabela2[[#This Row],[Roll]],C$11,1))),Table1[#All],C$11+1,FALSE)</f>
        <v>Castanho</v>
      </c>
      <c r="D55" s="35" t="str">
        <f>VLOOKUP(IF(OR(VALUE(MID(Tabela2[[#This Row],[Roll]],D$11,1))&gt;6,(VALUE(MID(Tabela2[[#This Row],[Roll]],D$11,1))=0))=TRUE,"+",VALUE(MID(Tabela2[[#This Row],[Roll]],D$11,1))),Table1[#All],D$11+1,FALSE)</f>
        <v>Masc</v>
      </c>
      <c r="E55" s="35" t="str">
        <f>VLOOKUP(IF(OR(VALUE(MID(Tabela2[[#This Row],[Roll]],E$11,1))&gt;6,(VALUE(MID(Tabela2[[#This Row],[Roll]],E$11,1))=0))=TRUE,"+",VALUE(MID(Tabela2[[#This Row],[Roll]],E$11,1))),Table1[#All],E$11+1,FALSE)</f>
        <v>Goofy</v>
      </c>
      <c r="F55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55" s="37" t="s">
        <v>31</v>
      </c>
      <c r="H5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Castanho, Mercador Goofy</v>
      </c>
      <c r="I55" s="53" t="s">
        <v>90</v>
      </c>
    </row>
    <row r="56" spans="1:9" ht="12" hidden="1" x14ac:dyDescent="0.2">
      <c r="A56">
        <v>21227</v>
      </c>
      <c r="B56" s="3" t="str">
        <f>VLOOKUP(IF(OR(VALUE(MID(Tabela2[[#This Row],[Roll]],B$11,1))&gt;6,(VALUE(MID(Tabela2[[#This Row],[Roll]],B$11,1))=0))=TRUE,"+",VALUE(MID(Tabela2[[#This Row],[Roll]],B$11,1))),Table1[#All],B$11+1,FALSE)</f>
        <v>Humano</v>
      </c>
      <c r="C56" s="3" t="str">
        <f>VLOOKUP(IF(OR(VALUE(MID(Tabela2[[#This Row],[Roll]],C$11,1))&gt;6,(VALUE(MID(Tabela2[[#This Row],[Roll]],C$11,1))=0))=TRUE,"+",VALUE(MID(Tabela2[[#This Row],[Roll]],C$11,1))),Table1[#All],C$11+1,FALSE)</f>
        <v>Careca</v>
      </c>
      <c r="D56" s="3" t="str">
        <f>VLOOKUP(IF(OR(VALUE(MID(Tabela2[[#This Row],[Roll]],D$11,1))&gt;6,(VALUE(MID(Tabela2[[#This Row],[Roll]],D$11,1))=0))=TRUE,"+",VALUE(MID(Tabela2[[#This Row],[Roll]],D$11,1))),Table1[#All],D$11+1,FALSE)</f>
        <v>Fem</v>
      </c>
      <c r="E56" s="3" t="str">
        <f>VLOOKUP(IF(OR(VALUE(MID(Tabela2[[#This Row],[Roll]],E$11,1))&gt;6,(VALUE(MID(Tabela2[[#This Row],[Roll]],E$11,1))=0))=TRUE,"+",VALUE(MID(Tabela2[[#This Row],[Roll]],E$11,1))),Table1[#All],E$11+1,FALSE)</f>
        <v>Punk</v>
      </c>
      <c r="F56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56" s="36"/>
      <c r="H5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Careca, Turista Punk</v>
      </c>
      <c r="I56" s="52"/>
    </row>
    <row r="57" spans="1:9" ht="12" hidden="1" x14ac:dyDescent="0.2">
      <c r="A57">
        <v>14465</v>
      </c>
      <c r="B57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57" s="3" t="str">
        <f>VLOOKUP(IF(OR(VALUE(MID(Tabela2[[#This Row],[Roll]],C$11,1))&gt;6,(VALUE(MID(Tabela2[[#This Row],[Roll]],C$11,1))=0))=TRUE,"+",VALUE(MID(Tabela2[[#This Row],[Roll]],C$11,1))),Table1[#All],C$11+1,FALSE)</f>
        <v>Loiro</v>
      </c>
      <c r="D57" s="3" t="str">
        <f>VLOOKUP(IF(OR(VALUE(MID(Tabela2[[#This Row],[Roll]],D$11,1))&gt;6,(VALUE(MID(Tabela2[[#This Row],[Roll]],D$11,1))=0))=TRUE,"+",VALUE(MID(Tabela2[[#This Row],[Roll]],D$11,1))),Table1[#All],D$11+1,FALSE)</f>
        <v>NB</v>
      </c>
      <c r="E57" s="3" t="str">
        <f>VLOOKUP(IF(OR(VALUE(MID(Tabela2[[#This Row],[Roll]],E$11,1))&gt;6,(VALUE(MID(Tabela2[[#This Row],[Roll]],E$11,1))=0))=TRUE,"+",VALUE(MID(Tabela2[[#This Row],[Roll]],E$11,1))),Table1[#All],E$11+1,FALSE)</f>
        <v>Goofy</v>
      </c>
      <c r="F57" s="3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57" s="36"/>
      <c r="H5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Aasimar, Cabelo Loiro, Religious Reasons Goofy</v>
      </c>
      <c r="I57" s="52"/>
    </row>
    <row r="58" spans="1:9" ht="12" hidden="1" x14ac:dyDescent="0.2">
      <c r="A58">
        <v>27098</v>
      </c>
      <c r="B58" s="3" t="str">
        <f>VLOOKUP(IF(OR(VALUE(MID(Tabela2[[#This Row],[Roll]],B$11,1))&gt;6,(VALUE(MID(Tabela2[[#This Row],[Roll]],B$11,1))=0))=TRUE,"+",VALUE(MID(Tabela2[[#This Row],[Roll]],B$11,1))),Table1[#All],B$11+1,FALSE)</f>
        <v>Humano</v>
      </c>
      <c r="C58" s="3" t="str">
        <f>VLOOKUP(IF(OR(VALUE(MID(Tabela2[[#This Row],[Roll]],C$11,1))&gt;6,(VALUE(MID(Tabela2[[#This Row],[Roll]],C$11,1))=0))=TRUE,"+",VALUE(MID(Tabela2[[#This Row],[Roll]],C$11,1))),Table1[#All],C$11+1,FALSE)</f>
        <v>Preto</v>
      </c>
      <c r="D58" s="3" t="str">
        <f>VLOOKUP(IF(OR(VALUE(MID(Tabela2[[#This Row],[Roll]],D$11,1))&gt;6,(VALUE(MID(Tabela2[[#This Row],[Roll]],D$11,1))=0))=TRUE,"+",VALUE(MID(Tabela2[[#This Row],[Roll]],D$11,1))),Table1[#All],D$11+1,FALSE)</f>
        <v>Masc</v>
      </c>
      <c r="E58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58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58" s="36"/>
      <c r="H5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Turista</v>
      </c>
      <c r="I58" s="52"/>
    </row>
    <row r="59" spans="1:9" ht="12" hidden="1" x14ac:dyDescent="0.2">
      <c r="A59">
        <v>26563</v>
      </c>
      <c r="B59" s="3" t="str">
        <f>VLOOKUP(IF(OR(VALUE(MID(Tabela2[[#This Row],[Roll]],B$11,1))&gt;6,(VALUE(MID(Tabela2[[#This Row],[Roll]],B$11,1))=0))=TRUE,"+",VALUE(MID(Tabela2[[#This Row],[Roll]],B$11,1))),Table1[#All],B$11+1,FALSE)</f>
        <v>Humano</v>
      </c>
      <c r="C59" s="3" t="str">
        <f>VLOOKUP(IF(OR(VALUE(MID(Tabela2[[#This Row],[Roll]],C$11,1))&gt;6,(VALUE(MID(Tabela2[[#This Row],[Roll]],C$11,1))=0))=TRUE,"+",VALUE(MID(Tabela2[[#This Row],[Roll]],C$11,1))),Table1[#All],C$11+1,FALSE)</f>
        <v>Castanho</v>
      </c>
      <c r="D59" s="3" t="str">
        <f>VLOOKUP(IF(OR(VALUE(MID(Tabela2[[#This Row],[Roll]],D$11,1))&gt;6,(VALUE(MID(Tabela2[[#This Row],[Roll]],D$11,1))=0))=TRUE,"+",VALUE(MID(Tabela2[[#This Row],[Roll]],D$11,1))),Table1[#All],D$11+1,FALSE)</f>
        <v>Fem</v>
      </c>
      <c r="E59" s="3" t="str">
        <f>VLOOKUP(IF(OR(VALUE(MID(Tabela2[[#This Row],[Roll]],E$11,1))&gt;6,(VALUE(MID(Tabela2[[#This Row],[Roll]],E$11,1))=0))=TRUE,"+",VALUE(MID(Tabela2[[#This Row],[Roll]],E$11,1))),Table1[#All],E$11+1,FALSE)</f>
        <v>Goofy</v>
      </c>
      <c r="F59" s="3" t="str">
        <f>VLOOKUP(IF(OR(VALUE(MID(Tabela2[[#This Row],[Roll]],F$11,1))&gt;6,(VALUE(MID(Tabela2[[#This Row],[Roll]],F$11,1))=0))=TRUE,"+",VALUE(MID(Tabela2[[#This Row],[Roll]],F$11,1))),Table1[#All],F$11+1,FALSE)</f>
        <v>Fazendeiro</v>
      </c>
      <c r="G59" s="36"/>
      <c r="H5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Castanho, Fazendeiro Goofy</v>
      </c>
      <c r="I59" s="52"/>
    </row>
    <row r="60" spans="1:9" ht="12" hidden="1" x14ac:dyDescent="0.2">
      <c r="A60">
        <v>47960</v>
      </c>
      <c r="B60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60" s="3" t="str">
        <f>VLOOKUP(IF(OR(VALUE(MID(Tabela2[[#This Row],[Roll]],C$11,1))&gt;6,(VALUE(MID(Tabela2[[#This Row],[Roll]],C$11,1))=0))=TRUE,"+",VALUE(MID(Tabela2[[#This Row],[Roll]],C$11,1))),Table1[#All],C$11+1,FALSE)</f>
        <v>Preto</v>
      </c>
      <c r="D60" s="3" t="str">
        <f>VLOOKUP(IF(OR(VALUE(MID(Tabela2[[#This Row],[Roll]],D$11,1))&gt;6,(VALUE(MID(Tabela2[[#This Row],[Roll]],D$11,1))=0))=TRUE,"+",VALUE(MID(Tabela2[[#This Row],[Roll]],D$11,1))),Table1[#All],D$11+1,FALSE)</f>
        <v>Masc</v>
      </c>
      <c r="E60" s="3" t="str">
        <f>VLOOKUP(IF(OR(VALUE(MID(Tabela2[[#This Row],[Roll]],E$11,1))&gt;6,(VALUE(MID(Tabela2[[#This Row],[Roll]],E$11,1))=0))=TRUE,"+",VALUE(MID(Tabela2[[#This Row],[Roll]],E$11,1))),Table1[#All],E$11+1,FALSE)</f>
        <v>Goofy</v>
      </c>
      <c r="F60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60" s="36"/>
      <c r="H6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Turista Goofy</v>
      </c>
      <c r="I60" s="52"/>
    </row>
    <row r="61" spans="1:9" ht="12" x14ac:dyDescent="0.2">
      <c r="A61" s="45">
        <v>17001</v>
      </c>
      <c r="B61" s="46" t="str">
        <f>VLOOKUP(IF(OR(VALUE(MID(Tabela2[[#This Row],[Roll]],B$11,1))&gt;6,(VALUE(MID(Tabela2[[#This Row],[Roll]],B$11,1))=0))=TRUE,"+",VALUE(MID(Tabela2[[#This Row],[Roll]],B$11,1))),Table1[#All],B$11+1,FALSE)</f>
        <v>Aasimar</v>
      </c>
      <c r="C61" s="46" t="str">
        <f>VLOOKUP(IF(OR(VALUE(MID(Tabela2[[#This Row],[Roll]],C$11,1))&gt;6,(VALUE(MID(Tabela2[[#This Row],[Roll]],C$11,1))=0))=TRUE,"+",VALUE(MID(Tabela2[[#This Row],[Roll]],C$11,1))),Table1[#All],C$11+1,FALSE)</f>
        <v>Preto</v>
      </c>
      <c r="D61" s="46" t="str">
        <f>VLOOKUP(IF(OR(VALUE(MID(Tabela2[[#This Row],[Roll]],D$11,1))&gt;6,(VALUE(MID(Tabela2[[#This Row],[Roll]],D$11,1))=0))=TRUE,"+",VALUE(MID(Tabela2[[#This Row],[Roll]],D$11,1))),Table1[#All],D$11+1,FALSE)</f>
        <v>Masc</v>
      </c>
      <c r="E61" s="46" t="str">
        <f>VLOOKUP(IF(OR(VALUE(MID(Tabela2[[#This Row],[Roll]],E$11,1))&gt;6,(VALUE(MID(Tabela2[[#This Row],[Roll]],E$11,1))=0))=TRUE,"+",VALUE(MID(Tabela2[[#This Row],[Roll]],E$11,1))),Table1[#All],E$11+1,FALSE)</f>
        <v>Generic</v>
      </c>
      <c r="F61" s="46" t="str">
        <f>VLOOKUP(IF(OR(VALUE(MID(Tabela2[[#This Row],[Roll]],F$11,1))&gt;6,(VALUE(MID(Tabela2[[#This Row],[Roll]],F$11,1))=0))=TRUE,"+",VALUE(MID(Tabela2[[#This Row],[Roll]],F$11,1))),Table1[#All],F$11+1,FALSE)</f>
        <v>Nobre</v>
      </c>
      <c r="G61" s="46" t="s">
        <v>31</v>
      </c>
      <c r="H61" s="46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Nobre</v>
      </c>
      <c r="I61" s="56"/>
    </row>
    <row r="62" spans="1:9" ht="12" hidden="1" x14ac:dyDescent="0.2">
      <c r="A62">
        <v>67939</v>
      </c>
      <c r="B62" s="3" t="str">
        <f>VLOOKUP(IF(OR(VALUE(MID(Tabela2[[#This Row],[Roll]],B$11,1))&gt;6,(VALUE(MID(Tabela2[[#This Row],[Roll]],B$11,1))=0))=TRUE,"+",VALUE(MID(Tabela2[[#This Row],[Roll]],B$11,1))),Table1[#All],B$11+1,FALSE)</f>
        <v>Tabaxi</v>
      </c>
      <c r="C62" s="3" t="str">
        <f>VLOOKUP(IF(OR(VALUE(MID(Tabela2[[#This Row],[Roll]],C$11,1))&gt;6,(VALUE(MID(Tabela2[[#This Row],[Roll]],C$11,1))=0))=TRUE,"+",VALUE(MID(Tabela2[[#This Row],[Roll]],C$11,1))),Table1[#All],C$11+1,FALSE)</f>
        <v>Preto</v>
      </c>
      <c r="D62" s="3" t="str">
        <f>VLOOKUP(IF(OR(VALUE(MID(Tabela2[[#This Row],[Roll]],D$11,1))&gt;6,(VALUE(MID(Tabela2[[#This Row],[Roll]],D$11,1))=0))=TRUE,"+",VALUE(MID(Tabela2[[#This Row],[Roll]],D$11,1))),Table1[#All],D$11+1,FALSE)</f>
        <v>Masc</v>
      </c>
      <c r="E62" s="3" t="str">
        <f>VLOOKUP(IF(OR(VALUE(MID(Tabela2[[#This Row],[Roll]],E$11,1))&gt;6,(VALUE(MID(Tabela2[[#This Row],[Roll]],E$11,1))=0))=TRUE,"+",VALUE(MID(Tabela2[[#This Row],[Roll]],E$11,1))),Table1[#All],E$11+1,FALSE)</f>
        <v>Country</v>
      </c>
      <c r="F62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62" s="36"/>
      <c r="H6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Turista Country</v>
      </c>
      <c r="I62" s="52"/>
    </row>
    <row r="63" spans="1:9" ht="12" hidden="1" x14ac:dyDescent="0.2">
      <c r="A63">
        <v>49948</v>
      </c>
      <c r="B63" s="3" t="str">
        <f>VLOOKUP(IF(OR(VALUE(MID(Tabela2[[#This Row],[Roll]],B$11,1))&gt;6,(VALUE(MID(Tabela2[[#This Row],[Roll]],B$11,1))=0))=TRUE,"+",VALUE(MID(Tabela2[[#This Row],[Roll]],B$11,1))),Table1[#All],B$11+1,FALSE)</f>
        <v>Goblin</v>
      </c>
      <c r="C63" s="3" t="str">
        <f>VLOOKUP(IF(OR(VALUE(MID(Tabela2[[#This Row],[Roll]],C$11,1))&gt;6,(VALUE(MID(Tabela2[[#This Row],[Roll]],C$11,1))=0))=TRUE,"+",VALUE(MID(Tabela2[[#This Row],[Roll]],C$11,1))),Table1[#All],C$11+1,FALSE)</f>
        <v>Preto</v>
      </c>
      <c r="D63" s="3" t="str">
        <f>VLOOKUP(IF(OR(VALUE(MID(Tabela2[[#This Row],[Roll]],D$11,1))&gt;6,(VALUE(MID(Tabela2[[#This Row],[Roll]],D$11,1))=0))=TRUE,"+",VALUE(MID(Tabela2[[#This Row],[Roll]],D$11,1))),Table1[#All],D$11+1,FALSE)</f>
        <v>Masc</v>
      </c>
      <c r="E63" s="3" t="str">
        <f>VLOOKUP(IF(OR(VALUE(MID(Tabela2[[#This Row],[Roll]],E$11,1))&gt;6,(VALUE(MID(Tabela2[[#This Row],[Roll]],E$11,1))=0))=TRUE,"+",VALUE(MID(Tabela2[[#This Row],[Roll]],E$11,1))),Table1[#All],E$11+1,FALSE)</f>
        <v>Fancy</v>
      </c>
      <c r="F63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63" s="36"/>
      <c r="H6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Turista Fancy</v>
      </c>
      <c r="I63" s="52"/>
    </row>
    <row r="64" spans="1:9" ht="12" x14ac:dyDescent="0.2">
      <c r="A64" s="33">
        <v>39132</v>
      </c>
      <c r="B64" s="35" t="str">
        <f>VLOOKUP(IF(OR(VALUE(MID(Tabela2[[#This Row],[Roll]],B$11,1))&gt;6,(VALUE(MID(Tabela2[[#This Row],[Roll]],B$11,1))=0))=TRUE,"+",VALUE(MID(Tabela2[[#This Row],[Roll]],B$11,1))),Table1[#All],B$11+1,FALSE)</f>
        <v>Hobgoblin</v>
      </c>
      <c r="C64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64" s="35" t="str">
        <f>VLOOKUP(IF(OR(VALUE(MID(Tabela2[[#This Row],[Roll]],D$11,1))&gt;6,(VALUE(MID(Tabela2[[#This Row],[Roll]],D$11,1))=0))=TRUE,"+",VALUE(MID(Tabela2[[#This Row],[Roll]],D$11,1))),Table1[#All],D$11+1,FALSE)</f>
        <v>Masc</v>
      </c>
      <c r="E64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64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64" s="37" t="s">
        <v>31</v>
      </c>
      <c r="H64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Preto, Aventureiro Country</v>
      </c>
      <c r="I64" s="53"/>
    </row>
    <row r="65" spans="1:9" ht="12" x14ac:dyDescent="0.2">
      <c r="A65" s="33">
        <v>64122</v>
      </c>
      <c r="B65" s="35" t="str">
        <f>VLOOKUP(IF(OR(VALUE(MID(Tabela2[[#This Row],[Roll]],B$11,1))&gt;6,(VALUE(MID(Tabela2[[#This Row],[Roll]],B$11,1))=0))=TRUE,"+",VALUE(MID(Tabela2[[#This Row],[Roll]],B$11,1))),Table1[#All],B$11+1,FALSE)</f>
        <v>Tabaxi</v>
      </c>
      <c r="C65" s="35" t="str">
        <f>VLOOKUP(IF(OR(VALUE(MID(Tabela2[[#This Row],[Roll]],C$11,1))&gt;6,(VALUE(MID(Tabela2[[#This Row],[Roll]],C$11,1))=0))=TRUE,"+",VALUE(MID(Tabela2[[#This Row],[Roll]],C$11,1))),Table1[#All],C$11+1,FALSE)</f>
        <v>Loiro</v>
      </c>
      <c r="D65" s="35" t="str">
        <f>VLOOKUP(IF(OR(VALUE(MID(Tabela2[[#This Row],[Roll]],D$11,1))&gt;6,(VALUE(MID(Tabela2[[#This Row],[Roll]],D$11,1))=0))=TRUE,"+",VALUE(MID(Tabela2[[#This Row],[Roll]],D$11,1))),Table1[#All],D$11+1,FALSE)</f>
        <v>Masc</v>
      </c>
      <c r="E65" s="35" t="str">
        <f>VLOOKUP(IF(OR(VALUE(MID(Tabela2[[#This Row],[Roll]],E$11,1))&gt;6,(VALUE(MID(Tabela2[[#This Row],[Roll]],E$11,1))=0))=TRUE,"+",VALUE(MID(Tabela2[[#This Row],[Roll]],E$11,1))),Table1[#All],E$11+1,FALSE)</f>
        <v>Punk</v>
      </c>
      <c r="F65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65" s="37" t="s">
        <v>31</v>
      </c>
      <c r="H6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Loiro, Aventureiro Punk</v>
      </c>
      <c r="I65" s="53"/>
    </row>
    <row r="66" spans="1:9" ht="12" hidden="1" x14ac:dyDescent="0.2">
      <c r="A66">
        <v>25907</v>
      </c>
      <c r="B66" s="3" t="str">
        <f>VLOOKUP(IF(OR(VALUE(MID(Tabela2[[#This Row],[Roll]],B$11,1))&gt;6,(VALUE(MID(Tabela2[[#This Row],[Roll]],B$11,1))=0))=TRUE,"+",VALUE(MID(Tabela2[[#This Row],[Roll]],B$11,1))),Table1[#All],B$11+1,FALSE)</f>
        <v>Humano</v>
      </c>
      <c r="C66" s="3" t="str">
        <f>VLOOKUP(IF(OR(VALUE(MID(Tabela2[[#This Row],[Roll]],C$11,1))&gt;6,(VALUE(MID(Tabela2[[#This Row],[Roll]],C$11,1))=0))=TRUE,"+",VALUE(MID(Tabela2[[#This Row],[Roll]],C$11,1))),Table1[#All],C$11+1,FALSE)</f>
        <v>Ruivo</v>
      </c>
      <c r="D66" s="3" t="str">
        <f>VLOOKUP(IF(OR(VALUE(MID(Tabela2[[#This Row],[Roll]],D$11,1))&gt;6,(VALUE(MID(Tabela2[[#This Row],[Roll]],D$11,1))=0))=TRUE,"+",VALUE(MID(Tabela2[[#This Row],[Roll]],D$11,1))),Table1[#All],D$11+1,FALSE)</f>
        <v>Masc</v>
      </c>
      <c r="E66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66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66" s="36"/>
      <c r="H6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Ruivo, Turista</v>
      </c>
      <c r="I66" s="52"/>
    </row>
    <row r="67" spans="1:9" ht="12" x14ac:dyDescent="0.2">
      <c r="A67" s="42">
        <v>59786</v>
      </c>
      <c r="B67" s="43" t="str">
        <f>VLOOKUP(IF(OR(VALUE(MID(Tabela2[[#This Row],[Roll]],B$11,1))&gt;6,(VALUE(MID(Tabela2[[#This Row],[Roll]],B$11,1))=0))=TRUE,"+",VALUE(MID(Tabela2[[#This Row],[Roll]],B$11,1))),Table1[#All],B$11+1,FALSE)</f>
        <v>Orc</v>
      </c>
      <c r="C67" s="43" t="str">
        <f>VLOOKUP(IF(OR(VALUE(MID(Tabela2[[#This Row],[Roll]],C$11,1))&gt;6,(VALUE(MID(Tabela2[[#This Row],[Roll]],C$11,1))=0))=TRUE,"+",VALUE(MID(Tabela2[[#This Row],[Roll]],C$11,1))),Table1[#All],C$11+1,FALSE)</f>
        <v>Preto</v>
      </c>
      <c r="D67" s="43" t="str">
        <f>VLOOKUP(IF(OR(VALUE(MID(Tabela2[[#This Row],[Roll]],D$11,1))&gt;6,(VALUE(MID(Tabela2[[#This Row],[Roll]],D$11,1))=0))=TRUE,"+",VALUE(MID(Tabela2[[#This Row],[Roll]],D$11,1))),Table1[#All],D$11+1,FALSE)</f>
        <v>Masc</v>
      </c>
      <c r="E67" s="43" t="str">
        <f>VLOOKUP(IF(OR(VALUE(MID(Tabela2[[#This Row],[Roll]],E$11,1))&gt;6,(VALUE(MID(Tabela2[[#This Row],[Roll]],E$11,1))=0))=TRUE,"+",VALUE(MID(Tabela2[[#This Row],[Roll]],E$11,1))),Table1[#All],E$11+1,FALSE)</f>
        <v>Generic</v>
      </c>
      <c r="F67" s="43" t="str">
        <f>VLOOKUP(IF(OR(VALUE(MID(Tabela2[[#This Row],[Roll]],F$11,1))&gt;6,(VALUE(MID(Tabela2[[#This Row],[Roll]],F$11,1))=0))=TRUE,"+",VALUE(MID(Tabela2[[#This Row],[Roll]],F$11,1))),Table1[#All],F$11+1,FALSE)</f>
        <v>Performer</v>
      </c>
      <c r="G67" s="44" t="s">
        <v>31</v>
      </c>
      <c r="H67" s="4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Preto, Performer</v>
      </c>
      <c r="I67" s="55" t="s">
        <v>94</v>
      </c>
    </row>
    <row r="68" spans="1:9" ht="12" hidden="1" x14ac:dyDescent="0.2">
      <c r="A68">
        <v>55117</v>
      </c>
      <c r="B68" s="3" t="str">
        <f>VLOOKUP(IF(OR(VALUE(MID(Tabela2[[#This Row],[Roll]],B$11,1))&gt;6,(VALUE(MID(Tabela2[[#This Row],[Roll]],B$11,1))=0))=TRUE,"+",VALUE(MID(Tabela2[[#This Row],[Roll]],B$11,1))),Table1[#All],B$11+1,FALSE)</f>
        <v>Orc</v>
      </c>
      <c r="C68" s="3" t="str">
        <f>VLOOKUP(IF(OR(VALUE(MID(Tabela2[[#This Row],[Roll]],C$11,1))&gt;6,(VALUE(MID(Tabela2[[#This Row],[Roll]],C$11,1))=0))=TRUE,"+",VALUE(MID(Tabela2[[#This Row],[Roll]],C$11,1))),Table1[#All],C$11+1,FALSE)</f>
        <v>Ruivo</v>
      </c>
      <c r="D68" s="3" t="str">
        <f>VLOOKUP(IF(OR(VALUE(MID(Tabela2[[#This Row],[Roll]],D$11,1))&gt;6,(VALUE(MID(Tabela2[[#This Row],[Roll]],D$11,1))=0))=TRUE,"+",VALUE(MID(Tabela2[[#This Row],[Roll]],D$11,1))),Table1[#All],D$11+1,FALSE)</f>
        <v>Masc</v>
      </c>
      <c r="E68" s="3" t="str">
        <f>VLOOKUP(IF(OR(VALUE(MID(Tabela2[[#This Row],[Roll]],E$11,1))&gt;6,(VALUE(MID(Tabela2[[#This Row],[Roll]],E$11,1))=0))=TRUE,"+",VALUE(MID(Tabela2[[#This Row],[Roll]],E$11,1))),Table1[#All],E$11+1,FALSE)</f>
        <v>Soft</v>
      </c>
      <c r="F68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68" s="36"/>
      <c r="H6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Ruivo, Turista Soft</v>
      </c>
      <c r="I68" s="52"/>
    </row>
    <row r="69" spans="1:9" ht="12" x14ac:dyDescent="0.2">
      <c r="A69" s="33">
        <v>65984</v>
      </c>
      <c r="B69" s="35" t="str">
        <f>VLOOKUP(IF(OR(VALUE(MID(Tabela2[[#This Row],[Roll]],B$11,1))&gt;6,(VALUE(MID(Tabela2[[#This Row],[Roll]],B$11,1))=0))=TRUE,"+",VALUE(MID(Tabela2[[#This Row],[Roll]],B$11,1))),Table1[#All],B$11+1,FALSE)</f>
        <v>Tabaxi</v>
      </c>
      <c r="C69" s="35" t="str">
        <f>VLOOKUP(IF(OR(VALUE(MID(Tabela2[[#This Row],[Roll]],C$11,1))&gt;6,(VALUE(MID(Tabela2[[#This Row],[Roll]],C$11,1))=0))=TRUE,"+",VALUE(MID(Tabela2[[#This Row],[Roll]],C$11,1))),Table1[#All],C$11+1,FALSE)</f>
        <v>Ruivo</v>
      </c>
      <c r="D69" s="35" t="str">
        <f>VLOOKUP(IF(OR(VALUE(MID(Tabela2[[#This Row],[Roll]],D$11,1))&gt;6,(VALUE(MID(Tabela2[[#This Row],[Roll]],D$11,1))=0))=TRUE,"+",VALUE(MID(Tabela2[[#This Row],[Roll]],D$11,1))),Table1[#All],D$11+1,FALSE)</f>
        <v>Masc</v>
      </c>
      <c r="E69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69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69" s="37" t="s">
        <v>31</v>
      </c>
      <c r="H69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Ruivo, Mercador</v>
      </c>
      <c r="I69" s="53" t="s">
        <v>90</v>
      </c>
    </row>
    <row r="70" spans="1:9" ht="12" hidden="1" x14ac:dyDescent="0.2">
      <c r="A70">
        <v>18967</v>
      </c>
      <c r="B70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70" s="3" t="str">
        <f>VLOOKUP(IF(OR(VALUE(MID(Tabela2[[#This Row],[Roll]],C$11,1))&gt;6,(VALUE(MID(Tabela2[[#This Row],[Roll]],C$11,1))=0))=TRUE,"+",VALUE(MID(Tabela2[[#This Row],[Roll]],C$11,1))),Table1[#All],C$11+1,FALSE)</f>
        <v>Preto</v>
      </c>
      <c r="D70" s="3" t="str">
        <f>VLOOKUP(IF(OR(VALUE(MID(Tabela2[[#This Row],[Roll]],D$11,1))&gt;6,(VALUE(MID(Tabela2[[#This Row],[Roll]],D$11,1))=0))=TRUE,"+",VALUE(MID(Tabela2[[#This Row],[Roll]],D$11,1))),Table1[#All],D$11+1,FALSE)</f>
        <v>Masc</v>
      </c>
      <c r="E70" s="3" t="str">
        <f>VLOOKUP(IF(OR(VALUE(MID(Tabela2[[#This Row],[Roll]],E$11,1))&gt;6,(VALUE(MID(Tabela2[[#This Row],[Roll]],E$11,1))=0))=TRUE,"+",VALUE(MID(Tabela2[[#This Row],[Roll]],E$11,1))),Table1[#All],E$11+1,FALSE)</f>
        <v>Goofy</v>
      </c>
      <c r="F70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70" s="36"/>
      <c r="H7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Turista Goofy</v>
      </c>
      <c r="I70" s="52"/>
    </row>
    <row r="71" spans="1:9" ht="12" x14ac:dyDescent="0.2">
      <c r="A71" s="33">
        <v>29824</v>
      </c>
      <c r="B71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71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71" s="35" t="str">
        <f>VLOOKUP(IF(OR(VALUE(MID(Tabela2[[#This Row],[Roll]],D$11,1))&gt;6,(VALUE(MID(Tabela2[[#This Row],[Roll]],D$11,1))=0))=TRUE,"+",VALUE(MID(Tabela2[[#This Row],[Roll]],D$11,1))),Table1[#All],D$11+1,FALSE)</f>
        <v>Masc</v>
      </c>
      <c r="E71" s="35" t="str">
        <f>VLOOKUP(IF(OR(VALUE(MID(Tabela2[[#This Row],[Roll]],E$11,1))&gt;6,(VALUE(MID(Tabela2[[#This Row],[Roll]],E$11,1))=0))=TRUE,"+",VALUE(MID(Tabela2[[#This Row],[Roll]],E$11,1))),Table1[#All],E$11+1,FALSE)</f>
        <v>Punk</v>
      </c>
      <c r="F71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71" s="37" t="s">
        <v>31</v>
      </c>
      <c r="H71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Mercador Punk</v>
      </c>
      <c r="I71" s="53" t="s">
        <v>90</v>
      </c>
    </row>
    <row r="72" spans="1:9" ht="12" hidden="1" x14ac:dyDescent="0.2">
      <c r="A72">
        <v>72563</v>
      </c>
      <c r="B72" s="3" t="str">
        <f>VLOOKUP(IF(OR(VALUE(MID(Tabela2[[#This Row],[Roll]],B$11,1))&gt;6,(VALUE(MID(Tabela2[[#This Row],[Roll]],B$11,1))=0))=TRUE,"+",VALUE(MID(Tabela2[[#This Row],[Roll]],B$11,1))),Table1[#All],B$11+1,FALSE)</f>
        <v>Other</v>
      </c>
      <c r="C72" s="3" t="str">
        <f>VLOOKUP(IF(OR(VALUE(MID(Tabela2[[#This Row],[Roll]],C$11,1))&gt;6,(VALUE(MID(Tabela2[[#This Row],[Roll]],C$11,1))=0))=TRUE,"+",VALUE(MID(Tabela2[[#This Row],[Roll]],C$11,1))),Table1[#All],C$11+1,FALSE)</f>
        <v>Azul Escuro</v>
      </c>
      <c r="D72" s="3" t="str">
        <f>VLOOKUP(IF(OR(VALUE(MID(Tabela2[[#This Row],[Roll]],D$11,1))&gt;6,(VALUE(MID(Tabela2[[#This Row],[Roll]],D$11,1))=0))=TRUE,"+",VALUE(MID(Tabela2[[#This Row],[Roll]],D$11,1))),Table1[#All],D$11+1,FALSE)</f>
        <v>Fem</v>
      </c>
      <c r="E72" s="3" t="str">
        <f>VLOOKUP(IF(OR(VALUE(MID(Tabela2[[#This Row],[Roll]],E$11,1))&gt;6,(VALUE(MID(Tabela2[[#This Row],[Roll]],E$11,1))=0))=TRUE,"+",VALUE(MID(Tabela2[[#This Row],[Roll]],E$11,1))),Table1[#All],E$11+1,FALSE)</f>
        <v>Goofy</v>
      </c>
      <c r="F72" s="3" t="str">
        <f>VLOOKUP(IF(OR(VALUE(MID(Tabela2[[#This Row],[Roll]],F$11,1))&gt;6,(VALUE(MID(Tabela2[[#This Row],[Roll]],F$11,1))=0))=TRUE,"+",VALUE(MID(Tabela2[[#This Row],[Roll]],F$11,1))),Table1[#All],F$11+1,FALSE)</f>
        <v>Fazendeiro</v>
      </c>
      <c r="G72" s="36"/>
      <c r="H7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Other, Cabelo Azul Escuro, Fazendeiro Goofy</v>
      </c>
      <c r="I72" s="52"/>
    </row>
    <row r="73" spans="1:9" ht="12" x14ac:dyDescent="0.2">
      <c r="A73" s="33">
        <v>42192</v>
      </c>
      <c r="B73" s="35" t="str">
        <f>VLOOKUP(IF(OR(VALUE(MID(Tabela2[[#This Row],[Roll]],B$11,1))&gt;6,(VALUE(MID(Tabela2[[#This Row],[Roll]],B$11,1))=0))=TRUE,"+",VALUE(MID(Tabela2[[#This Row],[Roll]],B$11,1))),Table1[#All],B$11+1,FALSE)</f>
        <v>Goblin</v>
      </c>
      <c r="C73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73" s="35" t="str">
        <f>VLOOKUP(IF(OR(VALUE(MID(Tabela2[[#This Row],[Roll]],D$11,1))&gt;6,(VALUE(MID(Tabela2[[#This Row],[Roll]],D$11,1))=0))=TRUE,"+",VALUE(MID(Tabela2[[#This Row],[Roll]],D$11,1))),Table1[#All],D$11+1,FALSE)</f>
        <v>Masc</v>
      </c>
      <c r="E73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73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73" s="37" t="s">
        <v>31</v>
      </c>
      <c r="H73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Azul Escuro, Aventureiro</v>
      </c>
      <c r="I73" s="53"/>
    </row>
    <row r="74" spans="1:9" ht="12" hidden="1" x14ac:dyDescent="0.2">
      <c r="A74">
        <v>17963</v>
      </c>
      <c r="B74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74" s="3" t="str">
        <f>VLOOKUP(IF(OR(VALUE(MID(Tabela2[[#This Row],[Roll]],C$11,1))&gt;6,(VALUE(MID(Tabela2[[#This Row],[Roll]],C$11,1))=0))=TRUE,"+",VALUE(MID(Tabela2[[#This Row],[Roll]],C$11,1))),Table1[#All],C$11+1,FALSE)</f>
        <v>Preto</v>
      </c>
      <c r="D74" s="3" t="str">
        <f>VLOOKUP(IF(OR(VALUE(MID(Tabela2[[#This Row],[Roll]],D$11,1))&gt;6,(VALUE(MID(Tabela2[[#This Row],[Roll]],D$11,1))=0))=TRUE,"+",VALUE(MID(Tabela2[[#This Row],[Roll]],D$11,1))),Table1[#All],D$11+1,FALSE)</f>
        <v>Masc</v>
      </c>
      <c r="E74" s="3" t="str">
        <f>VLOOKUP(IF(OR(VALUE(MID(Tabela2[[#This Row],[Roll]],E$11,1))&gt;6,(VALUE(MID(Tabela2[[#This Row],[Roll]],E$11,1))=0))=TRUE,"+",VALUE(MID(Tabela2[[#This Row],[Roll]],E$11,1))),Table1[#All],E$11+1,FALSE)</f>
        <v>Goofy</v>
      </c>
      <c r="F74" s="3" t="str">
        <f>VLOOKUP(IF(OR(VALUE(MID(Tabela2[[#This Row],[Roll]],F$11,1))&gt;6,(VALUE(MID(Tabela2[[#This Row],[Roll]],F$11,1))=0))=TRUE,"+",VALUE(MID(Tabela2[[#This Row],[Roll]],F$11,1))),Table1[#All],F$11+1,FALSE)</f>
        <v>Fazendeiro</v>
      </c>
      <c r="G74" s="36"/>
      <c r="H7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Fazendeiro Goofy</v>
      </c>
      <c r="I74" s="52"/>
    </row>
    <row r="75" spans="1:9" ht="12" x14ac:dyDescent="0.2">
      <c r="A75" s="33">
        <v>72154</v>
      </c>
      <c r="B75" s="34" t="str">
        <f>VLOOKUP(IF(OR(VALUE(MID(Tabela2[[#This Row],[Roll]],B$11,1))&gt;6,(VALUE(MID(Tabela2[[#This Row],[Roll]],B$11,1))=0))=TRUE,"+",VALUE(MID(Tabela2[[#This Row],[Roll]],B$11,1))),Table1[#All],B$11+1,FALSE)</f>
        <v>Other</v>
      </c>
      <c r="C75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75" s="35" t="str">
        <f>VLOOKUP(IF(OR(VALUE(MID(Tabela2[[#This Row],[Roll]],D$11,1))&gt;6,(VALUE(MID(Tabela2[[#This Row],[Roll]],D$11,1))=0))=TRUE,"+",VALUE(MID(Tabela2[[#This Row],[Roll]],D$11,1))),Table1[#All],D$11+1,FALSE)</f>
        <v>Masc</v>
      </c>
      <c r="E75" s="35" t="str">
        <f>VLOOKUP(IF(OR(VALUE(MID(Tabela2[[#This Row],[Roll]],E$11,1))&gt;6,(VALUE(MID(Tabela2[[#This Row],[Roll]],E$11,1))=0))=TRUE,"+",VALUE(MID(Tabela2[[#This Row],[Roll]],E$11,1))),Table1[#All],E$11+1,FALSE)</f>
        <v>Spooky</v>
      </c>
      <c r="F75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75" s="37" t="s">
        <v>31</v>
      </c>
      <c r="H75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Other, Cabelo Azul Escuro, Mercador Spooky</v>
      </c>
      <c r="I75" s="53"/>
    </row>
    <row r="76" spans="1:9" ht="12" hidden="1" x14ac:dyDescent="0.2">
      <c r="A76">
        <v>12587</v>
      </c>
      <c r="B76" s="3" t="str">
        <f>VLOOKUP(IF(OR(VALUE(MID(Tabela2[[#This Row],[Roll]],B$11,1))&gt;6,(VALUE(MID(Tabela2[[#This Row],[Roll]],B$11,1))=0))=TRUE,"+",VALUE(MID(Tabela2[[#This Row],[Roll]],B$11,1))),Table1[#All],B$11+1,FALSE)</f>
        <v>Aasimar</v>
      </c>
      <c r="C76" s="3" t="str">
        <f>VLOOKUP(IF(OR(VALUE(MID(Tabela2[[#This Row],[Roll]],C$11,1))&gt;6,(VALUE(MID(Tabela2[[#This Row],[Roll]],C$11,1))=0))=TRUE,"+",VALUE(MID(Tabela2[[#This Row],[Roll]],C$11,1))),Table1[#All],C$11+1,FALSE)</f>
        <v>Azul Escuro</v>
      </c>
      <c r="D76" s="3" t="str">
        <f>VLOOKUP(IF(OR(VALUE(MID(Tabela2[[#This Row],[Roll]],D$11,1))&gt;6,(VALUE(MID(Tabela2[[#This Row],[Roll]],D$11,1))=0))=TRUE,"+",VALUE(MID(Tabela2[[#This Row],[Roll]],D$11,1))),Table1[#All],D$11+1,FALSE)</f>
        <v>Fem</v>
      </c>
      <c r="E76" s="3" t="str">
        <f>VLOOKUP(IF(OR(VALUE(MID(Tabela2[[#This Row],[Roll]],E$11,1))&gt;6,(VALUE(MID(Tabela2[[#This Row],[Roll]],E$11,1))=0))=TRUE,"+",VALUE(MID(Tabela2[[#This Row],[Roll]],E$11,1))),Table1[#All],E$11+1,FALSE)</f>
        <v>Generic</v>
      </c>
      <c r="F76" s="3" t="str">
        <f>VLOOKUP(IF(OR(VALUE(MID(Tabela2[[#This Row],[Roll]],F$11,1))&gt;6,(VALUE(MID(Tabela2[[#This Row],[Roll]],F$11,1))=0))=TRUE,"+",VALUE(MID(Tabela2[[#This Row],[Roll]],F$11,1))),Table1[#All],F$11+1,FALSE)</f>
        <v>Turista</v>
      </c>
      <c r="G76" s="36"/>
      <c r="H7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Azul Escuro, Turista</v>
      </c>
      <c r="I76" s="52"/>
    </row>
    <row r="77" spans="1:9" ht="12" x14ac:dyDescent="0.2">
      <c r="A77" s="33">
        <v>63972</v>
      </c>
      <c r="B77" s="35" t="str">
        <f>VLOOKUP(IF(OR(VALUE(MID(Tabela2[[#This Row],[Roll]],B$11,1))&gt;6,(VALUE(MID(Tabela2[[#This Row],[Roll]],B$11,1))=0))=TRUE,"+",VALUE(MID(Tabela2[[#This Row],[Roll]],B$11,1))),Table1[#All],B$11+1,FALSE)</f>
        <v>Tabaxi</v>
      </c>
      <c r="C77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77" s="35" t="str">
        <f>VLOOKUP(IF(OR(VALUE(MID(Tabela2[[#This Row],[Roll]],D$11,1))&gt;6,(VALUE(MID(Tabela2[[#This Row],[Roll]],D$11,1))=0))=TRUE,"+",VALUE(MID(Tabela2[[#This Row],[Roll]],D$11,1))),Table1[#All],D$11+1,FALSE)</f>
        <v>Masc</v>
      </c>
      <c r="E77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77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77" s="37" t="s">
        <v>31</v>
      </c>
      <c r="H77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Branco, Aventureiro</v>
      </c>
      <c r="I77" s="53"/>
    </row>
    <row r="78" spans="1:9" ht="12" hidden="1" x14ac:dyDescent="0.2">
      <c r="A78">
        <v>72461</v>
      </c>
      <c r="B78" s="3" t="str">
        <f>VLOOKUP(IF(OR(VALUE(MID(Tabela2[[#This Row],[Roll]],B$11,1))&gt;6,(VALUE(MID(Tabela2[[#This Row],[Roll]],B$11,1))=0))=TRUE,"+",VALUE(MID(Tabela2[[#This Row],[Roll]],B$11,1))),Table1[#All],B$11+1,FALSE)</f>
        <v>Other</v>
      </c>
      <c r="C78" s="3" t="str">
        <f>VLOOKUP(IF(OR(VALUE(MID(Tabela2[[#This Row],[Roll]],C$11,1))&gt;6,(VALUE(MID(Tabela2[[#This Row],[Roll]],C$11,1))=0))=TRUE,"+",VALUE(MID(Tabela2[[#This Row],[Roll]],C$11,1))),Table1[#All],C$11+1,FALSE)</f>
        <v>Azul Escuro</v>
      </c>
      <c r="D78" s="3" t="str">
        <f>VLOOKUP(IF(OR(VALUE(MID(Tabela2[[#This Row],[Roll]],D$11,1))&gt;6,(VALUE(MID(Tabela2[[#This Row],[Roll]],D$11,1))=0))=TRUE,"+",VALUE(MID(Tabela2[[#This Row],[Roll]],D$11,1))),Table1[#All],D$11+1,FALSE)</f>
        <v>NB</v>
      </c>
      <c r="E78" s="3" t="str">
        <f>VLOOKUP(IF(OR(VALUE(MID(Tabela2[[#This Row],[Roll]],E$11,1))&gt;6,(VALUE(MID(Tabela2[[#This Row],[Roll]],E$11,1))=0))=TRUE,"+",VALUE(MID(Tabela2[[#This Row],[Roll]],E$11,1))),Table1[#All],E$11+1,FALSE)</f>
        <v>Goofy</v>
      </c>
      <c r="F78" s="3" t="str">
        <f>VLOOKUP(IF(OR(VALUE(MID(Tabela2[[#This Row],[Roll]],F$11,1))&gt;6,(VALUE(MID(Tabela2[[#This Row],[Roll]],F$11,1))=0))=TRUE,"+",VALUE(MID(Tabela2[[#This Row],[Roll]],F$11,1))),Table1[#All],F$11+1,FALSE)</f>
        <v>Nobre</v>
      </c>
      <c r="G78" s="36"/>
      <c r="H7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Azul Escuro, Nobre Goofy</v>
      </c>
      <c r="I78" s="52"/>
    </row>
    <row r="79" spans="1:9" ht="12" x14ac:dyDescent="0.2">
      <c r="A79" s="33">
        <v>26152</v>
      </c>
      <c r="B79" s="34" t="str">
        <f>VLOOKUP(IF(OR(VALUE(MID(Tabela2[[#This Row],[Roll]],B$11,1))&gt;6,(VALUE(MID(Tabela2[[#This Row],[Roll]],B$11,1))=0))=TRUE,"+",VALUE(MID(Tabela2[[#This Row],[Roll]],B$11,1))),Table1[#All],B$11+1,FALSE)</f>
        <v>Humano</v>
      </c>
      <c r="C79" s="35" t="str">
        <f>VLOOKUP(IF(OR(VALUE(MID(Tabela2[[#This Row],[Roll]],C$11,1))&gt;6,(VALUE(MID(Tabela2[[#This Row],[Roll]],C$11,1))=0))=TRUE,"+",VALUE(MID(Tabela2[[#This Row],[Roll]],C$11,1))),Table1[#All],C$11+1,FALSE)</f>
        <v>Castanho</v>
      </c>
      <c r="D79" s="35" t="str">
        <f>VLOOKUP(IF(OR(VALUE(MID(Tabela2[[#This Row],[Roll]],D$11,1))&gt;6,(VALUE(MID(Tabela2[[#This Row],[Roll]],D$11,1))=0))=TRUE,"+",VALUE(MID(Tabela2[[#This Row],[Roll]],D$11,1))),Table1[#All],D$11+1,FALSE)</f>
        <v>Masc</v>
      </c>
      <c r="E79" s="35" t="str">
        <f>VLOOKUP(IF(OR(VALUE(MID(Tabela2[[#This Row],[Roll]],E$11,1))&gt;6,(VALUE(MID(Tabela2[[#This Row],[Roll]],E$11,1))=0))=TRUE,"+",VALUE(MID(Tabela2[[#This Row],[Roll]],E$11,1))),Table1[#All],E$11+1,FALSE)</f>
        <v>Spooky</v>
      </c>
      <c r="F79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79" s="37" t="s">
        <v>31</v>
      </c>
      <c r="H79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Castanho, Aventureiro Spooky</v>
      </c>
      <c r="I79" s="53"/>
    </row>
    <row r="80" spans="1:9" ht="12" x14ac:dyDescent="0.2">
      <c r="A80" s="33">
        <v>12132</v>
      </c>
      <c r="B80" s="34" t="str">
        <f>VLOOKUP(IF(OR(VALUE(MID(Tabela2[[#This Row],[Roll]],B$11,1))&gt;6,(VALUE(MID(Tabela2[[#This Row],[Roll]],B$11,1))=0))=TRUE,"+",VALUE(MID(Tabela2[[#This Row],[Roll]],B$11,1))),Table1[#All],B$11+1,FALSE)</f>
        <v>Aasimar</v>
      </c>
      <c r="C80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80" s="35" t="str">
        <f>VLOOKUP(IF(OR(VALUE(MID(Tabela2[[#This Row],[Roll]],D$11,1))&gt;6,(VALUE(MID(Tabela2[[#This Row],[Roll]],D$11,1))=0))=TRUE,"+",VALUE(MID(Tabela2[[#This Row],[Roll]],D$11,1))),Table1[#All],D$11+1,FALSE)</f>
        <v>Masc</v>
      </c>
      <c r="E80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80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80" s="37" t="s">
        <v>31</v>
      </c>
      <c r="H80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Azul Escuro, Aventureiro Country</v>
      </c>
      <c r="I80" s="53"/>
    </row>
    <row r="81" spans="1:9" ht="12" x14ac:dyDescent="0.2">
      <c r="A81" s="33">
        <v>67122</v>
      </c>
      <c r="B81" s="34" t="str">
        <f>VLOOKUP(IF(OR(VALUE(MID(Tabela2[[#This Row],[Roll]],B$11,1))&gt;6,(VALUE(MID(Tabela2[[#This Row],[Roll]],B$11,1))=0))=TRUE,"+",VALUE(MID(Tabela2[[#This Row],[Roll]],B$11,1))),Table1[#All],B$11+1,FALSE)</f>
        <v>Tabaxi</v>
      </c>
      <c r="C81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81" s="35" t="str">
        <f>VLOOKUP(IF(OR(VALUE(MID(Tabela2[[#This Row],[Roll]],D$11,1))&gt;6,(VALUE(MID(Tabela2[[#This Row],[Roll]],D$11,1))=0))=TRUE,"+",VALUE(MID(Tabela2[[#This Row],[Roll]],D$11,1))),Table1[#All],D$11+1,FALSE)</f>
        <v>Masc</v>
      </c>
      <c r="E81" s="35" t="str">
        <f>VLOOKUP(IF(OR(VALUE(MID(Tabela2[[#This Row],[Roll]],E$11,1))&gt;6,(VALUE(MID(Tabela2[[#This Row],[Roll]],E$11,1))=0))=TRUE,"+",VALUE(MID(Tabela2[[#This Row],[Roll]],E$11,1))),Table1[#All],E$11+1,FALSE)</f>
        <v>Punk</v>
      </c>
      <c r="F81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81" s="37" t="s">
        <v>31</v>
      </c>
      <c r="H81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Aventureiro Punk</v>
      </c>
      <c r="I81" s="53"/>
    </row>
    <row r="82" spans="1:9" ht="12" x14ac:dyDescent="0.2">
      <c r="A82" s="33">
        <v>17962</v>
      </c>
      <c r="B82" s="34" t="str">
        <f>VLOOKUP(IF(OR(VALUE(MID(Tabela2[[#This Row],[Roll]],B$11,1))&gt;6,(VALUE(MID(Tabela2[[#This Row],[Roll]],B$11,1))=0))=TRUE,"+",VALUE(MID(Tabela2[[#This Row],[Roll]],B$11,1))),Table1[#All],B$11+1,FALSE)</f>
        <v>Aasimar</v>
      </c>
      <c r="C82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82" s="35" t="str">
        <f>VLOOKUP(IF(OR(VALUE(MID(Tabela2[[#This Row],[Roll]],D$11,1))&gt;6,(VALUE(MID(Tabela2[[#This Row],[Roll]],D$11,1))=0))=TRUE,"+",VALUE(MID(Tabela2[[#This Row],[Roll]],D$11,1))),Table1[#All],D$11+1,FALSE)</f>
        <v>Masc</v>
      </c>
      <c r="E82" s="35" t="str">
        <f>VLOOKUP(IF(OR(VALUE(MID(Tabela2[[#This Row],[Roll]],E$11,1))&gt;6,(VALUE(MID(Tabela2[[#This Row],[Roll]],E$11,1))=0))=TRUE,"+",VALUE(MID(Tabela2[[#This Row],[Roll]],E$11,1))),Table1[#All],E$11+1,FALSE)</f>
        <v>Goofy</v>
      </c>
      <c r="F82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82" s="37" t="s">
        <v>31</v>
      </c>
      <c r="H82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Aventureiro Goofy</v>
      </c>
      <c r="I82" s="53"/>
    </row>
    <row r="83" spans="1:9" ht="12" hidden="1" x14ac:dyDescent="0.2">
      <c r="A83" s="27">
        <v>46417</v>
      </c>
      <c r="B83" s="28" t="str">
        <f>VLOOKUP(IF(OR(VALUE(MID(Tabela2[[#This Row],[Roll]],B$11,1))&gt;6,(VALUE(MID(Tabela2[[#This Row],[Roll]],B$11,1))=0))=TRUE,"+",VALUE(MID(Tabela2[[#This Row],[Roll]],B$11,1))),Table1[#All],B$11+1,FALSE)</f>
        <v>Goblin</v>
      </c>
      <c r="C83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83" s="28" t="str">
        <f>VLOOKUP(IF(OR(VALUE(MID(Tabela2[[#This Row],[Roll]],D$11,1))&gt;6,(VALUE(MID(Tabela2[[#This Row],[Roll]],D$11,1))=0))=TRUE,"+",VALUE(MID(Tabela2[[#This Row],[Roll]],D$11,1))),Table1[#All],D$11+1,FALSE)</f>
        <v>NB</v>
      </c>
      <c r="E83" s="28" t="str">
        <f>VLOOKUP(IF(OR(VALUE(MID(Tabela2[[#This Row],[Roll]],E$11,1))&gt;6,(VALUE(MID(Tabela2[[#This Row],[Roll]],E$11,1))=0))=TRUE,"+",VALUE(MID(Tabela2[[#This Row],[Roll]],E$11,1))),Table1[#All],E$11+1,FALSE)</f>
        <v>Soft</v>
      </c>
      <c r="F83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83" s="36"/>
      <c r="H8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Goblin, Cabelo Castanho, Turista Soft</v>
      </c>
      <c r="I83" s="52"/>
    </row>
    <row r="84" spans="1:9" ht="12" hidden="1" x14ac:dyDescent="0.2">
      <c r="A84" s="30">
        <v>21419</v>
      </c>
      <c r="B84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84" s="32" t="str">
        <f>VLOOKUP(IF(OR(VALUE(MID(Tabela2[[#This Row],[Roll]],C$11,1))&gt;6,(VALUE(MID(Tabela2[[#This Row],[Roll]],C$11,1))=0))=TRUE,"+",VALUE(MID(Tabela2[[#This Row],[Roll]],C$11,1))),Table1[#All],C$11+1,FALSE)</f>
        <v>Careca</v>
      </c>
      <c r="D84" s="32" t="str">
        <f>VLOOKUP(IF(OR(VALUE(MID(Tabela2[[#This Row],[Roll]],D$11,1))&gt;6,(VALUE(MID(Tabela2[[#This Row],[Roll]],D$11,1))=0))=TRUE,"+",VALUE(MID(Tabela2[[#This Row],[Roll]],D$11,1))),Table1[#All],D$11+1,FALSE)</f>
        <v>NB</v>
      </c>
      <c r="E84" s="32" t="str">
        <f>VLOOKUP(IF(OR(VALUE(MID(Tabela2[[#This Row],[Roll]],E$11,1))&gt;6,(VALUE(MID(Tabela2[[#This Row],[Roll]],E$11,1))=0))=TRUE,"+",VALUE(MID(Tabela2[[#This Row],[Roll]],E$11,1))),Table1[#All],E$11+1,FALSE)</f>
        <v>Soft</v>
      </c>
      <c r="F8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84" s="36"/>
      <c r="H8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Careca, Turista Soft</v>
      </c>
      <c r="I84" s="52"/>
    </row>
    <row r="85" spans="1:9" ht="12" hidden="1" x14ac:dyDescent="0.2">
      <c r="A85" s="27">
        <v>46997</v>
      </c>
      <c r="B85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85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8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85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85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85" s="36"/>
      <c r="H8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Castanho, Turista</v>
      </c>
      <c r="I85" s="52"/>
    </row>
    <row r="86" spans="1:9" ht="12" hidden="1" x14ac:dyDescent="0.2">
      <c r="A86" s="30">
        <v>28582</v>
      </c>
      <c r="B86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86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86" s="32" t="str">
        <f>VLOOKUP(IF(OR(VALUE(MID(Tabela2[[#This Row],[Roll]],D$11,1))&gt;6,(VALUE(MID(Tabela2[[#This Row],[Roll]],D$11,1))=0))=TRUE,"+",VALUE(MID(Tabela2[[#This Row],[Roll]],D$11,1))),Table1[#All],D$11+1,FALSE)</f>
        <v>Fem</v>
      </c>
      <c r="E86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86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86" s="36"/>
      <c r="H8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Preto, Aventureiro</v>
      </c>
      <c r="I86" s="52"/>
    </row>
    <row r="87" spans="1:9" ht="12" hidden="1" x14ac:dyDescent="0.2">
      <c r="A87" s="27">
        <v>48894</v>
      </c>
      <c r="B87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87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87" s="28" t="str">
        <f>VLOOKUP(IF(OR(VALUE(MID(Tabela2[[#This Row],[Roll]],D$11,1))&gt;6,(VALUE(MID(Tabela2[[#This Row],[Roll]],D$11,1))=0))=TRUE,"+",VALUE(MID(Tabela2[[#This Row],[Roll]],D$11,1))),Table1[#All],D$11+1,FALSE)</f>
        <v>Masc</v>
      </c>
      <c r="E8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87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87" s="36"/>
      <c r="H8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Mercador</v>
      </c>
      <c r="I87" s="52"/>
    </row>
    <row r="88" spans="1:9" ht="12" hidden="1" x14ac:dyDescent="0.2">
      <c r="A88" s="30">
        <v>28904</v>
      </c>
      <c r="B88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88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8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88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88" s="32" t="str">
        <f>VLOOKUP(IF(OR(VALUE(MID(Tabela2[[#This Row],[Roll]],F$11,1))&gt;6,(VALUE(MID(Tabela2[[#This Row],[Roll]],F$11,1))=0))=TRUE,"+",VALUE(MID(Tabela2[[#This Row],[Roll]],F$11,1))),Table1[#All],F$11+1,FALSE)</f>
        <v>Mercador</v>
      </c>
      <c r="G88" s="36"/>
      <c r="H8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Mercador</v>
      </c>
      <c r="I88" s="52"/>
    </row>
    <row r="89" spans="1:9" ht="12" hidden="1" x14ac:dyDescent="0.2">
      <c r="A89" s="27">
        <v>21139</v>
      </c>
      <c r="B89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89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89" s="28" t="str">
        <f>VLOOKUP(IF(OR(VALUE(MID(Tabela2[[#This Row],[Roll]],D$11,1))&gt;6,(VALUE(MID(Tabela2[[#This Row],[Roll]],D$11,1))=0))=TRUE,"+",VALUE(MID(Tabela2[[#This Row],[Roll]],D$11,1))),Table1[#All],D$11+1,FALSE)</f>
        <v>Masc</v>
      </c>
      <c r="E89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89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89" s="36"/>
      <c r="H8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Careca, Turista Country</v>
      </c>
      <c r="I89" s="52"/>
    </row>
    <row r="90" spans="1:9" ht="12" hidden="1" x14ac:dyDescent="0.2">
      <c r="A90" s="30">
        <v>24958</v>
      </c>
      <c r="B90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90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9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90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90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90" s="36"/>
      <c r="H9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Loiro, Turista Spooky</v>
      </c>
      <c r="I90" s="52"/>
    </row>
    <row r="91" spans="1:9" ht="12" hidden="1" x14ac:dyDescent="0.2">
      <c r="A91" s="27">
        <v>36610</v>
      </c>
      <c r="B91" s="29" t="str">
        <f>VLOOKUP(IF(OR(VALUE(MID(Tabela2[[#This Row],[Roll]],B$11,1))&gt;6,(VALUE(MID(Tabela2[[#This Row],[Roll]],B$11,1))=0))=TRUE,"+",VALUE(MID(Tabela2[[#This Row],[Roll]],B$11,1))),Table1[#All],B$11+1,FALSE)</f>
        <v>Hobgoblin</v>
      </c>
      <c r="C91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91" s="28" t="str">
        <f>VLOOKUP(IF(OR(VALUE(MID(Tabela2[[#This Row],[Roll]],D$11,1))&gt;6,(VALUE(MID(Tabela2[[#This Row],[Roll]],D$11,1))=0))=TRUE,"+",VALUE(MID(Tabela2[[#This Row],[Roll]],D$11,1))),Table1[#All],D$11+1,FALSE)</f>
        <v>None</v>
      </c>
      <c r="E91" s="28" t="str">
        <f>VLOOKUP(IF(OR(VALUE(MID(Tabela2[[#This Row],[Roll]],E$11,1))&gt;6,(VALUE(MID(Tabela2[[#This Row],[Roll]],E$11,1))=0))=TRUE,"+",VALUE(MID(Tabela2[[#This Row],[Roll]],E$11,1))),Table1[#All],E$11+1,FALSE)</f>
        <v>Soft</v>
      </c>
      <c r="F91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91" s="36"/>
      <c r="H9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Hobgoblin, Cabelo Castanho, Turista Soft</v>
      </c>
      <c r="I91" s="52"/>
    </row>
    <row r="92" spans="1:9" ht="12" hidden="1" x14ac:dyDescent="0.2">
      <c r="A92" s="30">
        <v>58465</v>
      </c>
      <c r="B92" s="31" t="str">
        <f>VLOOKUP(IF(OR(VALUE(MID(Tabela2[[#This Row],[Roll]],B$11,1))&gt;6,(VALUE(MID(Tabela2[[#This Row],[Roll]],B$11,1))=0))=TRUE,"+",VALUE(MID(Tabela2[[#This Row],[Roll]],B$11,1))),Table1[#All],B$11+1,FALSE)</f>
        <v>Orc</v>
      </c>
      <c r="C92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92" s="32" t="str">
        <f>VLOOKUP(IF(OR(VALUE(MID(Tabela2[[#This Row],[Roll]],D$11,1))&gt;6,(VALUE(MID(Tabela2[[#This Row],[Roll]],D$11,1))=0))=TRUE,"+",VALUE(MID(Tabela2[[#This Row],[Roll]],D$11,1))),Table1[#All],D$11+1,FALSE)</f>
        <v>NB</v>
      </c>
      <c r="E92" s="32" t="str">
        <f>VLOOKUP(IF(OR(VALUE(MID(Tabela2[[#This Row],[Roll]],E$11,1))&gt;6,(VALUE(MID(Tabela2[[#This Row],[Roll]],E$11,1))=0))=TRUE,"+",VALUE(MID(Tabela2[[#This Row],[Roll]],E$11,1))),Table1[#All],E$11+1,FALSE)</f>
        <v>Goofy</v>
      </c>
      <c r="F92" s="32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92" s="36"/>
      <c r="H9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Orc, Cabelo Preto, Religious Reasons Goofy</v>
      </c>
      <c r="I92" s="52"/>
    </row>
    <row r="93" spans="1:9" ht="12" x14ac:dyDescent="0.2">
      <c r="A93" s="33">
        <v>22416</v>
      </c>
      <c r="B93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93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93" s="35" t="str">
        <f>VLOOKUP(IF(OR(VALUE(MID(Tabela2[[#This Row],[Roll]],D$11,1))&gt;6,(VALUE(MID(Tabela2[[#This Row],[Roll]],D$11,1))=0))=TRUE,"+",VALUE(MID(Tabela2[[#This Row],[Roll]],D$11,1))),Table1[#All],D$11+1,FALSE)</f>
        <v>NB</v>
      </c>
      <c r="E93" s="35" t="str">
        <f>VLOOKUP(IF(OR(VALUE(MID(Tabela2[[#This Row],[Roll]],E$11,1))&gt;6,(VALUE(MID(Tabela2[[#This Row],[Roll]],E$11,1))=0))=TRUE,"+",VALUE(MID(Tabela2[[#This Row],[Roll]],E$11,1))),Table1[#All],E$11+1,FALSE)</f>
        <v>Soft</v>
      </c>
      <c r="F93" s="35" t="str">
        <f>VLOOKUP(IF(OR(VALUE(MID(Tabela2[[#This Row],[Roll]],F$11,1))&gt;6,(VALUE(MID(Tabela2[[#This Row],[Roll]],F$11,1))=0))=TRUE,"+",VALUE(MID(Tabela2[[#This Row],[Roll]],F$11,1))),Table1[#All],F$11+1,FALSE)</f>
        <v>Performer</v>
      </c>
      <c r="G93" s="37" t="s">
        <v>31</v>
      </c>
      <c r="H93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Azul Escuro, Performer Soft</v>
      </c>
      <c r="I93" s="53" t="s">
        <v>100</v>
      </c>
    </row>
    <row r="94" spans="1:9" ht="12" hidden="1" x14ac:dyDescent="0.2">
      <c r="A94" s="30">
        <v>24335</v>
      </c>
      <c r="B94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94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94" s="32" t="str">
        <f>VLOOKUP(IF(OR(VALUE(MID(Tabela2[[#This Row],[Roll]],D$11,1))&gt;6,(VALUE(MID(Tabela2[[#This Row],[Roll]],D$11,1))=0))=TRUE,"+",VALUE(MID(Tabela2[[#This Row],[Roll]],D$11,1))),Table1[#All],D$11+1,FALSE)</f>
        <v>NB</v>
      </c>
      <c r="E94" s="32" t="str">
        <f>VLOOKUP(IF(OR(VALUE(MID(Tabela2[[#This Row],[Roll]],E$11,1))&gt;6,(VALUE(MID(Tabela2[[#This Row],[Roll]],E$11,1))=0))=TRUE,"+",VALUE(MID(Tabela2[[#This Row],[Roll]],E$11,1))),Table1[#All],E$11+1,FALSE)</f>
        <v>Country</v>
      </c>
      <c r="F94" s="32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94" s="36"/>
      <c r="H9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Loiro, Religious Reasons Country</v>
      </c>
      <c r="I94" s="52"/>
    </row>
    <row r="95" spans="1:9" ht="12" hidden="1" x14ac:dyDescent="0.2">
      <c r="A95" s="27">
        <v>26234</v>
      </c>
      <c r="B95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95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95" s="28" t="str">
        <f>VLOOKUP(IF(OR(VALUE(MID(Tabela2[[#This Row],[Roll]],D$11,1))&gt;6,(VALUE(MID(Tabela2[[#This Row],[Roll]],D$11,1))=0))=TRUE,"+",VALUE(MID(Tabela2[[#This Row],[Roll]],D$11,1))),Table1[#All],D$11+1,FALSE)</f>
        <v>Fem</v>
      </c>
      <c r="E95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95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95" s="36"/>
      <c r="H9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Castanho, Mercador Country</v>
      </c>
      <c r="I95" s="52"/>
    </row>
    <row r="96" spans="1:9" ht="12" hidden="1" x14ac:dyDescent="0.2">
      <c r="A96" s="30">
        <v>11651</v>
      </c>
      <c r="B96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96" s="32" t="str">
        <f>VLOOKUP(IF(OR(VALUE(MID(Tabela2[[#This Row],[Roll]],C$11,1))&gt;6,(VALUE(MID(Tabela2[[#This Row],[Roll]],C$11,1))=0))=TRUE,"+",VALUE(MID(Tabela2[[#This Row],[Roll]],C$11,1))),Table1[#All],C$11+1,FALSE)</f>
        <v>Careca</v>
      </c>
      <c r="D96" s="32" t="str">
        <f>VLOOKUP(IF(OR(VALUE(MID(Tabela2[[#This Row],[Roll]],D$11,1))&gt;6,(VALUE(MID(Tabela2[[#This Row],[Roll]],D$11,1))=0))=TRUE,"+",VALUE(MID(Tabela2[[#This Row],[Roll]],D$11,1))),Table1[#All],D$11+1,FALSE)</f>
        <v>None</v>
      </c>
      <c r="E96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96" s="32" t="str">
        <f>VLOOKUP(IF(OR(VALUE(MID(Tabela2[[#This Row],[Roll]],F$11,1))&gt;6,(VALUE(MID(Tabela2[[#This Row],[Roll]],F$11,1))=0))=TRUE,"+",VALUE(MID(Tabela2[[#This Row],[Roll]],F$11,1))),Table1[#All],F$11+1,FALSE)</f>
        <v>Nobre</v>
      </c>
      <c r="G96" s="36"/>
      <c r="H9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Aasimar, Cabelo Careca, Nobre Spooky</v>
      </c>
      <c r="I96" s="52"/>
    </row>
    <row r="97" spans="1:9" ht="12" hidden="1" x14ac:dyDescent="0.2">
      <c r="A97" s="27">
        <v>16958</v>
      </c>
      <c r="B97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97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97" s="28" t="str">
        <f>VLOOKUP(IF(OR(VALUE(MID(Tabela2[[#This Row],[Roll]],D$11,1))&gt;6,(VALUE(MID(Tabela2[[#This Row],[Roll]],D$11,1))=0))=TRUE,"+",VALUE(MID(Tabela2[[#This Row],[Roll]],D$11,1))),Table1[#All],D$11+1,FALSE)</f>
        <v>Masc</v>
      </c>
      <c r="E97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97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97" s="36"/>
      <c r="H9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Castanho, Turista Spooky</v>
      </c>
      <c r="I97" s="52"/>
    </row>
    <row r="98" spans="1:9" ht="12" hidden="1" x14ac:dyDescent="0.2">
      <c r="A98" s="30">
        <v>37990</v>
      </c>
      <c r="B98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98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9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98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98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98" s="36"/>
      <c r="H9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Preto, Turista</v>
      </c>
      <c r="I98" s="52"/>
    </row>
    <row r="99" spans="1:9" ht="12" hidden="1" x14ac:dyDescent="0.2">
      <c r="A99" s="27">
        <v>72188</v>
      </c>
      <c r="B99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99" s="28" t="str">
        <f>VLOOKUP(IF(OR(VALUE(MID(Tabela2[[#This Row],[Roll]],C$11,1))&gt;6,(VALUE(MID(Tabela2[[#This Row],[Roll]],C$11,1))=0))=TRUE,"+",VALUE(MID(Tabela2[[#This Row],[Roll]],C$11,1))),Table1[#All],C$11+1,FALSE)</f>
        <v>Azul Escuro</v>
      </c>
      <c r="D99" s="28" t="str">
        <f>VLOOKUP(IF(OR(VALUE(MID(Tabela2[[#This Row],[Roll]],D$11,1))&gt;6,(VALUE(MID(Tabela2[[#This Row],[Roll]],D$11,1))=0))=TRUE,"+",VALUE(MID(Tabela2[[#This Row],[Roll]],D$11,1))),Table1[#All],D$11+1,FALSE)</f>
        <v>Masc</v>
      </c>
      <c r="E99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99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99" s="36"/>
      <c r="H9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Other, Cabelo Azul Escuro, Turista</v>
      </c>
      <c r="I99" s="52"/>
    </row>
    <row r="100" spans="1:9" ht="12" hidden="1" x14ac:dyDescent="0.2">
      <c r="A100" s="30">
        <v>39682</v>
      </c>
      <c r="B100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0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00" s="32" t="str">
        <f>VLOOKUP(IF(OR(VALUE(MID(Tabela2[[#This Row],[Roll]],D$11,1))&gt;6,(VALUE(MID(Tabela2[[#This Row],[Roll]],D$11,1))=0))=TRUE,"+",VALUE(MID(Tabela2[[#This Row],[Roll]],D$11,1))),Table1[#All],D$11+1,FALSE)</f>
        <v>None</v>
      </c>
      <c r="E10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00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00" s="36"/>
      <c r="H10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Hobgoblin, Cabelo Preto, Aventureiro</v>
      </c>
      <c r="I100" s="52"/>
    </row>
    <row r="101" spans="1:9" ht="12" hidden="1" x14ac:dyDescent="0.2">
      <c r="A101" s="27">
        <v>75756</v>
      </c>
      <c r="B101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01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01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01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101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01" s="36"/>
      <c r="H10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Other, Cabelo Ruivo, Performer Spooky</v>
      </c>
      <c r="I101" s="52"/>
    </row>
    <row r="102" spans="1:9" ht="12" hidden="1" x14ac:dyDescent="0.2">
      <c r="A102" s="30">
        <v>63089</v>
      </c>
      <c r="B102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02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02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02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02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02" s="36"/>
      <c r="H10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Branco, Turista</v>
      </c>
      <c r="I102" s="52"/>
    </row>
    <row r="103" spans="1:9" ht="12" hidden="1" x14ac:dyDescent="0.2">
      <c r="A103" s="27">
        <v>76593</v>
      </c>
      <c r="B103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03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103" s="28" t="str">
        <f>VLOOKUP(IF(OR(VALUE(MID(Tabela2[[#This Row],[Roll]],D$11,1))&gt;6,(VALUE(MID(Tabela2[[#This Row],[Roll]],D$11,1))=0))=TRUE,"+",VALUE(MID(Tabela2[[#This Row],[Roll]],D$11,1))),Table1[#All],D$11+1,FALSE)</f>
        <v>Fem</v>
      </c>
      <c r="E103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03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03" s="36"/>
      <c r="H10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Other, Cabelo Castanho, Fazendeiro</v>
      </c>
      <c r="I103" s="52"/>
    </row>
    <row r="104" spans="1:9" ht="12" hidden="1" x14ac:dyDescent="0.2">
      <c r="A104" s="30">
        <v>72507</v>
      </c>
      <c r="B104" s="31" t="str">
        <f>VLOOKUP(IF(OR(VALUE(MID(Tabela2[[#This Row],[Roll]],B$11,1))&gt;6,(VALUE(MID(Tabela2[[#This Row],[Roll]],B$11,1))=0))=TRUE,"+",VALUE(MID(Tabela2[[#This Row],[Roll]],B$11,1))),Table1[#All],B$11+1,FALSE)</f>
        <v>Other</v>
      </c>
      <c r="C104" s="32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04" s="32" t="str">
        <f>VLOOKUP(IF(OR(VALUE(MID(Tabela2[[#This Row],[Roll]],D$11,1))&gt;6,(VALUE(MID(Tabela2[[#This Row],[Roll]],D$11,1))=0))=TRUE,"+",VALUE(MID(Tabela2[[#This Row],[Roll]],D$11,1))),Table1[#All],D$11+1,FALSE)</f>
        <v>Fem</v>
      </c>
      <c r="E104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0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04" s="36"/>
      <c r="H10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Other, Cabelo Azul Escuro, Turista</v>
      </c>
      <c r="I104" s="52"/>
    </row>
    <row r="105" spans="1:9" ht="12" hidden="1" x14ac:dyDescent="0.2">
      <c r="A105" s="27">
        <v>26547</v>
      </c>
      <c r="B105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05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105" s="28" t="str">
        <f>VLOOKUP(IF(OR(VALUE(MID(Tabela2[[#This Row],[Roll]],D$11,1))&gt;6,(VALUE(MID(Tabela2[[#This Row],[Roll]],D$11,1))=0))=TRUE,"+",VALUE(MID(Tabela2[[#This Row],[Roll]],D$11,1))),Table1[#All],D$11+1,FALSE)</f>
        <v>Fem</v>
      </c>
      <c r="E105" s="28" t="str">
        <f>VLOOKUP(IF(OR(VALUE(MID(Tabela2[[#This Row],[Roll]],E$11,1))&gt;6,(VALUE(MID(Tabela2[[#This Row],[Roll]],E$11,1))=0))=TRUE,"+",VALUE(MID(Tabela2[[#This Row],[Roll]],E$11,1))),Table1[#All],E$11+1,FALSE)</f>
        <v>Fancy</v>
      </c>
      <c r="F105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05" s="36"/>
      <c r="H10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Castanho, Turista Fancy</v>
      </c>
      <c r="I105" s="52"/>
    </row>
    <row r="106" spans="1:9" ht="12" x14ac:dyDescent="0.2">
      <c r="A106" s="33">
        <v>76486</v>
      </c>
      <c r="B106" s="35" t="str">
        <f>VLOOKUP(IF(OR(VALUE(MID(Tabela2[[#This Row],[Roll]],B$11,1))&gt;6,(VALUE(MID(Tabela2[[#This Row],[Roll]],B$11,1))=0))=TRUE,"+",VALUE(MID(Tabela2[[#This Row],[Roll]],B$11,1))),Table1[#All],B$11+1,FALSE)</f>
        <v>Other</v>
      </c>
      <c r="C106" s="35" t="str">
        <f>VLOOKUP(IF(OR(VALUE(MID(Tabela2[[#This Row],[Roll]],C$11,1))&gt;6,(VALUE(MID(Tabela2[[#This Row],[Roll]],C$11,1))=0))=TRUE,"+",VALUE(MID(Tabela2[[#This Row],[Roll]],C$11,1))),Table1[#All],C$11+1,FALSE)</f>
        <v>Castanho</v>
      </c>
      <c r="D106" s="35" t="str">
        <f>VLOOKUP(IF(OR(VALUE(MID(Tabela2[[#This Row],[Roll]],D$11,1))&gt;6,(VALUE(MID(Tabela2[[#This Row],[Roll]],D$11,1))=0))=TRUE,"+",VALUE(MID(Tabela2[[#This Row],[Roll]],D$11,1))),Table1[#All],D$11+1,FALSE)</f>
        <v>NB</v>
      </c>
      <c r="E106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06" s="35" t="str">
        <f>VLOOKUP(IF(OR(VALUE(MID(Tabela2[[#This Row],[Roll]],F$11,1))&gt;6,(VALUE(MID(Tabela2[[#This Row],[Roll]],F$11,1))=0))=TRUE,"+",VALUE(MID(Tabela2[[#This Row],[Roll]],F$11,1))),Table1[#All],F$11+1,FALSE)</f>
        <v>Performer</v>
      </c>
      <c r="G106" s="37" t="s">
        <v>31</v>
      </c>
      <c r="H106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Castanho, Performer</v>
      </c>
      <c r="I106" s="53"/>
    </row>
    <row r="107" spans="1:9" ht="12" x14ac:dyDescent="0.2">
      <c r="A107" s="42">
        <v>47366</v>
      </c>
      <c r="B107" s="43" t="str">
        <f>VLOOKUP(IF(OR(VALUE(MID(Tabela2[[#This Row],[Roll]],B$11,1))&gt;6,(VALUE(MID(Tabela2[[#This Row],[Roll]],B$11,1))=0))=TRUE,"+",VALUE(MID(Tabela2[[#This Row],[Roll]],B$11,1))),Table1[#All],B$11+1,FALSE)</f>
        <v>Goblin</v>
      </c>
      <c r="C107" s="43" t="str">
        <f>VLOOKUP(IF(OR(VALUE(MID(Tabela2[[#This Row],[Roll]],C$11,1))&gt;6,(VALUE(MID(Tabela2[[#This Row],[Roll]],C$11,1))=0))=TRUE,"+",VALUE(MID(Tabela2[[#This Row],[Roll]],C$11,1))),Table1[#All],C$11+1,FALSE)</f>
        <v>Preto</v>
      </c>
      <c r="D107" s="43" t="str">
        <f>VLOOKUP(IF(OR(VALUE(MID(Tabela2[[#This Row],[Roll]],D$11,1))&gt;6,(VALUE(MID(Tabela2[[#This Row],[Roll]],D$11,1))=0))=TRUE,"+",VALUE(MID(Tabela2[[#This Row],[Roll]],D$11,1))),Table1[#All],D$11+1,FALSE)</f>
        <v>NB</v>
      </c>
      <c r="E107" s="43" t="str">
        <f>VLOOKUP(IF(OR(VALUE(MID(Tabela2[[#This Row],[Roll]],E$11,1))&gt;6,(VALUE(MID(Tabela2[[#This Row],[Roll]],E$11,1))=0))=TRUE,"+",VALUE(MID(Tabela2[[#This Row],[Roll]],E$11,1))),Table1[#All],E$11+1,FALSE)</f>
        <v>Goofy</v>
      </c>
      <c r="F107" s="43" t="str">
        <f>VLOOKUP(IF(OR(VALUE(MID(Tabela2[[#This Row],[Roll]],F$11,1))&gt;6,(VALUE(MID(Tabela2[[#This Row],[Roll]],F$11,1))=0))=TRUE,"+",VALUE(MID(Tabela2[[#This Row],[Roll]],F$11,1))),Table1[#All],F$11+1,FALSE)</f>
        <v>Performer</v>
      </c>
      <c r="G107" s="44" t="s">
        <v>31</v>
      </c>
      <c r="H107" s="4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Goblin, Cabelo Preto, Performer Goofy</v>
      </c>
      <c r="I107" s="55" t="s">
        <v>35</v>
      </c>
    </row>
    <row r="108" spans="1:9" ht="12" x14ac:dyDescent="0.2">
      <c r="A108" s="33">
        <v>27334</v>
      </c>
      <c r="B108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108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108" s="35" t="str">
        <f>VLOOKUP(IF(OR(VALUE(MID(Tabela2[[#This Row],[Roll]],D$11,1))&gt;6,(VALUE(MID(Tabela2[[#This Row],[Roll]],D$11,1))=0))=TRUE,"+",VALUE(MID(Tabela2[[#This Row],[Roll]],D$11,1))),Table1[#All],D$11+1,FALSE)</f>
        <v>NB</v>
      </c>
      <c r="E108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108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108" s="37" t="s">
        <v>31</v>
      </c>
      <c r="H108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Preto, Mercador Country</v>
      </c>
      <c r="I108" s="53" t="s">
        <v>90</v>
      </c>
    </row>
    <row r="109" spans="1:9" ht="12" hidden="1" x14ac:dyDescent="0.2">
      <c r="A109" s="27">
        <v>58823</v>
      </c>
      <c r="B109" s="29" t="str">
        <f>VLOOKUP(IF(OR(VALUE(MID(Tabela2[[#This Row],[Roll]],B$11,1))&gt;6,(VALUE(MID(Tabela2[[#This Row],[Roll]],B$11,1))=0))=TRUE,"+",VALUE(MID(Tabela2[[#This Row],[Roll]],B$11,1))),Table1[#All],B$11+1,FALSE)</f>
        <v>Orc</v>
      </c>
      <c r="C109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09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09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09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09" s="36"/>
      <c r="H10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Preto, Fazendeiro Punk</v>
      </c>
      <c r="I109" s="52"/>
    </row>
    <row r="110" spans="1:9" ht="12" hidden="1" x14ac:dyDescent="0.2">
      <c r="A110" s="30">
        <v>39072</v>
      </c>
      <c r="B110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1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1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1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10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10" s="36"/>
      <c r="H11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Preto, Aventureiro</v>
      </c>
      <c r="I110" s="52"/>
    </row>
    <row r="111" spans="1:9" ht="12" hidden="1" x14ac:dyDescent="0.2">
      <c r="A111" s="27">
        <v>75459</v>
      </c>
      <c r="B111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11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11" s="28" t="str">
        <f>VLOOKUP(IF(OR(VALUE(MID(Tabela2[[#This Row],[Roll]],D$11,1))&gt;6,(VALUE(MID(Tabela2[[#This Row],[Roll]],D$11,1))=0))=TRUE,"+",VALUE(MID(Tabela2[[#This Row],[Roll]],D$11,1))),Table1[#All],D$11+1,FALSE)</f>
        <v>NB</v>
      </c>
      <c r="E111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111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11" s="36"/>
      <c r="H11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Ruivo, Turista Spooky</v>
      </c>
      <c r="I111" s="52"/>
    </row>
    <row r="112" spans="1:9" ht="12" hidden="1" x14ac:dyDescent="0.2">
      <c r="A112" s="30">
        <v>70261</v>
      </c>
      <c r="B112" s="31" t="str">
        <f>VLOOKUP(IF(OR(VALUE(MID(Tabela2[[#This Row],[Roll]],B$11,1))&gt;6,(VALUE(MID(Tabela2[[#This Row],[Roll]],B$11,1))=0))=TRUE,"+",VALUE(MID(Tabela2[[#This Row],[Roll]],B$11,1))),Table1[#All],B$11+1,FALSE)</f>
        <v>Other</v>
      </c>
      <c r="C112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12" s="32" t="str">
        <f>VLOOKUP(IF(OR(VALUE(MID(Tabela2[[#This Row],[Roll]],D$11,1))&gt;6,(VALUE(MID(Tabela2[[#This Row],[Roll]],D$11,1))=0))=TRUE,"+",VALUE(MID(Tabela2[[#This Row],[Roll]],D$11,1))),Table1[#All],D$11+1,FALSE)</f>
        <v>Fem</v>
      </c>
      <c r="E112" s="32" t="str">
        <f>VLOOKUP(IF(OR(VALUE(MID(Tabela2[[#This Row],[Roll]],E$11,1))&gt;6,(VALUE(MID(Tabela2[[#This Row],[Roll]],E$11,1))=0))=TRUE,"+",VALUE(MID(Tabela2[[#This Row],[Roll]],E$11,1))),Table1[#All],E$11+1,FALSE)</f>
        <v>Goofy</v>
      </c>
      <c r="F112" s="32" t="str">
        <f>VLOOKUP(IF(OR(VALUE(MID(Tabela2[[#This Row],[Roll]],F$11,1))&gt;6,(VALUE(MID(Tabela2[[#This Row],[Roll]],F$11,1))=0))=TRUE,"+",VALUE(MID(Tabela2[[#This Row],[Roll]],F$11,1))),Table1[#All],F$11+1,FALSE)</f>
        <v>Nobre</v>
      </c>
      <c r="G112" s="36"/>
      <c r="H11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Other, Cabelo Preto, Nobre Goofy</v>
      </c>
      <c r="I112" s="52"/>
    </row>
    <row r="113" spans="1:9" ht="12" hidden="1" x14ac:dyDescent="0.2">
      <c r="A113" s="27">
        <v>28095</v>
      </c>
      <c r="B113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13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13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13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13" s="28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13" s="36"/>
      <c r="H11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Religious Reasons</v>
      </c>
      <c r="I113" s="52"/>
    </row>
    <row r="114" spans="1:9" ht="12" x14ac:dyDescent="0.2">
      <c r="A114" s="33">
        <v>48381</v>
      </c>
      <c r="B114" s="35" t="str">
        <f>VLOOKUP(IF(OR(VALUE(MID(Tabela2[[#This Row],[Roll]],B$11,1))&gt;6,(VALUE(MID(Tabela2[[#This Row],[Roll]],B$11,1))=0))=TRUE,"+",VALUE(MID(Tabela2[[#This Row],[Roll]],B$11,1))),Table1[#All],B$11+1,FALSE)</f>
        <v>Goblin</v>
      </c>
      <c r="C114" s="35" t="str">
        <f>VLOOKUP(IF(OR(VALUE(MID(Tabela2[[#This Row],[Roll]],C$11,1))&gt;6,(VALUE(MID(Tabela2[[#This Row],[Roll]],C$11,1))=0))=TRUE,"+",VALUE(MID(Tabela2[[#This Row],[Roll]],C$11,1))),Table1[#All],C$11+1,FALSE)</f>
        <v>Preto</v>
      </c>
      <c r="D114" s="35" t="str">
        <f>VLOOKUP(IF(OR(VALUE(MID(Tabela2[[#This Row],[Roll]],D$11,1))&gt;6,(VALUE(MID(Tabela2[[#This Row],[Roll]],D$11,1))=0))=TRUE,"+",VALUE(MID(Tabela2[[#This Row],[Roll]],D$11,1))),Table1[#All],D$11+1,FALSE)</f>
        <v>NB</v>
      </c>
      <c r="E114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14" s="35" t="str">
        <f>VLOOKUP(IF(OR(VALUE(MID(Tabela2[[#This Row],[Roll]],F$11,1))&gt;6,(VALUE(MID(Tabela2[[#This Row],[Roll]],F$11,1))=0))=TRUE,"+",VALUE(MID(Tabela2[[#This Row],[Roll]],F$11,1))),Table1[#All],F$11+1,FALSE)</f>
        <v>Nobre</v>
      </c>
      <c r="G114" s="37" t="s">
        <v>31</v>
      </c>
      <c r="H114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Goblin, Cabelo Preto, Nobre</v>
      </c>
      <c r="I114" s="53"/>
    </row>
    <row r="115" spans="1:9" ht="12" hidden="1" x14ac:dyDescent="0.2">
      <c r="A115" s="27">
        <v>51173</v>
      </c>
      <c r="B115" s="29" t="str">
        <f>VLOOKUP(IF(OR(VALUE(MID(Tabela2[[#This Row],[Roll]],B$11,1))&gt;6,(VALUE(MID(Tabela2[[#This Row],[Roll]],B$11,1))=0))=TRUE,"+",VALUE(MID(Tabela2[[#This Row],[Roll]],B$11,1))),Table1[#All],B$11+1,FALSE)</f>
        <v>Orc</v>
      </c>
      <c r="C115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1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15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15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15" s="36"/>
      <c r="H11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Careca, Fazendeiro</v>
      </c>
      <c r="I115" s="52"/>
    </row>
    <row r="116" spans="1:9" ht="12" hidden="1" x14ac:dyDescent="0.2">
      <c r="A116" s="30">
        <v>24253</v>
      </c>
      <c r="B116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16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16" s="32" t="str">
        <f>VLOOKUP(IF(OR(VALUE(MID(Tabela2[[#This Row],[Roll]],D$11,1))&gt;6,(VALUE(MID(Tabela2[[#This Row],[Roll]],D$11,1))=0))=TRUE,"+",VALUE(MID(Tabela2[[#This Row],[Roll]],D$11,1))),Table1[#All],D$11+1,FALSE)</f>
        <v>Fem</v>
      </c>
      <c r="E116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116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16" s="36"/>
      <c r="H11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Loiro, Fazendeiro Spooky</v>
      </c>
      <c r="I116" s="52"/>
    </row>
    <row r="117" spans="1:9" ht="12" hidden="1" x14ac:dyDescent="0.2">
      <c r="A117" s="27">
        <v>45793</v>
      </c>
      <c r="B117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17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17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1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17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17" s="36"/>
      <c r="H11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Ruivo, Fazendeiro</v>
      </c>
      <c r="I117" s="52"/>
    </row>
    <row r="118" spans="1:9" ht="12" hidden="1" x14ac:dyDescent="0.2">
      <c r="A118" s="30">
        <v>49282</v>
      </c>
      <c r="B118" s="31" t="str">
        <f>VLOOKUP(IF(OR(VALUE(MID(Tabela2[[#This Row],[Roll]],B$11,1))&gt;6,(VALUE(MID(Tabela2[[#This Row],[Roll]],B$11,1))=0))=TRUE,"+",VALUE(MID(Tabela2[[#This Row],[Roll]],B$11,1))),Table1[#All],B$11+1,FALSE)</f>
        <v>Goblin</v>
      </c>
      <c r="C118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18" s="32" t="str">
        <f>VLOOKUP(IF(OR(VALUE(MID(Tabela2[[#This Row],[Roll]],D$11,1))&gt;6,(VALUE(MID(Tabela2[[#This Row],[Roll]],D$11,1))=0))=TRUE,"+",VALUE(MID(Tabela2[[#This Row],[Roll]],D$11,1))),Table1[#All],D$11+1,FALSE)</f>
        <v>Fem</v>
      </c>
      <c r="E118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18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18" s="36"/>
      <c r="H11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Goblin, Cabelo Preto, Aventureiro</v>
      </c>
      <c r="I118" s="52"/>
    </row>
    <row r="119" spans="1:9" ht="12" hidden="1" x14ac:dyDescent="0.2">
      <c r="A119" s="27">
        <v>23529</v>
      </c>
      <c r="B119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19" s="28" t="str">
        <f>VLOOKUP(IF(OR(VALUE(MID(Tabela2[[#This Row],[Roll]],C$11,1))&gt;6,(VALUE(MID(Tabela2[[#This Row],[Roll]],C$11,1))=0))=TRUE,"+",VALUE(MID(Tabela2[[#This Row],[Roll]],C$11,1))),Table1[#All],C$11+1,FALSE)</f>
        <v>Branco</v>
      </c>
      <c r="D119" s="28" t="str">
        <f>VLOOKUP(IF(OR(VALUE(MID(Tabela2[[#This Row],[Roll]],D$11,1))&gt;6,(VALUE(MID(Tabela2[[#This Row],[Roll]],D$11,1))=0))=TRUE,"+",VALUE(MID(Tabela2[[#This Row],[Roll]],D$11,1))),Table1[#All],D$11+1,FALSE)</f>
        <v>Fem</v>
      </c>
      <c r="E119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19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19" s="36"/>
      <c r="H11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Branco, Turista Punk</v>
      </c>
      <c r="I119" s="52"/>
    </row>
    <row r="120" spans="1:9" ht="12" hidden="1" x14ac:dyDescent="0.2">
      <c r="A120" s="30">
        <v>27159</v>
      </c>
      <c r="B120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2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2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20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120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20" s="36"/>
      <c r="H12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Turista Spooky</v>
      </c>
      <c r="I120" s="52"/>
    </row>
    <row r="121" spans="1:9" ht="12" hidden="1" x14ac:dyDescent="0.2">
      <c r="A121" s="27">
        <v>61322</v>
      </c>
      <c r="B121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21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21" s="28" t="str">
        <f>VLOOKUP(IF(OR(VALUE(MID(Tabela2[[#This Row],[Roll]],D$11,1))&gt;6,(VALUE(MID(Tabela2[[#This Row],[Roll]],D$11,1))=0))=TRUE,"+",VALUE(MID(Tabela2[[#This Row],[Roll]],D$11,1))),Table1[#All],D$11+1,FALSE)</f>
        <v>NB</v>
      </c>
      <c r="E121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21" s="28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21" s="36"/>
      <c r="H12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Careca, Aventureiro Punk</v>
      </c>
      <c r="I121" s="52"/>
    </row>
    <row r="122" spans="1:9" ht="12" hidden="1" x14ac:dyDescent="0.2">
      <c r="A122" s="30">
        <v>65419</v>
      </c>
      <c r="B122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22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22" s="32" t="str">
        <f>VLOOKUP(IF(OR(VALUE(MID(Tabela2[[#This Row],[Roll]],D$11,1))&gt;6,(VALUE(MID(Tabela2[[#This Row],[Roll]],D$11,1))=0))=TRUE,"+",VALUE(MID(Tabela2[[#This Row],[Roll]],D$11,1))),Table1[#All],D$11+1,FALSE)</f>
        <v>NB</v>
      </c>
      <c r="E122" s="32" t="str">
        <f>VLOOKUP(IF(OR(VALUE(MID(Tabela2[[#This Row],[Roll]],E$11,1))&gt;6,(VALUE(MID(Tabela2[[#This Row],[Roll]],E$11,1))=0))=TRUE,"+",VALUE(MID(Tabela2[[#This Row],[Roll]],E$11,1))),Table1[#All],E$11+1,FALSE)</f>
        <v>Soft</v>
      </c>
      <c r="F122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22" s="36"/>
      <c r="H12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Ruivo, Turista Soft</v>
      </c>
      <c r="I122" s="52"/>
    </row>
    <row r="123" spans="1:9" ht="12" hidden="1" x14ac:dyDescent="0.2">
      <c r="A123" s="27">
        <v>15519</v>
      </c>
      <c r="B123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23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23" s="28" t="str">
        <f>VLOOKUP(IF(OR(VALUE(MID(Tabela2[[#This Row],[Roll]],D$11,1))&gt;6,(VALUE(MID(Tabela2[[#This Row],[Roll]],D$11,1))=0))=TRUE,"+",VALUE(MID(Tabela2[[#This Row],[Roll]],D$11,1))),Table1[#All],D$11+1,FALSE)</f>
        <v>Fem</v>
      </c>
      <c r="E123" s="28" t="str">
        <f>VLOOKUP(IF(OR(VALUE(MID(Tabela2[[#This Row],[Roll]],E$11,1))&gt;6,(VALUE(MID(Tabela2[[#This Row],[Roll]],E$11,1))=0))=TRUE,"+",VALUE(MID(Tabela2[[#This Row],[Roll]],E$11,1))),Table1[#All],E$11+1,FALSE)</f>
        <v>Soft</v>
      </c>
      <c r="F123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23" s="36"/>
      <c r="H12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Ruivo, Turista Soft</v>
      </c>
      <c r="I123" s="52"/>
    </row>
    <row r="124" spans="1:9" ht="12" hidden="1" x14ac:dyDescent="0.2">
      <c r="A124" s="30">
        <v>76096</v>
      </c>
      <c r="B124" s="31" t="str">
        <f>VLOOKUP(IF(OR(VALUE(MID(Tabela2[[#This Row],[Roll]],B$11,1))&gt;6,(VALUE(MID(Tabela2[[#This Row],[Roll]],B$11,1))=0))=TRUE,"+",VALUE(MID(Tabela2[[#This Row],[Roll]],B$11,1))),Table1[#All],B$11+1,FALSE)</f>
        <v>Other</v>
      </c>
      <c r="C124" s="32" t="str">
        <f>VLOOKUP(IF(OR(VALUE(MID(Tabela2[[#This Row],[Roll]],C$11,1))&gt;6,(VALUE(MID(Tabela2[[#This Row],[Roll]],C$11,1))=0))=TRUE,"+",VALUE(MID(Tabela2[[#This Row],[Roll]],C$11,1))),Table1[#All],C$11+1,FALSE)</f>
        <v>Castanho</v>
      </c>
      <c r="D124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24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24" s="32" t="str">
        <f>VLOOKUP(IF(OR(VALUE(MID(Tabela2[[#This Row],[Roll]],F$11,1))&gt;6,(VALUE(MID(Tabela2[[#This Row],[Roll]],F$11,1))=0))=TRUE,"+",VALUE(MID(Tabela2[[#This Row],[Roll]],F$11,1))),Table1[#All],F$11+1,FALSE)</f>
        <v>Performer</v>
      </c>
      <c r="G124" s="36"/>
      <c r="H12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Other, Cabelo Castanho, Performer</v>
      </c>
      <c r="I124" s="52"/>
    </row>
    <row r="125" spans="1:9" ht="12" hidden="1" x14ac:dyDescent="0.2">
      <c r="A125" s="27">
        <v>11562</v>
      </c>
      <c r="B125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25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25" s="28" t="str">
        <f>VLOOKUP(IF(OR(VALUE(MID(Tabela2[[#This Row],[Roll]],D$11,1))&gt;6,(VALUE(MID(Tabela2[[#This Row],[Roll]],D$11,1))=0))=TRUE,"+",VALUE(MID(Tabela2[[#This Row],[Roll]],D$11,1))),Table1[#All],D$11+1,FALSE)</f>
        <v>Fem</v>
      </c>
      <c r="E125" s="28" t="str">
        <f>VLOOKUP(IF(OR(VALUE(MID(Tabela2[[#This Row],[Roll]],E$11,1))&gt;6,(VALUE(MID(Tabela2[[#This Row],[Roll]],E$11,1))=0))=TRUE,"+",VALUE(MID(Tabela2[[#This Row],[Roll]],E$11,1))),Table1[#All],E$11+1,FALSE)</f>
        <v>Goofy</v>
      </c>
      <c r="F125" s="28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25" s="36"/>
      <c r="H12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Careca, Aventureiro Goofy</v>
      </c>
      <c r="I125" s="52"/>
    </row>
    <row r="126" spans="1:9" ht="12" hidden="1" x14ac:dyDescent="0.2">
      <c r="A126" s="30">
        <v>35516</v>
      </c>
      <c r="B126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26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26" s="32" t="str">
        <f>VLOOKUP(IF(OR(VALUE(MID(Tabela2[[#This Row],[Roll]],D$11,1))&gt;6,(VALUE(MID(Tabela2[[#This Row],[Roll]],D$11,1))=0))=TRUE,"+",VALUE(MID(Tabela2[[#This Row],[Roll]],D$11,1))),Table1[#All],D$11+1,FALSE)</f>
        <v>Fem</v>
      </c>
      <c r="E126" s="32" t="str">
        <f>VLOOKUP(IF(OR(VALUE(MID(Tabela2[[#This Row],[Roll]],E$11,1))&gt;6,(VALUE(MID(Tabela2[[#This Row],[Roll]],E$11,1))=0))=TRUE,"+",VALUE(MID(Tabela2[[#This Row],[Roll]],E$11,1))),Table1[#All],E$11+1,FALSE)</f>
        <v>Soft</v>
      </c>
      <c r="F126" s="32" t="str">
        <f>VLOOKUP(IF(OR(VALUE(MID(Tabela2[[#This Row],[Roll]],F$11,1))&gt;6,(VALUE(MID(Tabela2[[#This Row],[Roll]],F$11,1))=0))=TRUE,"+",VALUE(MID(Tabela2[[#This Row],[Roll]],F$11,1))),Table1[#All],F$11+1,FALSE)</f>
        <v>Performer</v>
      </c>
      <c r="G126" s="36"/>
      <c r="H12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Ruivo, Performer Soft</v>
      </c>
      <c r="I126" s="52"/>
    </row>
    <row r="127" spans="1:9" ht="12" hidden="1" x14ac:dyDescent="0.2">
      <c r="A127" s="27">
        <v>16685</v>
      </c>
      <c r="B127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27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127" s="28" t="str">
        <f>VLOOKUP(IF(OR(VALUE(MID(Tabela2[[#This Row],[Roll]],D$11,1))&gt;6,(VALUE(MID(Tabela2[[#This Row],[Roll]],D$11,1))=0))=TRUE,"+",VALUE(MID(Tabela2[[#This Row],[Roll]],D$11,1))),Table1[#All],D$11+1,FALSE)</f>
        <v>None</v>
      </c>
      <c r="E12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27" s="28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27" s="36"/>
      <c r="H12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Aasimar, Cabelo Castanho, Religious Reasons</v>
      </c>
      <c r="I127" s="52"/>
    </row>
    <row r="128" spans="1:9" ht="12" x14ac:dyDescent="0.2">
      <c r="A128" s="33">
        <v>63372</v>
      </c>
      <c r="B128" s="34" t="str">
        <f>VLOOKUP(IF(OR(VALUE(MID(Tabela2[[#This Row],[Roll]],B$11,1))&gt;6,(VALUE(MID(Tabela2[[#This Row],[Roll]],B$11,1))=0))=TRUE,"+",VALUE(MID(Tabela2[[#This Row],[Roll]],B$11,1))),Table1[#All],B$11+1,FALSE)</f>
        <v>Tabaxi</v>
      </c>
      <c r="C128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128" s="35" t="str">
        <f>VLOOKUP(IF(OR(VALUE(MID(Tabela2[[#This Row],[Roll]],D$11,1))&gt;6,(VALUE(MID(Tabela2[[#This Row],[Roll]],D$11,1))=0))=TRUE,"+",VALUE(MID(Tabela2[[#This Row],[Roll]],D$11,1))),Table1[#All],D$11+1,FALSE)</f>
        <v>NB</v>
      </c>
      <c r="E128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28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28" s="37" t="s">
        <v>31</v>
      </c>
      <c r="H128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Branco, Aventureiro</v>
      </c>
      <c r="I128" s="53"/>
    </row>
    <row r="129" spans="1:9" ht="12" hidden="1" x14ac:dyDescent="0.2">
      <c r="A129" s="27">
        <v>64447</v>
      </c>
      <c r="B129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29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29" s="28" t="str">
        <f>VLOOKUP(IF(OR(VALUE(MID(Tabela2[[#This Row],[Roll]],D$11,1))&gt;6,(VALUE(MID(Tabela2[[#This Row],[Roll]],D$11,1))=0))=TRUE,"+",VALUE(MID(Tabela2[[#This Row],[Roll]],D$11,1))),Table1[#All],D$11+1,FALSE)</f>
        <v>NB</v>
      </c>
      <c r="E129" s="28" t="str">
        <f>VLOOKUP(IF(OR(VALUE(MID(Tabela2[[#This Row],[Roll]],E$11,1))&gt;6,(VALUE(MID(Tabela2[[#This Row],[Roll]],E$11,1))=0))=TRUE,"+",VALUE(MID(Tabela2[[#This Row],[Roll]],E$11,1))),Table1[#All],E$11+1,FALSE)</f>
        <v>Fancy</v>
      </c>
      <c r="F129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29" s="36"/>
      <c r="H12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Loiro, Turista Fancy</v>
      </c>
      <c r="I129" s="52"/>
    </row>
    <row r="130" spans="1:9" ht="12" hidden="1" x14ac:dyDescent="0.2">
      <c r="A130" s="30">
        <v>14068</v>
      </c>
      <c r="B130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30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3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30" s="32" t="str">
        <f>VLOOKUP(IF(OR(VALUE(MID(Tabela2[[#This Row],[Roll]],E$11,1))&gt;6,(VALUE(MID(Tabela2[[#This Row],[Roll]],E$11,1))=0))=TRUE,"+",VALUE(MID(Tabela2[[#This Row],[Roll]],E$11,1))),Table1[#All],E$11+1,FALSE)</f>
        <v>Goofy</v>
      </c>
      <c r="F130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30" s="36"/>
      <c r="H13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Loiro, Turista Goofy</v>
      </c>
      <c r="I130" s="52"/>
    </row>
    <row r="131" spans="1:9" ht="12" x14ac:dyDescent="0.2">
      <c r="A131" s="33">
        <v>23392</v>
      </c>
      <c r="B131" s="35" t="str">
        <f>VLOOKUP(IF(OR(VALUE(MID(Tabela2[[#This Row],[Roll]],B$11,1))&gt;6,(VALUE(MID(Tabela2[[#This Row],[Roll]],B$11,1))=0))=TRUE,"+",VALUE(MID(Tabela2[[#This Row],[Roll]],B$11,1))),Table1[#All],B$11+1,FALSE)</f>
        <v>Humano</v>
      </c>
      <c r="C131" s="35" t="str">
        <f>VLOOKUP(IF(OR(VALUE(MID(Tabela2[[#This Row],[Roll]],C$11,1))&gt;6,(VALUE(MID(Tabela2[[#This Row],[Roll]],C$11,1))=0))=TRUE,"+",VALUE(MID(Tabela2[[#This Row],[Roll]],C$11,1))),Table1[#All],C$11+1,FALSE)</f>
        <v>Branco</v>
      </c>
      <c r="D131" s="35" t="str">
        <f>VLOOKUP(IF(OR(VALUE(MID(Tabela2[[#This Row],[Roll]],D$11,1))&gt;6,(VALUE(MID(Tabela2[[#This Row],[Roll]],D$11,1))=0))=TRUE,"+",VALUE(MID(Tabela2[[#This Row],[Roll]],D$11,1))),Table1[#All],D$11+1,FALSE)</f>
        <v>NB</v>
      </c>
      <c r="E131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31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31" s="37" t="s">
        <v>31</v>
      </c>
      <c r="H131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Branco, Aventureiro</v>
      </c>
      <c r="I131" s="53"/>
    </row>
    <row r="132" spans="1:9" ht="12" hidden="1" x14ac:dyDescent="0.2">
      <c r="A132" s="30">
        <v>34942</v>
      </c>
      <c r="B132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32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32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32" s="32" t="str">
        <f>VLOOKUP(IF(OR(VALUE(MID(Tabela2[[#This Row],[Roll]],E$11,1))&gt;6,(VALUE(MID(Tabela2[[#This Row],[Roll]],E$11,1))=0))=TRUE,"+",VALUE(MID(Tabela2[[#This Row],[Roll]],E$11,1))),Table1[#All],E$11+1,FALSE)</f>
        <v>Fancy</v>
      </c>
      <c r="F132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32" s="36"/>
      <c r="H13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Loiro, Aventureiro Fancy</v>
      </c>
      <c r="I132" s="52"/>
    </row>
    <row r="133" spans="1:9" ht="12" hidden="1" x14ac:dyDescent="0.2">
      <c r="A133" s="27">
        <v>41296</v>
      </c>
      <c r="B133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33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33" s="28" t="str">
        <f>VLOOKUP(IF(OR(VALUE(MID(Tabela2[[#This Row],[Roll]],D$11,1))&gt;6,(VALUE(MID(Tabela2[[#This Row],[Roll]],D$11,1))=0))=TRUE,"+",VALUE(MID(Tabela2[[#This Row],[Roll]],D$11,1))),Table1[#All],D$11+1,FALSE)</f>
        <v>Fem</v>
      </c>
      <c r="E133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33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33" s="36"/>
      <c r="H13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Goblin, Cabelo Careca, Performer</v>
      </c>
      <c r="I133" s="52"/>
    </row>
    <row r="134" spans="1:9" ht="12" hidden="1" x14ac:dyDescent="0.2">
      <c r="A134" s="30">
        <v>62727</v>
      </c>
      <c r="B134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34" s="32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34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34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3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34" s="36"/>
      <c r="H13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Azul Escuro, Turista Punk</v>
      </c>
      <c r="I134" s="52"/>
    </row>
    <row r="135" spans="1:9" ht="12" hidden="1" x14ac:dyDescent="0.2">
      <c r="A135" s="27">
        <v>37627</v>
      </c>
      <c r="B135" s="29" t="str">
        <f>VLOOKUP(IF(OR(VALUE(MID(Tabela2[[#This Row],[Roll]],B$11,1))&gt;6,(VALUE(MID(Tabela2[[#This Row],[Roll]],B$11,1))=0))=TRUE,"+",VALUE(MID(Tabela2[[#This Row],[Roll]],B$11,1))),Table1[#All],B$11+1,FALSE)</f>
        <v>Hobgoblin</v>
      </c>
      <c r="C135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35" s="28" t="str">
        <f>VLOOKUP(IF(OR(VALUE(MID(Tabela2[[#This Row],[Roll]],D$11,1))&gt;6,(VALUE(MID(Tabela2[[#This Row],[Roll]],D$11,1))=0))=TRUE,"+",VALUE(MID(Tabela2[[#This Row],[Roll]],D$11,1))),Table1[#All],D$11+1,FALSE)</f>
        <v>None</v>
      </c>
      <c r="E135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35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35" s="36"/>
      <c r="H13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Hobgoblin, Cabelo Preto, Turista Punk</v>
      </c>
      <c r="I135" s="52"/>
    </row>
    <row r="136" spans="1:9" ht="12" hidden="1" x14ac:dyDescent="0.2">
      <c r="A136" s="30">
        <v>11802</v>
      </c>
      <c r="B136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36" s="32" t="str">
        <f>VLOOKUP(IF(OR(VALUE(MID(Tabela2[[#This Row],[Roll]],C$11,1))&gt;6,(VALUE(MID(Tabela2[[#This Row],[Roll]],C$11,1))=0))=TRUE,"+",VALUE(MID(Tabela2[[#This Row],[Roll]],C$11,1))),Table1[#All],C$11+1,FALSE)</f>
        <v>Careca</v>
      </c>
      <c r="D13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36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36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36" s="36"/>
      <c r="H13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Careca, Aventureiro</v>
      </c>
      <c r="I136" s="52"/>
    </row>
    <row r="137" spans="1:9" ht="12" hidden="1" x14ac:dyDescent="0.2">
      <c r="A137" s="27">
        <v>46486</v>
      </c>
      <c r="B137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37" s="28" t="str">
        <f>VLOOKUP(IF(OR(VALUE(MID(Tabela2[[#This Row],[Roll]],C$11,1))&gt;6,(VALUE(MID(Tabela2[[#This Row],[Roll]],C$11,1))=0))=TRUE,"+",VALUE(MID(Tabela2[[#This Row],[Roll]],C$11,1))),Table1[#All],C$11+1,FALSE)</f>
        <v>Castanho</v>
      </c>
      <c r="D137" s="28" t="str">
        <f>VLOOKUP(IF(OR(VALUE(MID(Tabela2[[#This Row],[Roll]],D$11,1))&gt;6,(VALUE(MID(Tabela2[[#This Row],[Roll]],D$11,1))=0))=TRUE,"+",VALUE(MID(Tabela2[[#This Row],[Roll]],D$11,1))),Table1[#All],D$11+1,FALSE)</f>
        <v>NB</v>
      </c>
      <c r="E13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37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37" s="36"/>
      <c r="H13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Goblin, Cabelo Castanho, Performer</v>
      </c>
      <c r="I137" s="52"/>
    </row>
    <row r="138" spans="1:9" ht="12" hidden="1" x14ac:dyDescent="0.2">
      <c r="A138" s="30">
        <v>53027</v>
      </c>
      <c r="B138" s="31" t="str">
        <f>VLOOKUP(IF(OR(VALUE(MID(Tabela2[[#This Row],[Roll]],B$11,1))&gt;6,(VALUE(MID(Tabela2[[#This Row],[Roll]],B$11,1))=0))=TRUE,"+",VALUE(MID(Tabela2[[#This Row],[Roll]],B$11,1))),Table1[#All],B$11+1,FALSE)</f>
        <v>Orc</v>
      </c>
      <c r="C138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3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38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38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38" s="36"/>
      <c r="H13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Branco, Turista Punk</v>
      </c>
      <c r="I138" s="52"/>
    </row>
    <row r="139" spans="1:9" ht="12" hidden="1" x14ac:dyDescent="0.2">
      <c r="A139" s="27">
        <v>31405</v>
      </c>
      <c r="B139" s="29" t="str">
        <f>VLOOKUP(IF(OR(VALUE(MID(Tabela2[[#This Row],[Roll]],B$11,1))&gt;6,(VALUE(MID(Tabela2[[#This Row],[Roll]],B$11,1))=0))=TRUE,"+",VALUE(MID(Tabela2[[#This Row],[Roll]],B$11,1))),Table1[#All],B$11+1,FALSE)</f>
        <v>Hobgoblin</v>
      </c>
      <c r="C139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39" s="28" t="str">
        <f>VLOOKUP(IF(OR(VALUE(MID(Tabela2[[#This Row],[Roll]],D$11,1))&gt;6,(VALUE(MID(Tabela2[[#This Row],[Roll]],D$11,1))=0))=TRUE,"+",VALUE(MID(Tabela2[[#This Row],[Roll]],D$11,1))),Table1[#All],D$11+1,FALSE)</f>
        <v>NB</v>
      </c>
      <c r="E139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39" s="28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39" s="36"/>
      <c r="H13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Hobgoblin, Cabelo Careca, Religious Reasons</v>
      </c>
      <c r="I139" s="52"/>
    </row>
    <row r="140" spans="1:9" ht="12" x14ac:dyDescent="0.2">
      <c r="A140" s="33">
        <v>51432</v>
      </c>
      <c r="B140" s="34" t="str">
        <f>VLOOKUP(IF(OR(VALUE(MID(Tabela2[[#This Row],[Roll]],B$11,1))&gt;6,(VALUE(MID(Tabela2[[#This Row],[Roll]],B$11,1))=0))=TRUE,"+",VALUE(MID(Tabela2[[#This Row],[Roll]],B$11,1))),Table1[#All],B$11+1,FALSE)</f>
        <v>Orc</v>
      </c>
      <c r="C140" s="35" t="str">
        <f>VLOOKUP(IF(OR(VALUE(MID(Tabela2[[#This Row],[Roll]],C$11,1))&gt;6,(VALUE(MID(Tabela2[[#This Row],[Roll]],C$11,1))=0))=TRUE,"+",VALUE(MID(Tabela2[[#This Row],[Roll]],C$11,1))),Table1[#All],C$11+1,FALSE)</f>
        <v>Careca</v>
      </c>
      <c r="D140" s="35" t="str">
        <f>VLOOKUP(IF(OR(VALUE(MID(Tabela2[[#This Row],[Roll]],D$11,1))&gt;6,(VALUE(MID(Tabela2[[#This Row],[Roll]],D$11,1))=0))=TRUE,"+",VALUE(MID(Tabela2[[#This Row],[Roll]],D$11,1))),Table1[#All],D$11+1,FALSE)</f>
        <v>NB</v>
      </c>
      <c r="E140" s="35" t="str">
        <f>VLOOKUP(IF(OR(VALUE(MID(Tabela2[[#This Row],[Roll]],E$11,1))&gt;6,(VALUE(MID(Tabela2[[#This Row],[Roll]],E$11,1))=0))=TRUE,"+",VALUE(MID(Tabela2[[#This Row],[Roll]],E$11,1))),Table1[#All],E$11+1,FALSE)</f>
        <v>Country</v>
      </c>
      <c r="F140" s="35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40" s="37" t="s">
        <v>31</v>
      </c>
      <c r="H140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Orc, Cabelo Careca, Aventureiro Country</v>
      </c>
      <c r="I140" s="53"/>
    </row>
    <row r="141" spans="1:9" ht="12" hidden="1" x14ac:dyDescent="0.2">
      <c r="A141" s="27">
        <v>64417</v>
      </c>
      <c r="B141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41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41" s="28" t="str">
        <f>VLOOKUP(IF(OR(VALUE(MID(Tabela2[[#This Row],[Roll]],D$11,1))&gt;6,(VALUE(MID(Tabela2[[#This Row],[Roll]],D$11,1))=0))=TRUE,"+",VALUE(MID(Tabela2[[#This Row],[Roll]],D$11,1))),Table1[#All],D$11+1,FALSE)</f>
        <v>NB</v>
      </c>
      <c r="E141" s="28" t="str">
        <f>VLOOKUP(IF(OR(VALUE(MID(Tabela2[[#This Row],[Roll]],E$11,1))&gt;6,(VALUE(MID(Tabela2[[#This Row],[Roll]],E$11,1))=0))=TRUE,"+",VALUE(MID(Tabela2[[#This Row],[Roll]],E$11,1))),Table1[#All],E$11+1,FALSE)</f>
        <v>Soft</v>
      </c>
      <c r="F141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41" s="36"/>
      <c r="H14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Loiro, Turista Soft</v>
      </c>
      <c r="I141" s="52"/>
    </row>
    <row r="142" spans="1:9" ht="12" hidden="1" x14ac:dyDescent="0.2">
      <c r="A142" s="30">
        <v>55239</v>
      </c>
      <c r="B142" s="31" t="str">
        <f>VLOOKUP(IF(OR(VALUE(MID(Tabela2[[#This Row],[Roll]],B$11,1))&gt;6,(VALUE(MID(Tabela2[[#This Row],[Roll]],B$11,1))=0))=TRUE,"+",VALUE(MID(Tabela2[[#This Row],[Roll]],B$11,1))),Table1[#All],B$11+1,FALSE)</f>
        <v>Orc</v>
      </c>
      <c r="C142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42" s="32" t="str">
        <f>VLOOKUP(IF(OR(VALUE(MID(Tabela2[[#This Row],[Roll]],D$11,1))&gt;6,(VALUE(MID(Tabela2[[#This Row],[Roll]],D$11,1))=0))=TRUE,"+",VALUE(MID(Tabela2[[#This Row],[Roll]],D$11,1))),Table1[#All],D$11+1,FALSE)</f>
        <v>Fem</v>
      </c>
      <c r="E142" s="32" t="str">
        <f>VLOOKUP(IF(OR(VALUE(MID(Tabela2[[#This Row],[Roll]],E$11,1))&gt;6,(VALUE(MID(Tabela2[[#This Row],[Roll]],E$11,1))=0))=TRUE,"+",VALUE(MID(Tabela2[[#This Row],[Roll]],E$11,1))),Table1[#All],E$11+1,FALSE)</f>
        <v>Country</v>
      </c>
      <c r="F142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42" s="36"/>
      <c r="H14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Orc, Cabelo Ruivo, Turista Country</v>
      </c>
      <c r="I142" s="52"/>
    </row>
    <row r="143" spans="1:9" ht="12" hidden="1" x14ac:dyDescent="0.2">
      <c r="A143" s="27">
        <v>24530</v>
      </c>
      <c r="B143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43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43" s="28" t="str">
        <f>VLOOKUP(IF(OR(VALUE(MID(Tabela2[[#This Row],[Roll]],D$11,1))&gt;6,(VALUE(MID(Tabela2[[#This Row],[Roll]],D$11,1))=0))=TRUE,"+",VALUE(MID(Tabela2[[#This Row],[Roll]],D$11,1))),Table1[#All],D$11+1,FALSE)</f>
        <v>Fem</v>
      </c>
      <c r="E143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143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43" s="36"/>
      <c r="H14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Humano, Cabelo Loiro, Turista Country</v>
      </c>
      <c r="I143" s="52"/>
    </row>
    <row r="144" spans="1:9" ht="12" hidden="1" x14ac:dyDescent="0.2">
      <c r="A144" s="30">
        <v>57619</v>
      </c>
      <c r="B144" s="31" t="str">
        <f>VLOOKUP(IF(OR(VALUE(MID(Tabela2[[#This Row],[Roll]],B$11,1))&gt;6,(VALUE(MID(Tabela2[[#This Row],[Roll]],B$11,1))=0))=TRUE,"+",VALUE(MID(Tabela2[[#This Row],[Roll]],B$11,1))),Table1[#All],B$11+1,FALSE)</f>
        <v>Orc</v>
      </c>
      <c r="C144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44" s="32" t="str">
        <f>VLOOKUP(IF(OR(VALUE(MID(Tabela2[[#This Row],[Roll]],D$11,1))&gt;6,(VALUE(MID(Tabela2[[#This Row],[Roll]],D$11,1))=0))=TRUE,"+",VALUE(MID(Tabela2[[#This Row],[Roll]],D$11,1))),Table1[#All],D$11+1,FALSE)</f>
        <v>None</v>
      </c>
      <c r="E144" s="32" t="str">
        <f>VLOOKUP(IF(OR(VALUE(MID(Tabela2[[#This Row],[Roll]],E$11,1))&gt;6,(VALUE(MID(Tabela2[[#This Row],[Roll]],E$11,1))=0))=TRUE,"+",VALUE(MID(Tabela2[[#This Row],[Roll]],E$11,1))),Table1[#All],E$11+1,FALSE)</f>
        <v>Soft</v>
      </c>
      <c r="F14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44" s="36"/>
      <c r="H14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Orc, Cabelo Preto, Turista Soft</v>
      </c>
      <c r="I144" s="52"/>
    </row>
    <row r="145" spans="1:9" ht="12" hidden="1" x14ac:dyDescent="0.2">
      <c r="A145" s="27">
        <v>15506</v>
      </c>
      <c r="B145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45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45" s="28" t="str">
        <f>VLOOKUP(IF(OR(VALUE(MID(Tabela2[[#This Row],[Roll]],D$11,1))&gt;6,(VALUE(MID(Tabela2[[#This Row],[Roll]],D$11,1))=0))=TRUE,"+",VALUE(MID(Tabela2[[#This Row],[Roll]],D$11,1))),Table1[#All],D$11+1,FALSE)</f>
        <v>Fem</v>
      </c>
      <c r="E145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45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45" s="36"/>
      <c r="H14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Ruivo, Performer</v>
      </c>
      <c r="I145" s="52"/>
    </row>
    <row r="146" spans="1:9" ht="12" hidden="1" x14ac:dyDescent="0.2">
      <c r="A146" s="30">
        <v>22860</v>
      </c>
      <c r="B146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46" s="32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4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46" s="32" t="str">
        <f>VLOOKUP(IF(OR(VALUE(MID(Tabela2[[#This Row],[Roll]],E$11,1))&gt;6,(VALUE(MID(Tabela2[[#This Row],[Roll]],E$11,1))=0))=TRUE,"+",VALUE(MID(Tabela2[[#This Row],[Roll]],E$11,1))),Table1[#All],E$11+1,FALSE)</f>
        <v>Goofy</v>
      </c>
      <c r="F146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46" s="36"/>
      <c r="H14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Azul Escuro, Turista Goofy</v>
      </c>
      <c r="I146" s="52"/>
    </row>
    <row r="147" spans="1:9" ht="12" hidden="1" x14ac:dyDescent="0.2">
      <c r="A147" s="27">
        <v>27332</v>
      </c>
      <c r="B147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47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47" s="28" t="str">
        <f>VLOOKUP(IF(OR(VALUE(MID(Tabela2[[#This Row],[Roll]],D$11,1))&gt;6,(VALUE(MID(Tabela2[[#This Row],[Roll]],D$11,1))=0))=TRUE,"+",VALUE(MID(Tabela2[[#This Row],[Roll]],D$11,1))),Table1[#All],D$11+1,FALSE)</f>
        <v>NB</v>
      </c>
      <c r="E147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147" s="28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47" s="36"/>
      <c r="H14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Preto, Aventureiro Country</v>
      </c>
      <c r="I147" s="52"/>
    </row>
    <row r="148" spans="1:9" ht="12" hidden="1" x14ac:dyDescent="0.2">
      <c r="A148" s="30">
        <v>29726</v>
      </c>
      <c r="B148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48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4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48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48" s="32" t="str">
        <f>VLOOKUP(IF(OR(VALUE(MID(Tabela2[[#This Row],[Roll]],F$11,1))&gt;6,(VALUE(MID(Tabela2[[#This Row],[Roll]],F$11,1))=0))=TRUE,"+",VALUE(MID(Tabela2[[#This Row],[Roll]],F$11,1))),Table1[#All],F$11+1,FALSE)</f>
        <v>Performer</v>
      </c>
      <c r="G148" s="36"/>
      <c r="H14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Performer Punk</v>
      </c>
      <c r="I148" s="52"/>
    </row>
    <row r="149" spans="1:9" ht="12" hidden="1" x14ac:dyDescent="0.2">
      <c r="A149" s="27">
        <v>61660</v>
      </c>
      <c r="B149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49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49" s="28" t="str">
        <f>VLOOKUP(IF(OR(VALUE(MID(Tabela2[[#This Row],[Roll]],D$11,1))&gt;6,(VALUE(MID(Tabela2[[#This Row],[Roll]],D$11,1))=0))=TRUE,"+",VALUE(MID(Tabela2[[#This Row],[Roll]],D$11,1))),Table1[#All],D$11+1,FALSE)</f>
        <v>None</v>
      </c>
      <c r="E149" s="28" t="str">
        <f>VLOOKUP(IF(OR(VALUE(MID(Tabela2[[#This Row],[Roll]],E$11,1))&gt;6,(VALUE(MID(Tabela2[[#This Row],[Roll]],E$11,1))=0))=TRUE,"+",VALUE(MID(Tabela2[[#This Row],[Roll]],E$11,1))),Table1[#All],E$11+1,FALSE)</f>
        <v>Goofy</v>
      </c>
      <c r="F149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49" s="36"/>
      <c r="H14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Tabaxi, Cabelo Careca, Turista Goofy</v>
      </c>
      <c r="I149" s="52"/>
    </row>
    <row r="150" spans="1:9" ht="12" hidden="1" x14ac:dyDescent="0.2">
      <c r="A150" s="30">
        <v>19388</v>
      </c>
      <c r="B150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5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50" s="32" t="str">
        <f>VLOOKUP(IF(OR(VALUE(MID(Tabela2[[#This Row],[Roll]],D$11,1))&gt;6,(VALUE(MID(Tabela2[[#This Row],[Roll]],D$11,1))=0))=TRUE,"+",VALUE(MID(Tabela2[[#This Row],[Roll]],D$11,1))),Table1[#All],D$11+1,FALSE)</f>
        <v>NB</v>
      </c>
      <c r="E15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50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50" s="36"/>
      <c r="H15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Aasimar, Cabelo Preto, Turista</v>
      </c>
      <c r="I150" s="52"/>
    </row>
    <row r="151" spans="1:9" ht="12" hidden="1" x14ac:dyDescent="0.2">
      <c r="A151" s="27">
        <v>48506</v>
      </c>
      <c r="B151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51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51" s="28" t="str">
        <f>VLOOKUP(IF(OR(VALUE(MID(Tabela2[[#This Row],[Roll]],D$11,1))&gt;6,(VALUE(MID(Tabela2[[#This Row],[Roll]],D$11,1))=0))=TRUE,"+",VALUE(MID(Tabela2[[#This Row],[Roll]],D$11,1))),Table1[#All],D$11+1,FALSE)</f>
        <v>Fem</v>
      </c>
      <c r="E151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51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51" s="36"/>
      <c r="H15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Goblin, Cabelo Preto, Performer</v>
      </c>
      <c r="I151" s="52"/>
    </row>
    <row r="152" spans="1:9" ht="12" hidden="1" x14ac:dyDescent="0.2">
      <c r="A152" s="30">
        <v>57902</v>
      </c>
      <c r="B152" s="31" t="str">
        <f>VLOOKUP(IF(OR(VALUE(MID(Tabela2[[#This Row],[Roll]],B$11,1))&gt;6,(VALUE(MID(Tabela2[[#This Row],[Roll]],B$11,1))=0))=TRUE,"+",VALUE(MID(Tabela2[[#This Row],[Roll]],B$11,1))),Table1[#All],B$11+1,FALSE)</f>
        <v>Orc</v>
      </c>
      <c r="C152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52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52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52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52" s="36"/>
      <c r="H15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Preto, Aventureiro</v>
      </c>
      <c r="I152" s="52"/>
    </row>
    <row r="153" spans="1:9" ht="12" x14ac:dyDescent="0.2">
      <c r="A153" s="33">
        <v>52604</v>
      </c>
      <c r="B153" s="35" t="str">
        <f>VLOOKUP(IF(OR(VALUE(MID(Tabela2[[#This Row],[Roll]],B$11,1))&gt;6,(VALUE(MID(Tabela2[[#This Row],[Roll]],B$11,1))=0))=TRUE,"+",VALUE(MID(Tabela2[[#This Row],[Roll]],B$11,1))),Table1[#All],B$11+1,FALSE)</f>
        <v>Orc</v>
      </c>
      <c r="C153" s="35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53" s="35" t="str">
        <f>VLOOKUP(IF(OR(VALUE(MID(Tabela2[[#This Row],[Roll]],D$11,1))&gt;6,(VALUE(MID(Tabela2[[#This Row],[Roll]],D$11,1))=0))=TRUE,"+",VALUE(MID(Tabela2[[#This Row],[Roll]],D$11,1))),Table1[#All],D$11+1,FALSE)</f>
        <v>None</v>
      </c>
      <c r="E153" s="35" t="str">
        <f>VLOOKUP(IF(OR(VALUE(MID(Tabela2[[#This Row],[Roll]],E$11,1))&gt;6,(VALUE(MID(Tabela2[[#This Row],[Roll]],E$11,1))=0))=TRUE,"+",VALUE(MID(Tabela2[[#This Row],[Roll]],E$11,1))),Table1[#All],E$11+1,FALSE)</f>
        <v>Generic</v>
      </c>
      <c r="F153" s="35" t="str">
        <f>VLOOKUP(IF(OR(VALUE(MID(Tabela2[[#This Row],[Roll]],F$11,1))&gt;6,(VALUE(MID(Tabela2[[#This Row],[Roll]],F$11,1))=0))=TRUE,"+",VALUE(MID(Tabela2[[#This Row],[Roll]],F$11,1))),Table1[#All],F$11+1,FALSE)</f>
        <v>Mercador</v>
      </c>
      <c r="G153" s="37" t="s">
        <v>31</v>
      </c>
      <c r="H153" s="35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Orc, Cabelo Azul Escuro, Mercador</v>
      </c>
      <c r="I153" s="53"/>
    </row>
    <row r="154" spans="1:9" ht="12" hidden="1" x14ac:dyDescent="0.2">
      <c r="A154" s="30">
        <v>40978</v>
      </c>
      <c r="B154" s="31" t="str">
        <f>VLOOKUP(IF(OR(VALUE(MID(Tabela2[[#This Row],[Roll]],B$11,1))&gt;6,(VALUE(MID(Tabela2[[#This Row],[Roll]],B$11,1))=0))=TRUE,"+",VALUE(MID(Tabela2[[#This Row],[Roll]],B$11,1))),Table1[#All],B$11+1,FALSE)</f>
        <v>Goblin</v>
      </c>
      <c r="C154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54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54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5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54" s="36"/>
      <c r="H15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Turista</v>
      </c>
      <c r="I154" s="52"/>
    </row>
    <row r="155" spans="1:9" ht="12" hidden="1" x14ac:dyDescent="0.2">
      <c r="A155" s="27">
        <v>73432</v>
      </c>
      <c r="B155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55" s="28" t="str">
        <f>VLOOKUP(IF(OR(VALUE(MID(Tabela2[[#This Row],[Roll]],C$11,1))&gt;6,(VALUE(MID(Tabela2[[#This Row],[Roll]],C$11,1))=0))=TRUE,"+",VALUE(MID(Tabela2[[#This Row],[Roll]],C$11,1))),Table1[#All],C$11+1,FALSE)</f>
        <v>Branco</v>
      </c>
      <c r="D155" s="28" t="str">
        <f>VLOOKUP(IF(OR(VALUE(MID(Tabela2[[#This Row],[Roll]],D$11,1))&gt;6,(VALUE(MID(Tabela2[[#This Row],[Roll]],D$11,1))=0))=TRUE,"+",VALUE(MID(Tabela2[[#This Row],[Roll]],D$11,1))),Table1[#All],D$11+1,FALSE)</f>
        <v>NB</v>
      </c>
      <c r="E155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155" s="28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55" s="36"/>
      <c r="H15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Branco, Aventureiro Country</v>
      </c>
      <c r="I155" s="52"/>
    </row>
    <row r="156" spans="1:9" ht="12" hidden="1" x14ac:dyDescent="0.2">
      <c r="A156" s="30">
        <v>29057</v>
      </c>
      <c r="B156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56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5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56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156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56" s="36"/>
      <c r="H15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Preto, Turista Spooky</v>
      </c>
      <c r="I156" s="52"/>
    </row>
    <row r="157" spans="1:9" ht="12" hidden="1" x14ac:dyDescent="0.2">
      <c r="A157" s="27">
        <v>75366</v>
      </c>
      <c r="B157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57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57" s="28" t="str">
        <f>VLOOKUP(IF(OR(VALUE(MID(Tabela2[[#This Row],[Roll]],D$11,1))&gt;6,(VALUE(MID(Tabela2[[#This Row],[Roll]],D$11,1))=0))=TRUE,"+",VALUE(MID(Tabela2[[#This Row],[Roll]],D$11,1))),Table1[#All],D$11+1,FALSE)</f>
        <v>NB</v>
      </c>
      <c r="E157" s="28" t="str">
        <f>VLOOKUP(IF(OR(VALUE(MID(Tabela2[[#This Row],[Roll]],E$11,1))&gt;6,(VALUE(MID(Tabela2[[#This Row],[Roll]],E$11,1))=0))=TRUE,"+",VALUE(MID(Tabela2[[#This Row],[Roll]],E$11,1))),Table1[#All],E$11+1,FALSE)</f>
        <v>Goofy</v>
      </c>
      <c r="F157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57" s="36"/>
      <c r="H15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Other, Cabelo Ruivo, Performer Goofy</v>
      </c>
      <c r="I157" s="52"/>
    </row>
    <row r="158" spans="1:9" ht="12" hidden="1" x14ac:dyDescent="0.2">
      <c r="A158" s="30">
        <v>55431</v>
      </c>
      <c r="B158" s="31" t="str">
        <f>VLOOKUP(IF(OR(VALUE(MID(Tabela2[[#This Row],[Roll]],B$11,1))&gt;6,(VALUE(MID(Tabela2[[#This Row],[Roll]],B$11,1))=0))=TRUE,"+",VALUE(MID(Tabela2[[#This Row],[Roll]],B$11,1))),Table1[#All],B$11+1,FALSE)</f>
        <v>Orc</v>
      </c>
      <c r="C158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58" s="32" t="str">
        <f>VLOOKUP(IF(OR(VALUE(MID(Tabela2[[#This Row],[Roll]],D$11,1))&gt;6,(VALUE(MID(Tabela2[[#This Row],[Roll]],D$11,1))=0))=TRUE,"+",VALUE(MID(Tabela2[[#This Row],[Roll]],D$11,1))),Table1[#All],D$11+1,FALSE)</f>
        <v>NB</v>
      </c>
      <c r="E158" s="32" t="str">
        <f>VLOOKUP(IF(OR(VALUE(MID(Tabela2[[#This Row],[Roll]],E$11,1))&gt;6,(VALUE(MID(Tabela2[[#This Row],[Roll]],E$11,1))=0))=TRUE,"+",VALUE(MID(Tabela2[[#This Row],[Roll]],E$11,1))),Table1[#All],E$11+1,FALSE)</f>
        <v>Country</v>
      </c>
      <c r="F158" s="32" t="str">
        <f>VLOOKUP(IF(OR(VALUE(MID(Tabela2[[#This Row],[Roll]],F$11,1))&gt;6,(VALUE(MID(Tabela2[[#This Row],[Roll]],F$11,1))=0))=TRUE,"+",VALUE(MID(Tabela2[[#This Row],[Roll]],F$11,1))),Table1[#All],F$11+1,FALSE)</f>
        <v>Nobre</v>
      </c>
      <c r="G158" s="36"/>
      <c r="H15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Orc, Cabelo Ruivo, Nobre Country</v>
      </c>
      <c r="I158" s="52"/>
    </row>
    <row r="159" spans="1:9" ht="12" hidden="1" x14ac:dyDescent="0.2">
      <c r="A159" s="27">
        <v>48853</v>
      </c>
      <c r="B159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59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59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59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159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59" s="36"/>
      <c r="H15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Fazendeiro Spooky</v>
      </c>
      <c r="I159" s="52"/>
    </row>
    <row r="160" spans="1:9" ht="12" hidden="1" x14ac:dyDescent="0.2">
      <c r="A160" s="30">
        <v>28406</v>
      </c>
      <c r="B160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6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60" s="32" t="str">
        <f>VLOOKUP(IF(OR(VALUE(MID(Tabela2[[#This Row],[Roll]],D$11,1))&gt;6,(VALUE(MID(Tabela2[[#This Row],[Roll]],D$11,1))=0))=TRUE,"+",VALUE(MID(Tabela2[[#This Row],[Roll]],D$11,1))),Table1[#All],D$11+1,FALSE)</f>
        <v>NB</v>
      </c>
      <c r="E16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60" s="32" t="str">
        <f>VLOOKUP(IF(OR(VALUE(MID(Tabela2[[#This Row],[Roll]],F$11,1))&gt;6,(VALUE(MID(Tabela2[[#This Row],[Roll]],F$11,1))=0))=TRUE,"+",VALUE(MID(Tabela2[[#This Row],[Roll]],F$11,1))),Table1[#All],F$11+1,FALSE)</f>
        <v>Performer</v>
      </c>
      <c r="G160" s="36"/>
      <c r="H16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Preto, Performer</v>
      </c>
      <c r="I160" s="52"/>
    </row>
    <row r="161" spans="1:9" ht="12" hidden="1" x14ac:dyDescent="0.2">
      <c r="A161" s="27">
        <v>25028</v>
      </c>
      <c r="B161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61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61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61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61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61" s="36"/>
      <c r="H16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Ruivo, Turista Punk</v>
      </c>
      <c r="I161" s="52"/>
    </row>
    <row r="162" spans="1:9" ht="12" hidden="1" x14ac:dyDescent="0.2">
      <c r="A162" s="30">
        <v>68893</v>
      </c>
      <c r="B162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62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62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62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62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62" s="36"/>
      <c r="H16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Fazendeiro</v>
      </c>
      <c r="I162" s="52"/>
    </row>
    <row r="163" spans="1:9" ht="12" hidden="1" x14ac:dyDescent="0.2">
      <c r="A163" s="27">
        <v>34793</v>
      </c>
      <c r="B163" s="29" t="str">
        <f>VLOOKUP(IF(OR(VALUE(MID(Tabela2[[#This Row],[Roll]],B$11,1))&gt;6,(VALUE(MID(Tabela2[[#This Row],[Roll]],B$11,1))=0))=TRUE,"+",VALUE(MID(Tabela2[[#This Row],[Roll]],B$11,1))),Table1[#All],B$11+1,FALSE)</f>
        <v>Hobgoblin</v>
      </c>
      <c r="C163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63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63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63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63" s="36"/>
      <c r="H16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Loiro, Fazendeiro</v>
      </c>
      <c r="I163" s="52"/>
    </row>
    <row r="164" spans="1:9" ht="12" hidden="1" x14ac:dyDescent="0.2">
      <c r="A164" s="30">
        <v>33329</v>
      </c>
      <c r="B164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64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64" s="32" t="str">
        <f>VLOOKUP(IF(OR(VALUE(MID(Tabela2[[#This Row],[Roll]],D$11,1))&gt;6,(VALUE(MID(Tabela2[[#This Row],[Roll]],D$11,1))=0))=TRUE,"+",VALUE(MID(Tabela2[[#This Row],[Roll]],D$11,1))),Table1[#All],D$11+1,FALSE)</f>
        <v>NB</v>
      </c>
      <c r="E164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6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64" s="36"/>
      <c r="H16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Hobgoblin, Cabelo Branco, Turista Punk</v>
      </c>
      <c r="I164" s="52"/>
    </row>
    <row r="165" spans="1:9" ht="12" hidden="1" x14ac:dyDescent="0.2">
      <c r="A165" s="27">
        <v>65990</v>
      </c>
      <c r="B165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65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6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65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65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65" s="36"/>
      <c r="H16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Ruivo, Turista</v>
      </c>
      <c r="I165" s="52"/>
    </row>
    <row r="166" spans="1:9" ht="12" hidden="1" x14ac:dyDescent="0.2">
      <c r="A166" s="30">
        <v>38146</v>
      </c>
      <c r="B166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66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6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66" s="32" t="str">
        <f>VLOOKUP(IF(OR(VALUE(MID(Tabela2[[#This Row],[Roll]],E$11,1))&gt;6,(VALUE(MID(Tabela2[[#This Row],[Roll]],E$11,1))=0))=TRUE,"+",VALUE(MID(Tabela2[[#This Row],[Roll]],E$11,1))),Table1[#All],E$11+1,FALSE)</f>
        <v>Fancy</v>
      </c>
      <c r="F166" s="32" t="str">
        <f>VLOOKUP(IF(OR(VALUE(MID(Tabela2[[#This Row],[Roll]],F$11,1))&gt;6,(VALUE(MID(Tabela2[[#This Row],[Roll]],F$11,1))=0))=TRUE,"+",VALUE(MID(Tabela2[[#This Row],[Roll]],F$11,1))),Table1[#All],F$11+1,FALSE)</f>
        <v>Performer</v>
      </c>
      <c r="G166" s="36"/>
      <c r="H16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Preto, Performer Fancy</v>
      </c>
      <c r="I166" s="52"/>
    </row>
    <row r="167" spans="1:9" ht="12" hidden="1" x14ac:dyDescent="0.2">
      <c r="A167" s="27">
        <v>25841</v>
      </c>
      <c r="B167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67" s="28" t="str">
        <f>VLOOKUP(IF(OR(VALUE(MID(Tabela2[[#This Row],[Roll]],C$11,1))&gt;6,(VALUE(MID(Tabela2[[#This Row],[Roll]],C$11,1))=0))=TRUE,"+",VALUE(MID(Tabela2[[#This Row],[Roll]],C$11,1))),Table1[#All],C$11+1,FALSE)</f>
        <v>Ruivo</v>
      </c>
      <c r="D167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67" s="28" t="str">
        <f>VLOOKUP(IF(OR(VALUE(MID(Tabela2[[#This Row],[Roll]],E$11,1))&gt;6,(VALUE(MID(Tabela2[[#This Row],[Roll]],E$11,1))=0))=TRUE,"+",VALUE(MID(Tabela2[[#This Row],[Roll]],E$11,1))),Table1[#All],E$11+1,FALSE)</f>
        <v>Fancy</v>
      </c>
      <c r="F167" s="28" t="str">
        <f>VLOOKUP(IF(OR(VALUE(MID(Tabela2[[#This Row],[Roll]],F$11,1))&gt;6,(VALUE(MID(Tabela2[[#This Row],[Roll]],F$11,1))=0))=TRUE,"+",VALUE(MID(Tabela2[[#This Row],[Roll]],F$11,1))),Table1[#All],F$11+1,FALSE)</f>
        <v>Nobre</v>
      </c>
      <c r="G167" s="36"/>
      <c r="H16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Ruivo, Nobre Fancy</v>
      </c>
      <c r="I167" s="52"/>
    </row>
    <row r="168" spans="1:9" ht="12" hidden="1" x14ac:dyDescent="0.2">
      <c r="A168" s="30">
        <v>63743</v>
      </c>
      <c r="B168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68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6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68" s="32" t="str">
        <f>VLOOKUP(IF(OR(VALUE(MID(Tabela2[[#This Row],[Roll]],E$11,1))&gt;6,(VALUE(MID(Tabela2[[#This Row],[Roll]],E$11,1))=0))=TRUE,"+",VALUE(MID(Tabela2[[#This Row],[Roll]],E$11,1))),Table1[#All],E$11+1,FALSE)</f>
        <v>Fancy</v>
      </c>
      <c r="F168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68" s="36"/>
      <c r="H16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Branco, Fazendeiro Fancy</v>
      </c>
      <c r="I168" s="52"/>
    </row>
    <row r="169" spans="1:9" ht="12" hidden="1" x14ac:dyDescent="0.2">
      <c r="A169" s="27">
        <v>11413</v>
      </c>
      <c r="B169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69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69" s="28" t="str">
        <f>VLOOKUP(IF(OR(VALUE(MID(Tabela2[[#This Row],[Roll]],D$11,1))&gt;6,(VALUE(MID(Tabela2[[#This Row],[Roll]],D$11,1))=0))=TRUE,"+",VALUE(MID(Tabela2[[#This Row],[Roll]],D$11,1))),Table1[#All],D$11+1,FALSE)</f>
        <v>NB</v>
      </c>
      <c r="E169" s="28" t="str">
        <f>VLOOKUP(IF(OR(VALUE(MID(Tabela2[[#This Row],[Roll]],E$11,1))&gt;6,(VALUE(MID(Tabela2[[#This Row],[Roll]],E$11,1))=0))=TRUE,"+",VALUE(MID(Tabela2[[#This Row],[Roll]],E$11,1))),Table1[#All],E$11+1,FALSE)</f>
        <v>Soft</v>
      </c>
      <c r="F169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69" s="36"/>
      <c r="H16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Aasimar, Cabelo Careca, Fazendeiro Soft</v>
      </c>
      <c r="I169" s="52"/>
    </row>
    <row r="170" spans="1:9" ht="12" hidden="1" x14ac:dyDescent="0.2">
      <c r="A170" s="30">
        <v>45423</v>
      </c>
      <c r="B170" s="31" t="str">
        <f>VLOOKUP(IF(OR(VALUE(MID(Tabela2[[#This Row],[Roll]],B$11,1))&gt;6,(VALUE(MID(Tabela2[[#This Row],[Roll]],B$11,1))=0))=TRUE,"+",VALUE(MID(Tabela2[[#This Row],[Roll]],B$11,1))),Table1[#All],B$11+1,FALSE)</f>
        <v>Goblin</v>
      </c>
      <c r="C170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70" s="32" t="str">
        <f>VLOOKUP(IF(OR(VALUE(MID(Tabela2[[#This Row],[Roll]],D$11,1))&gt;6,(VALUE(MID(Tabela2[[#This Row],[Roll]],D$11,1))=0))=TRUE,"+",VALUE(MID(Tabela2[[#This Row],[Roll]],D$11,1))),Table1[#All],D$11+1,FALSE)</f>
        <v>NB</v>
      </c>
      <c r="E170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70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70" s="36"/>
      <c r="H17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Goblin, Cabelo Ruivo, Fazendeiro Punk</v>
      </c>
      <c r="I170" s="52"/>
    </row>
    <row r="171" spans="1:9" ht="12" hidden="1" x14ac:dyDescent="0.2">
      <c r="A171" s="27">
        <v>71521</v>
      </c>
      <c r="B171" s="29" t="str">
        <f>VLOOKUP(IF(OR(VALUE(MID(Tabela2[[#This Row],[Roll]],B$11,1))&gt;6,(VALUE(MID(Tabela2[[#This Row],[Roll]],B$11,1))=0))=TRUE,"+",VALUE(MID(Tabela2[[#This Row],[Roll]],B$11,1))),Table1[#All],B$11+1,FALSE)</f>
        <v>Other</v>
      </c>
      <c r="C171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171" s="28" t="str">
        <f>VLOOKUP(IF(OR(VALUE(MID(Tabela2[[#This Row],[Roll]],D$11,1))&gt;6,(VALUE(MID(Tabela2[[#This Row],[Roll]],D$11,1))=0))=TRUE,"+",VALUE(MID(Tabela2[[#This Row],[Roll]],D$11,1))),Table1[#All],D$11+1,FALSE)</f>
        <v>Fem</v>
      </c>
      <c r="E171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71" s="28" t="str">
        <f>VLOOKUP(IF(OR(VALUE(MID(Tabela2[[#This Row],[Roll]],F$11,1))&gt;6,(VALUE(MID(Tabela2[[#This Row],[Roll]],F$11,1))=0))=TRUE,"+",VALUE(MID(Tabela2[[#This Row],[Roll]],F$11,1))),Table1[#All],F$11+1,FALSE)</f>
        <v>Nobre</v>
      </c>
      <c r="G171" s="36"/>
      <c r="H17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Other, Cabelo Careca, Nobre Punk</v>
      </c>
      <c r="I171" s="52"/>
    </row>
    <row r="172" spans="1:9" ht="12" hidden="1" x14ac:dyDescent="0.2">
      <c r="A172" s="30">
        <v>68574</v>
      </c>
      <c r="B172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72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72" s="32" t="str">
        <f>VLOOKUP(IF(OR(VALUE(MID(Tabela2[[#This Row],[Roll]],D$11,1))&gt;6,(VALUE(MID(Tabela2[[#This Row],[Roll]],D$11,1))=0))=TRUE,"+",VALUE(MID(Tabela2[[#This Row],[Roll]],D$11,1))),Table1[#All],D$11+1,FALSE)</f>
        <v>Fem</v>
      </c>
      <c r="E172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72" s="32" t="str">
        <f>VLOOKUP(IF(OR(VALUE(MID(Tabela2[[#This Row],[Roll]],F$11,1))&gt;6,(VALUE(MID(Tabela2[[#This Row],[Roll]],F$11,1))=0))=TRUE,"+",VALUE(MID(Tabela2[[#This Row],[Roll]],F$11,1))),Table1[#All],F$11+1,FALSE)</f>
        <v>Mercador</v>
      </c>
      <c r="G172" s="36"/>
      <c r="H17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Tabaxi, Cabelo Preto, Mercador</v>
      </c>
      <c r="I172" s="52"/>
    </row>
    <row r="173" spans="1:9" ht="12" hidden="1" x14ac:dyDescent="0.2">
      <c r="A173" s="27">
        <v>12094</v>
      </c>
      <c r="B173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73" s="28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73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73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73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173" s="36"/>
      <c r="H17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Azul Escuro, Mercador</v>
      </c>
      <c r="I173" s="52"/>
    </row>
    <row r="174" spans="1:9" ht="12" hidden="1" x14ac:dyDescent="0.2">
      <c r="A174" s="30">
        <v>67200</v>
      </c>
      <c r="B174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74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74" s="32" t="str">
        <f>VLOOKUP(IF(OR(VALUE(MID(Tabela2[[#This Row],[Roll]],D$11,1))&gt;6,(VALUE(MID(Tabela2[[#This Row],[Roll]],D$11,1))=0))=TRUE,"+",VALUE(MID(Tabela2[[#This Row],[Roll]],D$11,1))),Table1[#All],D$11+1,FALSE)</f>
        <v>Fem</v>
      </c>
      <c r="E174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74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74" s="36"/>
      <c r="H17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Tabaxi, Cabelo Preto, Turista</v>
      </c>
      <c r="I174" s="52"/>
    </row>
    <row r="175" spans="1:9" ht="12" hidden="1" x14ac:dyDescent="0.2">
      <c r="A175" s="27">
        <v>54961</v>
      </c>
      <c r="B175" s="29" t="str">
        <f>VLOOKUP(IF(OR(VALUE(MID(Tabela2[[#This Row],[Roll]],B$11,1))&gt;6,(VALUE(MID(Tabela2[[#This Row],[Roll]],B$11,1))=0))=TRUE,"+",VALUE(MID(Tabela2[[#This Row],[Roll]],B$11,1))),Table1[#All],B$11+1,FALSE)</f>
        <v>Orc</v>
      </c>
      <c r="C175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7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75" s="28" t="str">
        <f>VLOOKUP(IF(OR(VALUE(MID(Tabela2[[#This Row],[Roll]],E$11,1))&gt;6,(VALUE(MID(Tabela2[[#This Row],[Roll]],E$11,1))=0))=TRUE,"+",VALUE(MID(Tabela2[[#This Row],[Roll]],E$11,1))),Table1[#All],E$11+1,FALSE)</f>
        <v>Goofy</v>
      </c>
      <c r="F175" s="28" t="str">
        <f>VLOOKUP(IF(OR(VALUE(MID(Tabela2[[#This Row],[Roll]],F$11,1))&gt;6,(VALUE(MID(Tabela2[[#This Row],[Roll]],F$11,1))=0))=TRUE,"+",VALUE(MID(Tabela2[[#This Row],[Roll]],F$11,1))),Table1[#All],F$11+1,FALSE)</f>
        <v>Nobre</v>
      </c>
      <c r="G175" s="36"/>
      <c r="H17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Loiro, Nobre Goofy</v>
      </c>
      <c r="I175" s="52"/>
    </row>
    <row r="176" spans="1:9" ht="12" hidden="1" x14ac:dyDescent="0.2">
      <c r="A176" s="30">
        <v>12828</v>
      </c>
      <c r="B176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76" s="32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7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76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76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76" s="36"/>
      <c r="H17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Azul Escuro, Turista Punk</v>
      </c>
      <c r="I176" s="52"/>
    </row>
    <row r="177" spans="1:9" ht="12" hidden="1" x14ac:dyDescent="0.2">
      <c r="A177" s="27">
        <v>19524</v>
      </c>
      <c r="B177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77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77" s="28" t="str">
        <f>VLOOKUP(IF(OR(VALUE(MID(Tabela2[[#This Row],[Roll]],D$11,1))&gt;6,(VALUE(MID(Tabela2[[#This Row],[Roll]],D$11,1))=0))=TRUE,"+",VALUE(MID(Tabela2[[#This Row],[Roll]],D$11,1))),Table1[#All],D$11+1,FALSE)</f>
        <v>Fem</v>
      </c>
      <c r="E177" s="28" t="str">
        <f>VLOOKUP(IF(OR(VALUE(MID(Tabela2[[#This Row],[Roll]],E$11,1))&gt;6,(VALUE(MID(Tabela2[[#This Row],[Roll]],E$11,1))=0))=TRUE,"+",VALUE(MID(Tabela2[[#This Row],[Roll]],E$11,1))),Table1[#All],E$11+1,FALSE)</f>
        <v>Punk</v>
      </c>
      <c r="F177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177" s="36"/>
      <c r="H17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Preto, Mercador Punk</v>
      </c>
      <c r="I177" s="52"/>
    </row>
    <row r="178" spans="1:9" ht="12" hidden="1" x14ac:dyDescent="0.2">
      <c r="A178" s="30">
        <v>13058</v>
      </c>
      <c r="B178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78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7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78" s="32" t="str">
        <f>VLOOKUP(IF(OR(VALUE(MID(Tabela2[[#This Row],[Roll]],E$11,1))&gt;6,(VALUE(MID(Tabela2[[#This Row],[Roll]],E$11,1))=0))=TRUE,"+",VALUE(MID(Tabela2[[#This Row],[Roll]],E$11,1))),Table1[#All],E$11+1,FALSE)</f>
        <v>Spooky</v>
      </c>
      <c r="F178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78" s="36"/>
      <c r="H17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Branco, Turista Spooky</v>
      </c>
      <c r="I178" s="52"/>
    </row>
    <row r="179" spans="1:9" ht="12" hidden="1" x14ac:dyDescent="0.2">
      <c r="A179" s="27">
        <v>58455</v>
      </c>
      <c r="B179" s="29" t="str">
        <f>VLOOKUP(IF(OR(VALUE(MID(Tabela2[[#This Row],[Roll]],B$11,1))&gt;6,(VALUE(MID(Tabela2[[#This Row],[Roll]],B$11,1))=0))=TRUE,"+",VALUE(MID(Tabela2[[#This Row],[Roll]],B$11,1))),Table1[#All],B$11+1,FALSE)</f>
        <v>Orc</v>
      </c>
      <c r="C179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79" s="28" t="str">
        <f>VLOOKUP(IF(OR(VALUE(MID(Tabela2[[#This Row],[Roll]],D$11,1))&gt;6,(VALUE(MID(Tabela2[[#This Row],[Roll]],D$11,1))=0))=TRUE,"+",VALUE(MID(Tabela2[[#This Row],[Roll]],D$11,1))),Table1[#All],D$11+1,FALSE)</f>
        <v>NB</v>
      </c>
      <c r="E179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179" s="28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79" s="36"/>
      <c r="H17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Orc, Cabelo Preto, Religious Reasons Spooky</v>
      </c>
      <c r="I179" s="52"/>
    </row>
    <row r="180" spans="1:9" ht="12" hidden="1" x14ac:dyDescent="0.2">
      <c r="A180" s="30">
        <v>33099</v>
      </c>
      <c r="B180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80" s="32" t="str">
        <f>VLOOKUP(IF(OR(VALUE(MID(Tabela2[[#This Row],[Roll]],C$11,1))&gt;6,(VALUE(MID(Tabela2[[#This Row],[Roll]],C$11,1))=0))=TRUE,"+",VALUE(MID(Tabela2[[#This Row],[Roll]],C$11,1))),Table1[#All],C$11+1,FALSE)</f>
        <v>Branco</v>
      </c>
      <c r="D18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8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80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80" s="36"/>
      <c r="H18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Branco, Turista</v>
      </c>
      <c r="I180" s="52"/>
    </row>
    <row r="181" spans="1:9" ht="12" hidden="1" x14ac:dyDescent="0.2">
      <c r="A181" s="27">
        <v>18135</v>
      </c>
      <c r="B181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81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81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81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181" s="28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81" s="36"/>
      <c r="H18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Religious Reasons Country</v>
      </c>
      <c r="I181" s="52"/>
    </row>
    <row r="182" spans="1:9" ht="12" hidden="1" x14ac:dyDescent="0.2">
      <c r="A182" s="30">
        <v>54719</v>
      </c>
      <c r="B182" s="31" t="str">
        <f>VLOOKUP(IF(OR(VALUE(MID(Tabela2[[#This Row],[Roll]],B$11,1))&gt;6,(VALUE(MID(Tabela2[[#This Row],[Roll]],B$11,1))=0))=TRUE,"+",VALUE(MID(Tabela2[[#This Row],[Roll]],B$11,1))),Table1[#All],B$11+1,FALSE)</f>
        <v>Orc</v>
      </c>
      <c r="C182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82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82" s="32" t="str">
        <f>VLOOKUP(IF(OR(VALUE(MID(Tabela2[[#This Row],[Roll]],E$11,1))&gt;6,(VALUE(MID(Tabela2[[#This Row],[Roll]],E$11,1))=0))=TRUE,"+",VALUE(MID(Tabela2[[#This Row],[Roll]],E$11,1))),Table1[#All],E$11+1,FALSE)</f>
        <v>Soft</v>
      </c>
      <c r="F182" s="32" t="str">
        <f>VLOOKUP(IF(OR(VALUE(MID(Tabela2[[#This Row],[Roll]],F$11,1))&gt;6,(VALUE(MID(Tabela2[[#This Row],[Roll]],F$11,1))=0))=TRUE,"+",VALUE(MID(Tabela2[[#This Row],[Roll]],F$11,1))),Table1[#All],F$11+1,FALSE)</f>
        <v>Turista</v>
      </c>
      <c r="G182" s="36"/>
      <c r="H18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Orc, Cabelo Loiro, Turista Soft</v>
      </c>
      <c r="I182" s="52"/>
    </row>
    <row r="183" spans="1:9" ht="12" hidden="1" x14ac:dyDescent="0.2">
      <c r="A183" s="27">
        <v>69116</v>
      </c>
      <c r="B183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83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83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83" s="28" t="str">
        <f>VLOOKUP(IF(OR(VALUE(MID(Tabela2[[#This Row],[Roll]],E$11,1))&gt;6,(VALUE(MID(Tabela2[[#This Row],[Roll]],E$11,1))=0))=TRUE,"+",VALUE(MID(Tabela2[[#This Row],[Roll]],E$11,1))),Table1[#All],E$11+1,FALSE)</f>
        <v>Soft</v>
      </c>
      <c r="F183" s="28" t="str">
        <f>VLOOKUP(IF(OR(VALUE(MID(Tabela2[[#This Row],[Roll]],F$11,1))&gt;6,(VALUE(MID(Tabela2[[#This Row],[Roll]],F$11,1))=0))=TRUE,"+",VALUE(MID(Tabela2[[#This Row],[Roll]],F$11,1))),Table1[#All],F$11+1,FALSE)</f>
        <v>Performer</v>
      </c>
      <c r="G183" s="36"/>
      <c r="H18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Performer Soft</v>
      </c>
      <c r="I183" s="52"/>
    </row>
    <row r="184" spans="1:9" ht="12" hidden="1" x14ac:dyDescent="0.2">
      <c r="A184" s="30">
        <v>36715</v>
      </c>
      <c r="B184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84" s="32" t="str">
        <f>VLOOKUP(IF(OR(VALUE(MID(Tabela2[[#This Row],[Roll]],C$11,1))&gt;6,(VALUE(MID(Tabela2[[#This Row],[Roll]],C$11,1))=0))=TRUE,"+",VALUE(MID(Tabela2[[#This Row],[Roll]],C$11,1))),Table1[#All],C$11+1,FALSE)</f>
        <v>Castanho</v>
      </c>
      <c r="D184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84" s="32" t="str">
        <f>VLOOKUP(IF(OR(VALUE(MID(Tabela2[[#This Row],[Roll]],E$11,1))&gt;6,(VALUE(MID(Tabela2[[#This Row],[Roll]],E$11,1))=0))=TRUE,"+",VALUE(MID(Tabela2[[#This Row],[Roll]],E$11,1))),Table1[#All],E$11+1,FALSE)</f>
        <v>Soft</v>
      </c>
      <c r="F184" s="32" t="str">
        <f>VLOOKUP(IF(OR(VALUE(MID(Tabela2[[#This Row],[Roll]],F$11,1))&gt;6,(VALUE(MID(Tabela2[[#This Row],[Roll]],F$11,1))=0))=TRUE,"+",VALUE(MID(Tabela2[[#This Row],[Roll]],F$11,1))),Table1[#All],F$11+1,FALSE)</f>
        <v>Religious Reasons</v>
      </c>
      <c r="G184" s="36"/>
      <c r="H18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Castanho, Religious Reasons Soft</v>
      </c>
      <c r="I184" s="52"/>
    </row>
    <row r="185" spans="1:9" ht="12" hidden="1" x14ac:dyDescent="0.2">
      <c r="A185" s="27">
        <v>42094</v>
      </c>
      <c r="B185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85" s="28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8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85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85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185" s="36"/>
      <c r="H18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Azul Escuro, Mercador</v>
      </c>
      <c r="I185" s="52"/>
    </row>
    <row r="186" spans="1:9" ht="12" hidden="1" x14ac:dyDescent="0.2">
      <c r="A186" s="30">
        <v>65471</v>
      </c>
      <c r="B186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86" s="32" t="str">
        <f>VLOOKUP(IF(OR(VALUE(MID(Tabela2[[#This Row],[Roll]],C$11,1))&gt;6,(VALUE(MID(Tabela2[[#This Row],[Roll]],C$11,1))=0))=TRUE,"+",VALUE(MID(Tabela2[[#This Row],[Roll]],C$11,1))),Table1[#All],C$11+1,FALSE)</f>
        <v>Ruivo</v>
      </c>
      <c r="D186" s="32" t="str">
        <f>VLOOKUP(IF(OR(VALUE(MID(Tabela2[[#This Row],[Roll]],D$11,1))&gt;6,(VALUE(MID(Tabela2[[#This Row],[Roll]],D$11,1))=0))=TRUE,"+",VALUE(MID(Tabela2[[#This Row],[Roll]],D$11,1))),Table1[#All],D$11+1,FALSE)</f>
        <v>NB</v>
      </c>
      <c r="E186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86" s="32" t="str">
        <f>VLOOKUP(IF(OR(VALUE(MID(Tabela2[[#This Row],[Roll]],F$11,1))&gt;6,(VALUE(MID(Tabela2[[#This Row],[Roll]],F$11,1))=0))=TRUE,"+",VALUE(MID(Tabela2[[#This Row],[Roll]],F$11,1))),Table1[#All],F$11+1,FALSE)</f>
        <v>Nobre</v>
      </c>
      <c r="G186" s="36"/>
      <c r="H18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Tabaxi, Cabelo Ruivo, Nobre</v>
      </c>
      <c r="I186" s="52"/>
    </row>
    <row r="187" spans="1:9" ht="12" hidden="1" x14ac:dyDescent="0.2">
      <c r="A187" s="27">
        <v>63600</v>
      </c>
      <c r="B187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87" s="28" t="str">
        <f>VLOOKUP(IF(OR(VALUE(MID(Tabela2[[#This Row],[Roll]],C$11,1))&gt;6,(VALUE(MID(Tabela2[[#This Row],[Roll]],C$11,1))=0))=TRUE,"+",VALUE(MID(Tabela2[[#This Row],[Roll]],C$11,1))),Table1[#All],C$11+1,FALSE)</f>
        <v>Branco</v>
      </c>
      <c r="D187" s="28" t="str">
        <f>VLOOKUP(IF(OR(VALUE(MID(Tabela2[[#This Row],[Roll]],D$11,1))&gt;6,(VALUE(MID(Tabela2[[#This Row],[Roll]],D$11,1))=0))=TRUE,"+",VALUE(MID(Tabela2[[#This Row],[Roll]],D$11,1))),Table1[#All],D$11+1,FALSE)</f>
        <v>None</v>
      </c>
      <c r="E18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87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87" s="36"/>
      <c r="H18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Tabaxi, Cabelo Branco, Turista</v>
      </c>
      <c r="I187" s="52"/>
    </row>
    <row r="188" spans="1:9" ht="12" hidden="1" x14ac:dyDescent="0.2">
      <c r="A188" s="30">
        <v>19063</v>
      </c>
      <c r="B188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88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88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88" s="32" t="str">
        <f>VLOOKUP(IF(OR(VALUE(MID(Tabela2[[#This Row],[Roll]],E$11,1))&gt;6,(VALUE(MID(Tabela2[[#This Row],[Roll]],E$11,1))=0))=TRUE,"+",VALUE(MID(Tabela2[[#This Row],[Roll]],E$11,1))),Table1[#All],E$11+1,FALSE)</f>
        <v>Goofy</v>
      </c>
      <c r="F188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88" s="36"/>
      <c r="H18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Fazendeiro Goofy</v>
      </c>
      <c r="I188" s="52"/>
    </row>
    <row r="189" spans="1:9" ht="12" hidden="1" x14ac:dyDescent="0.2">
      <c r="A189" s="27">
        <v>23813</v>
      </c>
      <c r="B189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89" s="28" t="str">
        <f>VLOOKUP(IF(OR(VALUE(MID(Tabela2[[#This Row],[Roll]],C$11,1))&gt;6,(VALUE(MID(Tabela2[[#This Row],[Roll]],C$11,1))=0))=TRUE,"+",VALUE(MID(Tabela2[[#This Row],[Roll]],C$11,1))),Table1[#All],C$11+1,FALSE)</f>
        <v>Branco</v>
      </c>
      <c r="D189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89" s="28" t="str">
        <f>VLOOKUP(IF(OR(VALUE(MID(Tabela2[[#This Row],[Roll]],E$11,1))&gt;6,(VALUE(MID(Tabela2[[#This Row],[Roll]],E$11,1))=0))=TRUE,"+",VALUE(MID(Tabela2[[#This Row],[Roll]],E$11,1))),Table1[#All],E$11+1,FALSE)</f>
        <v>Soft</v>
      </c>
      <c r="F189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89" s="36"/>
      <c r="H18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Branco, Fazendeiro Soft</v>
      </c>
      <c r="I189" s="52"/>
    </row>
    <row r="190" spans="1:9" ht="12" hidden="1" x14ac:dyDescent="0.2">
      <c r="A190" s="30">
        <v>19833</v>
      </c>
      <c r="B190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90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90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90" s="32" t="str">
        <f>VLOOKUP(IF(OR(VALUE(MID(Tabela2[[#This Row],[Roll]],E$11,1))&gt;6,(VALUE(MID(Tabela2[[#This Row],[Roll]],E$11,1))=0))=TRUE,"+",VALUE(MID(Tabela2[[#This Row],[Roll]],E$11,1))),Table1[#All],E$11+1,FALSE)</f>
        <v>Country</v>
      </c>
      <c r="F190" s="32" t="str">
        <f>VLOOKUP(IF(OR(VALUE(MID(Tabela2[[#This Row],[Roll]],F$11,1))&gt;6,(VALUE(MID(Tabela2[[#This Row],[Roll]],F$11,1))=0))=TRUE,"+",VALUE(MID(Tabela2[[#This Row],[Roll]],F$11,1))),Table1[#All],F$11+1,FALSE)</f>
        <v>Fazendeiro</v>
      </c>
      <c r="G190" s="36"/>
      <c r="H19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Aasimar, Cabelo Preto, Fazendeiro Country</v>
      </c>
      <c r="I190" s="52"/>
    </row>
    <row r="191" spans="1:9" ht="12" hidden="1" x14ac:dyDescent="0.2">
      <c r="A191" s="27">
        <v>12271</v>
      </c>
      <c r="B191" s="29" t="str">
        <f>VLOOKUP(IF(OR(VALUE(MID(Tabela2[[#This Row],[Roll]],B$11,1))&gt;6,(VALUE(MID(Tabela2[[#This Row],[Roll]],B$11,1))=0))=TRUE,"+",VALUE(MID(Tabela2[[#This Row],[Roll]],B$11,1))),Table1[#All],B$11+1,FALSE)</f>
        <v>Aasimar</v>
      </c>
      <c r="C191" s="28" t="str">
        <f>VLOOKUP(IF(OR(VALUE(MID(Tabela2[[#This Row],[Roll]],C$11,1))&gt;6,(VALUE(MID(Tabela2[[#This Row],[Roll]],C$11,1))=0))=TRUE,"+",VALUE(MID(Tabela2[[#This Row],[Roll]],C$11,1))),Table1[#All],C$11+1,FALSE)</f>
        <v>Azul Escuro</v>
      </c>
      <c r="D191" s="28" t="str">
        <f>VLOOKUP(IF(OR(VALUE(MID(Tabela2[[#This Row],[Roll]],D$11,1))&gt;6,(VALUE(MID(Tabela2[[#This Row],[Roll]],D$11,1))=0))=TRUE,"+",VALUE(MID(Tabela2[[#This Row],[Roll]],D$11,1))),Table1[#All],D$11+1,FALSE)</f>
        <v>Fem</v>
      </c>
      <c r="E191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91" s="28" t="str">
        <f>VLOOKUP(IF(OR(VALUE(MID(Tabela2[[#This Row],[Roll]],F$11,1))&gt;6,(VALUE(MID(Tabela2[[#This Row],[Roll]],F$11,1))=0))=TRUE,"+",VALUE(MID(Tabela2[[#This Row],[Roll]],F$11,1))),Table1[#All],F$11+1,FALSE)</f>
        <v>Nobre</v>
      </c>
      <c r="G191" s="36"/>
      <c r="H19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Azul Escuro, Nobre</v>
      </c>
      <c r="I191" s="52"/>
    </row>
    <row r="192" spans="1:9" ht="12" hidden="1" x14ac:dyDescent="0.2">
      <c r="A192" s="30">
        <v>66522</v>
      </c>
      <c r="B192" s="31" t="str">
        <f>VLOOKUP(IF(OR(VALUE(MID(Tabela2[[#This Row],[Roll]],B$11,1))&gt;6,(VALUE(MID(Tabela2[[#This Row],[Roll]],B$11,1))=0))=TRUE,"+",VALUE(MID(Tabela2[[#This Row],[Roll]],B$11,1))),Table1[#All],B$11+1,FALSE)</f>
        <v>Tabaxi</v>
      </c>
      <c r="C192" s="32" t="str">
        <f>VLOOKUP(IF(OR(VALUE(MID(Tabela2[[#This Row],[Roll]],C$11,1))&gt;6,(VALUE(MID(Tabela2[[#This Row],[Roll]],C$11,1))=0))=TRUE,"+",VALUE(MID(Tabela2[[#This Row],[Roll]],C$11,1))),Table1[#All],C$11+1,FALSE)</f>
        <v>Castanho</v>
      </c>
      <c r="D192" s="32" t="str">
        <f>VLOOKUP(IF(OR(VALUE(MID(Tabela2[[#This Row],[Roll]],D$11,1))&gt;6,(VALUE(MID(Tabela2[[#This Row],[Roll]],D$11,1))=0))=TRUE,"+",VALUE(MID(Tabela2[[#This Row],[Roll]],D$11,1))),Table1[#All],D$11+1,FALSE)</f>
        <v>Fem</v>
      </c>
      <c r="E192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92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2" s="36"/>
      <c r="H192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Tabaxi, Cabelo Castanho, Aventureiro Punk</v>
      </c>
      <c r="I192" s="52"/>
    </row>
    <row r="193" spans="1:9" ht="12" hidden="1" x14ac:dyDescent="0.2">
      <c r="A193" s="27">
        <v>48038</v>
      </c>
      <c r="B193" s="29" t="str">
        <f>VLOOKUP(IF(OR(VALUE(MID(Tabela2[[#This Row],[Roll]],B$11,1))&gt;6,(VALUE(MID(Tabela2[[#This Row],[Roll]],B$11,1))=0))=TRUE,"+",VALUE(MID(Tabela2[[#This Row],[Roll]],B$11,1))),Table1[#All],B$11+1,FALSE)</f>
        <v>Goblin</v>
      </c>
      <c r="C193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93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93" s="28" t="str">
        <f>VLOOKUP(IF(OR(VALUE(MID(Tabela2[[#This Row],[Roll]],E$11,1))&gt;6,(VALUE(MID(Tabela2[[#This Row],[Roll]],E$11,1))=0))=TRUE,"+",VALUE(MID(Tabela2[[#This Row],[Roll]],E$11,1))),Table1[#All],E$11+1,FALSE)</f>
        <v>Country</v>
      </c>
      <c r="F193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93" s="36"/>
      <c r="H193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Goblin, Cabelo Preto, Turista Country</v>
      </c>
      <c r="I193" s="52"/>
    </row>
    <row r="194" spans="1:9" ht="12" hidden="1" x14ac:dyDescent="0.2">
      <c r="A194" s="30">
        <v>37202</v>
      </c>
      <c r="B194" s="31" t="str">
        <f>VLOOKUP(IF(OR(VALUE(MID(Tabela2[[#This Row],[Roll]],B$11,1))&gt;6,(VALUE(MID(Tabela2[[#This Row],[Roll]],B$11,1))=0))=TRUE,"+",VALUE(MID(Tabela2[[#This Row],[Roll]],B$11,1))),Table1[#All],B$11+1,FALSE)</f>
        <v>Hobgoblin</v>
      </c>
      <c r="C194" s="32" t="str">
        <f>VLOOKUP(IF(OR(VALUE(MID(Tabela2[[#This Row],[Roll]],C$11,1))&gt;6,(VALUE(MID(Tabela2[[#This Row],[Roll]],C$11,1))=0))=TRUE,"+",VALUE(MID(Tabela2[[#This Row],[Roll]],C$11,1))),Table1[#All],C$11+1,FALSE)</f>
        <v>Preto</v>
      </c>
      <c r="D194" s="32" t="str">
        <f>VLOOKUP(IF(OR(VALUE(MID(Tabela2[[#This Row],[Roll]],D$11,1))&gt;6,(VALUE(MID(Tabela2[[#This Row],[Roll]],D$11,1))=0))=TRUE,"+",VALUE(MID(Tabela2[[#This Row],[Roll]],D$11,1))),Table1[#All],D$11+1,FALSE)</f>
        <v>Fem</v>
      </c>
      <c r="E194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94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4" s="36"/>
      <c r="H194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Hobgoblin, Cabelo Preto, Aventureiro</v>
      </c>
      <c r="I194" s="52"/>
    </row>
    <row r="195" spans="1:9" ht="12" hidden="1" x14ac:dyDescent="0.2">
      <c r="A195" s="27">
        <v>69760</v>
      </c>
      <c r="B195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195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95" s="28" t="str">
        <f>VLOOKUP(IF(OR(VALUE(MID(Tabela2[[#This Row],[Roll]],D$11,1))&gt;6,(VALUE(MID(Tabela2[[#This Row],[Roll]],D$11,1))=0))=TRUE,"+",VALUE(MID(Tabela2[[#This Row],[Roll]],D$11,1))),Table1[#All],D$11+1,FALSE)</f>
        <v>Masc</v>
      </c>
      <c r="E195" s="28" t="str">
        <f>VLOOKUP(IF(OR(VALUE(MID(Tabela2[[#This Row],[Roll]],E$11,1))&gt;6,(VALUE(MID(Tabela2[[#This Row],[Roll]],E$11,1))=0))=TRUE,"+",VALUE(MID(Tabela2[[#This Row],[Roll]],E$11,1))),Table1[#All],E$11+1,FALSE)</f>
        <v>Goofy</v>
      </c>
      <c r="F195" s="28" t="str">
        <f>VLOOKUP(IF(OR(VALUE(MID(Tabela2[[#This Row],[Roll]],F$11,1))&gt;6,(VALUE(MID(Tabela2[[#This Row],[Roll]],F$11,1))=0))=TRUE,"+",VALUE(MID(Tabela2[[#This Row],[Roll]],F$11,1))),Table1[#All],F$11+1,FALSE)</f>
        <v>Turista</v>
      </c>
      <c r="G195" s="36"/>
      <c r="H195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Turista Goofy</v>
      </c>
      <c r="I195" s="52"/>
    </row>
    <row r="196" spans="1:9" ht="12" hidden="1" x14ac:dyDescent="0.2">
      <c r="A196" s="30">
        <v>24822</v>
      </c>
      <c r="B196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196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96" s="32" t="str">
        <f>VLOOKUP(IF(OR(VALUE(MID(Tabela2[[#This Row],[Roll]],D$11,1))&gt;6,(VALUE(MID(Tabela2[[#This Row],[Roll]],D$11,1))=0))=TRUE,"+",VALUE(MID(Tabela2[[#This Row],[Roll]],D$11,1))),Table1[#All],D$11+1,FALSE)</f>
        <v>Masc</v>
      </c>
      <c r="E196" s="32" t="str">
        <f>VLOOKUP(IF(OR(VALUE(MID(Tabela2[[#This Row],[Roll]],E$11,1))&gt;6,(VALUE(MID(Tabela2[[#This Row],[Roll]],E$11,1))=0))=TRUE,"+",VALUE(MID(Tabela2[[#This Row],[Roll]],E$11,1))),Table1[#All],E$11+1,FALSE)</f>
        <v>Punk</v>
      </c>
      <c r="F196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6" s="36"/>
      <c r="H196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Humano, Cabelo Loiro, Aventureiro Punk</v>
      </c>
      <c r="I196" s="52"/>
    </row>
    <row r="197" spans="1:9" ht="12" hidden="1" x14ac:dyDescent="0.2">
      <c r="A197" s="27">
        <v>54683</v>
      </c>
      <c r="B197" s="29" t="str">
        <f>VLOOKUP(IF(OR(VALUE(MID(Tabela2[[#This Row],[Roll]],B$11,1))&gt;6,(VALUE(MID(Tabela2[[#This Row],[Roll]],B$11,1))=0))=TRUE,"+",VALUE(MID(Tabela2[[#This Row],[Roll]],B$11,1))),Table1[#All],B$11+1,FALSE)</f>
        <v>Orc</v>
      </c>
      <c r="C197" s="28" t="str">
        <f>VLOOKUP(IF(OR(VALUE(MID(Tabela2[[#This Row],[Roll]],C$11,1))&gt;6,(VALUE(MID(Tabela2[[#This Row],[Roll]],C$11,1))=0))=TRUE,"+",VALUE(MID(Tabela2[[#This Row],[Roll]],C$11,1))),Table1[#All],C$11+1,FALSE)</f>
        <v>Loiro</v>
      </c>
      <c r="D197" s="28" t="str">
        <f>VLOOKUP(IF(OR(VALUE(MID(Tabela2[[#This Row],[Roll]],D$11,1))&gt;6,(VALUE(MID(Tabela2[[#This Row],[Roll]],D$11,1))=0))=TRUE,"+",VALUE(MID(Tabela2[[#This Row],[Roll]],D$11,1))),Table1[#All],D$11+1,FALSE)</f>
        <v>None</v>
      </c>
      <c r="E197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97" s="28" t="str">
        <f>VLOOKUP(IF(OR(VALUE(MID(Tabela2[[#This Row],[Roll]],F$11,1))&gt;6,(VALUE(MID(Tabela2[[#This Row],[Roll]],F$11,1))=0))=TRUE,"+",VALUE(MID(Tabela2[[#This Row],[Roll]],F$11,1))),Table1[#All],F$11+1,FALSE)</f>
        <v>Fazendeiro</v>
      </c>
      <c r="G197" s="36"/>
      <c r="H197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Agenero Orc, Cabelo Loiro, Fazendeiro</v>
      </c>
      <c r="I197" s="52"/>
    </row>
    <row r="198" spans="1:9" ht="12" hidden="1" x14ac:dyDescent="0.2">
      <c r="A198" s="30">
        <v>14592</v>
      </c>
      <c r="B198" s="31" t="str">
        <f>VLOOKUP(IF(OR(VALUE(MID(Tabela2[[#This Row],[Roll]],B$11,1))&gt;6,(VALUE(MID(Tabela2[[#This Row],[Roll]],B$11,1))=0))=TRUE,"+",VALUE(MID(Tabela2[[#This Row],[Roll]],B$11,1))),Table1[#All],B$11+1,FALSE)</f>
        <v>Aasimar</v>
      </c>
      <c r="C198" s="32" t="str">
        <f>VLOOKUP(IF(OR(VALUE(MID(Tabela2[[#This Row],[Roll]],C$11,1))&gt;6,(VALUE(MID(Tabela2[[#This Row],[Roll]],C$11,1))=0))=TRUE,"+",VALUE(MID(Tabela2[[#This Row],[Roll]],C$11,1))),Table1[#All],C$11+1,FALSE)</f>
        <v>Loiro</v>
      </c>
      <c r="D198" s="32" t="str">
        <f>VLOOKUP(IF(OR(VALUE(MID(Tabela2[[#This Row],[Roll]],D$11,1))&gt;6,(VALUE(MID(Tabela2[[#This Row],[Roll]],D$11,1))=0))=TRUE,"+",VALUE(MID(Tabela2[[#This Row],[Roll]],D$11,1))),Table1[#All],D$11+1,FALSE)</f>
        <v>Fem</v>
      </c>
      <c r="E198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198" s="32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8" s="36"/>
      <c r="H198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Mulher Aasimar, Cabelo Loiro, Aventureiro</v>
      </c>
      <c r="I198" s="52"/>
    </row>
    <row r="199" spans="1:9" ht="12" hidden="1" x14ac:dyDescent="0.2">
      <c r="A199" s="27">
        <v>27392</v>
      </c>
      <c r="B199" s="29" t="str">
        <f>VLOOKUP(IF(OR(VALUE(MID(Tabela2[[#This Row],[Roll]],B$11,1))&gt;6,(VALUE(MID(Tabela2[[#This Row],[Roll]],B$11,1))=0))=TRUE,"+",VALUE(MID(Tabela2[[#This Row],[Roll]],B$11,1))),Table1[#All],B$11+1,FALSE)</f>
        <v>Humano</v>
      </c>
      <c r="C199" s="28" t="str">
        <f>VLOOKUP(IF(OR(VALUE(MID(Tabela2[[#This Row],[Roll]],C$11,1))&gt;6,(VALUE(MID(Tabela2[[#This Row],[Roll]],C$11,1))=0))=TRUE,"+",VALUE(MID(Tabela2[[#This Row],[Roll]],C$11,1))),Table1[#All],C$11+1,FALSE)</f>
        <v>Preto</v>
      </c>
      <c r="D199" s="28" t="str">
        <f>VLOOKUP(IF(OR(VALUE(MID(Tabela2[[#This Row],[Roll]],D$11,1))&gt;6,(VALUE(MID(Tabela2[[#This Row],[Roll]],D$11,1))=0))=TRUE,"+",VALUE(MID(Tabela2[[#This Row],[Roll]],D$11,1))),Table1[#All],D$11+1,FALSE)</f>
        <v>NB</v>
      </c>
      <c r="E199" s="28" t="str">
        <f>VLOOKUP(IF(OR(VALUE(MID(Tabela2[[#This Row],[Roll]],E$11,1))&gt;6,(VALUE(MID(Tabela2[[#This Row],[Roll]],E$11,1))=0))=TRUE,"+",VALUE(MID(Tabela2[[#This Row],[Roll]],E$11,1))),Table1[#All],E$11+1,FALSE)</f>
        <v>Generic</v>
      </c>
      <c r="F199" s="28" t="str">
        <f>VLOOKUP(IF(OR(VALUE(MID(Tabela2[[#This Row],[Roll]],F$11,1))&gt;6,(VALUE(MID(Tabela2[[#This Row],[Roll]],F$11,1))=0))=TRUE,"+",VALUE(MID(Tabela2[[#This Row],[Roll]],F$11,1))),Table1[#All],F$11+1,FALSE)</f>
        <v>Aventureiro</v>
      </c>
      <c r="G199" s="36"/>
      <c r="H199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Preto, Aventureiro</v>
      </c>
      <c r="I199" s="52"/>
    </row>
    <row r="200" spans="1:9" ht="12" hidden="1" x14ac:dyDescent="0.2">
      <c r="A200" s="30">
        <v>22494</v>
      </c>
      <c r="B200" s="31" t="str">
        <f>VLOOKUP(IF(OR(VALUE(MID(Tabela2[[#This Row],[Roll]],B$11,1))&gt;6,(VALUE(MID(Tabela2[[#This Row],[Roll]],B$11,1))=0))=TRUE,"+",VALUE(MID(Tabela2[[#This Row],[Roll]],B$11,1))),Table1[#All],B$11+1,FALSE)</f>
        <v>Humano</v>
      </c>
      <c r="C200" s="32" t="str">
        <f>VLOOKUP(IF(OR(VALUE(MID(Tabela2[[#This Row],[Roll]],C$11,1))&gt;6,(VALUE(MID(Tabela2[[#This Row],[Roll]],C$11,1))=0))=TRUE,"+",VALUE(MID(Tabela2[[#This Row],[Roll]],C$11,1))),Table1[#All],C$11+1,FALSE)</f>
        <v>Azul Escuro</v>
      </c>
      <c r="D200" s="32" t="str">
        <f>VLOOKUP(IF(OR(VALUE(MID(Tabela2[[#This Row],[Roll]],D$11,1))&gt;6,(VALUE(MID(Tabela2[[#This Row],[Roll]],D$11,1))=0))=TRUE,"+",VALUE(MID(Tabela2[[#This Row],[Roll]],D$11,1))),Table1[#All],D$11+1,FALSE)</f>
        <v>NB</v>
      </c>
      <c r="E200" s="32" t="str">
        <f>VLOOKUP(IF(OR(VALUE(MID(Tabela2[[#This Row],[Roll]],E$11,1))&gt;6,(VALUE(MID(Tabela2[[#This Row],[Roll]],E$11,1))=0))=TRUE,"+",VALUE(MID(Tabela2[[#This Row],[Roll]],E$11,1))),Table1[#All],E$11+1,FALSE)</f>
        <v>Generic</v>
      </c>
      <c r="F200" s="32" t="str">
        <f>VLOOKUP(IF(OR(VALUE(MID(Tabela2[[#This Row],[Roll]],F$11,1))&gt;6,(VALUE(MID(Tabela2[[#This Row],[Roll]],F$11,1))=0))=TRUE,"+",VALUE(MID(Tabela2[[#This Row],[Roll]],F$11,1))),Table1[#All],F$11+1,FALSE)</f>
        <v>Mercador</v>
      </c>
      <c r="G200" s="36"/>
      <c r="H200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Não binarie Humano, Cabelo Azul Escuro, Mercador</v>
      </c>
      <c r="I200" s="52"/>
    </row>
    <row r="201" spans="1:9" ht="12" hidden="1" x14ac:dyDescent="0.2">
      <c r="A201" s="27">
        <v>61054</v>
      </c>
      <c r="B201" s="29" t="str">
        <f>VLOOKUP(IF(OR(VALUE(MID(Tabela2[[#This Row],[Roll]],B$11,1))&gt;6,(VALUE(MID(Tabela2[[#This Row],[Roll]],B$11,1))=0))=TRUE,"+",VALUE(MID(Tabela2[[#This Row],[Roll]],B$11,1))),Table1[#All],B$11+1,FALSE)</f>
        <v>Tabaxi</v>
      </c>
      <c r="C201" s="28" t="str">
        <f>VLOOKUP(IF(OR(VALUE(MID(Tabela2[[#This Row],[Roll]],C$11,1))&gt;6,(VALUE(MID(Tabela2[[#This Row],[Roll]],C$11,1))=0))=TRUE,"+",VALUE(MID(Tabela2[[#This Row],[Roll]],C$11,1))),Table1[#All],C$11+1,FALSE)</f>
        <v>Careca</v>
      </c>
      <c r="D201" s="28" t="str">
        <f>VLOOKUP(IF(OR(VALUE(MID(Tabela2[[#This Row],[Roll]],D$11,1))&gt;6,(VALUE(MID(Tabela2[[#This Row],[Roll]],D$11,1))=0))=TRUE,"+",VALUE(MID(Tabela2[[#This Row],[Roll]],D$11,1))),Table1[#All],D$11+1,FALSE)</f>
        <v>Masc</v>
      </c>
      <c r="E201" s="28" t="str">
        <f>VLOOKUP(IF(OR(VALUE(MID(Tabela2[[#This Row],[Roll]],E$11,1))&gt;6,(VALUE(MID(Tabela2[[#This Row],[Roll]],E$11,1))=0))=TRUE,"+",VALUE(MID(Tabela2[[#This Row],[Roll]],E$11,1))),Table1[#All],E$11+1,FALSE)</f>
        <v>Spooky</v>
      </c>
      <c r="F201" s="28" t="str">
        <f>VLOOKUP(IF(OR(VALUE(MID(Tabela2[[#This Row],[Roll]],F$11,1))&gt;6,(VALUE(MID(Tabela2[[#This Row],[Roll]],F$11,1))=0))=TRUE,"+",VALUE(MID(Tabela2[[#This Row],[Roll]],F$11,1))),Table1[#All],F$11+1,FALSE)</f>
        <v>Mercador</v>
      </c>
      <c r="G201" s="36"/>
      <c r="H201" s="3" t="str">
        <f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Careca, Mercador Spooky</v>
      </c>
      <c r="I201" s="52"/>
    </row>
    <row r="202" spans="1:9" ht="12" hidden="1" x14ac:dyDescent="0.2">
      <c r="A202" s="59">
        <f ca="1">RANDBETWEEN(10000,70000)</f>
        <v>60176</v>
      </c>
      <c r="B202" s="57" t="str">
        <f ca="1">VLOOKUP(IF(OR(VALUE(MID(Tabela2[[#This Row],[Roll]],B$11,1))&gt;6,(VALUE(MID(Tabela2[[#This Row],[Roll]],B$11,1))=0))=TRUE,"+",VALUE(MID(Tabela2[[#This Row],[Roll]],B$11,1))),Table1[#All],B$11+1,FALSE)</f>
        <v>Tabaxi</v>
      </c>
      <c r="C202" s="36" t="str">
        <f ca="1">VLOOKUP(IF(OR(VALUE(MID(Tabela2[[#This Row],[Roll]],C$11,1))&gt;6,(VALUE(MID(Tabela2[[#This Row],[Roll]],C$11,1))=0))=TRUE,"+",VALUE(MID(Tabela2[[#This Row],[Roll]],C$11,1))),Table1[#All],C$11+1,FALSE)</f>
        <v>Preto</v>
      </c>
      <c r="D202" s="36" t="str">
        <f ca="1">VLOOKUP(IF(OR(VALUE(MID(Tabela2[[#This Row],[Roll]],D$11,1))&gt;6,(VALUE(MID(Tabela2[[#This Row],[Roll]],D$11,1))=0))=TRUE,"+",VALUE(MID(Tabela2[[#This Row],[Roll]],D$11,1))),Table1[#All],D$11+1,FALSE)</f>
        <v>Masc</v>
      </c>
      <c r="E202" s="36" t="str">
        <f ca="1">VLOOKUP(IF(OR(VALUE(MID(Tabela2[[#This Row],[Roll]],E$11,1))&gt;6,(VALUE(MID(Tabela2[[#This Row],[Roll]],E$11,1))=0))=TRUE,"+",VALUE(MID(Tabela2[[#This Row],[Roll]],E$11,1))),Table1[#All],E$11+1,FALSE)</f>
        <v>Generic</v>
      </c>
      <c r="F202" s="36" t="str">
        <f ca="1">VLOOKUP(IF(OR(VALUE(MID(Tabela2[[#This Row],[Roll]],F$11,1))&gt;6,(VALUE(MID(Tabela2[[#This Row],[Roll]],F$11,1))=0))=TRUE,"+",VALUE(MID(Tabela2[[#This Row],[Roll]],F$11,1))),Table1[#All],F$11+1,FALSE)</f>
        <v>Performer</v>
      </c>
      <c r="G202" s="36"/>
      <c r="H202" s="36" t="str">
        <f ca="1"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Tabaxi, Cabelo Preto, Performer</v>
      </c>
      <c r="I202" s="58"/>
    </row>
    <row r="203" spans="1:9" ht="12" hidden="1" x14ac:dyDescent="0.2">
      <c r="A203" s="59">
        <f ca="1">RANDBETWEEN(10000,70000)</f>
        <v>39811</v>
      </c>
      <c r="B203" s="57" t="str">
        <f ca="1">VLOOKUP(IF(OR(VALUE(MID(Tabela2[[#This Row],[Roll]],B$11,1))&gt;6,(VALUE(MID(Tabela2[[#This Row],[Roll]],B$11,1))=0))=TRUE,"+",VALUE(MID(Tabela2[[#This Row],[Roll]],B$11,1))),Table1[#All],B$11+1,FALSE)</f>
        <v>Hobgoblin</v>
      </c>
      <c r="C203" s="57" t="str">
        <f ca="1">VLOOKUP(IF(OR(VALUE(MID(Tabela2[[#This Row],[Roll]],C$11,1))&gt;6,(VALUE(MID(Tabela2[[#This Row],[Roll]],C$11,1))=0))=TRUE,"+",VALUE(MID(Tabela2[[#This Row],[Roll]],C$11,1))),Table1[#All],C$11+1,FALSE)</f>
        <v>Preto</v>
      </c>
      <c r="D203" s="57" t="str">
        <f ca="1">VLOOKUP(IF(OR(VALUE(MID(Tabela2[[#This Row],[Roll]],D$11,1))&gt;6,(VALUE(MID(Tabela2[[#This Row],[Roll]],D$11,1))=0))=TRUE,"+",VALUE(MID(Tabela2[[#This Row],[Roll]],D$11,1))),Table1[#All],D$11+1,FALSE)</f>
        <v>Masc</v>
      </c>
      <c r="E203" s="57" t="str">
        <f ca="1">VLOOKUP(IF(OR(VALUE(MID(Tabela2[[#This Row],[Roll]],E$11,1))&gt;6,(VALUE(MID(Tabela2[[#This Row],[Roll]],E$11,1))=0))=TRUE,"+",VALUE(MID(Tabela2[[#This Row],[Roll]],E$11,1))),Table1[#All],E$11+1,FALSE)</f>
        <v>Soft</v>
      </c>
      <c r="F203" s="57" t="str">
        <f ca="1">VLOOKUP(IF(OR(VALUE(MID(Tabela2[[#This Row],[Roll]],F$11,1))&gt;6,(VALUE(MID(Tabela2[[#This Row],[Roll]],F$11,1))=0))=TRUE,"+",VALUE(MID(Tabela2[[#This Row],[Roll]],F$11,1))),Table1[#All],F$11+1,FALSE)</f>
        <v>Nobre</v>
      </c>
      <c r="G203" s="36"/>
      <c r="H203" s="57" t="str">
        <f ca="1">CONCATENATE(IF(Tabela2[[#This Row],[Gender]]="Fem","Mulher ",IF(Tabela2[[#This Row],[Gender]]="Masc","Homem ",IF(Tabela2[[#This Row],[Gender]]="NB","Não binarie ","Agenero "))),Tabela2[[#This Row],[Race]],", ",IF(Tabela2[[#This Row],[Race]]="Slime",Tabela2[[#This Row],[Hair Color]],CONCATENATE("Cabelo ",Tabela2[[#This Row],[Hair Color]])),", ",IF(Tabela2[[#This Row],[Why They''re Here]]="Razões Religiosas","Devoto",Tabela2[[#This Row],[Why They''re Here]]),IF(Tabela2[[#This Row],[Vibe]]="Generic","",CONCATENATE(" ",Tabela2[[#This Row],[Vibe]])))</f>
        <v>Homem Hobgoblin, Cabelo Preto, Nobre Soft</v>
      </c>
      <c r="I203" s="58"/>
    </row>
  </sheetData>
  <mergeCells count="5">
    <mergeCell ref="J3:K3"/>
    <mergeCell ref="L3:M3"/>
    <mergeCell ref="N3:O3"/>
    <mergeCell ref="P3:Q3"/>
    <mergeCell ref="R3:S3"/>
  </mergeCells>
  <phoneticPr fontId="6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8" workbookViewId="0">
      <selection activeCell="F57" sqref="F57"/>
    </sheetView>
  </sheetViews>
  <sheetFormatPr defaultRowHeight="11.25" x14ac:dyDescent="0.2"/>
  <cols>
    <col min="2" max="2" width="11.1640625" customWidth="1"/>
    <col min="3" max="3" width="21.33203125" bestFit="1" customWidth="1"/>
    <col min="4" max="4" width="31.83203125" bestFit="1" customWidth="1"/>
    <col min="5" max="5" width="22.5" customWidth="1"/>
    <col min="7" max="7" width="21.33203125" bestFit="1" customWidth="1"/>
    <col min="8" max="8" width="31.83203125" bestFit="1" customWidth="1"/>
  </cols>
  <sheetData>
    <row r="1" spans="1:8" x14ac:dyDescent="0.2">
      <c r="A1" t="s">
        <v>52</v>
      </c>
      <c r="B1" t="s">
        <v>53</v>
      </c>
      <c r="C1" t="s">
        <v>54</v>
      </c>
      <c r="D1" t="s">
        <v>55</v>
      </c>
    </row>
    <row r="2" spans="1:8" x14ac:dyDescent="0.2">
      <c r="A2" t="s">
        <v>37</v>
      </c>
      <c r="B2" t="s">
        <v>38</v>
      </c>
      <c r="C2" t="s">
        <v>39</v>
      </c>
      <c r="D2" t="s">
        <v>40</v>
      </c>
    </row>
    <row r="3" spans="1:8" x14ac:dyDescent="0.2">
      <c r="A3" t="s">
        <v>44</v>
      </c>
      <c r="B3" t="s">
        <v>41</v>
      </c>
      <c r="C3" t="s">
        <v>42</v>
      </c>
      <c r="D3" t="s">
        <v>43</v>
      </c>
    </row>
    <row r="4" spans="1:8" x14ac:dyDescent="0.2">
      <c r="A4" t="s">
        <v>45</v>
      </c>
      <c r="B4" t="s">
        <v>46</v>
      </c>
      <c r="C4" t="s">
        <v>47</v>
      </c>
      <c r="D4" t="s">
        <v>48</v>
      </c>
    </row>
    <row r="5" spans="1:8" x14ac:dyDescent="0.2">
      <c r="A5" t="s">
        <v>41</v>
      </c>
      <c r="B5" t="s">
        <v>49</v>
      </c>
      <c r="C5" t="s">
        <v>50</v>
      </c>
      <c r="D5" t="s">
        <v>51</v>
      </c>
    </row>
    <row r="9" spans="1:8" hidden="1" x14ac:dyDescent="0.2">
      <c r="A9">
        <v>1</v>
      </c>
      <c r="B9">
        <v>2</v>
      </c>
      <c r="C9">
        <v>3</v>
      </c>
      <c r="D9">
        <v>4</v>
      </c>
      <c r="E9" t="str">
        <f>IF(A9=1,A$2,IF(A9=2,A$3,IF(A9=3,A$4,A$5)))</f>
        <v>blob</v>
      </c>
      <c r="F9" t="str">
        <f>IF(B9=1,B$2,IF(B9=2,B$3,IF(B9=3,B$4,B$5)))</f>
        <v>spider</v>
      </c>
      <c r="G9" t="str">
        <f t="shared" ref="G9:H9" si="0">IF(C9=1,C$2,IF(C9=2,C$3,IF(C9=3,C$4,C$5)))</f>
        <v>tightly stretched skin</v>
      </c>
      <c r="H9" t="str">
        <f t="shared" si="0"/>
        <v>shaped like a wreath or in a circle</v>
      </c>
    </row>
    <row r="10" spans="1:8" hidden="1" x14ac:dyDescent="0.2">
      <c r="A10">
        <v>1</v>
      </c>
      <c r="B10">
        <v>2</v>
      </c>
      <c r="C10">
        <v>4</v>
      </c>
      <c r="D10">
        <v>3</v>
      </c>
      <c r="E10" t="str">
        <f t="shared" ref="E10:E32" si="1">IF(A10=1,A$2,IF(A10=2,A$3,IF(A10=3,A$4,A$5)))</f>
        <v>blob</v>
      </c>
      <c r="F10" t="str">
        <f t="shared" ref="F10:F32" si="2">IF(B10=1,B$2,IF(B10=2,B$3,IF(B10=3,B$4,B$5)))</f>
        <v>spider</v>
      </c>
      <c r="G10" t="str">
        <f t="shared" ref="G10:G32" si="3">IF(C10=1,C$2,IF(C10=2,C$3,IF(C10=3,C$4,C$5)))</f>
        <v>vermin or worm covered</v>
      </c>
      <c r="H10" t="str">
        <f t="shared" ref="H10:H32" si="4">IF(D10=1,D$2,IF(D10=2,D$3,IF(D10=3,D$4,D$5)))</f>
        <v>phases or moves in and out of reality</v>
      </c>
    </row>
    <row r="11" spans="1:8" hidden="1" x14ac:dyDescent="0.2">
      <c r="A11">
        <v>1</v>
      </c>
      <c r="B11">
        <v>3</v>
      </c>
      <c r="C11">
        <v>2</v>
      </c>
      <c r="D11">
        <v>4</v>
      </c>
      <c r="E11" t="str">
        <f t="shared" ref="E11:E26" si="5">IF(A11=1,A$2,IF(A11=2,A$3,IF(A11=3,A$4,A$5)))</f>
        <v>blob</v>
      </c>
      <c r="F11" t="str">
        <f t="shared" si="2"/>
        <v>plant</v>
      </c>
      <c r="G11" t="str">
        <f t="shared" si="3"/>
        <v>warty skin</v>
      </c>
      <c r="H11" t="str">
        <f t="shared" si="4"/>
        <v>shaped like a wreath or in a circle</v>
      </c>
    </row>
    <row r="12" spans="1:8" hidden="1" x14ac:dyDescent="0.2">
      <c r="A12">
        <v>1</v>
      </c>
      <c r="B12">
        <v>3</v>
      </c>
      <c r="C12">
        <v>4</v>
      </c>
      <c r="D12">
        <v>2</v>
      </c>
      <c r="E12" t="str">
        <f t="shared" si="5"/>
        <v>blob</v>
      </c>
      <c r="F12" t="str">
        <f t="shared" si="2"/>
        <v>plant</v>
      </c>
      <c r="G12" t="str">
        <f t="shared" si="3"/>
        <v>vermin or worm covered</v>
      </c>
      <c r="H12" t="str">
        <f t="shared" si="4"/>
        <v>transparent with stuff inside it</v>
      </c>
    </row>
    <row r="13" spans="1:8" hidden="1" x14ac:dyDescent="0.2">
      <c r="A13">
        <v>1</v>
      </c>
      <c r="B13">
        <v>4</v>
      </c>
      <c r="C13">
        <v>2</v>
      </c>
      <c r="D13">
        <v>3</v>
      </c>
      <c r="E13" t="str">
        <f t="shared" si="5"/>
        <v>blob</v>
      </c>
      <c r="F13" t="str">
        <f t="shared" si="2"/>
        <v>snake/eel</v>
      </c>
      <c r="G13" t="str">
        <f t="shared" si="3"/>
        <v>warty skin</v>
      </c>
      <c r="H13" t="str">
        <f t="shared" si="4"/>
        <v>phases or moves in and out of reality</v>
      </c>
    </row>
    <row r="14" spans="1:8" hidden="1" x14ac:dyDescent="0.2">
      <c r="A14">
        <v>1</v>
      </c>
      <c r="B14">
        <v>4</v>
      </c>
      <c r="C14">
        <v>3</v>
      </c>
      <c r="D14">
        <v>2</v>
      </c>
      <c r="E14" t="str">
        <f t="shared" si="5"/>
        <v>blob</v>
      </c>
      <c r="F14" t="str">
        <f t="shared" si="2"/>
        <v>snake/eel</v>
      </c>
      <c r="G14" t="str">
        <f t="shared" si="3"/>
        <v>tightly stretched skin</v>
      </c>
      <c r="H14" t="str">
        <f t="shared" si="4"/>
        <v>transparent with stuff inside it</v>
      </c>
    </row>
    <row r="15" spans="1:8" hidden="1" x14ac:dyDescent="0.2">
      <c r="A15">
        <v>2</v>
      </c>
      <c r="B15">
        <v>1</v>
      </c>
      <c r="C15">
        <v>3</v>
      </c>
      <c r="D15">
        <v>4</v>
      </c>
      <c r="E15" t="str">
        <f t="shared" si="5"/>
        <v>wasp</v>
      </c>
      <c r="F15" t="str">
        <f t="shared" si="2"/>
        <v>beetle</v>
      </c>
      <c r="G15" t="str">
        <f t="shared" si="3"/>
        <v>tightly stretched skin</v>
      </c>
      <c r="H15" t="str">
        <f t="shared" si="4"/>
        <v>shaped like a wreath or in a circle</v>
      </c>
    </row>
    <row r="16" spans="1:8" hidden="1" x14ac:dyDescent="0.2">
      <c r="A16">
        <v>2</v>
      </c>
      <c r="B16">
        <v>1</v>
      </c>
      <c r="C16">
        <v>4</v>
      </c>
      <c r="D16">
        <v>3</v>
      </c>
      <c r="E16" t="str">
        <f t="shared" si="5"/>
        <v>wasp</v>
      </c>
      <c r="F16" t="str">
        <f t="shared" si="2"/>
        <v>beetle</v>
      </c>
      <c r="G16" t="str">
        <f t="shared" si="3"/>
        <v>vermin or worm covered</v>
      </c>
      <c r="H16" t="str">
        <f t="shared" si="4"/>
        <v>phases or moves in and out of reality</v>
      </c>
    </row>
    <row r="17" spans="1:8" hidden="1" x14ac:dyDescent="0.2">
      <c r="A17">
        <v>2</v>
      </c>
      <c r="B17">
        <v>3</v>
      </c>
      <c r="C17">
        <v>1</v>
      </c>
      <c r="D17">
        <v>4</v>
      </c>
      <c r="E17" t="str">
        <f t="shared" si="5"/>
        <v>wasp</v>
      </c>
      <c r="F17" t="str">
        <f t="shared" si="2"/>
        <v>plant</v>
      </c>
      <c r="G17" t="str">
        <f t="shared" si="3"/>
        <v>chitin plates</v>
      </c>
      <c r="H17" t="str">
        <f t="shared" si="4"/>
        <v>shaped like a wreath or in a circle</v>
      </c>
    </row>
    <row r="18" spans="1:8" hidden="1" x14ac:dyDescent="0.2">
      <c r="A18">
        <v>2</v>
      </c>
      <c r="B18">
        <v>3</v>
      </c>
      <c r="C18">
        <v>4</v>
      </c>
      <c r="D18">
        <v>1</v>
      </c>
      <c r="E18" t="str">
        <f t="shared" si="5"/>
        <v>wasp</v>
      </c>
      <c r="F18" t="str">
        <f t="shared" si="2"/>
        <v>plant</v>
      </c>
      <c r="G18" t="str">
        <f t="shared" si="3"/>
        <v>vermin or worm covered</v>
      </c>
      <c r="H18" t="str">
        <f t="shared" si="4"/>
        <v>even longer tentacles</v>
      </c>
    </row>
    <row r="19" spans="1:8" hidden="1" x14ac:dyDescent="0.2">
      <c r="A19">
        <v>2</v>
      </c>
      <c r="B19">
        <v>4</v>
      </c>
      <c r="C19">
        <v>1</v>
      </c>
      <c r="D19">
        <v>3</v>
      </c>
      <c r="E19" t="str">
        <f t="shared" si="5"/>
        <v>wasp</v>
      </c>
      <c r="F19" t="str">
        <f t="shared" si="2"/>
        <v>snake/eel</v>
      </c>
      <c r="G19" t="str">
        <f t="shared" si="3"/>
        <v>chitin plates</v>
      </c>
      <c r="H19" t="str">
        <f t="shared" si="4"/>
        <v>phases or moves in and out of reality</v>
      </c>
    </row>
    <row r="20" spans="1:8" hidden="1" x14ac:dyDescent="0.2">
      <c r="A20">
        <v>2</v>
      </c>
      <c r="B20">
        <v>4</v>
      </c>
      <c r="C20">
        <v>3</v>
      </c>
      <c r="D20">
        <v>1</v>
      </c>
      <c r="E20" t="str">
        <f t="shared" si="5"/>
        <v>wasp</v>
      </c>
      <c r="F20" t="str">
        <f t="shared" si="2"/>
        <v>snake/eel</v>
      </c>
      <c r="G20" t="str">
        <f t="shared" si="3"/>
        <v>tightly stretched skin</v>
      </c>
      <c r="H20" t="str">
        <f t="shared" si="4"/>
        <v>even longer tentacles</v>
      </c>
    </row>
    <row r="21" spans="1:8" hidden="1" x14ac:dyDescent="0.2">
      <c r="A21">
        <v>3</v>
      </c>
      <c r="B21">
        <v>1</v>
      </c>
      <c r="C21">
        <v>2</v>
      </c>
      <c r="D21">
        <v>4</v>
      </c>
      <c r="E21" t="str">
        <f t="shared" si="5"/>
        <v>sphere</v>
      </c>
      <c r="F21" t="str">
        <f t="shared" si="2"/>
        <v>beetle</v>
      </c>
      <c r="G21" t="str">
        <f t="shared" si="3"/>
        <v>warty skin</v>
      </c>
      <c r="H21" t="str">
        <f t="shared" si="4"/>
        <v>shaped like a wreath or in a circle</v>
      </c>
    </row>
    <row r="22" spans="1:8" hidden="1" x14ac:dyDescent="0.2">
      <c r="A22">
        <v>3</v>
      </c>
      <c r="B22">
        <v>1</v>
      </c>
      <c r="C22">
        <v>4</v>
      </c>
      <c r="D22">
        <v>2</v>
      </c>
      <c r="E22" t="str">
        <f t="shared" si="5"/>
        <v>sphere</v>
      </c>
      <c r="F22" t="str">
        <f t="shared" si="2"/>
        <v>beetle</v>
      </c>
      <c r="G22" t="str">
        <f t="shared" si="3"/>
        <v>vermin or worm covered</v>
      </c>
      <c r="H22" t="str">
        <f t="shared" si="4"/>
        <v>transparent with stuff inside it</v>
      </c>
    </row>
    <row r="23" spans="1:8" hidden="1" x14ac:dyDescent="0.2">
      <c r="A23">
        <v>3</v>
      </c>
      <c r="B23">
        <v>2</v>
      </c>
      <c r="C23">
        <v>1</v>
      </c>
      <c r="D23">
        <v>4</v>
      </c>
      <c r="E23" t="str">
        <f t="shared" si="5"/>
        <v>sphere</v>
      </c>
      <c r="F23" t="str">
        <f t="shared" si="2"/>
        <v>spider</v>
      </c>
      <c r="G23" t="str">
        <f t="shared" si="3"/>
        <v>chitin plates</v>
      </c>
      <c r="H23" t="str">
        <f t="shared" si="4"/>
        <v>shaped like a wreath or in a circle</v>
      </c>
    </row>
    <row r="24" spans="1:8" hidden="1" x14ac:dyDescent="0.2">
      <c r="A24">
        <v>3</v>
      </c>
      <c r="B24">
        <v>2</v>
      </c>
      <c r="C24">
        <v>4</v>
      </c>
      <c r="D24">
        <v>1</v>
      </c>
      <c r="E24" t="str">
        <f t="shared" si="5"/>
        <v>sphere</v>
      </c>
      <c r="F24" t="str">
        <f t="shared" si="2"/>
        <v>spider</v>
      </c>
      <c r="G24" t="str">
        <f t="shared" si="3"/>
        <v>vermin or worm covered</v>
      </c>
      <c r="H24" t="str">
        <f t="shared" si="4"/>
        <v>even longer tentacles</v>
      </c>
    </row>
    <row r="25" spans="1:8" hidden="1" x14ac:dyDescent="0.2">
      <c r="A25">
        <v>3</v>
      </c>
      <c r="B25">
        <v>4</v>
      </c>
      <c r="C25">
        <v>1</v>
      </c>
      <c r="D25">
        <v>2</v>
      </c>
      <c r="E25" t="str">
        <f t="shared" si="5"/>
        <v>sphere</v>
      </c>
      <c r="F25" t="str">
        <f t="shared" si="2"/>
        <v>snake/eel</v>
      </c>
      <c r="G25" t="str">
        <f t="shared" si="3"/>
        <v>chitin plates</v>
      </c>
      <c r="H25" t="str">
        <f t="shared" si="4"/>
        <v>transparent with stuff inside it</v>
      </c>
    </row>
    <row r="26" spans="1:8" hidden="1" x14ac:dyDescent="0.2">
      <c r="A26">
        <v>3</v>
      </c>
      <c r="B26">
        <v>4</v>
      </c>
      <c r="C26">
        <v>2</v>
      </c>
      <c r="D26">
        <v>1</v>
      </c>
      <c r="E26" t="str">
        <f t="shared" si="5"/>
        <v>sphere</v>
      </c>
      <c r="F26" t="str">
        <f t="shared" si="2"/>
        <v>snake/eel</v>
      </c>
      <c r="G26" t="str">
        <f t="shared" si="3"/>
        <v>warty skin</v>
      </c>
      <c r="H26" t="str">
        <f t="shared" si="4"/>
        <v>even longer tentacles</v>
      </c>
    </row>
    <row r="27" spans="1:8" hidden="1" x14ac:dyDescent="0.2">
      <c r="A27">
        <v>4</v>
      </c>
      <c r="B27">
        <v>1</v>
      </c>
      <c r="C27">
        <v>2</v>
      </c>
      <c r="D27">
        <v>3</v>
      </c>
      <c r="E27" t="str">
        <f t="shared" si="1"/>
        <v>spider</v>
      </c>
      <c r="F27" t="str">
        <f t="shared" si="2"/>
        <v>beetle</v>
      </c>
      <c r="G27" t="str">
        <f t="shared" si="3"/>
        <v>warty skin</v>
      </c>
      <c r="H27" t="str">
        <f t="shared" si="4"/>
        <v>phases or moves in and out of reality</v>
      </c>
    </row>
    <row r="28" spans="1:8" hidden="1" x14ac:dyDescent="0.2">
      <c r="A28">
        <v>4</v>
      </c>
      <c r="B28">
        <v>1</v>
      </c>
      <c r="C28">
        <v>3</v>
      </c>
      <c r="D28">
        <v>2</v>
      </c>
      <c r="E28" t="str">
        <f t="shared" si="1"/>
        <v>spider</v>
      </c>
      <c r="F28" t="str">
        <f t="shared" si="2"/>
        <v>beetle</v>
      </c>
      <c r="G28" t="str">
        <f t="shared" si="3"/>
        <v>tightly stretched skin</v>
      </c>
      <c r="H28" t="str">
        <f t="shared" si="4"/>
        <v>transparent with stuff inside it</v>
      </c>
    </row>
    <row r="29" spans="1:8" hidden="1" x14ac:dyDescent="0.2">
      <c r="A29">
        <v>4</v>
      </c>
      <c r="B29">
        <v>2</v>
      </c>
      <c r="C29">
        <v>1</v>
      </c>
      <c r="D29">
        <v>3</v>
      </c>
      <c r="E29" t="str">
        <f t="shared" si="1"/>
        <v>spider</v>
      </c>
      <c r="F29" t="str">
        <f t="shared" si="2"/>
        <v>spider</v>
      </c>
      <c r="G29" t="str">
        <f t="shared" si="3"/>
        <v>chitin plates</v>
      </c>
      <c r="H29" t="str">
        <f t="shared" si="4"/>
        <v>phases or moves in and out of reality</v>
      </c>
    </row>
    <row r="30" spans="1:8" hidden="1" x14ac:dyDescent="0.2">
      <c r="A30">
        <v>4</v>
      </c>
      <c r="B30">
        <v>2</v>
      </c>
      <c r="C30">
        <v>3</v>
      </c>
      <c r="D30">
        <v>1</v>
      </c>
      <c r="E30" t="str">
        <f t="shared" si="1"/>
        <v>spider</v>
      </c>
      <c r="F30" t="str">
        <f t="shared" si="2"/>
        <v>spider</v>
      </c>
      <c r="G30" t="str">
        <f t="shared" si="3"/>
        <v>tightly stretched skin</v>
      </c>
      <c r="H30" t="str">
        <f t="shared" si="4"/>
        <v>even longer tentacles</v>
      </c>
    </row>
    <row r="31" spans="1:8" hidden="1" x14ac:dyDescent="0.2">
      <c r="A31">
        <v>4</v>
      </c>
      <c r="B31">
        <v>3</v>
      </c>
      <c r="C31">
        <v>1</v>
      </c>
      <c r="D31">
        <v>2</v>
      </c>
      <c r="E31" t="str">
        <f t="shared" si="1"/>
        <v>spider</v>
      </c>
      <c r="F31" t="str">
        <f t="shared" si="2"/>
        <v>plant</v>
      </c>
      <c r="G31" t="str">
        <f t="shared" si="3"/>
        <v>chitin plates</v>
      </c>
      <c r="H31" t="str">
        <f t="shared" si="4"/>
        <v>transparent with stuff inside it</v>
      </c>
    </row>
    <row r="32" spans="1:8" hidden="1" x14ac:dyDescent="0.2">
      <c r="A32">
        <v>4</v>
      </c>
      <c r="B32">
        <v>3</v>
      </c>
      <c r="C32">
        <v>2</v>
      </c>
      <c r="D32">
        <v>1</v>
      </c>
      <c r="E32" t="str">
        <f t="shared" si="1"/>
        <v>spider</v>
      </c>
      <c r="F32" t="str">
        <f t="shared" si="2"/>
        <v>plant</v>
      </c>
      <c r="G32" t="str">
        <f t="shared" si="3"/>
        <v>warty skin</v>
      </c>
      <c r="H32" t="str">
        <f t="shared" si="4"/>
        <v>even longer tentacles</v>
      </c>
    </row>
    <row r="33" spans="1:6" hidden="1" x14ac:dyDescent="0.2"/>
    <row r="37" spans="1:6" x14ac:dyDescent="0.2">
      <c r="A37" t="s">
        <v>41</v>
      </c>
      <c r="B37" t="s">
        <v>46</v>
      </c>
      <c r="C37" t="s">
        <v>56</v>
      </c>
      <c r="D37" t="s">
        <v>58</v>
      </c>
    </row>
    <row r="38" spans="1:6" x14ac:dyDescent="0.2">
      <c r="A38" t="s">
        <v>45</v>
      </c>
      <c r="B38" t="s">
        <v>61</v>
      </c>
      <c r="C38" t="s">
        <v>57</v>
      </c>
      <c r="D38" t="s">
        <v>59</v>
      </c>
    </row>
    <row r="39" spans="1:6" x14ac:dyDescent="0.2">
      <c r="A39" t="s">
        <v>37</v>
      </c>
      <c r="B39" t="s">
        <v>62</v>
      </c>
      <c r="D39" t="s">
        <v>60</v>
      </c>
    </row>
    <row r="41" spans="1:6" x14ac:dyDescent="0.2">
      <c r="E41" t="s">
        <v>68</v>
      </c>
      <c r="F41" t="s">
        <v>69</v>
      </c>
    </row>
    <row r="42" spans="1:6" x14ac:dyDescent="0.2">
      <c r="E42" t="s">
        <v>63</v>
      </c>
    </row>
    <row r="43" spans="1:6" x14ac:dyDescent="0.2">
      <c r="E43" t="s">
        <v>64</v>
      </c>
      <c r="F43" t="s">
        <v>74</v>
      </c>
    </row>
    <row r="44" spans="1:6" x14ac:dyDescent="0.2">
      <c r="E44" t="s">
        <v>70</v>
      </c>
      <c r="F44" t="s">
        <v>71</v>
      </c>
    </row>
    <row r="45" spans="1:6" x14ac:dyDescent="0.2">
      <c r="E45" t="s">
        <v>65</v>
      </c>
    </row>
    <row r="46" spans="1:6" x14ac:dyDescent="0.2">
      <c r="E46" t="s">
        <v>66</v>
      </c>
      <c r="F46" t="s">
        <v>73</v>
      </c>
    </row>
    <row r="47" spans="1:6" x14ac:dyDescent="0.2">
      <c r="E47" t="s">
        <v>67</v>
      </c>
      <c r="F47" t="s">
        <v>72</v>
      </c>
    </row>
    <row r="49" spans="5:5" x14ac:dyDescent="0.2">
      <c r="E49" t="s">
        <v>79</v>
      </c>
    </row>
    <row r="50" spans="5:5" x14ac:dyDescent="0.2">
      <c r="E50" t="s">
        <v>75</v>
      </c>
    </row>
    <row r="51" spans="5:5" x14ac:dyDescent="0.2">
      <c r="E51" t="s">
        <v>76</v>
      </c>
    </row>
    <row r="52" spans="5:5" x14ac:dyDescent="0.2">
      <c r="E52" t="s">
        <v>77</v>
      </c>
    </row>
    <row r="53" spans="5:5" x14ac:dyDescent="0.2">
      <c r="E53" t="s">
        <v>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2021-11-04T14:51:19Z</dcterms:created>
  <dcterms:modified xsi:type="dcterms:W3CDTF">2022-03-16T12:38:38Z</dcterms:modified>
</cp:coreProperties>
</file>