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4610" yWindow="7245" windowWidth="20610" windowHeight="11640" activeTab="1"/>
  </bookViews>
  <sheets>
    <sheet name="Cover Page" sheetId="1" r:id="rId1"/>
    <sheet name="Sheet1" sheetId="12" r:id="rId2"/>
    <sheet name="Value Drivers" sheetId="4" r:id="rId3"/>
    <sheet name="CB_DATA_" sheetId="9" state="veryHidden" r:id="rId4"/>
    <sheet name="MC-DCF" sheetId="11" r:id="rId5"/>
    <sheet name="MC-DCF Old" sheetId="15" state="hidden" r:id="rId6"/>
    <sheet name="Example" sheetId="16" state="hidden" r:id="rId7"/>
  </sheets>
  <definedNames>
    <definedName name="CB_00870023d1ec48bc86d21db72aeb4fd7" localSheetId="4" hidden="1">'MC-DCF'!$J$33</definedName>
    <definedName name="CB_0b53ef9643e448aaa2ce3b5a7a160602" localSheetId="4" hidden="1">'MC-DCF'!$D$37</definedName>
    <definedName name="CB_0f2ce7508adc4125ac4c28ad9994884b" localSheetId="5" hidden="1">'MC-DCF Old'!$B$61</definedName>
    <definedName name="CB_1310464d592d42ef9deecffcebb5419a" localSheetId="4" hidden="1">'MC-DCF'!$D$45</definedName>
    <definedName name="CB_16d897dcc9dc441b9c2df8ba735a6b53" localSheetId="4" hidden="1">'MC-DCF'!$I$45</definedName>
    <definedName name="CB_17bf7577f4ff4024802f3b3d52f1670a" localSheetId="4" hidden="1">'MC-DCF'!$D$30</definedName>
    <definedName name="CB_1e36aac60ab04b8992ca5147655a8cec" localSheetId="4" hidden="1">'MC-DCF'!$E$30</definedName>
    <definedName name="CB_1f2dc36f8eb64e6d8e7a76d51c16a805" localSheetId="4" hidden="1">'MC-DCF'!$G$33</definedName>
    <definedName name="CB_2263e0fb0b8845a4aee0e02f28b8a703" localSheetId="4" hidden="1">'MC-DCF'!$D$47</definedName>
    <definedName name="CB_2421f997c51d404682b3f3e4e43f8bdb" localSheetId="4" hidden="1">'MC-DCF'!$L$37</definedName>
    <definedName name="CB_2764b44939744545a071739da5a99c28" localSheetId="4" hidden="1">'MC-DCF'!$F$30</definedName>
    <definedName name="CB_28baf9b491424c02965a43c02b29435b" localSheetId="4" hidden="1">'MC-DCF'!$H$30</definedName>
    <definedName name="CB_2c07c1096a6c4a1f893235ba353ed459" localSheetId="4" hidden="1">'MC-DCF'!$L$30</definedName>
    <definedName name="CB_2e720167768d42a5a3eeeda0d52d7f35" localSheetId="4" hidden="1">'MC-DCF'!$H$33</definedName>
    <definedName name="CB_2ff90c5cf7754eb7aa565faf2ae3e60a" localSheetId="4" hidden="1">'MC-DCF'!$D$33</definedName>
    <definedName name="CB_31a1f5ae5425479b8b87e8e48b3e93d5" localSheetId="4" hidden="1">'MC-DCF'!$I$30</definedName>
    <definedName name="CB_3652b3ca63f94f2ea304b8556164a894" localSheetId="4" hidden="1">'MC-DCF'!$G$39</definedName>
    <definedName name="CB_374cafca30e4410396d8b943be66dca5" localSheetId="4" hidden="1">'MC-DCF'!$H$39</definedName>
    <definedName name="CB_3a971dc7ac28420e81d13a95b5c0d777" localSheetId="4" hidden="1">'MC-DCF'!$F$39</definedName>
    <definedName name="CB_3b56f9cd32924b8f987b47e057cb2a35" localSheetId="4" hidden="1">'MC-DCF'!$C$30</definedName>
    <definedName name="CB_407b6d13cbcd4be6b3acae5350d713e4" localSheetId="4" hidden="1">'MC-DCF'!$L$33</definedName>
    <definedName name="CB_4807eb4a1d5e443c8fcee728c9d093f6" localSheetId="4" hidden="1">'MC-DCF'!$B$61</definedName>
    <definedName name="CB_4a5e61ced00641cfb29ea51e873db716" localSheetId="4" hidden="1">'MC-DCF'!$J$39</definedName>
    <definedName name="CB_4b7ddd52b881468f9c0118975b50af04" localSheetId="4" hidden="1">'MC-DCF'!$J$45</definedName>
    <definedName name="CB_56eb54184b0544d48230d121778bf79a" localSheetId="4" hidden="1">'MC-DCF'!$J$47</definedName>
    <definedName name="CB_5750c4fb34704510a01dc03fa09018db" localSheetId="4" hidden="1">'MC-DCF'!$F$47</definedName>
    <definedName name="CB_5b5a53a37f2648e8b9d54caa9ad7ef9f" localSheetId="4" hidden="1">'MC-DCF'!$G$45</definedName>
    <definedName name="CB_67bc804633f94411946df63c4cd6155c" localSheetId="4" hidden="1">'MC-DCF'!$G$30</definedName>
    <definedName name="CB_6e3a215fe57241ba86685ea16fde3da4" localSheetId="4" hidden="1">'MC-DCF'!$C$39</definedName>
    <definedName name="CB_74767f50c8904bd4a56f4d51c88ca5d3" localSheetId="4" hidden="1">'MC-DCF'!$C$47</definedName>
    <definedName name="CB_7860274ca88948988acd00c8997ee43b" localSheetId="4" hidden="1">'MC-DCF'!$K$45</definedName>
    <definedName name="CB_7a1f8b1ec6bc4d17a0c368b996ef206b" localSheetId="4" hidden="1">'MC-DCF'!$I$33</definedName>
    <definedName name="CB_8025dcac92b7434e96739cf4b18c65e2" localSheetId="4" hidden="1">'MC-DCF'!$E$47</definedName>
    <definedName name="CB_8adec26355f341b39f2b873af8c7fc78" localSheetId="4" hidden="1">'MC-DCF'!$E$33</definedName>
    <definedName name="CB_8ec5d8d4af3d40318ee0b58b769ccac2" localSheetId="4" hidden="1">'MC-DCF'!$H$47</definedName>
    <definedName name="CB_951c7bfa5dce44049b9d1af4a86c8b84" localSheetId="4" hidden="1">'MC-DCF'!$H$37</definedName>
    <definedName name="CB_9711896d768248a7b7f36c628a9e996d" localSheetId="4" hidden="1">'MC-DCF'!$E$45</definedName>
    <definedName name="CB_9a3545d819f24e2580317f5d92926ec3" localSheetId="4" hidden="1">'MC-DCF'!$F$33</definedName>
    <definedName name="CB_9ddde40854ac49ec9c7316cc85d87ec3" localSheetId="4" hidden="1">'MC-DCF'!$E$37</definedName>
    <definedName name="CB_9ebbc7785bd140febf01fee8118f2ea0" localSheetId="4" hidden="1">'MC-DCF'!$G$37</definedName>
    <definedName name="CB_9fd2b2e304b54a2293ea0b94561430a0" localSheetId="4" hidden="1">'MC-DCF'!$F$45</definedName>
    <definedName name="CB_a1a88e8bdc9e409cbab7fd84228b3e94" localSheetId="4" hidden="1">'MC-DCF'!$H$45</definedName>
    <definedName name="CB_a34ca0b60019466bbedd56908134ace1" localSheetId="4" hidden="1">'MC-DCF'!$C$37</definedName>
    <definedName name="CB_a4fae292e5a445b99793a498642fe937" localSheetId="4" hidden="1">'MC-DCF'!$I$37</definedName>
    <definedName name="CB_a56b005781bc415e915893ea7b33d5a5" localSheetId="4" hidden="1">'MC-DCF'!$L$47</definedName>
    <definedName name="CB_b9b396185c5446e3b6887b1c84d6c212" localSheetId="4" hidden="1">'MC-DCF'!$J$37</definedName>
    <definedName name="CB_Block_00000000000000000000000000000000" localSheetId="3" hidden="1">"'7.0.0.0"</definedName>
    <definedName name="CB_Block_00000000000000000000000000000000" localSheetId="4" hidden="1">"'7.0.0.0"</definedName>
    <definedName name="CB_Block_00000000000000000000000000000000" localSheetId="5" hidden="1">"'7.0.0.0"</definedName>
    <definedName name="CB_Block_00000000000000000000000000000001" localSheetId="3" hidden="1">"'637392685452011193"</definedName>
    <definedName name="CB_Block_00000000000000000000000000000001" localSheetId="4" hidden="1">"'637392685454191318"</definedName>
    <definedName name="CB_Block_00000000000000000000000000000001" localSheetId="5" hidden="1">"'637392682674672339"</definedName>
    <definedName name="CB_Block_00000000000000000000000000000003" localSheetId="3" hidden="1">"'11.1.2391.0"</definedName>
    <definedName name="CB_Block_00000000000000000000000000000003" localSheetId="4" hidden="1">"'11.1.2391.0"</definedName>
    <definedName name="CB_Block_00000000000000000000000000000003" localSheetId="5" hidden="1">"'11.1.2391.0"</definedName>
    <definedName name="CB_BlockExt_00000000000000000000000000000003" localSheetId="3" hidden="1">"'11.1.2.1.000"</definedName>
    <definedName name="CB_BlockExt_00000000000000000000000000000003" localSheetId="4" hidden="1">"'11.1.2.1.000"</definedName>
    <definedName name="CB_BlockExt_00000000000000000000000000000003" localSheetId="5" hidden="1">"'11.1.2.1.000"</definedName>
    <definedName name="CB_c3b9232c5cb04248ab9bbcdb7c69e588" localSheetId="4" hidden="1">'MC-DCF'!$L$39</definedName>
    <definedName name="CB_c80ea675b37a40b0a4745489b6e87370" localSheetId="4" hidden="1">'MC-DCF'!$I$39</definedName>
    <definedName name="CB_ca7603257ba24b8a8f49bab8faaf0603" localSheetId="4" hidden="1">'MC-DCF'!$C$33</definedName>
    <definedName name="CB_cb9325c5237f409f82df8ce4d70416cc" localSheetId="4" hidden="1">'MC-DCF'!$I$47</definedName>
    <definedName name="CB_ccf934fe547a4a22b0a83e7b36602ff8" localSheetId="4" hidden="1">'MC-DCF'!$K$47</definedName>
    <definedName name="CB_d1fcab89492749568414a39d99f1f85b" localSheetId="4" hidden="1">'MC-DCF'!$C$45</definedName>
    <definedName name="CB_d30ed09ecbb341ff9545ff8614b6ada0" localSheetId="4" hidden="1">'MC-DCF'!$K$33</definedName>
    <definedName name="CB_d82f81d0da894256a8a4c3fbf72f54d4" localSheetId="4" hidden="1">'MC-DCF'!$L$45</definedName>
    <definedName name="CB_daa4824273dd44859f27aa384bef40ea" localSheetId="4" hidden="1">'MC-DCF'!$K$39</definedName>
    <definedName name="CB_dc5048f012864b2ca88c5b08962b7afc" localSheetId="4" hidden="1">'MC-DCF'!$E$39</definedName>
    <definedName name="CB_dd6295a826da43a9976f1a3449d37d9a" localSheetId="4" hidden="1">'MC-DCF'!$D$39</definedName>
    <definedName name="CB_de66ac43a3e44f5ca170addf0c43a3d5" localSheetId="4" hidden="1">'MC-DCF'!$K$37</definedName>
    <definedName name="CB_dfc5d860e6f645e69b4bf04c7baa16dc" localSheetId="3" hidden="1">#N/A</definedName>
    <definedName name="CB_e447ae366a19429aa9c54143850ce69f" localSheetId="4" hidden="1">'MC-DCF'!$K$30</definedName>
    <definedName name="CB_e93b7147816841329b085c3ea2a86ead" localSheetId="4" hidden="1">'MC-DCF'!$G$47</definedName>
    <definedName name="CB_e952c792ac2148dc859e0ba16d017a78" localSheetId="4" hidden="1">'MC-DCF'!$J$30</definedName>
    <definedName name="CB_fc7446877e5147329ed6fa7d79468910" localSheetId="4" hidden="1">'MC-DCF'!$F$37</definedName>
    <definedName name="CBWorkbookPriority" localSheetId="3" hidden="1">-562285189</definedName>
    <definedName name="CBx_0ff5338f5fad492cba73c8852ca1b616" localSheetId="3" hidden="1">"'DCF-MC'!$A$1"</definedName>
    <definedName name="CBx_19c6812052f44f0da7d747dbe159a6b7" localSheetId="3" hidden="1">"'CB_DATA_'!$A$1"</definedName>
    <definedName name="CBx_2051a27fe7f449f19067cddfb8a1655c" localSheetId="3" hidden="1">"'MC-DDF REV 2'!$A$1"</definedName>
    <definedName name="CBx_34b0b17d05cb4f278d071d5c841446be" localSheetId="3" hidden="1">"'MC-DCF REV 2'!$A$1"</definedName>
    <definedName name="CBx_520adeeed1454b5a99b4a9399c94a457" localSheetId="3" hidden="1">"'MC-DCF REV 1'!$A$1"</definedName>
    <definedName name="CBx_a08dd887c7b547ba92f95d07a6c9b735" localSheetId="3" hidden="1">"'MC-DCF REV 1'!$A$1"</definedName>
    <definedName name="CBx_a98adac20e3846fabe1a5344b50b1314" localSheetId="3" hidden="1">"'MC-DCF'!$A$1"</definedName>
    <definedName name="CBx_Sheet_Guid" localSheetId="3" hidden="1">"'19c68120-52f4-4f0d-a7d7-47dbe159a6b7"</definedName>
    <definedName name="CBx_Sheet_Guid" localSheetId="4" hidden="1">"'a98adac2-0e38-46fa-be1a-5344b50b1314"</definedName>
    <definedName name="CBx_Sheet_Guid" localSheetId="5" hidden="1">"'34b0b17d-05cb-4f27-8d07-1d5c841446be"</definedName>
    <definedName name="CBx_SheetRef" localSheetId="3" hidden="1">CB_DATA_!$A$14</definedName>
    <definedName name="CBx_SheetRef" localSheetId="4" hidden="1">CB_DATA_!$C$14</definedName>
    <definedName name="CBx_SheetRef" localSheetId="5" hidden="1">CB_DATA_!$E$14</definedName>
    <definedName name="CBx_StorageType" localSheetId="3" hidden="1">2</definedName>
    <definedName name="CBx_StorageType" localSheetId="4" hidden="1">2</definedName>
    <definedName name="CBx_StorageType" localSheetId="5" hidden="1">2</definedName>
  </definedNames>
  <calcPr calcId="124519" calcMode="manual"/>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9" i="15"/>
  <c r="E29" s="1"/>
  <c r="F29" s="1"/>
  <c r="G29" s="1"/>
  <c r="H29" s="1"/>
  <c r="I29" s="1"/>
  <c r="J29" s="1"/>
  <c r="K29" s="1"/>
  <c r="L29" s="1"/>
  <c r="C29"/>
  <c r="F11" i="9"/>
  <c r="B175" i="16" l="1"/>
  <c r="B176" s="1"/>
  <c r="B177" s="1"/>
  <c r="B178" s="1"/>
  <c r="B179" s="1"/>
  <c r="B180" s="1"/>
  <c r="B181" s="1"/>
  <c r="B182" s="1"/>
  <c r="B183" s="1"/>
  <c r="B184" s="1"/>
  <c r="B185" s="1"/>
  <c r="B186" s="1"/>
  <c r="B187" s="1"/>
  <c r="B188" s="1"/>
  <c r="B189" s="1"/>
  <c r="B190" s="1"/>
  <c r="B191" s="1"/>
  <c r="B192" s="1"/>
  <c r="B193" s="1"/>
  <c r="B194" s="1"/>
  <c r="B195" s="1"/>
  <c r="B196" s="1"/>
  <c r="B197" s="1"/>
  <c r="B198" s="1"/>
  <c r="B199" s="1"/>
  <c r="B200" s="1"/>
  <c r="B201" s="1"/>
  <c r="B202" s="1"/>
  <c r="B203" s="1"/>
  <c r="C124"/>
  <c r="D124"/>
  <c r="E124"/>
  <c r="F124"/>
  <c r="G124"/>
  <c r="H124"/>
  <c r="I124"/>
  <c r="J124"/>
  <c r="K124"/>
  <c r="L124"/>
  <c r="C125"/>
  <c r="D125"/>
  <c r="E125"/>
  <c r="F125"/>
  <c r="G125"/>
  <c r="H125"/>
  <c r="I125"/>
  <c r="J125"/>
  <c r="K125"/>
  <c r="L125"/>
  <c r="C126"/>
  <c r="D126"/>
  <c r="E126"/>
  <c r="F126"/>
  <c r="G126"/>
  <c r="H126"/>
  <c r="I126"/>
  <c r="J126"/>
  <c r="K126"/>
  <c r="L126"/>
  <c r="C127"/>
  <c r="D127"/>
  <c r="E127"/>
  <c r="F127"/>
  <c r="G127"/>
  <c r="H127"/>
  <c r="I127"/>
  <c r="J127"/>
  <c r="K127"/>
  <c r="L127"/>
  <c r="C128"/>
  <c r="D128"/>
  <c r="E128"/>
  <c r="F128"/>
  <c r="G128"/>
  <c r="H128"/>
  <c r="I128"/>
  <c r="J128"/>
  <c r="K128"/>
  <c r="L128"/>
  <c r="C129"/>
  <c r="D129"/>
  <c r="E129"/>
  <c r="F129"/>
  <c r="G129"/>
  <c r="H129"/>
  <c r="I129"/>
  <c r="J129"/>
  <c r="K129"/>
  <c r="L129"/>
  <c r="C130"/>
  <c r="D130"/>
  <c r="E130"/>
  <c r="F130"/>
  <c r="G130"/>
  <c r="H130"/>
  <c r="I130"/>
  <c r="J130"/>
  <c r="K130"/>
  <c r="L130"/>
  <c r="C131"/>
  <c r="D131"/>
  <c r="E131"/>
  <c r="F131"/>
  <c r="G131"/>
  <c r="H131"/>
  <c r="I131"/>
  <c r="J131"/>
  <c r="K131"/>
  <c r="L131"/>
  <c r="C132"/>
  <c r="D132"/>
  <c r="E132"/>
  <c r="F132"/>
  <c r="G132"/>
  <c r="H132"/>
  <c r="I132"/>
  <c r="J132"/>
  <c r="K132"/>
  <c r="L132"/>
  <c r="C133"/>
  <c r="D133"/>
  <c r="E133"/>
  <c r="F133"/>
  <c r="G133"/>
  <c r="H133"/>
  <c r="I133"/>
  <c r="J133"/>
  <c r="K133"/>
  <c r="L133"/>
  <c r="C134"/>
  <c r="D134"/>
  <c r="E134"/>
  <c r="F134"/>
  <c r="G134"/>
  <c r="H134"/>
  <c r="I134"/>
  <c r="J134"/>
  <c r="K134"/>
  <c r="L134"/>
  <c r="C135"/>
  <c r="D135"/>
  <c r="E135"/>
  <c r="F135"/>
  <c r="G135"/>
  <c r="H135"/>
  <c r="I135"/>
  <c r="J135"/>
  <c r="K135"/>
  <c r="L135"/>
  <c r="C136"/>
  <c r="D136"/>
  <c r="E136"/>
  <c r="F136"/>
  <c r="G136"/>
  <c r="H136"/>
  <c r="I136"/>
  <c r="J136"/>
  <c r="K136"/>
  <c r="L136"/>
  <c r="C137"/>
  <c r="D137"/>
  <c r="E137"/>
  <c r="F137"/>
  <c r="G137"/>
  <c r="H137"/>
  <c r="I137"/>
  <c r="J137"/>
  <c r="K137"/>
  <c r="L137"/>
  <c r="C138"/>
  <c r="D138"/>
  <c r="E138"/>
  <c r="F138"/>
  <c r="G138"/>
  <c r="H138"/>
  <c r="I138"/>
  <c r="J138"/>
  <c r="K138"/>
  <c r="L138"/>
  <c r="C139"/>
  <c r="D139"/>
  <c r="E139"/>
  <c r="F139"/>
  <c r="G139"/>
  <c r="H139"/>
  <c r="I139"/>
  <c r="J139"/>
  <c r="K139"/>
  <c r="L139"/>
  <c r="C140"/>
  <c r="D140"/>
  <c r="E140"/>
  <c r="F140"/>
  <c r="G140"/>
  <c r="H140"/>
  <c r="I140"/>
  <c r="J140"/>
  <c r="K140"/>
  <c r="L140"/>
  <c r="C141"/>
  <c r="D141"/>
  <c r="E141"/>
  <c r="F141"/>
  <c r="G141"/>
  <c r="H141"/>
  <c r="I141"/>
  <c r="J141"/>
  <c r="K141"/>
  <c r="L141"/>
  <c r="C142"/>
  <c r="D142"/>
  <c r="E142"/>
  <c r="F142"/>
  <c r="G142"/>
  <c r="H142"/>
  <c r="I142"/>
  <c r="J142"/>
  <c r="K142"/>
  <c r="L142"/>
  <c r="C143"/>
  <c r="D143"/>
  <c r="E143"/>
  <c r="F143"/>
  <c r="G143"/>
  <c r="H143"/>
  <c r="I143"/>
  <c r="J143"/>
  <c r="K143"/>
  <c r="L143"/>
  <c r="C144"/>
  <c r="D144"/>
  <c r="E144"/>
  <c r="F144"/>
  <c r="G144"/>
  <c r="H144"/>
  <c r="I144"/>
  <c r="J144"/>
  <c r="K144"/>
  <c r="L144"/>
  <c r="C145"/>
  <c r="D145"/>
  <c r="E145"/>
  <c r="F145"/>
  <c r="G145"/>
  <c r="H145"/>
  <c r="I145"/>
  <c r="J145"/>
  <c r="K145"/>
  <c r="L145"/>
  <c r="C146"/>
  <c r="D146"/>
  <c r="E146"/>
  <c r="F146"/>
  <c r="G146"/>
  <c r="H146"/>
  <c r="I146"/>
  <c r="J146"/>
  <c r="K146"/>
  <c r="L146"/>
  <c r="C147"/>
  <c r="D147"/>
  <c r="E147"/>
  <c r="F147"/>
  <c r="G147"/>
  <c r="H147"/>
  <c r="I147"/>
  <c r="J147"/>
  <c r="K147"/>
  <c r="L147"/>
  <c r="C148"/>
  <c r="D148"/>
  <c r="E148"/>
  <c r="F148"/>
  <c r="G148"/>
  <c r="H148"/>
  <c r="I148"/>
  <c r="J148"/>
  <c r="K148"/>
  <c r="L148"/>
  <c r="C149"/>
  <c r="D149"/>
  <c r="E149"/>
  <c r="F149"/>
  <c r="G149"/>
  <c r="H149"/>
  <c r="I149"/>
  <c r="J149"/>
  <c r="K149"/>
  <c r="L149"/>
  <c r="C150"/>
  <c r="D150"/>
  <c r="E150"/>
  <c r="F150"/>
  <c r="G150"/>
  <c r="H150"/>
  <c r="I150"/>
  <c r="J150"/>
  <c r="K150"/>
  <c r="L150"/>
  <c r="C151"/>
  <c r="D151"/>
  <c r="E151"/>
  <c r="F151"/>
  <c r="G151"/>
  <c r="H151"/>
  <c r="I151"/>
  <c r="J151"/>
  <c r="K151"/>
  <c r="L151"/>
  <c r="C152"/>
  <c r="D152"/>
  <c r="E152"/>
  <c r="F152"/>
  <c r="G152"/>
  <c r="H152"/>
  <c r="I152"/>
  <c r="J152"/>
  <c r="K152"/>
  <c r="L152"/>
  <c r="D123"/>
  <c r="E123"/>
  <c r="F123"/>
  <c r="G123"/>
  <c r="H123"/>
  <c r="I123"/>
  <c r="J123"/>
  <c r="K123"/>
  <c r="L123"/>
  <c r="C123"/>
  <c r="B127"/>
  <c r="B128"/>
  <c r="B129"/>
  <c r="B130" s="1"/>
  <c r="B131" s="1"/>
  <c r="B132" s="1"/>
  <c r="B133" s="1"/>
  <c r="B134" s="1"/>
  <c r="B135" s="1"/>
  <c r="B136" s="1"/>
  <c r="B137" s="1"/>
  <c r="B138" s="1"/>
  <c r="B139" s="1"/>
  <c r="B140" s="1"/>
  <c r="B141" s="1"/>
  <c r="B142" s="1"/>
  <c r="B143" s="1"/>
  <c r="B144" s="1"/>
  <c r="B145" s="1"/>
  <c r="B146" s="1"/>
  <c r="B147" s="1"/>
  <c r="B148" s="1"/>
  <c r="B149" s="1"/>
  <c r="B150" s="1"/>
  <c r="B151" s="1"/>
  <c r="B152" s="1"/>
  <c r="B125"/>
  <c r="B126" s="1"/>
  <c r="B124"/>
  <c r="B72"/>
  <c r="B73" s="1"/>
  <c r="B74" s="1"/>
  <c r="B75" s="1"/>
  <c r="B76" s="1"/>
  <c r="B77" s="1"/>
  <c r="B78" s="1"/>
  <c r="B79" s="1"/>
  <c r="B80" s="1"/>
  <c r="B81" s="1"/>
  <c r="B82" s="1"/>
  <c r="B83" s="1"/>
  <c r="B84" s="1"/>
  <c r="B85" s="1"/>
  <c r="B86" s="1"/>
  <c r="B87" s="1"/>
  <c r="B88" s="1"/>
  <c r="B89" s="1"/>
  <c r="B90" s="1"/>
  <c r="B91" s="1"/>
  <c r="B92" s="1"/>
  <c r="B93" s="1"/>
  <c r="B94" s="1"/>
  <c r="B95" s="1"/>
  <c r="B96" s="1"/>
  <c r="B97" s="1"/>
  <c r="B98" s="1"/>
  <c r="B99" s="1"/>
  <c r="B100" s="1"/>
  <c r="B20"/>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E11" i="9"/>
  <c r="C51" i="15"/>
  <c r="D51" s="1"/>
  <c r="D32"/>
  <c r="C32"/>
  <c r="L32"/>
  <c r="I32"/>
  <c r="H32"/>
  <c r="G32"/>
  <c r="E32"/>
  <c r="H63"/>
  <c r="I63" s="1"/>
  <c r="J63" s="1"/>
  <c r="K63" s="1"/>
  <c r="L63" s="1"/>
  <c r="M63" s="1"/>
  <c r="N63" s="1"/>
  <c r="O63" s="1"/>
  <c r="P63" s="1"/>
  <c r="B57"/>
  <c r="B54"/>
  <c r="C52"/>
  <c r="K65" s="1"/>
  <c r="B52"/>
  <c r="B51"/>
  <c r="B53" s="1"/>
  <c r="B46"/>
  <c r="C43"/>
  <c r="D43" s="1"/>
  <c r="E43" s="1"/>
  <c r="F43" s="1"/>
  <c r="G43" s="1"/>
  <c r="B38"/>
  <c r="B36"/>
  <c r="C34"/>
  <c r="C40" s="1"/>
  <c r="B34"/>
  <c r="D11" i="9"/>
  <c r="C16" i="4"/>
  <c r="D16"/>
  <c r="E16"/>
  <c r="F16"/>
  <c r="G16"/>
  <c r="H16"/>
  <c r="I16"/>
  <c r="J16"/>
  <c r="B16"/>
  <c r="B40" i="15" l="1"/>
  <c r="C29" i="11"/>
  <c r="N140" i="16"/>
  <c r="N148"/>
  <c r="N144"/>
  <c r="N136"/>
  <c r="N132"/>
  <c r="N128"/>
  <c r="N152"/>
  <c r="N151"/>
  <c r="N129"/>
  <c r="N133"/>
  <c r="N137"/>
  <c r="N141"/>
  <c r="N145"/>
  <c r="N149"/>
  <c r="N123"/>
  <c r="N125"/>
  <c r="N124"/>
  <c r="N130"/>
  <c r="N134"/>
  <c r="N138"/>
  <c r="N142"/>
  <c r="N146"/>
  <c r="N150"/>
  <c r="N127"/>
  <c r="N131"/>
  <c r="N135"/>
  <c r="N139"/>
  <c r="N143"/>
  <c r="N147"/>
  <c r="N126"/>
  <c r="K34" i="15"/>
  <c r="K40" s="1"/>
  <c r="D42"/>
  <c r="K32"/>
  <c r="H34"/>
  <c r="H40" s="1"/>
  <c r="C48"/>
  <c r="C49" s="1"/>
  <c r="D34"/>
  <c r="D40" s="1"/>
  <c r="D48" s="1"/>
  <c r="D49" s="1"/>
  <c r="C42"/>
  <c r="G34"/>
  <c r="G40" s="1"/>
  <c r="L34"/>
  <c r="L40" s="1"/>
  <c r="G42"/>
  <c r="H43"/>
  <c r="D52"/>
  <c r="L65" s="1"/>
  <c r="E51"/>
  <c r="L64"/>
  <c r="D53"/>
  <c r="G48"/>
  <c r="G49" s="1"/>
  <c r="F42"/>
  <c r="F32"/>
  <c r="F34" s="1"/>
  <c r="F40" s="1"/>
  <c r="J32"/>
  <c r="J34" s="1"/>
  <c r="J40" s="1"/>
  <c r="E34"/>
  <c r="E40" s="1"/>
  <c r="I34"/>
  <c r="I40" s="1"/>
  <c r="C53"/>
  <c r="E42"/>
  <c r="K64"/>
  <c r="H63" i="11"/>
  <c r="I63" s="1"/>
  <c r="J63" s="1"/>
  <c r="K63" s="1"/>
  <c r="L63" s="1"/>
  <c r="M63" s="1"/>
  <c r="N63" s="1"/>
  <c r="O63" s="1"/>
  <c r="P63" s="1"/>
  <c r="B57"/>
  <c r="B54"/>
  <c r="B51"/>
  <c r="B46"/>
  <c r="C43"/>
  <c r="D43" s="1"/>
  <c r="E43" s="1"/>
  <c r="F43" s="1"/>
  <c r="G43" s="1"/>
  <c r="H43" s="1"/>
  <c r="I43" s="1"/>
  <c r="J43" s="1"/>
  <c r="K43" s="1"/>
  <c r="L43" s="1"/>
  <c r="B38"/>
  <c r="B36"/>
  <c r="B34"/>
  <c r="F48" i="15" l="1"/>
  <c r="F49" s="1"/>
  <c r="D29" i="11"/>
  <c r="E29" s="1"/>
  <c r="F29" s="1"/>
  <c r="G29" s="1"/>
  <c r="H29" s="1"/>
  <c r="I29" s="1"/>
  <c r="J29" s="1"/>
  <c r="K29" s="1"/>
  <c r="L29" s="1"/>
  <c r="C42"/>
  <c r="C46"/>
  <c r="C44"/>
  <c r="C36"/>
  <c r="N113" i="16"/>
  <c r="I43" i="15"/>
  <c r="H42"/>
  <c r="H48" s="1"/>
  <c r="H49" s="1"/>
  <c r="E53"/>
  <c r="E52"/>
  <c r="M65" s="1"/>
  <c r="F51"/>
  <c r="M64"/>
  <c r="E48"/>
  <c r="E49" s="1"/>
  <c r="B40" i="11"/>
  <c r="C32"/>
  <c r="C34" s="1"/>
  <c r="B52"/>
  <c r="B53"/>
  <c r="L177" i="16"/>
  <c r="F176"/>
  <c r="G28"/>
  <c r="C28"/>
  <c r="J48"/>
  <c r="I96"/>
  <c r="D203"/>
  <c r="J73"/>
  <c r="L48"/>
  <c r="C190"/>
  <c r="D179"/>
  <c r="D194"/>
  <c r="H73"/>
  <c r="F192"/>
  <c r="O95"/>
  <c r="O24"/>
  <c r="F92"/>
  <c r="H91"/>
  <c r="I22"/>
  <c r="E22"/>
  <c r="D45"/>
  <c r="F20"/>
  <c r="F194"/>
  <c r="G83"/>
  <c r="I203"/>
  <c r="D24"/>
  <c r="D175"/>
  <c r="G203"/>
  <c r="J199"/>
  <c r="J19"/>
  <c r="O147"/>
  <c r="O44"/>
  <c r="F185"/>
  <c r="C82"/>
  <c r="L182"/>
  <c r="E46"/>
  <c r="E96"/>
  <c r="H77"/>
  <c r="L32"/>
  <c r="O136"/>
  <c r="L96"/>
  <c r="C96"/>
  <c r="G186"/>
  <c r="I43"/>
  <c r="L198"/>
  <c r="C34"/>
  <c r="F183"/>
  <c r="O75"/>
  <c r="K23"/>
  <c r="J96"/>
  <c r="D71"/>
  <c r="I201"/>
  <c r="G179"/>
  <c r="E193"/>
  <c r="C27"/>
  <c r="O81"/>
  <c r="F174"/>
  <c r="I48"/>
  <c r="J23"/>
  <c r="D185"/>
  <c r="K41"/>
  <c r="H197"/>
  <c r="G35"/>
  <c r="O40"/>
  <c r="H36"/>
  <c r="D36"/>
  <c r="L82"/>
  <c r="H82"/>
  <c r="C74"/>
  <c r="L86"/>
  <c r="J31"/>
  <c r="D193"/>
  <c r="K48"/>
  <c r="J99"/>
  <c r="F25"/>
  <c r="K96"/>
  <c r="I93"/>
  <c r="J46"/>
  <c r="O183"/>
  <c r="O127"/>
  <c r="E185"/>
  <c r="G184"/>
  <c r="C46"/>
  <c r="K71"/>
  <c r="E23"/>
  <c r="K203"/>
  <c r="F96"/>
  <c r="C47"/>
  <c r="G79"/>
  <c r="D26"/>
  <c r="L85"/>
  <c r="J76"/>
  <c r="G19"/>
  <c r="I78"/>
  <c r="O182"/>
  <c r="O175"/>
  <c r="K90"/>
  <c r="H185"/>
  <c r="G99"/>
  <c r="I98"/>
  <c r="K72"/>
  <c r="K93"/>
  <c r="D182"/>
  <c r="O125"/>
  <c r="L178"/>
  <c r="L201"/>
  <c r="D75"/>
  <c r="F38"/>
  <c r="C197"/>
  <c r="G98"/>
  <c r="G87"/>
  <c r="O150"/>
  <c r="J77"/>
  <c r="H99"/>
  <c r="L100"/>
  <c r="D180"/>
  <c r="F23"/>
  <c r="E30"/>
  <c r="H45"/>
  <c r="O199"/>
  <c r="G42"/>
  <c r="K31"/>
  <c r="K193"/>
  <c r="I90"/>
  <c r="D190"/>
  <c r="L25"/>
  <c r="K187"/>
  <c r="E73"/>
  <c r="C184"/>
  <c r="G38"/>
  <c r="O191"/>
  <c r="J29"/>
  <c r="D76"/>
  <c r="F191"/>
  <c r="J90"/>
  <c r="L200"/>
  <c r="L77"/>
  <c r="D97"/>
  <c r="O151"/>
  <c r="F41"/>
  <c r="H98"/>
  <c r="J93"/>
  <c r="O190"/>
  <c r="G31"/>
  <c r="K85"/>
  <c r="C81"/>
  <c r="O84"/>
  <c r="H85"/>
  <c r="G202"/>
  <c r="D189"/>
  <c r="O126"/>
  <c r="D41"/>
  <c r="I187"/>
  <c r="L190"/>
  <c r="D77"/>
  <c r="O96"/>
  <c r="E190"/>
  <c r="H175"/>
  <c r="C181"/>
  <c r="O134"/>
  <c r="H37"/>
  <c r="G201"/>
  <c r="F48"/>
  <c r="O184"/>
  <c r="F33"/>
  <c r="E174"/>
  <c r="K76"/>
  <c r="I190"/>
  <c r="L45"/>
  <c r="I46"/>
  <c r="J196"/>
  <c r="J43"/>
  <c r="J74"/>
  <c r="K176"/>
  <c r="G24"/>
  <c r="D32"/>
  <c r="I32"/>
  <c r="D84"/>
  <c r="D43"/>
  <c r="I41"/>
  <c r="O36"/>
  <c r="I182"/>
  <c r="G187"/>
  <c r="J21"/>
  <c r="D178"/>
  <c r="E78"/>
  <c r="L27"/>
  <c r="O138"/>
  <c r="I99"/>
  <c r="E198"/>
  <c r="E45"/>
  <c r="F37"/>
  <c r="D21"/>
  <c r="I75"/>
  <c r="F74"/>
  <c r="L98"/>
  <c r="O129"/>
  <c r="I84"/>
  <c r="D184"/>
  <c r="D81"/>
  <c r="D86"/>
  <c r="I44"/>
  <c r="J79"/>
  <c r="G73"/>
  <c r="O181"/>
  <c r="G37"/>
  <c r="C175"/>
  <c r="G85"/>
  <c r="J182"/>
  <c r="C25"/>
  <c r="E77"/>
  <c r="G78"/>
  <c r="I92"/>
  <c r="G200"/>
  <c r="L92"/>
  <c r="I19"/>
  <c r="H183"/>
  <c r="E44"/>
  <c r="E95"/>
  <c r="I85"/>
  <c r="D19"/>
  <c r="C84"/>
  <c r="L90"/>
  <c r="F199"/>
  <c r="J179"/>
  <c r="E92"/>
  <c r="L187"/>
  <c r="I200"/>
  <c r="L30"/>
  <c r="K45"/>
  <c r="O46"/>
  <c r="J82"/>
  <c r="G97"/>
  <c r="D39"/>
  <c r="L23"/>
  <c r="G77"/>
  <c r="I83"/>
  <c r="D34"/>
  <c r="O197"/>
  <c r="F28"/>
  <c r="G88"/>
  <c r="G100"/>
  <c r="L31"/>
  <c r="F77"/>
  <c r="H29"/>
  <c r="G199"/>
  <c r="I47"/>
  <c r="L21"/>
  <c r="H194"/>
  <c r="G33"/>
  <c r="G25"/>
  <c r="L42"/>
  <c r="J44"/>
  <c r="J100"/>
  <c r="C48"/>
  <c r="N120"/>
  <c r="F44"/>
  <c r="F78"/>
  <c r="H28"/>
  <c r="D28"/>
  <c r="J88"/>
  <c r="K182"/>
  <c r="L72"/>
  <c r="C189"/>
  <c r="D33"/>
  <c r="D200"/>
  <c r="F201"/>
  <c r="K185"/>
  <c r="H92"/>
  <c r="D93"/>
  <c r="O30"/>
  <c r="O77"/>
  <c r="E75"/>
  <c r="H202"/>
  <c r="J22"/>
  <c r="F22"/>
  <c r="E99"/>
  <c r="G45"/>
  <c r="E31"/>
  <c r="F27"/>
  <c r="E36"/>
  <c r="K199"/>
  <c r="G26"/>
  <c r="D48"/>
  <c r="D22"/>
  <c r="K73"/>
  <c r="O29"/>
  <c r="O178"/>
  <c r="J78"/>
  <c r="K40"/>
  <c r="H187"/>
  <c r="K177"/>
  <c r="J184"/>
  <c r="I189"/>
  <c r="F93"/>
  <c r="O148"/>
  <c r="F90"/>
  <c r="E196"/>
  <c r="J203"/>
  <c r="I71"/>
  <c r="E80"/>
  <c r="J178"/>
  <c r="F42"/>
  <c r="O203"/>
  <c r="J200"/>
  <c r="G95"/>
  <c r="I86"/>
  <c r="E43"/>
  <c r="L41"/>
  <c r="C40"/>
  <c r="J25"/>
  <c r="O39"/>
  <c r="L94"/>
  <c r="C194"/>
  <c r="L175"/>
  <c r="H179"/>
  <c r="I191"/>
  <c r="C186"/>
  <c r="E192"/>
  <c r="O124"/>
  <c r="G72"/>
  <c r="I87"/>
  <c r="C83"/>
  <c r="I82"/>
  <c r="G93"/>
  <c r="E183"/>
  <c r="L191"/>
  <c r="F91"/>
  <c r="K186"/>
  <c r="E83"/>
  <c r="E28"/>
  <c r="L84"/>
  <c r="K92"/>
  <c r="I89"/>
  <c r="O85"/>
  <c r="O201"/>
  <c r="H31"/>
  <c r="J32"/>
  <c r="D46"/>
  <c r="L71"/>
  <c r="F190"/>
  <c r="L28"/>
  <c r="F193"/>
  <c r="K192"/>
  <c r="D191"/>
  <c r="J194"/>
  <c r="H188"/>
  <c r="G180"/>
  <c r="F85"/>
  <c r="H192"/>
  <c r="O137"/>
  <c r="O94"/>
  <c r="F47"/>
  <c r="L202"/>
  <c r="K27"/>
  <c r="H23"/>
  <c r="H81"/>
  <c r="J35"/>
  <c r="L44"/>
  <c r="O25"/>
  <c r="E199"/>
  <c r="G34"/>
  <c r="L38"/>
  <c r="C32"/>
  <c r="K84"/>
  <c r="F99"/>
  <c r="H189"/>
  <c r="O47"/>
  <c r="G86"/>
  <c r="C177"/>
  <c r="E32"/>
  <c r="H41"/>
  <c r="J89"/>
  <c r="L203"/>
  <c r="J188"/>
  <c r="O27"/>
  <c r="H43"/>
  <c r="C89"/>
  <c r="G81"/>
  <c r="G176"/>
  <c r="F88"/>
  <c r="H182"/>
  <c r="I199"/>
  <c r="J198"/>
  <c r="D35"/>
  <c r="L184"/>
  <c r="O100"/>
  <c r="E202"/>
  <c r="K80"/>
  <c r="J201"/>
  <c r="L47"/>
  <c r="K88"/>
  <c r="I21"/>
  <c r="H78"/>
  <c r="O72"/>
  <c r="L40"/>
  <c r="G91"/>
  <c r="C85"/>
  <c r="O139"/>
  <c r="C29"/>
  <c r="J176"/>
  <c r="C39"/>
  <c r="O130"/>
  <c r="L83"/>
  <c r="G23"/>
  <c r="G32"/>
  <c r="F179"/>
  <c r="K198"/>
  <c r="D174"/>
  <c r="C202"/>
  <c r="K32"/>
  <c r="E191"/>
  <c r="H27"/>
  <c r="H21"/>
  <c r="D95"/>
  <c r="K81"/>
  <c r="I20"/>
  <c r="J186"/>
  <c r="O196"/>
  <c r="G191"/>
  <c r="E87"/>
  <c r="E48"/>
  <c r="H24"/>
  <c r="E179"/>
  <c r="C92"/>
  <c r="E194"/>
  <c r="O22"/>
  <c r="E41"/>
  <c r="H97"/>
  <c r="D79"/>
  <c r="O91"/>
  <c r="I196"/>
  <c r="L99"/>
  <c r="L79"/>
  <c r="O185"/>
  <c r="K95"/>
  <c r="H180"/>
  <c r="J175"/>
  <c r="O97"/>
  <c r="K194"/>
  <c r="I181"/>
  <c r="C19"/>
  <c r="O83"/>
  <c r="C36"/>
  <c r="F86"/>
  <c r="G75"/>
  <c r="E98"/>
  <c r="K36"/>
  <c r="I88"/>
  <c r="H71"/>
  <c r="O42"/>
  <c r="K178"/>
  <c r="G84"/>
  <c r="J33"/>
  <c r="L199"/>
  <c r="I198"/>
  <c r="I26"/>
  <c r="C37"/>
  <c r="O145"/>
  <c r="F203"/>
  <c r="G193"/>
  <c r="C187"/>
  <c r="O133"/>
  <c r="K34"/>
  <c r="L39"/>
  <c r="C100"/>
  <c r="O43"/>
  <c r="G177"/>
  <c r="K29"/>
  <c r="E20"/>
  <c r="O143"/>
  <c r="G89"/>
  <c r="E38"/>
  <c r="E184"/>
  <c r="F29"/>
  <c r="F40"/>
  <c r="J30"/>
  <c r="F19"/>
  <c r="K22"/>
  <c r="L194"/>
  <c r="J189"/>
  <c r="E195"/>
  <c r="I176"/>
  <c r="L37"/>
  <c r="J27"/>
  <c r="H74"/>
  <c r="F82"/>
  <c r="F180"/>
  <c r="O78"/>
  <c r="K189"/>
  <c r="I25"/>
  <c r="K74"/>
  <c r="H191"/>
  <c r="H46"/>
  <c r="H30"/>
  <c r="G27"/>
  <c r="C97"/>
  <c r="H44"/>
  <c r="E203"/>
  <c r="O79"/>
  <c r="J34"/>
  <c r="E40"/>
  <c r="L75"/>
  <c r="K78"/>
  <c r="O93"/>
  <c r="H186"/>
  <c r="K30"/>
  <c r="O32"/>
  <c r="K179"/>
  <c r="I178"/>
  <c r="F200"/>
  <c r="D181"/>
  <c r="E34"/>
  <c r="E27"/>
  <c r="K197"/>
  <c r="E181"/>
  <c r="C44"/>
  <c r="K200"/>
  <c r="D40"/>
  <c r="O198"/>
  <c r="E84"/>
  <c r="H75"/>
  <c r="C193"/>
  <c r="H93"/>
  <c r="J180"/>
  <c r="O88"/>
  <c r="C203"/>
  <c r="F189"/>
  <c r="E176"/>
  <c r="L34"/>
  <c r="E72"/>
  <c r="C178"/>
  <c r="K196"/>
  <c r="J86"/>
  <c r="J24"/>
  <c r="D177"/>
  <c r="C90"/>
  <c r="D197"/>
  <c r="O123"/>
  <c r="F202"/>
  <c r="F34"/>
  <c r="O92"/>
  <c r="G48"/>
  <c r="I197"/>
  <c r="O142"/>
  <c r="L73"/>
  <c r="L196"/>
  <c r="I80"/>
  <c r="I42"/>
  <c r="H80"/>
  <c r="G197"/>
  <c r="D47"/>
  <c r="H38"/>
  <c r="O195"/>
  <c r="G183"/>
  <c r="D195"/>
  <c r="O41"/>
  <c r="E200"/>
  <c r="C79"/>
  <c r="K77"/>
  <c r="I180"/>
  <c r="H20"/>
  <c r="J72"/>
  <c r="N171"/>
  <c r="D30"/>
  <c r="L197"/>
  <c r="K100"/>
  <c r="K33"/>
  <c r="H90"/>
  <c r="I29"/>
  <c r="I72"/>
  <c r="K91"/>
  <c r="G30"/>
  <c r="F94"/>
  <c r="E197"/>
  <c r="D31"/>
  <c r="E89"/>
  <c r="C195"/>
  <c r="K86"/>
  <c r="F46"/>
  <c r="L189"/>
  <c r="I95"/>
  <c r="G29"/>
  <c r="J92"/>
  <c r="J183"/>
  <c r="E74"/>
  <c r="J80"/>
  <c r="L176"/>
  <c r="K201"/>
  <c r="I27"/>
  <c r="F80"/>
  <c r="J84"/>
  <c r="D98"/>
  <c r="D72"/>
  <c r="O80"/>
  <c r="H19"/>
  <c r="C188"/>
  <c r="D74"/>
  <c r="G39"/>
  <c r="L76"/>
  <c r="C179"/>
  <c r="O194"/>
  <c r="J71"/>
  <c r="F184"/>
  <c r="D188"/>
  <c r="G194"/>
  <c r="D89"/>
  <c r="O90"/>
  <c r="I81"/>
  <c r="J187"/>
  <c r="J87"/>
  <c r="C198"/>
  <c r="G195"/>
  <c r="D80"/>
  <c r="K188"/>
  <c r="C24"/>
  <c r="H33"/>
  <c r="G76"/>
  <c r="F187"/>
  <c r="C182"/>
  <c r="F43"/>
  <c r="E39"/>
  <c r="O149"/>
  <c r="H199"/>
  <c r="E188"/>
  <c r="C72"/>
  <c r="L89"/>
  <c r="G175"/>
  <c r="G190"/>
  <c r="F196"/>
  <c r="E182"/>
  <c r="D37"/>
  <c r="G185"/>
  <c r="F95"/>
  <c r="G74"/>
  <c r="D199"/>
  <c r="J197"/>
  <c r="C42"/>
  <c r="C20"/>
  <c r="F186"/>
  <c r="E90"/>
  <c r="K83"/>
  <c r="F182"/>
  <c r="I39"/>
  <c r="F72"/>
  <c r="L33"/>
  <c r="L174"/>
  <c r="L78"/>
  <c r="I193"/>
  <c r="J174"/>
  <c r="K20"/>
  <c r="G44"/>
  <c r="H25"/>
  <c r="L74"/>
  <c r="L22"/>
  <c r="H40"/>
  <c r="C191"/>
  <c r="I184"/>
  <c r="J185"/>
  <c r="I79"/>
  <c r="H32"/>
  <c r="C43"/>
  <c r="K42"/>
  <c r="H190"/>
  <c r="E25"/>
  <c r="K79"/>
  <c r="C71"/>
  <c r="L195"/>
  <c r="E175"/>
  <c r="K180"/>
  <c r="J97"/>
  <c r="I186"/>
  <c r="K37"/>
  <c r="H203"/>
  <c r="I33"/>
  <c r="J81"/>
  <c r="O23"/>
  <c r="D82"/>
  <c r="K47"/>
  <c r="G40"/>
  <c r="C76"/>
  <c r="C38"/>
  <c r="D73"/>
  <c r="O202"/>
  <c r="O179"/>
  <c r="E79"/>
  <c r="F71"/>
  <c r="K175"/>
  <c r="D196"/>
  <c r="E21"/>
  <c r="D183"/>
  <c r="N16"/>
  <c r="I36"/>
  <c r="H181"/>
  <c r="K174"/>
  <c r="H201"/>
  <c r="I177"/>
  <c r="H177"/>
  <c r="I194"/>
  <c r="O152"/>
  <c r="J191"/>
  <c r="K94"/>
  <c r="J195"/>
  <c r="D201"/>
  <c r="E189"/>
  <c r="L179"/>
  <c r="J45"/>
  <c r="O177"/>
  <c r="H87"/>
  <c r="E33"/>
  <c r="E100"/>
  <c r="F32"/>
  <c r="H95"/>
  <c r="I188"/>
  <c r="K75"/>
  <c r="O35"/>
  <c r="K25"/>
  <c r="K87"/>
  <c r="I35"/>
  <c r="O144"/>
  <c r="G181"/>
  <c r="G178"/>
  <c r="H176"/>
  <c r="O186"/>
  <c r="L24"/>
  <c r="D27"/>
  <c r="H83"/>
  <c r="D44"/>
  <c r="F36"/>
  <c r="F39"/>
  <c r="F87"/>
  <c r="O189"/>
  <c r="H174"/>
  <c r="C31"/>
  <c r="H35"/>
  <c r="J94"/>
  <c r="H86"/>
  <c r="D85"/>
  <c r="K184"/>
  <c r="O21"/>
  <c r="G189"/>
  <c r="F195"/>
  <c r="I34"/>
  <c r="I195"/>
  <c r="L193"/>
  <c r="K26"/>
  <c r="I74"/>
  <c r="I94"/>
  <c r="F178"/>
  <c r="I185"/>
  <c r="L181"/>
  <c r="O73"/>
  <c r="C86"/>
  <c r="C91"/>
  <c r="G43"/>
  <c r="E97"/>
  <c r="C99"/>
  <c r="I40"/>
  <c r="F79"/>
  <c r="G22"/>
  <c r="C45"/>
  <c r="L95"/>
  <c r="G196"/>
  <c r="H184"/>
  <c r="I174"/>
  <c r="C196"/>
  <c r="C41"/>
  <c r="H88"/>
  <c r="C93"/>
  <c r="O33"/>
  <c r="D20"/>
  <c r="J95"/>
  <c r="I37"/>
  <c r="G90"/>
  <c r="G80"/>
  <c r="L46"/>
  <c r="O140"/>
  <c r="J177"/>
  <c r="J181"/>
  <c r="F89"/>
  <c r="F175"/>
  <c r="H94"/>
  <c r="D176"/>
  <c r="H96"/>
  <c r="E42"/>
  <c r="G174"/>
  <c r="D186"/>
  <c r="J85"/>
  <c r="E180"/>
  <c r="C95"/>
  <c r="I38"/>
  <c r="O45"/>
  <c r="J26"/>
  <c r="K28"/>
  <c r="I76"/>
  <c r="C183"/>
  <c r="J83"/>
  <c r="E178"/>
  <c r="D198"/>
  <c r="C21"/>
  <c r="D92"/>
  <c r="I28"/>
  <c r="J91"/>
  <c r="G188"/>
  <c r="O188"/>
  <c r="O71"/>
  <c r="C200"/>
  <c r="L192"/>
  <c r="D42"/>
  <c r="C73"/>
  <c r="F31"/>
  <c r="H26"/>
  <c r="J28"/>
  <c r="L188"/>
  <c r="F83"/>
  <c r="F181"/>
  <c r="C30"/>
  <c r="K195"/>
  <c r="C87"/>
  <c r="F98"/>
  <c r="J40"/>
  <c r="O146"/>
  <c r="L26"/>
  <c r="H42"/>
  <c r="I77"/>
  <c r="F76"/>
  <c r="D96"/>
  <c r="L80"/>
  <c r="O180"/>
  <c r="F81"/>
  <c r="G46"/>
  <c r="D202"/>
  <c r="G182"/>
  <c r="H193"/>
  <c r="H198"/>
  <c r="K183"/>
  <c r="H72"/>
  <c r="G71"/>
  <c r="N68"/>
  <c r="C180"/>
  <c r="H100"/>
  <c r="K181"/>
  <c r="I24"/>
  <c r="D192"/>
  <c r="K24"/>
  <c r="L43"/>
  <c r="F30"/>
  <c r="J98"/>
  <c r="F84"/>
  <c r="E19"/>
  <c r="K44"/>
  <c r="D87"/>
  <c r="E82"/>
  <c r="C78"/>
  <c r="K35"/>
  <c r="D100"/>
  <c r="L183"/>
  <c r="O48"/>
  <c r="E81"/>
  <c r="C35"/>
  <c r="L20"/>
  <c r="I31"/>
  <c r="O89"/>
  <c r="E86"/>
  <c r="O192"/>
  <c r="C77"/>
  <c r="I45"/>
  <c r="O37"/>
  <c r="K46"/>
  <c r="O187"/>
  <c r="C185"/>
  <c r="L36"/>
  <c r="H196"/>
  <c r="O135"/>
  <c r="L97"/>
  <c r="J75"/>
  <c r="J193"/>
  <c r="C22"/>
  <c r="K98"/>
  <c r="C23"/>
  <c r="E26"/>
  <c r="I202"/>
  <c r="H34"/>
  <c r="H195"/>
  <c r="L19"/>
  <c r="D187"/>
  <c r="G21"/>
  <c r="E35"/>
  <c r="H39"/>
  <c r="O20"/>
  <c r="C176"/>
  <c r="F26"/>
  <c r="H84"/>
  <c r="E187"/>
  <c r="L88"/>
  <c r="C192"/>
  <c r="K39"/>
  <c r="C199"/>
  <c r="I100"/>
  <c r="I97"/>
  <c r="H47"/>
  <c r="E71"/>
  <c r="O176"/>
  <c r="K191"/>
  <c r="C26"/>
  <c r="H48"/>
  <c r="J39"/>
  <c r="K43"/>
  <c r="K89"/>
  <c r="F73"/>
  <c r="O128"/>
  <c r="H79"/>
  <c r="G41"/>
  <c r="L81"/>
  <c r="I23"/>
  <c r="L91"/>
  <c r="K38"/>
  <c r="I192"/>
  <c r="J37"/>
  <c r="C98"/>
  <c r="G198"/>
  <c r="J36"/>
  <c r="D91"/>
  <c r="F21"/>
  <c r="H200"/>
  <c r="D90"/>
  <c r="I91"/>
  <c r="G36"/>
  <c r="D83"/>
  <c r="E37"/>
  <c r="C75"/>
  <c r="D23"/>
  <c r="E93"/>
  <c r="J41"/>
  <c r="O31"/>
  <c r="I179"/>
  <c r="L35"/>
  <c r="E186"/>
  <c r="E94"/>
  <c r="K82"/>
  <c r="K99"/>
  <c r="J202"/>
  <c r="O141"/>
  <c r="J47"/>
  <c r="E201"/>
  <c r="L186"/>
  <c r="K202"/>
  <c r="G20"/>
  <c r="G47"/>
  <c r="C88"/>
  <c r="E85"/>
  <c r="C201"/>
  <c r="O98"/>
  <c r="L29"/>
  <c r="I175"/>
  <c r="L185"/>
  <c r="K21"/>
  <c r="C33"/>
  <c r="F24"/>
  <c r="J190"/>
  <c r="E177"/>
  <c r="K190"/>
  <c r="G82"/>
  <c r="O99"/>
  <c r="G94"/>
  <c r="I183"/>
  <c r="F198"/>
  <c r="O74"/>
  <c r="J20"/>
  <c r="O87"/>
  <c r="O38"/>
  <c r="L87"/>
  <c r="C94"/>
  <c r="J192"/>
  <c r="L180"/>
  <c r="D25"/>
  <c r="F75"/>
  <c r="F197"/>
  <c r="K97"/>
  <c r="F100"/>
  <c r="D78"/>
  <c r="F97"/>
  <c r="E24"/>
  <c r="F188"/>
  <c r="H22"/>
  <c r="E88"/>
  <c r="H178"/>
  <c r="K19"/>
  <c r="O193"/>
  <c r="D94"/>
  <c r="D29"/>
  <c r="G92"/>
  <c r="F45"/>
  <c r="C174"/>
  <c r="H89"/>
  <c r="H76"/>
  <c r="J42"/>
  <c r="I73"/>
  <c r="D88"/>
  <c r="E76"/>
  <c r="O200"/>
  <c r="C80"/>
  <c r="O131"/>
  <c r="E47"/>
  <c r="G192"/>
  <c r="J38"/>
  <c r="D99"/>
  <c r="D38"/>
  <c r="O86"/>
  <c r="E29"/>
  <c r="O76"/>
  <c r="F35"/>
  <c r="O19"/>
  <c r="O174"/>
  <c r="O34"/>
  <c r="L93"/>
  <c r="I30"/>
  <c r="O132"/>
  <c r="E91"/>
  <c r="O28"/>
  <c r="G96"/>
  <c r="O26"/>
  <c r="F177"/>
  <c r="O82"/>
  <c r="O61" l="1"/>
  <c r="N48"/>
  <c r="N20"/>
  <c r="N42"/>
  <c r="N79"/>
  <c r="N179"/>
  <c r="N21"/>
  <c r="N176"/>
  <c r="N188"/>
  <c r="N183"/>
  <c r="O113"/>
  <c r="N84"/>
  <c r="N94"/>
  <c r="N90"/>
  <c r="N95"/>
  <c r="O164"/>
  <c r="N178"/>
  <c r="N38"/>
  <c r="N25"/>
  <c r="O9"/>
  <c r="N175"/>
  <c r="N203"/>
  <c r="N72"/>
  <c r="N76"/>
  <c r="N193"/>
  <c r="N23"/>
  <c r="N44"/>
  <c r="N22"/>
  <c r="N182"/>
  <c r="N195"/>
  <c r="N24"/>
  <c r="N80"/>
  <c r="N87"/>
  <c r="N97"/>
  <c r="N33"/>
  <c r="N185"/>
  <c r="N93"/>
  <c r="N30"/>
  <c r="N181"/>
  <c r="N41"/>
  <c r="N198"/>
  <c r="N196"/>
  <c r="N202"/>
  <c r="N39"/>
  <c r="N81"/>
  <c r="N77"/>
  <c r="N29"/>
  <c r="N71"/>
  <c r="N61" s="1"/>
  <c r="N85"/>
  <c r="N45"/>
  <c r="N99"/>
  <c r="N184"/>
  <c r="N201"/>
  <c r="N73"/>
  <c r="N91"/>
  <c r="N89"/>
  <c r="N86"/>
  <c r="N35"/>
  <c r="N43"/>
  <c r="N177"/>
  <c r="N88"/>
  <c r="N174"/>
  <c r="N164" s="1"/>
  <c r="N100"/>
  <c r="N197"/>
  <c r="N32"/>
  <c r="N200"/>
  <c r="N187"/>
  <c r="N37"/>
  <c r="N191"/>
  <c r="N47"/>
  <c r="N31"/>
  <c r="N46"/>
  <c r="N78"/>
  <c r="N75"/>
  <c r="N74"/>
  <c r="N83"/>
  <c r="N36"/>
  <c r="N186"/>
  <c r="N19"/>
  <c r="N9" s="1"/>
  <c r="N194"/>
  <c r="N27"/>
  <c r="N40"/>
  <c r="N98"/>
  <c r="N34"/>
  <c r="N96"/>
  <c r="N82"/>
  <c r="N92"/>
  <c r="N26"/>
  <c r="N190"/>
  <c r="N189"/>
  <c r="N199"/>
  <c r="N28"/>
  <c r="N180"/>
  <c r="N192"/>
  <c r="D32" i="11"/>
  <c r="D34" s="1"/>
  <c r="D38" s="1"/>
  <c r="D42"/>
  <c r="C51"/>
  <c r="E42"/>
  <c r="D46"/>
  <c r="D44"/>
  <c r="D36"/>
  <c r="C38"/>
  <c r="C40" s="1"/>
  <c r="C48" s="1"/>
  <c r="C49" s="1"/>
  <c r="F53" i="15"/>
  <c r="G51"/>
  <c r="F52"/>
  <c r="N65" s="1"/>
  <c r="N64"/>
  <c r="J43"/>
  <c r="I42"/>
  <c r="I48" s="1"/>
  <c r="I49" s="1"/>
  <c r="D40" i="11" l="1"/>
  <c r="D48" s="1"/>
  <c r="D49" s="1"/>
  <c r="K64"/>
  <c r="C52"/>
  <c r="K65" s="1"/>
  <c r="C53"/>
  <c r="D51"/>
  <c r="F42"/>
  <c r="E44"/>
  <c r="E36"/>
  <c r="E32"/>
  <c r="E34" s="1"/>
  <c r="E38" s="1"/>
  <c r="E46"/>
  <c r="H51" i="15"/>
  <c r="O64"/>
  <c r="G53"/>
  <c r="G52"/>
  <c r="O65" s="1"/>
  <c r="K43"/>
  <c r="J42"/>
  <c r="J48" s="1"/>
  <c r="J49" s="1"/>
  <c r="F25" i="4"/>
  <c r="J25"/>
  <c r="C24"/>
  <c r="D24"/>
  <c r="E24"/>
  <c r="F24"/>
  <c r="G24"/>
  <c r="H24"/>
  <c r="I24"/>
  <c r="J24"/>
  <c r="C22"/>
  <c r="C25" s="1"/>
  <c r="D22"/>
  <c r="D25" s="1"/>
  <c r="E22"/>
  <c r="F22"/>
  <c r="G22"/>
  <c r="G25" s="1"/>
  <c r="H22"/>
  <c r="H25" s="1"/>
  <c r="I22"/>
  <c r="I25" s="1"/>
  <c r="J22"/>
  <c r="B22"/>
  <c r="C18"/>
  <c r="D18"/>
  <c r="E18"/>
  <c r="F18"/>
  <c r="G18"/>
  <c r="H18"/>
  <c r="I18"/>
  <c r="J18"/>
  <c r="B18"/>
  <c r="C17"/>
  <c r="D17"/>
  <c r="E17"/>
  <c r="F17"/>
  <c r="G17"/>
  <c r="H17"/>
  <c r="I17"/>
  <c r="J17"/>
  <c r="C13"/>
  <c r="D13"/>
  <c r="E13"/>
  <c r="F13"/>
  <c r="G13"/>
  <c r="H13"/>
  <c r="I13"/>
  <c r="J13"/>
  <c r="B13"/>
  <c r="C14"/>
  <c r="D14"/>
  <c r="E14"/>
  <c r="F14"/>
  <c r="G14"/>
  <c r="H14"/>
  <c r="I14"/>
  <c r="J14"/>
  <c r="B14"/>
  <c r="L14" s="1"/>
  <c r="C12"/>
  <c r="D12"/>
  <c r="E12"/>
  <c r="F12"/>
  <c r="G12"/>
  <c r="H12"/>
  <c r="I12"/>
  <c r="J12"/>
  <c r="B12"/>
  <c r="D10"/>
  <c r="E10"/>
  <c r="F10"/>
  <c r="G10"/>
  <c r="H10"/>
  <c r="I10"/>
  <c r="J10"/>
  <c r="C10"/>
  <c r="D96"/>
  <c r="E96"/>
  <c r="F96"/>
  <c r="G96"/>
  <c r="H96"/>
  <c r="H21" s="1"/>
  <c r="I96"/>
  <c r="I21" s="1"/>
  <c r="J96"/>
  <c r="C96"/>
  <c r="L64" i="11" l="1"/>
  <c r="D53"/>
  <c r="E51"/>
  <c r="E52" s="1"/>
  <c r="M65" s="1"/>
  <c r="D52"/>
  <c r="L65" s="1"/>
  <c r="G42"/>
  <c r="F44"/>
  <c r="F36"/>
  <c r="F32"/>
  <c r="F34" s="1"/>
  <c r="F38" s="1"/>
  <c r="F46"/>
  <c r="E40"/>
  <c r="E48" s="1"/>
  <c r="E49" s="1"/>
  <c r="K13" i="4"/>
  <c r="J21"/>
  <c r="B44" i="15"/>
  <c r="K22" i="4"/>
  <c r="L22"/>
  <c r="L12"/>
  <c r="H52" i="15"/>
  <c r="P65" s="1"/>
  <c r="H53"/>
  <c r="I51"/>
  <c r="P64"/>
  <c r="L43"/>
  <c r="L42" s="1"/>
  <c r="L48" s="1"/>
  <c r="L49" s="1"/>
  <c r="K42"/>
  <c r="K48" s="1"/>
  <c r="K49" s="1"/>
  <c r="B20" i="11"/>
  <c r="L13" i="4"/>
  <c r="K12"/>
  <c r="K14"/>
  <c r="E25"/>
  <c r="B44" i="11"/>
  <c r="K18" i="4"/>
  <c r="L18"/>
  <c r="K10"/>
  <c r="L10"/>
  <c r="K12" i="12"/>
  <c r="C52" i="4"/>
  <c r="D52"/>
  <c r="E52"/>
  <c r="F52"/>
  <c r="G52"/>
  <c r="H52"/>
  <c r="I52"/>
  <c r="J52"/>
  <c r="B52"/>
  <c r="J71"/>
  <c r="B71"/>
  <c r="C71"/>
  <c r="D71"/>
  <c r="E71"/>
  <c r="F71"/>
  <c r="G71"/>
  <c r="H71"/>
  <c r="I71"/>
  <c r="B63"/>
  <c r="B72" s="1"/>
  <c r="B79" s="1"/>
  <c r="C63"/>
  <c r="C72" s="1"/>
  <c r="C79" s="1"/>
  <c r="D63"/>
  <c r="D72" s="1"/>
  <c r="D79" s="1"/>
  <c r="E63"/>
  <c r="E72" s="1"/>
  <c r="E79" s="1"/>
  <c r="F63"/>
  <c r="F72" s="1"/>
  <c r="F79" s="1"/>
  <c r="G63"/>
  <c r="G72" s="1"/>
  <c r="G79" s="1"/>
  <c r="H63"/>
  <c r="H72" s="1"/>
  <c r="H79" s="1"/>
  <c r="I63"/>
  <c r="I72" s="1"/>
  <c r="I79" s="1"/>
  <c r="J63"/>
  <c r="I12" i="12"/>
  <c r="J36" i="4"/>
  <c r="I36"/>
  <c r="H36"/>
  <c r="G36"/>
  <c r="F36"/>
  <c r="E36"/>
  <c r="D36"/>
  <c r="C36"/>
  <c r="B36"/>
  <c r="C103"/>
  <c r="C105" s="1"/>
  <c r="C108" s="1"/>
  <c r="D103"/>
  <c r="D105" s="1"/>
  <c r="D108" s="1"/>
  <c r="E103"/>
  <c r="E105" s="1"/>
  <c r="E108" s="1"/>
  <c r="F103"/>
  <c r="F105" s="1"/>
  <c r="F108" s="1"/>
  <c r="G103"/>
  <c r="G105" s="1"/>
  <c r="G108" s="1"/>
  <c r="H103"/>
  <c r="H105" s="1"/>
  <c r="H108" s="1"/>
  <c r="I103"/>
  <c r="I105" s="1"/>
  <c r="I108" s="1"/>
  <c r="J103"/>
  <c r="J105" s="1"/>
  <c r="J108" s="1"/>
  <c r="B103"/>
  <c r="B105" s="1"/>
  <c r="B108" s="1"/>
  <c r="R99"/>
  <c r="S99"/>
  <c r="T99"/>
  <c r="U99"/>
  <c r="V102"/>
  <c r="W102"/>
  <c r="X102"/>
  <c r="Y102"/>
  <c r="Q99"/>
  <c r="Y92"/>
  <c r="X92"/>
  <c r="W92"/>
  <c r="V92"/>
  <c r="U89"/>
  <c r="T89"/>
  <c r="S89"/>
  <c r="R89"/>
  <c r="Q89"/>
  <c r="F51" i="11" l="1"/>
  <c r="N64" s="1"/>
  <c r="M64"/>
  <c r="E53"/>
  <c r="F40"/>
  <c r="F48" s="1"/>
  <c r="F49" s="1"/>
  <c r="G36"/>
  <c r="G46"/>
  <c r="G44"/>
  <c r="G32"/>
  <c r="G34" s="1"/>
  <c r="G38" s="1"/>
  <c r="B25"/>
  <c r="B25" i="15"/>
  <c r="B24" i="11"/>
  <c r="C24" s="1"/>
  <c r="B24" i="15"/>
  <c r="C24" s="1"/>
  <c r="B21"/>
  <c r="C21" s="1"/>
  <c r="B81" i="4"/>
  <c r="B17" i="15"/>
  <c r="B20"/>
  <c r="I53"/>
  <c r="I52"/>
  <c r="J51"/>
  <c r="M49"/>
  <c r="B56"/>
  <c r="B58" s="1"/>
  <c r="B61" s="1"/>
  <c r="B12" s="1"/>
  <c r="B13" s="1"/>
  <c r="B17" i="11"/>
  <c r="G81" i="4"/>
  <c r="B21" i="11"/>
  <c r="C21" s="1"/>
  <c r="H81" i="4"/>
  <c r="D81"/>
  <c r="D82" s="1"/>
  <c r="D88" s="1"/>
  <c r="D90" s="1"/>
  <c r="G82"/>
  <c r="G88" s="1"/>
  <c r="G90" s="1"/>
  <c r="J72"/>
  <c r="J79" s="1"/>
  <c r="B82"/>
  <c r="B88" s="1"/>
  <c r="B90" s="1"/>
  <c r="J81"/>
  <c r="F81"/>
  <c r="F82" s="1"/>
  <c r="F88" s="1"/>
  <c r="F90" s="1"/>
  <c r="I81"/>
  <c r="E81"/>
  <c r="E82" s="1"/>
  <c r="E88" s="1"/>
  <c r="E90" s="1"/>
  <c r="I82"/>
  <c r="I88" s="1"/>
  <c r="I90" s="1"/>
  <c r="H82"/>
  <c r="H88" s="1"/>
  <c r="H90" s="1"/>
  <c r="H91" s="1"/>
  <c r="H20" s="1"/>
  <c r="C81"/>
  <c r="C82" s="1"/>
  <c r="C88" s="1"/>
  <c r="C90" s="1"/>
  <c r="F53" i="11" l="1"/>
  <c r="F52"/>
  <c r="N65" s="1"/>
  <c r="G51"/>
  <c r="G52" s="1"/>
  <c r="O65" s="1"/>
  <c r="G40"/>
  <c r="G48" s="1"/>
  <c r="G49" s="1"/>
  <c r="I42"/>
  <c r="H36"/>
  <c r="H46"/>
  <c r="H44"/>
  <c r="H32"/>
  <c r="H34" s="1"/>
  <c r="H38" s="1"/>
  <c r="H42"/>
  <c r="K51" i="15"/>
  <c r="J53"/>
  <c r="J52"/>
  <c r="C91" i="4"/>
  <c r="C20" s="1"/>
  <c r="G91"/>
  <c r="G20" s="1"/>
  <c r="J82"/>
  <c r="J88" s="1"/>
  <c r="J90" s="1"/>
  <c r="J91" s="1"/>
  <c r="E91"/>
  <c r="E20" s="1"/>
  <c r="F91"/>
  <c r="F20" s="1"/>
  <c r="I91"/>
  <c r="I20" s="1"/>
  <c r="D91"/>
  <c r="D20" s="1"/>
  <c r="O64" i="11" l="1"/>
  <c r="G53"/>
  <c r="H51"/>
  <c r="H53" s="1"/>
  <c r="H40"/>
  <c r="H48" s="1"/>
  <c r="H49" s="1"/>
  <c r="I46"/>
  <c r="I44"/>
  <c r="I36"/>
  <c r="I32"/>
  <c r="I34" s="1"/>
  <c r="I38" s="1"/>
  <c r="B43"/>
  <c r="B43" i="15"/>
  <c r="B42"/>
  <c r="B48" s="1"/>
  <c r="B49" s="1"/>
  <c r="L51"/>
  <c r="K52"/>
  <c r="K53"/>
  <c r="K20" i="4"/>
  <c r="B42" i="11"/>
  <c r="B48" s="1"/>
  <c r="B49" s="1"/>
  <c r="J20" i="4"/>
  <c r="L20" s="1"/>
  <c r="C11" i="9"/>
  <c r="A11"/>
  <c r="B24" i="4"/>
  <c r="I51" i="11" l="1"/>
  <c r="I53" s="1"/>
  <c r="H52"/>
  <c r="P65" s="1"/>
  <c r="P64"/>
  <c r="I40"/>
  <c r="I48" s="1"/>
  <c r="I49" s="1"/>
  <c r="K42"/>
  <c r="J46"/>
  <c r="J44"/>
  <c r="J36"/>
  <c r="J32"/>
  <c r="J34" s="1"/>
  <c r="J38" s="1"/>
  <c r="J42"/>
  <c r="B22" i="15"/>
  <c r="L52"/>
  <c r="L53"/>
  <c r="B22" i="11"/>
  <c r="C21" i="4"/>
  <c r="E21"/>
  <c r="L9"/>
  <c r="K9"/>
  <c r="M22"/>
  <c r="D21"/>
  <c r="B25"/>
  <c r="M9"/>
  <c r="I52" i="11" l="1"/>
  <c r="J40"/>
  <c r="J48" s="1"/>
  <c r="J49" s="1"/>
  <c r="J51"/>
  <c r="J53" s="1"/>
  <c r="L42"/>
  <c r="K46"/>
  <c r="K44"/>
  <c r="K36"/>
  <c r="K32"/>
  <c r="K34" s="1"/>
  <c r="K38" s="1"/>
  <c r="M13" i="4"/>
  <c r="M14"/>
  <c r="G21"/>
  <c r="F21"/>
  <c r="L21" s="1"/>
  <c r="B17"/>
  <c r="K40" i="11" l="1"/>
  <c r="K48" s="1"/>
  <c r="K49" s="1"/>
  <c r="J52"/>
  <c r="K51"/>
  <c r="K53" s="1"/>
  <c r="L46"/>
  <c r="L44"/>
  <c r="L36"/>
  <c r="L32"/>
  <c r="L34" s="1"/>
  <c r="L38" s="1"/>
  <c r="K21" i="4"/>
  <c r="K17"/>
  <c r="L17"/>
  <c r="M21"/>
  <c r="M18"/>
  <c r="L51" i="11" l="1"/>
  <c r="L52" s="1"/>
  <c r="K52"/>
  <c r="L40"/>
  <c r="L48" s="1"/>
  <c r="L49" s="1"/>
  <c r="M49" s="1"/>
  <c r="B23"/>
  <c r="B23" i="15"/>
  <c r="L53" i="11" l="1"/>
  <c r="B56"/>
  <c r="B58" s="1"/>
  <c r="B61" s="1"/>
  <c r="B12" s="1"/>
  <c r="B13" s="1"/>
</calcChain>
</file>

<file path=xl/sharedStrings.xml><?xml version="1.0" encoding="utf-8"?>
<sst xmlns="http://schemas.openxmlformats.org/spreadsheetml/2006/main" count="438" uniqueCount="221">
  <si>
    <t>Company Name:</t>
  </si>
  <si>
    <t>Date:</t>
  </si>
  <si>
    <t>Current Price:</t>
  </si>
  <si>
    <t>Market Cap:</t>
  </si>
  <si>
    <t>Dividend Yield:</t>
  </si>
  <si>
    <t>52-week range:</t>
  </si>
  <si>
    <t>P/E ratio:</t>
  </si>
  <si>
    <t>Diluted Shares Outstanding (in millions):</t>
  </si>
  <si>
    <t>Assets</t>
  </si>
  <si>
    <t>Year</t>
  </si>
  <si>
    <t>Cash and cash equivalents</t>
  </si>
  <si>
    <t>Inventories</t>
  </si>
  <si>
    <t>Current assets</t>
  </si>
  <si>
    <t>Noncurrent assets</t>
  </si>
  <si>
    <t>Property, plant and equipment, net</t>
  </si>
  <si>
    <t>Long-term portion of prepaid royalties</t>
  </si>
  <si>
    <t>Long-term deferred tax assets</t>
  </si>
  <si>
    <t>Long-term marketable securities</t>
  </si>
  <si>
    <t>Intangible assets, net</t>
  </si>
  <si>
    <t>Goodwill</t>
  </si>
  <si>
    <t>Other long-term assets</t>
  </si>
  <si>
    <t>Total noncurrent assets</t>
  </si>
  <si>
    <t>Total assets</t>
  </si>
  <si>
    <t>Liabilities</t>
  </si>
  <si>
    <t>Current liabilities</t>
  </si>
  <si>
    <t>Other accrued liabilities</t>
  </si>
  <si>
    <t>Deferred revenues</t>
  </si>
  <si>
    <t>Current portion of long-term debt and other obligations, net</t>
  </si>
  <si>
    <t>Commitments and contingencies (Note 9)</t>
  </si>
  <si>
    <t>Equity component of currently redeemable convertible notes</t>
  </si>
  <si>
    <t>Total current liabilities</t>
  </si>
  <si>
    <t xml:space="preserve"> </t>
  </si>
  <si>
    <t>Total liabilities</t>
  </si>
  <si>
    <t>Stockholder Equity</t>
  </si>
  <si>
    <t>Prepaid taxes</t>
  </si>
  <si>
    <t>Prepaid expenses</t>
  </si>
  <si>
    <t>Other current assets</t>
  </si>
  <si>
    <t>  </t>
  </si>
  <si>
    <t>Change in Working Capital</t>
  </si>
  <si>
    <t>Working capital</t>
  </si>
  <si>
    <t>Change in working capital</t>
  </si>
  <si>
    <t>Total current assets</t>
  </si>
  <si>
    <t>Capital Expenditures</t>
  </si>
  <si>
    <t>Depreciation and amortization</t>
  </si>
  <si>
    <t>Depreciation</t>
  </si>
  <si>
    <t>Capital expenditures</t>
  </si>
  <si>
    <t>Total revenues</t>
  </si>
  <si>
    <t>Gross profit</t>
  </si>
  <si>
    <t>Operating income</t>
  </si>
  <si>
    <t>Interest expense</t>
  </si>
  <si>
    <t>Other income (expense), net</t>
  </si>
  <si>
    <t>Provision for income taxes</t>
  </si>
  <si>
    <t>Net income</t>
  </si>
  <si>
    <t>Revenue growth</t>
  </si>
  <si>
    <t>Revenue</t>
  </si>
  <si>
    <t>EBITDA</t>
  </si>
  <si>
    <t>EBITDA (as % of revenue)</t>
  </si>
  <si>
    <t>Expenses (as % of revenue)</t>
  </si>
  <si>
    <t>Average</t>
  </si>
  <si>
    <t>Stdev</t>
  </si>
  <si>
    <t>Discount rate</t>
  </si>
  <si>
    <t>Terminal growth rate</t>
  </si>
  <si>
    <t>Assumed revenue growth rate</t>
  </si>
  <si>
    <t>Current share price</t>
  </si>
  <si>
    <t>Projected free cash per share</t>
  </si>
  <si>
    <t>Projected gain/loss</t>
  </si>
  <si>
    <t>Assumed</t>
  </si>
  <si>
    <t>Cost of sales, net D&amp;A</t>
  </si>
  <si>
    <t>R&amp;D</t>
  </si>
  <si>
    <t>SG&amp;A</t>
  </si>
  <si>
    <t>DCF</t>
  </si>
  <si>
    <t>Assumed growth rate (%)</t>
  </si>
  <si>
    <t>as % of revenue</t>
  </si>
  <si>
    <t>as % of EBITDA</t>
  </si>
  <si>
    <t>Other income (expense)</t>
  </si>
  <si>
    <t>Provision for income taxes (as % of EBITDA)</t>
  </si>
  <si>
    <t>NOPAIT</t>
  </si>
  <si>
    <t>Free cash flow</t>
  </si>
  <si>
    <t>Discounted free cash flow</t>
  </si>
  <si>
    <t>Period</t>
  </si>
  <si>
    <t>Useful Life</t>
  </si>
  <si>
    <t>LTA</t>
  </si>
  <si>
    <t>Long Term Debt</t>
  </si>
  <si>
    <t>Summed DCF</t>
  </si>
  <si>
    <t>Effective Cash</t>
  </si>
  <si>
    <t>Projected equity value</t>
  </si>
  <si>
    <t>Diluted shares outstanding</t>
  </si>
  <si>
    <t>LTAT</t>
  </si>
  <si>
    <t>Percentage of DFCF contained in terminal year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</si>
  <si>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</si>
  <si>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</si>
  <si>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</si>
  <si>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</si>
  <si>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</si>
  <si>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</si>
  <si>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</si>
  <si>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</si>
  <si>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</si>
  <si>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</si>
  <si>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</si>
  <si>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</si>
  <si>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19c68120-52f4-4f0d-a7d7-47dbe159a6b7</t>
  </si>
  <si>
    <t>CB_Block_0</t>
  </si>
  <si>
    <t>Decisioneering:7.0.0.0</t>
  </si>
  <si>
    <t>CB_Block_7.0.0.0:1</t>
  </si>
  <si>
    <t>CB_Block_7.0.0.0:2</t>
  </si>
  <si>
    <t>CB_Block_7.0.0.0:3</t>
  </si>
  <si>
    <t>St dev (last three years)</t>
  </si>
  <si>
    <t>a98adac2-0e38-46fa-be1a-5344b50b1314</t>
  </si>
  <si>
    <t>110.14B</t>
  </si>
  <si>
    <t>㜸〱敤㕣㘹㙣ㅣ㔷ㅤ摦㤹摤㔹敦慣敤搸㡤搳㈳愱㠷摢㔲㝡㌸戸㜱摡㔰㕡〸挱㐷慥搶㠹摤搸㐹㐱㠰㌶攳摤㌷昶㌴㍢㌳敥捣慣㘳㤷㑡㉤愵愵攲㉡㠷〴ㄵ㔰愰慡㄰ㄲ㕦㌸㈴搴㐲改ㄷ愴㈲㄰㙡㈵㈴攰〳ㄲㅦち攲㄰㠷㔰㈴扥昰〱愹晣㝥㙦㘶㜶㘷㜷扤㘳㜷摢㠲㡢晣搲㝤㝥昳慥㜹敦㝦扦晦晦㑤㌳㑡㈶㤳㜹〵㠹㝦㤹㜲㉣㕣㍥户收〷挲ㅥ㥤㜴慢㔵㔱づ㉣搷昱㐷挷㍤捦㔸㥢戶晣㈰㡢づ昹㤲㠵㜶㕦㉢昹搶晤愲㔰㕡ㄱ㥥㡦㑥㕡㈶㔳㈸攸㉡摡㌹〹㝦㠳昱㠳捥㔱㝤㌹㘴昳㤳ㄳ㌳ぢ昷㘲搶戹挰昵挴摥攱㌳攱搸㠳㘳㘳愳㘳愳晢㙦戹㝤㙣㜴摦摥攱挹㕡㌵愸㜹攲愰㈳㙡㠱㘷㔴昷づ捦搶ㄶ慡㔶昹㉥戱㌶敦㥥ㄳ捥㐱戱戰敦㤶〵攳搶㜷㡥摤㝡攰㠰㜹晢敤敦散挳慢㌳㈷㈷㈷㘶㍤㘱晡慦搳㥣ㅡ㤷㝣敢㤴㈸㕢摣㥢㄰㥥攵㉣㡥㑥㑥攰扦挴晡昱㜴摢攸摣㤲㄰〱㕦㉤㍣攱㤴㠵慦㘳㘰慦㍤敥晢㌵㝢㤹挰搳敤㈳搸㙡搹昰〳捤㥥ㄴ搵慡㙥挷戳ㄶ散ㄹ挰慥㙡慣昵搹㜳挲昱慤挰㕡戱㠲戵扣㍤㡦㠹㉡晤昶㘹㕦㥣㌲㥣㐵㜱搲戰㠵㘶ㅦ慤㔹㤵㕣㤸㌲搹敢攳㈹㤲ぢ㤳摢ㅦㅤ昷敤挹㈵挳㤳㉢昲〹㤸㤴扥㐷扣㜲㜳摦㙢㍢捦换愵换㌷㜰捥敢㍡昷㐳换ㄹ挳慢昷ㅣ改摣㌳摡㝣昳ち㙥敥摣㍦〱愳收㌱㌷㜶ㅥ㈳㐱搹摣㕢改㡤攸㕢㐲ㄴ㥢搱昳捣㝡㤸ㄵ㤸ㄱ㠱㝡㤱㔹㉦戳㍥㘴㑡敥㥦攰㤲攴㐰㌶愹㈵㐳㉤㉤愸愵戲㕡慡愸㈵愱㤶㑣戵戴愸㤶㤶搴㤲愵㤶敥㔵㑢攷搰㈷㑥㠵㥥ㅥ㌵㑡慦扣昰㤷扦㍥晢昲㑦㑥㍥㍥昵换攷㑥㍥昱晤㍦昶敤㐰愷扢愳㐵㑤㜹挶㜹㤰㕡㠳㡡昷㡦敥攳扦㡤戹〲㑣㘱ㅥ㌰㙦㌳挷挶㉡〷昶ㄹ户ㄸㅡ户㤵㠲晣㈶㐲ㄹ㐴摦㍥昳ㅥ换愹戸攷㈵敥㉥㥦㌰㝣搱〰摣㐸搴㌶攱搶㥣㡡晦㤶昵ㅢ攷〲㈳㄰㝢㕡摢ㅡ㤳戴つ㥢〳㕢〹㕦扥敦捡搶㘱㘷㡣㙡㑤㡣慦㕡㘱昳ㄵ㉤捤昶慣攷㉥㜴㙥㍤攲㠹晢敡慤㙤㉢ㅡ㠷㔰㕢㤱㜳户敤㌲㙣ち搷㌵㍣戹攴晡挲㤱换ㅢ戱㘷慤昲㌹攱捤〹㡡㐴㔱㤱㕢扤㤸㑤ㄱ搷㡦捣㌸搸㈸戸戵㜲㑤戲搶㍣扣ㅡ㠰㤹㐵〵敢㕤ㄶ㕥戰㌶㙦㉣㔴挵㈵㑤㕤挲㜷愲㘱㜷㔳昵ㄱ户㕣昳㈷㕤㈷昰摣㙡㜳换㜸㘵挵㠰愴愹㥣㜰㉢㈲㤷换㐸愱〰㠱㥢捤㉡㑡收愶捥扣㈰ㄱ㤱㐰㌱ㄹ昹戲㘶戲ㅢ㍤㠵摤㘱ㄷ㔵㐱㥡㔴摦扡挱㘴㕣慦㤴㌱㈹ㅣ㤸搸ㄳ昵〷㕦㝡挳〶搳搶㌱昷挶㜶㔶搵愱㘸昷㠷㔷㠴ㄳㅣ㌳㥣㑡㔵㜸愹摡㑦攱㡡昴〱㘴摡〵〸㠴㡥搰愳慡㔳㔶㤵㌵敤扣㔵〹㤶昲㑢挲㕡㕣ち㔰〷つ㔹㈸㄰戴㙤㐹扦〸㔵晡㑥㘶㐳挸㡡挵㑣㝥ㄷ㍢攵㡢㐸ㄹ㡤搲㈹㠵㤷㥢〴㌹挷㌵昱㜲㥦㜹挴慡〶㈲ㄴ捡〳㈶㌰ㄲ㙡㌵㠹扥㝥㤲愸㘷㤴㐳㠵戱换㥣〴㤵ㅡ㤶ㄳ慣㌵昸戶㡤㑢㐲㈲摡㤶〵㕢㑥ㄶ㔰ㄴ㌴换㠳ㄴ㕥〳搱戴㐸㠳昴捥〹㈲㈲ㅢ愴㘸㜶捣摣㑣㘴散㥦㈲㈳搰㍦㐹㠴散扤慦戳㡣㈰戱户ㄳ㈹〷㜵攴挷㙤㘹戶㥥㉤ㅦ㑡戳㡢〱㌸晤ㄲ㘶㤷㌲扢㡣搹㙥㘴捡㥦㈰攱㈸攵㔰㙥㑥晡㕢昰慣㕦捥散ち㘴㤰㑦㍡㘵㑥㈴慡㘸㐳㙤挶㡥㘴扦㝥搸挹搲㈸づ㐵ㄱ㉤攳扡㥤搹㙦㑢㐴㐷㔶攷搶搰戵㌹愹㘳摦搶㤹㌶㤳摢㈱㐵愶㜴㑤敥㜵㠳慥㐹㐰戰㙢㤷㝡敢㉡っ搵㠷㤹㕤㡤慣愸㕦挳ㅣ捡㠵〶敦收㉣㝡㥡㤴㙦ち戳㈸㌴㠶扡㔴昰ㄱ㈱昳〸㤰㈲攴摡㡥㉦摢㌶㌴捤挱ㄱ昳㑤㙦㐳敦敤捣摦ㄱ搲㕢昴收戶摥愱扦攸㔵㕡搱搷㠲扤㤴摦㜶搴㌱搷愱㔹㝦ㅢ戳敢㤱戵攸ㄸ㥥扥㕦慤愷㐰㥡挵㜶〲㜳㍢改㜵㤱㔶敥晣摡戲㤰ㅡ愸捦㥣㌷扣㐵ㄱ挰㠳㜱㝣ち戶戰敢㜹愲㡡㐳㙤㐵㔶昰晣㜲㘹㜳愵㝦挴㜳㙤搶㙦摢挸晥㥢㐲㌱攴㜲㙡㌶搳㘲㈳愷搸㥡〹㥦㔳㠲㜲愸㠳㙦改㉣㈴ㄲ㠳㥡挹㡢攳搲捦㤷摢㤲愴ぢ㐹㜲㈳挰慡摦㠴っ㔲㐲昹㜵㐷㠹戲㤷摤摥㉥扢㌵㕢慣昴昰愵㥣㑥㕡㝣㠸㙤㜲愴㌷㜴搸㑥挰㝦攰昷摢㜳㤶㕤ㄷㄶ扤昶慣昰捡昰㉤㔸㔵㔱っ摤戲ㄴ㌵摢戲攲㑤㈲㉢戲搹戶昳㜴㡡㝦㑤搲㐹㡢㤴㐸攵昶搴挶㤴戳㜸㠳愸攸㠶愴㔰㐹㜱つ搵㈵㄰㈹㡦㝤户㐵㑣ㄷ㈲收㘶〰㑥摦挷㙣㡣搹㝥㘴摡㑢㤰㌴㥢〵㍣挳㘱㍤㉢㜴㘹㤷㑡㤹〲搱㈰㕤㠴㉦㜶ㄴ㔶〷昸㥡㜷㌰扢つ㔹㡢昹㐳〷㘴ち㈱㑡㤴㈷〸㔱㠶㌱捣㌳㤶㌸㑦ㅡ搸㘱㈲戰㌴㔹昳〳搷㘶㘴愹摦㥣㜲㑦扡挱㤴攵㉦㈳ㄲ㌵㘴㐶㠵㝢㤶㠴〳敡昲㘰晢戴搴戹换换愲愲㥢㜳㙥つ愲敤昸搴㔶㌸㤸〳ㅣ戰㈵攵搹㕣㔵㤰扡㍢ㅦ㘳ち〵㤰㤶晥㔶㝡㘳㌷攵晤收愱㙦愰〱搱㜹㉢愸㡡㕥㌳㘴㍡㤶ぢ㈶愰㠸挸㐱愵挷㥣㕦昲㠴㤸敡㌷㡦㝡㔶愵㙡㌹㠲挸㠰㡤挹㘰摤戴㔸㐴㤴㘰搶㘵っ搰㜵晡捤㜹捦㜰晣㘵㠳〱挵戵㥤㑤㑦㌲㉣愲㤹ㄳ㤶攳攳㌵ㄲ㡢㉣て㤸㜳㑢敥㜹㐴㙣㙢戶㜳搴㔸昶户〴㔶㐸昴㘱㤲愸㔱㔴㐵㔵㤵㠲㕡攸ㄶ㍦㍣㤰㘷㌲攴扤ㅣ㌳㠹慢㡣㐶㥦㜹㡡昶愶㕤ㅦ挵㘸㘸愷㜳㑤㝤㠸ㅥ搵㉢戳愹㔲㤸㥣慡摦捥㌱㜷㈰扢昳攸改攳㡤挸摣㙢㡡㔹㙢昴昲愷挸㜸㐹ㄶ昵㐰〸㝤㜴㍢㐲㔲㘱ㅤ㈹〷ㅣ〸㡣昳愹㤵晣㡡愶散㐳敡摢搱㈸ㅥ㐱㈴愹捦㥣㌶ㄶ㐴ㄵ昱㘸摢〸㜶㠴て㌴㘳㙤愳敡㐷㙤㤳慥㙤ㅢ㈴㉤㤲攵㕣搹㈰〵㡦搷〲昷㠴攵攸㈶㌲㐹㝦㔱㤵戱㡡㉡㘳㔵㔶昵㤹愷ㄸㅡ㤴㘵捥攵㉥ㅡ㥥ㄵ㉣搹㔶戹挰〷㠶敦戶〴㑤㠲挹㈹㜹攳ㄴ换㡣攱ㄶ㙢晥㌴㑣㌶㝦ㄴ攸ㅥ㠵ㅣ㈵攸㠸㝥㔰慥慡攴昱㑦改搲戱〴〱㈳㍤愵晡扢㌱㥢㈶㙦㐷㐰攴挸㜴㈱扥㠳㜱攱㐱搴㠴㐲㠸㔸㑦㈱ㄱ㜸〵ㄳ㐲㥥㉥敥扣㜹摡戱〲㘰㡦ㄸ㍢㘲〵㔳㍥㔰㡥っ㐵㜹扣摤㈳戱㥡ㄸ㌴㔲搷ち㔷戵㌷㌵愹㠹㉢摢摢㤳㝡攳慤敢㌴㠷ㅡ㈵愱㐸㌶敡㈴㌵换㍡㙢摣㑡慡㐶㤱㡡㍢搶㌶㑡㥡摢戴〱㜷㑡㤱搷愰㤸㈴捤㘴昴昷㐸㐲㐱愰㌷搲㔱昴搹愷㤳㐷㈲㘲㐳ㅢ愰㐸㍤ㄵ搶昵㐷㈱挱攳戸㜶㔲ㄱ挵攸〹晣扤㈳㉡捥搴㠲愶ㄶ㘳㜵㈸㙡ㄹ慦㔶㘷ㅣ㔸〹㘵挳慢㙣ㄱ㤶挶摥㐲つ㈳戹戳㕢敤ㅦ㠲㌷挱㠸ㄱㅢ㌲㉣㤲攲〷〶ㅢ㠲戹ㄲㄱ㔵㕡㘷晤〴㜵扤扡挰愷ㄳ挲㜰㈴〶收㠲捡㤴㔸㤱㘶㔸挳㤲ㅦ㤲〳敡愷㐵㈹㐷㜵㜳㝣挱㠷㑡て㈸挷愳㤲㘴㜰摤㍣㐵户ㄴ㉥㌱㐰散㐶愵搹㜲㠰搰㙥㝤〲㥥っ戶づ㜶〰㤱㌰㜴㐲敢㡣ㄲ㌴㥦㐲戸捤㥢㈰敦㜴㠹㔱〸㔲㔳愶㝦ㅣ㔲扥晣㈵愶㙦ㅤ捡挴㠵㠸㠹ㄸ敥㑡戱ㅥ㠰摣㘴㘴㤲㕣㌴ㄴ〷捣㐳挹㈶㠵㔶㕦㕣㐷ㄳ愳㥦㈶㥦ㄷ攰ㄶて㘳㔹〳㘴㥢㉡敥戹〵ㄶ戴㘹㜵㙤㠷㜹摣㈹㔷㙢ㄵ㈱㔵㜱㉣慢愵㐶摥ㄲ昸㤲㔷〰㐳㙥㑡㠱㑢〴㤴攳㌸㑡㜱换㐴㔲昷㜶户㝥〸挳愵㤰挳ㅣ愱敡㘳〰㌲挵㉤㈷〳㘲㙤昷ㄴ㘸ㅦ敥㙣㕣㘰㤰㤷攷㈰搲摡慡㈸换愶㜱ㅦ慦ㅥ㐵㤶摣㤶攸㌶敤㑥扢戴搹ㄳ㔵挷慣戰㙡㑢攰〸晢っ〵㕥㍥て㘳愴㑢敥攰㈴㤹ぢ㔱㜴昷挲㠳昲㌱㜳〱愸㤰ㄸ㔰ㄸ攳攵㈹㈸〳愸㠲㤱㘸㜰慢つ慢㕢㘱昴㤷㤶户㍥㡥㑣㘱ㄸ㤸〶㉤㝡㠶〶捥㈴捡ㅢㅢ㌸㔷愱㔷㑡㠴㌴ㄹ㑣㘵㡣㜲〸づ㝢㈰つ摣挴㠳昴扣ぢ㈵ㄴ散㤲ㄷ挳攲扢㠹㈳㌶㡥㐰慥㜷㐹㑢攵慣ㄱ攰晡㡢戳扢愵㝡扣㔲愱戹ぢ晦摣㤶挰㉡慥㙥㠴收攸慥㤶㑢㔹㜲㑦戴敦慥㙤㘹㠸㉥ぢ敥㥦ㅡ㍤㘶〴攵愵戹㘰㉤扣戸搵㉤㐹㘸捦挳ㅦ戱敥摢㘹㌳攷ㅣ㕥㐴㕤㈱散㡢攷ㅣ昷扣㈳搷愵昹扣昵〷ち挱ㄵ捡ㅥ㉥戲㤸㜹〵晦㘴㔲㌳摡㡦㌰攳㘶㤶捤〹ㅡづㄲ捥㈳㔳㈸つ㠶㔱㑥愱ㄳ搸敥昵㕢〳愴㤳㕤㉤㜴㈲〵挱㌶愱㌸㡢慦ㅢ愱㈸捦〱慤㈴㤶昰㐸づ㤸㝦ㄳ慣慦晣㄰㌵㐴㌸㥥㈳㌱愲㕤㡤㔲ち敡愴㈰㡦慥㜸昰㐲挸晦て㤶㘲㙥㕥㤷㥤晥ぢ捣慣晣愰ㄵ㐵㔷ㄲ㐵捦戶愱㐸攱㌵㄰挹扦㜷㐶〵㍥㘸っ捦扥慡㐰㌸昷戴㝤〰㝤挳㉦晣晥てて愰搳挰㌰㤳戴搱㄰㙡扢づ攵扡㠹㤰㙤㌳ㄱㄸ扣㤷㈶挲〹㡥㘱ㄴ㍦㌴ㄱ㈲ㅦ挸っ㉡㌶㌶ㄱㄸ摢㑢㌱〴ㄳ愱搶㠴㕢㠳㈷戰㑢㙣晡挷㡥攱攲慤昰ㄱ捦㠷搲昲㈷攱㤱扡戴扤㝡搶昰っ㝢户慣㍦敡〹㈸㌳㙦ㅥ㌷戹攵㄰㡥搸戳㙥㡢ㅣ戴㡥慦㈲昶戲㙦晢㔳㌶㜷㝦ㅤ㤸ち㔳攸扥㔷ち㑡晥㌵㜸㑡ㄴ㥥ㅢ㌲ㅦ摥昵敤愳扦扢晦㤱㐳扣慤ㄶ搱慡㜶ㄳ捡摤㠴散㘹㑦㈰愸㥢戸㈸㜲㌱㍦捣㌹㠱㑦㤴慣攵慡㤸㌰㍣㘹〵昹扡ㅤㄷ㐳挲㑢㄰㘶㐸㝣㕢挱挴挴扤㠷搰挴ㅣ㙤㜱㜷捡て㥢愴㡢㜰㌴戱㜰改搳㡢挳㠶㑡㐷㐵搶愵戵愹㝤ㄷ慡攸㔵㉥愴搹㑡攴愹㤳㐹㔱扥搳慡敢づ㔰搷㠵〷ㄹ㠶晤㘳㈹㠵昸〳㈹㈴㜹㤰攱㠵〰㈹愵㑥愱愰摤㡣㉣㈵戲搶ㅡ攲愵㍦㘰㕢〸㠸晡愵扦㉥㍦㘲〱ㄴ㠱挵搸ㄷ摦敤㠹㤶戶㘸慣㥡ㄸ慡㤵㌶捤ㅣち昲昰挲㡡戱戸㜶ㅥ㠵㌸㘹晢㔱摡戴㍢㡡㉦改户挳挰㕢挸搸㥡㑤㕦㕢搱㍥散搴㜰昳〳㝡㈶㉦ㄵ㠶戳㤳搵㌸㤰捡ㄸ㕤搸戵ㄸ㔶㌱ㅦ〸㡢昵㐱扤㔱ㄳ㜴㤶戳ㅢ愷㔲〴晦昸愵㄰摢㐷ㅡ㔳㕦摣摡㐲ㅤ攷昴㘰㠳晣挱晥扡㌲㠵戱昱㔶㜲っ㈴散愶㝡ㄵ挲敢攱愷㌱㠴㥢捥㈸㝡愳㈸㥦㤵〳昸ㄳ㜳㔶㔶㙤搳晦㡣㕥㑢捥㍡挳搱っ㘳㌷改晦昷愱㘲㐳晤慦㌰昶㈶ㄱ昹晥愸㈰㡤㔳挶㑦㌶っ搹㄰㈲昰㙣㈳㜸㈳て挶扡㉣㌲攴ㅤ㤶收昰昱㙡搸㉣㈵㌸晣㕥戹搶慢ㄱ昵戱戴㙤㝢㍢ち㐰挶㠶戴㙦㐲〴㜵ㅣ摦㉣户攲搳㙤晥〳ㄸ戸敢㠴㔵昶㕣摦㌵㠳攱㌹〴㝤㠷昹敤㤹〹㥢㘷㕣昹㐶慢㔰扢ㄶ㤰攸晢㄰挶㥣㥣㠱挰㍥㈹㠲搷㉢ㄶ挹挸挲收㈲ㄹ晣づ㘹㌰ㄱ㕥愲㜶昰㉦㌲敦慥ㄹ㔵㝣扡㍡〳㕦㘷挰慡㉤愱散㐲㡦㜳敢つつ㠲づ㜷戴敥㠲㍦㐸㔴㐷ㄱㅣ㤳㕢昸挰㠷〸搷㔶ㄸ㌴昷㡤昶收戳㘷㜷㍥户愲昶㌴㜰扡戹户㌴㤳っ摦挹㉦㤲㡢㝡㠹㌹㉥敤ㅦ挲摦捤㍢㘸㌹摢㄰攸㍣晡愰㥢㡥戰㤱㉡摣㘷㥢㠸㝥㥦挵㔰㘵㥣ㄹ㝥扡ㄱㄵ昸愰搰换㐷㔶㔴扥㠶㙤㤱〱㔰捥攴换挸㍡㔳昵㤳敢㔱昵攰㥤ㄸ㐳㝥搵〵戲晥慣挲愳〶愹戲愸㝣ㄹ晤〹戵㜰昷㡢慣挳搱㐳ㅥ㈹㔰搶㤳㤲㕣攱㤱㐲慥攷〹っ愸慦攷㕥搴㜶㕥捦ㄷ搶㕢㡦㐲㘳㐰敥㌷㌹晦㘰慣㑣㜴㥢慦㜶㤸戹捣㤶㤱つ挶㍤〷㈸㈶戹㤷㝣ㄸ㙡昸㈱㌱㠵昴㡢攸敦换㠷㕥㝡㤱改敦㠷ㄴ㈹ㄸ搱搴扣ぢち㐶戹㡢挷㤳扢昰㔱摢㜹ㄷ㥦㕡㙦ㄷ㠳㤴㤹ㄲ慡㌵ㄴ〰搵ㄲ晥挸㕤慤愰㐰㠰昲愷㥣㘵㠶㕦搳㉡〶つ搴挸戱慢㈸昴㘷㌵㈲收㕤㥤戵ぢ㡤挷昸㔳㔸〴〷㥡扥㜹㍤㡣㙦㔸搷ㄸ敤捥攲ㄳ㝥㑤慡挲㥣㝡㐷㜷㜳挵收㈸㌵㤹昶ㄸ㜶晤ㅡ收攱愶ㅢ㍥㐷捥戸〷扦〲㉣㐷㤲㤹〴挹晤㈸挴㠰搲㠸昵㤴㉦㥢愴㜱挸㕢愰㜴㘴攵㐳㑦㜴㍥㌴〹ち㜶攴㠲摥ㄲ㠲ㄱ㕢攲愷挲ㅤ昵㔹扥换敢つ捡愳㌱ㄵㅥ㍢ㄶ㝦㌶愶㐶〱㌷㜰㐱㘸㡥㤳㙢〸㐸攵㤱戸昳昷㥥㘹昸㡢搱㠰〴㔶〹㍢㤳扢㘴攷㡦挶㥤昷攳㤳㌴搹㈷㐳㠲㘲㝡㌹敥㑣㉥㤴㥤ㅦ㡥㍢晦㙤晦敥㝡攷㤸改挲㤹㌵㜲㐴㡡愱㉦㡦㍥㠹捦搳〷搰㕤㌳㘹㍣昴㥡㘱㌵〹㔱挶捤慢搲㝣攸挳㑤ㄸてㅦ㠸㑦攳㘲ㄷ敥扦㐰挳㠴晦㥦㠸攳戸昰㌵㘵〴〶扥晦㕥㐱愴摤搳攵ㄳ〷攷捤ㄹてㄵ㍤收㜱ㅦ〷捡捡㤶㈲ㄱ搸㐲戹㄰扥ㅢ㐴㈴㔲散收〶㍣攲〸愱捡ぢ㌴摤㘹㑥ㄹ㔵捡㈹て挵㤸捤㍣搴愰ㄹ晤㈳㐰づ㜴〲㜲ㄶ昴㠷㤱㠷㔱愸㕤慣ㄸ愴戰㤳㤲散ㄱ㌶㍣捡散㘳挸㡡ち㈵ㅢ改㈰晦ㄸ戲㠱昸晦搲㌱扣㈲㥤㐵慡戲ㅡ扦㉣㐹㐶晡挷㌹攰ㄳ挸戲昰㕤㉢ㄱㄱㄶ昵㑦愲㈶昹㔲ちづ昹搲㑦戳攱㜱㘶㥦㐱㔶搴戸搸㑤㐳㡤㝢敡㔲㙤㝦ㄶ㐳ㄵ㠲㠲㜳攸㥦㡢ち㝣㔰〸〷㡡㜳挵挱づ㈹㐳愹㙤ち㙡㕥㈱㙣㘴㠳ㅤ㌵ㅣ㤴つ㡡㐲㜸挹㠶㙡搴㐰㕤愶㝦〱㤹㐲㜸㜰㑦晡ㄷ昹㐴㌰挸ㄷ㍥ㄱㄵ攴ぢ〹〳㌹㝣愹攵㠵㠴㡢㙣㔸㙣㜹㈱㘱㈵ㅢ捣攴ぢ扦挲㐹攵挶㔰㘸㔶㔷摣愰㠴昷㔷㔱攸捦づ㜰㙤昷攰愷慥㉡攵戳㤵戳㘷晦㌵㤰ㅢ摥㤳㝢摦㝢晢扥昴昲捦㝦晦昹㕦㝤昰攰㥦晦晤攴㤳扦晡挳攷㕦晣昷昳ぢ〷㝦晡昴搳㉦摣昹昵ㄷ㝦扦搳㝣㑡㝤收㕦搳㑦㍤㌰㜶敥㠱晢捣搳㌷ㅤ㝤攰晤昷摥㍤㌶㝢搱㐸㌶摢搳㜳晤搰捦㉥扢㘱昰愱晢㝥愰晣昸㌷㤷㍡㡡摣㉥㕥搰扣っ㙥㕢㉥攳敢㈸㘰ㄹ㕣昱ㅢ扡っ㙥㔷〲敡㙣〴愸〹㔴㔰㠵㜱〱戲愱搴摣搰晢ㅦ敡慥扦㥥</t>
  </si>
  <si>
    <t>㜸〱敤㕣㕢㡣㈴㔵ㄹ敥慡敥敡改敡㤹搹ㄹ㜶㤶换慥〸挳㕤㤸㜵搸㔹㔸ㄱ㜵㕤攷戲㌷㤸摤ㄹ㜶㘶ㄷ〹㥡摥㥡敥㔳㌳挵㜶㔵つ㔵搵戳㌳㐸㈲㉡㐸㐴㐵㈵㐱〲愲㄰㘲㐸㝣昱昲㠲愸扣㤰㤸㐸っ㈴㍥攸㠳㠹て㘸㡣㍥㘸捣㈶扥昸愰搱敦㍢㔵搵㕤摤㍤㕤㌳㌴愰㠳㤹戳昴㤹㔳攷㔶攷晣昷昳晦愷挸㈸㤹㑣收摦㐸晣换㤴㘳攱昲戹㌵㍦㄰昶攸愴㕢慤㡡㜲㘰戹㡥㍦㍡敥㜹挶摡戴攵〷㔹㜴挸㤷㉣戴晢㕡挹户ㅥ㄰㠵搲㡡昰㝣㜴搲㌲㤹㐲㐱㔷搱捥㐹昸ㅢ㡣ㅦ㜴㡥敡换㈱㥢㥦㥣㤸㔹戸て戳捥〵慥㈷昶づ㥦〹挷ㅥㅣㅢㅢㅤㅢ摤㝦换敤㘳愳晢昶づ㑦搶慡㐱捤ㄳ〷ㅤ㔱ぢ㍣愳扡㜷㜸戶戶㔰戵捡㜷㡡戵㜹昷㥣㜰づ㡡㠵㝤户㉣ㄸ户㝥㜸散搶〳〷捣摢㙦晦㜰ㅦ㕥㥤㌹㌹㌹㌱敢〹搳㝦㠷收搴戸攴㕢愷㐴搹攲摥㠴昰㉣㘷㜱㜴㜲〲晦㈵搶㡦愷摢㐶攷㤶㠴〸昸㙡攱〹愷㉣㝣ㅤ〳㝢敤㜱摦慦搹换〴㥥㙥ㅦ挱㔶换㠶ㅦ㘸昶愴愸㔶㜵㍢㥥戵㘰捦〰㜶㔵㘳慤捦㥥ㄳ㡥㙦〵搶㡡ㄵ慣攵敤㜹㑣㔴改户㑦晢攲㤴攱㉣㡡㤳㠶㉤㌴晢㘸捤慡攴挲㤴挹摥㄰㑦㤱㕣㤸摣晥攸戸㙦㑦㉥ㄹ㥥㕣㤱㑦挰愴昴㍤攲㤵㥢晢㕥搳㜹㕥㉥㕤扥㠱㜳㕥搷戹ㅦ㕡捥ㄸ㕥扤攷㐸攷㥥搱收㥢㔷㜰㜳攷晥〹ㄸ㌵㡦戹戱昳ㄸ〹捡收摥㑡㙦㐴摦ㄲ愲搸㡣㥥㘷搶挳慣挰㡣〸搴㡢捣㝡㤹昵㈱㔳㜲㝦〷㤷㈴〷戲㐹㉤ㄹ㙡㘹㐱㉤㤵搵㔲㐵㉤〹戵㘴慡愵㐵戵戴愴㤶㉣戵㜴㥦㕡㍡㠷㍥㜱㉡昴昴愸㔱㉡㍣昶敡慢㝦㥡㝤收攴㤳晦㕡敢㜹慣敦昴㙢㝤㍢搰改慥㘸㔱㔳㥥㜱ㅥ愴搶愰攲晤愳晢昸㙦㘳慥〰㔳㤸〷捣摢捣戱戱捡㠱㝤挶㉤㠶挶㙤愵㈰扦㠹㔰〶搱户捦扣摢㜲㉡敥㜹㠹扢换㈷っ㕦㌴〰㌷ㄲ戵㑤戸㌵愷攲扦㙦晤挶戹挰〸挴㥥搶戶挶㈴㙤挳收挰㔶挲㤷敦扢愲㜵搸ㄹ愳㕡ㄳ攳慢㔶搸晣晥㤶㘶㝢搶㜳ㄷ㍡户ㅥ昱挴晤昵搶戶ㄵ㡤㐳愸慤挸戹摢㜶ㄹ㌶㠵敢ㅡ㥥㕣㜲㝤攱挸攵㡤搸戳㔶昹㥣昰收〴㐵愲愸挸慤㕥捣愶㠸敢㐷㘶ㅣ㙣ㄴ摣㕡戹㍡㔹㙢ㅥ㕥つ挰捣愲㠲昵㉥ぢ㉦㔸㥢㌷ㄶ慡攲㤲愶㉥攱㍢搱戰扢愹晡㠸㕢慥昹㤳慥ㄳ㜸㙥戵戹㘵扣戲㘲㐰搲㔴㑥戸ㄵ㤱换㘵愴㔰㠰挰捤㘶ㄵ㈵㜳㔳㘷㕥㤰㠸㐸愰㤸㡣㝣㔹㌳搹㡤㥥挲敥戰㡢慡㈰㑤慡搷㙥㌰ㄹ搷㉢㘵㑣ち〷㈶昶㐴晤挱㤷㝥㘰㠳㘹敢㤸㝢㜷㍢慢敡㔰戴晢挳㉢挲〹㡥ㄹ㑥愵㉡扣㔴敤愷㜰㐵晡〰㌲敤〲〴㐲㐷攸㔱搵㈹慢捡㥡㜶摥慡〴㑢昹㈵㘱㉤㉥〵愸㠳㠶㉣ㄴ〸摡戶愴㕦㠴㉡㝤㈷戳㈱㘴挵㘲㈶扦㡢㥤昲㐵愴㡣㐶改㤴挲换㑤㠲㥣攳㥡㜸戹捦㍣㘲㔵〳ㄱち攵〱ㄳㄸ〹戵㥡㐴㕦㍦㐹搴㌳捡愱挲搸㘵㑥㠲㑡つ换〹搶ㅡ㝣摢挶㈵㈱ㄱ㙤换㠲㉤㈷ぢ㈸ち㥡攵㐱ち慦㠱㘸㕡愴㐱㝡攷〴ㄱ㤱つ㔲㌴㍢㘶㙥㈶㌲昶㑦㤱ㄱ攸㥦㈴㐲昶摥搷㔹㐶㤰搸摢㠹㤴㠳㍡昲攳戶㌴㕢捦㤶て愵搹挵〰㥣㝥〹戳㑢㤹㕤挶㙣㌷㌲攵㑦㤰㜰㤴㜲㈸㌷㈷晤㝤㜸搶㉦㘷昶㝥㘴㤰㑦㍡㘵㑥㈴慡㘸㐳㙤挶㡥㘴扦㝥搸挹搲㈸づ㐵ㄱ㉤攳扡㥤搹㙦㑢㐴㐷㔶攷搶搰戵㌹愹㘳慦敦㑣㥢挹敤㤰㈲㔳扡㈶昷扡㐱搷㈴㈰搸戵㑢扤㜵㈵㠶敡挳捣慥㐲㔶搴慦㘶づ攵㐲㠳㜷㜳ㄶ㍤㑤捡昷㠴㔹ㄴㅡ㐳㕤㉡昸㠸㤰㜹〴㐸ㄱ㜲㙤挷㤷㙤ㅢ㥡收攰㠸昹㥥户愱昷㜶收敦〸改㉤㝡㜳㕢敦搰㕦昴ㄶ慤攸㙢挰㕥捡敦㍡敡㤸敢搰慣㕦捦散〶㘴㉤㍡㠶愷敦户敡㈹㤰㘶戱㥤挰摣㑥㝡㕤愴㤵㍢扦戶㉣愴〶敡㌳攷つ㙦㔱〴昰㘰ㅣ㥦㠲㉤散㝡㥥愸攲㔰㕢㤱ㄵ㍣扦㕣摡㕣改ㅦ昱㕣㥢昵摢㌶戲晦㥥㔰っ戹㥣㥡捤戴搸挸㈹戶㘶挲攷㤴愰ㅣ敡攰㕢㍡ぢ㠹挴愰㘶昲攲戸昴昳攵戶㈴改㐲㤲摣〸戰敡㌷㈱㠳㤴㔰㝥搳㔱愲散㘵户て捡㙥捤ㄶ㉢㍤㝣㈹愷㤳ㄶㅦ㘲㥢ㅣ改つㅤ戶ㄳ昰ㅦ昸晤昶㥣㘵搷㠵㐵慦㍤㉢扣㌲㝣ぢ㔶㔵ㄴ㐳户㉣㐵捤戶慣㜸㡦挸㡡㙣戶敤㍣㥤攲㕦㤳㜴搲㈲㈵㔲戹㍤戵㌱攵㉣摥㈰㉡扡㈱㈹㔴㔲㕣㐳㜵〹㐴捡㘳摦㙤ㄱ搳㠵㠸戹ㄹ㠰搳昷㌱ㅢ㘳戶ㅦ㤹昶〶㈴捤㘶〱捦㜰㔸捦ち㕤摡愵㔲愶㐰㌴㐸ㄷ攱敢ㅤ㠵搵〱扥收㐳捣㙥㐳搶㘲晥搰〱㤹㐲㠸ㄲ攵〹㐲㤴㘱っ昳㡣㈵捥㤳〶㜶㤸〸㉣㑤搶晣挰戵ㄹ㔹敡㌷愷摣㤳㙥㌰㘵昹换㠸㐴つ㤹㔱攱敥㈵攱㠰扡㍣搸㍥㉤㜵敥昲戲愸攸收㥣㕢㠳㘸㍢㍥戵ㄵづ收〰〷㙣㐹㜹㌶㔷ㄵ愴敥捥挷㤸㐲〱愴愵扦㤵摥搸㑤㜹扦㜹攸ㅢ㘸㐰㜴摥ち慡愲搷っ㤹㡥攵㠲〹㈸㈲㜲㔰改㌱攷㤷㍣㈱愶晡捤愳㥥㔵愹㕡㡥㈰㌲㘰㘳㌲㔸㌷㉤ㄶㄱ㈵㤸㜵ㄹ〳㜴㥤㝥㜳摥㌳ㅣ㝦搹㘰㐰㜱㙤㘷搳㤳っ㡢㘸收㠴攵昸㜸㡤挴㈲换〳收摣㤲㝢ㅥㄱ摢㥡敤ㅣ㌵㤶晤㉤㠱ㄵㄲ㝤㤸㈴㙡ㄴ㔵㔱㔵愵愰ㄶ扡挵てて攴㤹っ㜹㉦挷㑣攲㉡愳搱㘷㥥愲扤㘹搷㐷㌱ㅡ摡改㕣㔳ㅦ愲㐷昵捡㙣慡ㄴ㈶愷敡户㜳捣㐷㤰摤㜱昴昴昱㐶㘴敥㙤挵慣㌵㝡昹㔳㘴扣㈴㡢㝡㈰㠴㍥扡ㅤ㈱愹戰㡥㤴〳づ〴挶昹搴㑡㝥㐵㔳昶㈱昵敤㘸ㄴ㡦㈰㤲搴㘷㑥ㅢぢ愲㡡㜸戴㙤〴㍢挲〷㥡戱戶㔱昵愳戶㐹搷戶つ㤲ㄶ挹㜲慥㙣㤰㠲挷㙢㠱㝢挲㜲㜴ㄳ㤹愴扦愸捡㔸㐵㤵戱㉡慢晡捣㔳っつ捡㌲攷㜲ㄷつ捦ち㤶㙣慢㕣攰〳挳㜷㕢㠲㈶挱攴㤴扣㜱㡡㘵挶㜰㡢㌵㝦ㅡ㈶㥢㍦ち㜴㡦㐲㡥ㄲ㜴㐴㍦㈸㔷㔵昲昸愷㜴改㔸㠲㠰㤱㥥㔲晤㘳㤸㑤㤳户㈳㈰㜲㘴扡㄰摦挱戸昰㔹搴㠴㐲㠸㔸㑦㈱ㄱ㜸〵ㄳ㐲㥥㉥敥扣㜹摡戱〲㘰㡦ㄸ㍢㘲〵㔳㍥㔰㡥っ㐵㜹扣摤㈳戱㥡ㄸ㌴㔲搷ち㔷戶㌷㌵愹㠹㉢摡摢㤳㝡攳摡㜵㥡㐳㡤㤲㔰㈴ㅢ㜵㤲㥡㘵㥤㌵㙥㈵㔵愳㐸挵ㅤ㙢ㅢ㈵捤㙤摡㠰㍢愵挸摢㔰㑣㤲㘶㌲晡挷㈵愱㈰搰ㅢ改㈸晡散搳挹㈳ㄱ戱愱つ㔰愴㥥ち敢晡愳㤰攰㜱㕣㍢愹㠸㘲昴〴晥摥ㄱㄵ㘷㙡㐱㔳㡢戱㍡ㄴ戵㡣㔷慢㌳づ慣㠴戲攱㔵戶〸㑢㘳㙦愱㠶㤱摣搹慤昶て挱㥢㘰挴㠸つㄹㄶ㐹昱〳㠳つ挱㕣㠹㠸㉡慤戳㝥㠲扡㕥㕤攰搳〹㘱㌸ㄲ〳㜳㐱㘵㑡慣㐸㌳慣㘱挹て挹〱昵搳愲㤴愳扡㌹扥攰㐳愵〷㤴攳㔱㐹㌲戸㙥㥥愲㕢ち㤷ㄸ㈰㜶愳搲㙣㌹㐰㘸户㍥〱㑦〶㕢〷㍢㠰㐸ㄸ㍡愱㜵㐶〹㥡㑦㈱摣收㑤㤰㜷扡挴㈸〴愹㈹搳摦づ㈹捦㍣捤昴扤㐳㤹戸㄰㌱ㄱ挳㕤㈹搶〳㤰㥢㡣㑣㤲㡢㠶攲㠰㜹㈸搹愴搰敡㡢敢㘸㘲昴搳攴昳〲摣攲㘱㉣㙢㠰㙣㔳挵㍤户挰㠲㌶慤慥敤㌰㡦㍢攵㙡慤㈲愴㉡㡥㘵戵搴挸㕢〲㕦昲ち㘰挸㑤㈹㜰㠹㠰㜲ㅣ㐷㈹㙥㤹㐸敡摥敥搶て㘱戸ㄴ㜲㤸㈳㔴㝤っ㐰愶戸攵㘴㐰慣敤㥥〲敤挳㥤㡤ぢっ昲昲ㅣ㐴㕡㕢ㄵ㘵搹㌴敥攳搵愳挸㤲摢ㄲ摤愶摤㘹㤷㌶㝢愲敡㤸ㄵ㔶㙤〹ㅣ㘱㥦愱挰换攷㘱㡣㜴挹ㅤ㥣㈴㜳㈱㡡敥㕥昸慣㝣捣㕣〰㉡㈴〶ㄴ挶㜸㜹ち捡〰慡㘰㈴ㅡ摣㙡挳敡㔶ㄸ晤愵攵慤㡦㈳㔳ㄸ〶愶㐱㡢㥥愱㠱㌳㠹昲挶〶捥㤵攸㤵ㄲ㈱㑤〶㔳ㄹ愳ㅣ㠲挳ㅥ㐸〳㌷昱㈰㍤敦㐲〹〵扢攴挵戰昸㙥攲㠸㡤㈳㤰敢㕤搲㔲㌹㙢〴戸晥攲散㙥愹ㅥ慦㔴㘸敥挲㍦户㈵戰㡡慢ㅢ愱㌹扡慢攵㔲㤶摣ㄳ敤扢㙢㕡ㅡ愲换㠲晢愷㐶㡦ㄹ㐱㜹㘹㉥㔸ぢ㉦㙥㜵㑢ㄲ摡㉢昰㐷慣晢㜶摡捣㌹㠷ㄷ㔱㔷〸晢攲㌹挷㍤敦挸㜵㘹㍥㙦晤㠱㐲㜰㠵戲㠷㡢㉣㘶晥㡤㝦㌲愹ㄹ敤㘷㤸㜱㌳换收〴つ〷〹攷㤱㈹㤴〶挳㈸愷搰〹㙣昷晡慤〱搲挹慥ㄶ㍡㤱㠲㘰㥢㔰㥣挵㜷㡣㔰㤴㥦〲慤㈴㤶昰㐸づ㤸扦〸搶㔷㝥㠲ㅡ㈲ㅣ捦㤱ㄸ搱慥㐲㈹〵㜵㔲㤰㐷㔷㍣㜸㈱攴晦〷㑢㌱㌷慦换㑥晦〵㘶㔶㕥㙥㐵搱ㄵ㐴搱㡦摢㔰愴昰ㅡ㠸攴摦㍢愲〲ㅦ㌴㠶㘷摦㔲㈰㥣㝢摡㍥㠰扥敢ㄷ㝥晦㠷〷搰㘹㘰㤸㐹摡㘸〸戵㕤㠷㜲摤㐴挸戶㤹〸っ摥㑢ㄳ攱〴挷㌰㡡ㅦ㥡〸㤱て㘴〶ㄵㅢ㥢〸㡣敤愵ㄸ㠲㠹㔰㙢挲慤挱ㄳ搸㈵㌶晤㘳挷㜰昱㔶昸㠸攷㐳㘹昹㤳昰㐸㕤摡㕥㍤㙢㜸㠶扤㕢搶ㅦ昵〴㤴㤹㌷㡦㥢摣㜲〸㐷散㔹户㐵づ㕡挷㔷ㄱ㝢搹户晤㈹㥢扢扦づ㑣㠵㈹㜴摦㉢〵㈵晦㌶㍣㈵ち捦つ㤹捦散晡晥搱摦㍦昰昰㈱摥㔶㡢㘸㔵扢〹攵㙥㐲昶戴㈷㄰搴㑤㕣ㄴ戹㤸ㅦ收㥣挰㈷㑡搶㜲㔵㑣ㄸ㥥戴㠲㝣摤㡥㡢㈱攱㈵〸㌳㈴扥慤㘰㘲攲摥㐳㘸㘲㡥戶戸㍢攵㠷㑤搲㐵㌸㥡㔸戸昴改挵㘱㐳愵愳㈲敢搲摡搴㝥〸㔵昴ㄶㄷ搲㙣㈵昲搴挹愴㈸㍦㘸搵㜵〷愸敢挲㠳っ挳晥戱㤴㐲晣㠱ㄴ㤲㍣挸昰㐲㠰㤴㔲愷㔰搰㙥㐶㤶ㄲ㔹㙢つ昱搲ㅦ戰㉤〴㐴晤搲㕦㤷ㅦ戱〰㡡挰㘲散㡢敦昶㐴㑢㕢㌴㔶㑤っ搵㑡㥢㘶づ〵㜹㜸㘱挵㔸㕣㍢㡦㐲㥣戴晤㈸㙤摡ㅤ挵㤷昴摢㘱攰㉤㘴㙣捤愶慦慤㘸ㅦ㜶㙡戸昹〱㍤㤳㤷ち挳搹挹㙡ㅣ㐸㘵㡣㉥散㕡っ慢㤸て㠴挵晡愰摥愸〹㍡换搹㡤㔳㈹㠲㝦晣㔲㠸敤㈳㡤愹㉦㙥㙤愱㡥㜳㝡戰㐱晥㘰㝦㕤㤱挲搸㜸㉢㌹〶ㄲ㜶㔳扤ち攱昵昰搳ㄸ挲㑤㘷ㄴ扤㔱㤴捦捡〱晣㠹㌹㉢慢戶改㝦㐶慦㈵㘷㥤攱㘸㠶戱㥢昴晦㈷㔱戱愱晥㔷ㄸ㝢㤳㠸扣㈷㉡㐸攳㤴昱㤳つ㐳㌶㠴〸㍣摢〸摥挸㠳戱㉥㡢っ㜹㠷愵㌹㝣扣ㅡ㌶㑢〹づ扦㔷慥昵㙡㐴㝤㉣㙤摢摥㡥〲㤰戱㈱敤㐵㠸愰㡥攳㥢攵㔶㝣扡捤摦㡢㠱扢㑥㔸㘵捦昵㕤㌳ㄸ㥥㐳搰㜷㤸摦㥥㤹戰㜹挶㤵敦戶ち戵㙢〰㠹扥㑦㘳捣挹ㄹ〸散㤳㈲㜸愷㘲㤱㡣㉣㙣㉥㤲挱敦㤰〶ㄳ攱㈵㙡〷晦㈲昳慥㥡㔱挵愷慢㌳昰㜵〶慣摡ㄲ捡㉥昴㌸户摥搰㈰攸㜰㐷敢㑥昸㠳㐴㜵ㄴ挱㌱戹㠵㝢㍦㑤戸戶挲愰戹㙦戴㌷㥦㍤扢昳戹ㄵ戵ㄷ㠰搳捤扤愵㤹㘴昸㑥㝥㤱㕣搴㑢捣㜱㘹晦㄰晥㙥摥㐱换搹㠶㐰攷搱〷摤㜴㠴㡤㔴攱㍥摢㐴昴晢㉣㠶㉡攳捣昰搳㡤愸挰〷㠵㕥㍥戲愲昲ㅤ㙣㡢っ㠰㜲㈶㕦㐶搶㤹慡㥦㕤㡦慡〷敦挰ㄸ昲慢㉥㤰昵㘷ㄵㅥ㌵㐸㤵㐵攵ㄹ昴㈷搴挲摤㉦戲づ㐷て㜹愴㐰㔹㑦㑡㜲㠵㐷ち戹㥥愷㌰愰扥㥥晢㔰摢㜹㍤㑦慥户ㅥ㠵挶㠰摣㙦㜲晥挱㔸㤹攸㌶㕦敤㌰㜳㤹㉤㈳ㅢ㡣㝢づ㔰㑣㜲㉦昹㌰搴昰ㄳ㘲ち改㔷搱摦㌷て扤昱㍡搳㕦て㈹㔲㌰愲愹㜹ㄷㄴ㡣㜲ㄷ㡦㈷㜷攱愳戶昳㉥扥戲摥㉥〶㈹㌳㈵㔴㙢㈸〰慡㈵晣㤱扢㕡㐱㠱〰攵㑦㌹换っ扦愶㔵っㅡ愸㤱㘳㔷㔱攸捦㙡㐴捣㐷㍢㙢ㄷㅡ㡦昱愷戰〸づ㌴㝤昳㝡ㄸ摦戰慥㌱摡㥤挵㈷晣㥡㔴㠵㌹昵㈳摤捤ㄵ㥢愳搴㘴摡愳搸昵摢㤸㠷㥢㙥昸ㅣ㌹攳ㅥ晣ち戰ㅣ㐹㘶ㄲ㈴て愰㄰〳㑡㈳搶㔳扥㙣㤲挶㈱㙦㠱搲㤱㤵て㍤搱昹搰㈴㈸搸㤱ぢ㝡㑢〸㐶㙣㠹㥦ち㜷搴㘷昹㉥慦㌷㈸㡦挴㔴㜸散㔸晣搹㤸ㅡ〵摣挰〵愱㌹㑥慥㈱㈰㤵㠷攳捥㍦㝡愹攱㉦㐶〳ㄲ㔸㈵散㑣敥㤲㥤扦㄰㜷摥㡦㑦搲㘴㥦っ〹㡡改捤戸㌳戹㔰㜶晥㝣摣昹㉦晢㜷搷㍢挷㑣ㄷ捥慣㤱㈳㔲っ㝤㜹昴㐹㝣㥥㍥㠰敥㥡㐹攳愱搷っ慢㐹㠸㌲㙥㕥㤵收㐳ㅦ㙥挲㜸昸㐰㝣ㅡㄷ扢㜰晦〵ㅡ㈶晣晦㐴ㅣ挷㠵慦㈹㈳㌰昰晤昷ち㈲敤㥥㉥㥦㌸㌸㙦捥㜸愸攸㌱㡦晢㌸㔰㔶戶ㄴ㠹挰ㄶ捡㠵昰摤㈰㈲㤱㘲㌷㌷攰ㄱ㐷〸㔵㕥愰改㑥㜳捡愸㔲㑥㜹㈸挶㙣收愱〶捤攸㥦〳㜲愰ㄳ㤰戳愰㝦ㅥ㜹ㄸ㠵摡挵㡡㐱ち㍢㈹挹ㅥ㘶挳㈳捣扥㠸慣愸㔰戲㤱づ昲㡦㈲ㅢ㠸晦㉦ㅤ挳㉢搲㔹愴㉡慢昱换㤲㘴愴㝦㠹〳ㅥ㐳㤶㠵敦㕡㠹㠸戰愸㝦ㄹ㌵挹㤷㔲㜰挸㤷㝥㤵つ㡦㌳晢ㅡ戲愲挶挵㙥ㅡ㙡摣㔳㤷㙡晢敢ㄸ慡㄰ㄴ㥣㐳晦㐶㔴攰㠳㐲㌸㔰㥣㉢づ㜶㐸ㄹ㑡㙤㔳㔰昳ち㘱㈳ㅢ散愸攱愰㙣㔰ㄴ挲㑢㌶㔴愳〶敡㌲晤㐹㘴ち攱挱㍤改摦攴ㄳ挱㈰㕦昸㔴㔴㤰㉦㈴っ攴昰愵㤶ㄷㄲ㉥戲㘱戱攵㠵㠴㤵㙣㌰㤳㉦晣ㄶ㈷㤵ㅢ㐳愱㔹㕤㜱㠳ㄲ摥摦㐶愱㍦㍢挰戵摤㡤㥦扡慡㤴捦㔶捥㥥晤挷㐰㙥㜸㑦敥㤳㥦攸㝢晡捤㕦晥攱㠹㕦㝦敡攰㥦晦昹散戳扦晥攳ㄳ慦晦昳㤵㠵㠳扦㜸攱㠵㥦摦昱摣敢㝦搸㘹㍥慦扥昴㡦改攷ㅦㅣ㍢昷攰晤收改㥢㡥㍥㜸捦㝤㜷㡤捤㕥㌴㤲捤昶昴摣㌰昴摡㘵ㅦㄸ㝣攸晥㤷㤵㔷㝦㝢愹愳挸敤攲〵捤换攰戶攵㌲㥥㐳〱换攰㡡摦搵㘵㜰扢ㄲ㔰㘷㈳㐰㑤愰㠲㉡㡣ぢ㤰つ愵收㠶摥晦〰㐹昶扣㜸</t>
  </si>
  <si>
    <t>Accounts receivable</t>
  </si>
  <si>
    <t>Data to be reverder</t>
  </si>
  <si>
    <t xml:space="preserve">sr no </t>
  </si>
  <si>
    <t>Total Expenses</t>
  </si>
  <si>
    <t>Exceptional Items</t>
  </si>
  <si>
    <t>Short-term marketable securities/current  investments</t>
  </si>
  <si>
    <t>Short term loans advance</t>
  </si>
  <si>
    <t>Mar 19</t>
  </si>
  <si>
    <t>12 mths</t>
  </si>
  <si>
    <t>EQUITIES AND LIABILITIES</t>
  </si>
  <si>
    <t>SHAREHOLDER'S FUNDS</t>
  </si>
  <si>
    <t>Total Share Capital</t>
  </si>
  <si>
    <t>Total Reserves and Surplus</t>
  </si>
  <si>
    <t>Total Shareholders Funds</t>
  </si>
  <si>
    <t>Minority Interest</t>
  </si>
  <si>
    <t>NON-CURRENT LIABILITIES</t>
  </si>
  <si>
    <t>Long Term Borrowings</t>
  </si>
  <si>
    <t>Deferred Tax Liabilities [Net]</t>
  </si>
  <si>
    <t>Other Long Term Liabilities</t>
  </si>
  <si>
    <t>Long Term Provisions</t>
  </si>
  <si>
    <t>Total Non-Current Liabilities</t>
  </si>
  <si>
    <t>CURRENT LIABILITIES</t>
  </si>
  <si>
    <t>Short Term Borrowings</t>
  </si>
  <si>
    <t>Trade Payables</t>
  </si>
  <si>
    <t>Other Current Liabilities</t>
  </si>
  <si>
    <t>Short Term Provisions</t>
  </si>
  <si>
    <t>Total Current Liabilities</t>
  </si>
  <si>
    <t>Total Capital And Liabilities</t>
  </si>
  <si>
    <t>Mar 14</t>
  </si>
  <si>
    <t>Non Current liabilities</t>
  </si>
  <si>
    <t>Total non  current liabilities</t>
  </si>
  <si>
    <t>Total Equity + Liabilities</t>
  </si>
  <si>
    <t>BHARAT FORGE LTD</t>
  </si>
  <si>
    <t>NSE Ticker: BHARATFORG</t>
  </si>
  <si>
    <t>INR (RS) in CRORES</t>
  </si>
  <si>
    <t>207-533</t>
  </si>
  <si>
    <t>Projected FCF per share</t>
  </si>
  <si>
    <t>465.65 MILLION</t>
  </si>
  <si>
    <t>520adeee-d145-4b5a-99b4-a9399c94a457</t>
  </si>
  <si>
    <t>34b0b17d-05cb-4f27-8d07-1d5c841446be</t>
  </si>
  <si>
    <t>If you have a mean of 10% and a variation of +/- 2% (95% of the normal between +/-2 SD)</t>
  </si>
  <si>
    <t>Trial</t>
  </si>
  <si>
    <t>Year 1</t>
  </si>
  <si>
    <t>Year 2</t>
  </si>
  <si>
    <t>Year 3</t>
  </si>
  <si>
    <t>Year 4</t>
  </si>
  <si>
    <t>Year 5</t>
  </si>
  <si>
    <t>Year 6</t>
  </si>
  <si>
    <t>Year 7</t>
  </si>
  <si>
    <t>Year 8</t>
  </si>
  <si>
    <t>Year 9</t>
  </si>
  <si>
    <t>Year 10</t>
  </si>
  <si>
    <t>Mean</t>
  </si>
  <si>
    <t>SD</t>
  </si>
  <si>
    <t>10 year</t>
  </si>
  <si>
    <t>SD is reduced</t>
  </si>
  <si>
    <t>this way</t>
  </si>
  <si>
    <t>Why?</t>
  </si>
  <si>
    <t>=NORM.INV(RAND(),0.1,0.01)</t>
  </si>
  <si>
    <t>randomize the probability, given the mean is 10%, and the SD is 1%</t>
  </si>
  <si>
    <t>Different way:</t>
  </si>
  <si>
    <t>average</t>
  </si>
  <si>
    <t>You end up with certainty that the mean is ten and an uncertain range around it (SD), that is only 1/4%?  Is that real?</t>
  </si>
  <si>
    <t>SD is uncertain, estimated at 0.5% to 2%</t>
  </si>
  <si>
    <t>Mean is uncertain estimated at 8%-12%</t>
  </si>
  <si>
    <t>&lt;what you might be expecting</t>
  </si>
  <si>
    <t>&lt;-what you are getting for a distribution</t>
  </si>
  <si>
    <t>What information do you have?</t>
  </si>
  <si>
    <t>The yearly rate?  Is it really 10% but never 5% or 15%?  Might it not be 0% for on year?  Negative?</t>
  </si>
  <si>
    <t>You could start with the uncertain result.  Over ten years, Mean is 10% with 1%SD.</t>
  </si>
  <si>
    <t>Be not afraid of a uniform distribution.</t>
  </si>
  <si>
    <t>1 uniform is rectangular.</t>
  </si>
  <si>
    <t>Model 2 uniforms, and the sum is a triangle.</t>
  </si>
  <si>
    <t>At about 12 uniforms summed up, it is a normal.  I think your result is or should be normal.</t>
  </si>
  <si>
    <t>Your inputs should not be, unless you want your result to be even more certain than a normal, by a factor of how many</t>
  </si>
  <si>
    <t>distributions you add up.  You have 10.   Use uniform</t>
  </si>
  <si>
    <t>SD of all</t>
  </si>
  <si>
    <t>10 yr trials</t>
  </si>
  <si>
    <t>10 yr avg</t>
  </si>
  <si>
    <t>of each trial</t>
  </si>
  <si>
    <t>The above is a little better.  But:</t>
  </si>
  <si>
    <t>I will now use a uniform with a mean of 10, and a range of 4.5% to 15.5%  Crazy, I know!</t>
  </si>
  <si>
    <t>for all trials</t>
  </si>
  <si>
    <r>
      <t xml:space="preserve">The long term growth rate? - then that is your </t>
    </r>
    <r>
      <rPr>
        <b/>
        <u/>
        <sz val="11"/>
        <color theme="1"/>
        <rFont val="Calibri"/>
        <family val="2"/>
        <scheme val="minor"/>
      </rPr>
      <t>result</t>
    </r>
  </si>
  <si>
    <r>
      <t xml:space="preserve">The SD/variation one expect on the long term? - then that is your </t>
    </r>
    <r>
      <rPr>
        <b/>
        <u/>
        <sz val="11"/>
        <color theme="1"/>
        <rFont val="Calibri"/>
        <family val="2"/>
        <scheme val="minor"/>
      </rPr>
      <t>result</t>
    </r>
  </si>
  <si>
    <r>
      <t>I think you are using data from a longer period (</t>
    </r>
    <r>
      <rPr>
        <b/>
        <u/>
        <sz val="11"/>
        <color theme="1"/>
        <rFont val="Calibri"/>
        <family val="2"/>
        <scheme val="minor"/>
      </rPr>
      <t>result</t>
    </r>
    <r>
      <rPr>
        <sz val="11"/>
        <color theme="1"/>
        <rFont val="Calibri"/>
        <family val="2"/>
        <scheme val="minor"/>
      </rPr>
      <t>)as parameters for a shorter period (</t>
    </r>
    <r>
      <rPr>
        <b/>
        <u/>
        <sz val="11"/>
        <color theme="1"/>
        <rFont val="Calibri"/>
        <family val="2"/>
        <scheme val="minor"/>
      </rPr>
      <t>cause</t>
    </r>
    <r>
      <rPr>
        <sz val="11"/>
        <color theme="1"/>
        <rFont val="Calibri"/>
        <family val="2"/>
        <scheme val="minor"/>
      </rPr>
      <t>).</t>
    </r>
  </si>
  <si>
    <r>
      <t xml:space="preserve">Then work back to </t>
    </r>
    <r>
      <rPr>
        <u/>
        <sz val="11"/>
        <color theme="1"/>
        <rFont val="Calibri"/>
        <family val="2"/>
        <scheme val="minor"/>
      </rPr>
      <t>what produces thes result over ten years</t>
    </r>
    <r>
      <rPr>
        <sz val="11"/>
        <color theme="1"/>
        <rFont val="Calibri"/>
        <family val="2"/>
        <scheme val="minor"/>
      </rPr>
      <t xml:space="preserve">.  Answer is a </t>
    </r>
    <r>
      <rPr>
        <u/>
        <sz val="11"/>
        <color theme="1"/>
        <rFont val="Calibri"/>
        <family val="2"/>
        <scheme val="minor"/>
      </rPr>
      <t>much wider short term forecast</t>
    </r>
  </si>
  <si>
    <t>Finally, let's revisit your use of the normal, but change it lognormal (more tail for upside growth than negative)</t>
  </si>
  <si>
    <t>=LOGNORM.INV(RAND(),$D$169,$D$170)-1</t>
  </si>
  <si>
    <t>randomize the probability, given the mean is 10%, and the SD is 3%</t>
  </si>
  <si>
    <t>You end up with certainty that the mean is 10% and an uncertain range around it (SD), that is 1%.</t>
  </si>
  <si>
    <t>This section models what you are doing</t>
  </si>
  <si>
    <t xml:space="preserve">It shows the problem of narrowing the resulting distribution </t>
  </si>
  <si>
    <t>This section models what you are doing, with making the mean uncertain, and the SD uncertain</t>
  </si>
  <si>
    <t>It shows the dominance the mean of mean and of the SD  has on the resulting distribution</t>
  </si>
  <si>
    <t>Lesson learned:</t>
  </si>
  <si>
    <t>Adding probablility distributions reduces variation (SD, aka "noise") and strengthens the signal (Mean)</t>
  </si>
  <si>
    <t>Adding up 10 normal distributions with 10% mean and 1% SD = 10% mean of means and a 0.3% SD of means</t>
  </si>
  <si>
    <t>If the long term forecast parameters are variable, and the mean and variance are known, then it is TRUE</t>
  </si>
  <si>
    <t>and ALWAYS TRUE there is more variation in each smaller period making up the longer term</t>
  </si>
  <si>
    <t>㜸〱捤㔸捤㙦ㅢ㐵ㄴ昷慥扤敢㕤㝦愴愱㑤ぢ㐹扦っㄴ㈸愴㌵㜱搳㠸ㄴ㔴搱搸㡥搳愸㈵㐹㙢户ㄵ〷戴㡣扤戳昱㤲晤㌰㌳敢㈴㠶ㄳㄲ㈷晥〳挴ㅤ〴〷㠴㠴㄰ㄲ㐸㈰㈱挱〱〹㌸㠲愰〸捡愱ㄲㄲ〷づ愸〷㈴〴敦捤摡㠹敤戸戴つ㐱敡戴ㄹ捦捣㥢㜹昳收捤㝢扦昷㘶㈳㔲㈴ㄲ昹ㅢち晥㘲㠹㘱攳㐰戹挵〳敡㘶ぢ扥攳搰㕡㘰晢ㅥ捦捥㌰㐶㕡攷㙤ㅥ㐴㘱㠲㙡搸㐰攷㡡挱敤㤷愸㘶慣㔲挶㘱㤲ㄲ㠹㘸㥡㉥〳ㅤ㤹攰摦㜰愷愳攳慡㔴っ慡㑡㈱扦㔸㝤〱戸㤶〳㥦搱㘳㤹换攱摡搳戹㕣㌶㤷㍤㌱㜹㉡㤷㥤㌸㤶㈹㌴㥤愰挹攸㘹㡦㌶〳㐶㥣㘳㤹愵㘶搵戱㙢攷㘸慢攲慦㔰敦㌴慤㑥㑣㔶挹挹改摣挹愹㈹敢搴愹改ㄴ㙣ㅤ㔹㉡攴捦㔲愷〱晣㜶㡡慢ち㕣ㄷち昹㈵㐶慤㥤攲愹愰㈲㜲㐵㕡戳㔱㘳㤴㌲摢㕢捥ㄶ昲昰扦㑢㉢搰㝢㈲扢㔸㉥㔳㡦摢㠱扤㙡〷㉤㍣㥦敥㉥搶慡㤷㠹搳愴慡㉢㐴搲摣换㠴㉤㄰㤷愶摤㑢㥣㕥㈴摥㌲挵㥥攲捥㌵㙤㌳〶㌷ㄹ㝤㜴搰㐶㙤㈵㘵ㄷぢ昹㐲㥤戰㐰戰挴つㅥㅦ㌴㕢散㤴敤ㄲ㐵慣ㄱ愳愸ㅥ㈹搹戶ㄵ戱㈷㑡ㄹ挷㑡㠳㑡搵愱摡搳戵㌲㈳㤶㘶㜲㔲散〶㔸㕣昷挲㈴捣㤴つ㈲ㅢ㔵搹愸挹㠶㈹ㅢ㔴㌶㉣搹㔸㤶㡤扡㙣搸戲昱㠲㙣慣挰㥣㑥搱攲㜱戹㕤㥥晦敥昳㥦㙥㕣扦㍥晢挶戹摦捦扦晣捥扥慢㈹攴戵〰㘷换㉥搰㘰㠷っ㐱挱㌳摤扥㉥㔳㌰㕢㜱挳慢㈸㔲㕥搳昱㥥收㍤㤳慥慢搰㠲晢㑢戹〵摦ぢ攸㝡㔰㈴〱㠹扢㑢㠴㔱㉦搰㘱搲戸㔸ㄵ戶㜰㘵㕡㡣㜵㔶㈷摡㍤攰㌰㉣㥡㕤㕣㤲㘲㈰攴㈴㠱敢㐵㘳㘱慤愹㠳㥣昹㉣攱昵㠰㔴ㅤ㝡愴敦捡㔱㙦㘰㘵㤷〲摢攱㔹㘰㌹挷晣㘶〳㌵扡㔳㝣㠴㈱愳㘱愸㘹愸〴昴攰㉦㙣㜰㐶ㅦ㠲㥦㠴㡥㐴ㅤ㠹〸㑢昰〳愵㐳㑢敤㠶づ㠸㔸昴㕤㘲㝢㍢㜴戹愹㍤挰昴㐲摢㡡㡢㡣慣㠱㐷㙥戲㍥㤱㥤挰㝦户㠶㈴㐰㈴㙢捡㝡挲捡攵捣愹〹㌲㐹ㄴ㜴㠱㍢昵愸ㄱ㔸㤳㜲慦搸㥥改慦〹ㄷ摢敤㠲晦〸户愹戴ㅡ㔴っ愵慣ち㘱换ㄴ摣㤶捤ㄷ㐷慣㠲捦ㄸ㜵㐸㐰㑤㌱㠰〸㝤㙦敦㈰㉦㌱摦挵昱〳㜹挲改愶晢㡥㕢攱㐶㜹扦改㤹㝣晦㘰㘲㌹〰搶㘳晤戴㑤㈶㕢㤶㤵〱搲㈸ㄷ㤲ㅥ敡㕦㈶㡣㝦㘶摤づ挹〷晢挸〰㙡㝥昵收搴ㄲ愳㉦㙥㔰户㐸㌴〳㘱㙡㤵㈲㝤换㈹㐳㔲㈸ㄷ㐰㤰捦愹㈷挴ㅢ㜷㤷散摡ち㘵㘵㡡㐱㡥㥡攲愸㝢㤱㐴挱ㅦ㙢㤴㡦㉦愲敡〱㔵捤〷扡㐷慤搹昵㠰㠲㌷㥢㈰㉦㐴㥢愰㔵㐱㑦摡搷㌳㈵摣ㄳ〸愳㍤挳㈵扦搶攴攸戵捣㜷㝡㈹㌳收㉡㠱㍤捤㘷㝣㤳挶㘲㜲㌴ㄲ㡢挴戰㐰ㄸ㡤㐶挱㤵㈷晡ㅣ㔵㠴っ攴捤扢戱戹换㜲㄰㥣㈷㙦㙢㔱慦㜹攱扡㐱㤰戱ㄱ晦愵晢㝡㝤㈵㝢ㄱ戴〷㕡㜲㈸㍡㤲摣㡦㈸㕤㠲㙥㕡つ㙥㌲㄰㑦挳ㄳ㜵改っ敤ㄶ㘷ㅦ扤昹㔱〴摢つ换昸㝦㈷换昲㥥昶改㘷㔷〱戳捦ㄲ捦㜴㈸晢㜷㝤愱㐴㍡㝡戶扥ㄷ慢㝤㔰㈵㈲捡慦㠰㙥㌷搵㈴㈶㑡搲扡搴㔲搶㙣㌳愸慢㜵㙡㉦搷〳ㄸ㠳晣㑡搳㔰捤㈷摡㝦㕦〲搴㡦㘱㤲愵摦㠷搵㈸㔴㠹㐴㈲挴㑦㌵愱敦ㄷ晤㐸っ㤱㜵㤰㤰ㅢ㜱〰〳㕣攲扣㑦捣ㄲ愹㐱㕥ㄶ㙦㘷㘵㕡挱㜷ㅢ㄰㥤搸㌰捥㉣㠰㙤㠲捤慦摡㈶㘵ㅡづ㤴㈱晢㡢㐱㔲挶㔵攱搹ㅣ挲㑥㌴愲㈸㐹㙤搰㕥昳ㅤ㕥㐷摡ㅡ散捥㉥攷户昰晦敤挲昴搳㜸戰㐴〲挳㡦㝥〰慢㠳㔰㈹愸挹㍢昶㠶㕤戰㘸㥦㕢慥晢㙢㘷㐱㤵㤴㠷㐹て㉦㌰㍢戸㜷敢㌰㠴㔱攲㡥㡡昱㌹㐶〱〰㔹〵㜰㐰㥣ㄱ㔷㡣つ愴㠸㐵㘳挲ㄸ扢摣㜰摣扡㙣搳㌵〴敦挳㕢㐹㤰戵ㄵ㥡㍣昰㐵搴㍦戴㤵㕥昴ㄷ晣愰㘸昳㠶㐳㕡㐷〶㤰㐳捡㤵㍡昵〰扢ㄸ㐰搸慤㈶昹㡤〶㌵〷挸㔸昶㥢慣㐶攷㡢㜷〳晡挱㑤㠵㐵ㄲ挰㈷㘹㤲㉡㑢㔰戶攷㜸ㄲ扡㐴攴攵㤱㜷攷慥扤昴敡搳㉡挰愹〴づ〲㉥愲愰㌳㙥〷㈰㌱㍦㐹昷㠴攵扤㤸㝥㍦〳㑦ㄶ扢攱搰㍣㘱㘰搸㍥攳扡摢㘹㠶㠶搷㤵〸㠷摥㜲㌷㈸ㅢ愲㑣ㄸ㕦戲㌷挷搷㉥挱㠵つ愲㌱㈳愶㐹㈳㝤㠱㐰㥣ㅢ搱㘹㥢㜷愵晣〲㤸㜸㠷㠲攰㉢㌳扥㡡㐹戵㘱㐰㤲ち㍤㉣㤲㜲つ㔸つ㤴て愱㌵收攱㌳㐹慣㑡慣㜸晥㥡㈷㈴㔷㌸收㍡挸㔰㡦挷昱ㄸ〹昸ㄳ㘵慡㘳㌶ㄱ〵搱㝢㝣㤰慥挲㥣㜴攳ㅤ㌷㙦㐲㜸㘸㍦摣㔲昸㜰慢㌰㉡㕥㘷㥡攸㠰ち搳敥ㄵ㥦慤㔴㝤㝦〵㕦ち㐳愲挷敢㤴〶昸㤲㑡扡攱㜳㄰摢㘰晢搱㘸捦㙢愹慤㜷㈴㘲㐶㉣戲㘵昵㝥㘸㐵㑢慣㈶㝡搲㡦㜰㝥㝣㘵㝤昶晤㙢㙦㑦て晤㔹晡㘴慣㕣晣㈰戹㘷㐴扡摡㈶㝣㍡㝥攱晤㤹㥦㍦㍥昳摥㡢散慤晤㙦〴て㉡ㄸ㐰㙥㉢㜸て挳挴㕤搶〶㜶㔵散挰愱㐹㉢㌴つ㙣㙢ㄶ愰ㄱ㈴㔶㘶摣慡搴攱搴挵戴㌵挷㙣搳戱㍤㡡愶〳㈹㉢扥㍡捦搳㘵㐸愲㤶㝣㝣攱晡㕥摡慡㌰攲㜱㡣㌵㕥慤戵扢愷㈷扣㐵戱昲戶挷㘱ㅢ㠱㤷搸摥㘵㈱㥣挳捤㌵㕤㙦㡥㌴昸摤攰㑥攲愳〷愸〷㑡〸㕥戲㈴换㤲㈶㙢摢昴㠸㠸晡㄰戰㝡慣换〳㥦捣㐰〴挶捦㈷搴捣㔸愰摣㑣つ攲㜰〶搲搰っ〷慤㔲㐸挰㘴〱㜹㌲㘶〸㤸ぢ〰搲㈱〴摥㝥戶㠵づ㤰ㄲㅦㄸ摡㘹㜰㜴㔰㌴摦㐸〷㐵㜶昳㌰慣㤱㌰搹㄰摥昳㐸扢㠱㥤㘱っ摣ㄸ挷搵愳㔰摤㔳挸ㅢ愱㘱㜷晣㐳㝤ㄴ㠶㠷㘰戸㉢攷ㅢ挶㌸㉦㤲㥡挷愰㈱扥㈵㐸㘲〷散ㅤ㠳慡㔳㠶㜱㈷㜴㘸晤㌸㔴改愸㠴昳搱㐳搵㉣昶㘷ㅣ㈷搳昱㌱慥㍥㡥㐳㍤摦㍣搴〹ㄸ㝡㌰て㝡㈳㐱挹㠷㌷㔵㠹搸っ慤㡤愰㐹ㅥ㕦愳づ㍣㠲搷ㅤ扥㉥㝤搳㜶㥡捣㉢㕦㡣晥㜱㌱扤昸搶户㜳㍦㕣㝢昶捤て愵慦摢㠴晥慦㄰挳ㅤ㌱ㄵ㤴散愹㐱㠰戱㈵搵ㅤ敦㝦㔷捣挲㍢愱㠵㝡㠸㐲㡥愵〸㌷㠸挹㑦㙥㡦㔷〷戴昱扡㤴慦㐰敡晦挰〷敦戵ㄷ㜳て挳㠸㝥ㄲ㔹㘳搵㡦扢㤸㈶㤶昰ㅣ㝤改㙣㌲㠹㈸㕢㜹晤愳㌳㝦㑤㍥㌷㤳晣〷㕦摣㠹〱</t>
  </si>
  <si>
    <t>㜸〱捤㝤〷㤸ㄴ㐵晡晥搴㠶㘱㙢㤶搰ち愲㠲㈰扢扡㈶㜰挹㐱㤰戸㑢㤲愰戲㠰㥥愲换戰㍢㉢㉢ㅢ㜰㘶㤷㈰㉡㠸攸㈹㤸㜳捥㤸搳㥤㜲㘶㍤〳㥥㘷㡥㘷捥攱昴捣㘷扡ㄳ挳晦㝤扦敥ㅥ㙡扡㙢㜶㤶晢摤晦㜹慥㥤昹慣晡扥户扦慡昷敤慥搹㤹敡敡㈶愲㈲㤱挸㙦搸昸㝦㙥〵㉣散㔰戵㍣搵㤲㘸㉣慦㘸㙥㘸㐸搴戴搴㌷㌷愵捡挷㈷㤳昱攵搳敢㔳㉤昹〰㐴慢敢ㄱ㑦ㄵ㔶愷敡㡦㑣ㄴ㔵㉦㐹㈴㔳〰ㄵ㐶㈲㐵㐵㍡て昱敤扤户攳㔷㌴昷搲〵㌴㐰㐵㜴㤴愶〳㑤ㄱ㡤愶㠹搱ㄴ搳㜴愴改㐴搳㤹愶ぢ㡤㐳戳ㄵ捤搶㌴㕤㘹扡搱㙣㐳搳㥤㘶㕢㥡敤㘸搸扥敥㐱搳ㄳ愶攳づ㌰戳㉢㈶散扢攰㜰戰愹㙡㘹㑥㈶晡昵㤹敢昶㜹昴挰㠱攵〳换〷つ摥㙢㘰昹㠰㝥㝤㉡㕡ㅢ㕡㕡㤳㠹搱㑤㠹搶㤶㘴扣愱㕦㥦晤㕡ㄷ㌴搴搷㑣㑢㉣㥦摤扣㈸搱㌴㍡戱㘰挰攰〵昱㈱㈳〶づㄹ㍡戴㙥慦扤㐶㜴散㠵捣㌳㉢㈶散㤷㑣搴愵晥㕢㌹㝢㌳攷扥ㄵㄳ捡㘷㈶㕡晥㕢㌹㜷㐴㑥愴慣㙣㙥㡣搷㌷晤㤷㤲ㄶ昲㤸づ慤㑣搴搴昳攰㈷ㄲ挹晡愶挳捡搱敤っ愱㔱ㅢ㕥㍥㍥㤵㙡㙤㕣捣昳愸㈲搱搰㌰㉢㔱㈷〷扤戱㌲搵戲㕦㍣搹㤸敡搸㐸晤ㄲ挹㐴㔳㑤㈲搵戹㜱攲戲㥡㐴㠳〷㑣ㄵ㌵捥㡤㈷㘷挶ㅢㄳ〵㉣㜴㘹㜴㡦攱搴摡㐴㔳㑢㝤换昲㑥㡤㜳㔲㠹㔹昱愶挳ㄲ㠴ㄴ㌶㑥㙥慤慦㔵〵〵㜸㐵昲㜷戵昵㑣づㄴ晡搳㔸戱㌰㥥㙣㤱ㅡて攱㐰ㅢ搶㌸㕤㠴㐵㐶扦㜸㑡昵〹散挵㘳㔶㔵摦㌸㉤㤱㙣㑡㌴戰ㄱㅥ挹扥〱㤰〸攴ㅥ㠷戴㔲㍥ㅤㅥ㈵㔵散つ㍥㜲㘱㉢搱㍥㌰扤㘷㌶㈷ㅢ㜱㐲捥㐸挴㥢㐶て㈸ㅦ㌰愸㕦㔵㑢㙤㘵㘲〹换〳㠶敦愵㑢㠰搱愵㐴敦〴㤳㍦㜵昰〸扤㌳㕤㘵㌰慡攰㜵っ㜰㌳㉤〷㔹㕥㜵㍣慦㝡㐱㕥㜵㑤㕥㜵㙤㕥㜵㈲慦扡㉥慦晡戰扣敡㠵㜹搵昵㜹搵㠷攷㔵㉦〲挶摦㡡㍡㜴挸昳戶㌳摦晦改敡慢㍦扡㝢攲㜹㘷㕤㝤㝥㙤晦㑦㠷㉢㡥㘹昹㐸搸ㄵ㠵㕥㠱㙥づ㌵扢㌹㐲敦〶㠸摥ㅤ㈶扡〷昷㥡㍥㘴㠴敥㑢㔷㍦ㄸ愵㕥㐴㉦搹搳〳㈲㡢搶摦㜷散愱攳捦㌸昰慣㝦慣ㄸ晣昲㝡挵㑦っ㘹愲ㅣ㠵㥥㤹㑤っ㌴㕡ㄸ慡晢㌳摢〰㤸攸㐰敥㌳㜱挸㌰㍤㠸慥挱㌰㑡㍤攵㌵搰㜸搲㔶攷慤㕥㜲敤㤴㍢扦㙤㔸戰昶搲ぢㅡㄵ㍦㡤愴㠱愱㈸〴ㅡ㌰㤵ㅥ愴㠷㌱摢㜰㤸攸〸敥㌳㝤挸〰扤ㄷ㕤㈳㘱㤴摡攸㌵搰㙦愷扢ㅦ戹㙤摥㤴〹㌷㕥㜴摦ㅢ㐷搵㝦㜴愲攲㈷㥤㌴戰㌷ち㙤㌶㌰㥡搹挶挰㐴挷㜲㥦ち㌴㌰㡥慥昱㌰㑡㍤攰㌵㔰㕤㌲戲㈹昹搱㍤攳㑦㔸㜸攸ㄵ捤㙦㡦扥㕡㜱㐰㐹〳ㄵ㈸〴ㅡ挸㤴愸㤲搹㈶挲㐴㈷㜱㥦㈹㤰㘸㌲㕤㔳㘰㤴扡搳㙢㘰摤愹搷㕤㜱改㥢ㄷ㡦扢攷捥㕦搶㤴慥ㅢ㜳戶攲㈷戴㌴戰てち㠱〶㌲㈵㥡挶㙣搳㘱愲㌳戸捦ㄴ㌰㤸㐹搷扥㌰㑡摤收㌵昰挴慤搳㠷㝦㌸㈰㝦晣戹慦摥㕤昱㐰摤㥢敢ㄵ㍦晤愵㠱晤㔱挸㜱ㅥ捤㘲扥㉡㤸攸㙣敥戵て捥愳㌹㜴捤㠵㔱敡㝡慦㠹敤㘶㝦㌶户㜰摡㑢㤵慢〷㍣㕦戲㜴摤㡦ㄷ慡㘲㠲昱㡥ㅥ〸㤳愳㠹摦〱愲て㈲昸㘰㤸晣㐹㘸㘲ㅥ㕤㠷挰㈸㜵愵搷挴愶㐷昷㍢㘰昱㄰㘷攲攵扤晥㍣昶昲搳户㝢㐳昱㉦㤷㌴㔱㡤㐲㥢㌲捤〷㐰挷㘱愲ぢ㘰搰挰〰㕤㐳㔷㉤㡣㔲ㄷ㜹つ晣愵搷㜹㈳㜷扢愹昳㠴㘳㥦ㅦ㜹捥㠶㍦扦戲㔴昱慦愲㌴㔰㠷㐲づづ㠷㌱摦㐲㤸㘸㍤昷㥡〲づ㠷搳戵〸㐶愹戳扤㈶㕥㝡㜵攳愹愳㙦ㅤ㌸敥搴㜷㌷慣㕢㜲昱ㄳて㉢晥捤㤵㈶ㅡ㔱㘸㤳㐳ㄳ戳㌵挳㐴ㄷ㜳㥦㑡㜰㌸㠲慥㈴㡣㔲愷㜸つ㕣㜷捥㠲户㕥摦攵晡㡡昳㥡㝢っ㤹晡攲搱ㄷ㉡晥㍤㤷〶㕡㔰挸挱愱㤵昹㤶挰㐴㤷㜲慦㑡㜰㔸㐶搷㜲ㄸ愵㑥昰㡦挳扢㌵愵㈷ㄶ㕦㍤昱㤶㜷摦敤扦摢㕤搷收㉢㝥㕢㤰㈶㔶愰搰㈶㠷愳㤸敤㘸㤸攸㌱摣㘷㌲㌸慣愴㙢ㄵ㡣㔲㉢扤〶㥥戸㝤搶戰㝦搷㤴敦㝢㔵挱㕤㜳攲戵搷㥤慤昸㑤㐴ㅡ㔸㡤㐲づづ挷〱愲搷挰㐴㡦攷㕥㔳挱攱〴扡㝥て愳搴㌲慦㠹㡤㘵㘷㍤戹㜲愷换挶慤㝥攷攴て㕦㈹攸晥㤴摡㥡㘰扣愳㈷挱攴㘸㘲㉤㈰㝡ㅤ挱㈷挳攰㠳㙦㠴㍥㠵慥㔳㘱㤴㍡挲㙢攲愶㌷换㔶摤㜹收捣㡡㜳㔳ㄷ㝦昷㠷㤳ㄳ敦㉢㝥㡢㤲㈶㑥㐷愱㑤㤹捥㘰戶㌳㘱愲㘷㜱㥦愹㤰改㙣扡捥㠱㔱敡㜰慦㠱搶㙢㍡㍦㝥攴敤户㡤扢扡㘵昶㐹㝦晡㈴戵㔸昱ㅢ㥡㌴㜰ㅥち㠱〶㌲㍦㤷捥㘷戶ぢ㘰愲ㄷ㜲㥦改昸㕣扡㠸慥㡢㘱㤴慡昱ㅡ㜸敥搸晥慦㥥昴晡摣〹搷㕤晤挸愶ㅦ晢捦㝥㐹㙤㐳㌰摥搱㑢㘱摡㙣攰㌲〰昴攵㠴㕥〱㤳㍦つつ㕣㐹搷㔵㌰㑡捤昳ㅡ㤸扥敢晣㘵㈷㕤㜷晥㤴戵㑦㐷ㅥ扦攰㤸て㐷㈹㝥戳㤴〶搶愳㤰攳㈸㕣挳㝣搷挲㐴慦攳㕥㤳㜱ㄴ慥愷敢〶ㄸ愵收㜸㑤㑣㍥㘲搴愷ぢ㡦ㅤ㌴晥愲愲㜹㘳慥扣慥改㘶挵敦慤搲挴㑤㈸攴㘸攲㘶收扢〵㈶㝡㉢昷㥡㠶㈶㙥愳敢て㌰㑡捤昴㥡昸㜵挸扦㥦㍡㜲㜶改㍥户㕤㌷㘶挵戰昹晤晦愵戶㈳ㄸ敦攸敤㌰㙤捡㜴〷〰㝡〳愱㝦㠲挱㠰ㅢ愶敦愴敢㉥ㄸ愵㈶㝢つ捣㤸攴㜴摤昳㜷㕦㑤戸攴换㘷㝦晥㙣挳昸ぢ搵昶〴攳ㅤ扤〷㈶搷户㤵㝢㠱搱昷ㄱ㝤㍦㑣晥ㄴ㝣㕢㜹㠰慥〷㘱㤴ㅡ攷戵昱搳㡡ㅤ捥㜹收㤰㠲捡㡢㉥改昱摤㜵つ敢搶愸ㅥ〴攳ㅤ㝤〸㈶㠷㑥て〳愲ㅦ㈱昸㔱ㄸ晣ㅤㅤ愱㌷搲昵ㄸ㡣㔲㝢㜹㑤散户㜲㐹换改㡦扦㌴㙤㝤昳㡣晤ㅦ㍦㜹晤㡢慡㈷挱㜸㐷ㅦ㠷挹㐵攳慦挰攸㈷㠸㝥ㄲ㈶㝦ㅡ㘸㍣㐵搷搳㌰㑡つ昲摡愸戸愹敥敤て慦㥡户敦ㄵ㡢㙦㝥愷㘳挵㔵㉦㜷㝣ㄶ攱晤扤㉦㜹㤵挹昸㔲㝣㙤摥晣㡤㝣㔰㌹扥搱戵攷愷〸㝥㠹搴つ慤ㅢ㕥㌷㜰㘰敤搰〱昱挱昱挲ㄲ愴㙤敦㜷㕥㝥㍣㜶慣㍢愰扥愹戶㜹愹㝣〹摥㘱㐲㍣㤵搸晣㥤戸慦ㄷ㥢搰摣摡㔴㥢敡㘹て㔶戵挴㕢ㄲ㍤㠲戱捤㐹㐲扢㔵攱㈷㐲㈲㈵敤昵づ敥㌶㌷摥搰㥡ㄸ扦慣摥つ昷ち㠴昱〳愱㜹㐱昶攸愴㘴攲㠸㜴㌴搴愳昱昸〵扢㐴㜲㠷㔸扡㈱户㕦㝤㉡ㄶ㌶愷ㄲ㑤搲扤扥㡤晢搵搷㉣㑡㈴慢ㄲ晣晤㥢愸ㄵ慡摢㌰攴晤㑡改扢㙦ㄳ㠸攲㜷㐷㙤愹改慤㥢戸慣㈵搱㔴㥢愸㐵㝦ㄷ㈷㤲㉤换㘷挷ㄷ㌴㈴扡㘷㐰摣㌶ㄱ搸㍥挳㍤愹戹愶㌵㔵搱摣搴㤲㙣㙥挸㡣㡣慦㕤ㄲ挷㉦愳摡ㄹ捤戵〹晣戰㈹攰ㄶ㔱㤱晣㝣愵㈲㝢搸㝥㕤㌰㙦慡㕣づ㠴㜱㠸㝢攱㤸㙦㤷㜹摡㤵捦〲㍢戰㘸㐸昰㥣捣摢㌹㐷㌲挹换㌴扢㘷〷ㅡ㥣㌸㔹㐰昴㙥搹搱搲挷昴㤱晢晦ぢ捥换敢敡戱㥦戸〴扦ㅥ愷挴㥢㙡ㅢㄲ挹㌶愷㍡ㄴ㝢愴㥦㠳㈹散㡦搱㥣㔵扤〲㈰搴㌲戵扣㜰㘹㝤㙤换挲攸挲㐴晤㘱ぢ昹摤〶搳㈱㐵㐵㤴㌶戴改ㄷ攰搲㉦搲扣〴ㄳ㡢㐵愲㉦ㄳㄴ㡤改扦戹昵挲㔲晣㝦换㝦㤷收㘱㉦㉤扦㠳㌱㘹㤱㉡㙣㥣搴㥣㑣攵攷摢㔸㑥㠹愷ㄶ戶昰昴㙣㍢挸㝣慦搰扣ち㔳戸㌳㑣捥㥦扤㕤〰㉡攰慦晢㑥㡤㤵㠹扡㌸收㔴㘴㜴慢㜸㘱愳晢㌳扤㌲㤱慡搱晣㍤㍦ㄵ㘳㘵㔹ㄴ㈵っ晥㡥㡤㍣晢ㄳ换㕡㉡攳㉤昱づ㡤㤸ㄹ挰㔱搲〰昵㤵扤摣ㄲ昷散㈴㍥㝦敦㤸㔷㐳〶㐷㡡㐶㤶㘲㜱戸㤹㌰㜰㌰㕥㈲昹㥥㙤㥢〴晡摥ㅢ㈴愲挱ㄳ㍤昳ㄷ㍥㈶ㅥ㙡㈷㈷㥡㘶㉦㕦㥣㐸ㄱ㕥ㄴ㙤㔳捡攰昰㘲戲㝤㙢ㄶ捣㘹愹㙦㐸㤵愳愷㤳㤳捤慤㡢晦㥢㜹㤸㑢扦〶攳㙦㠵扢攰㉣㙥㍦㈷挸ㄵ改戰㠴挷愶扡㍡㔲挴㙣昴㐴摦㠰挱っ挳㜰捤㌳ㄶ〹㝦挳晦㘴搳㙦攱㝦㌱捤㜸㤶㔸㘱ㄹ㘲㕢㌲㈳㔲〸㝣挷㐶愸㌴㍢㤹㤰㌹㥥㈲愹㐰昱㑥㡤〷㌴㈷ㄷ㉤㘸㙥㕥挴㜳慡戳搴㔲ぢㄳ㠹ㄶ捥㥢ㄴ㝢昳㐴㌲ㅦ愴㔴㝥㝥挶散㠷㌱挱戲㈳昲㐷摦㠳改㌴扥愱愱㡦㥦㌱ㄵ㝤ㅦ慥㝣捣攰㐴㍦㐰㘱愷〹㤸㉣㡡户㘰㈸ㅤ㤶㤸ㄴ慦㑦昲㜴㡤㜳㌶㙢捦愵㤸捥㑡㤵㉦㙢㐸㉤㔳㍢㐰〸捥㕥㍣晣晡摡敢㐷㜴晥㘹搲〳㍤慡㉡㌷ㄴ㜷敤愶㝡㝡㠱搰捣挹㙥㐸㕤㠲户晥ㄸ㐶㙤てㄸ㍦㘴㔰捥摣昴㈷愸敢㑦㘹晥〱㠳㡦ちㄱㄷ㥦ㄴ㥦扢㔵戵㍢晥捦㑦ぢ晤〵捤㤷㌰慡㉦っ挷慡晥ち挶摦㤴㠳晣㍣〵攴㌰㝥〳㌷扥㘶㕢づ攳户㠸挴㌴攳攱挳㈸㌱搵て㌱ㅥ㑡㑤改㌴挵搲ㄴ㑡㐵㤱摣㉡㐲愱ㄷ〸捤敤昴挷㙥㈲挲捦摣㍦ㅦ㌰扢〸扦戲つ㡡愳㜹ㄲㅡ㈲攴戹㔵㌵〰㌱ㄱ㈱ㅦづ捤㘹㙣㌵〸㉥ㄱ愱㄰㌵㝦㔳㍦晤㙡㠸搰〱ㄱ晣㕡ㅡㅡ㈶慡ㄱ㠹㘹挶戳挴搴㘰愴戴㠹昰㌵ㅡ戰㡡昰㤵ㄷ〸捤㍦つ㐳愶ㄲ扣昵搶㘸㑥㝤〱㤸㕤㠴㙥散捤㌶㌴摤㘱っㄱ戶㜳慢㙡㌸㤲㠸〸摢ㄳ搴〳㐶敤〵㤷㠸搰ㄳ㌵㝦㔳ㅦ㥡㈲昴㐲㈴㝦晡攰扤挲㐴㜷㐴㈴愶ㄹ捦ㄲ㔳㈳㤱搲㈶挲敢搹㐴㜸捤ぢ㠴收挸㐶㈳㔳〹摥㝡㌷㌴愷㕥挹㉡挲ㅥ散㑤㕦㥡㝥㌰㠶〸攵㙥㔵㡤㐱ㄲㄱ愱㍦㐱〳㘰搴㌸戸㐴㠴㠱愸昹㥢㝡挶ㄴ㘱㌰㈲昹ㄵ㌶ㄱ㠶㈲ㄲ搳㡣㠷㐵㤰㤸ㅡ㡦㤴㌶ㄱㅥ捤㈶挲㈳㕥㈰㌴㡦㔷㠹㑣㈵㜸敢㌱㘸㑥㍤㤴㔵㠴㜱散捤㜸㥡〹㌰㠶〸㤵㙥㔵㑤㐴ㄲㄱ㘱㈲㐱㤳㘰ㄴ愷昹㐴㠴挹愸昹㥢扡换ㄴ㘱㉡㈲㤸㈷戲っ㠷㘹㠸挴㌴攳㘱ㄱ㈴愶愶㈰愵㑤㠴㕢戲㠹㜰戳ㄷ〸捤㌵㑥㐳愶ㄲ扣昵㙣㌴愷㙥捣㉡挲㕣昶收〰㥡〳㘱っㄱづ㜲慢㙡㍡㤲㠸〸〷ㄳ㌴て㐶捤㠴㑢㐴㌸〴㌵㝦㔳㔷㥡㈲㔴㈳㠲摦愴㤶攱㄰㐷㈴愶ㄹて㡢㈰㌱戵㉦㔲摡㐴㌸㍦㥢〸攷㜹㠱搰㝣攸㉣㘴㉡挱㕢ㅦ㡥收搴㌹㔹㐵㘸㘰㙦ㅡ㘹㥡㘰っㄱㄶ扢㔵㔵㠵㈴㈲挲ㄱ〴㈵㘱搴ㅣ戸㐴㠴ㄴ㙡晥愶㑥㌶㐵㘸㐵〴ㄳ慢㤶扦づ㑢ㄱ㠹㘹挶挳㈲㐸㑣捤㐵㑡㥢〸慢戳㠹㜰慣ㄷ〸捤搸晥づ㤹㑡昰搶慢搰㥣㕡㤹㔵㠴搵散捤㜱㌴㙢㘰っㄱ㑥㜰慢敡㈰㈴ㄱㄱ㝥㑦搰㠹㌰㙡ㅥ㕣㈲挲㐹愸昹㥢㕡㘲㡡戰づㄱ捣捣㕡㐴㌸〵㤱㤸㘶㍣㉣㠲挴搴㈱㐸㘹ㄳ愱㈱㥢〸㡢扣㐰㘸㑥㜹㍥㌲㤵攰慤捦㐵㜳慡㍥慢〸攷戳㌷ㄷ搰㕣〸㘳㠸㜰戱㕢㔵㜱㈴ㄱㄱ㉥㈱攸㔲ㄸ㔵〳㤷㠸㜰ㄹ㙡晥愶收㥢㈲㕣㠱㐸晥㈴摢㜰戸ち㤱㤸㘶㍣㉣㠲挴㔴㉤㔲摡㐴㤸㥢㑤㠴㌹㕥㈰㌴敦捤戹散ㄲ扣昵㑤㘸㑥㔵㘵ㄵ攱ㄶ昶收㔶㥡摢㘰っㄱ晥攸㔶搵㐲㈴ㄱㄱ㙥㈷攸づㄸ㜵㌸㕣㈲挲〶搴晣㑤敤㘳㡡㜰㈷㈲昸㘰戴㥣〹㜷㈳ㄲ搳㡣㠷㐵㤰㤸㕡㠴㤴㌶ㄱ挶㘵ㄳ㘱慣ㄷ〸捤捣㌷㈱㔳〹摥晡㘱㌴愷㐶㘷ㄵ攱㔱昶㘶㈳捤㘳㌰㠶〸㡦扢㔵搵㡣㈴㈲挲㕦〹㝡〲㐶ㅤ〱㤷㠸昰㈴㙡晥愶㠶㤸㈲㍣㡤㐸㝥愵敤㑣㜸ㄶ㤱㤸㘶㍣㉣㠲挴㔴ㄲ㈹㙤㈲散㤱㑤㠴摤扤㐰攸敡㐱㉢㌲㤵攰慤㕦㐵㜳㙡搷慣㈲扣捥摥扣㐱昳㈶㡣㈱挲摢㙥㔵㉤㐱ㄲㄱ攱ㅤ㠲摥㠵㔱换攰ㄲㄱ摥㐳捤摦㔴㙦㔳㠴て㄰挱慣愸攵㑣昸〸㤱㤸㘶㍣㉣㠲挴搴㜲愴戴㠹搰㉤㥢〸㕤扤挰愶攰昵㡤愳㤰愹〴㙦晤㈵㥡㔳㕢㘵ㄵ攱㙢昶收ㅢ㥡㝦挲ㄸ㈲㝣攷㔶搵搱㐸㈲㈲㝣㑦搰て㌰㙡㈵㕣㈲挲㡦愸昹㥢㉡㌲㐵昸㌷㈲昹㤳㙤㘷挲㈶㐴㘲㥡昱戰〸ㄲ㔳慢㤰搲㈶挲慦扦㘴昹摡晣㡢ㄷ〸㕤㠳㌹づ㤹㑡昰搶〵㜹攸昶㈶挰散㕦㥢愳〸敢づ㌴㐵㌰㠶〸㌱户慡搶㈰㐹㈹ㄳㄵㄳ搴ㄱ㐶昱〲㡤㠸搰〹㌵㝦㔳晦㐴ㅢ改ㅦ㔰㕤㄰挱㠵㄰换㤹戰ㄵ㈲㌱捤㜸㔸〴㠹㈹㕥晡戱㠹昰㐹㌶ㄱ晥敥〵㐲㔷㠹搶㈲㤳㠸搰〳捤愹㡦戲㡡戰〳㝢搳㡢愶㌷㡣㈱㐲ㅦ户慡搶㈱㔱㈹摥扡㠴愰㔲ㄸ挵㑢㐸㈲挲㑥愸昹㥢㝡搳ㄴ愱っㄱ晣㠰戲㠸戰㉢㈲㌱捤㜸㔸〴㠹愹㔳㤱搲㈶挲ぢ搹㐴㜸摥ぢ㠴慥㘳㥤㠱㑣㈲挲〰㌴愷㥥捤㉡挲㈰昶㘶㌰捤㄰ㄸ㐳㠴㘱㙥㔵㥤㠹㐴愵㜸敢攱〴㡤㠰㔱㘷愳㉡㈲散㠵㥡扦愹挷㑣ㄱ㐶㈱㠲ㄹㄱ换㌷挶搱㠸挴㌴攳㘱ㄱ㈴愶捥㐱㑡㥢〸昷㘵ㄳ攱㕥㉦㄰扡搶㜶㍥㌲㠹〸㤳搰㥣扡㍢慢〸㔳搸㥢愹㌴晢挰ㄸ㈲㑣㜷慢敡〲㈴㉡挵㕢捦㈰㘸㈶㡣扡〸㔵ㄱ㘱㕦搴晣㑤摤㘶㡡戰㍦㈲㤸㑦戰晣㜶愸㐲㈴愶ㄹて㡢㈰㌱㜵㌱㔲摡㐴戸㈶㥢〸敢扤㐰攸㝡攰㘵挸㈴㈲捣㐳㜳敡慡慣㈲ㅣ捡摥㔴搳捣㠷㌱㐴㔸攰㔶搵攵㐸㔴㡡户慥㈱愸ㄶ㐶㕤㠹慡㠸㤰㐰捤摦搴㠵愶〸㠷㈱㠲㡢㜲ㄶㄱ敡ㄱ㠹㘹挶挳㈲㐸㑣㕤㠵㤴㌶ㄱ㑥捦㈶挲㘹㕥㈰㜴捤㤲搷㈱㐵㠴㈴㥡㔳愷㘴ㄵ愱㠵扤㘹愵㔹〲㘳㠸戰捣慤㉡㕥换㉣挵㕢㉦㈷攸㐸ㄸ挵ぢ㥡㈲挲ち搴晣㑤慤㌱㐵㌸ㅡㄱ㕣晣戴㝣㈶慣㐴㈴愶ㄹて㡢㈰㌱㜵〳㔲摡㐴㌸㌲㥢〸换扤㐰攸慡㉡慦㤴㡡〸㈷愲㌹戵㌴慢〸㙢搹㥢㜵㌴㈷挳ㄸ㈲㥣敡㔶搵㉤㐸㔴㡡户㍥㡤愰搳㘱ㄴ㉦戹㡡〸㘷愰收㙦慡挹ㄴ攱㉣㐴㜰㈶㔸㐴㌸〷㤱㤸㘶㍣㉣㠲挴搴ㅦ㤰搲㈶㐲㙤㌶ㄱ㙡扣㐰攸扡㉦慦收㡡〸㤷愲㌹ㄵ捦㉡挲攵散捤ㄵ㌴㔷挲ㄸ㈲㕣敤㔶搵〶㈴㉡挵㕢慦㈷攸ㅡㄸ挵换挲㈲挲戵愸昹㥢㍡搰ㄴ攱㝡㐴昰㘵挹㌲ㅣ㙥㐴㈴愶ㄹて㡢㈰㌱挵ぢ捥㌶ㄱ㘶㘶ㄳ㘱㠶ㄷ〸㕤㥢扥ㄷ㤹㐴㠴㍢搰㥣㥡㤶㔵㠴㍦戱㌷㜷搲摣〵㘳㠸㜰㡦㕢㔵昷㈱㔱㈹摥晡㕥㠲敥㠳㔱て愰㉡㈲摣㡦㥡扦愹〹愶〸て㈲㠲昹〴换㤹昰㄰㈲㌱捤㜸㔸〴㠹愹〷㤱搲㈶挲㠸㙣㈲っ昷〲愱㡢攷て㈳㤳㠸昰〴㥡㔳㐳戳㡡昰ㄴ㝢昳㌴捤㌳㌰㠶〸捦戹㔵昵〸ㄲ㤵攲慤㥦㈷攸〵ㄸ戵ㄱ㔵ㄱ攱㐵搴晣㑤昵㌳㐵㜸ㄹㄱ㕣㠵户㠸昰ち㈲㌱捤㜸㔸〴㠹㈹㕥戳户㠹㔰㥡㑤㠴ㄲ㉦㄰扡扣捦㉢昶㈲挲扢㘸㑥敤㤸㔵㠴昷搹㥢て㘸㍥㠴㌱㐴昸搸慤慡㈷㤰愸ㄴ㙦晤㜷㠲㍥㠱㔱扣昴㉦㈲㝣㡡㥡扦愹敥愶〸㥦㈱㠲㘵〲ㄶㄱ扥㐰㈴愶ㄹて㡢㈰㌱挵㐵〵㌶ㄱ㍡㘶ㄳ愱搸ぢ〴搷ㅦㄴ昲㝡收ㄶ㕣㌷㉥〶㕣搷捤慤㑦㉣攵㠵慥捥㜵㔸㜱㕢搱㥡㙡㘹㤶慢㜲㥤敡㉡㥢㘷㌶户㔴搶愷ㄶ㌷挴㤷㜷慤昳ち〷㉣㑣㌴攱㥡㜹ㄲ㤷捥〳扥收挵㡢ㄳ戵扡慥慡戹㌵㔹㤳㤸㕡昹扦㜰㑤㕤㡥ㄵ慥ㄱ㈹ㄵ挹㔳搸晥戳换挴㌸〳ㄴ捥ㄴ㙣㤱挲ㄷ㤰㌲㜸戵㑦搶晤ㅡ㔷收愵攸〰搸㘵戳愲戳敢㕢ㅡㄲ挵㜵㜲㔵㕣捡㐵㜵㔰ㄱぢㄱ㙡㍢搴捤㕥㠸㉢㘰㤵㥤敡㈶㈷敢㙢ㅢ敡㥢ㄲ㍣ㄸ摤㕣攸昴挴㘱㔸㜴戰㕦㜳慡㥥ㄷ愵㍡搵捤㑥挶㥢㔲㡢㜹晤戴㘶昹搶ㄹ㌵戹搰㕡㔸㌷愱扥㈹㠵㘶攴㈸戲摣愵慥㙡㘱昳㔲慣昶㙦㙤㙣㥡ㅣ㕦㥣晡㥦㌸㉡㑡㡥ぢ㡤ㅣㅡ㤵愷昲昲㔴㔱㕥搱㝦㝡㝣愲㍦㘰㜴㜵㜵㔷て昷挱㜹摡㤲慣㕦搰㑡挱愴㥤㐱戰〵㌴㜲っ㈳㠵㉦愲ㄴ扣㔲㙡ㅣ挲挰㌲〷昶㌵㘳ㄵ扢昵㡡㝢晡ㄶ㡡㕥㠰敢ㅦ搱㥤㡥晦㠲搹㘷昲㥣愹㥢ㄷ〰晤㥦敥㐷㈸攴㘲㠲㜶慦户搸〶攰捥敥㈹挴㌵ㄸ㍣愳㌰㌲㜱㈶戰ㄶ㍣㉤㘳㜵㠲攱ㄹ摡㜹㜳㜱ㄲ㉥搹㜷慣㥢ㅥ㕦㤰㘸挰攵搱挶㜸㑢㘷户挲㈵ㅦ㔸慦㥥昲㘲ㄵ捤㡤㡤㜱㥥㜲㕣㜵㕦㔵ㄳ㙦㐸ㄴ搵㡤㙦㙤㘹㥥㔱摦愴敢㘰攴扣昴㕣昱㘵㜰挵㤷㠹慢㘳摤㉣慥㐰㤲㌲㜳㌵ㅦㄶ㑦搶户㉣㙣慣慦㈹㘲㠵慢㠴晥㈷捥㔵っ晥〲㠸改㙦晥㘷㐹㜰㤱㠱㝢愹ㅦ㠷扢ㅣ敢㜲㈸ㅤて㍦捥攸㍣ㄵ挵㝦敡㍦㕣愰㠲てㅥ昹愳愱㝦㐲戶㐲扣攱昰〶捦搷扦昹㠵㤵㈸挸㠷㤳攲晡ㄲ㝡昵㈶㐰㔹攰扢㠰㑢㍣摡㕣扤搰〱㠰搸昴收㜸敤愴㜸つ敥愰改攰摤㍦㔳㠴㐳换㡦㥡愴挳昵㈴ㄵ㔸愲㠴愵㑦㑢敡㙢ㄳ挹㈲㍡慡㜰㝦㔰〱㔷愲㐴摤㘳挸挱ㅣ㈹㉣㉣㉥戲戵㌵搵捦戵戳㜷㠵摥扣晦㘸㙡㈸晦攷晢㡦ㄸ㡢㑥㠱㤶晣㠹晡ㄹ㜴昴㉦攴挴㤵㉡攴ㄳ〰晣㑡挰㙦㌰㠵慦㈱ㄸ㍣㌶㤹㑢㍢戰〰㐴〳㔴㈰㜷㥥㜰搱㐹ㄱㄶ㘸挸㙡㤵㐲㈱㔲㙣慣㌲㠹扡ぢ㑣㡡晣摢㔹愲㔵㌸换ㄳ戵㌱昷昳㤵慢㔹㜸㌸昲昲ち㜰愸愳挱ㄵ㝡愱㘶㤱慣戱㉡㈱换㑦ㄴ㤷㕣㐴戹ㅥ戱㤸㠳〵昹慢㜹㘳挷换昰攲㍡昹㙦昸㥦㙣戱㤸捥〳㈶ㄲ㔳㙦挱晡挴㍢搳攳㉡〳挹㌱㐷〶愳戸搲㠰㝦晥㔱昴晦㔸㈹㉥㉦攰ㅦ慣㐸㤴㌷昴戴昷〳㔲㝤㡡㍤昸㈱愹愳㑣晣て㤴昸搹㤳㍥ㄷ㡢攰捤㝤㉥㜲〵㠳㥣㡢扣㍦捣㍦ㄷㄵ㤷㌱昸㌴㤸搳愳ㄱ〳㐶ㄷㄳ昸愵ㅤ搰㤱㠰㑥〴㜰搵〳て㜲戴㌳㙡㘹昱㜸扦㠹㐵㍣〷ㄸ㠸昷慤㤱搴㄰㙦㉢㈶摤㥡㐹㝦〶㈰㈸ㅥ㤷㈵戸攲㜵〵愴摤攲昱搸㠹㜸摤㤸㤸捣㌳挴敢づ㙦㙥昱昲戰㥢㠸户慤㈴㜱㉢㉡ㅦ㉥㡢㜸摢〱愳户㈷㤰㑢㈳㉣㠰ㅥ〴昴㈴愰㄰〰ㄱ㙦〷搴搲攲昱㕥ㅡ㡢㜸扤㠱㠱㜸摡㐸㙡㠸户㈳㤳昶㘱㔲慥㙣〸㡡挷攵っ慥㜸㈵㠰戴㕢扣㙤戰㥢㠸㔷捡挴㕣〹㤱㈱摥捥昰收ㄶ㡦㉢㈶昰挲ㅤ㔲㑣㠲㠲扣户㠷戵㘸戳ぢ㌰㝡㔷〲戹愴挲〲搸㡤㠰摤〹攸〹㠰㠸户〷㙡㘹昱㜸㥦㤰㐵扣㝥挰㐰扣ㅤ㡤愴㠶㜸㝢㌲㘹㌹㤳㜲㐵㐴㔰㍣㉥㠳㄰昱㌴挵㤳㙤㄰慣昱ㅤ㐶昵〵㐴㠴ㅡ挰㈴㕣㉤㤱㈱搴㈰㜸㜳ぢ挵㔵ㄵ㜸㘱摡㤴㐹㔰㤰㌷㤷㔶㔸㜴ㄸ〲㡣ㅥ㑡㈰㤷㕤㔸〰挳〸ㄸ㑥〰㔷㘲㠸㔰㈳㔰㑢ぢ挵晢㥤㉣㐲㡤〴〶㐲つ㌵㤲㜶愷挷晤㝣ㅢ挵愴㝢㌳㈹㔷㑤〴㠵ㅡ〷㥦㝢㤶㡤〶愴摤㘷搹㜸散㈶攲㡤㘱攲〹愸㘵㠸㌷づ摥摣攲㜱㌵〶㕥㔸慡挱㈴扥㜸ㄳ㔱戲㘸㌳〱ㄸ㕤㐱㈰㤷㙢㔸〰㤵〴㑣㈴㠰㉢㌸㐴扣㐹愸愵挵攳扤㕣ㄶ昱愶〰〳昱愶ㄹ㐹㡤戳㙣㉡㤳敥挳愴㕣㙤ㄱㄴ㡦㑢㉣㜲㥣㘵〷〰㈲㐲㑤㘷ㄲ慥挴挸㄰㙡㈶扣戹㠵攲㡡つ扣㜰㤷ㄸ㤳昸㐲ㅤ㡣㤲㐵㠷晤㠰搱晢ㄳ挸㈵ㅤㄶ挰㉣〲慡〸攰㉡てㄱ㙡㌶㙡㠶㔰搶戳㙣㉥㌰㄰㉡㙥㈴㌵㠴㍡㠰㐹て㘴㔲慥挸〸ち挵㘵ㄸ慥㔰㜲㕢㉣ㄲ㐵㠲挳戱ㄱ㄰ㄱ敡㈰㈶攱㙡㡤っ愱收挱㥢㕢㈸慥敡挰ぢ㌷愲㌱〹ち昲收搲づ㡢づ㠷〲愳慢〹攴戲てぢ㘰㍥〱㜱〲戸ㄲ㐴㠴㕡㠰㕡㕡㈸摥㔹㘷㌹愳㙡㠱㠱㔰㑢㡤愴㠶㔰〹㈶慤㘳搲㔵〰〴㠵㕡つ㕦づ愱㡥〳㐴㠴㕡挸㈴㕣搱㤱㈱搴攱昰收ㄶ㡡㉢㍦昰挲摤㙥㑣攲ぢ挵攵ㅦㄶㅤㅡ㠰搱㡤〴㜲㘹㠸〵搰㐴㐰㌳〱㕣㉤㈲㐲㉤㐶㉤㉤ㄴ敦て戴〸㤵〴〶㐲㜱㐵㠸㥦搴㄰㉡挵愴扣㥦㕥㜱㘵㐷㔰㈸㉥攷挸㌱昴㉥〰㐴㠴㕡挲㈴㕣昵㤱㈱搴㌲㜸㜳ぢ挵搵㈱㜸㘱㡥㥦㐹㝣愱戸㐴挴敦㌲㝣晥㐷敤㤱挰攸ㄵ〴㜲昹㠸〵㜰ㄴ〱㐷ㄳ㜰ㄹ〰㈲搴㌱愸ㄹ㐲㔹㠷摥㉡㘰㈰搴㔵㐶㔲㐳愸㘳㤹㜴㌵㤳㜲昵㐷㔰㈸㉥昹挸㜱㐶㜱㐱㠸〸戵㠶㐹戸㌲㈴㐳愸ㄳ攰捤㉤ㄴ㔷㤰攰㠵晢昶㤸〴〵㜹㜳ㄹ㠹㐵㠷ㄳ㠱搱㈷ㄱ挸㈵㈶ㄶ挰㕡〲搶ㄱ挰㔵㈷㈲搴挹愸愵㠵攲摤㥡㤶㌳敡㔴㘰㈰搴摤㐶㔲㐳愸搳㤸昴㜴㈶攵ち㤱愰㔰㕣ㄶ㤲攳㡣摡〸㠸〸㜵㈶㤳㜰昵㐸㠶㔰㘷挳㥢㕢㈸慥㌲挱ぢ㌷〷㌲㠹㉦ㄴ㤷㥡㔸㜴㌸ㄷㄸ㝤ㅥ㠱㕣㠶㘲〱㥣㑦挰〵〴㜰㘵㡡〸㜵㈱㙡㘹愱㜸搷愹㐵愸㡢㠱㠱㔰㕣㝤攲㈷㌵㠴扡㠴㐹㉦㘵㔲慥㈲〹ち挵愵㈳㌹捥愸㌷〰ㄱ愱㉥㘷ㄲ慥㌰挹㄰敡㑡㜸㜳ぢ挵㤵㈸㜸攱ㅥ㐴㈶昱㠵㝡〷㈵扦换昰昹㐳敦㙡㘰昴㝡〲摦戵〳慥㈱攰㕡〲摥〳㐰㠴扡づ㌵㐳㈸敢ㄹ㜵〳㌰㄰㡡㉢㔴晣㔶つ愱㙥㘴搲㥢㤸㤴㉢㑤㠲㐲㜱㜹㐹㡥㌳㡡㡢㑦㐴愸㕢㤸㠴慢㔰㌲㠴扡つ摥摣㐲㜱戵ち㕥戸捤㤱㐹㔰㤰㌷㤷慣昸㕤㠶捦ㄷ敡㡦挰攸摢〹攴㜲ㄶぢ攰づ〲㌶㄰挰ㄵ㉥㈲搴㥦㔰㑢ぢ挵㝢㠰㉤㘷搴㕤挰㐰㈸慥㘲昱㤳ㅡ㐲摤捤愴昷㌰㘹〱愶ㄸ㠲㐲㜱〹㑡㡥㌳慡〳㈰㈲搴㝤㑣挲㤵㉡ㄹ㐲㍤〰㙦㙥愱戸愲〵晤挳慤㤴㑣㠲㠲扣㡢攱昵扢っ㥦㉦搴㥦㠱搱てㄱ挸㈵㉦ㄶ挰挳〴㍣㐲㐰㈷〰㐴愸㐷㔱㑢ぢ挵㍢㤹㉤㐲㍤〶っ㠴摡捡㐸㙡〸昵ㄷ㈶㝤㥣㐹戹㘲㈵㈸ㄴ㤷愹攴㄰慡ㄷ㈰㈲搴ㄳ㑣挲搵㉣ㄹ㐲㍤〵㙦㙥愱戸敡㐵㠴㝡㥡㐹㝣愱㑡攰戵攸昰っ㌰晡㔹〲戹㉣挶〲㜸㡥㠰攷〹攰㑡ㄹㄱ敡〵搴搲㐲昱㝥㙣㡢㔰㉦〱〳愱㜶㌵㤲ㅡ㐲扤捣愴㝦㘳㔲慥㙡〹ち挵愵㉣㌹㠶摥㘰㐰㐴愸㔷㤹㠴㉢㕥㌲㠴㝡ㅤ摥摣㐲㜱㘵㡣〸昵〶㤳昸㐲つ㠷搷愲挳㥢挰攸户〸ㅣ㘱〷扣㑤挰㍢〴㜰㌵㡤〸昵㉥㙡㘹愱㜸㕦戹㐵愸昷㠱㠱㔰愳㡤愴㠶㔰ㅦ㌰改㠷㑣捡㤵㉦㐱愱戸摣㐵㠴㡡㝥〴㐸扢㝦晦㑤挵㙥㈲摥挷㑣捣㤵㌲ㄹ攲㝤〲㙦㙥昱戸愲㐶挴晢㤴㐹㝣昱㘶挰㙢ㄱ敦ㅦ挰攸捦〸攴㤲ㅢぢ攰㜳〲扥㈰㠰慢㜰㐴扣㉦㔱㑢㡢挷㝢收㉤攲㝤つっ挴慢㌲㤲ㅡ攲㝤挳愴晦㘴㔲慥㤸〹㡡挷㘵㌲敥㔹㌶㥡㔹戸つ挲摢㥣㘵愸〶㐴㠴晡㡥㐹收愳㤶㈱搴て昰收ㄶ㡡慢㙥㐴愸ㅦ㤹〴㉤挸㥢㑢㙦㉣㍡晣ぢㄸ晤㙦〲㙢敤㠰㥦〸搸㐴㐰〲〰ㄱ敡㘷搴搲㐲昱摥㝦㡢㔰扦〲〳愱敡㡤愴㠶㔰扦㌱㘹〴搳晣㡡慢㙡㠲㐲㜱㈹㡤㉢㔴搶摦㝦慤㠰㠸㔰㤸〹㡥㈸慥戸挹㄰ち㌷昵戶㐳愸㘵搸㑤㠴㉡㘴ㄲ㕦㈸㉥捦戱〸ㄵ〵㐶㜷㈰㤰㑢㜷㉣㠰㈲〲昸㔸㉥挵搵㍣㈲㔴っ戵戴㔰㝣㠲㠱㐵愸㡥挰㐰愸㤵㐶㔲㐳愸㑥㑣摡㤹㐹戹昲㈶㈸ㄴ㤷摢攴㄰㙡ㅤ㈰㈲㤴挳㈴㕣㤵㤳㈱搴搶昰收㍥愳戸㝡㐷㠴敡捡㈴扥㔰㕣挲㘳搱愱ㅢ㌰㝡ㅢ〲戹扣挷〲攸㑥挰戶〴㜰挵㡦〸戵ㅤ㙡㘹愱昸ㅣ〶㡢㔰㍤㠰㠱㔰㕣搵攳㈷㌵㠴敡挹愴㍢㌰㈹㔷攷〴㠵扡ㅣ扥ㅣ㐳敦ち㐰㐴愸摥㑣挲㤵㍢ㄹ㐲昵㠱㌷户㔰㕣攱㈳㐲㤵㌰㠹㉦搴㝡㜸晤㉥挳攷㝦㘵㈸〵㐶敦㐴㈰㤷〰㔹〰㍢ㄳ㔰㐶〰㔷〵㠹㔰扢愰㤶ㄶ㡡捦㤳戰〸戵ㅢ㌰㄰敡㐶㈳愹㈱搴敥㑣扡〷㤳㜲〵㑦㔰㈸㉥摢㜱㠵攲ㄵ㕥搹〶挱㥡㥦㔱㜷㈲㈰㐲昵㘳㤲扢㔰换㄰慡ㅣ摥摣㐲㜱ㄵ㤰〸搵㥦㐹搰㠲扣戹ㄴ挸愲挳〰㘰昴㐰〲戹㑣挸〲ㄸ㐴挰㘰〲戸㜲㐸㠴ㅡ㠲㕡㕡㈸㍥ㄴ挳㈲搴㌰㘰㈰搴㐳㐶㔲㐳愸攱㑣㍡㠲㐹戹捡㈷㈸ㄴ㤷昶攴ㄸ㝡㑦〳㈲㐲㡤㘴ㄲ慥〰捡㄰㙡㙦㜸㜳ぢ挵㤵㐲㈲搴㘸㈶昱㠵攲㜲㈱㡢づ㘳㠰搱㘳〹攴㔲㈲ぢ㘰ㅣ〱攳〹攰敡㈲ㄱ㙡〲㙡㘹愱昸㘸て㡢㔰㤵挰㐰㈸慥㈰昲㤳ㅡ㔳挶ㄳ㤹㜴ㄲ㤳扥ぢ㐰㔰㈸㉥晦挹㜱㐶㜱㜱㤰〸㌵㠵㐹戸㑡㈸㐳愸㝤攰捤㉤ㄴ㔷ㄳ㠹㔰搳㤸挴ㄷ㡡㑢㡡晣㉥挳攷て扤改挰攸ㄹ〴㜲戹㤱〵㌰㤳㠰㝤〹攰ち㈴ㄱ㙡㍦搴搲㐲昱昹㈴ㄶ愱㘶〱〳愱戸捡挸㑦㙡㥣㔱㔵㑣㍡㥢㐹戹㕥㐱㍡㍢㠷㌵慦戳㠵扣收ㅣ扣㤴ㅡ扡捣㉤㉤搴昱㠲㜷㔵换昲〶㉣㌲㘰㤱㤷㔶摤ㄲ㉦ㄲ挷挴㠷ぢ扥捤㐹㕣愰㉡〸㍥㙡㈱扤敦戳㘸戸戸㕢攰㌱ㄶ戲ㅢ㈳扣㥥㕥㜸挳愶昰愳ㅡ搲晢戳攳㥢敦㘹攷㍥摣愲〷愰㡢摤㘶搴搷㈴㥢㔳捤㜵㉤㝤慡戰㠰愶てㅦぢ㔲ㄷ㠹っㄸ㕦㜸ㅤ㌲㕡摢㈴戱㠲㈶㍥㝡㜰〹㙦㤳㡦㉤㙡㙡㕥摡㈴扤㈹㑣昱改㈸愲㔷㠷づ㙣㈶挶㜶戸敤〴昱ㅣ㕥㝢攷捥晡㜷戰㥤昲ㅤ㕥扣收收昰〲戶ㄴ㜸戵㕡ち扣㘲捤慤㌰て㕦㐰摡㝢昹㤸戹搵〲㔵愳㙡㔵愲愰㐳〷㔵ㄶ㜸〶㐷攸戲㜳晡㈱〶搱㈸慦㍡ㄷ㕥〳捡敤摢㈹㔳㔱敥捣慦㔱晡㘰㜴㐱捦㠳㠹㌹昹㜰搰ㄷ㍤〴搵慤㉡㈶㔴㘷㍥挴㌱㝡㈸摣ㅤ攱㤶㉢敢㜸㍡㘴㉡㕡つ㑦㘷㜸㡣㘵㌶㑥㠱㤷㐵捦㐷㔰㤷戲㡤ㄲㄸㄵ㠵㕦㜴慥㠱㥦〵㜹ㄷ挱换㜳㔳㕤っ㈲㍣㈳㄰㠸㐴ㄳ㠰㘴㍤捣敡㐲挰㜸愸㌳て㤵㐶㈶散ㄶ搱㠷挱攲㔰挵㔰攷收ㄴ晢㠵㡥㝥愱㤳㔷㔰づち㍣㕣敡㝣愴愳㤴っ攸㝡㈴搰㠷挳挴㥣慤攰愰㉦扡〸㔵㡢㈴つ㜰㘷㑡搲〸㑦㔰㤲慤扤㉣扡〹㐱㜹戰愲㍣㘲㔱㜵㠳㕦㈴㌹〲晥戴㈴摤攱ㄵ㐹㑥㐵㠷搲㤲愴〰挹㉥挹挹㠰㠶㈵搹ㄶ㤹戰ㅢ搶㡥挳㐲㤲敤㔰攷收㙣敦ㄷ㝡昸㠵㥥㕥㐱昵㐶㐱㈴㔹㙢㑡戲ㄴ〹昴㌲㤸㤸戳㈳〰〴㐷㤷愳㙡㤱攴㐸戸㌳㈵㔹〱㑦㔰㤲㍥㕥ㄶ㝤ㄴ㠲昲㈸㐸㜹㈸愴㉡㠵㕦㈴㔹〹㝦㕡㤲㥤攱ㄵ㐹㔶ㄹ㤲㘸㝥ㄸ㜰摣慢㘳慣散换戰ㄳㄱ晡㌸㔸戰摦〵㜵㙥づ慦㄰㑢㘱㌷扦戰扢㔷㔰晤㔰㄰昶㐷㤹散㡦㐷〲㝤〲㑣捣搹ㄳ〰㠲㌵挷㠸收㠸搰ㅣ〴㑥戹敦㕦㑢搷㜰㈲㠶挱愸〱昰ぢ㥦㔳攰㘷㠱㍢慢㐱戰挲㈷㘹攵戳搸捡㠷ㄷ㜶㤱㈴愲捦㠰〵㥦㈱㑣㠵捤攱㠵㕣㈹っ昳ぢ挳扤㠲ㅡ㠹㠲昰㘹㌲昹㥣挵㍥㥥つㄳ㜳㐶〱㐰㜰㤰捦摥扥晦㝣㘲挷㄰㌱ㅡ㐶㡤㠱㕦昸㕣〴㝦晡昸㡣㠳㔷昸搴㕡昹㉣戰昲ㄹ㡦㥤㤰㈴愲㉦㠳〵㥦〹愸㜳㜳㉡晣㐲愵㕦㤸攸ㄵ搴ㄴㄴ㠴捦㝣㤳捦ㄵ散攳㤵㌰㌱㘷㉡〰〴〷昹散攳晢慦㈱㜶㈲ㄱ㤵㌰㙡㍡晣挲攷㝡昸搳㝣㘶挲㉢㝣收㕡昹捣戶昲攱㈵㔱㈴㠹攸㥢㘱挱㘷㍦搴戹㌹晢晢㠵㔹㝥㠱搷㍣戹愹戹㈸〸㥦㔹㈶㥦㕢㤱㐰摦〶ㄳ㜳づ〰㠰攰㈰㥦〳㝤晦ㅤ挴昲〶㝡㍤㡤〹て㠲㕦昸摣〹㝦㥡捦㍣㜸㠵捦ㄴ㤳て㍦㘵㘵晣㑣戲昲㌹〴㍢ㄱ愱敦㠵〵㥦㐳㔱攷收㔴晢㠵昹㝥㈱敥ㄵ㔴㉤ち挲愷搲攴㜳㍦ㄲ攸〷㘰㘲㑥〲〰㠲㌵㍦㔰㌵㍦㍥㌵㍦㌱㥤㍡摦晦㌰㕤㔵㐴捣㠲㔱ぢ攱ㄷ㍥ㅢ攱㑦昳㌹ㅣ㕥攱㌳搲捡㘷㠴㤵捦㈲散㠴㈴ㄱ晤㔷㔸昰㘹㐰㥤㥢搳攸ㄷ㥡晣〲慦㈰㜲㔳㐹ㄴ㠴捦㌰㤳捦㤳散攳㔳㌰㌱㠷搷〶〹づ昲㘹昱晤捦ㄱ换摢摡昵敦㤸㜰〹晣挲攷㐵昸搳㝣㤶挱㉢㝣晡㤹㝣搲㥦㙦㝢㔸昹㉣挷㑥㐸㠲挷㍥挱㠲捦㤱愸㜳㜳㔶昸㠵愳晣挲搱㕥㐱慤㐲㐱昸散㘶昲㜹㡤㝤㝣ㅤ㈶收ㅣぢ〰挱挱昳㙤戵敦㝦㥢搸㌸ㄱ昳㘱搴ㅡ昸㠵捦㝢昰愷昹㥣〰慦昰改㙤昲㐹㥦㙦㍢㔸昹昰㜲ㅤ㤲㐴昴㐷戰攰㜳㈲敡摣㥣㤳晣挲㕡扦戰捥㉢愸㔳㔱㄰㍥㍤㑣㍥㝦㘷ㅦ㍦㠱㠹㌹扣搲㐶㜰昰昸㥣敥晢㍦㈷㤶㌷㥢㙢摥扡慥捥㠴㕦昸㝣〵㝦㥡捦搹昰ちㅦ挷攴㤳㍥㍥㥤慤㝣㜸㔵つ㐹㈲晡㕢㔸昰㌹ㄷ㜵㙥捥㜹㝥攱㝣扦㜰㠱㔷㔰ㄷ愳㈰㝣㍡㥡㝣扥㘷ㅦ㝦㠰㠹㌹㤷〰㐰㜰昰昸㕣敡晢㝦㈲戶㤹㠸㈶ㄸ㜵㌹晣挲攷ㄷ昸搳㝣慥㠴㔷昸攴㤹㝣搲挷㈷㘲攵㜳ㄵ㜶㐲㤲㠸㔶㠵挲攷㙡搴戹㌹敢晤挲㌵㝥㠱㔷户戸愹ㅢ㔰㄰㍥扦晥㘴㝣挱捡㐷〲㕤〰ㄳ㜳㙥〴㠰攰攰昱戹挹昷ㄷㄱ扢㠴㠸㔶㈶扣〵㝥攱㔳っ㝦㥡捦㙤昰ち㥦敦搰㡣晦㤵㘹昳昷㠳㝦挲ㅢ晥㜶昴〷散㈴㝣扡㈰ㄵ㡥捦ㅦ㔱攷收昰㥡㤴ㄴ敥昰ぢ扣〸挵㑤摤㠵㠲昰昹摡攴戳ㄵ晢戸㌵㑣捣戹ㅢ〰㠲㠳挷攷ㅥ摦摦㥤㔸摥捤慤㜹㙦戸扡て㝥攱戳㍤晣㘹㍥て挰㉢㝣㍥㌶昹愴㡦捦㠷㔶㍥て㘲㈷攱搳ぢ愹挰攷捦愸㜳㜳ㅥ昲ぢて晢㠵㐷扣㠲㝡っ〵攱昳扥挹㘷㐷昶戱て㑣捣攱㔵㈰㠲㠳挷攷㜱摦扦㌳戱㙢㠸㌸づ㐶㍤〱扦昰搹ㄵ晥㌴㥦愷攰ㄵ㍥慦㕡昹晣捤捡攷㘹散㈴㝣晡㈲ㄵ昸㍣㠳㍡㌷㠷㔷㜸愴昰㥣㕦㜸摥㉢愸㤷㔰㄰㍥㉦㤹㝣昶㘴ㅦ换㘱㘲づ㉦搶㄰ㅣ攴昳㌷摦㍦㠸㔸摥㘳慤搷挲愸㔷攱ㄷ㍥㐳攱㑦昳㜹ㅤ㕥攱昳㠴挹㈷晤㜹昰戸㤵捦ㅢ搸㐹昸散㠵㔴攰昳㈶敡摣㥣户晣挲摢㝥攱ㅤ慦愰摥㐷㐱昸㍣㘶昲ㄹ挵㍥敥つㄳ㜳㍥〰㠰攰攰昹昶愱敦ㅦ㐷散㤹㐴昰收㙢昵㌱晣挲愷〲晥㌴㥦㑦攰ㄵ㍥昷㤹㝣搲攷摢㍤㔶㍥㥦㘲㈷攱㌳ㄹ愹挰攷ㅦ愸㜳㜳㍥昳ぢ㥦晢㠵㉦扣㠲晡ㅡ〵攱㜳㤷挹㘷㉡晢戸て㑣捣昹〶〰㠲㠳挷攷㥦扥㝦㈶戱ㄷ㄰挱晢愸搵㜷昰ぢ㥦晤攱㑦昳昹〱㕥攱㜳㡢挹㈷㝤㝣㙥戲昲昹ㄱ㍢〹㥦㌹㐸〵㍥晦㐲㥤㥢昳㙦扦昰㤳㕦搸攴ㄵ搴慦㈸〸㥦ㅢ㑣㍥〷戰㡦〷挲挴㥣摦〰㈰㌸㜸㝣搸㤲昸攷ㄱ㝢㌹ㄱ㤷挱愸㍣昸㠵㑦㌵晣㘹㍥扣收㈰㝣㉥㌷昹愴㡦捦愵㔶㍥㠵搸〹㉦摣ㄹ㡤㔴攰ㄳ㘵〵㥢挳㉢つ㔲攰㘵〵㈹㘸慦愰㍡愲㈰㝣㉥㌶昹㈴搸挷㍡㤸㤸搳〹〰改㜷攰晢ㅢ慦㈳㠸晦㜰㘲㜹㍦戲收摤捤捡㠱㕦昸㌴挲㥦收挳㑢〳挲攷㑣㉢㥦搳慤㝣扡㘲㈷扣㈲晡〸愴〲㥦㙥慣㘰㜳㜸㐱㐰ち㥣晤㤷挲戶㕥㐱昵㐰㐱昸㥣㙡昲㐹戱㡦㉤㌰㌱愷㈷〰㌶㍥㥣敥ㄷ晦㌲㘲㙦㐱㔶捤ㅢ㤵㔵㙦昸㠵捦ち昸搳㝣晡挰㉢㝣搶㤸㝣搲攷摢㙡㉢ㅦ捥攳攳ㄵ搱㉢㤱ち㝣㑡㔹挱收㜰摥㕥ち㥣愴㤷㐲㤹㔷㔰㥣㝦ㄷ㍥慢㑣㍥挷戲㡦慢㘱㘲捥敥〰㐸扦〳扦㑦㌹㉢㉦晥ㄳ㠸摤㠰慣晡づㄸ搵て㝥攱㜳ㄲ晣㘹㍥㥣㘸ㄷ㍥㑢慣㝣㕡慣㝣㌸摤㡥㔷㐴㥦㠲㔴攰㌳㠰ㄵ㙣づ愷搷愵挰戹㜴㈹っ昶ち㡡搳攴挲㈷㘹昲㌹㡤㝤㍣ㅤ㈶收っ〷挰挶㠷㤳攷攲㍦㥢㔸摥昰慢㜹晢戰ㅡ〹扦昰㌹て㝥ㄶ〸㔲㥣てㄷ㍥ぢ㑤㍥改昱㔳㘷攵㌳ㅡ㍢攱ㄵ搱ㄷ㈱ㄵ昸㡣㘱〵㥢㌳搶㉦㡣昳ぢ㥣昶收愶㌸㥢㉤㝣㙡㑤㍥㤷戰㡦㤷挲挴㥣㠹〰㐸扦〳攳㠷㜳摣攲扦㤲搸㐷㤰㑢㍦捣㠴㌲㙤捤摡㝡昸搳挷㠷搳搶挲攷㈰㤳㑦晡㝣㍢搰捡㘷ㅡ㜶挲㉢愲慦㐷㉡昰㤹捥ち㌶㘷㠶㕦攰捣戴㜸㌸㍢捤㑤㜱搲㔹昸捣㌵昹摣挸㍥摥〴ㄳ㜳慡〰㤰㝥〷捥㌷㑥㐵㡢晦㌶㘲㥦㐰㉥捤㥢㝡ㅤ㑥㑡攳㠵㠵㍦搲㠹㐲捥慢㡥ち㑣㝡摡敦摦敢ㅢ㝣㘶昳㐴㍣㠳㤹ㄷ㔴㜱慢㙥㘲戹㝢扢㑦㐱摥挸晦㉣ㄷ愷㔵㜹户ㅦ摦㠵搳挱昵晦㤰㠷㐷㘹昳搴㌵㌳敥㠸户摥〰挲㕤づ〶㕤晣ㅦ㜷ぢ㘵㙣㕦㡦昵慡攳摣晦ㄷ㜹晦㜷挶㜵攱搴慣散㜱㠸㉡㌹㜳㝣攱扢㉢㉦晢收㠶㔱㘵㤷摣晡㥢昷晦㤵㉢扡摤㌲昹扤㈳捦ㅥ扢攴㠸㥥㥤摥摤㜳搵㔸㌵ㅦ㝢㤴㈱㡦㝥㡦收㝤㥡て㘰搴㘴搰㝡ㅤ昷㈳㠵㥥㝣㍡挹ぢ〴㥦㝣敡㜰愶ㄶ㉦っ㉤昴愰㔳扥攲捣㉡て㤸慡挴ㅥ㔴㐹㠸摤㡦㘰㤷㝡戸愵㥢㠰ㅢ㕢ㅢ挴㌸挱㉡㝢㘴㈳㜶攱〵摣慥ㅦ晢昳昵摦扣㌰㘳〱㠸㜱昶戴っ挹㠳挴挶㝡晤てㄱㅢ攳〵㠲㑦㌳㜵㌸摦㡡ㄷ〶ㅡ㝡〰㘲㥣ㅦㄵ㘲㝢㥢挴㌶㈲搸㘵㈹㐲搲㑤㠳ㄵ㡡㙤㄰攳㌴愹散搱㌶戱扢挷晡〴ㄵ攷㐰换㉣挴㠶㘷㈳㌶捣ぢ〴㥦㔰敡㜰搶ㄴ慦㠸㝥ㄲ㍤〰㌱㑥㝤ち戱㈱㈶戱愷ㄱ散㜲㍣㐲搲捤㜶ㄳ攳っ愸散搱㌶戱扦㡥昵㑦㐹挵挹搰㌲ぢ戱晥搹㠸㤵㝢㠱攰㔳㐷㥤㔳㤰〹㉦㍣㡢ㅢ㍤〰㌱捥㠱ち戱㝥㈶戱㤷ㄱ散㜲ㄶ㐲搲捤㜶ㄳ攳㔴愸散搱㙥㘲㥣ㄵ㉤戳㄰摢㌵ㅢ戱㕤扣㐰昰㐹愲づ攷㔱昱挲㈳搰搰〳㄰攳㘴愸㄰摢搹㈴昶ㄶ㠲㕤㌸捤㈹摤㙣㌷㌱捥㠹捡ㅥ㙤ㄳ㌳㑥㐵㑥㡦㤶㔹㠸敤㤸㡤㔸㙦㉦㄰㝣㍡愸㜳㍤㌲攱㠵てㅦ昴〰挴㙥㐶㐵㠸敤㘰ㄲ晢〸挱㉥㥣敦㤴㙥戶㥢ㄸ㈷㐷㘵㡦戶㠹ㄹ愷㈲攷㐹换㉣挴戶捤㐶慣扢ㄷ〸㍥昱搳戹ㄳ㤹昰挲ㅡ㌰昴〰挴㌸㍤㉡挴扡㤹挴扥㐰戰换晤〸㐹㌷摢㑤㡣戳愴戲㐷摢挴㡣㑦㐵㑥㤸㤶㔹㠸㜵挹㐶慣戳ㄷ〸㍥挵搳搹㠸㑣㜸㘱挲ち㍤〰戱扦愲㈲挴㍡㥡挴扥㐷戰ぢ㘷㐰愵㥢敤㈶昶㤴扦㐷扢㠹㜱收搴㐶慣㐳㌶㘲㔱㉦㄰㝣㌲愷昳㈲㌲攱㠵戵㘶㉥戱㔷㔰ㄱ㘲〵㈶戱㕦㐸散㌵㠴戶㡣ㄸ攷㑤㘵㡦戶㠹ㄹ愷㈲愷㔰换㉣㐷散户㝦㘷昹〳晤慢ㄷ〸㍥㙤搳攱愴㉢㕥ㄱ㥤㡦㉦ㄴ㌸㘲ㅦ愱㈲挴㝥挶ㅥ改㍦搰㠵〸㜶攱㥣攸㤶ㄱ攳〴㙡㍢㠸ㄹ愷攲攷搸挳㐶散挷㙣挴㝥昰〲挱㈷㘸㍡㥣㝤挵ぢ昷ㄱ扢挴扥㐵㐵㠸㝤㘷ㄲ敢㐴㘲㥣ㅣ摤㌲㘲㥣㐹㙤〷㌱攳㠸㜱㔲搵㐶散慢㙣挴扥昴〲挱愷㘲㍡扦㈰ㄳ㕥昸㠷㌱㕤㘲ちㅤㄱ㘲㥦㥢挴戶㈱戱㝣㠴愴㥢㠰ㅢ㕢ㅢ摦㍣㌸愵㉡㝢戴㝤㉡ㅡ㐷㡣戳慢㘵㐸ㅥ晣㑡昵昷㙣挴㍥昶〲挱㈷㕤㍡挵挸㈴挴㝡扡挴㌸愹㉡挴㍥㌴㠹昵㈲㌱㑥㤷攲戵〵㕦㠲㌹户㉡㝢戴㑤捣㌸㘲㥣㘶㉤戳㄰㝢㈷ㅢ戱户扤㐰昰改㤵づ㈷㘶㠵搸㑥㉥戱㕥愸ぢ戱㌷㑤㘲㘵㈴挶㜹㔳扣戶㠰㔸ㅦ㝦㡦戶㠹ㄹ㐷㡣昳慤㘵ㄶ㘲慦㘴㈳昶㌷㉦㄰㝣㈲愵挳ㄹ㕡㈱搶搷㈵搶ㄷ㜵㈱昶㤲㐹㙣㑦ㄲ摢ㄳ㈱扣戶㠰ㄸ㘷㕢㘵㡦㜶ㄳ攳挴㙢㤹㠵搸戳搹㠸㍤攳〵㠲㑦㤹㜴㠶㈲㤳㄰ㅢ散ㄲ攳㝣慢㄰㝢捡㈴㌶㤴挴㐶㈱㠴搷ㄶ㄰攳戴慢散搱㌶㌱攳㔴ㅣ〷㜸㤹㠵搸㕦戲ㄱ㝢捣ぢ〴㥦ㅣ改㔴㈰㤳㄰ㅢ攵ㄲ攳挴慢㄰㝢搴㈴㌶㥡挴㌸愵㡡搷ㄶ㄰攳晣慢散搱㌶㌱攳扢㈲愷㘲换㉣挴ㅥ捣㐶散〱㉦㄰㝣ㅡ愴挳挹㕢㈱㔶攱ㄲ㥢㠳扡㄰扢捦㈴㌶㤱挴㌸户㡡搷ㄶ㄰攳㐴慣散搱㙥㘲㥣㤳㉤戳㄰扢㌳ㅢ戱㍦㜹㠱改㠱㝦㤵捥攱㉣慥㄰㥢收ㄲ慢㐱㕤㠸摤㘱ㄲ㥢㐱㘲㥣㘴挵㙢ぢ㠸㜱㐶㔶昶㘸㥢㤸昱攱挱挹搹㌲ぢ戱㕢戳ㄱ扢挵ぢ〴㥦摡攸㌴㈲㤳㄰慢㜲㠹㜱㑥㔶㠸摤㘴ㄲ㥢㐳㘲㥣㙤挵㙢ぢ㠸㜱㙡㔶昶㘸㌷㌱捥搲㤶㔹㠸㕤㥢㡤搸㌵㕥㈰昸㈴㐶㘷〵㌲〹戱㠳㕤㘲㥣㥣ㄵ㘲㔷㥢挴づ㈱戱㘳ㄱ挲㙢ぢ㠸㜱㡥㔶昶㘸㥢㤸㌱挶㌸㕤㕢㘶㈱㜶㔹㌶㘲㤷㝡㠱攰搳ㄵㅤ㑥昰ち戱ㅡ㤷搸㈹愸ぢ戱㡢㑤㘲〹ㄲ攳晣㉢㕥㕢㐰㡣㤳戵戲㐷㌶㘲晥㤴㐰㝡㤶㡡昳戶㘵ㄶ㘲攷㘵㈳㜶慥ㄷ〸㍥㌱搱攱㑣慦㄰㕢攴ㄲ扢〸㜵㈱㜶戶㐹慣㤱挴㉥㐱〸慦㉤㈰挶㔹㕢搹㈳ㅢ㌱㝦ㄲ㈷㍤㑢挵〹摣㌲ぢ戱搳戲ㄱ㍢搵ぢ〴㥦㠲攸㜰捡㔷㠸愵㕣㘲㥣户ㄵ㘲㈷㥢挴㕡㐹散㐶㠴昰摡〲㘲㥣扥㤵㍤戲ㄱぢㅤ㌱捥攴㤶㔹㠸晤㍥ㅢ戱ㄳ扣㐰攸挹㠶㥣晢捤昵㘴㐳攳ㅦ㈱散㠲㐶ぢ敢戸づ戹戸捥㜵㜳扡ㄶ㉢㤱敢ㅢㅡ㘴ㄱ㙦㐷㍣㠸㉣㠹㝦〶㜰㍡㥥户㠷挷㡦攱摦昶昶㔶慥攲㌹㝣㝣慥㤳晦愸㉢㉤㌵敥ㅣ慤摢㌷㠹㘷㕦㜵愸㥢㥡挲㜳ㄲ㙢㡢昰捦㤸戵戴攰摦〳晦㕦㜸㑡ㄹ㤶㔵昳搶㔴㙣敥昳挹慣㉢㥡戹㔴戹㡤〷挸㙤搶挳晦搷晤昲昸晣戲晦散㤱㠹搱ㄵ㌸挵晣ㅢ昲㙡㡤㈷昲ㄵ愸㌵㌸挴敥捡㡡㔵㤱摦愴捦㤱㍣㉣㙦〰㍥㝡っ㑣㍥晥㘹㉥戹㙡〱ㄳ搳㉢攱㤱㤵敤㘲㈲㠵ㅢ㜰ㅡ〴挹㜱㡤㌹敦づ㡣〴晥㡤扥攲㘲㌲昶㌷㜵㉦㜶攵㔹ㄴ㍤㌶㙢搷㡥戱㜶敤㌸㜶㙤㑤愸㙢挷㘷㜶㑤摤㡦摣散㥥扦愹㐷晣〶㝦㥦戵挱㘵搶〶㑦㘲㠳㙢㐳つ慥ぢ㌴挸戹收㡣〶㥦昴ㅢ㍣㈵㙢㠳㐹㙢㠳愷㌱㌳挵摦㉣晣ㄹ㠱挶㥥づ㌶昶愲搷㤸㘶㘳〵慡挱㥡昸㥣㜰攲昳〲㠹㕦づ㈶㝥挳㘷㜱〱㤰昶㔳愸捥摡搸㐵攱挶㉥〹㌴昶㔶戰戱て㌲㔹捣户㈶扥㈲㥣昸慡㐰㘲捥㐹㘶ㅣ㡢捦晣挴㍣摢ち搴㐱搶挴搷㌲ぢ捦慣捤扡㕦ㅦ㐸晣㐵㌰昱户㤹㠹㘷㕢ㄳ摦ㅣ㑥㝣㙢㈰昱昷挱挴㥢晣挴敥〱㥤㘹㑤㝣㍢戳㘴㥥㈹ㅢ〲㠹㝦〹㈶捥〷㠰〳㑦扢㔲㑣戱㈶扥㥢㔹㌲愵戸㌷㤰戸㄰昵っ㡤㡢晤挴㙥㡦㈷㔸ㄳ㍦挸㉣㤹㍤㝥㈸㤰戸㔳㌰㜱㔷㍦戱摢攳扤慤㠹㌷㌲㑢㘶㡦晦ㄲ㐸扣㑤㌰㜱㑦㍦戱摢攳㘱搶挴㑦㌲㑢㘶㡦㥦づ㈴敥ㄵ㑣扣㤳㥦搸敤昱〰㙢攲攷㤹㈵戳挷㉦〶ㄲ㤷〵ㄳ昷捤㑣扣㠷㌵昱㉢攱挴慦〵ㄲ敦ㄹ㑣㍣搸㑦散㑡戱戳㌵昱㕢捣㤲㈹挵㍢㠱挴㐳㠳㠹㐷㜹㠹愳敦愱㘰晦晣攸㙤㙤散〳㘶捥㤴攷㈳扡㜸㘳㤵晢攷㐷㡤㐶㍤攳ㄴ慣㠰㐳捥㙤㝥㔸ㄵ愸敤慣㠹㍦㘵㤶㑣ㄶ㥦搱㘵㈴㥥㠸㝡㐶攲㘹㜰ㄸ㠳㘶㙢㙢攲慦㤸㈵戳挷摦〴ㄲ捦〸㈶慥捡㑣摣搱㥡昸晢㜰攲ㅦ〳㠹攷〴ㄳㅦ散㈷㜶愵㠸㕡ㄳ㙦㘲㤶㑣㈹㝥〹㈴㍥㈴㤸戸挶㑦扣〲〵摣㐱㘶㑤慣昰㄰搳㐰攲㝣扡っ㡤ㄳ挱挴㡢晣挴敥愰昹改㕦戶㉦㈶ㅤ㤸㈵㔳㘳ㅤ㐸摣ㄸ㑣㥣昲ㄳ扢㍤晥捥㥡戸㔳戸挷㕤〲㠹㕢〳㠹ぢ㡦㠶愳摤㕦攱戸愸愰㉢扥散昲摦戹挶戳㤰昹㐴摤扥つ昸㉡搶㡥〷ㄸ㙦㠵㡥㈸㝥昷㘲づ扤㌵㙢摥ㅦ㈹㜵ㅣ扣散㠶敥㑡敦昱㍥愶㥢㠹攱ㄷㄸ挱㙣㐳敦㍡ㅦ搳摤挴昰㍢㠷㘰戶愵㤷㕦㌷愴慤敤㑣捣㌹㍥㘶㝢㝡昹捤㐱㌰㍤㑣捣㐵㍥愶㈷扤㤷昸㤸ㅤ㑣捣ㄵ㍥愶ㄷ扤㔷昹㤸摥㈶㠶㝦㡢愵㍦㍢搲换㍦挳搲㔶ㅦㄳ㜳戳㡦㈹愱㤷㝦㔱〵㔳㙡㘲㙥昷㌱㍢搱扢挱挷散㙣㘲昸挷㑥摡㉡愳昷㕥ㅦ戳㡢㠹攱摦㉤挱散㑡敦㐳㍥㘶㌷ㄳ戳搱挷散㑥㉦晦晡㐸㝦昶㌰㌱㑦晡㤸扥昴㍥敤㘳晡㤹ㄸ晥㘱㤰戶昶愴昷㐵ㅦ㔳㙥㘲昸ㄹ㉦㤸晥昴昲攳㕤摡ㅡ㘰㘲摥昲㌱〳改攵㈷戵㘰〶㤹㤸て㝣捣㘰㝡㍦昲㌱㐳㑣っ㍦㌰愵慤愱昴㝥收㘳㠶㤹ㄸ㝥昶〹㘶㌸扤晣搸㤳戶㐶㤸㤸敦㝤捣㕥昴昲ㄳ㑣㌰㈳㑤捣㈶ㅦ㌳㡡摥㕦㝣捣摥㈶㠶ㅦ㉥搲搶㘸㝡昹戹㈲㜹挶㤸ㄸ㝥㑥〸㘶㉣扤晣㠸㄰捣㌸ㄳ挳㈱㉦㤸昱昴㜲戴ぢ㘶㠲㠹㤱愱挷㔱㔷〱慦扦㌹ㅣ㠲昲扢扥ㄲ〵㕣戵㤳挱㐷搴㐴ㄳ挵㐱㈸愸㐹㉥㑡㠶ㅦ㔱㤳㑤ㄴ㠷愱愰愶戸㈸ㄹ㠰㐴㘵戴挸㠱㈸愸㝤㕣㤴っ挱㄰㡡㐳㔱㔰搳㕤㤴っ挲㄰㡡㠳㔱㔰㌳㕤㤴っ挳㄰㡡挳㔱㔰晢戹㈸ㄹ㠸㐴㘵㜰攴㠰ㄴ搴㉣ㄷ㈵㐳㌱㠴攲㤰ㄴ搴㙣ㄷ㈵㠳㌱搴㈲〷愵愰收扡㈸ㄹ㡥愱㕣ㅣ㤶㠲㍡搰㐵挹㠰っ攵攲挰ㄴ搴㐱㉥㑡㠶㘴㈸ㄷ㠷愶愰收戹㈸ㄹ㤴愱㕣ㅣ㥣㠲㍡搴㐵挹戰っ攵攲昰ㄴ搴㝣ㄷ㈵〳㌳㠴攲〰ㄵ搴〲ㄷ㈵㐳㌳搴㈲㠷愸愰㙡㕤㤴っ捥㔰㉥づ㔲㐱搵戹㈸ㄹ㥥愱㕣ㅣ愶㠲㕡攸愲㘴㠰㠶㜲㜱愰ち敡㜰ㄷ㈵㐳㌴㠴攲㔰ㄵ㔴㠳㡢㤲㐱ㅡ㙡㤱㠳㔵㔰㑤㉥㑡㠶㘹〸挵攱㉡愸挵㉥㑡〶㙡愸㐵づ㔸㐱㈵㕤㤴っ搵㔰㉥づ㔹㐱戵〸捡昱㠷㡥攲昸㤴〹户㜵昸愳捦换改ㄳ戰㙦ㄱ㙥ぢ昷㑦㘲挵戱㈹㠸戵〱㠴㍦㐸ㄵ挷愵㈰㑥捡㐴㈸づ㐵〹㥣ㄸ〸㜰昴㐹攰昷㠱〰〷㥣〴㑥〸〴㌸挶㈴㜰㝣㈰挰㘱㈵㠱㌵㠱〰㐷㤲〴㡥ぢ〴㌸㜸㈴戰㍡㄰攰㜸㤱挰戱㠱〰㠷㠸〴㔶〵〲ㅣㄵㄲ㔸ㄹ〸㜰㈰㐸攰㤸㐰㠰攷扥〴㡥づ〴㜸扡㑢攰愸㐰㠰㘷戸〴㔶〴〲㍣愹㈵㜰㘴㈰挰昳㔸〲换〳〱㥥扡ㄲ㔸ㄶ〸昰㙣㤵挰搲㐰㠰㈷愸〴㤶〴〲㍣㈷㈵搰ㅡ〸昰㌴㤴㐰㑢㈰挰㌳㑦〲愹捣㐰昱晦〳㜵㡣敥ㅢ</t>
  </si>
  <si>
    <t>㜸〱捤㝤〷㤸ㄴ㐵晡晥搶㠶㘱㙢㜶㠱㔶㄰㐵㈴散捡㉡〲慥攴㈰ㄲ㜷㐹ㄲ㔴ㄶ搰㔳扣㘵搸㥤㠵㠵つ㌸戳㑢㔴挱㠴㈷ㄸ㌹㜳㐰搴㔳捦㠴摥㤹挳改㤹敦㔴捣㌹攷搳㌳㝢㠶㌳昲㝦摦慦扢㠷㥡敥㥡摤攵㝥昷㝦㥥㙢㘷㍥慡扥敦敤慦敡㝤扢㙢㘶戶扡扡捤㔲㔹㔹㔹摢戰昱㕦㙥戹㉣散㔱戱㌲搹ㄴ慦㉦㉤㙢慣慢㡢㔷㌵搵㌶㌶㈴㑢挷㈷ㄲ戱㤵搳㙢㤳㑤㌹〰㐴㉡㙢ㄱ㑦收㔵㈶㙢㔷挵昳㉢㤷挵ㄳ㐹㠰昲戲戲昲昳㜵㌶攲㕤扤户攳㔷㌴昷搲戹㌴㐰㘵改〸㑤㍢㥡㝣ㅡ㑤ㄳ愵㈹愰㈹愴㘹㑦搳㠱愶㈳㡤㐳戳ㄳ捤捥㌴㥤㘸㍡搳散㐲搳㠵㘶㔷㥡摤㘸搸扥摥㥤愶ㅢ㑣攱ㅥ㌰戳换㈶ㅣ戴㘰㌱搸㔴㌴㌵㈶攲晤㝢捤㜵晢㍣㝡攰挰搲㠱愵㠳〶㡦ㅣ㔸㍡愰㝦慦戲收扡愶收㐴㝣㜴㐳扣戹㈹ㄱ慢敢摦敢攰收〵㜵戵㔵搳攲㉢㘷㌷㉥㠹㌷㡣㡥㉦ㄸ㌰㜸㐱㙣挸㠸㠱㐳㠶づ慤ㄹ㌹㜲㐴㘱㜷㘴㥥㔹㌶攱攰㐴扣㈶昹摦捡搹㠳㌹て㉡㥢㔰㍡㌳摥昴摦捡搹ㄳ㌹㤱戲扣戱㍥㔶摢昰㕦㑡㥡挷㘳㍡戴㍣㕥㔵换㠳ㅦ㡦㈷㙡ㅢㄶ㤶愲摢㘹㐲愳㌶扣㜴㝣㌲搹㕣扦㤴攷㔱㔹扣慥㙥㔶扣㐶づ㝡㝤㜹戲改攰㔸愲㍥㔹㔸㑦晤攲㠹㜸㐳㔵㍣搹愱㝥攲㡡慡㜸㥤〷㑣收搷捦㡤㈵㘶挶敡攳戹㉣㜴慣㜷㡦攱搴敡㜸㐳㔳㙤搳捡昶昵㜳㤲昱㔹戱㠶㠵㜱㐲昲敡㈷㌷搷㔶慢摣㕣扣戲㜲昶戶昵㑣づㄴ晡㔳㕦戶㈸㤶㘸㤲ㅡて攱㐰ㅢ搶㌸㕤㠴㐵㕡扦㜸㑡昵ち散挵㘳㔶㔱㕢㍦㉤㥥㘸㠸搷戱ㄱㅥ挹㝥〱㤰〸攴ㅥ㠷㤴㔲㍥ㅤㅥ㈵㔵攰つ㍥㜲㘱㉢㤱㕥㌰摤㘶㌶㈶敡㜱㐲捥㠸挷ㅡ㐶て㈸ㅤ搱扦愲愹扡㍣扥っ挵〱㠳㜵ㄱ〰扡㤸搰㍤㘱㜲愶っㅥ愲㝢搳㔵〲愳㜲㕦挵攸㌶㜳㜲㠴㘵㔷挶戲㉢ㄷ㘴㔷㔶㘵㔷㔶㘷㔷挶戳㉢㙢戲㉢ㄷ㘶㔷㉥捡慥慣捤慥㕣㥣㕤戹〴ㄸ㝦换㙦搷㉥摢摢ㄶ慡㐴改㘹换慥㥣㜰挵攷㥦㙤㝥㘱摦㌵㐳ㄵ〷戴㝣ㅥ散㡤㐲㡢㝤散〳㠰摥〷㈶搲㤷晢㤴愱㡦晤攸敡て愳搴㜳攸㈳晢㔹㤲戳散戱换㔷慦㥦㜶挶搴扢敥昸昱挶㐸㡥攲㠷㠵㌴㔰㡡㐲愰㠱㠱摢㐵ㄸ㌸㑣敦挷㙣〳㘰㈲〳戹捦攴挱〳昵㈰扡〶挳㈸昵㠴搷挰愴戵昷㉣晣㘱昰㑥攵㘷搷㝦㜷挰昴ㄷ㜷㤹愷昸㐱㈴つっ㐵愱挵〶㠶㌱摢㜰㤸挸〸敥㌳つつ㡣愴㙢㝦ㄸ愵ㅥ昶ㅡㄸ戶㘵昲晢㕤ㄷ㕦㌸攱㥡㠷挷㤷㥤㔴昸攱愵㡡ㅦ㜲搲挰〱㈸戴搸挰㘸㘶ㅢ〳ㄳㄹ换㝤捡搰挰㌸扡挶挳㈸㜵慦搷挰搶ㅦ收㡥摡㌸攸㡣㘹攷慦㥥晣昶愱㡦昷ㅤ慡㌸㤶愴㠱㌲ㄴ㝡愴㥦㈷〳〶㙤搷㘸挰㠰攱㈳㜵㌹ㄳ㑥㠴㠹㑣攲㙥㤳〶㡦搰㤳改㥡〲愳搴敤㕥ㅢ㈷㑦㙡晡昹㤰㘳〷㑤摥昴攲㡦挷慣㥣㜴㡡愳昸昹㉣㙤ㅣ㠸㐲㡢㈴愶㌱摢㜴㤸挸っ敥㜳㈰㐸捣愴敢㈰ㄸ愵㙥昲ㅡ搸昸攸慣㡦㡢慥㝦㝤捡㐹㥢ち㉥慢㔷慢㔶㈸㝥昶㑢〳㠷愰搰㘲〳戳㤸慤〲㈶㌲㥢晢㤴愳㠱㌹㜴捤㠵㔱敡ㅡ慦㠱攵捤昷敤扡敤㥢摥攳搶敥㌷㙡昴慣慦ㄶ㐶㔵〱挱㜸㐷づ㠳〹㌴㤰㍥㥡㝥〳㠰㍥㥣搰㈳㘰㜲㈶攲㑣㥤㐷搷㤱㌰㑡㕤敥㌵㔰昵挰㥢敢晦㌵攷收昱㤷昶㍢㜹晦㝦㍦晡昳ち挵敦㉣㘹愰ㄲ㠵ㄶㅢ㤸て㠰㡥挱㐴ㄶ挰攰㑣ㅤ愲慢攸慡㠶㔱敡㈲慦㠱挶〷昷敤㜹摢改昵㌳㑦㕦戵散㠵㍤扡晣㌱㑦昱晢㔰ㅡ愸㐱㈱搰㐰晡㔰㔸挸㙣㡢㘰㈲戵摣㘷㈲㈴㕡㑣搷ㄲㄸ愵捥昶ㅡ㜸攴摡㘱㍤㙥㡡㥥㌲㙤攳㘳㠷㑣㡥ㅦ㝥敡愷㡡摦戵搲㐰㍤ち㠱〶搲㈵㙡㘰戶㐶㤸挸㔲敥㌳つっ㡥愲㉢〱愳搴㘹㕥〳㥢㥥敥昰摣捤㡦㙦ㅢ㝦捥挴㙤敢㍡摦㜶挳㘶挵敦㜱㘹愰〹㠵搶捥搴㘶㈶㕣〶ㄳ㔹捥摤㈶攲㑣㕤㐱搷㑡ㄸ愵搶㜹㙤攴扦晦挶㈵搷捦晥㜴敡挵挹㉥㑦㥣昴昲戱て㉡晥㑣㤰㌶㔶愳搰㕡ㅢ㐷㌳攱㌱㌰㤱㘳戹㕢㌹摡㔸㐳搷㕡ㄸ愵搶㜸㙤㥣晢㐵㐵挱晢㘵搷㑥戹晣挹㔱㠷慦敡ㄲ挹㔶晣ㄵ㈲㙤ㅣ㡦㐲㐰㈸㜳挰つ搲㈷〰愰㑦㠴㠹㥣挴㝤㈶づㄹ愰搷搱㜵㌲㡣㔲㉢扣〶扥㥣㜲昰敢敢㜶敥㍦敤㡦愷ㅥ㤱㝦㙥扦㔵㍦㉢晥挲㤱〶㑥㐱愱㌵ㄲ敢㤹㜰〳㑣攴㔴敥㔶〶ㄲ愷搱㜵㍡㡣㔲㐷㜹㙤摣戶㜹晡ㄵ㕤戳㤶㑣扡昷㡤戹㘷ㅥ㌷攴晡㜷ㄴ㝦㐰㐹ㅢ㘷愲㄰㈰㤱㝥㍡㥤挵㙣ㅢ㘱㈲扦攷㍥㔳㜰㍡㥤㑤搷㌹㌰㑡㉤昶ㅡ戸攵㠷扢晡㑣㌸㉢㝢晡戹㠷㤷晤戵摦㍥㘵㐷㈸晥㌸㤳〶捥㐳㈱搰㐰晡改㜴㍥戳㕤〰ㄳ戹㤰晢㑣挷改㜴ㄱ㕤ㄷ挳㈸㔵攵㌵搰愹㝥昵戸慤㡦㝦㌸敤收敢户㔴ㅣ晣㔲愷昷搵㉥〴攳ㅤ搹〴ㄳ㘸㈰㥤挱愵〰攸捤㠴㕥〶㠳㑦扤㠱晡㜲扡慥㠰㔱㙡㥥搷挰搴㕢慡昷㙥ㅡ㌹㜱攲收愳㤲㤷㕣㜹捤挵㝤ㄴ㝦㔴㑡〳㔷愲㄰㘸㈰㥤挱㔵捣㜶㌵㑣攴㡦摣㘷㉡ㄸ㕣㐳搷戵㌰㑡捤昱ㅡ攸戱愱攷慡㝢ㅥ搹㜵挶收〷ㄷ摤㜹敥ㄷ扤㤶㈸晥㘰㤵〶慥㐷㈱搰㐰㍡㠳ㅢ㤸㙤ぢ㑣攴㐶敥㌳ㄵっ㙥愲敢㑦㌰㑡捤昴ㅡ搸昲敤㘵〳㑢㘶㕦㌴㜹挳挹ㅦ扤扦㘱捣敦㕦㔰扢ㄱ㡣㜷攴㘶㤸㐰〳改っ㙥〱㐰摦㑡攸㙤㌰ㄸち㐳昴敤㜴摤〱愳搴㘴慦㠱㜹㠵㍦散搷晣晤敤㌳慦㥤㕢㜹㘳摦昷㍥㡣慡慥〴攳ㅤ戹ぢ㈶搰㐰㍡㠳扢〱搰昷㄰晡ㄷㄸㅣ攴㠱晡㕥扡敥㠳㔱㙡㥣搷㠰扥扦㕤晦扡挵㍤て㍣㘵搰搰扢㠶㡥㜹晥㌷㙡㜷㠲昱㡥摣てㄳ㘸㈰㥤挱〳〰攸〷〹㝤〸〶〷㜹㠸㝥㤸慥㐷㘰㤴ㅡ改㌵昰昲挴愱ㄷ㝥摤戵㘴收摡㠱㙢㡥摣戸戱攱㐱搵㡤㘰扣㈳㝦㠳㘹戱㠱扦〳愰ㅦ㈳昴㜱ㄸ㝣戵つ搱㑦搰戵ㄵ㐶愹㐱㕥〳㝢㘶㥤㥣昵改㌳昷㑣㔹昷㙣昷摢晢㝥㜲搰㑢㠵㑦㈱㝣㠸昷㥢慥㍣ㄱ㕢㡥㕦挹摢㝦㠰て㉡挵㉦戸戶晣攵㠱㍦㍣㙡㠶搶っ慦ㄹ㌸戰㝡攸㠰搸攰㔸㕥ㄱ搲戶昵㈷㉥㍦ㄴぢ㙢づ慤㙤愸㙥㕣㉥扦㜹昷㤸㄰㑢挶户晦〴敥攷挵㈶㌴㌶㌷㔴㈷扢搹㠳ㄵ㑤戱愶昸敥挱搸昶㈴愱摤㉡昰ㄷ㐱㍣㈹敤昵〸敥㌶㌷㔶搷ㅣㅦ扦愲搶つ㜷て㠴昱昷㐰攳㠲捣搱㐹㠹昸㔱愹㘸愸㐷攳昱〷敢㌲挹ㅤ㘲改㠶摣㝥昵㉡㕢搴㤸㡣㌷㐸昷晡搵ㅦ㕣㕢戵㈴㥥愸㠸昳捦摤㜸戵㔰摤㠵㈱敦㡦㤲㝥〷㌵㠰㈸晥捣愸㉥㌶扤㌵ㄳ㔷㌴挵ㅢ慡攳搵攸敦搲㜸愲㘹攵散搸㠲扡㜸㤷㌴㠸摢㈶〲㕤搳摣㤳ㅡ慢㥡㤳㘵㡤つ㑤㠹挶扡昴挸昸敡㘵㌱晣㈱㔴㍤愳戱㍡㡥扦㘳㜲戹㘵愹慣㥣ㅣ愵戲晡摡晥㤸㘰摥㘴愹ㅣ〸攳㄰㜷挷㌱摦㉤晤戴㉢㥤〵㜶㘰㔱ㄷ攷㌹㤹摤扢㤵㘴㤲㤷㘹昶挹っ㌴㌸㜱㙥㠰攸㍥㤹搱搲挷搴㤱晢晦ぢ捥捥敥攴戱㥦戸っ㝦㉣㑥㠹㌵㔴搷挵ㄳ㉤捥㙣㈸昶㐸㍦つ㤳户ㅦ㐶㜳㐶昵㜲㠱㔰㉢搴捡扣攵戵搵㑤㡢㈲㡢攲戵ぢㄷ昱㈷つ㘶㍦昲昳㈹㙤㘸搳捦挲愵㥦愳㜹ㅥ㈶ㅡ捤㡡扣㐰㔰㈴慡㕦㜴敢㜹挵昸㜷挷晦っ捤挶㕥㕡晥散挵ㅣ㐵㌲慦㝥㔲㘳㈲㤹㤳㘳㘳㌹㈵㤶㕣搴挴搳戳攵㈰昳扤㐴昳㌲㑣㕥㙦㤸㔶晦捡敤〸㔰㉥晦㤸㙦㕦㕦ㅥ慦㠹㘱ち㐵㐶户㡡攵搵扢㝦㤵㤷挷㤳㔵㥡㝦扥㑦挵㔸㔹ㄱ㐱〹㠳扦戰㥥㘷㝦㝣㐵㔳㜹慣㈹搶慥ㅥㄳ〱㌸㑡ㅡ愰㝥戲㤷㕢攲㥥敤挵攷敦ㅤ昵㙡挸攰㐸搱挸㔲㈰づ㌷ㄳ〶づ挶㑢㔶㡥㘷㕢㈶㠱扥昷〰㠹㐸昰㐴㑦晦㠳ㅥ昳っ搵㤳攳つ戳㔷㉥㡤㈷〹捦㡦戴㈸㘵㜰㜸㌱搹㐱㔵ぢ收㌴搵搶㈵㑢搱搳挹㠹挶收愵晦捤㍣捣愵㕦㠱昱户扣扤㜰ㄶ户㥤ㄳ攴捡㙡户㡣挷愶戲㌲㉢㥦搹攸㠹扣〶㠳ㅦ㝤㠳㌵捦㔸㈴摣㠶㝦㘴搳㙦攰㥦愸㘶㍣㐳㉣慦〴戱ㅤ㤹〰挹〳扥戰ㅥ㉡捤㑥挴㘵㑡㈷㕦㉡㔰扣㝤晤愱㡤㠹㈵ぢㅡㅢ㤷昰㥣敡㈰戵攴愲㜸扣㠹搳㈴〵摥戴㤰㑣晦㈸㤵㤳㤳㌶摦㘱捣愷昴㐴晥挸㍢㌰敤挷搷搵昵昲㌳㈶㈳敦挲㤵㠳〹㥢挸㝢㈸散㌹〱㜳㐳戱㈶っ愵㠵昱㐹戱摡〴㑦搷ㄸ㈷慦昶㕤㡥搹慢㘴改㡡扡攴ち戵〷㠴攰㡣挵〳慦慥扦㘶㐴㠷ㅦ㈷摤扢㝢㐵昹慤〵㥤㍡慢㙥㕥㈰㌴㔷搲〷愹㡢昰搶ㅦ挲愸慥㠰昱㐳〶攵昴㑤㝦㠴扡晥㤸收㥦㌰昸愸㄰㜱昱㐹昱愹㕢㔵晢攰㕦㝥㕡攸捦㘸㍥㠷㔱晤㘰㌸㔶昵ㄷ㌰晥愶ㅣ攴攷㈹㈰㠷昱㉢戸㜳捡㙣㠷昱㕦㠸㐴㌵攳攱挳㈸㌱搵ㅦ㌱ㅥ㑡㑤改㌴挵搲ㄴ㑡㐵㤰摣㉡㐲㥥ㄷ〸捤攷散㠷摤㐴㠴㥦戹㝦づ㘰㜶ㄱ㝥㘵ㅢㄴ㐷昳㈴㌴㐴挸㜶慢㙡〰㘲㈲㐲づㅣ㥡戳搶㙡㄰㕣㈲㐲ㅥ㙡晥愶㝥晣搵㄰愱ㅤ㈲昸㠳㝢㐰㤸愸㐶㈴慡ㄹ捦㄰㔳㠳㤱搲㈶挲㤷㘸挰㉡挲ㄷ㕥㈰㌴攷㌴っ㤹㡡昰搶㍢愳㌹昵ㄹ㘰㜶ㄱ㍡戳㌷扢搰㜴㠱㌱㐴搸捤慤慡攱㐸㈲㈲㜴㈵㘸㜷ㄸ㌵ㄲ㉥ㄱ愱ㅢ㙡晥愶摥㌷㐵攸㡥〸晥㘶户㠸搰ㄳ㤱愸㘶㍣㉣㠲挴搴晥㐸㘹ㄳ攱搵㑣㈲扣攲〵㐲昳㘲愳㤱愹〸㙦摤〷捤愹㤷㌲㡡搰㤷扤改㐷搳ㅦ挶㄰愱搴慤慡㌱㐸㈲㈲散㐷搰〰ㄸ㌵づ㉥ㄱ㘱㈰㙡晥愶㥥㌴㐵ㄸ㡣〸㠶㠳㐵㠴愱㠸㐴㌵攳㘱ㄱ㈴愶挶㈳愵㑤㠴㠷㌲㠹昰愰ㄷ〸捤摤㤵㈳㔳ㄱ摥㝡っ㥡㔳昷㘷ㄴ㘱ㅣ㝢㌳㥥㘶〲㡣㈱㐲戹㕢㔵ㄳ㤱㐴㐴㤸㐸搰㈴ㄸ㌵ㄹ㉥ㄱ㘱㌲㙡晥愶敥㌰㐵㤸㡡〸晥㔰ㅡㅥ㈶㍡つ㤱愸㘶㍣㐳㑣㑤㐱㑡㥢〸㕢㌲㠹㜰㠳ㄷ〸㑤㉥㑥㐳愶㈲扣昵㙣㌴愷慥换㈸挲㕣昶收㔰㥡挳㘰っㄱづ㜷慢㙡㍡㤲㠸〸㐷㄰㌴て㐶捤㠴㑢㐴㌸ㄲ㌵㝦㔳㤷㥢㈲㔴㈲㠲㍦收㉣㘷㐲っ㤱愸㘶㍣㉣㠲挴搴㐱㐸㘹ㄳ攱晣㑣㈲㥣攷〵㐲ㄳ愰戳㤰愹〸㙦扤ㄸ捤愹㜳㌲㡡㔰挷摥搴搳㌴挰ㄸ㈲㉣㜵慢慡〲㐹㐴㠴愳〸㑡挰愸㌹㜰㠹〸㐹搴晣㑤㥤㙡㡡搰㡣〸晥攸户㠸戰ㅣ㤱愸㘶㍣㉣㠲挴搴㕣愴戴㠹㜰㝣㈶ㄱ㡥昳〲愱㐹摡摦㈰㔳ㄱ摥㝡㉤㥡㔳㙢㌲㡡㜰㍣㝢㜳〲捤㠹㌰㠶〸敢摣慡㍡ㅣ㐹㐴㠴㤳〹晡ㅤ㡣㥡〷㤷㠸㜰ち㙡晥愶㤶㤹㈲㙣㐰〴ㄳ㡤㤶㕦㍡愷㈱ㄲ搵㡣㠷㐵㤰㤸㍡ㄲ㈹㙤㈲搴㘵ㄲ㘱㠹ㄷ〸㑤㈴捦㐷愶㈲扣昵戹㘸㑥搵㘶ㄴ攱㝣昶收〲㥡ぢ㘱っㄱ㉥㜶慢㉡㠶㈴㈲挲㈵〴㙤㠲㔱㔵㜰㠹〸㤷愲收㙦㙡扥㈹挲㘵㠸攰㉢搲㈲挲ㄵ㠸㐴㌵攳㘱ㄱ㈴愶慡㤱搲㈶挲摣㑣㈲捣昱〲愱挹敥㠵挸㔴㠴户扥ㅥ捤愹㡡㡣㈲㙣㘱㙦㙥愴戹〹挶㄰攱捦㙥㔵㉤㐲ㄲㄱ攱㘶㠲㙥㠱㔱㡢攱ㄲㄱ㙥㐵捤摦搴㠱愶〸户㈳㠲㌳挱㌲ㅣ敥㐴㈴慡ㄹて㡢㈰㌱戵〴㈹㙤㈲㡣换㈴挲㔸㉦㄰㥡㤰㙦㐰愶㈲扣昵〳㘸㑥㡤捥㈸挲㐳散捤挳㌴㡦挰ㄸ㈲晣捤慤慡㐶㈴ㄱㄱ晥㑥搰㘳㌰敡㈸戸㐴㠴挷㔱昳㌷㌵挴ㄴ㘱㉢㈲昸㥤㘰㌹ㄳ㥥㐲㈴慡ㄹて㡢㈰㌱㤵㐰㑡㥢〸㝤㌳㠹戰㡦ㄷ〸㕤㌴㘸㐶愶㈲扣昵换㘸㑥敤㥤㔱㠴㔷搹㥢搷㘸㕥㠷㌱㐴㜸搳慤慡㘵㐸㈲㈲扣㐵搰摢㌰㙡〵㕣㈲挲㍢愸昹㥢敡㘱㡡昰ㅥ㈲㌸ㄳ㉣㕦㤱ㅦ㈰ㄲ搵㡣㠷㐵㤰㤸㕡㠹㤴㌶ㄱ㍡㘷ㄲ愱㤳ㄷ〸㕤搵㌸ㅡ㤹㡡昰搶㥦愳㌹戵㔳㐶ㄱ扥㘴㙦扥愲昹ㅡ挶㄰攱ㅢ户慡㡥㐱ㄲㄱ攱㕢㠲扥㠳㔱㙢攰ㄲㄱ扥㐷捤摦㔴扥㈹挲て㠸攰摢挱㈲挲㑦㠸㐴㌵攳㘱ㄱ㈴愶搶㈲愵㑤㠴㕦㝦挹昰戳昹ㄷ㉦㄰扡散㜲〲㌲ㄵ攱慤㜳戳搱敤㥦〰戳晦㙣㡥㈰慣摢搱攴挳ㄸ㈲㐴摤慡㍡ㄱ㐹㡡㤹愸㠰愰㐲ㄸ挵慢㌲㈲㐲㝢搴晣㑤㝤㡤㌶㔲㝦㐰㜵㐴〴㘷挲挸㌰搱㥤㄰㠹㙡挶㌳挴搴挹㐸㘹ㄳ攱愳㑣㈲晣挳ぢ㠴㉥つ慤㐷㈶ㄱ㘱㜷㌴愷㍥挸㈸挲ㅥ散㑤㜷㥡ㅥ㌰㠶〸扤摣慡摡㠰㐴挵㜸敢㈲㠲㡡㘱ㄴ㉦ㅢ㠹〸㝢愲收㙦敡㜵㔳㠴ㄲ㐴昰戳搹㜲㈶散㡤㐸㔴㌳ㅥㄶ㐱㘲敡㜴愴戴㠹昰㙣㈶ㄱ㥥昱〲愱㙢㔷㘷㈱㤳㠸㌰〰捤愹愷㌲㡡㌰㠸扤ㄹ㑣㌳〴挶㄰㘱㤸㕢㔵ㅢ㤱愸ㄸ㙦㍤㥣愰ㄱ㌰敡㙣㔴㐵㠴㤱愸昹㥢㝡挴ㄴ㘱ㄴ㈲㤸ㄱ戱㝣㍢㡣㐶㈴慡ㄹて㡢㈰㌱㜵づ㔲摡㐴戸㈷㤳〸㜷㝢㠱搰昵戵昳㤱㐹㐴㤸㠴收搴㥤ㄹ㐵㤸挲摥㑣愵㌹㄰挶㄰㘱扡㕢㔵ㄷ㈰㔱㌱摥㝡〶㐱㌳㘱搴㐵愸㡡〸〷愱收㙦敡㈶㔳㠴㐳㄰挱㔵ㅣ换户㐳〵㈲㔱捤㜸㔸〴㠹愹㡢㤱搲㈶挲㔵㤹㐴戸搲ぢ㠴慥〱㕥㡡㑣㈲挲㍣㌴愷慥挸㈸挲㙦搹㥢㑡㥡昹㌰㠶〸ぢ摣慡摡㡣㐴挵㜸敢㉡㠲慡㘱搴攵愸㡡〸㜱搴晣㑤㕤㘸㡡戰㄰ㄱ晣〱㘵㌹ㄳ㙡ㄱ㠹㙡挶挳㈲㐸㑣㕤㠱㤴㌶ㄱ捥捣㈴挲ㄹ㕥㈰㜴㥤㤲㔷ㅦ㐵㠴〴㥡㔳愷㘵ㄴ愱㠹扤㘹愶㔹〶㘳㠸戰挲慤㉡㕥挱㉣挶㕢慦㈴㘸ㄵ㡣攲㘵㑣ㄱ㘱㌵㙡晥愶㑥㌴㐵㌸〶ㄱ㕣㤱戴㥣〹㙢㄰㠹㙡挶挳㈲㐸㑣㕤㡢㤴㌶ㄱ㔶㘵ㄲ㘱愵ㄷ〸㕤㑢攵ㄵ㔲ㄱ攱㜷㘸㑥㉤捦㈸挲㝡昶㘶〳捤愹㌰㠶〸愷扢㔵戵〵㠹㡡昱搶㘷㄰㜴㈶㡣攲愵㔶ㄱ攱㉣搴晣㑤㌵㤸㈲晣ㅥㄱ㠸㘰㌹ㄳ捥㐱㈴慡ㄹて㡢㈰㌱昵㈷愴戴㠹㔰㥤㐹㠴㉡㉦㄰扡摥换慢戸㈲挲㈶㌴愷㘲ㄹ㐵搸捣摥㕣㐶㜳㌹㡣㈱挲ㅦ摣慡扡ㄵ㠹㡡昱搶㔷ㄲ㜴ㄵ㡣攲攵㘰ㄱ攱㙡搴晣㑤ㅤ㘶㡡㜰つ㈲昸㥤㘰㌹ㄳ慥㐳㈴慡ㄹて㡢㈰㌱挵ぢ捤㌶ㄱ㘶㘶ㄲ㘱㠶ㄷ〸㕤㤳扥ㅢ㤹㐴㠴㕢搰㥣㥡㤶㔱㠴摢搸㥢摢㘹敥㠰㌱㐴戸换慤慡㝢㤰愸ㄸ㙦㝤㌷㐱昷挰愸㝢㔱ㄵㄱ晥㠲㥡扦愹〹愶〸昷㈱㠲て㐶换㤹㜰㍦㈲㔱捤㜸㔸〴㠹愹晢㤰搲㈶挲㠸㑣㈲っ昷〲愱敢收て㈰㤳㠸昰ㄸ㥡㔳㐳㌳㡡昰〴㝢戳㤵收㐹ㄸ㐳㠴愷摤慡㝡㄰㠹㡡昱搶捦㄰昴㉣㡣㝡ㄸ㔵ㄱ攱㌹搴晣㑤昵㌷㐵㜸〱ㄱ㝣㌰㕡捥㠴㤷㄰㠹㙡挶挳㈲㐸㑣昱㠲扤㑤㠴攲㑣㈲ㄴ㜹㠱搰戵㝤㕥戱ㄷㄱ摥㐶㜳慡㘷㐶ㄱ摥㘵㙦摥愳㜹ㅦ挶㄰攱㐳户慡ㅥ㐳愲㘲扣昵㍦〸晡〸㐶昱搲扦㠸昰㌱㙡晥愶扡㤸㈲㝣㠲〸㘶㤶㉣㈲㝣㠶㐸㔴㌳ㅥㄶ㐱㘲㡡㡢ち㙣㈲ㄴ㘶ㄲ愱挰ぢ〴搷ㅦ攴昱㝡收づ㕣㌷㉥〰㕣搷捣慤㡤㉦攷㠵慥づ㌵㔸㘰㕢搶㥣㙣㙡㤴慢㜲敤㙢捡ㅢ㘷㌶㌶㤵搷㈶㤷搶挵㔶㜶慡昱ち㠷㉥㡡㌷攰㥡㜹〲㤷捥〳扥挶愵㑢攳搵扡愶愲戱㌹㔱ㄵ㥦㕡晥扦㜰㑤㕤㡥ㄵ慥ㄱ㈹㤵㤵慤戰晤㘷㤷㠹㜱〶㈸㥣㈹搸戲昲㥥㐵捡攰搵㍥㔹收㙢㕣㤹㤷愲〳㘰挷敤㡡捥慥㙤慡㡢ㄷ搴挸㔵㜱㈹攷搷㐰㐵㉣㐴愸㙥㔷㌳㝢ㄱ慥㠰㤵户慦㤹㥣愸慤慥慢㙤㠸昳㘰㜴㜶愱搳攳ぢ戱攸攰攰挶㘴㉤㉦㑡戵慦㤹㥤㠸㌵㈴㤷昲晡㘹搵捡㥤搳㙡㜲愱㌵慦㘶㐲㙤㐳ㄲ捤挸㔱㘴戹㘳㑤挵愲挶攵㔸摣摦㕣摦㌰㌹戶㌴昹㍦㜱㔴㤴ㅣㄷㅡ㌹㌴㉡㕢㘵㘷慢晣散晣晦昴昸㐴扥挳攸敡攴㉥㠷敤㠵昳戴㈹㔱扢愰㤹㠲㐹㍢㠳㘰㜳㘹攴ㄸ㘶攵㍤㠷㔲昰㑡愹㜱〸〳换ㅣ搸搷戴㐵敢搶㉢敥愹㍢㈶扡〳慥扦㐷㜷ち晦つ㜳攰攴㌹㔳户㉦〰晡㍦摤㝥㤰挷挵〴㙤㕥㙦戱ぢ挰ㅤ摣㔳㠸㙢㌰㜸㐶㘱㘴攲㑣㘰㉤㜸㕡㐶㙢〴挳㌳戴挳昶攲㈴㕣戲㉦慣㤹ㅥ㕢㄰慦挳攵搱晡㔸㔳〷户挲㈵ㅦ㔸㥥㥥昴㘲㘵㡤昵昵㌱㥥㜲㕣㘴㕦㔱ㄵ慢㡢攷搷㡣㙦㙥㙡㥣㔱摢愰㙢㘰攴扣昴㕣戱ㄵ㜰挵㔶㠸慢戰㘶ㄶ㔷㈰㐹㤹戹ㅡㄷ挶ㄲ戵㑤㡢敡㙢慢昲㔹㤹㠰㐵㑢晦ㄳ攷㉡〶㝦㉥挴昴㌷晦戳㈴戸挸挰扤搴㡦挳㕤㡡㜵㌹㤴㡥㠷ㅦ㘷㜴戶㡡攰㍦昵ㅦ㉥㔰挱〷㡦㝣㘹攸ㅦ㤱㉤て㙦㌸扣挱昳攵㌶扦戰〶〵昹㜰㔲㕣㕦㐲慦晥〹㔰ㄶ昸捥攵ㄲ㡦ㄶ㔷㉦戴〳㈰㍡扤㌱㔶㍤㈹㔶㠵ㅢ㘶摡㜹户换攴攳搰昲愳㈶攱㜰㍤㐹ㄹ㤶㈸㘱改搳戲摡敡㜸㈲㥦㡥ち摣づ㤴换㤵㈸ㄱ昷ㄸ㜲㌰㘷攵攵ㄵ攴摢摡㥡敡攷敡敤㕤愱㌷㙦㌷㥡ㅡ捡晦改㈱㈳挶愲㔳愰㈵㕦㔱㍦㠳㡥晥㠵㥣戸㔲㠵㝣〲㠰㕦〹搸〶㤳昷ち㠲挱㘳㤳扥戴〳ぢ㐰㌴㐰戹㜲愳〹ㄷ㥤攴㘳㠱㠶慣㔶挹ㄳ㈲〵挶㉡㤳㠸扢挰㈴摦扦㝢㈵㔲㠱戳㍣㕥ㅤ㜵㍦㕦戹㥡㠵㠷㈳㍢㍢ㄷ㠷㍡ㄲ㕣愱ㄷ㙡ㄶ挹敡㉢攲戲晣㐴㜱挹㐵㠴㡢ㄱぢ㌸㔸㤰扦㤲户㜲扣〰㉦慥㤳㙦挳㍦戲㐵愳㍡ㅢ㤸慣愸㝡〳搶㈷摥㤱ㅥ㔷ㄹ㐸㡥㌹㌲ㄸ挵㤵〶晣晡㐷搱晦戲㔲㕣㕥挰㉦㉣捣晥㐱ㅢ搹〲ㅦ㠶敡㘳㜸昹㠱愸㈳㑣昲㑦㤴昸㌹㤳㍡敦昲攱㙤晤扣攳㙡〵㌹敦㜸敢㤷㝦摥㈹㉥㔹昰扢捣㥣㕥㤷愳挰攸〲〲㍦户〳ち〹㘸㑦挰ㄷ〰昰㠰㐶㍡愰㤶ㄲ㡡昷㤳㔸㠴㜲㠰㠱㔰晦㌲㤲㜶愱挷ㄵ㙡㈷㈶摤㤹㐹㝦㠶㌳㈸ㄴ㤷㈰㠸㔰㤱㑥㠰戴昵㥢㐴昱㌸㠹㜸㥤㤹㤸捣搳挴敢〲㙦敢攲㘵㘳㌷ㄱ㙦㔷㐹攲㔶㔴づ㕣ㄶ昱㜶〳㐶㜷㈵㤰换㈰㉣㠰摤〹攸㐶㐰ㅥ〰㈲摥ㅥ愸愵挴攳扤㌲ㄶ昱㝡〰〳昱戴㤱戴〳㍤慥㜸㍤㤹戴ㄷ㤳㜲ㄵ㐳㔰㍣㉥㕤㜰捦㌲㡡㈷㕢昰㉣摢〵㄰ㄱ慡㤸㐹戸挲㈱㑤愸摥昰戶㉥ㄴ㔷㐲攰㠵㝢㥤㤸〴〵㜹㜷㠵戵攸戰ㄷ㌰㝡㙦〲戹㔴挲〲攸㐳挰㍥〴㜴〳㐰㠴敡㡢㕡㑡㈸摥昳㘳ㄱ慡㍦㌰㄰慡愷㤱搴㄰㙡㕦㈶㉤㘵㔲慥㜴〸ち挵攵つ慤〸搵て㄰ㄱ㙡〰㤳㜰ㄵ㐴㥡㔰㠳攰㙤㕤㈸慥㤶挰ぢ搳愱㑣攲ぢ挵㈵ㄳㄶㅤ㠶〰愳㠷ㄲ挸攵ㄴㄶ挰㌰〲㠶ㄳ挰ㄵㄶ㈲搴〸搴㔲㐲昱摥㈵㡢㔰晢〳〳愱㠶ㅡ㐹㜷愵挷㍤愳㐶㌱改〱㑣捡搵㄰㐱愱挶挱攷づ挷搱㠰戴㜹㌸㡥挷㙥㈲摥ㄸ㈶㥥㠰㕡㥡㜸攳攰㙤㕤㍣慥戲挰ぢ㑢㌰㤸挴ㄷ㙦㈲㑡ㄶ㙤㈶〰愳换〸攴㌲っぢ愰㥣㠰㠹〴㜰㘵㠶㠸㌷〹戵㤴㜸扣㈹换㈲摥ㄴ㘰㈰摥㌴㈳愹㜱㤶㑤㘵搲〳㤹㤴慢㈸㠲攲㜱改㐴㉢㘷搹愱㠰㠸㔰搳㤹㠴㉢㉣搲㠴㥡〹㙦敢㐲㜱㈵〶㕥戸摤㡢㐹㝣愱㡥㐰挹愲挳挱挰攸㐳〸攴㔲つぢ㘰ㄶ〱ㄵ〴㜰昵㠶〸㌵ㅢ戵㤴㔰扣戹捣㈲搴㕣㘰㈰㔴捣㐸㙡〸㜵㈸㤳ㅥ挶愴㕣㘹ㄱㄴ㡡换㉢㕡ㄱ慡ㅥ㄰ㄱ敡㜰㈶攱㉡㡣㌴愱收挱摢扡㔰㕣慤㠱ㄷ敥㉡㘳ㄲ㕦㈸㉥搹戰攸昰㕢㘰㜴㈵㠱㕣捥㘱〱捣㈷㈰㐶〰㔷㜸㠸㔰ぢ㔰㑢〹挵㥢攴㉣㐲㔵〳〳愱㤶ㅢ㐹つ愱攲㑣㕡挳愴㙢〱〸ち㜵㍣㝣慥㔰ㄹ㝦㐶㥣〰㠸〸戵㠸㐹戸㔲㈳㑤愸挵昰戶㉥ㄴ㔷㜴攰㠵㥢搷㤸挴ㄷ㡡换㍡㉣㍡搴〱愳敢〹攴㤲てぢ愰㠱㠰㐶〲戸ち㐴㠴㕡㡡㕡㑡㈸摥散㘷ㄱ㉡〱っ㠴攲㑡て㍦愹㈱㔴㤲㐹㜹㕢扣攲㡡㡤愰㔰㕣愶搱㡡㔰ㄷ〰㈲㐲㉤㘳ㄲ慥收㐸ㄳ㙡〵扣慤ぢ挵㔵ㅦ㜸㘱敥㥥㐹㝣愱戸昴挳敦㌲㝣晥㐷敤㉡㘰昴㙡〲戹㉣挴〲㌸㥡㠰㘳〸戸ㄴ〰ㄱ敡㔸搴㔲㐲昱愶㐵㡢㔰㙢㠱㠱㔰㔷ㄸ㐹つ愱㡥㘳搲攳㤹㤴慢㍡㠲㐲㜱㈹㐷㉢㐳㡦ぢ㍤㐴愸ㄳ㤹㠴㉢㍥搲㠴㕡〷㙦敢㐲㜱㘵〸㕥戸〹㡦㐹㔰㤰㌷㤷㠷㔸㜴昸ㅤ㌰晡ㄴ〲戹㜴挴〲㔸㑦挰〶〲戸㥡㐴㠴㍡ㄵ戵㤴㔰扣昹搲㈲搴改挰㐰愸㍢㡤愴㠶㔰㘷㌰改㤹㑣捡㤵ㅦ㐱愱戸摣愳㤵㌳敡㘱㐰㐴愸㡤㑣挲㔵㈱㘹㐲㥤つ㙦敢㐲㜱昵〸㕥戸搱㡦㐹㝣愱戸㠴挴愲挳戹挰攸昳〸攴昲ㄲぢ攰㝣〲㉥㈰㠰㉢㑥㐴愸ぢ㔱㑢〹挵㥢㐸㉤㐲㕤っっ㠴攲慡ㄲ㍦愹㈱搴㈵㑣扡㠹㐹戹㍡㈴㈸ㄴ㤷㠴戸㐲昱㈷㠳㙣㠳㘰㡤㜹ㅦ昵ㅡ㈰㈲搴㘶㈶攱捡㤱㌴愱㉥㠷户㜵愱戸挲〴㉦摣㑦挸㈴㈸挸晢㉤㔸扦换㙣摢晢㤵昳〷㘰昴㤵〴扥㙤〷㕣㐵挰搵〴扣〳㠰〸昵㐷搴㔲㐲昱㑥㔸㡢㔰搷〲〳愱戸昲挴㙦搵㄰敡㍡㈶扤㥥㐹戹㠲㈴㈸ㄴ㤷㡤戴㈲ㄴㄷ㤵㠸㔰㕢㤸㠴慢㑢搲㠴扡〹摥搶㠵攲㉡ㄴ扣㜰摢㈲㤳愰㈰㙦㉥㐵昱扢っ㥦㉦搴㥦㠱搱㌷ㄳ挸㘵㉡ㄶ挰㉤〴摣㑡〰㔷慥㠸㔰户愱㤶ㄲ㡡户昳㕡㠴扡〳ㄸ〸挵搵㈹㝥㔲㐳愸㍢㤹昴㉥㈶捤挵㥦挷㐱愱戸戴㐴㠴㡡摣つ㐸㥢㝦㠴戶挳㙥㈲摥㍤㑣捣㔵㈹㘹攲摤ぢ㙦敢攲㜱昵ち晡㡣㍢㈶㤹〴〵㜹ㄷ挰敢搳㠰捦ㄷ敦慦挰攸晢〹攴昲ㄶぢ攰〱〲ㅥ㈴愰㍤〰㈲摥㐳愸愵挴攳慤捡ㄶ昱ㅥ〱〶攲敤㘴㈴㌵挴㝢㤴㐹晦挶愴㕣㥤ㄲㄴ㡦㑢㔲㕡㌹换扡〳㈲㐲㍤挶㈴㕣戹㤲㈶搴ㄳ昰戶㉥ㄴ㔷戸㠸㔰㕢㤹挴ㄷ慡〸㕥㡢づ㑦〲愳㥦㈲㤰㑢㘰㉣㠰愷〹㜸㠶〰慥㡡ㄱ愱㥥㐵㉤㈵ㄴ敦户戶〸昵㍣㌰㄰㙡㙦㈳改慥摢て捦ぢ㑣晡㈲㤳㜲〵㑢㔰㈸㉥㕢㜱㠵敡挴㉣摣〶攱㙤㝥㙥つ〶㐴㠴㝡㤹㐹戸扡㈵㑤愸㔷攱㙤㕤愸㘱搸㑤㠴㝡㡤㐹搰㠲扣㠷挳㙢搱攱㜵㘰昴ㅢ〴㡥戰〳摥㈴攰㉤〲戸㜲㐶㠴㝡ㅢ戵㤴㔰扣㙦摣㈲搴扢挰㐰愸搱㐶㔲攳㡣㝡㡦㐹摦㘷㔲慥㜲〹ち挵愵㉤慥㔰ㄹ㝦㠴㑥〵㐴㠴晡㤰㐹戸〲㈶㑤愸㡦攰㙤㕤㈸慥㤴ㄱ愱㍥㘶ㄲ㕦愸ㄹ昰㕡㠴晡㈷㌰晡ㄳ〲戹㤴挶〲昸㤴㠰捦〸攰敡ㅡㄱ敡㜳搴㔲㐲昱晥㜷㡢㔰㕦〲〳愱㉡㡣愴㠶㔰㕦㌱改搷㑣捡㤵㌰㐱愱戸晣愵㤵㌳慡ㄲ㄰ㄱ敡ㅢ㈶㤹㡦㕡㥡㔰摦挱摢扡㔰㕣㑤㈳㐲㝤捦㈴扥㔰㕣㔲㘳搱攱摦挰攸ㅦ〸慣戶〳㝥㈴攰㈷〲攲〰㠸㔰㍦愳㤶ㄲ㡡昷昱㕢㠴晡ㄵㄸ〸㔵㙢㈴㌵㠴摡挶愴㔹㤸扥㔷㕣㉤ㄳㄴ㡡㑢㘴㕡㌹愳㥡〱ㄱ愱㌰挳㥢愵㤶愱㤶㈶ㄴ㙥搶㙤㠳㔰㉢戰㥢〸㤵挷㈴扥㔰㕣㜶㘳ㄱ㉡〲㡣㙥㐷㈰㤷攴㔸〰昹〴昰改㕡㡡慢㜴㐴愸㈸㙡㈹愱昸㍣〲㡢㔰㠵挰㐰愸㌵㐶㔲㘳ㅡ戹㍤㤳㜶㘰㔲慥愸〹ち挵㘵㌴慤㥣㔱ㅢ〰ㄱ愱ㅣ㈶攱㙡㥢㌴愱㜶㠶户昵㌳㡡慢㜲㐴愸㑥㑣攲ぢ挵愵㌹ㄶㅤ㍡〳愳㜷㈱㤰换㜶㉣㠰㉥〴散㑡〰㔷昲㠸㔰扢愱㘶〸㘵㍤愳㜶〷〶㐲㜱戵㡥㥦搴㌸愳扡㌱改ㅥ㑣捡㔵㌷㐱愱㌶挳搷捡ㄹ㜵ㄹ㈰㈲㔴て㈶攱㡡㥣㌴愱㝡挱摢扡㔰㕣戹㈳㐲ㄵ㌱㠹㉦搴㤵昰晡㕤㠶捦晦㜹㔰っ㡣摥㤳㐰㉥敤戱〰㝡ㄳ㔰㐲〰㔷晢㠸㔰㝢愱㤶ㄲ㡡捦㠷戰㥣㔱㝤㠰㠱㔰搷ㄹ㐹つ愱昶㘱搲扥㑣捡㤵㌹㐱愱㙥㠳慦㤵㌳敡㜶㐰㐴愸晥㑣㜲〷㙡㘹㐲㤵挲摢扡㔰㕣摤㈳㐲敤挷㈴扥㔰㕣攲㘳搱㘱〰㌰㝡㈰㠱㕣晥㘳〱っ㈲㘰㌰〱㕣ㄱ㈴㐲つ㐱㉤㈵ㄴ㥦㜳㘱ㄱ㙡ㄸ㌰㄰敡㝥㈳愹㌱昴㠶㌳改〸㈶攵敡㥤愰㔰㕣戲搳捡ㄹ戵ㄵ㄰ㄱ㙡㝦㈶攱捡㥥㌴愱づ㠰户㜵愱戸〲㐸㠴ㅡ捤㈴扥㔰㕣〶㘴搱㘱っ㌰㝡㉣㠱㕣㈲㘴〱㡣㈳㘰㍣〱㕣㌵㈴㐲㑤㐰㉤㈵ㄴ㥦搷㘱ㄱ慡ㅣㄸ〸挵㤵㐱㝥㔲攳㡣㥡挸愴㤳㤸昴㙤〰㠲㐲㜱㔹㑦㉢㐲㜱搱㡦〸㌵㠵㐹戸晡㈷㑤愸〳攱㙤㕤㈸慥ㄲㄲ愱愶㌱㠹㉦ㄴ㤷ち昹㕤㠶捦ㅦ㝡搳㠱搱㌳〸攴㌲㈲ぢ㘰㈶〱〷ㄱ挰㤵㐵㈲搴挱愸愵㠴攲㜳㐷㉣㐲捤〲〶㐲㜱昵㤰㥦搴㄰慡㠲㐹㘷㌳㈹搷㈱㐸㘷攷戰收㜵㌶㡦搷㤲㠳㤷㐸㐳㤷慦愵㠵ㅡ㕥挸慥㘸㕡㔹㠷挵〳㉣昲㤲愹㕢攲挵摦愸昸㜰㈱户㌱㠱㡢㔱戹挱㐷㈸愴昶㝤ちつㄷ㜴づ㍣㥥㐲㜶㘳㠴搷挹昳慥晤㈹晣〸㠶搴晥散昸昶㝢搵戹て户挸愱攸㘲攷ㄹ戵㔵㠹挶㘴㘳㑤㔳慦ち㉣㡣改挵挷㝤搴㘴㘵つㄸ㥦昷㐷㘴戴戶㐹㘲戹つ㝣㠲攰㌲摥晥ㅥ㕤搲搰戸扣㐱㝡㤳㤷攴㔳㑦㐴慦㜶敤搸㑣㤴敤㜰摢ㄳ攲㌹扣愶捥㥤昵㙦㘰摢攷㌸扣㈸捤捤攱㠵㘹㈹昰㉡戴ㄴ㜸㈵㥡㕢㕥㌶㝥㠰戴昵戲㌰㜳慢〵慡㑡㔵慢㜸㙥扢㜶慡㈴昰㙣㡤搰攵攴搴挳〹㈲ㄱ㕥㑤捥扢ち㤴摢戶㔳扡愲摣㤹㍦愳昴ㄱ攸㠲㥥〷ㄳ㜵㜲攰愰㉦㜲㈴慡㍢㤵㑤愸㑣㝦ㄶ㘳攴户㜰ㄷ挲㉤㔷捣昱㤰挷㘴愴ㄲ㥥づ昰ㄸ换㘷㥣㕣㉦㡢㥥㡦愰㉥㘶ㅢ㐵㌰㉡〲扦攸㕣〵㍦ぢ㙣㑡攵挳昲摣㔴ㄷ㠳〸捦〸㌸㜱ㄳ㈸㈰㍣愲敡㐲㜸㜸㔴搳㡦㡡挶㑥㐴攸㠵戰㌸㉡㔱愶挲收ㄴ昸㠵㐲扦搰摥㉢㈸〷〵ㅥㄹ㜵㍥搲㔱㌵〶㜴㉤ㄲ攸挵㌰㔱㘷㈷㌸挴㐷昶㥡㕣㌵改㌹㍢晢晥〶扡昶攱㕥㝤㘰㔴㘷昸㠵捦㔱昰戳㈰敦㉥昰ち㥦搳搱㐴㤸捦愹昰㠶昹散㡡㥤㤰〴㙢户㘱挱㘷㌷搴戹㌹㕤晤挲敥㝥愱㥢㔷㔰㍤㔰㄰㍥敢㑤㍥换搹挷ㄵ㌰㔱愷㈷〰〴敢〰㥦㕥扥晦㘸㘲〷㄰戱ㅦ㡣㉡㠶㕦昸慣㠱㍦挵愷㌷扣挲㘷慤㤵捦戱㔶㍥扣㔶㡢㈴戸㠵ㄳㄶ㝣昶㐲㥤㥢挳㙢戳㔲攸攳ㄷ昶昱ち慡㍦ち挲攷㘸㤳捦㐹散攳㍡㤸愸戳㉦〰〴〷昹㤴晡晥昵挴づ㈷㘲ㄸ㡣ㅡ〰扦昰㌹つ㝥ㄶ戸戳ㅡ〴㉢㝣ㄲ㔶㍥㑢慤㝣〶㘳㈷㈴挹搲㘷挱㠲捦㄰愶挲收昰ㄲ慡ㄴ㠶昹㠵攱㕥㐱敤㡦㠲昰㘹㌰昹晣㥥㝤㍣ㅢ㈶敡㡣〲㠰攰㈰㥦〳㝣晦昹挴㡥㈱㘲㌴㡣ㅡ〳扦昰戹〸晥搴昱ㄹ〷慦昰愹戶昲㔹㘰攵㌳ㅥ㍢㈱㐹㤶扥ㄴㄶ㝣㈶愰捥捤㈹昳ぢ攵㝥㠱㤷㌱戹愹㈹㈸〸㥦昹㈶㥦换搸挷换㘱愲捥㔴〰〸づ昲㌹搰昷㕦㐵散㐴㈲捡㤹㜰㍡晣挲攷ㅡ昸㔳㝣㘶挲㉢㝣收㕡昹捣戶昲攱挵㐸㈴挹搲㌷挰㠲捦挱愸㜳㜳づ昱ぢ戳晣㐲㠵㔷㔰㜳㔱㄰㍥戳㑣㍥㌷㈲㠱扥〹㈶敡ㅣち〰挱㐱㍥㠷昹晥㕢㠸攵㉤改㝡ㅡ㡣㍡ㅣ㝥攱㜳㍢晣㈹㍥昳攰ㄵ㍥㔳慣㝣㈶㔹昹ㅣ㠹㥤㤰〴敢搲㘱挱攷户愸㜳㜳㉡晤挲㝣扦㄰昳ち慡ㅡ〵攱㔳㙥昲昹ぢ晢㜸㉦㑣搴攱攵㍥㠲㠳㝣㙡㝣晦〳挴㔶㄰㌱ぢ㐶㉤㠲㕦昸㍣っ㝦㡡捦㘲㜸㠵捦晥㔶㍥㈳慣㝣㤶㘰㈷㈴挹搲㝦㠷〵㥦㍡搴戹㌹昵㝥愱挱㉦昰摡ㅤ㌷㤵㐰㐱昸っ㌳昹㍣捥㍥㍥〱ㄳ㜵㤲〰㄰ㅣ攴搳攴晢㥦㈶㤶㌷㡡敢摦㌰攱㌲昸㠵捦㜳昰愷昸慣㠰㔷昸昴户昲改㙢攵戳ㄲ㍢㈱〹ㅥ愴〴ぢ㍥慢㔰攷收慣昶ぢ㐷晢㠵㘳扣㠲㕡㡢㠲昰改㘳昲㜹㠵㝤㝣ㄵ㈶敡ㅣ〷〰挱㐱㍥挷晢晥㌷㠹㡤ㄱ㌱ㅦ㐶㥤〸扦昰㜹〷晥ㄴ㥦㜵昰ち㥦ㅥ㔶㍥㝢㔸昹昰㐲ㄹ㤲㘴改て㘰挱攷㜷愸㜳㜳㑥昱ぢ敢晤挲〶慦愰㑥㐷㐱昸散㙥昲昹〷晢昸ㄱ㑣搴攱㌵㉥㠲㠳㝣捥昴晤㥦ㄲ换摢户㌵㙦〶㔷ㅢ攱ㄷ㍥㕦挰㥦攲㜳㌶扣挲挷戱昲改㘰攵挳敢㔹㐸㤲愵晦〵ぢ㍥攷愲捥捤㌹捦㉦㥣敦ㄷ㉥昰ち敡㘲ㄴ㠴㑦愱挹攷㕢昶昱㍢㤸愸㜳〹〰〴〷昹㙣昲晤㍦ㄲ摢㐸㐴〳㡣摡っ扦昰昹〵晥ㄴ㥦换攱ㄵ㍥搹㔶㍥㔹㔶㍥㔷㘰㈷㈴挹搲㉡㑦昸晣〱㜵㙥づ㉦㌳㐹攱㉡扦挰敢㑡摣搴戵㈸〸㥦㕦㝦㌴㝥敦攴㈰㠱捥㠵㠹㍡搷〱㐰㜰㤰捦昵扥㍦㥦㔸摥㔴慤㥢㤹㜰ぢ晣挲愷〰晥ㄴ㥦㥢攰ㄵ㍥摦愰㤹昰敦㥤慦攱つ晦摥昹ㄳ㜶ㄲ㍥ㅤ㤱ち挷攷捦愸㜳㜳㙥昶ぢ户昸〵㕥晥攱愶敥㐰㐱昸㝣㘹昲搹㠹㝤摣ㄹ㈶敡摣〹〰挱㐱㍥㜷昹晥㉥挴昲晥㘸捤扢慤搵㍤昰ぢ㥦慥昰愷昸摣ぢ慦昰昹搰攰ㄳ改〶㐸挶㍦㍢搴晢㔶㤲昷㈱㤳㤰散㡥㥤㐱昲慦愸㜳㜳敥昷ぢて昸㠵〷扤㠲㝡〴〵㈱昹慥㐹戲㈷㍢摥ぢ㈶敡昰〲っ挱㤱㈲㔴㉤㍦搱㡢攱㑥晦㠹扥㈷㍣挱㥦攸㝦昳戲攸摥〸敡ㄳ㤱㑦㥦〰愳ㅥ㠳㕦㈴搹ㅢ㝥ㄶ搸㤴㝡〲㔶㈴㜹搹㤰㘴晢㑦昴ㄷ慤散户㘲㈷㘱摦て愹挰晥㐹愶挲收昰㔲㡣ㄴ㥥昶ぢ捦㜸〵昵㍣ち挲晥㜹㤳晤扥散㘳㈹㑣搴攱㔵ㄵ㠲㠳㠷昸㐵摦㍦㠸㔸摥昸慣搷挳愸㤷攱ㄷ㍥㐳攱㑦ㅤ攲㔷攱ㄵ㍥㡦㔹昹晣捤捡攷㌵散㈴㝣㐶㈲ㄵ昸扣㡥㍡㌷㠷㔷㑣愴昰愶㕦㜸换㉢愸㜷㔱㄰㍥㡦㤸㝣㐶戱㡦〷挰㐴㥤昷〰㈰㌸挸攷㝤摦㍦㡥搸㡤㐴昰㡥㘸昵㈱晣挲愷っ晥ㄴ㥦㡦攰ㄵ㍥昷㔸昹摣㘵攵昳㌱㜶ㄲ㍥㤳㤱ち㝣晥㠹㍡㌷攷ㄳ扦昰愹㕦昸捣㉢愸㉦㔱㄰㍥㜷㤸㝣愶戲㡦〷挲㐴㥤慦〰㈰㌸挸攷㙢摦㍦㤳搸ぢ㠸攰捤捤敡ㅢ昸㠵捦㈱昰愷昸㝣〷慦昰搹㘲攵㜳扤㤵捦昷搸㐹昸捣㐱㉡昰昹㌷敡摣㥣ㅦ晣挲㡦㝥攱㈷慦愰㝥㐵㐱昸㕣㙢昲㌹㤴㝤㍣っ㈶敡㙣〳㠰攰㈰ㅦ戶㈴晥㜹挴㙥㈶攲㔲ㄸ㤵つ扦昰愹㠴㍦挵㠷ㄷっ㠴捦㘶㉢㥦㑤㔶㍥㜹搸〹㉦摣慥㡣㔴攰ㄳ㘱〵㥢挳换〴㔲攰㌵〱㈹㘸慦愰ち㔱㄰㍥ㄷ㥢㝣攲散㘳つ㑣搴㘹て㠰㡤て㉦〲㠸㝦㌱戱扣㐹㔸昳㤶㘳攵挰㉦㝣敡攱㑦昱攱扣扥昰搹㘸攵㜳愶㤵㑦㈷散㠴㔷㤶㍥ち愹挰愷㌳㉢搸ㅣ捥收㑢㠱㔳昷㔲搸搵㉢㈸捥捡ぢ㥦搳㑤㍥㐹昶戱〹㈶敡㜰㘲摥挶㠷㜳昵攲㕦㐱散ㄶ㘴搵扣㝢㔸昵㠰㕦昸慣㠶㍦挵愷ㄷ扣挲攷㐴㉢㥦攳慤㝣㌸〹㡦㔷㤶㕥㠳㔴攰㔳捣ち㌶㠷㤳敥㔲攰っ扢ㄴ㑡扣㠲攲攴戹昰㔹㙢昲㌹㡥㝤㍣ㅥ㈶敡散〳㠰㡤て愷搴挵扦㡥搸㕢㤱㔵摦〲愳晡挳㉦㝣㑥㠱㍦挵㠷戳攴挲㘷㤹㤵㑦㤳㤵て攷捡昱捡搲愷㈱ㄵ昸っ㘰〵㥢挳戹㜱㈹㜰㈲㕣ち㠳扤㠲攲ㅣ户昰㐹㤸㝣捥㘰ㅦ捦㠴㠹㍡挳〱戰昱攱捣户昸捦㈶㤶㜷攱㙡摥搳慢㘴㌲㥢戵昳攰㑦昱攱㘴戶昰㔹㘴攵㔳㘳攵㌳ㅡ㍢攱㤵愵㉦㐲㉡昰ㄹ挳ち㌶㘷慣㕦ㄸ攷ㄷ㌸㘷捤㑤㜱㉡㕡昸㔴㥢㝣㉥㘱ㅦ㌷挱㐴㥤㠹〰搸昸㜰㠲㕡晣㤷ㄳ晢㈰㜲改〷㤸㔰收㥣㔹扢ㄲ晥ㄴㅦ捥㌹ぢ㥦挳慤㝣づ戳昲攱捣㌳㕥㔹晡ㅡ愴〲㥦改慣㘰㜳㘶昸〵㑥㉢㡢㠷㔳换摣ㄴ㘷㡣㠵捦㕣㤳捦㜵散攳昵㌰㔱愷〲〰ㅢㅦ捥㈳㡢晦㈶㘲ㅦ㐳㉥捤㍢㙤ㅤ捥㈸攳㠵㔵㍢搲㠹㍣㑥㡡㡥ち捣㔸摡㙦慡敢ㄷ㝣㤰昲㐴㍣ㄸ㤹㔷㐳昱〰愲昸㑡昷ㅥ㥣摣散晤晦戳㕣㥣ㄳ攵㉤㜸㝣攷㑤〷搷晦㐳ㅥㅥ愵敤昳捥捣搸ㄳ㙦㝤㉢〸㜷攴㔴㈹晥挵㉤㍣㘹摢㤷㘳扤敡㌸昷摦㝣敦㕦㘷㕣㐷捥慢捡ㅥ㐷慡愲㡤攳昳摥㕥㜳改㔷搷㡥㉡戹攴挶㙤摥扦㙢㉥扣㠰摢挷㘳敦攸㜱搲㈷㠷摣戱㘹慣㥡㡦㍤㑡㤰㐷扦㐳昳㉥捤㝢㌰㙡㌲㘸扤㡡㥢㠴㐲㡦㈳㥤攴〵㠲㡦㈳㜵㌸捤㡡ㄷ㠶ㄶ㝡搰㍥㐷㜱慥㤴〷㑣㤵㘳て慡㈴挴晥㠲㘰挷㕡戸愵㥢㠰ㅢ㕢ぢ挴㌸㘵㉡㝢戴㤹ㄸ㘷㑦㑢㤰㍣㐸㙣慣搷晦㄰戱㌱㕥㈰昸㠸㔱㠷昳慤㜸㘱愰愱〷㈰挶㐹㔳㈱㜶㠰㐹散㘱〴㍢㉥㐷㐸扡㘹戰㐲戱〵㘲㥣㍢㤵㍤㕡㈶㜶攷搸搵㥤户㑣㝥㘷搵㐳㘳ㄵ愷㔱㑢㉣挴㠶㘷㈲㌶捣ぢ〴ㅦㅢ敡㜰攲ㄵ慦㉣晤㌸㝡〰㘲㥣㍤ㄵ㘲㐳㑣㘲㕢ㄱ散㜸ㄲ㐲搲捤㌶ㄳ攳㈴慡散搱㘶㘲㥣㑦㉤戱㄰摢㉦ㄳ戱㔲㉦㄰㝣ㄴ愸㜳ㅡ㌲攱㠵〷㘴愳〷㈰挶㘹㔴㈱搶摦㈴昶〲㠲ㅤ㝦㡦㤰㜴戳捤挴㌸㥢㉡㝢戴㤹ㄸ㈷㔶㑢㉣挴昶捥㐴㙣㉦㉦㄰㝣扣愷挳愹㔸扣昰㕣㌲昴〰挴㌸㥦㉡挴㝡㥢挴摥㐰戰㈳㘷㑡愵㥢㙤㈶挶㘹㔵搹㈳ㄳ㌱昷ㄴ㍣㝢散戲愳扡戵㝦㝢摦戵㘳ㄵ㘷㔸㑢㉣挴㝡㘶㈲搶挳ぢ〴ㅦ搹改㕣㠳㑣㜸攱挳〷㍤〰戱ㅢ㔰ㄱ㘲㝢㤸挴㍥㐰戰㈳愷㑣愵㥢㙤㈶挶昹㔵搹㈳ㄳ㌱昷㔳搱ㄸ㘳㥣㙡㉤戱㄰摢㌵ㄳ戱㉥㕥㈰昸ㄸ㑥攷㜶㘴挲ぢぢ戸搰〳㄰攳っ慢㄰敢㙣ㄲ晢っ挱㡥㥣㍢㤵㙥戶㤹ㄸ㈷㕡㘵㡦㌶ㄳ攳㥣㙢㠹㠵㔸挷㑣挴㍡㜸㠱攰愳㌵㥤㠷㤱〹㉦捣㜹愱〷㈰昶㜷㔴㠴㔸愱㐹散㕢〴㍢㜲ㄲ㔵扡搹㘶㘲㑦昸㝢戴㑣捣昸ㅥ攳攴慢㡤㔸扢㑣挴㈲㕥㈰昸戸㑣攷㌹㘴挲ぢぢ挵㕣㘲㉦愱㈲挴㜲㑤㘲扦㤰搸㉢〸敤ㄸ㌱㑥扤捡ㅥ㙤㈶挶㔹搸ㄲ换ㄱ摢昶㐳㠶㉦攸㕦扤㐰昰ㄱ㤸づ攷㙤昱捡搲㌹昸㐱㠱㈳昶〱㉡㐲散㘷散㤱晡㠲捥㐳戰㈳愷㔵㜷㡣ㄸ攷㘰摢㐰捣ㄸ㘳㥦㘲てㅢ戱敦㌳ㄱ晢捥ぢ〴ㅦ㙢改㜰〲ㄷ㉦摣昰敢ㄲ晢ㄷ㉡㐲散ㅢ㤳㔸㝢ㄲ攳晣敡㡥ㄱ攳㘴㙣ㅢ㠸ㄹ愷㈲攷㘵㙤挴扥挸㐴散㜳㉦㄰㝣㔴愵挳㤹㕣扣昰㍦愷㜴㠹㈹㜴㐴㠸㝤㙡ㄲ摢㠵挴㜲㄰㤲㙥〲㙥㙣㉤晣昲攰慣慣散㤱改㔴っ㝤摣㜳㠲戶〴挹㠳㍦愹晥㤱㠹搸㠷㕥㈰昸昸㐹愷〰㤹㠴㔸㌷㤷ㄸ攷㘵㠵搸晢㈶戱敥㈴挶ㄹ㔷扣㜶攰㐷㌰愷㘷㘵㡦㌶ㄳ攳㑣㙤㠹㠵搸㕢㤹㠸扤改〵㠲㡦㤴㜴㌸户㉢挴昶㜴㠹㜵㐷㕤㠸扤㙥ㄲ㉢㈱㌱捥戲攲戵〳挴㝡昹㝢㘴㈲收㝥㡦晤摤晢慤㜸昶㔸挵昹搶ㄲぢ戱㤷㌲ㄱ㝢搱ぢ〴ㅦㄳ改㜰㠶㔶㠸昵㜳㠹昵㐳㕤㠸㍤㙦ㄲ摢㤷挴昶㐵〸慦ㅤ㈰挶搹㔶搹㈳ㄳ戱搰愹挸㠹搷ㄲぢ戱愷㌲ㄱ㝢搲ぢ〴ㅦ晤攸っ㐵㈶㈱㌶搸㈵挶昹㔶㈱昶㠴㐹㙣㈸㠹㡤㐲〸慦ㅤ㈰挶㘹㔷搹㈳ㄳ戱搰㉦㡦㜱㠰㤷㔸㠸㍤㥡㠹搸㈳㕥㈰昸㌸㐷愷っ㤹㠴搸㈸㤷ㄸ㈷㕥㠵搸㐳㈶戱搱㈴挶㈹㔵扣㜶㠰ㄸ攷㕦㘵㡦㤶㠹ㄹ㥦㡡㥣㡡㉤戱㄰扢㉦ㄳ戱㝢扤㐰昰ㄱ㡤づ㈷㙦㠵㔸㤹㑢㙣づ敡㐲散ㅥ㤳搸㐴ㄲ攳摣㉡㕥㍢㐰㡣ㄳ戱戲㐷换挴㡣敦㌱捥挹㤶㔸㠸摤㥥㠹搸㙤㕥㈰昸搸㐵㠷戳戸㐲㙣㥡㑢慣ち㜵㈱㜶㡢㐹㙣〶㠹㜱㤲ㄵ慦ㅤ㈰挶ㄹ㔹搹愳㘵㘲挶ㄱ攳攴㙣㠹㠵搸㡤㤹㠸㙤昱〲挱㐷㈹㍡昵挸㈴挴㉡㕣㘲㥣㤳ㄵ㘲搷㥢挴收㤰ㄸ㘷㕢昱摡〱㘲㥣㥡㤵㍤㕡㈶㘶ㅣ㌱捥搲㤶㔸㠸㕤㥤㠹搸㔵㕥㈰昸㜸㐴㘷㌵㌲〹戱㈳㕣㘲㥣㥣ㄵ㘲㝦㌰㠹ㅤ㐹㘲挷㈱㠴搷づ㄰攳ㅣ慤散搱㌲㌱攳㠸㜱扡戶挴㐲散搲㑣挴㌶㜹㠱攰㈳てㅤ㑥昰ち戱㉡㤷搸㘹愸ぢ戱㡢㑤㘲㜱ㄲ攳晣㉢㕥㍢㐰㡣㤳戵戲㐷换挴㡣㈳挶㜹摢ㄲぢ戱昳㌲ㄱ㍢搷ぢ〴ㅦ㘳攸㜰愶㔷㠸㉤㜱㠹㕤㠴扡㄰㍢摢㈴㔶㑦㘲㤷㈰㠴搷づ㄰攳慣慤散搱㌲㌱攳㠸㜱〲户挴㐲散㡣㑣挴㑥昷〲挱㐷ㄳ㍡㥣昲ㄵ㘲㐹㤷ㄸ攷㙤㠵搸愹㈶戱㘶ㄲ扢づ㈱扣㜶㠰ㄸ愷㙦㘵㡦㌶ㄳ攳㑣㙥㠹㠵搸挹㤹㠸慤昳〲愱挷つ㜲敥户戵挷つㅡ晦㘷挰㡥㘸㌴慦㠶㡢㠸ぢ㙡㕣㌷愷㙢戱㡣戸戶慥㑥㔶攰ㄶ攲改㘰〹晣扦昹愶攳㈱㜸㜸㈶ㄸ晥晦摡摥戲㔳㍣ㅣ㡦て㕢昲㥦㍦愵愵挶㥤㈳㌵〷㈵昰㐰慡㜶㌵㔳㤳㜸㜸㘱㜵㍥晥摦㘲㑤㑤昸㝦㜲晦㉦㍣㍡っ㙢愲㜹㕦㈹㌶昷愱㘱搶攵挸㕣㘷摣挲㔳摤戶敢攱晦㉦昷戲昹㔰戱晦散㌹㠶㤱搵㌸挵晣ㅢ㔹慢㡤挷攴攵慡ㄳ㜱㠸摤挵ㄹ㙢戳戶㐹㥦戳戲戱㐲〲昸挸戱㌰㌹昸晦㘵挹㔵ぢ㤸愸㕥〳㡦㉣㑢ㄷ㤳㤵㜷㉢㑥㠳㈰㌹㉥㄰攷㙤㝣㔹㠱晦㜱㕥㐱〱ㄹ晢㥢扡ㅢ扢昲㉣搲散㕡慥㍡搶摡㡤ㄳ搸ㅥ扢戱扤ぢ㈷愵㜷㐱晤〵㌹搸つ㝦㔳て㝡㠹㈳㈷〳㘹攷扣挲摡搸㈹攱挶㌶〴ㅡ攳㝣㜲㕡㘳㡦㝢㡤㘹㌶㤶慢ㄲ搶挴㘷㠴ㄳ㥦ㄵ㐸扣㌵㤸昸戹昴挴㜵搶挴攷㠴ㄳ㥦ㄷ㐸晣㐲㌰昱㙢㕥攲挸〵㐰摡攵愹戱㌶㜶㔱戸戱㑢〲㡤扤ㄱ㙣散扤㜴ㄶ昳慤㠹㉦ぢ㈷扥㈲㤰㤸㜳㡣㘹扡㝦㤲㥥昸㜰㙢攲慢挳㠹慦〹㈴晥㉣㤸昸㕦㝥㘲昷戴㥣㙤㑤㝣㐳㌸昱㡤㠱挴摦〶ㄳ晦㤴㥥㜸愶㌵昱捤攱挴户〶ㄲ晦ㄲ㑣㥣〳㠰っ㈴昷ㄴ㥣㘲㑤㝣㘷㌸昱摤㠱挴㜹愸愷㘹㕣攰㈷㜶愵㤸㘰㑤㝣㕦㌸昱晤㠱挴敤㠳㠹㍢昹㠹㜹ち收慡〳慣㠹ㅦ㘶㤶昴愱晦㈸㕤扣㈹挶晤昴㔱扢愰㥥搶攳㙥㜰㠸ㄴ㙥攲㘱搶挴㡦㠷ㄳ㙦つ㈴敥ㅥ㑣扣愷㤷㌸昲ㄴち昶㐱㌳挰摡搸㌳挰㐷㥥㠵㐹晦ㅣ㝤づㅥ㤳㐹〹敡㘹㑣晡挱㘱㌰改㙢㑤晥ㄲ戳愴㑢昴㑡㈰昱扥挱挴㠳晤挴敥搹搲摢㥡昸㡤㜰攲户〲㠹㠷〶ㄳ㡦昲ㄳ扢㘷㑢て㙢攲昷挲㠹㍦〸㈴ㅥㅤ㑣㕣收㈷㜶㝢扣㥢㌵昱挷攱挴㥦〴ㄲ㑦っ㈶㥥收㈷㜶㝢扣戳㌵昱ㄷ攱挴㕦〵ㄲ捦〸㈶慥昰ㄳ扢㍤㉥戴㈶晥㌶㥣昸晢㐰攲㌹挱挴㐷昸㠹摤ㅥ㐷慣㠹㝦ち㈷晥㈵㤰昸挸㘰攲㉡㍦戱摢攳㉣㙢㘲㠵愷㠵〶㑥户ㅣ扡㡣ㄱㄹて㈶㕥攲㈷㜶㝢晣攳扦㙤㍦㌶摡㠵ㄳ敢㐰攲晡㘰攲㘴㝡攲㙦慣㠹摢㠷ㄳ㜷っ㈴㙥づ㈴捥㍢〶㡥㌶晦㉣攳㐲㠱㑥昸〱换晦愱㌴ㅥ㍡㍣〱㡦慥敤㔷㠷㥦㔷㙤㜸㔲昰㑥攸㠸攲敦㈹收搰㍢戳㠶㠲扣㑦㠰㤷摤搰㥤攸㍤挹挷㜴㌶㌱晣戱㈲㤸㕤攸摤攰㘳扡㤸ㄸ晥敥㄰捣慥昴昲㈷㠷戴戵㥢㠹㌹挷挷㜴愵㤷扦ㅥ〴戳扢㠹戹挸挷㜴愳昷ㄲㅦ戳㠷㠹攱㤷戸戴搵㥤摥㉢㝣㑣てㄳ㜳戵㡦改㐹㉦扦㡡愵慤㕥㈶收〶ㅦ㔳㐴㉦扦㔵〵㔳㙣㘲㙥昶㌱㝢搲㝢慢㡦改㙤㘲昸㠵㈷晤㈹愱昷㙥ㅦ戳㤷㠹攱㜷㤷㘰昶愶㤷㕦㕢搲㔶ㅦㄳ昳戰㡦搹㠷摥㐷㝤㑣㕦ㄳ昳戸㡦改㐷敦㔶ㅦ搳摦挴昰㡢㐰摡摡㤷摥攷㝣㑣愹㠹攱攷戹㘰昶愳㤷ㅦ攵搲㥦〱㈶收つㅦ㌳㤰㕥㝥㉡ぢ㘶㤰㠹㜹捦挷っ愶昷〳ㅦ㌳挴挴昰〳㔳摡ㅡ㑡敦㈷㍥㘶㤸㠹攱㘷㥦㘰㠶搳换㡦㍤㘹㙢㠴㠹昹搶挷㡣愴㤷㥦㘰㠲搹摦挴昰ㄳ㐹昲㡣愲昷ㄷㅦ㜳㠰㠹攱㠷㡢㘰㐶搳换捦ㄵ挹㌳挶挴昰㜳㐲㌰㘳改攵㐷㠴㘰挶㤹ㄸづ㜹挱㡣愷㤷愳㕤㌰ㄳ㑣㡣っ㍤㡥扡㌲㜸晤捤攱㄰㤴扦搵换㔱挰㤵㌸ㄹ㝣㈱ㄴ〷愱愰㈶戹㈸ㄹ㝥㈱ㄴ㠷愱愰愶戸㈸ㄹ㠰㈱ㄴ〷愲愰づ㜴㔱㌲〴㐳㈸づ㐵㐱㑤㜷㔱㌲〸㐳㈸づ㐶㐱捤㜴㔱㌲っ㐳㈸づ㐷㐱ㅤ散愲㘴㈰㠶㔰ㅣ㤰㠲㥡攵愲㘴㈸㠶㔰ㅣ㤲㠲㥡敤愲㘴㌰㠶㔰ㅣ㤴㠲㥡敢愲㘴㌸㠶㔰ㅣ㤶㠲㍡捣㐵挹㠰っ愱㌸㌰〵㜵戸㡢㤲㈱ㄹ㐲㜱㘸ち㙡㥥㡢㤲㐱ㄹ㐲㜱㜰ち敡户㉥㑡㠶㈵㔱㤵愸晢㥢挳攱㈹愸昹㉥㑡〶㈶㔱㘹㘷づ〷愸愰ㄶ戸㈸ㄹ㥡㈱ㄴ㠷愸愰慡㕤㤴っ捥㄰㡡㠳㔴㔰㌵㉥㑡㠶㘷〸挵㘱㉡愸㐵㉥㑡〶㘸〸挵㠱㉡愸挵㉥㑡㠶㘸〸挵愱㉡愸㍡ㄷ㈵㠳㌴㠴攲㘰ㄵ㔴㠳㡢㤲㘱ㅡ㐲㜱戸ち㙡愹㡢㤲㠱ㅡ㐲㜱挰ち㉡攱愲㘴愸㠶㔰ㅣ戲㠲㙡ㄲ㤴攳㑢慥㌸㍥㘵ㄲ㙤〳扥昴㜹㠹㝣〲昶捤挷㐳㤸㌹㈴㈵戰㍥㄰攰㈸㤴挰㈹㠱〰〷㥥〴㝥ㄷ〸㜰慣㐹攰攴㐰㠰挳㑢〲敢〲〱㡥㈸〹㥣ㄴ〸㜰㄰㐹攰挴㐰㠰攳㐶〲㈷〴〲ㅣ㉡ㄲ㌸㍥㄰攰攸㤰挰㜱㠱〰〷㠴〴搶〶〲ㅣ〳ㄲ㔸ㄳ〸昰戴㤷挰戱改〱挷㍦晦ㄵ㑦㜹㐱ㅣ㤳㡥㔰㍣换㈵㜰㜴㈰挰ㄳ㕢〲慢〳〱㥥换ㄲ㔸ㄵ〸昰昴㤵挰捡㐰㠰㘷慣〴㔶〴〲㍣㐹㈵戰㍣㄰攰㜹㈹㠱㘵㠱〰㑦㐵〹㌴〷〲㍣晢㈴搰ㄴ〸昰㠴㤳㐰㌲㍤㔰昰晦〰戸愶㝤㌸</t>
  </si>
  <si>
    <t>a08dd887-c7b5-47ba-92f9-5d07a6c9b735</t>
  </si>
  <si>
    <t>㜸〱捤㔹㕢㙣ㅣ㔷ㄹ㥥ㄹ敦㡣㜷搶㙢㝢ㄳ愷户昴㠲㑢㉦㈹㜵扡㡡㜳愱㐹㑢㘸敤㜵散戸㜵㘲㈷㜶ㄲ慡㔲㙤挶扢㘷攲愹攷攲捥捣晡㔲㔵㉡攲〱ㅥ㄰㉦㝤㉢ㄴ戵戴ㄲ攲㈲攰㠵㥢戸㍣㈰㤰ち㈸㝤慢㐴㜹㐳ㄵ㠲〷㉡㔴挴㑢㤱㉡㤵敦㍢㌳扢摥㕤慦㌷愹ㅢ㈴ㅦ换晦㥥敢㍦攷㥣晦㜲扥昳ㅦ㐵㔵ㄴ攵㈳㈴晥㌲㘵㤸戹㘳㝥㈳㡡㠵㔷㉣〵慥㉢㉡戱ㄳ昸㔱㜱㉣っ慤㡤ㄹ㈷㡡㝢搰挱㈸㍢㘸㡦昴㜲攴㍣㉦戲攵㔵ㄱ㐶攸愴㉢㑡㌶㙢㙡㘸㈷ㄳ晥ㄷ敡〵㤳愳昲ㄹ㤰㠵搲昸散攲戳攰㍡ㅦ〷愱㌸㌸㝣㌱ㄹ㝢㜲㜴戴㌸㕡㍣㝣攴挴㘸昱搰挱攱㔲捤㡤㙢愱㌸改㡢㕡ㅣ㕡敥挱攱戹摡愲敢㔴㥥ㄴㅢぢ挱戲昰㑦㡡挵㐳㐷ㄶ慤愳挷㐷㡦ㅥ㍢㘶㥦㌸㜱㍣㡦㑦㉢㘷㑢攳㜳愱戰愳ㅢ挵搳㈰捦搹搲㜸昱慣㠸㙦ㄴ捦㕥昰〴换㠹挰戳ㅣ晦〶㌱搵戹户㐷㈶㐴挵愱㄰㠴〸ㅤ晦㑡ㄱ搳㙥搹㘸㤴ㅥ㉥㑥㘲挷㉢㔶ㄴ㤷㠴敢㥥ㄷ㌶㈷㤳昷戸㘷㈲ㄴ㝥㐵㐴〳摥愹昵㡡㜰搳收㈸敢㕤戴挲戳㤶㈷㌲捣っ㝡㠹摣愶慢挲㡦㥤㜸愳摦扢㄰㠹昳㤶㝦㐵戰㡢敥㑤搵㥣㙡㈶愳㘶㌲㑡捦㠱㑥㤳㤱戲㈹㑥㠶㤵搲㤲ㄵ挶戲㐴愹㡤㜶敡摢愴㈱㜲攲㉤搳愲ㄶつ户㡤愲㤸收ㅤ敦㐹ㄱ晡挲攵㐷㈸扣㤱戶㑥㜲㑦㤲慤㙦㙣㑥㝤㌵摣ぢ戵㉦搵㝢戹ㄴ㔴㤸㔹ㄲㄳ挴挸㠱摣㌶ㄷ〶搴㕣㔱ㅤ㥥㉣㑤づ慦㠸㜰㌸挲㕡挴攴㜹戳㡦ㅤ昳㈰㙡收㍦戰愶㘶㐶㙣搲捡㤶㔶㕥搴捡ㄵ慤㕣搵捡㐲㉢摢㕡昹㡡㔶㕥搲捡㡥㔶㝥㔶㉢㉦愳㑦㍤㘵㝢㝢戵㌴ㅤ㡤㙦昹摡て㥥晦挹㤹㉦㡢昵㤱扦扦昵㤵㌷昲〳攸㜴㉥㥤攴㐴㘸慤㐱搲㥢㑡㜴戸㜸㠸㝦搷戶ㅥㄸ㡦㝤捣㝥搸ㅥㅤ慤ㅥ㍢㘴ㅤ戱㜴㉥昳㝡㘵戶て㝤昳昶㈵挷慦〶㙢㔲㠸㜹㝢搲㜱㘳ㄱ捡挲愰㡤㥦㐴ㄱ㘵戹摦㍥戵づぢ慥㈴昲摥㘷㤷㐴ㄸ㐳昳攳㡤㑤㈵戸㘳摣㡡挴㘶㜱㈴攵㍤ㅥ搴晣㙡㜴㝢攷挶昹搸㡡挵晥昶戶㑤㈶㕢㠶捤挳㉡㐴㈴愷㜴㔷晢戰㡢㤶㕢ㄳ㘳敢㑥搲㝣㘷㕢㌳散㈳㔸摣扥㜵㌲ㄴ捦㌵㕡户捣㘸っ捥㜳㔵昲摥戲捡愴㈹㤹搷㜰㘹㈹㠸㠴㉦愷㌷攲捤㌹㤵㘵ㄱ捥ぢ扡㕥㔱㤵㑢扤㠹㑤愹㤱㡥捣晡㔸㈸捣慥晡改收㕡㙥戴昰慢愲㡡昹㐲㌳攳㡤〵㙢搱ㄵ㌷户㜴㐹扥㠹〶㘸昲㈶㍦㝢㌲愸搴愲㔲攰挷㘱攰戶戶㡣㔵㔷㉤㌸㠶敡㤹愰㉡㌲㌲㈹〹㔵㤵㥥ㅥ㔵㔵ㅥ攸㘴㘱攴ㅤ搱〶㥢㤴㠴㤶摥扤㜳㤳ㄲ戱㜳㐷摢㙤㜰㐶愶㐹挹搸晦㌳㕤㘷搲慣㠴散㝤愸㙢敦づ㑡捡㐱户戶ㅡ㕥昱㍣攴〳㌹戸㠲㔶愹摤扢㍤换㑤扤扣挶㑣㥢愴挲㤳㤶扤扢㙣㥡㘴摢搰扤晦㙦㘷㑤ㅢ㑡㔷㝦㙡ㄵ敥晦戴攵㔷㕤ㄱ㜶挵〹㉡㘷㘴づ㤲ㄴ㐸昶㤰散㈵ㄹ〲搱摦㠳㥢摣㜶㐷改攲搵㜵㜵㐳㕦㜳慡昱㤲戱㈴㥣㉢㑢㌱敡㠰㉦戲㔹㙥昷㤶㘴摥㠴㉡昳㘶㤲㕢㐰㜲㌹挵戸㤵㥤㡣㥣㜹ㅢ㝦昶㠳っ搶捦扦攱㐴㌳㜳㡡㑥摦晥昱㑦㈰愲ㅡ㔳ㅥ㜸㐰㈴㤱敥㠱㙦搴搳搳㘹㌷㑥㕢搱㔲㑣㐳散摡挸攵㥡户㤳摣〱㤲扦ㄳ攴散㘹攱挲㡣㙦ㄴ㤸搱㜹ち㕤昳搰愴㜴㙥昶收㌷晣捡㔲ㄸ昸㠰㜶ㄳ㔶㙣㡤㔵㠰っ㈲搵㌲扣㤹愰㔴㡢つ敦戴㠳㥦扣㜷㕥慣〸㉢㉥挱㑤挷晤摥っ㔰㠵昴愳搳搵㜵摤㑢〰挱㠴㠸㉡㈶㤱挳㌴摣搲扡㠱ㅣ晣㙣摥愳愳ㄱ敢㌱㔹昷㝡㜳㌸㍥晤搸㐴愷ㄱ㌹㉡挹㜱㘴扦慣慢㡦捥愵㈵㜰㈸挸㙣ㄳ㤷㍥㔹㤱㜰㔲戸㤵ち㍣㤳搲㤳㐹㘹扢〵㕤㠸ㅤ㌷㉡愶摢㕢㥣〸㠰㉣㠵〴户摣㜶挳㠰㠲ㄹ㕤㠵搵㙥攸㠴ㅥ戳㤵挵㠴㉤愶㌲ㄵ〶戵ㄵ挲㡦ㅢ挵㠷扣ㄴ昳㉥㤰㔷晦晤晤㐷敦晢搶㡦㍦㑡㝦㕦㠴〹挹㘴ㄲ㥤㤸搴㜷ㄶ昱㈳㤳㜹㌷㝥㜲摤摡㜴㈲㤶㡥㥥㜶ㅢ㤴㐴㤳捥㝢㔸敤㐲㈸㈴散换捡挲挶㡡攸昷㉥〵攱昲㘲㄰㉣㔳昸〳戲ㄴ㉤〹ㄱㄳ㑢昵愵搰㤱㜹㔵㔵㝢㝡㕡昰㔱ㄳ攸㈲ち㌳敥〳改ㅦ㜳摤攱㍡挷挸戸ㅦ㔵㍤㐴㜵〷㤰戹㘷ㅣ愰换㡡㘱㜴㔷挴愴攵㠴搴㉢㡢㤷㤴㠷搶㠰㙢愳攲扡ㅢ慤慢敦㘰㈳㠸挴扥晡捥搷㕦晢改㥢扦㥣㝡改扦捦昴㝥攷㡦㍦㍦愶晥㌹㙤㘸挷㔶㍡㍤㔵扢慥㐸挴搸㌸㜵㥡捥㌳晡㈰挳扥攰㍢㜱搴㘷㡦搵攲㘰搲㠹㈷愲㌸㙦㠳㈰㉢㠷散㤷づ扡㘹搰㠸㝤搱ㄱ㙢ぢ搸慤㑦㙤㙤〲㤸㉥搵愲㌸㤰㘶㜰搷搶昶㠹攰㙣㄰㑦㌸搱㡡㙢㙤摣摢愱㌹㘹戹戴㈴㝣㈰㠶㄰挰攱㕡㥤㠲㤵ㄵ㔱敤㌰挷昹愰ㄶ㔶挴昴挴㙥挰ㅣ㙡㘲捦ち㔴〶搶慣摥户晤ㄹ摢戴敦㔴㔲つ㙡愶敥散挸㌲ㅥ挴㜸㤸搳〸㈹㍥㡡戳挴㍣㠸㉣㡥ㄴ㥤〷㔹㜷ㅤ㘹㠲㌱㜴戹㌹ㅢ㜲㑤敡晡㔳㥣㍣敤㐷㑥㔵攴搲搲ㄹ挷ㅦ㐸戳戳戵戸愵挵㕡ㅦ㑡㕢㘰っ戳㍥㘴㕦戱挲敡㙥㄰ぢㄶ㠶㤴挸㐴㌵昰户戳㥤㑥搸㈸捡晢昵攸挳晢㉦挲㕦㍤㠴㙡敥㌵昱㐲㐷摦搴戰㐷㘴㥡㔰㈰敤户㥦摢摤愸捥戲㜴㐶㔸扥㤴挲㝣㕣㥤㄰慢〳戲㠷㠰㠶攳ㄲ敢㡡愱搶愲㍣愲㑣㝢㙣㌱ち摣㕡㉣〶ㅡ㌹㘹改愶㝤㕥戸昰㌴慢㈲摦挸捤㔵㘲摣㜹ㅡ晣㠸搶㜷㡦㠴戰㈳㤹㔴㑡慡㤴㤳搱㐵㜹㕢ㄷ㐱㈳摡愱㔴㜱昸摡㌲晤敢㌱昵ㅢ㉦㌳㝤敦㌱愵㥥挹㌱㈹㍡㤱挶昵㐳㜶㕡搲㔰晤㈶㤹戸㌸改扤昲昵㍡愲攵㝥㕢㍡㍥㕣㠹ㄹ扦ㄸ愴改戸〸㉥挵㑥挵㜲摤㡤〱㝢摡慦戸戵慡㤸戱ㄶ㠵㕢㜷摡㐱攸敤ㄲ㜹挹戸㕢㈲慢㉥晢㤲摥㘳愶ㄱ㝣慢㕦㄰㜶散攷ㄴ戳㠸㙤㤵愸〱㍣㜲收㈱㤴㈸ㅡ愲昳㡦㝤㍦㈲〰搹扢㜹扢㤷㘱㈱戸戶㉤㔵昴㘹挴㡡㡤㉢㤶戴戸愶㙥㌳挱㑣㠰敢㙦戵愹敡戴㤳㔴敤ㅡ扢㤲㘲㌲っ㘳愷㈷っ昶ち改晤ㄴ愸挱改㈵攵挷戸晦㤴〰慦㌲敤㈸戳〹㠹挸挳㕦㍡㐱ㅥ㐷㠳昴㘰〹㜲㔸㜰㘲㔷昴搹戲㕤收戳㌴〹敥㘶慦扤戰〴挴㌶搱㙦㑦㠵㑥搵㜵㝣㐱ㄴ㠲㜰っ㐳㜱㌳攲ち〲〷㜳㐱攴㄰㐴昵摢ぢ愱攵㐷㉢〴收㤵㡤扤㉤㈵㈹㉣摤ㅥ㜷㝣ㄸ㔰昲㑤收〷敤昹愵㘰つ挱攲㥡攷㑦㔹㉢搱慥㄰ㄴ挳捦㐹㑡慣㑡㔳㌵㑤捤㙡搹㥤㥥㔵搰㜰戰㍣っ㤶ㅡ㐹㉡㉡㕥㌸扢搸㉢愵㤴㠶㙤㘸慦㥣㔳㑢挰戵攳㥤戱ㄱ㘹愷て㌶㐷㌹㠶㕦㝣㘲敡挲昴㘶戰敦ㄳ㠵换㜵㕥㤱扢ㅣ〵㔲㉤ㅡ㤱〵慡攳㐰愲㉡慣愳收㤸㔲攲㉣戵慢㕦捥㤶㝤愸㠹㌸㍤搹㥤搹㐹摣昹昲㌰㝣戸㕥挰㜶昸摣㠱愴㐰㍣攷㔹㙥㤴戶㤵〲捦戳愸㕡㔴换㜹昸㙤㤱㤵攰ㅡ㥥挴戴㐱愴晥愵㔵搶㍡慡慣㜵㔹㠵攳㤸搱㐲㤹㈷慦攰㡡ㄵ㍡昱㤲攷㔴戲㉣㌰愲户㉢㜴ㄲ㉡㈴敦愷搸㔰㈶愹㤸㐰慡敤昷昲攴㉡〹㜱ㄷ㜱㜹攰搶㐹慤换慡㥡㍣挳搵ㅤ㠶㘲愰扥㈶愱慤㜹ㄴ㐴㤷て㌳扣㈱㌳㌵〱㌰搴㐸㈷愴㌲㙡挲㘶昳ㄸ㝢愴㈹挳㈰㐵搷摢㌱㙦㜰戹㤹挰慡㑥㈲攸ㅢ㠴扤改昳㑥ㄶ愲愵㑢〹ぢ㡣㠸㤴㄰㑥㐴㤸㜲ㄵ㌸㌸捣戲㘲ㅥ戱㠶っ㘳㈹㐶㈲㐳敥㡤愲敢㝤搹㑥摦㥡慥昳扡㌷扤㌹㌶㍦㔳㑤㙦攱晦摥戹攳昰慣㕣ㄶ㘱㠴昹㔹㤲㠷㐱㔴挶㕡戸㥥戶づ挷搹攱〴㠸捥㉢㜷扢㤵㙣ㅢ㍤攰㈳㡣敥㌱慡㤱昵戸ㅣ挰つ〳戱づ㐴㐷戰㈵㐶㕦㤶搱〵昳ㄱ㤰户慥㕥㍤㠹ㅦ㐵扤ㅢ愴晥㝤慡㐵㍡挱㐷㤱㌵㍦〷愲昳〶㜲㝤㔷ㅥ敥㝡愱改ㅥ㑡ㅢ㡤昶搸攷㙡㤶㡢㤷㥡㔹㘰愱㤸㔵扢挱〸㌲〹㈲㙤㝦㙥㘸㝤挰挱㙤㑥㉥攱改㘷ㄸ晣㘸摦㠳搶扥改摡㈲昶摣ㄹ㘲捤改扦㐳㔰攰晡扥㐲㤳攸㕤㘵㈴慢㕣㐶㠴〷㈵ち㍥㘷㝥㥥㌴愷愸扣㈹㙥㌱ㅢ㤵㜷㥡㉤戵㍡昱㔷㤷挳愳つ散㜱晣搰愶慡搳愹㡤戸㝣㡦敤㘴㈳慤㘷挸攳晣㍣昱摤㤶㌹愸㍣㕥㘴敤㜸㥡㤱㝡㑣ㄷ㜱㑤慦㈴㜵ㄶ㡦〷㍥㥥㜲㌷㕣㥣〹捣㌲晡㤳攴㘸〴戸攵愲づ㤳づ㐲〰摣㑣㝢扣户㌱㤶攱㤴扥㝤㙤昱㜵㌹㡣㉤㜴㝦晡㙦㈰愲㙤挷㜳〵㥢㔲攱ㄸ㈶㘳〲㘴摦ㄹ愷ㄲ〶㔱㘰挷挳昳挰㌵挳㝣㜱戱㠱㜰挷昴㕦㠱㘳挷㙦㜲㘱ㄹ㥦㡦㥡㔲搰戹㘵㍦㔸昳攵㙣昴㠸て㑦㜲扦㝡㝢昹ㄹ攲㕥㤹敥挱㉥ㄶ敡慥戲㐰㈷挳㔴愰愳㘱㉡搰慢㌰ㄵ攸㔹㤸〶改ぢ㌸㥣㍡㜴㐳㔳㠱ㅥ㠴㘲㌴㈶㐱昶㤴挶换慤て户挶ㄴ慡昳愸㤶扥昶㍣ㅥ㙢㡣搳愸ㄹ㐰㑤ㄳ㕥㈹搰〵㤱㡢㌹㑤挲㐰戹㝣づ㔵愹改㜲〷㘶㤰㘱〷晥慢㡦㤳攰扦㜱㕣戰㔰愰㔲㜱㌷捤戳㈰晤㍤㉡㔹㌱收㘸㌲挶㘷摥㑦㜲〰㐴晤㔱ㅡ㤴摢ㄲ慤晢㘱摡搰ㅥ慤㉢昰攳㤲昳〲㤹㕣㈰戹〸㤲搳昹愵〷户㡦ㄳ㈵搰㘲昳㌵㤰㔱〳摤愶搶昶搹挹㘳ㅣㅤ㡦㡣捥戸㔲攴㜹愰㡣㄰敦㜱㌳〰捤挰ㄶ㜸㘴㑥㜷ㄳ㘰㥡摥扥㝥㡥㤹戲挴挱㠶㍤ㅢ攲㘰敢戵愷㈳㐰昳㙡ㄶ㐱敥ㄸ敦愳晥㙥昰扥㌰挲っ㡦㝥㐸㡤ㄱ㌵慤愳晥㔳戱摢捦扤愶晢挷收㝥搴敦愰ㅡ㘰昵づ㔱㠹㜱〹ㅦ摢㝣㤸㤱〶ㄷ㘹敡㜷㈱㜷摡㘷敥㥦㠷㙦㑢敦㐹㥡㘲㍥㠵扥㔲㙢搴㘴つ昰扢㑦戳㡡㤱㙦㐹ㄴ㥤敡昰攸昶攲㙦㔲昰ㄱ昸搷㤶〷搳㔳㜸〰摤㈰攳ㅥ㈰ㄱ㕤ㅡ㐷㐶㝢㘴㘷扣愸〷㠴敦昲晦つ㉣攴ㄳ昰愱㈵㙤㍡㌷㜲愴㘹㘶㌵㐳愵摡㜳挱敡敢昸〲扦㐲㘰㤱〵愲愴㈹挸㠶㙦愷つ㐴㐰收㘵㄰㥤㝢㜸摤挲攵愷㜷㜸收㔸ㄸ慡㔲㍡攴㘱㉥愶ㄹㄶ〶㉦㠳㔰散摡扡㕡戹㕣扤㝣昹㠳挱捣昰晥捣ㄷㅥ捦扦晣搷㍦扤晢搲摢㕦㍣昹㡦て㕦㜹攵敤扦扤㜴昵挳㕦㉦㥥㝣昳昵搷㝦晦挴慢㔷摦摤㙢扦愶晤散㠳㤹搷㕥ㄸ㕤㝥攱㌹晢挲㠳㔳㉦㍣昵散戹搱戹㍤㈳㍤㍤扤扤〷㠶晥㜰敢〳㠵㉦㍤昷ぢ昵户㝦戹挵㔷攵户昱㠱㠶㌳㐲㕥㈹㜰づ搲㘵㔴㤱㠱㌳攲㡦摣愴㙦愶㥢㌴㡥㡡慣慡昴晤て攳ㄴ㕤㜵</t>
  </si>
  <si>
    <t>㜸〱敤㕣㕢㙣ㅣ㔷ㄹ摥㤹摤㔹敦慣敤搸㡤搳㑢㐲㉦愶ㄷち㜱㜰攳戴愱戴㄰㠲㉦戹ㄵ㈷㜶㘳㈷〵〱摡㡣㜷捦搸搳散捣戸㌳戳㡥㕤㉡戵㤴㤶㍢〵㉡㤵搲㔲㈸慡㔰㈵㕥戸扣㜰㝦㐱㐲〲愱㔴敡〳㐸㈰昱㔰㄰㠲〷㄰㡡挴ぢ㐸㤵捡昷㥤㤹搹㥤摤昵㡥摤㙤ぢ㉥昲㐹昷昸捣戹捤㌹晦晤晣晦㤹㘶㤴㑣㈶昳ちㄲ晦㌲攵㔸戸㝡㙥捤て㠴㍤㍡改㔶慢愲ㅣ㔸慥攳㡦㡥㝢㥥戱㌶㙤昹㐱ㄶㅤ昲㈵ぢ敤扥㔶昲慤晢㐵愱戴㈲㍣ㅦ㥤戴㑣愶㔰搰㔵戴㜳ㄲ晥〶攳〷㥤愳晡㜲挸收㈷㈷㘶ㄶ敥挵慣㜳㠱敢㠹㝤挳㘷挳戱㠷挶挶㐶挷㐶て摣㝡挷搸攸晥㝤挳㤳戵㙡㔰昳挴㈱㐷搴〲捦愸敥ㅢ㥥慤㉤㔴慤昲〷挴摡扣㝢㕥㌸㠷挴挲晥㕢ㄷ㡣摢摥㍤㜶摢挱㠳收ㅤ㜷扣扢て慦捥㥣㥡㥣㤸昵㠴改扦㑥㜳㙡㕣昲㙤㔳愲㙣㜱㙦㐲㜸㤶戳㌸㍡㌹㠱晦ㄲ敢挷搳敤愳㜳㑢㐲〴㝣戵昰㠴㔳ㄶ扥㡥㠱扤昶戸敦搷散㘵〲㑦户㡦㘲慢㘵挳て㌴㝢㔲㔴慢扡ㅤ捦㕡戰㘷〰扢慡戱搶㘷捦〹挷户〲㙢挵ち搶昲昶㍣㈶慡昴摢㘷㝣㜱摡㜰ㄶ挵㈹挳ㄶ㥡㝤慣㘶㔵㜲㘱捡㘴㙦㡥愷㐸㉥㑣㙥㝦㜴摣户㈷㤷っ㑦慥挸㈷㘰㔲晡ㅥ昵捡捤㝤㙦攸㍣㉦㤷㉥摦挰㌹㙦敡摣て㉤㘷つ慦摥㜳愴㜳捦㘸昳捤㉢戸愵㜳晦〴㡣㥡挷扣愳昳ㄸ〹捡收摥㑡㙦㐴摦ㄲ愲搸㡣㥥㘷搶挳慣挰㡣〸搴㡢捣㝡㤹昵㈱㔳㜲晦〴㤷㈴〷戲㐹㉤ㄹ㙡㘹㐱㉤㤵搵㔲㐵㉤〹戵㘴慡愵㐵戵戴愴㤶㉣戵㜴慦㕡㍡㡦㍥㜱㉡昴昴愸㔱晡挳昳捦晥晢挵㑦晦㜵收慢㉦晣晥改摦㍤昶挳ㄷ晢㜶愰搳摤搱愲愶㍣攳〲㐸慤㐱挵〷㐶昷昳摦挶㕣〱愶㌰て㥡户㥢㘳㘳㤵㠳晢㡤㕢つ㡤摢㑡㐱㝥ㄳ愱っ愲㙦㥦㜹㡦攵㔴摣ぢㄲ㜷㔷㑦ㄸ扥㘸〰㙥㈴㙡㥢㜰㙢㑥挵㝦换晡㡤㜳㠱ㄱ㠸㍤慤㙤㡤㐹摡㠶捤㠱慤㠴㉦摦㜷㙤敢戰戳㐶戵㈶挶㔷慤戰昹㥡㤶㘶㝢搶㜳ㄷ㍡户ㅥ昵挴㝤昵搶戶ㄵ㡤㐳愸慤挸戹摢㜶ㄹ㌶㠵敢ㅡ㥥㕣㜲㝤攱挸攵㡤搸戳㔶昹扣昰收〴㐵愲愸挸慤㕥捥愶㠸敢㐷㘶ㅣ㙣ㄴ摣㕡戹㍥㔹㙢ㅥ㔹つ挰捣愲㠲昵㉥ぢ㉦㔸㥢㌷ㄶ慡攲㡡愶㉥攱㍢搱戰扢愹晡愸㕢慥昹㤳慥ㄳ㜸㙥戵戹㘵扣戲㘲㐰搲㔴㑥扡ㄵ㤱换㘵愴㔰㠰挰捤㘶ㄵ㈵戳户㌳㉦㐸㐴㈴㔰㑣㐶扥慡㤹散㐶㑦㘳㜷搸㐵㔵㤰㈶搵ㅢ㌷㤸㡣敢㤵㌲㈶㠵〳ㄳ㝢愲晥攰㑢摦扥挱戴㜵捣扤戱㥤㔵㜵㈸摡晤㤱ㄵ攱〴挷つ愷㔲ㄵ㕥慡昶㔳戸㈲㝤〰㤹㜶〹〲愱㈳昴愸敡㤴㔵㘵㑤扢㘰㔵㠲愵晣㤲戰ㄶ㤷〲搴㐱㐳ㄶち〴㙤㕢搲㉦㐳㤵扥㤳搹㄰戲㘲㌱㤳摦挵㑥昹㈲㔲㐶愳㜴㑡攱攵㈶㐱捥㜱㑤扣摣㘷ㅥ戵慡㠱〸㠵昲㠰〹㡣㠴㕡㑤愲慦㥦㈴敡ㄹ攵㔰㘱散㌲㈷㐱愵㠶攵〴㙢つ扥㙤攳㤲㤰㠸戶㘵挱㤶㤳〵ㄴ〵捤昲㈰㠵搷㐰㌴㉤搲㈰扤㜳㠲㠸挸〶㈹㥡ㅤ㌳㌷ㄳㄹ晢愷挸〸昴㑦ㄲ㈱㝢敦敦㉣㈳㐸散敤㐴捡㐱ㅤ昹㜱㕢㥡慤㘷换㠷搲散㜲〰㑥扦㠲搹㤵捣慥㘲戶ㅢ㤹昲ㄷ㐸㌸㑡㌹㤴㥢㤳晥ㄶ㍣敢㔷㌳扢〶ㄹ攴㤳㑥㤹ㄳ㠹㉡摡㔰㥢戱㈳搹慦ㅦ㜶戲㌴㡡㐳㔱㐴换戸㙥㘷昶摢ㄲ搱㤱搵戹㌵㜴㙤㑥敡搸户㜵愶捤攴㜶㐸㤱㈹㕤㤳㝢摤愰㙢ㄲ㄰散摡愵摥扡づ㐳昵㘱㘶㙦㐵㔶搴慦㘷づ攵㐲㠳㜷㜳ㄶ㍤㑤捡㌷㠵㔹ㄴㅡ㐳㕤㉡昸㠸㤰㜹〴㐸ㄱ㜲㙤挷㤷㙤ㅢ㥡收攰㠸昹愶户愱昷㜵收敦〸改㉤㝡㜳㕢敦搰㕦昴㉡慤攸ㅢ挰㕥捡ㅦ㍡敡㤸㥢搰慣扦㡤搹捤挸㕡㜴っ㑦摦慦搶㔳㈰捤㘲㍢㠱戹㥤昴扡㐸㉢㜷㝥㙤㔹㐸つ搴㘷捥ㅢ摥愲〸攰挱㌸㌱〵㕢搸昵㍣㔱挵愱戶㈲㉢㜸㝥戹戲戹搲㍦敡戹㌶敢户㙤㘴晦㑤愱ㄸ㜲㌹㌵㥢㘹戱㤱㔳㙣捤㠴捦㈹㐱㌹搴挱户㜶ㄶㄲ㠹㐱捤攴挵㜱改攷换㙤㐹搲㠵㈴㜹〷挰慡敦㐵〶㈹愱晣戶愳㐴搹挷㙥敦㤴摤㥡㉤㔶㝡昸㔲㑥㈷㉤㍥挴㌶㌹搲ㅢ㍡㙣㈷攰㍦昰晢敤㌹换慥ぢ㡢㕥㝢㔶㜸㘵昸ㄶ慣慡㈸㠶㙥㔹㡡㥡㙤㔹昱㈶㤱ㄵ搹㙣摢㜹㍡挵扦㈶改愴㐵㑡愴㜲㝢㙡㘳捡㔹扣㐱㔴㜴㐳㔲愸愴戸㠶敡ㄲ㠸㤴挷扥摢㈲愶ぢㄱ㜳ぢ〰愷敦㘷㌶挶散〰㌲敤〵㐸㥡捤〲㥥攱戰㥥ㄵ扡戴㑢愵㑣㠱㘸㤰㉥挲㡢ㅤ㠵搵㐱扥收㕤捣㙥㐷搶㘲晥搰〱㤹㐲㠸ㄲ攵〹㐲㤴㘱っ昳慣㈵㉥㤰〶㜶㤸〸㉣㑤搶晣挰戵ㄹ㔹敡㌷愷摣㔳㙥㌰㘵昹换㠸㐴つ㤹㔱攱㥥㈵攱㠰扡㍣搸㍥㉤㜵敥昲戲愸攸收㥣㕢㠳㘸㍢㌱戵ㄵづ收〰〷㙣㐹㜹㌶㔷ㄵ愴敥捥挷㤸㐲〱愴愵扦㤵摥搸㑤㜹扦㜹攸ㅢ㘸㐰㜴摥ち慡愲搷っ㤹㡥攵㠲〹㈸㈲㜲㔰改㌱攷㤷㍣㈱愶晡捤㘳㥥㔵愹㕡㡥㈰㌲㘰㘳㌲㔸㌷㉤ㄶㄱ㈵㤸㜵ㄹ〳㜴㥤㝥㜳摥㌳ㅣ㝦搹㘰㐰㜱㙤㘷搳㤳っ㡢㘸收㠴攵昸㜸㡤挴㈲换〳收摣㤲㝢〱ㄱ摢㥡敤ㅣ㌳㤶晤㉤㠱ㄵㄲ㝤㤸㈴㙡ㄴ㔵㔱㔵愵愰ㄶ扡挵てて攴㤹っ㜹㉦挷㑣攲㉡愳搱㘷㥥愲扤㘹搷㐷㌱ㅡ摡改㕣㔳ㅦ愲㐷昵捡㙣慡ㄴ㈶愷敡㜷㜰捣㥤挸敥㍡㜶收㐴㈳㌲昷㥡㘲搶ㅡ扤晣㈹㌲㕥㤲㐵㍤㄰㐲ㅦ摤㡥㤰㔴㔸㐷捡〱〷〲攳㝣㙡㈵扦愲㈹晢㤰晡㜶㌴㡡㐷ㄱ㐹敡㌳愷㡤〵㔱㐵㍣摡㌶㠲ㅤ攱〳捤㔸摢愸晡㔱摢愴㙢摢〶㐹㡢㘴㌹㔷㌶㐸挱攳戵挰㍤㘹㌹扡㠹㑣搲㕦㔴㘵慣愲捡㔸㤵㔵㝤收㘹㠶〶㘵㤹㜳戹㡢㠶㘷〵㑢戶㔵㉥昰㠱攱扢㉤㐱㤳㘰㜲㑡摥㌸挵㌲㘳戸挵㥡㍦〳㤳捤ㅦ〵扡㐷㈱㐷〹㍡愲ㅦ㤴慢㉡㜹晣㔳扡㜴㉣㐱挰㐸㑦愹晥㕥捣愶挹摢ㄱ㄰㌹㌲㕤㡡敦㘰㕣㝡㄰㌵愱㄰㈲搶㔳㐸〴㕥挱㠴㤰愷㡢㍢㙦㥥㜱慣〰搸㈳挶㡥㕡挱㤴て㤴㈳㐳㔱ㅥ㙦昷㐸慣㈶〶㡤搴戵挲㜵敤㑤㑤㙡攲摡昶昶愴摥戸㜱㥤收㔰愳㈴ㄴ挹㐶㥤愴㘶㔹㘷㡤㕢㐹搵㈸㔲㜱挷摡㐶㐹㜳㥢㌶攰㑥㈹昲ㅡㄴ㤳愴㤹㡣晥㍥㐹㈸〸昴㐶㍡㡡㍥晢㜴昲㐸㐴㙣㘸〳ㄴ愹愷挲扡晥㈸㈴㜸〲搷㑥㉡愲ㄸ㍤㠱扦㜷㐴挵㤹㕡搰搴㘲慣づ㐵㉤攳搵敡㡣〳㉢愱㙣㜸㤵㉤挲搲搸㕢愸㘱㈴㜷㜶慢晤㐳昰㈶ㄸ㌱㘲㐳㠶㐵㔲晣挰㘰㐳㌰㔷㈲愲㑡敢慣㥦愰慥㔷ㄷ昸㜴㔲ㄸ㡥挴挰㕣㔰㤹ㄲ㉢搲っ㙢㔸昲㐳㜲㐰晤戴㈸攵愸㙥㡥㉦昸㔰改〱攵㜸㔴㤲っ慥㥢愷改㤶挲㈵〶㠸摤愸㌴㕢づ㄰摡慤㑦挰㤳挱搶挱づ㈰ㄲ㠶㑥㘸㥤㔱㠲收㔳〸户㜹ㄳ攴㥤㉥㌱ち㐱㙡捡昴㡦挳捡搳㑦㌱㝤晢㜰㈶㉥㐴㑣挴㜰㔷㡡昵〰攴㈶㈳㤳攴愲愱㌸㘰ㅥ㑡㌶㈹戴晡攲㍡㥡ㄸ晤㌴昹扣〰户㜸ㄸ换ㅡ㈰摢㔴㜱捦㉤戰愰㑤慢㙢㍢捣ㄳ㑥戹㕡慢〸愹㡡㘳㔹㉤㌵昲㤶挰㤷扣〲ㄸ㜲㔳ち㕣㈲愰㥣挰㔱㡡㕢㈶㤲扡户扢昵挳ㄸ㉥㠵ㅣ收〸㔵ㅦ〳㤰㈹㙥㌹ㄹ㄰㙢扢愷㐰晢㜰㘷攳〲㠳扣㍣〷㤱搶㔶㐵㔹㌶㡤晢㜸昵㈸戲攴戶㐴户㘹㜷摡愵捤㥥愸㍡㙥㠵㔵㕢〲㐷搸㘷㈸昰昲㜹ㄸ㈳㕤㜲〷㈷挹㕣㡡愲扢㤷ㅥ㤴㡦㤹㑢㐰㠵挴㠰挲ㄸ㉦㑦㐱ㄹ㐰ㄵ㡣㐴㠳㕢㙤㔸摤ち愳扦戴扣昵㜱㘴ち挳挰㌴㘸搱㌳㌴㜰㈶㔱摥搸挰戹づ扤㔲㈲愴挹㘰㉡㘳㤴㐳㜰搸〳㘹攰㈶ㅥ愴攷㕤㈸愱㘰㤷扣ㄸㄶ摦㑤ㅣ戱㜱〴㜲扤㉢㕡㉡㘷㡤〰搷㕦㥣摤㉤搵攳㤵ち捤㕤昸攷戶〴㔶㜱㜵㈳㌴㐷㜷戵㕣捡㤲㝢愲㝤㜷㐳㑢㐳㜴㔹昰挰搴攸㜱㈳㈸㉦捤〵㙢攱挵慤㙥㐹㐲晢ㄹ晣ㄱ敢扥㥤㌶㜳捥攱㐵搴ㄵ挲扥㜸摥㜱㉦㌸㜲㕤㥡捦㕢㝦愰㄰㕣愱散攱㈲㡢㤹㔷昰㑦㈶㌵愳晤ㄴ㌳㙥㘶搹㥣愰攱㈰攱㍣㌲㠵搲㘰ㄸ攵ㄴ㍡㠱敤㕥扦㌵㐰㍡搹搵㐲㈷㔲㄰㙣ㄳ㡡戳昸扡ㄱ㡡昲ㄳ愰㤵挴ㄲㅥ挹〱昳攷挱晡捡㡦㔱㐳㠴攳㌹ㄲ㈳摡㕢㔱㑡㐱㥤ㄴ攴搱ㄵて㕥〸昹晦挱㔲捣捤敢戲搳㝦㠱㤹㤵ㅦ戵愲攸㕡愲攸㠷㙤㈸㔲㜸つ㐴昲敦㕤㔱㠱てㅡ挳戳慦㉡㄰捥㍤㙤ㅦ㐰摦昰ぢ扦晦挳〳攸㌴㌰捣㈴㙤㌴㠴摡㙥㐲戹㙥㈲㘴摢㑣〴〶敦愵㠹㜰㤲㘳ㄸ挵て㑤㠴挸〷㌲㠳㡡㡤㑤〴挶昶㔲っ挱㐴愸㌵攱搶攰〹散ち㥢晥戱攳戸㜸㉢㝣挴昳愱戴晣㐹㜸愴慥㙣慦㥥㌵㍣挳摥㉤敢㡦㜹〲捡捣㥢挷㑤㙥㌹㠴㈳昶慣摢㈲〷慤攳慢㠸扤散摢晥㤴捤摤㕦〷愶挲ㄴ扡敦㤵㠲㤲㝦つ㥥ㄲ㠵攷㠶捣挷㜶㝤攷搸ㅦ敦㝦攴㌰㙦慢㐵戴慡敤㐵戹㥢㤰㍤敤〹〴㜵ㄳㄷ㐵㉥攷㠷㌹㈷昱㠹㤲戵㕣ㄵㄳ㠶㈷慤㈰㕦户攳㘲㐸㜸〹挲っ㠹㙦㉢㤸㤸戸昷㄰㥡㤸愳㉤敥㑥昹㘱㤳㜴ㄱ㡥㈶ㄶ㉥㝤㝡㜱搸㔰改愸挸扡戴㌶戵敦㐱ㄵ扤捡㠵㌴㕢㠹㍣㜵㌲㈹捡㜷㕢㜵摤㐱敡扡昰㈰挳戰㝦㉣愵㄰㝦㈰㠵㈴て㌲扣㄰㈰愵搴㘹ㄴ戴㕢㤰愵㐴搶㕡㐳扣昴〷㙣ぢ〱㔱扦昴搷攵㐷㉣㠰㈲戰ㄸ晢攲扢㍤搱搲ㄶ㡤㔵ㄳ㐳戵搲愶㤹㐳㐱ㅥ㕥㔸㌱ㄶ搷捥愳㄰㈷敤〰㑡㥢㜶㐷昱㈵晤㜶ㄸ㜸ぢㄹ㕢戳改㙢㉢摡㐷㥣ㅡ㙥㝥㐰捦攴愵挲㜰㜶戲ㅡ〷㔲ㄹ愳ぢ扢ㄶ挳㉡收〳㘱戱㍥愸㌷㙡㠲捥㜲㜶攳㔴㡡攰ㅦ扦ㄴ㘲晢㐸㘳敡换㕢㕢愸攳㥣ㅥ㙣㤰㍦搸㕦搷愶㌰㌶摥㑡㡥㠱㠴摤㔴慦㐲㜸㍤晣っ㠶㜰搳ㄹ㐵㙦ㄴ攵戳㜲㄰㝦㘲捥捡慡㙤晡㥦搱㙢挹㔹㘷㌹㥡㘱散㈶晤晦㐱㔴㙣愸晦ㄵ挶摥㈴㈲㍦ㄴㄵ愴㜱捡昸挹㠶㈱ㅢ㐲〴㥥㙤〴㙦攴挱㔸㤷㐵㠶扣挳搲ㅣ㍥㕥つ㥢愵〴㠷摦㉢搷㝡㌵愲㍥㤶戶㙤㙦㐷〱挸搸㤰昶㍣㐴㔰挷昱捤㜲㉢㍥摤收㍦㡣㠱扢㑥㕡㘵捦昵㕤㌳ㄸ㥥㐳搰㜷㤸摦㥥㤹戰㜹挶㤵㙦戵ち戵ㅢ〰㠹扥㡦㘲捣愹ㄹ〸散㔳㈲㜸扤㘲㤱㡣㉣㙣㉥㤲挱敦㤰〶ㄳ攱㈵㙡〷晦㌲昳敥㥡㔱挵愷慢㌳昰㜵〶慣摡ㄲ捡㉥昴㌸户摥搰㈰攸㜰㐷敢〳昰〷㠹敡㈸㠲㘳㜲ぢㅦ晥㈸攱摡ち㠳收扥搱摥㝣昶散捥攷㔶搴㥥〳㑥㌷昷㤶㘶㤲攱㍢昹㐵㜲㔱㉦㌱挷愵晤挳昸扢㜹〷㉤㘷ㅢ〲㥤㐷ㅦ㜴搳ㄱ㌶㔲㠵晢㙣ㄳ搱敦㜳ㄸ慡㡣㌳挳㑦㌷愲〲ㅦㄴ㝡昹挸㡡捡㌷戰㉤㌲〰捡㤹㝣ㄹ㔹㘷慡㝥㘶㍤慡ㅥ扣ぢ㘳挸慦扡㐰搶㥦㔵㜸搴㈰㔵ㄶ㤵愷搱㥦㔰ぢ㜷扦挸㍡ㅣ㍤攴㤱〲㘵㝤〹㔹㥣ㄴㅥ㈹攴㝡㥥挴㠰晡㝡敥㐵㙤攷昵㍣戱摥㝡ㄴㅡ〳㜲扦挹昹〷㘳㘵愲摢㘸搶ㅤ㘶㉥戳㘵㘴㠳戱㑥ㄹ愰㤸攴㕥昲㘱愸攱挷挴ㄴ搲㡢搱摦㤷づ扦㜰㤱改敦㠷ㄵ㈹ㄸ搱搴扣ぢち㐶戹㡢挷㤲扢昰㔱摢㜹ㄷ㥦㕦㙦ㄷ㠳㤴㤹ㄲ慡㌵ㄴ〰搵ㄲ晥挸㕤慤愰㐰㠰昲愷㥣㘳㠶㕦搳㉡〶つ搴挸戱慢㈸昴㘷㌵㈲收㍤㥤戵ぢ㡤挷昸㔳㔸〴〷㥡扥㜹㍤㠲㙦㔸搷ㄸ敤捥攲ㄳ㝥㑤慡挲㥣㝡㘷㜷㜳挵收㈸㌵㤹昶㈹散晡㌵捣挳㑤㌷㝣㡥㥣㜱て㝥〵㔸㡥㈴㌳〹㤲晢㔱㠸〱㌵ㄸ搳㠲㐶昴愷㝣攲㈴慤㐴㕥〷愵㐷㉢ㅦ扡愴昳愱㙤㔰戰㈳㕦昴㤶㤰㤰搸ㅢ扦ㄹ敥愸搸昲㕤摥㜳㔰ㅥ㡤挹昱昸昱昸晢㌱㌵㡡扣㠱ㅤ㐲扢㥣散㐳㐰㉡㡦挴㥤扦晦㠳㠶攳ㄸつ㐸攰㤹戰㌳搹㑣㜶晥㐴摣昹〰扥㑤㤳㝤㌲愴㉣愶㤷攲捥㘴㐷搹昹攱戸昳摦づ散慥㜷㡥戹㉦㥣㔹㈳㙢愴㔸晣昲っ㤴昸㑥㝤〰摤㌵㤳㔶㐴慦ㄹ㔶㤳㈲㘵〰扤㉡敤㠸㍥㕣㠹昱昰愵昸㌴㙥㜸攱㈲っ㔴㑤昸㍦㡣㌸㠱㥢㕦㔳㐶㘰攰㐳昰ㄵ㠴摣㍤㕤㍥㜱㜰摥㥣昱㔰搱㘳㥥昰㜱戲慣㙣㈹ㄲ㠱㔱㤴ぢ攱扢㐱㘸㈲挵㠰㙥挰㈳づㄵ慡扣㐹搳㥤ち㤵攱愵㥣昲㔰㡣搹捣㐳つ㥡搱㍦づ攴㐰㌹㈰㘷㐱㝦ㄸ㜹ㄸ㡥攲㥤敤捣㈰愵㥥ㄴ㘹㡦戰攱㔱㘶㥦㐴㔶㔴㈸攲㐸〷昹㑦㈱ㅢ㠸晦㜷ㅤ挳㉢搲㙢愴㉡慢昱换㤲㘴愴㝦㠶〳㍥㡢㉣ぢ㈷戶ㄲㄱ㘱㔱晦ㅣ㙡㤲㉦愵〴㤱㉦晤〲ㅢㅥ㘳昶㐵㘴㐵㡤㡢摤㌴搴戸愷㉥昵昷㤷㌰㔴㈱㈸㌸㠷晥攵愸挰〷㠵㜰愰㕣㔷ㅣ散㤰挲㤴㙡愷愰收ㄵ挲㐶㌶搸㔱挳㈱搹愰㈸㠴㤷㙣愸㐶つ㔴㙡晡ㄳ挸ㄴ挲㠳㝢搲扦挲㈷㠲㐱扥昰挹愸㈰㕦㐸ㄸ挸攱㑢㉤㉦㈴㕣㘴挳㘲换ぢ〹㉢搹㘰㈶㕦昸㌵㑥㉡㌷㠶㐲戳摥攲〶㈵扣扦㡥㐲㝦㜶㠰㙢扢〷㍦㜵㔵㈹㥦慢㥣㍢昷慦㠱摣昰㥥摣〷摦摦昷搴㑢扦晥搳攳扦昹挸愱扦扥晣捣㌳扦昹昳攳ㄷ㕦晥搹挲愱㕦㍥昷摣㉦敥㝡昶攲㥦㜶㥡摦㔴㝦昰慦改㙦㍥㌰㜶晥㠱晢捣㌳㝢㡦㍤昰愱㝢敦ㅥ㥢扤㙣㈴㥢敤改戹㜹攸㔷㔷扤㝤昰愱晢㝥愴晣晣昷㔷㍡㡡摣㉥㕥搰扣っ㙥㕢㉥攳㔹ㄴ戰っ慥昸つ㕤〶户㉢〱㜵㉥〲搴〴㉡愸换戸〰搹㔰㙡㙥攸晤て捡㜳挰摥</t>
  </si>
  <si>
    <t>㜸〱捤㔹㕢㙣ㅣ㔷ㄹ㥥ㄹ敦㡣㜷搶㙢㝢㜳改㉤扤戰愵㑤㤳搶改㉡捥㠵㈶㉤愱戵搷㜱攲搶㠹㥤搸㐹愸㕡戴ㄹ敦㥥戱愷㥥㡢㍢㌳敢搸愸愸㍣昰㠰㤰㜸愹㜸㈹ㄴ戵㤴ㄷ㐰㤴换ぢ㐲攲㈲㈱㤰㐰㄰摥㉡〱ㄲて愸㐲敡〳ㄵ㉡攲愵て㤵捡昷㥤㤹㕤敦慥搷㥢搴つ㤲㡦攵㝦捦㝤捥昹㙦攷㍢晦㔱㔴㐵㔱㍥㐲攲㉦㔳㠶㤹㝢收搶愳㔸㜸愵㜲攰扡愲ㅡ㍢㠱ㅦ㤵挶挲搰㕡㥦㜶愲戸てㅤ㡣㡡㠳昶㐸慦㐴捥ㄷ㐵戶戲㉡挲〸㥤㜴㐵挹㘶㑤つ敤㥣㠴晦㠵㐶挱攴愸㝣〶㘴扥㍣㍥戳昰〲㘶㥤㡢㠳㔰ㅣ㉡㕥㑥挶㥥ㅡㅤ㉤㡤㤶㡥ㅣ㍤㌹㕡㍡㝣愸㔸慥扢㜱㍤ㄴ愷㝣㔱㡦㐳换㍤㔴㥣慤㉦戸㑥昵ㄹ戱㍥ㅦ㉣ぢ晦㤴㔸㌸㝣㜴挱㍡㜶㘲昴搸昱攳昶挹㤳㈷昲昸戴㜲扥㍣㍥ㅢち㍢扡㔵㜳ㅡ㥣㜳愶㍣㕥㍡㉦攲㕢㌵㘷㍦收挴㤴ㄳ㠱㘷㌹晥㉤㥡㔴㈷㙦㡦㑥㠸慡㐳㈱〸ㄱ㍡晥㘲〹换㙥㘳㌴㑡㡦㤵㈶挱昱慡ㄵ挵㘵攱扡ㄷ㠵捤挵攴㍤昲㑣㠴挲慦㡡㘸挸㍢扤㔶ㄵ㙥摡ㅣ㘵扤换㔶㜸摥昲㐴㠶㤹㘱㉦㤱摢㔴㑤昸戱ㄳ慦て㝡㤷㈲㜱搱昲ㄷ〵扢攸摥㤹扡㔳换㘴搴㑣㐶改㍢搰㙤㌱㔲㌶愵挹戰㕡㕥戲挲㔸㤶㈸戵搱㙥㝤㕢㌴㐴㉥扣㙤㔹搴愲㘲挷㈸㡡㘹捥昱㥥ㄱ愱㉦㕣㝥㠴挲ㅢ改攸㈴㜹㤲戰扥挹㥣挶㙥挸ぢ㜵㈰搵㝢戹ㄵ㔴㤸㔹ㄲㄳ挴挸㠱ㄴ㘷挳㠰㥡㉢㙡挵挹昲㘴㜱㐵㠴挵〸㝢ㄱ挵㠳攳挲〶㙢ㅦ㌶〷搸㍦て愲㘶晥ぢ愳㙡㥤㡦㑤㕡挵搲㉡ぢ㕡愵慡㔵㙡㕡㐵㘸ㄵ㕢慢㉣㙡㤵㈵慤攲㘸㤵ㄷ戴捡㌲晡㌴㔲戶扦㕦㑢搳散扢㠷㠶晦晥戵晤㘳㍦㥣㍥昸搶慢摦昸敡㌳昹㈱㜴扡㤰慥㜵㈲戴慥㐱攰ㅢ扡㜴愴㜴㤸㝦㌷㌶㈲搸㤰㝤摣㝥捣ㅥㅤ慤ㅤ㍦㙣ㅤ戵㜴敥昶㘶㐵户ㄷ㝤昳昶ㄵ挷慦〵搷愴㉣昳昶愴攳挶㈲㤴㠵㘱ㅢ㍦㠹㍥捡昲愰㝤㝡つ㠶㕣㑤挴扥搷㉥㡢㌰㠶〱挴敢ㅢ扡㜰捦戸ㄵ㠹㡤攲㐸㍡昷㜸㔰昷㙢搱摤摤ㅢ攷㘲㉢ㄶ晢㍡摢㌶㈶搹㌴㙣づ挶㈱㈲戹愴晢㍡㠷㕤戶摣扡ㄸ㕢㜳㤲收㝢㍢㥡㘱㈶挱挲搶慤㤳愱㜸戱搹扡㘹㐵㘳昰愱慢㜲敥㑤扢㑣㥡㤲㜵ㄵ换㑢㐱㈴㝣戹扣ㄱ㙦搶愹㉥㡢㜰㑥搰〳㡢㥡摣敡㙤㙣㑡㙤㜵㘴挶挷㐶㘱㝤戵㑦户搶㤲搱挲慦㠹ㅡ搶ぢ〵㡤搷攷慤〵㔷摣摥搶㈵昹㈶ㅡ敥㙡慢㥥っ慡昵愸ㅣ昸㜱ㄸ戸敤㉤㘳戵㔵ぢ晥愱㜶㉥愸㠹㡣㑣㑡㐲㔵愵慦㑦㔵㤵㠳摤っ㡤㜳㐷㌴挵ㄶ㈵愱挱昷敥摣愲㐴散摣搵㠴㥢㌳㈳搳愲㘴散晦㜰捦㤵戴㉡㈱㝢ㅦ敥搹扢㡢㤲㜲搰㥤敤㠶㔷扡〸昹㐰づ慥愰㔵㙡て㙥㍤攵㠶㕥摥㘰愵㉤㔲攱㠱换摥㍤㤸㈶愷㙤敡摥晦户戳愶敤㐹㜷㝦㝡ㄵ愷挰㔹换慦戹㈲散〹ㄷ㔴慥挸ㅣ㈶㈹㤰散㈲搹㑤戲〷㐴㝦て㙥㜲㑢㡥搲搳慢㙢敡扡㝥捤愹挵㑢挶㤲㜰ㄶ㤷㘲搴〱㘶㘴戳㘴昷愶㘴摥㠶㉡昳㜶㤲㍢㐰㜲㌹挵戸㤳㥤㡣㥣㜹ㄷ㝦昶㠱っ㌷㡥挱㘲愲㤹㌹㐵愷㡢晦昸〷ㄱ挱㡤㈹捦㍤〰㤳㐸昷㌰㙦搴搷搷㡤ㅢ㘷慤㘸㈹愶㈱昶㙣攴㜶捤扢㐹敥〱挹摦ぢ㜲晥慣㜰㘱挶户ち搳攸㍣㠵㙥㜸㜶㔲㍡户㝢㜳敢㝥㜵㈹っ㝣㈰扣〹㉢戶挶慡〰〸㤱㙡ㄹ摥㜴㔰慥挷㠶㜷搶挱㑦摥扢㈸㔶㠴ㄵ㤷攱愶攳㐱㙦ㅡ攰㐲晡搱愹摡㥡敥㈵戸㘰㐲㐴㔵㤳〰㘲ち㙥㘹捤㐰づ㝥㌶敦搱搱㠸戵㤸㔳昷㝢戳㌸㐵晤搸㐴愷ㄱ㌹㉡挹㜱攴愰慣㙢㡣捥愵㈵捣㔰㤰搹㤶㔹〶㘴㐵㌲㤳㐲㔶㉡昰㑣㑡㕦㈶愵㥤ㄶ㜴㈹㜶摣愸㤴戲户㌴ㄱ〰㘰ち㠹㜱挹㜶挳㠰㠲ㄹ㍤㠵搵㘹攸㐴㈰㌳搵㠵㘴㕡㉣攵㑣ㄸ搴㔷㠸㐲㙥搵㍣㥣㑢㌱敦〳㜹晤㍦㍦㜸㘲晦户㝦晣㔱晡晢㌲㑣㐸㈶㤳㈰挵愴扥戳㠸ㅦ㤹捣晢昱㤳敢搵愶ㄳ戱㜴昵戴㕢㠰㈵㥡㜴摥挳㙥攷㐳㈱搱㕦㔶ㄶ搶㔷挴愰㜷㈵〸㤷ㄷ㠲㘰㤹挲ㅦ㤲愵㘸㐹㠸㤸㤰㙡㈰㐵㤰捣慢慡摡搷搷㠶㡦㕡戰ㄷ挱㤸戱ㅦ㘴㜰捣㜵㡢㡤ㄹ㈳攳㈱㔴昵ㄱ摣ㅤ㐰收㠱㜱㘰㉦㉢㠶搱㉤㡡㐹换〹愹㔷ㄶ敦㉡㡦㕥〳扣㡤㑡㙢㙥戴愶晥ㄵ㡣㈰ㄲ晢搲㑦㝦㜲散㑦晡㠱㤹慦昷摦晢晣㔷昶㑥晥㕡晤㑢摡搰㠹慤㜴㝡慡㑥㕤㤱挰戱㜹敡戴㥣㘷昴㐱㠶㝤挹㜷攲㘸挰ㅥ慢挷挱愴ㄳ㑦㐴㜱摥〶㐱㔶づ搹㈷ㅤ㜴换愰ㄱ晢戲㈳慥捤㠳㕢㥦摡摣〴㑣㕤慥㐷㜱㈰捤攰扥捤敤ㄳ挱昹㈰㥥㜰愲ㄵ搷㕡㝦戰㑢㜳搲㜲㘵㐹昸㐰っ㈱㠰挳㡤㍡〵㉢㉢愲搶㘵㡤㜳㐱㍤慣㡡愹㠹㥤㠰㌹搴挴㥥ㄵ愸っ慣㔹摤扦昵ㄹ摢挲㜷㉡愹〶㌵㔳户㜷㘴ㄹ㡦㘰㍣捣㘹㠴ㄴㅦ挵㔹㘲ㅥ㐲ㄶ㐷㡡捥㠳慣户㡥戴挰ㄸ扡摣㥣つ戹㈶㜵㠳㈹㑥㥥昲㈳愷㈶㜲㘹改㥣攳て愵搹㤹㝡摣搶㘲慤敤㐹㕢㘰っ㌳㍥㘴㕦戵挲摡㑥㄰ぢ㌶㠶㤴挸㐴㌵昰户㍤㑥㈷搳㈸捡晢㡤㈰挴晢㉦挳㕦㍤㡡㙡昲㥡㜸愱慢㙦㙡摡㈳㌲㉤㈸㤰昶㍢㐸㜶㌷慢戳㉣㥤ㄳ㤶㉦愵㌰ㄷ搷㈶挴敡㤰散㈱愰攱戸换扡㘲㑦㝢㔱ㅥ㔱愶㍤戶㄰〵㙥㍤ㄶ㐳捤㥣戴㜴搳扥㈸㕣㜸㥡㔵㤱㙦收㘶慢㌱敥㍣捤昹㠸搶㜷㡥㠴挰㤱㑣㉡㈵㔵捡挹攸愱扣敤㥢愰ㄱ㙤㔳慡㌸㝣㙤㤹晥晤愴晡捤㔷㤹扥晦愴搲挸攴㤸ㄴ㥤㐸攳收㈱㍢㉤㘹㑦攳㈶㤹戸㌸改扤昲㡤㍡愲攵㐱㕢㍡㍥㕣㠹ㄹ挶ㄸ愶改戸㠸㌱挵㑥搵㜲摤昵㈱㝢捡慦扡昵㥡㤸戶ㄶ㠴摢㜰摡㐱攸敤㄰㜹挹昰㕢㈲慢ㅥ㝣㐹敦㌱㔳㠸挱㌵㉥〸摢昶㜳㡡㔹〲㕢㈵㙡挰ㅣ㌹昳㌰㑡ㄴつ搱昹挷扥ㅦㄱ㠰散摥戸摤换攸㄰㕣摢愶㉡晡㌴㘲挵收ㄵ㑢㕡㕣㑢户改㘰㍡挰昵户搶㔲㜵搶㐹慡㜶㡣㕤㐹㌱ㄹ㠶戱摤ㄳ〶扣㐲㝡㍦〵㙡㜰㝡㐹昹㐹昲㥦ㄲ攰㔵愶ㄳ㘵戶㈰ㄱ㜹昸㑢㈷挸攳㘸㤸ㅥ㉣㐱づ昳㑥散㡡〱㕢戶换㝣㤶㈶㐱㙥昶摢昳㑢㐰㙣ㄳ㠳昶㤹搰愹戹㡥㉦㠸㐲㄰㡥㘱㐴㙥㕡㉣㈲㜰㌰ㅢ㐴づ㐱搴愰㍤ㅦ㕡㝥戴㐲㘰㕥㕤摦摤㔶㤲挲搲敤㜱挷㠷〱㈵摦㘴㝥搸㥥㕢ち慥㈱㘶㕣昷晣㌳搶㑡戴㈳〴挵㈸㜴㤲ㄲ慢搲㔴㑤㔳戳㕡㜶扢㘷ㄵ㌴ㅣ㔳ㅥ挱㤴ㅡ㐹㉡㉡㕥㌸㝢搸㉢愵㤴㠶㙤㘸慦㕣㔳㕢摣戵敢㥤戱ㄹ㜰愷て㌶㐷㌹㠶㕦㝣晡捣愵愹㡤㘰摦㈷㡡㥡敢扣㈲昷㌸ち愴㕡㌴㈳ぢ㔴挷愱㐴㔵㔸㐷捤㌱愵挴㔹敡㔴扦㥣㉤晢㔰ㄳ㜱㝡戲㍢戳㤳戸昳攵㘱昸㜰扤㠰敤昰戹㐳㐹㠱㜸捥戳摣㈸㙤㉢〷㥥㘷㔱戵愸㤶㜳昰摢㈲㉢挱㌵㍣㠹㘹㠳㐸晤㑢慢慣㌵㔴㔹㙢戲ち挷㌱愳㠵㌲捦戹㠲㐵㉢㜴攲㈵捦愹㘶㔹㘰㐴㙦㐷攸㈴㔴㐸摥㑦挱㔰㈶愹㤸㐰慡㥤昷昲攴㉡〹㜱㤷㜰㜹㈰敢愴搶㘵㔵㑤㥥攱敡㌶㐳㌱㔰㕦㤳搰搶㍣〶愲换昷ㄹ摥㤰㤹㕡〰ㄸ㙡愴ㄳ㔲ㄹ㌵㘱戳㜹㥣㍤搲㤴㘱㤰愲攷敤㤸㌷戸摣㜴㘰搵㈶ㄱ昴つ挲晥昴㤵㈷ぢ搱搲愵㠴〵㐶㐴捡〸㈷㈲㑣戹ちㅣㅣ㘶㔹㌱㠷㔸㐳㠶戱ㄴ㈳㤱㈱㜹愳攸晡㐰戶摢户愶ㅡ㜳㍤㤸摥ㅣ㕢㕦慢愶㌶捤晦摥㠵ㄳ昰慣摣ㄶ㘱㠴昹ㄹ㤲挷㐰㔴挶㕡戸㥦㡥づ㈷搸攱㈴㠸捥㉢㜷愷㤵㙣ㄹ㍤攰㕢㡣敥㌱慡㤱昵戸ㅤ挰つ〳戱づ㐴㐷挰ㄲ㘳㈰换攸㠲昹㌸挸㥦慦㕦㍦㠵ㅦ㐵扤ㅦ愴昱㝤慡㐵扡挰㈷㤰㌵㍦ぢ愲昳〶㜲㜳㔷ㅥ㜲扤搰㜲て愵㡤㐶扢散ぢ㜵换挵㠳捤っ戰㔰捣慡㥤㘰〴㤹〴㤱㜶㍥㌷戴扦攳攰㌶㈷户昰摣ㄷㄸ晣攸攴㐱㝢摦㜴㙦ㄱ㝢㙥て戱收昴摦㈲㈸㜰㜳㕦愱㐹昴慦㌲㤲㔵愹㈰挲㠳ㄲ〵㥦㌳㍦㐷㥡㔳㔴摥ㄴ㌷㤹㡤捡㍢捤愶㕡㥤昸慢挷攱搱〱昶㌸㝥捦㠶慡搳愹㡤戸㝣㤶敤㘶㈳敤㘷挸㔳晣㍣昱摤愶㌵愸㍣㕥㘴敤㜸㥡㤱㝡㑣ㄷ㜱㐳慦㈴㜵搶愶㝦㥡㡢搷㕤㥣〹捣㌲晡㤳攴㘸〴戸攵愲づ㡢づ㐲〰摣㑣㘷扣户㌹㤶攱㤴㠱扤ㅤ昱㜵㌹㡣㉤㜴㝦晡慦㈰愲㉤挷㜳〷ㅢ㔲攱ㄸ㈶㘳〲㘴敦㌹愷ㅡ〶㔱㘰挷挵㌹攰㥡㈲㕦㕣㙣㈰摣㌱晤ㄷ㤸戱敢㌷戹戱㡣捦户㑤㈹攸摣戲ㅦ㕣昳攵㙡昴㠸て㑦㤲㕦晤晤晣っ㜱慦㑣て㠰㡢㠵㠶慢㉣搰挹㌰ㄵ攸㘸㤸ち昴㉡㑣〵㝡ㄶ愶㘱晡〲づ愷づ摤搲㔴愰〷愱ㄸ㡤㐹㤰㕤攵昱㑡晢晢慤㜱〶搵㜹㔴㑢㕦㝢ㄱ㡦㌵挶㔹搴っ愱愶〵慦ㄴ攸㠲㌸㡢㌹㐵挲㐰戹㝣ㄵ㔵愹改㤲〳搳挸戰〳晦搵愷㐸昰摦㍣㉥㔸㈸㔰愹挸㑤昳㍣挸㘰㥦捡愹ㄸ㜳㌴ㄹ攳㌳ㅦ㈲㌹〰愲晥㈸つ捡㙤㡡搶扤㤵㌶㜴㐶敢ち晣戸㥣㜹㥥㤳㕣㈲戹っ㤲搳昹愵㐷戶㡥ㄳ㈵搰㘲攳㌵㤰㔱〳摤愶搶づ搸挹㘳ㅣㅤ㡦㡣捥戸㔲攴㜹愰㡣㄰敦㜱搳〰捤挰ㄶ㜸㙢㑥戹〹㌰㑤㙦摦㌸挷㑣㔹攲㘰挳㥥〹㜱戰昵摢㔳ㄱ愰㜹㉤㡢㈰㜷㡣昷㔱㝦㈷㜸㕦ㄸ㘱㠶㐷㍦愴挶㠸㥡搶㔵晦愹搸㥤攷㕥换晤㘳㠳ㅦ㡤㍢愸〶㔸扤㑤㔴㘲㕣挱挷㌶ㅥ㘶愴挱㐵㥡晡㍤挸㥤昶㤹晢搷㤱扢搲㝢㤲愶㤸捦愲慦搴ㅡ㌵搹〳晣敥㜳慣㘲攴㕢ㄲ㐵愷㍡㍣戱戵昸㕢ㄴ㝣〴晥戵敤挱昴㌴ㅥ㐰搷㌹㜱ㅦ㤰㠸㉥㡤㈳愳㍤扥扤戹愸〷㠴敦昲晦扢搸挸㈷㤸㠷㤶戴攱摣㌸㈳㑤㌳慢ㄹ㉡搵㥥ㅢ㔶摦挴ㄷ昸ㄵ〲㡢㉣㄰㈵㑤㐱㌶㝣㈷㙤㈰〲㌲慦㠲攸攴攱㑤ぢ㤷㥦摥收㤹㘳㘱愸㑡改㜰づ㜳㈱捤戰㌰㝣ㄵ㠴㘲搷搶搴敡搵摡搵慢ㅦっ㘷㡡晢㌲㥦㝦㉡晦敡㍦晥昸捥㉢㙦㍦㝦敡摤て㕦㝢敤敤㝦扥㜲晤挳㕦㉥㥣晡晤㥢㙦晥敥改搷慦扦戳摢㝥㐳晢搹〷搳㙦扣㌴扡晣搲㡢昶愵㐷捥扣昴散ぢㄷ㐶㘷㜷㡤昴昵昵昷ㅦ搸昳㠷㍢てㄶ扥晣攲捦搵摦晣敤づ㕦㤵摦挶〷㥡捥〸㜹愵挰㌵㐸㤷㔱㐳〶捥㠸㍦㤲㐹摦㑡㤹㌴㡥㡡慣慡っ晣て挸㤴㔶愳</t>
  </si>
  <si>
    <t>㜸〱敤㕣㕢㜰㈴㔵ㄹ㥥敥㤹㥥㑣㑦㤲㑤搸㉣㤷㕤ㄱ㈲㜷挸ㅡ㌶ぢ㉢㠲慣㙢㉥散〵戲㥢戰挹㉥㔰㙡捤㜶㘶㑥㈷捤㑥㜷㠷敥㥥㙣㠲㔸㈲㠲㤶昷㑢ㄵ㔰㈰㕥㡡戲愸昲挵换ぢ㠲攲㠳愵㔵㕡ち㔵㍥攸㠳㔵㍥愰㘵改㠳㤶戵㔵扥昸㐰ㄵ㝥摦改敥㤹㥥㤹㑣㈷っ愰挱捡㔹收攴昴戹昵㌹晦晤晣晦㘹㌲㑡㈶㤳㜹ㅤ㠹㝦㤹㜲㉣㕣㍡户收〷挲ㅥ㥤㜴慢㔵㔱づ㉣搷昱㐷挷㍤捦㔸㥢戶晣㈰㡢づ昹㤲㠵㜶㕦㉢昹搶㠳愲㔰㕡ㄱ㥥㡦㑥㕡㈶㔳㈸攸㉡摡㌹〹㝦㠳昱㠳捥㔱㝤㌹㘴昳㤳ㄳ㌳ぢ昷㘳搶戹挰昵挴摥攱搳攱搸㠳㘳㘳愳㘳愳晢㙦扡㜵㙣㜴摦摥攱挹㕡㌵愸㜹攲愰㈳㙡㠱㘷㔴昷づ捦搶ㄶ慡㔶昹㉥戱㌶敦㥥ㄵ捥㐱戱戰敦愶〵攳收昷㡦摤㝣攰㠰㜹敢慤敦敦挳慢㌳㈷㈶㈷㘶㍤㘱晡㙦搱㥣ㅡ㤷㝣昳㤴㈸㕢摣㥢㄰㥥攵㉣㡥㑥㑥攰扦挴晡昱㜴换攸摣㤲㄰〱㕦㉤㍣攱㤴㠵慦㘳㘰慦㍤敥晢㌵㝢㤹挰搳敤挳搸㙡搹昰〳捤㥥ㄴ搵慡㙥挷戳ㄶ散ㄹ挰慥㙡慣昵搹㜳挲昱慤挰㕡戱㠲戵扣㍤㡦㠹㉡晤昶㈹㕦㥣㌴㥣㐵㜱挲戰㠵㘶ㅦ愹㔹㤵㕣㤸㌲搹㙢攳㈹㤲ぢ㤳摢ㅦㅤ昷敤挹㈵挳㤳㉢昲〹㤸㤴扥㠷扤㜲㜳摦㉢㍢捦换愵换㌷㜰捥慢㍢昷㐳换㘹挳慢昷ㅣ改摣㌳摡㝣昳ち㙥散摣㍦〱愳收㌱搷㜷ㅥ㈳㐱搹摣㕢改㡤攸㕢㐲ㄴ㥢搱昳捣㝡㤸ㄵ㤸ㄱ㠱㝡㤱㔹㉦戳㍥㘴㑡敥㕦攰㤲攴㐰㌶愹㈵㐳㉤㉤愸愵戲㕡慡愸㈵愱㤶㑣戵戴愸㤶㤶搴㤲愵㤶敥㔷㑢㘷搱㈷㑥㠵㥥ㅥ㌵㑡㡦摦晥昱㥦㍦昱㥢㥦捥㍣㤷㕤扤敢扤ㄳ㡦敤改摢㠱㑥㜷㐷㡢㥡昲㡣㜳㈰戵〶ㄵ敦ㅦ摤挷㝦ㅢ㜳〵㤸挲㍣㘰摥㘲㡥㡤㔵づ散㌳㙥㌲㌴㙥㉢〵昹㑤㠴㌲㠸扥㝤收㍤㤶㔳㜱捦㐹摣㕤㍡㘱昸愲〱戸㤱愸㙤挲慤㌹ㄵ晦㕤敢㌷捥〵㐶㈰昶戴戶㌵㈶㘹ㅢ㌶〷戶ㄲ扥㝣摦㘵慤挳㑥ㅢ搵㥡ㄸ㕦戵挲收㜷户㌴摢戳㥥扢搰戹昵戰㈷ㅥ愸户戶慤㘸ㅣ㐲㙤㐵捥摤戶换戰㈹㕣搷昰攴㤲敢ぢ㐷㉥㙦挴㥥戵捡㘷㠵㌷㈷㈸ㄲ㐵㐵㙥昵㐲㌶㐵㕣㍦㌲攳㘰愳攰搶捡ㄵ挹㕡昳㡥搵〰捣㉣㉡㔸敦戲昰㠲戵㜹㘳愱㉡㉥㙡敡ㄲ扥ㄳつ扢㥢慡て扢攵㥡㍦改㍡㠱攷㔶㥢㕢挶㉢㉢〶㈴㑤攵戸㕢ㄱ戹㕣㐶ち〵〸摣㙣㔶㔱㌲㌷㜴收〵㠹㠸〴㡡挹挸㤷㌴㤳摤攸㐹散づ扢愸ち搲愴㝡搵〶㤳㜱扤㔲挶愴㜰㘰㘲㑦搴ㅦ㝣改㜵ㅢ㑣㕢挷摣摢摢㔹㔵㠷愲摤摦戱㈲㥣攰愸攱㔴慡挲㑢搵㝥ち㔷愴て㈰搳捥㐳㈰㜴㠴ㅥ㔵㥤戲慡慣㘹攷慣㑡戰㤴㕦ㄲ搶攲㔲㠰㍡㘸挸㐲㠱愰㙤㑢晡〵愸搲㜷㌲ㅢ㐲㔶㉣㘶昲扢搸㈹㕦㐴捡㘸㤴㑥㈹扣摣㈴挸㌹慥㠹㤷晢捣挳㔶㌵㄰愱㔰ㅥ㌰㠱㤱㔰慢㐹昴昵㤳㐴㍤愳ㅣ㉡㡣㕤收㈴愸搴戰㥣㘰慤挱户㙤㕣ㄲㄲ搱戶㉣搸㜲戲㠰愲愰㔹ㅥ愴昰ㅡ㠸愶㐵ㅡ愴㜷㑥㄰ㄱ搹㈰㐵戳㘳收㘶㈲㘳晦ㄴㄹ㠱晥㐹㈲㘴敦㝤㥤㘵〴㠹扤㥤㐸㌹愸㈳㍦㙥㑢戳昵㙣昹㔰㥡㕤〸挰改ㄷ㌱扢㤸搹㈵捣㜶㈳㔳晥ち〹㐷㈹㠷㜲㜳搲摦㠵㘷晤㔲㘶敦㐶〶昹愴㔳收㐴愲㡡㌶搴㘶散㐸昶敢㠷㥤㉣㡤攲㔰ㄴ搱㌲慥摢㤹晤戶㐴㜴㘴㜵㙥つ㕤㥢㤳㍡昶㥡捥戴㤹摣づ㈹㌲愵㙢㜲慦ㅢ㜴㑤〲㠲㕤扢搴㕢㤷㘳愸㍥捣散㍤挸㡡晡ㄵ捣愱㕣㘸昰㙥捥愲愷㐹昹㡥㌰㡢㐲㘳愸㑢〵ㅦㄱ㌲㡦〰㈹㐲慥敤昸戲㙤㐳搳ㅣㅣ㌱摦昱㌶昴摥捥晣ㅤ㈱扤㐵㙦㙥敢ㅤ晡㡢摥愰ㄵ㝤㈵搸㑢昹㘳㐷ㅤ㜳㌵㥡昵㙢㤸㕤㡢慣㐵挷昰昴晤㐶㍤〵搲㉣戶ㄳ㤸摢㐹慦㡢戴㜲攷搷㤶㠵搴㐰㝤收扣攱㉤㡡〰ㅥ㡣㘳㔳戰㠵㕤捦ㄳ㔵ㅣ㙡㉢戲㠲攷㤷㡢㥢㉢晤挳㥥㙢戳㝥摢㐶昶摦ㄱ㡡㈱㤷㔳戳㤹ㄶㅢ㌹挵搶㑣昸㥣ㄲ㤴㐳ㅤ㝣㔳㘷㈱㤱ㄸ搴㑣㕥ㅣ㤷㝥扥摣㤶㈴㕤㐸㤲敢〱㔶晤〶㘴㤰ㄲ捡敦㍢㑡㤴扤散昶㕥搹慤搹㘲愵㠷㉦攵㜴搲攲㐳㙣㤳㈳扤愱挳㜶〲晥〳扦摦㥥戳散扡戰攸戵㘷㠵㔷㠶㙦挱慡㡡㘲攸㤶愵愸搹㤶ㄵ敦㄰㔹㤱捤戶㥤愷㔳晣㙢㤲㑥㕡愴㐴㉡户愷㌶愶㥣挵ㅢ㐴㐵㌷㈴㠵㑡㡡㙢愸㉥㠱㐸㜹散扢㉤㘲扡㄰㌱㌷〲㜰晡㍥㘶㘳捣昶㈳搳㕥㠱愴搹㉣攰ㄹづ敢㔹愱㑢扢㔴捡ㄴ㠸〶改㈲㝣戹愳戰㍡挰搷扣㡦搹㉤挸㕡捣ㅦ㍡㈰㔳〸㔱愲㍣㐱㠸㌲㡣㘱㥥戶挴㌹搲挰づㄳ㠱愵挹㥡ㅦ戸㌶㈳㑢晤收㤴㝢挲つ愶㉣㝦ㄹ㤱愸㈱㌳㉡摣戳㈴ㅣ㔰㤷〷摢愷愵捥㕤㕥ㄶㄵ摤㥣㜳㙢㄰㙤挷愶戶挲挱ㅣ攰㠰㉤㈹捦收慡㠲搴摤昹ㄸ㔳㈸㠰戴昴户搲ㅢ扢㈹敦㌷て㝤〳つ㠸捥㕢㐱㔵昴㥡㈱搳戱㕣㌰〱㐵㐴づ㉡㍤收晣㤲㈷挴㔴扦㜹挴戳㉡㔵换ㄱ㐴〶㙣㑣〶敢愶挵㈲愲〴戳㉥㘳㠰慥搳㙦捥㝢㠶攳㉦ㅢっ㈸慥敤㙣㝡㤲㘱ㄱ捤㥣戰ㅣㅦ慦㤱㔸㘴㜹挰㥣㕢㜲捦㈱㘲㕢戳㥤㈳挶戲扦㈵戰㐲愲て㤳㐴㡤愲㉡慡慡ㄴ搴㐲户昸攱㠱㍣㤳㈱敦攵㤸㐹㕣㘵㌴晡捣㔳戴㌷敤晡㈸㐶㐳㍢㥤㙢敡㐳昴愸㕥㤹㑤㤵挲攴㔴晤㔶㡥戹つ搹㥤㐷㑥ㅤ㙢㐴收摥㔴捣㕡愳㤷㍦㐵挶㑢戲愸〷㐲攸愳摢ㄱ㤲ち敢㐸㌹攰㐰㘰㥣㑦慤攴㔷㌴㘵ㅦ㔲摦㡥㐶昱㌰㈲㐹㝤收戴戱㈰慡㠸㐷摢㐶戰㈳㝣愰ㄹ㙢ㅢ㔵㍦㙡㥢㜴㙤摢㈰㘹㤱㉣攷捡〶㈹㜸扣ㄶ戸挷㉤㐷㌷㤱㐹晡㡢慡㡣㔵㔴ㄹ慢戲慡捦㍣挹搰愰㉣㜳㉥㜷搱昰慣㘰挹戶捡〵㍥㌰㝣户㈵㘸ㄲ㑣㑥挹ㅢ愷㔸㘶っ户㔸昳愷㘰戲昹愳㐰昷㈸攴㈸㐱㐷昴㠳㜲㔵㈵㡦㝦㑡㤷㡥㈵〸ㄸ改㈹搵㙦挷㙣㥡扣ㅤ〱㤱㈳搳昹昸づ挶昹㑦愰㈶ㄴ㐲挴㝡ち㠹挰㉢㤸㄰昲㜴㜱攷捤㔳㡥ㄵ〰㝢挴搸㘱㉢㤸昲㠱㜲㘴㈸捡攳敤ㅥ㠹搵挴愰㤱扡㔶戸扣扤愹㐹㑤㕣搶摥㥥搴ㅢ㔷慤搳ㅣ㙡㤴㠴㈲搹愸㤳搴㉣敢慣㜱㉢愹ㅡ㐵㉡敥㔸摢㈸㘹㙥搳〶摣㈹㐵摥㠴㘲㤲㌴㤳搱㍦㈸〹〵㠱摥㐸㐷搱㘷㥦㑥ㅥ㠹㠸つ㙤㠰㈲昵㔴㔸搷ㅦ㠵〴㡦攱摡㐹㐵ㄴ愳㈷昰昷㡥愸㌸㔳ぢ㥡㕡㡣搵愱愸㘵扣㕡㥤㜱㘰㈵㤴つ慦戲㐵㔸ㅡ㝢ぢ㌵㡣攴捥㙥戵㝦〸摥〴㈳㐶㙣挸戰㐸㡡ㅦㄸ㙣〸收㑡㐴㔴㘹㥤昵ㄳ搴昵敡〲㥦㡥ぢ挳㤱ㄸ㤸ぢ㉡㔳㘲㐵㥡㘱つ㑢㝥㐸づ愸㥦ㄶ愵ㅣ搵捤昱〵ㅦ㉡㍤愰ㅣ㡦㑡㤲挱㜵昳㈴摤㔲戸挴〰戱ㅢ㤵㘶换〱㐲扢昵〹㜸㌲搸㍡搸〱㐴挲搰〹慤㌳㑡搰㝣ち攱㌶㙦㠲扣搳㈵㐶㈱㐸㑤㤹晥㜹㐸㜹晡㈹愶敦ㅥ捡挴㠵㠸㠹ㄸ敥㑡戱ㅥ㠰摣㘴㘴㤲㕣㌴ㄴ〷捣㐳挹㈶㠵㔶㕦㕣㐷ㄳ愳㥦㈶㥦ㄷ攰ㄶて㘳㔹〳㘴㥢㉡敥戹〵ㄶ戴㘹㜵㙤㠷㜹捣㈹㔷㙢ㄵ㈱㔵㜱㉣慢愵㐶摥ㄲ昸㤲㔷〰㐳㙥㑡㠱㑢〴㤴㘳㌸㑡㜱换㐴㔲昷㜶户㝥〸挳愵㤰挳ㅣ愱敡㘳〰㌲挵㉤㈷〳㘲㙤昷ㄴ㘸ㅦ敥㙣㕣㘰㤰㤷攷㈰搲摡慡㈸换愶㜱ㅦ慦ㅥ㐵㤶摣㤶攸㌶敤㑥扢戴搹ㄳ㔵㐷慤戰㙡㑢攰〸晢っ〵㕥㍥て㘳愴㑢敥攰㈴㤹昳㔱㜴昷晣㈷攴㘳收㍣㔰㈱㌱愰㌰挶换㔳㔰〶㔰〵㈳搱攰㔶ㅢ㔶户挲攸㉦㉤㙦㝤ㅣ㤹挲㌰㌰つ㕡昴っつ㥣㐹㤴㌷㌶㜰㉥㐷慦㤴〸㘹㌲㤸捡ㄸ攵㄰ㅣ昶㐰ㅡ戸㠹〷改㜹ㄷ㑡㈸搸㈵㉦㠶挵㜷ㄳ㐷㙣ㅣ㠱㕣敦愲㤶捡㔹㈳挰昵ㄷ㘷㜷㑢昵㜸愵㐲㜳ㄷ晥戹㉤㠱㔵㕣摤〸捤搱㕤㉤㤷戲攴㥥㘸摦㕤搹搲㄰㕤ㄶ摣㍦㌵㝡搴〸捡㑢㜳挱㕡㜸㜱慢㕢㤲搰㕥㠲㍦㘲摤户搳㘶捥㌹扣㠸扡㐲搸ㄷ捦㍡敥㌹㐷慥㑢昳㜹敢てㄴ㠲㉢㤴㍤㕣㘴㌱昳㍡晥挹愴㘶戴㥦㘰挶捤㉣㥢ㄳ㌴ㅣ㈴㥣㐷愶㔰ㅡっ愳㥣㐲㈷戰摤敢户〶㐸㈷扢㕡攸㐴ち㠲㙤㐲㜱ㄶ摦㌲㐲㔱㝥っ戴㤲㔸挲㈳㌹㘰晥ㅣ㔸㕦㜹ㄱ㌵㐴㌸㥥㈳㌱愲扤〷愵ㄴ搴㐹㐱ㅥ㕤昱攰㠵㤰晦ㅦ㉣挵摣扣㉥㍢晤ㄷ㤸㔹㜹愱ㄵ㐵㤷ㄱ㐵㍦㙡㐳㤱挲㙢㈰㤲㝦敦㡣ち㝣搰ㄸ㥥㝤㐳㠱㜰敥㘹晢〰晡戶㕦昸晤ㅦㅥ㐰愷㠱㘱㈶㘹愳㈱搴㜶㌵捡㜵ㄳ㈱摢㘶㈲㌰㜸㉦㑤㠴攳ㅣ挳㈸㝥㘸㈲㐴㍥㤰ㄹ㔴㙣㙣㈲㌰戶㤷㘲〸㈶㐲慤〹户〶㑦㘰ㄷ搹昴㡦ㅤ挵挵㕢攱㈳㥥て愵攵㑦挲㈳㜵㜱㝢昵慣攱ㄹ昶㙥㔹㝦挴ㄳ㔰㘶摥㍣㙥㜲换㈱ㅣ戱㘷摤ㄶ㌹㘸ㅤ㕦㐵散㘵摦昶愷㙣敥晥㍡㌰ㄵ愶搰㝤慦ㄴ㤴晣㥢昰㤴㈸㍣㌷㘴㍥戶敢㝢㐷晥昴攰愳㠷㜸㕢㉤愲㔵敤〶㤴扢〹搹搳㥥㐰㔰㌷㜱㔱攴㐲㝥㤸㜳ㅣ㥦㈸㔹换㔵㌱㘱㜸搲ち昲㜵㍢㉥㠶㠴㤷㈰捣㤰昸戶㠲㠹㠹㝢て愱㠹㌹摡攲敥㤴ㅦ㌶㐹ㄷ攱㘸㘲攱搲愷ㄷ㠷つ㤵㡥㡡慣㑢㙢㔳晢〱㔴搱ㅢ㕣㐸戳㤵挸㔳㈷㤳愲㝣扦㔵搷ㅤ愰慥ぢて㌲っ晢挷㔲ち昱〷㔲㐸昲㈰挳ぢ〱㔲㑡㥤㐴㐱扢ㄱ㔹㑡㘴慤㌵挴㑢㝦挰戶㄰㄰昵㑢㝦㕤㝥挴〲㈸〲㡢戱㉦扥摢ㄳ㉤㙤搱㔸㌵㌱㔴㉢㙤㥡㌹ㄴ攴攱㠵ㄵ㘳㜱敤㍣ち㜱搲昶愳戴㘹㜷ㄴ㕦搲㙦㠷㠱户㤰戱㌵㥢扥戶愲㝤㠷㔳挳捤て攸㤹扣㔴ㄸ捥㑥㔶攳㐰㉡㘳㜴㘱搷㘲㔸挵㝣㈰㉣搶〷昵㐶㑤搰㔹捥㙥㥣㑡ㄱ晣攳㤷㐲㙣ㅦ㘹㑣㝤㘱㙢ぢ㜵㥣搳㠳つ昲〷晢敢戲ㄴ挶挶㕢挹㌱㤰戰㥢敡㔵〸慦㠷㥦挲㄰㙥㍡愳攸㡤愲㝣㔶づ攰㑦捣㔹㔹戵㑤晦㌳㝡㉤㌹敢㌴㐷㌳㡣摤愴晦敦㐵挵㠶晡㕦㘱散㑤㈲昲扥愸㈰㡤㔳挶㑦㌶っ搹㄰㈲昰㙣㈳㜸㈳て挶扡㉣㌲攴ㅤ㤶收昰昱㙡搸㉣㈵㌸晣㕥戹搶慢ㄱ昵戱戴㙤㝢㍢ち㐰挶㠶戴攷㈰㠲㍡㡥㙦㤶㕢昱改㌶晦㘱っ摣㜵摣㉡㝢慥敦㥡挱昰ㅣ㠲扥挳晣昶捣㠴捤㌳慥㝣愷㔵愸㕤〹㐸昴㝤ㄴ㘳㑥捣㐰㘰㥦㄰挱㕢ㄵ㡢㘴㘴㘱㜳㤱っ㝥㠷㌴㤸〸㉦㔱㍢昸ㄷ㤸㜷搷㡣㉡㍥㕤㥤㠱慦㌳㘰搵㤶㔰㜶愱挷戹昵㠶〶㐱㠷㍢㕡㜷挱ㅦ㈴慡愳〸㡥挹㉤㝣昸愳㠴㙢㉢っ㥡晢㐶㝢昳搹戳㍢㥦㕢㔱㝢ㄶ㌸摤摣㕢㥡㐹㠶敦攴ㄷ挹㐵扤挴ㅣ㤷昶て攱敦收ㅤ戴㥣㙤〸㜴ㅥ㝤搰㑤㐷搸㐸ㄵ敥戳㑤㐴扦捦㘰愸㌲捥っ㍦摤㠸ち㝣㔰攸攵㈳㉢㉡摦挴戶挸〰㈸㘷昲㘵㘴㥤愹晡㤹昵愸㝡昰㑥㡣㈱扦敡〲㔹㝦㔶攱㔱㠳㔴㔹㔴㥥㐶㝦㐲㉤摣晤㈲敢㜰昴㤰㐷ち㤴昵㈵㘴㜱㔲㜸愴㤰敢㜹ㄲ〳敡敢戹ㅦ戵㥤搷昳昸㝡敢㔱㘸っ挸晤㈶攷ㅦ㡣㤵㠹㙥愳㔹㜷㤸戹捣㤶㤱つ挶㍡㘵㠰㘲㤲㝢挹㠷愱㠶ㄷ㠹㈹愴摦㐶㝦㕦㍤昴捡换㑣晦㌸愴㐸挱㠸愶收㕤㔰㌰捡㕤㝣㈹戹ぢㅦ戵㥤㜷昱㠵昵㜶㌱㐸㤹㈹愱㕡㐳〱㔰㉤攱㡦摣搵ちち〴㈸㝦捡ㄹ㘶昸㌵慤㘲搰㐰㡤ㅣ扢㡡㐲㝦㔶㈳㘲㍥搰㔹扢搰㜸㡣㍦㠵㐵㜰愰改㥢搷㍢昰つ敢ㅡ愳摤㔹㝣挲慦㐹㔵㤸㔳㙦敢㙥慥搸ㅣ愵㈶搳㍥㠳㕤扦㠹㜹戸改㠶捦㤱㌳敥挱慦〰换㤱㘴㈶㐱昲㈰ち㌱愰〶㘳㕡搰㠸晥㤴㑦㥣愴㤵挸敢愰昴㘸攵㐳㤷㜴㍥戴つち㜶攴㡢摥ㄲㄲㄲ㝢攳㌷挳ㅤㄵ㕢扥换㝢づ捡㘳㌱㌹ㅥ㍤ㅡ㝦㍦愶㐶㤱㌷戰㐳㘸㤷㤳㝤〸㐸攵搱戸昳て㥦㙦㌸㡥搱㠰〴㥥〹㍢㤳捤㘴攷㑦挵㥤昷攳摢㌴搹㈷㐳捡㘲㝡㌵敥㑣㜶㤴㥤ㅦ㠹㍢晦㝤晦敥㝡攷㤸晢挲㤹㌵戲㐶㡡挵㉦捦㐰㠹敦搴〷搰㕤㌳㘹㐵昴㥡㘱㌵㈹㔲〶搰慢搲㡥攸挳㤵ㄸて㕦㡡㑦攳㠶ㄷ㉥挲㐰搵㠴晦挳㠸㘳戸昹㌵㘵〴〶㍥〴㕦㐱挸摤搳攵ㄳ〷攷捤ㄹてㄵ㍤收㌱ㅦ㈷换捡㤶㈲ㄱㄸ㐵戹㄰扥ㅢ㠴㈶㔲っ攸〶㍣攲㔰愱捡㥢㌴摤愹㔰ㄹ㕥捡㈹て挷㤸捤㍣摣愰ㄹ晤㤳㐰づ㤴〳㜲ㄶ昴㐷㤰㠷攱㈸摥搹捥っ㔲敡㐹㤱昶㈸ㅢㅥ㘳昶㘹㘴㐵㠵㈲㡥㜴㤰晦っ戲㠱昸㝦搷㌱扣㈲扤㐶慡戲ㅡ扦㉣㐹㐶晡㘷㌹攰㜳挸戲㜰㘲㉢ㄱㄱㄶ昵捦愳㈶昹㔲㑡㄰昹搲㉦戲攱㑢捣扥㡣慣愸㜱戱㥢㠶ㅡ昷搴愵晥晥ち㠶㉡〴〵攷搰扦ㅡㄵ昸愰㄰づ㤴敢㡡㠳ㅤ㔲㤸㔲敤ㄴ搴扣㐲搸挸〶㍢㙡㌸㈸ㅢㄴ㠵昰㤲つ搵愸㠱㑡㑤㝦ㅣ㤹㐲㜸㜰㑦晡ㄳ㝣㈲ㄸ攴ぢ㥦㡣ち昲㠵㠴㠱ㅣ扥搴昲㐲挲㐵㌶㉣戶扣㤰戰㤲つ㘶昲㠵㕦攷愴㜲㘳㈸㌴敢㉤㙥㔰挲晢ㅢ㈸昴㘷〷戸戶㝢昰㔳㔷㤵昲㤹捡㤹㌳晦ㅥ挸つ敦挹摤晢愱扥愷㕥晤昵㥦扦昶扢㡦ㅣ晣摢㙢捦㍣昳扢扦㝣敤攵搷㕥㕡㌸昸换㘷㥦晤挵㥤摦㝡昹捦㍢捤㙦慢捦晦㝢晡摢て㡤㥤㝤攸〱昳搴つ㐷ㅥ扡敦晥扢挷㘶㉦ㄸ挹㘶㝢㝡慥ㅤ晡搵㈵搷つ㍥晣挰ぢ捡捦晥㜰戱愳挸敤攲〵捤换攰戶攵㌲扥㠵〲㤶挱ㄵ扦慤换攰㜶㈵愰捥㐴㠰㥡㐰〵㜵ㄹㄷ㈰ㅢ㑡捤つ扤晦〱㙦㜰扣㘹</t>
  </si>
  <si>
    <t>㜸〱敤㕣㝢㜸㔴搵戵㥦㍤挹㑣戲㈷〹ㄹ㠵愲㠲㘸㔰㕡㔴㈴〶㄰〱㤵〲㐹っ㠴㌷㠴㠷ち㌵㑥㌲㘷㘰㘰ㅥ㌰㌳㠱挴户搶摢晡慣㉤㕡ㄱ慢㐲戱㕡愵㔶慤㔶㙢慤㥦て戴慤晡昹扥扥敡愳㕡敢㙤戹㙡㤵摡摡摡搶捡晤晤搶㌹㈷㌹㜳收㑣㐲㈸晤㉥㝦㜴㈷戳㘶敤戵搶㔹㝢慦戵昷搹㘷敤挷ㄹ㥦昲昹㝣扢㤰昸捤㔴㑡攴攰㤶慥㙣捥㐸搶㌶愴ㄳ〹愳㍤ㄷ㑦愷戲戵搳㌲㤹㐸搷散㜸㌶㔷〲㠱㘰㙢ㅣ晣㙣愰㌵ㅢ㍦挳㈸㙦㕤㘷㘴戲㄰ち昸㝣攵攵摡て㝥㠵昵〹摢ㄹ捤慢㜴㈹〱愴㝣㍡㐸㔰㐶㔰㑥愰〹㐲〴扣㔲㔷ㄲ㔴〱㔴づ〰㔸搴㔰㍦慦㙤ㄵ敡搱㤲㑢㘷㡣愳㙢㤶㤸愵㑤ㅥ㌳愶㜶㑣敤搸㜱㤳挶搴搶ㅤ㕤搳搰㤱挸㜵㘴㡣挹㈹愳㈳㤷㠹㈴㡥慥㤹摦搱㤶㠸户捦㌲扡ㄶ愵㔷ㅢ愹挹㐶㕢摤戸戶挸戱ㄳ挷ㅣ㍢㝥㝣㙣搲愴㠹㤵搵搰㍣户愱㝥㝥挶㠸㘵昷㤶捥㌰㜵捥㙢愸慦㥤㙢攴昶㤶捥晤愰ㄳ㉡ㅢ搳挹㐸㍣戵㤷㤴〶搸ㅡ攳ㅢ㡤昶㌸㥢捤㌰㌲昱搴㡡㕡㔴㍢捦搱挸㑤愸㥤㤶捤㜶㈴搷戰〷㌴ㄸ㠹挴㐲㈳㈶捤㤵㙣捣收收㐷㌲挹㙣㘵㤲晥㌳㌲㐶慡摤挸づ㐸㥥搴搹㙥㈴㉣挱㙣㜹㜲㐹㈴㌳㌷㤲㌴㑡㠹㔴㈷捤㌶㙣㡥ㅡ愹㕣㍣搷㔵㤵㕣㥣㌵ㄶ㐶㔲㉢っ㡡〴㤲搳㍢攲㔱㔵㕡㡡㝦㕦挹㐸慦㥡㐹㐳愱㍥挹㠶㤵㤱㑣㑥㜲㙣挲㌱㕥戲㡥敥㈲㔶攴搵㡢㕤慡挶㜵ㄵ摢慣㈵㥥㥣㘵㘴㔲㐶㠲㠵戰㈵㐷戹㠴挴㐱㘶㍢㜴㝢捡㌶㠷慤愴㉡慣摢㠶戶戰㤴攰晥〰㐳攷愶㌳㐹㜴挸㌹㐶㈴㌵戹慥㜶捣搱㉤戹㘸愳戱づ㘸摤㜸㍤㄰〲㝡㄰㐵扦〰㔰㌲晤搸攳昴㘰㤲づ〰㔰愵㍢㜰㕦㍡㜵昲摥昰户㐶晣慤㙤晥搶㜶㝦㙢搴摦㙡昸㕢㘳晥搶ㄵ晥搶㤵晥搶戸扦㜵㤵扦㜵㌵㘴散㔴㕥㔶收户搲㡤㉤愷㉥晢搲戹㍢㘶晣昴愵搹摢慥㝤攵愳捤㡡户愲摣挹〷〱改戵㡥㐳㈰愰㠷〲〴て收㌵㌳㔱挷㘱㈴ㅤ〲愰搴㙦㔰㐷搶㜳攱㥢㘷捦㍡晦扥㉢㥡慥㔳〷㙥㕣㌶晦㡥搲〰㙦昳㜱㕥ㅥ㜴㌷㑥ㄳ㙥敡昶㐸㌶㘷昵ㅢづち㝢户㕢昵摤慢㥡㌲敤晦晥㕥㠵㐲昶㑡慦搲㌵昰㤰ㅥづ㄰㍣っ㘰搸晣㑣㥡㠳愳ㄱ慤㘹㙡㘸慡㔹㘳㘴㙡戲戸㐳㡣㥡㈳收愶搷ㅦ愹て愷昰〸〰愵㕥户㥡㙡收晢㘵㌳㑥ㅢ㜶㘲攳ㄵ捦晣晥㠸㈷㥥扢昲㉦㡡㠳戱昴㠵㉦〱改戵㉦㡣愴戶㈳〰㠲㐷昲㥡㘶昴㠵愳㐸ㅡ〵愰搴㡢㔶〱㙦㙣㝣㜵昰ㅢ㑦っ㙤扣㙥昴愷昷㘷㑦㕤摤愲搸愶㔲挰㘸㈰㠷攴摦㄰㜵㘳ㅤ㜷㐴摤㠴㐹扡㤶ち㡦〱〸搶昱戲搹攳㈶敡㌱㈴㡤〵㔰敡㘹慢㡣㡤㝦ㅢ㍥㘲搸捦㥢愶㕥㜰昷㥦摥㝤㜷捡愵慦㉢づ㑣㔲挶戱㐰㕣㐶㌸㡢ㄸ慢挷㔳摢㜱〰挱〹扣㘶搶戱㜵㝡㈲㐹㤳〰㤴晡㠵㔵㐰晤〵摦㝢敤捤散㝦㌵㙥ㅥ戹㙤攲慣㡦愶扥愷昸㡣㤲〲㑥〰搲㤷ㄱ㈷㔲攱㘴㠰攰㤷㜹搹㑣ㄸ㌱㠵愴愹〰㑡㍤㘴㤵㜱攰搵㜷晦㜴搱昲摦㌶摤㝢搱㤹〷㕦昸昲昶晤ㄵㅦ㠱㔲㐶㍤㤰㕥㡤㘸㠰㠰㙥〴〸㥥挴㙢㘶挲㠸㈶㤲愶〳㈸㜵㥦㔵挰㌳㤱搳㘶〶㥦㝢㜶摡㕤㌷摣㜴挸搷㈷晦㘴戰攲㄰㈲〵㌴〳㜱ㄵ㤰㍦㌴捤愴戶㔹〰挱搹扣愶〱㑤㍤㠷愴戹〰㑡晤挸㉡攰攲ㅦ㝣昶晣挸收㈵捤ㄷづ扡昱晡㑤㝦晣㜴㤹攲愳㕢ち㤸て愴㉦㉦㉤愰挲㠵〰挱ㄶ㕥㌶ㅤ㕥㕡㐴搲㘲〰愵戶㔹㘵㜴晥昲㘷㌷㍣扦散昳愹て愹捦㜷散㜷㐵敤ㄶ挵挸㐰捡㔸ち愴㔷㈳㑥愶戶㔳〰㠲愷昲㥡㈶ㄸ戱㡣愴攵〰㑡摤㘸ㄵ昰摢扢㕥搸㝣㑦改㘱㌳慦㝣慦攲慡㈵㠳敡戶㔴㥥〶昶〲㙢㌰㙦捣㐴搶攳昱搸昳攴ㅤ㕢㡢愱㝢㜷㐲づ㐴ㅣ戱昱戱〹戱㌱㘳愲攳敢㈲攳㈲〱㡥昶扢晢㙣攳㔰㔱ㄹ㕢ㅡ㑦㐵搳敢攵㘱㜷㜰㝤㈴㙢昴㡣㔲愳㉣㕥㝤扡㈳ㄵ捤づ昵㘶戶攴㈲㌹㘳㠸㥢搷愳愴攰戲ㄶ㠴〲㐶㔶捡㍢挴㝤搹㤲㐸愲挳㤸搶ㄹ㌷搹挳㕣㙣〴〲改戶攲摣愶㡣戱戶㥢㕢㔰愳㘹㠸㌱搷㠹敥〲㉢㑤㤶㔹慦㥡㠶㤵改慣㤱㤲敡㡤㑡捥㡦户慦㌶㌲㉤〶㈳㔴㈳㉡愶㝥㠱㉣㉢ㅡㄹ㌵㉦〵㐳ㄱ㕦㐴て㜳㔲㘳㈷㜵收㡣㔴搴㠸愲扥ㄸ㉢㜳㕤㡢㈲㙤〹㘳㜰㥥㠸㔹㈶ㄸ〷攵㤱㥢搲敤ㅤ搹㠶㜴㉡㤷㐹㈷昲㌹搳愲敢㈲㠸㠰愲㜳搲㔱〳〱㑣㈹㤳㑦昹㑡㑡㤴昲ㅤ攵昵っ愴摥㙣慤㌴㠴愳㠹ㄹ捦ㅣ㤸摦敤㙡ㄷ挲㍡㔸㤱㌰搸㈷晤㈳晡㔰㈶㝡愹收挸攲㠲づ㥢ㄸ捥㔳晡㠸攲搲㔲挷敥㤶晢昷ち晢晤〳㉤敢㑦㕡㠷㈸㜱㐶㈴ㄵ㑤ㄸ㤹㕥㈷㈳㡡㌵搲慤〰㠱㉤戸㥢㡢㝡㡦攱㡥敡㔴㕤㠱昵昱㘸㙥㘵㜰愵ㄱ㕦戱㌲〷ㅡ㈶㉣攵攵㜴㙤㐱搲ㄱ㤰㜴ㅢ㐱㍢㐰㈸攴ぢ㐶㈹ㄴっ㘹挳捣〷ㄸ戸昵㍦晥攴㤴㐸㑢扣㡢挹㐹㌶㤰㐴晣㤳㉤㈹昱戲㜲㐶㈴扢㌲挷敥搹㉢㤳㤱愶㡥ㄱ慣〰〸㌰㝥散㌳扣愵搷㑡ㄹ挵㔷㈵ㅢ㡤㔸〴㜳㈷戹扢㔵㈴㤰㌴挳昱㐶㈳摢慥ㄹ户㌷攳㕥改っ〲挳捤㕦㤹㘴敦㌷㍡㜳㡤㤱㕣愴㉣㠹ㄹ〰㕡㐹㐳㘸㤴㕣㘵㘲扣戲㑡㘸昶搵㈱㉢〷つ㘱㐱ㅤ㕡㉡㠴㘰㙡挲㡤㠳晢挵㔷㘲挱摥㡤㐰摤㌹㐴〶摤ㅤ㍤㍦㤲挷〴㈳㍡摤㐸㉤敡㕡㘳㘴㈹㕥ㅥ散搵㤵敥摢㡢捡收戵户㉤捥挵ㄳ搹㕡搴㜴㝡㈶摤戱㘶㙦敡愱㉥扤ㄲ挰㑥㠱㡤攸挵扢㙦ㄳ㈷敢㘵敢搸㌶慤慤扥㜲㙡㈳㈵戸ち〰㤳㠹昱㥡㍤ㄶち㜷攱㑢㤲㑥攰㉢愴挹㉦挲ぢ㜰敡搱㥦㤹て攳晣捡㈴扣戴㈸㘳挸㕣慥㕣㌲昰㜸㔵㜲㘹㍡戳扡㉤㥤㕥捤㍥㌵㐰㜲搹㤵㠶㤱攳晣愸挲㥡て捡扣㑦愹㤲㤲扣㠹㡥㘳㈲挵㤹㔵㜰つ㐰搵戴㐴愲挶搶㤸つ慥〵愹〴㌳戵㘰〶挸攱昵〸㜹㈳㌹摣㑡㉢㡣愶㐸㍣挳敥ㅡ攱慣㜵昴㝡㑣㕢戳戵㥤㠹㙣愷扡ㅣ㡥攰㔴㘵晢㙢㤷摣㍡㜱挰摦㥢ㅥㅣ搲搲㜸㑦挵挰㐱敡㌲㡢㔱㌰㐹攲搴㐷愶㘸ㅤ㐰搴㈵㄰攳㈰〳㍣㍦改昵挸敢㑥㠲㉥〰っㄵ攲㕣㡣ㄴ㘷㥡㔹挵改ㄳ㐷ぢ㝤ㄶ挱搹〰㡡㜳㈸㤹敢㥤〳挴㑥敡㝣攸㘷ㄷ㤰㘶㍣て㘴㐴㜶ㅥ捤㜸〱㌸㈱㑤㝥㘱㌳ち㑦ㅤ〲ㅥ㥢㔲搳㜵㥡捥搲㜴㤴㕡て攵㥥㑥㔸㘷㌱ち㈶㜲㌵戸慣㤷愸㈵㙦敥㐴ㅢ昳愲㤶捡㔸㔳㍣㤱㌳㌲收㠳㈹㠶㉦㜳捤㐱昲㔵㝣ㄸ㘷㈲敤收㙣㝥㔰慣〱捦㘳㉣㜲攴扡㝡㈲㤴㠲㜸挰㝣㕣晥㈷敡搹攷愲ㅥ㠹㜹昲㈲㥦㕥愲ち㜴ㅡ㔷摣搳扢戰戳ㄳ愱㡢㜹㡥㑦搲愵㙡愱㌹扦㤳昱㔱攷ㅥ㔰㘵㈵愷㕢摥搹〹㈹㕤㔷㍣ㅡ㘲㘷㉦散愴扣愸㘸攴昱㥦戸捤㙢ㄱ搹㡣摢㉥㠵攳昴㘵〴㤷ㄳ㝣㠳攰ち〰戵〶㠳㤱昷㔰晢㉤捡㙣㈰戸ㄲ挰㌱搴㝥ㅢ搹攰搵〰搵昶㠲㔲㡤搹挵㐲㍥㌵ㅣ㘴ㄹ㝥㌷〲搱搷〰㔴㙥〲㤸㍢挳㐸㘰づ戰户㤶㝦〳㠷㐳㘷敦㔱ぢ晡捦晥㄰ㅡ㥣㙣改㑡戵慦捣愴㔳㔸㍥㘷㌰㌵慤ㅤ敢愷㔹ㄵ〹㈶㘷愷ㅢ㍡㜲挱攴㡣㌸扥㉡㤳ぢ㡤㌵㐶㈴搷㠰㌹ㅥ㈲戵搹㔸㈴㤳㌸慣㌹摡昹晦ㄹ愷昹ㄸ㑣㘳晡摣ㄳ慡㈹昷摤㙢㐶㑣㤶㝢㙢ㅢ搳㔸㡢㌷㘴〳㠱㙥て〶ㄱ㜳敦㠳㠱㤸㑦㕦㡢摡㙤晥攳戶ㄳ扥㜸晤ㅤ扢慣敦㜳搱ㄳ㈵改挳挰㉣㝣摡㕥て㙡愸㌷㥥ㅡ〱㠹敥㈷㜱㜰㉢㜲㈵攸〶收搳㜸㌹㔴㝢㍥㡤㤷㔹㡣㠲戵㍡慥挰㐹㐸㜲㌳㄰㜵ち挴扣敦㤳㕢挰搶户ㄲ㙣〳㜰摣㈷户㤹㔹挵㔵㍣戹㈷㝥㐸愱摢〱搴㔱〰ㄲ㤲摣〱挴㑥㙡㍥捡攸づ㐹㝥〴㌲㤶晤㍣㐲㤲扢挱〹㘹昲ぢ㥤㈴㍣㌵ち扣㙥㐷㌸㐲㤲愶㘲㑥㌸挹㘲ㄴ慣㈷搶㐲㤳㌸攱〱㈰慡愱愸ㄳㅥ㘴㙤ㅥ㈲㜸ㄸ挰攱㠴敤㘶㔶ㅤ㠳㙦㜱挲愳㐰昴㘳〰㙡っ㠰㌸攱攷㐰散愴㡥㜷㍡攱㤷㈰㘳㕤㜲㐲愱愱㑦㠰ㄳ搲攴ㄷ攱愹戱攰㜹㌹愱慥㤸ㄳ㡥戱ㄸ〵ぢ㥥㕣挶ㄴ㈷扣〰㐴㡤㉥敡㠴ㄷ㔹㥢㤷〸㕥〶㜰㌸攱㔵㌳慢㡥挳户㌸攱㔷ㄴ㝡つ㐰㑤〴㄰㈷扣づ挴㑥㙡㠴搳〹㙦㠲㕣㌲㙢摣愴㐲㐳摦〲㈷愴挹㉦挲㔳㤳挰昳㜲挲㤰㘲㑥㌸挸㘲ㄴ㉣捡㜲㥤㔵㥣戰〳㠸㍡愰愸ㄳ摥㘳㙤摥㈷昸〰挰攱㠴て捤慣㥡㡣㙦㜱挲㐷ㄴ摡〹愰愶〰㠸ㄳ晥〸挴㑥㙡㠰搳〹㝦〲ㄹ㡢扢ㅥ㍤攱ㄳ㜰㐲㥡晣㐲㈷〸㑦㑤〵捦换〹愵挵㥣㔰㘲㌱ち㔶㡤ㅢ愰㐹㥣昰㌹㄰愵㡡㍡㠱㤳㐳捤㜱㕢晢〱ㅣ㑥攰愶㉦戲慡ㄱ搷㡢ㄳ〲ㄴち〲㈸㉥㉡㡢ㄳ捡㤰戳㤳晡昴㜳挷㤸愰挱㠱ㄳ㍣㝡㐲〵㌸㈱㑤㝥愱ㄳ㠴愷愶㐳愵㤷ㄳ㍥㐴〱㥥〳攳ㅦ㉣㐶挱捡昶㑣㘸ㄲ㈷っ㐲㜱敡㝤㠸㜹て㡣㠳㔹㥢〳〸づ〴㜰㌸㘱㠸㤹㔵㕣昳ㄶ㈷っ愵搰挱〰㙡づ㐸攲㠴㘱挸搹㐹扤攳㜴挲愱攰㘰㤱摣㘳㘰ㅣづ㑥㐸㤳㕦攸〴攱愹戹㔰改攵㠴㔷㡢㌹攱ㄵ㡢㔱戰晡扥〰㥡挴〹㐷愱㌸昵㔲㔱㈷ㅣ捤摡㡣㈶愸〵㜰㌸愱捥捣慡㠵㔰㈴㑥ㄸ㐳愱戱〰㙡ㄱ㐸攲㠴㜱挸搹㐹㍤攵㜴挲㜸㜰戰㡡敦㜱㍢㑣〰㈷愴挹㉦㜴㠲昰搴㘲愸昴㜲挲昶㘲㑥㜸挴㘲ㄴ㙣て㥣っ㑤攲㠴愹㈸㑥㍤㔴搴〹昵慣㑤〳㐱㈳㠰挳〹㑤㘶㔶㥤〲㐵攲㠴改ㄴ㥡〱愰戸㝢㈰㑥㘸㐶捥㑥敡㕥愷ㄳ㘶㠱㠳㥤〶㡦㥥㌰〷㥣㤰㈶扦搰〹挲㔳摣㤷昰㜲挲㙤挵㥣昰〳㡢攱摥挲〸戴㐲㔳㍦㤶㥥㉢㈰慥㘳㑢攲挶㝡慥㤵つ㠸㘱㜳扥愱㈳㥢㑢换挲㕥㔵慣㌱㍤㌷㥤㙢㡣㘷搷㈴㈲㕤〳㘳ㄶ戲㜴愵㤱挲戲㝢〶慢敦㉥㕡㝡捤ㅡ㈳慡㘳㉤改㡥㑣扢搱摣戸㉦㉣换㑢㕢㘱㤹〹挳㥦㕦㈱敤搹㑡㌳㝡㠰㐲㑦㐱昲〵㈲㔰改㕥㌰㜴㑣㉣㝢搶㌰戸㉣㔷摤攳搱㐵昱㕣挲愸㠸〹㕦昰昲ㄸ扣㠸扤㡣㘸㔹㙣搱㑡㉣愲㌵㔶挵愶㘷攲搱㐴㍣㘵戰㌱戰㉥挲ㄳて戳㡤ㄵ搸户㤸㥦捥挶戹慥㔵ㄵ㕢㤴㠹愴戲㙢戸〴摢摥戵㝦㕥㑥收〸㠱㔸㝤㍣㤵㐵㌱搲㡡挴慢㘳㉤㉢搳敢㜱愴愷㈳㤹㥡ㅥ㔹㤳摤㈷㕡〵昷㠲㤵愴㘹㤴㕦昹晤慡摣㕦扥愷敤ㄳ㕣〲㡤〳捤ㅤ收ㅡ昴搳㕣㈶摥搶㐱㠷㐹㈹っ扥㑡〹愴つ㝤㠱㌶㘰扤慣つ㜰㠵挰摡㑤攲㑥〹敢㥡㜷㌲挱㜳搱扥晢㥣㔴㌵挴昵㔲㕣㔴㜹㌲挰捣改㡢㥢㝢昶㄰晦愵愳㑢㠱㜶㘸㜶捦戸摣㍤慦㝢换收ぢ㄰ㅥ㘰㜶㈱搲搸愳㜰㘷愲㈷㌰攷敥㤶愱㤸挸戰㠷づ攸㐱㥢戰敡㕦ㄹ㥢ㅤ㘹㌳ㄲ㤸㕢㈷㈳戹〱㘶㠶敢㈴㌸摡㤲戵㜸つ改㘴㌲挲㉥挷敥摡搲ㅥ㐹ㄸ攵戱㘹ㅤ戹昴㥣㜸㑡挷〰愴㕦㕡愴㐸㈷㐸㤱㑥㈱㔵挶ㄶ㜲ㄳ㔳㜰敡㑡慦㠸㘴攲戹㤵挹㜸㝢㌹㌳摣㘸摣㈷晡㉡㙥㝥㤹昹挲愱㑣昶㔸攲㥥昱㥢㜳㕦㌴㜷㉤搶ㅦ攸㍡㌶㍦㝡戴㕦〵昱愷昶㜰㡦ぢ〳㡦㍣㌴昴愹搰ㄶ昰愳㝣っ㘲㔲て摦㑥晢昰摥捥㜳㐱㤱挱㐹㜱㡢㡡㙣扤っ㤰〸㍦愵摣㈵敡㜵〳愴っ〲愱搹改㐸戴〹慢戲改㑣㤹㜵搴慥ㅣ㑤换愱㈶ㄳ收㤶㔴〳㜶㌹戱㝢扡㉥ㅥ㌵㌲攵㈴戴㘰ㄵ愳㤴㥢㔹㐱戳つ改ㅢ㕦㈰㔰㔱敥㔵㔶戳慤㙢㠴戵挸敦㍣㘴搸㕣愰晦㠳〵ㄳㄹ㠷挳㉣㜹㐴㉤㠷ㅤ晡㉢戴㘹〵㠸戴挷㈵㜰ㅡ〵㕡〱〲摣㔶㜱户㑤晥敥㄰昶㤰㜸愸愳㔴づ愹㜱摦慡ㅣ㝢㍣戲攱ㄵ㄰㐳㉡ㅣㅢ㔵㐱㜳㡦慡摣㍥昹ㄶ㙣攱㈱㥢㘸挸ㅣ㕦戹㠶挳收昰晢㑢搱搴㐱昷㜲㜹㐱戱㔰㤶㙣㌱㘴〷㑢昱昱㄰㍣ㅤㄷ㔷昰㘶㠱晥㔶ㅥ〳㡢㠲㡡㐰㝥ㄷ扥㈴㠵㐲扡つ㌲扥㤰攲ㄶ㡥㙤昸〰㔲㑣捦戴㠳慢愳〰慡〳㐴㍥晥㠱摡て㉢戵ㅥ戹〸㐹㥡〳愴㈴搷㘰愸㍡㐱攵㠰愸㘳㔴搲〵㡣攳㑣㜷扦㕢〹㙡摦晤㡥ㅢㅥ㉣㐰挷愹挴捡㈸敥㝡搸㔵〶㙡㔷㜹ㄵ〴昴㙡ち㥥敤㉤㤰愰㐰㤲〲攷㐰㠰つㅡ㑣㈱搷敤㈸㥥㐵昳㜰搴ㅡ挸挰㔱ㄷ㌸㤴㍡ㅣ戵㤶㑡㌳〰㠱㑢㈱搰换㌸㡡㔵ㅡ挷㈲㌵㌵〴㘳㡢㔳昱ㅣ㠶㌸戶㔴㔳㍣㠷挶慡㡣〱〰㤵搵攴㈱㌲昴㌹㉥ㅡ搵ㅤ㔲ㅤ㕡挸捡㡢戱づ㈹攴㍢㠳慥ㄱㅥ㙣㌳ㅣ㜳㐴㘱㝤〹㐹㔸收㔱挷㝤㈹㑥㔳收敡愲捦っ搵搴ㄷ㡢慦挵㍢晣捥㐷敤扦㄰搵〵戳散㌰㍥㉤㑦㜸㠵㙥㡢㥢慤〳㈴㐶㜹㕣㥤敥扤㡦㌸昶㈶㌸㐴㠵ㄸ改㤹戴㉡㙢昳慢㌹㤵挵㔸ㄹ戲㜲㜸ㄲづ戰搰㜹ㅤ戹㍣㑥愴㜳愰挵挱㕥攷扣ㄴ攲㤷昶㐸㈶扡㡦㍣晣㘰㥢ㄹ愳挹㜳㙣㑦攳㘷㘸㐱㜲㍣戲㌰㈳㕡㘷昹㥡㥢〰晤摤摡愹愲扢扢㜷㝣捡㤹攳㐹㕢㘹〵昳愴慤㑣㘶收ㅢ㤸㠹攰攰㜱挲ㄸ㈸ㄷ㜴㘷㘵愰搷戱㘹㙤㔹〴挶㌹㐶㍤ㄶ㈶㜷扡㡥㉤㌴ㄲ搸㐸㕥㘷㈰㐸戱戰昹敤戹敡㔸㡦㍥ㅥ㍣摡㜷㕡〸ㅥ㉣戵㕡㐹㐹㍢〵㝢改扣昹㐶昰㈶摡挳㔶㐵晢挵㈴㝤㌸㐵㕤扢㠹改搶㈹㍥ㅢ戱愶㑢摦㠰晡㕥㘲㙤っ戶捥㝤㌸摥㐹〳敤敤㘱㜳㠸㤳搱慢搲愶㌱㈰慦攲挴㈹㤳挳改㍣㥥ㅤ慥收慤㤳㐰挴㤲㡢㈳昶㑣㜴つ㠸㌵愷摡ㄳㅤ㔱㐳〲㔷㝢搰㤶昸㜵㥦㘸㉦㜹搳挲㙣慢㕥晣㘲㌹愵ㄹ慦㕢搸愷戵昶㝣昶慡搷愳愵攴㠹〹ㅤ㈱摤㘵摤㜷㔷挰搹晤摥昴っ攱愲晤㝢戶散攵㈸㍦㠶戶〲ㄲ挷㌴敥㕣㜵敦㥢捡ㅤ攷㄰㥢㥤㥥㥤收散搷㐱㥡ㄱ㌷㐹晢㐴㍢挱㑥㜳攰ぢ〶ㄱ扥敦攱ㅤ㐲㈵ㄸ昵攴换户昳㕣敢㝢ち㥦㌱㜸捡愸㙦㠱㄰㈱ㄱ㕥㐵愳㌰㌴昳昷捣㔳搵〶攴㈵㌴㍢〳㑣㜵㈵㜲㘶㘸收搳㝣㜲改戳〰晡づ捤扥㡤换㈰㠸攳㈷㠴㔶㔲ㅢ㠱㜸㠴㘶攷㔰㉦愷ㄳ敡ㅡ㙦㠱昳㈸㜰㍥㐰㠰㥢㘶敥㐱愶攸晥㕦〹㠴〳㐹㠶换攵㐹㑥ㅢ㜰㡢〶㜱慡っ晢㥢㤸㝡〴㉢捡㌷㠱慦㉦㠰摡愷㥦㝡㡡㑢昲㍥㜵㍤㠰㕤㐱㑥扦慣㜰昷慢㉣晦㐲〰㜵㌳㠸敥㜰昷ㄶ搰㈲昸昴ㄲ敥㜲㙦㑣㝣晡㌵㉡搹㠶㕣㕥戸㝢ㄱ愸㝤晢㤴㥢㘹㄰昴改㡢愹挴捡㈸敥愸搹㔵〶㙡㔷昹ㄲ〸攸㑢㈹㜸扢户挰㘵ㄴ戸㥣〲㜷㐰㐰挲摤㙦㈰搷ㅤ敥昲戸扤㐷戸晢㑤挸㈰摣扤摢愱搴ㄱ敥㝥㡢㑡㌷㔰㈹㌷换摣㡥攲づ㔹〴ㅦ㕦昰㑡㠸散敥挲㠹㝡〸㔷㠸昳慥愲攲㠷㤱换㜳摥搵愰昶敤扣敤戸っ㠲㍥扤㤱㑡慣㡣㝡ㄴ㠸㠷昳慥㠱㠰摥㐴挱挷扣〵慥愵挰㜷㈸挰㡤㍢㜱摥㜵挸㜵㍢㡦敦ㄱ㜸㌸敦〶挸挰㜹摣戸戳㑢㜵㌸㙦㌳㤵㙥愱搲ㄷ㈰攰㜶摥㡢愰㐵昰昱〵扦ぢ㤱摤㜶摥㑢戸㐲㥣户㤵㡡㕦㐶㉥捦㜹摦〳戵㙦攷扤㡡换㈰攸搳㌷㔱㠹㤵㔱扦〲㘲㥢〱搴敥㜹㌷㐳㐰㝦㥦㠲摣摤昳㄰戸㠵〲户㔲㠰ㅢ㝥攲扣㙤挸㜵㍢㡦敦㐸㜸㌸敦㌶挸挰㜹㙦㌹㤴㍡㥣昷㐳㉡扤㥤㑡㜷㐰挰敤扣昷㐰㡢攰㠳㠳ㅣ搴挲挴ㄱ捦戱㍣愷摥㐷㕥ㅣ㜵㈷㤵㜰攳㉥捦㔱㜷㠱摡户愳㍥挴㘵㉣㐰摦㑤㈵㔶㐶㝤〴挴挳て㍦㠶㠰扥㠷㠲摣〱昴㄰戸㤷〲㍦愱〰㌷〵挵㔱昷㈱搷敤㈸扥攸攱攱愸晢㈱〳㐷㝤攲㔰敡㜰搴捦愸昴〱㉡攵〶㥥摢㔱慣㜴〴㜴㥦㘶㉦㤳攴㜶ㄴ收昹愶愳ㅥ〴㠲㠵㈶㤷愳ㅥ〶愱㙦㐷㌱ㅥ挱扦㑦㍦㘲㈱捣㈸敥〴㝡昸㘱㍢挸晡㔱ち〶扤〵ㅥ愳挰捦㈹挰㡤㐳㜱搴㉦㠰昴㌸捡扢㐷㍤づㄹ㌸慡〲㕦㜶愹づ㐷㍤〱戲㝥ㄲ㐰つ〲㜰㍢㙡㌰㘸ㄱ晡愷昸ㅡ挷〱㄰㤱ㅥ昵ㄴ㄰㜵㈰㐰㕥㡦㝡〶㠴扥ㅤ㌵㠴搷戲㤸㘷㉤㠴ㄹ挵摤㐲扢捡慣㠴昵㥣㝡づ㘴晤㍣〵て昶ㄶ㜸㠱〲晦㑤〱㙥㉥㡡愳㕥〴搲敤㈸扥㜸攳搱愳㕥㠶っㅣ㌵ㅣ㕦㜶愹摣㤷戲㑡㝤〵㘴晤㉡㠰㍡ち挰敤愸愳㐱㡢戰㡥挵㙦扤搱㄰ㄱ㐷扤〶㐴搵〲攴㌹敡つ㄰晡㜶㔴ㅤ慦㘵㌱㙦㕡〸㌳㡡㍢㡡㜶㤵㔹〹慢捡扦〶㔹扦㐵挱戱摥〲㙦㔳攰㌷ㄴㄸ〷㈰㡥㝡〷㐸户愳昸昶㤰㠷愳摥㠵っㅣ㌵〱㕦㜶愹㡥ㅥ昵㍦㈰敢摦〱愸愹〰㙥㐷搵㠳ㄶ㘱ㅤ㡢昷愸〶㠸㠸愳㜶〰㔱㡤〰㜹㡥㝡て㠴扥ㅤ搵挴㙢㔹捣晢ㄶ挲㡣攲慥愳㕤㘵㔶挲㜲搴〷㈰敢㍦㔰㜰㠶户挰㠷ㄴ昸㠸〲捤〰攲愸㥤㐰扡ㅤ挵户愰㍣ㅣ昵㌱㘴攰愸㌹昸戲㑢㜵㌸敡㑦㈰敢㍦〳愸愵〴㄰搵㥦㔸〸㌳㠱㔳〱摤慢慤〵㉢攱愵㉣㈱挶㌵昱㤶㕣㔷〲晢㄰㐴戹晡㙡㘲っ〸㑤㌶搶㠴搳ㄹっ㐸愵敥㘳㤵摤搷㥥〶㔵ㄵ㠳㕣㉦换挸㘵攴㥣㡣摡〴㐲搸ㅢ㉤㝡㍤㉢摤㜳㜲㥥搷㌰〵晦ち晡愰㌹昱昶㑣㍡㥢㡥攵㙡㕡戰挷㔶挳㤷㡦攰㤱扡㘹㠱㜲㘸昴㉣㤳㠶㤵愶昸㈲昳㍡ㅥ挶て慤㑥愵搷愷愴㌶㠱㉣摦挱㘲㘹扡慣㡣挵㜰摥㈴改㜰㜸㌱捣攵㜹㕥慣晦〶愴慡㈴扣㥣㤲㐸㘱慥㜱ぢ㜲㥡㡤㜰㔱㥢㈹搰〶㘴㜷㔷㤸愹㕢戵愹㜶ㄵ㔵㐶㘹㔹㔹挱㝡㕡挱捡㜴昷慢ㄲ挱㈰ㄷ愶〳㐱㤸散㕥㠴昳扥㠸搵敢昱㈸㉦㉥挱㐷晦〳㜴晤ㄹ㐰㈸摣づ㐸㕡昰㥦㐰昶㙢愸㙦捤㝦㈵㍣昸㌹挸㤵㈰换っ㜱㈱摥㤰ち敥〲㘵〰㈸㡥㥤戸㜰搴搲愲㝤㝥㘸㤶晤㜹敥昶慢ㄸ攸昸昷改ㄲ搰㠹挸㘷㈵㈰晢愶晡散㥦扢㜶戱㐷㠰攱搳㙣㘶戶愸晡㍢愸㙣搵晣㔶㠹㠳㉤慤㔲〶㔵㘸㤵㔵㈲㡥㔶攱㘲㌵㔳㌸㘱㈳㐹ぢ㔱㙢㠰戰㘵搴愷㔰㐹慦㠹昵晣㌵〴ㅤ〲〸㠵戹敥㉣㌴㕡慦㘹慢愶㜹攱㡣㑤ㅦ㐰搹愱搰慥㠷〰〴㜲愰扢㍤敦搸攵㜳㉣㝦㜲搷㈶散㔸㤳㤶㌶摣㉦戶愰㈳㤲挰㥢昶昳戰㉥㤲㈳㘹㕦㤸㑤㤷㥡慢㔳㝤㜶㕦㌱㘱搹㔷搸㡢摣㍥挸敦㝤㤶㙤昲㜶捦㥥捤捤㐳㠱㡦搰㘲扢㔷ち㥡挴愳㡦㠷昴晥㙣㘱捣攳戹㙡㑣㤹晣㌹昶㍡㉦㙡㘰㍤愸扢扦昰㐳慤〳㝢戶捡戸㈹㍡㉡㠱㌵戰摤搸㠳ㅥ㠴捡㈹慥昵㔰㐷㝥捤捥戰愹㠳㈹〳㌶㍢愸㍡ぢ㤸摣㌳晦敢戸㘷㠲〷㐲愴攸搰愸㝥敦㜹㈳㥤㑤㥤㐸攱㜳㙣攴㕣ㅢ㌹捦㐶捥户㤰敡ぢ㠰昰㍥っ捡㈵㝢ㄱ㠴扦ち捤㌲昰っ㠱つㅥ〳捦㔰㤰昳〷㥥㠳㐱㜱て㍣ㄷ㕡㕡昴㌰㌰昵㜰㔴㔰搷〰愸慦㠱㡥㝦攴㐰㈷㈲㥦㡢〰挵㠹㙦㌹㥣搸㌳昰扣改改慦㡢㜱㤱っ㍣㈳愰ち〳捦㈵㔴㠵ㄴ收戲㠱㈰㤷搹挸攵ㄶ愲扥〹㐴〶㥥搷愱戲㝢攰昹ㄲ敢㌸ㄲ㈰ㄴ收ち㠰搷挰戳挱愶㡦愲散ㄱ㔰慦㐷〲愸慢㐰挷㍦捥㠶㠱㑥㐴㍥㔷〳㡡㍤捦㝢摡昳慣愷㍤ㅢ㜱㤱搸㌳ㄶ慡㘰捦㌵㔴㠵ㄴ收㑣㕥㤰㙢㙤攴㍢ㄶ愲㙥〰㈲昶㍣敤戴攷㔸搶㜱㍣㐰㈸扣ㄹ〲㕥昶㙣戱改㤳㈸㝢っ搴换㙦〹愸慤愰攳摦愷㑦〴㥤㠸㝣扥〷㈸昶㍣敡㘹捦㈳㥥昶摣㠴㡢挴㥥愹㔰〵㝢㙥愶㉡愴㌰㈷搷㠲摣㘲㈳户㕡㠸扡つ㠸搸昳㤰搳㥥㝡搶戱〱㈰ㄴ晥㈱〴扣散攱搴㔹攸搳㈹㝢ㅣ搴换㑦ㄷ愸㍢㐱挷扦㑦捦〴㥤㠸㝣敥〲ㄴ㝢敥昱戴攷㙥㑦㝢㌸㈷ㄶ㝢收㐲ㄵ散昹㌱㔵㈱㠵㌹〷ㄶ攴㕥ㅢ昹㠹㠵愸晢㠱㠸㍤㍦㜲摡㌳㥦㜵㕣〰㄰ち晦っ〲㕥昶㍣㘰搳ㄷ㔳㤶慢㝢㥡挷㜷搵㠳愰攳摦愷㑦〶㥤㠸㝣ㅥ〶ㄴ㝢扥敦㘹捦㑤㥥昶㜰敡㉡昶㉣㠷㉡搸戳㥤慡㤰挲㡦摡挸㘳㌶挲戹㈹㤳㝡ㅣ㠸搸㜳愳搳㥥搳㔸挷㔶㠰㔰昸〹〸㜸搹昳愴㑤㙦愷㙣㈳㜴改〶㉡㝣ち㜴晣㘳㈳ㅤ㜴㈲扣㔸㜱㙥㈹昶㙣昲戴㘷愳愷㍤㥣㘱㡡㍤慢愰ち昶㍣㐷㜵㐸㘱捥㈸〵㜹挱㐶㌸㠵㘴㔲㥣ㄹ㡡㍤摦㜶摡㤳㘰ㅤ㤳〰愱昰㉢㄰昰戲㠷昳㐵愱慦愵散㉣攸搲㌳愹昰㌵搰昱㡦晤㔱搰㠹挸攷つ㐰戱攷㔲㑦㝢㉥昶戴攷㑤㕣㈴昶㜴㐲ㄵ散昹㌵㔵㈱㠵摦戲㤱户㙤㠴㌳㍤㈶昵㉥㄰戱攷敢㑥㝢捥㘰ㅤ捦〴〸㠵㌹㠷昳戲攷㜷㌶晤㕣捡㉥㠴㉥捤昳戱㙡〷攸昸挷㍡㌳攸㐴攴挳㤹㥡搸㜳戶愷㍤㘷㝡摡挳昹㥡搸昳㌵愸㠲㍤ㅦ㔰ㄵ㔲昸て㌶挲挹㤸㔰㌸㈱㘳㔲ㅦ〳ㄱ㝢扡㥣昶㕣挴㍡㕥っ㄰ち㜳慡攵㘵て㘷㕦㐲扦㥣戲㍣㥣慡㜹搴㌵捣㜹㤸㔴攲㥢㔲㠹〰愷ㄲ㈷ㄴ摦㌷㜷挴搲愳戰扢㤴昷㘳〸㈷攱挷つ扡愰〵㈷晢㡤㉥昳㄰㑣愹晦昸㍤搳挵㄰慥ㅡ慡昸〹愴㘱敢扦愰〷ㄶ㌹攲㉥㙡㍣ㄴㅦ扤〱㔵慤收〴㠳㉦㈱扢挲㠶㥤㔳㐰㘳㥡㉡搰㔷㙥㝤㠷愷㔶㜳㌶㈲㔷㝣㐵つ摦㌰㉤昰昶戹敥㜷㝥捣慤换㥦㑥戱户㌰㜱㘶搴晢㕣敥㉡㤸攵㜹㑣㍤㙥㌱摣慦ㄴ㠷㌹㌹㤱挶扡〶㐸㔵㠹攲っ㠳つ愶㔶攰ち㝡㐹っ扢ㄶ搴㙡捥ㅤ晡㘷ㄸ㈷ㅡ晤㌳㡣㜳づ慦〳挷㙤挵っ㡢㔸っ昷㙢挲㡡㈱㌰㥢㐹㙦〱挲㙥捡㡦㤲搸㤳㔴㍢ㄲ愴㐸㤸搱愶㌸㘱㉢㄰㌸㠱〱㔵㑦㉤戶㔲㍥挳慢㑦㉤㔶㡢㔳㉣㠶晢昵愸㜰㡤慤昹ㄶ㔳㌳攳㈸㜱敦㔲㕣搱敤摥㙤愰㔶㌳㐲敡㥦㝢ㄹ㑥昵捦扤㡣慣㝡っ㕢摢㙤搸挲㘲㠶㉤戰ㄸ敥㔷㥥挲㡣挵挴㘵㜷〲㠱换ㄸ㔰㠹㘱昳㥣㠶摤〵㙡㌵㐳愵晥ㄹ挶戸慡㔷挳捥ㅣ㜴晢昴摦㥣㜱搵㤴㜵㙢㠷㔶扤㍤晡扣㈹㡡㈱㤶㤷㘱㌳㡢ㄹ搶㙣㌱摣慦㌱㠵ㄹ㤴㠹㘱昷〱㠱㘱㔳昱㈵㠶㑤㜷ㅡ㜶㍦愸搵㡣㤹晡㘷ㄸ〳慣㕥つ㌳敦昰㈷愶搸〶㉡挶㕡㕥㠶搵ㄷ㌳㙣㥡挵㜰扦㥡ㄴ㘶㜴㈶㠶㍤っ〴㠶㌱挴ㄲ挳愶㌸つ摢づ㙡㌵㠳愷晥ㄹ挶㐸慢㔷挳㙣㠳扡㕢㡣㐱㤷㤷㘱挷ㄷ㌳㙣㤲挵㜰扦㙥ㄴ㘶㤸㈶㠶㍤づ〴㠶㌱搶ㄲ挳㈶㌸つ㝢ㄲ搴㙡㐶㔱晤㌳㡣㈱㔷慦㠶ㄵ戴ㄸ愳㉦㉦挳挶ㄶ㌳㙣㡣挵㜰扦㐲ㄴ㘶扣㈶㠶㍤〷〴㠶慤挲㤷ㄸ㜶㡣搳戰ㄷ㐰慤㘶㌸搵㍦挳ㄸ㝢敤㠶㘱㡥㠷づ挳㌰㉦挳㡥㉡㘶搸㤱ㄶ挳晤㕡㔰㤸㠱㥢ㄸ昶㉡㄰ㄸ搶㠹㉦㌱㙣愴搳戰搷㐰慤㘶㕣搵㍦挳ㄸ㠴昵㙡㔸㐱㔷㘴㍣收㘵搸㘱挵っㅢ㙥㌱摣慦晡㠴ㄹ挱㠹㘱㙦〳㠱㘱っ挳挴戰㐳㥤㠶扤〳㙡㌵〳慣晥ㄹ挶㘸慣㔷挳ち挲〴〶㘶㕥㠶つ㈹㘶搸㐱ㄶ愳攰昵ㅤ㠶㜲㝤扤扥攳昸戱㉥㠹戱㘲㕣㐹慦㠸㤹㘴㐶㕦㜲攲㌰㈱换搰㤵㌸㙤㥦挱捦㘵捤挶㑢㈵㌸㘳㡦摦扡戴搶㕥昱戲〹㑦㘳搸攷戹戵攴㜸㜱㌰㌶㉦㠳〳摥㘵戱收㉣捥搴㐵换昱㜳㍦㌹晣㤰㐷㙡㕦㔸㐵挴挶㐰㈹ㅣ㠴㘴ㅥ挲昷㕣㤳攷㘲扢晢㕣㡡㘳晤戴挷ㅦ昶戹㉡㍦て改敦搹ㅡ㘲㜰〷慡㘳ㅦ〰㠸㍡㕥㍢㈹㔵〷愰㠹捤ㄵ收昳㝣戲昸㡣愳㍤㍥晤ㅥ攴㠳敦〳㤴攰㈷㙣㈴㙥〲〸改て㐰㤱扤ㄹ〱扥挰〶攴摤挶㜱㤷愴〹㜴㥦敢户慣㉡㉡散㕤っ㍡㐶㕤〳ㄱ昶㈲捤慡㤵慡晤㍣慢戱㤳〲慣㐶㑦ㄵ㍥㈶㈹ち㡡㔹〵挵㔰㤴搵戰㔳㜸ぢ㌲㜲捦晤㤹㤲㥦㄰晣〵㈰愴戶〲戲挴攰㕦〱㝡㝥㠵㐱㜶㐴戲㜸慢挷慥挱晢㘳て敡㜱挴摦㈰慢户㐲戹〲挲ㄴ搲晦㈰挹㔱㠳㕢㤰㜷㔸攲户昵昸㥣づ摤挵㡢昲㉤㔱㠸㐰㥤㝡戶㐱挴㘹㠹扡搳㔲ㅣ㉣㠱愴㜷敢㝤昶㤹㔷敢昱昷㜳㕤㠵㤵戹ち扢换㕤搸㝤㜶㘱晣㈹㘴敦挲晥攲㔹㔸㐵㘱㘱㔵慥挲ㄸㅤ攵㔹挶㤰㐳㕣㐶换㑡搵㑥㑦挵晢ㄵ㉡ㅥ攸㔲捣攸㈴㑦昱攳戶㘲㕡㔱慡摥昳㔴㝣㐰愱攲㠳㕣㡡ㄹㅤ攴㈹㝥捥㔶㙣㜶搷㜷㍤ㄵて㉢㔴㝣愸㑢昱ぢ㙥挵㝣攴㌹㕣昱㙢㑦挵㠷ㄷ㉡晥愲㑢㌱㥦㡥㜹㌵收㈳㐷ㄴ㥢㌵㝥搵㔳昱㤱㠵㡡㐷戹ㄴ昳改攴㔴ㅣ攰搸戰摢〳ㄷ攷㔳㝢戸㉦㌰ㅡㄵ㔱ㅣ㜱㘴摡㔶换ㅣ㤴挹㘷㈷愸慣㠶㍥㠶搴㡦㙤㤹㍡愷っ㙦㝦㜹搶㍥ぢ换㌹戵攲㘲㕥戹㍦愸㌸㈴〸攳ㄹ㡢挱愵扥㜲㥣捦攷㌰㈱㡣愷㉤〶愷攸晡㔸㉡攵㌰㈰〵㡥㘷㡥㈳㠰㔴敡㌸㘷㠱扣挵㐵㘶〲愹扣扢㐵㘶愲㔳㠶㜷愶挸㑣㈲㤵㌷愵挸ㅣ敦㤴攱つ㈵㌲㈷㤰捡㝢㐹㘴㑥㜴捡昰摥㄰㤹挹愴昲戶㄰㤹㉦㍢㘵搸捤㐵㘶ち愹散攱㈲㌳搵㈹挳ㅥ㉢㌲搳㐸㘵㘷ㄵ㤹㝡愷っ㍢㥦挸㌴㤰捡㝥㈷㌲㡤㑥ㄹ昶㈳㤱㌹㠹㔴㜶㈱㤱㘹㜲捡㐸㝢搲愳搳㐱戵㔳㤸敤㉡挳昵っ㈰〸㤱愴㐵ぢ愴搸戲㈲㌵㔳愴慡搹㈸㑢㈱攵敦㔴敤愷㐷㑦㍦晤搳敡搲㥡㈱愵㈷㑦慤摣昴昶㤳敦㙣㜸㜱昹攴摦㝦㜶摤㜵㉦扥扢攱愹捦ㅥ㘸㥢晣换慤㕢ㅦ㥢戹昹愹㜷昶㡦㙤昱摦晢改散㉤㘷㡤㔹㝤搶摡搸攲愳愶㥦㜵捡慡〵㘳收敦㌷慡愴愴慣㙣攴挰挷て㍣㈲㝣摥摡晢搴㈳扦㍡㈰愵愴㥤㔹つ㝢㘱㠰ㄵづ戳扤愵ㅡ戳愵ㅡ㑡㕡㥡㔲㜹㈶戱挵㐵㙡慥㈹㈵㙤㕤㈰挵㌶ㄷ愹昹愶㤴戴㜶㠱ㄴ㕢㕤愴ㄶ㥡㔲搲摥〵㔲㙣㜷㤱㕡㘴㑡㐹㡢ㄷ㐸戱攵㐵㙡㠹㈹㈵㙤㕥㈰挵戶ㄷ愹㤳㑤㈹㘹昵〲㈹戶扥㐸㥤㙡㑡㐹扢ㄷ㐸戱晤㐵㙡戹㐸㠵㙤㌷㈹㌶戶摣㙡㌷㕡户㕡㍤慥㉤挷扢㉤㙣㕦㘱㙣㜵㌱攸㜱㘱㝣搷挵愰㤳㠵戱挵挵愰㕦㠵戱搹挵愰㉢㠵㜱㠳㡢㐱敦〹攳㝡ㄷ㠳づㄳ挶㜵㉥〶㝤㈴㡣敦戸ㄸ㜴㡢㌰慥㜵㌱攸〹㘱㙣捡㘷㔴晣ㅦ〶攵愴㐸</t>
  </si>
</sst>
</file>

<file path=xl/styles.xml><?xml version="1.0" encoding="utf-8"?>
<styleSheet xmlns="http://schemas.openxmlformats.org/spreadsheetml/2006/main">
  <numFmts count="7">
    <numFmt numFmtId="8" formatCode="&quot;$&quot;#,##0.00_);[Red]\(&quot;$&quot;#,##0.00\)"/>
    <numFmt numFmtId="43" formatCode="_(* #,##0.00_);_(* \(#,##0.00\);_(* &quot;-&quot;??_);_(@_)"/>
    <numFmt numFmtId="164" formatCode="0.0%"/>
    <numFmt numFmtId="165" formatCode="_(&quot;$ &quot;#,##0_);_(&quot;$ &quot;\(#,##0\)"/>
    <numFmt numFmtId="166" formatCode="#,##0.000;\-#,##0.000"/>
    <numFmt numFmtId="167" formatCode="#,##0.00;[Red]#,##0.00"/>
    <numFmt numFmtId="168" formatCode="_(* #,##0_);_(* \(#,##0\);_(* &quot;-&quot;??_);_(@_)"/>
  </numFmts>
  <fonts count="14">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color rgb="FF222222"/>
      <name val="Segoe UI"/>
      <family val="2"/>
    </font>
    <font>
      <sz val="12"/>
      <color rgb="FF373A3C"/>
      <name val="Arial"/>
      <family val="2"/>
    </font>
    <font>
      <b/>
      <sz val="9"/>
      <color theme="1"/>
      <name val="Arial"/>
      <family val="2"/>
    </font>
    <font>
      <sz val="9"/>
      <color theme="1"/>
      <name val="Arial"/>
      <family val="2"/>
    </font>
    <font>
      <b/>
      <sz val="9"/>
      <color rgb="FF000000"/>
      <name val="Arial"/>
      <family val="2"/>
    </font>
    <font>
      <sz val="9"/>
      <color rgb="FF000000"/>
      <name val="Arial"/>
      <family val="2"/>
    </font>
    <font>
      <b/>
      <i/>
      <sz val="11"/>
      <color theme="1"/>
      <name val="Calibri"/>
      <family val="2"/>
      <scheme val="minor"/>
    </font>
    <font>
      <sz val="11"/>
      <color rgb="FFFF0000"/>
      <name val="Calibri"/>
      <family val="2"/>
      <scheme val="minor"/>
    </font>
    <font>
      <u/>
      <sz val="11"/>
      <color theme="1"/>
      <name val="Calibri"/>
      <family val="2"/>
      <scheme val="minor"/>
    </font>
    <font>
      <b/>
      <u/>
      <sz val="11"/>
      <color theme="1"/>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00FF00"/>
        <bgColor indexed="64"/>
      </patternFill>
    </fill>
    <fill>
      <patternFill patternType="solid">
        <fgColor rgb="FF00FFFF"/>
        <bgColor indexed="64"/>
      </patternFill>
    </fill>
    <fill>
      <patternFill patternType="solid">
        <fgColor rgb="FFFFFFFF"/>
        <bgColor indexed="64"/>
      </patternFill>
    </fill>
    <fill>
      <patternFill patternType="solid">
        <fgColor rgb="FFF6F9FC"/>
        <bgColor indexed="64"/>
      </patternFill>
    </fill>
    <fill>
      <patternFill patternType="solid">
        <fgColor rgb="FFE8EBEF"/>
        <bgColor indexed="64"/>
      </patternFill>
    </fill>
    <fill>
      <patternFill patternType="solid">
        <fgColor rgb="FFFFFF00"/>
        <bgColor indexed="64"/>
      </patternFill>
    </fill>
    <fill>
      <patternFill patternType="solid">
        <fgColor theme="4" tint="0.59999389629810485"/>
        <bgColor indexed="64"/>
      </patternFill>
    </fill>
  </fills>
  <borders count="17">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medium">
        <color rgb="FFEEEEEE"/>
      </left>
      <right style="medium">
        <color rgb="FFEEEEEE"/>
      </right>
      <top/>
      <bottom/>
      <diagonal/>
    </border>
    <border>
      <left style="medium">
        <color rgb="FFEEEEEE"/>
      </left>
      <right/>
      <top/>
      <bottom/>
      <diagonal/>
    </border>
    <border>
      <left/>
      <right style="medium">
        <color rgb="FFEEEEEE"/>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15">
    <xf numFmtId="0" fontId="0" fillId="0" borderId="0" xfId="0"/>
    <xf numFmtId="0" fontId="0" fillId="2" borderId="0" xfId="0" applyFill="1"/>
    <xf numFmtId="2" fontId="0" fillId="0" borderId="0" xfId="0" applyNumberFormat="1"/>
    <xf numFmtId="3" fontId="0" fillId="0" borderId="0" xfId="0" applyNumberFormat="1"/>
    <xf numFmtId="10" fontId="0" fillId="0" borderId="0" xfId="0" applyNumberFormat="1"/>
    <xf numFmtId="0" fontId="0" fillId="0" borderId="0" xfId="0" applyAlignment="1">
      <alignment horizontal="right"/>
    </xf>
    <xf numFmtId="0" fontId="1" fillId="0" borderId="0" xfId="0" applyFont="1"/>
    <xf numFmtId="0" fontId="2" fillId="0" borderId="0" xfId="0" applyFont="1"/>
    <xf numFmtId="0" fontId="0" fillId="0" borderId="0" xfId="0" applyAlignment="1">
      <alignment vertical="top" wrapText="1"/>
    </xf>
    <xf numFmtId="37" fontId="0" fillId="0" borderId="0" xfId="0" applyNumberFormat="1" applyAlignment="1">
      <alignment horizontal="right" vertical="top"/>
    </xf>
    <xf numFmtId="37" fontId="0" fillId="0" borderId="0" xfId="0" applyNumberFormat="1"/>
    <xf numFmtId="0" fontId="2"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37" fontId="0" fillId="0" borderId="0" xfId="0" applyNumberFormat="1" applyAlignment="1">
      <alignment wrapText="1"/>
    </xf>
    <xf numFmtId="37" fontId="0" fillId="0" borderId="0" xfId="0" applyNumberFormat="1" applyAlignment="1">
      <alignment vertical="top" wrapText="1"/>
    </xf>
    <xf numFmtId="0" fontId="0" fillId="0" borderId="1" xfId="0" applyBorder="1" applyAlignment="1">
      <alignment vertical="top" wrapText="1"/>
    </xf>
    <xf numFmtId="37" fontId="0" fillId="0" borderId="1" xfId="0" applyNumberFormat="1" applyBorder="1"/>
    <xf numFmtId="37" fontId="0" fillId="0" borderId="1" xfId="0" applyNumberFormat="1" applyBorder="1" applyAlignment="1">
      <alignment horizontal="right" vertical="top"/>
    </xf>
    <xf numFmtId="37" fontId="0" fillId="0" borderId="1" xfId="0" applyNumberFormat="1" applyBorder="1" applyAlignment="1">
      <alignment wrapText="1"/>
    </xf>
    <xf numFmtId="0" fontId="0" fillId="0" borderId="0" xfId="0" applyBorder="1" applyAlignment="1">
      <alignment vertical="top" wrapText="1"/>
    </xf>
    <xf numFmtId="0" fontId="2" fillId="0" borderId="2" xfId="0" applyFont="1" applyBorder="1"/>
    <xf numFmtId="37" fontId="0" fillId="0" borderId="2" xfId="0" applyNumberFormat="1" applyBorder="1"/>
    <xf numFmtId="0" fontId="2" fillId="0" borderId="1" xfId="0" applyFont="1" applyBorder="1"/>
    <xf numFmtId="0" fontId="2" fillId="0" borderId="0" xfId="0" applyFont="1" applyAlignment="1">
      <alignment horizontal="right"/>
    </xf>
    <xf numFmtId="0" fontId="0" fillId="0" borderId="0" xfId="0" applyFill="1" applyBorder="1" applyAlignment="1">
      <alignment vertical="top" wrapText="1"/>
    </xf>
    <xf numFmtId="0" fontId="0" fillId="3" borderId="0" xfId="0" applyFill="1"/>
    <xf numFmtId="37" fontId="0" fillId="3" borderId="0" xfId="0" applyNumberFormat="1" applyFill="1"/>
    <xf numFmtId="10" fontId="0" fillId="3" borderId="0" xfId="0" applyNumberFormat="1" applyFill="1"/>
    <xf numFmtId="0" fontId="0" fillId="4" borderId="0" xfId="0" applyFill="1"/>
    <xf numFmtId="3" fontId="0" fillId="4" borderId="0" xfId="0" applyNumberFormat="1" applyFill="1"/>
    <xf numFmtId="10" fontId="0" fillId="4" borderId="0" xfId="0" applyNumberFormat="1" applyFill="1"/>
    <xf numFmtId="0" fontId="0" fillId="0" borderId="0" xfId="0" applyFill="1"/>
    <xf numFmtId="10" fontId="0" fillId="0" borderId="1" xfId="0" applyNumberFormat="1" applyBorder="1"/>
    <xf numFmtId="8" fontId="0" fillId="0" borderId="0" xfId="0" applyNumberFormat="1"/>
    <xf numFmtId="0" fontId="0" fillId="0" borderId="3" xfId="0" applyBorder="1"/>
    <xf numFmtId="9" fontId="0" fillId="0" borderId="4" xfId="0" applyNumberFormat="1" applyBorder="1"/>
    <xf numFmtId="0" fontId="0" fillId="0" borderId="5" xfId="0" applyBorder="1"/>
    <xf numFmtId="164" fontId="0" fillId="0" borderId="6" xfId="0" applyNumberFormat="1" applyBorder="1"/>
    <xf numFmtId="10" fontId="0" fillId="0" borderId="6" xfId="0" applyNumberFormat="1" applyBorder="1"/>
    <xf numFmtId="0" fontId="0" fillId="0" borderId="7" xfId="0" applyBorder="1"/>
    <xf numFmtId="10" fontId="0" fillId="0" borderId="8" xfId="0" applyNumberFormat="1" applyBorder="1"/>
    <xf numFmtId="0" fontId="0" fillId="0" borderId="0" xfId="0" applyBorder="1"/>
    <xf numFmtId="0" fontId="0" fillId="0" borderId="3" xfId="0" applyBorder="1" applyAlignment="1">
      <alignment vertical="top" wrapText="1"/>
    </xf>
    <xf numFmtId="10" fontId="0" fillId="0" borderId="9" xfId="0" applyNumberFormat="1" applyFill="1" applyBorder="1"/>
    <xf numFmtId="10" fontId="0" fillId="0" borderId="4" xfId="0" applyNumberFormat="1" applyBorder="1"/>
    <xf numFmtId="0" fontId="0" fillId="0" borderId="5" xfId="0" applyBorder="1" applyAlignment="1">
      <alignment vertical="top" wrapText="1"/>
    </xf>
    <xf numFmtId="10" fontId="0" fillId="0" borderId="0" xfId="0" applyNumberFormat="1" applyFill="1" applyBorder="1"/>
    <xf numFmtId="0" fontId="0" fillId="0" borderId="7" xfId="0" applyBorder="1" applyAlignment="1">
      <alignment vertical="top" wrapText="1"/>
    </xf>
    <xf numFmtId="10" fontId="0" fillId="0" borderId="1" xfId="0" applyNumberFormat="1" applyFill="1" applyBorder="1"/>
    <xf numFmtId="0" fontId="0" fillId="0" borderId="0" xfId="0" applyFill="1" applyBorder="1" applyAlignment="1">
      <alignment horizontal="right" vertical="top" wrapText="1"/>
    </xf>
    <xf numFmtId="0" fontId="0" fillId="0" borderId="0" xfId="0" applyFont="1" applyAlignment="1">
      <alignment horizontal="left"/>
    </xf>
    <xf numFmtId="0" fontId="2" fillId="0" borderId="1" xfId="0" applyFont="1" applyBorder="1" applyAlignment="1">
      <alignment horizontal="right"/>
    </xf>
    <xf numFmtId="37" fontId="0" fillId="0" borderId="0" xfId="0" applyNumberFormat="1" applyFill="1"/>
    <xf numFmtId="39" fontId="0" fillId="0" borderId="0" xfId="0" applyNumberFormat="1" applyFill="1" applyBorder="1"/>
    <xf numFmtId="0" fontId="0" fillId="0" borderId="0" xfId="0" quotePrefix="1"/>
    <xf numFmtId="165" fontId="0" fillId="0" borderId="0" xfId="0" applyNumberFormat="1" applyAlignment="1">
      <alignment horizontal="right" vertical="top"/>
    </xf>
    <xf numFmtId="0" fontId="0" fillId="7" borderId="0" xfId="0" applyFill="1"/>
    <xf numFmtId="0" fontId="4" fillId="8" borderId="0" xfId="0" applyFont="1" applyFill="1" applyAlignment="1">
      <alignment horizontal="right" wrapText="1"/>
    </xf>
    <xf numFmtId="3" fontId="4" fillId="8" borderId="0" xfId="0" applyNumberFormat="1" applyFont="1" applyFill="1" applyAlignment="1">
      <alignment horizontal="right" wrapText="1"/>
    </xf>
    <xf numFmtId="4" fontId="0" fillId="0" borderId="0" xfId="0" applyNumberFormat="1"/>
    <xf numFmtId="4" fontId="5" fillId="0" borderId="0" xfId="0" applyNumberFormat="1" applyFont="1" applyAlignment="1">
      <alignment horizontal="right" wrapText="1"/>
    </xf>
    <xf numFmtId="3" fontId="5" fillId="0" borderId="0" xfId="0" applyNumberFormat="1" applyFont="1" applyAlignment="1">
      <alignment horizontal="right" wrapText="1"/>
    </xf>
    <xf numFmtId="4" fontId="6" fillId="9" borderId="10" xfId="0" applyNumberFormat="1" applyFont="1" applyFill="1" applyBorder="1" applyAlignment="1">
      <alignment horizontal="right" wrapText="1"/>
    </xf>
    <xf numFmtId="0" fontId="7" fillId="7" borderId="10" xfId="0" applyFont="1" applyFill="1" applyBorder="1" applyAlignment="1">
      <alignment horizontal="right" wrapText="1"/>
    </xf>
    <xf numFmtId="0" fontId="6" fillId="7" borderId="10" xfId="0" applyFont="1" applyFill="1" applyBorder="1" applyAlignment="1">
      <alignment horizontal="right" wrapText="1"/>
    </xf>
    <xf numFmtId="4" fontId="7" fillId="7" borderId="10" xfId="0" applyNumberFormat="1" applyFont="1" applyFill="1" applyBorder="1" applyAlignment="1">
      <alignment horizontal="right" wrapText="1"/>
    </xf>
    <xf numFmtId="0" fontId="6" fillId="7" borderId="12" xfId="0" applyFont="1" applyFill="1" applyBorder="1" applyAlignment="1">
      <alignment wrapText="1"/>
    </xf>
    <xf numFmtId="0" fontId="0" fillId="0" borderId="0" xfId="0" applyAlignment="1">
      <alignment vertical="top"/>
    </xf>
    <xf numFmtId="0" fontId="8" fillId="7" borderId="10" xfId="0" applyFont="1" applyFill="1" applyBorder="1" applyAlignment="1">
      <alignment wrapText="1"/>
    </xf>
    <xf numFmtId="0" fontId="8" fillId="7" borderId="10" xfId="0" applyFont="1" applyFill="1" applyBorder="1" applyAlignment="1">
      <alignment horizontal="right" wrapText="1"/>
    </xf>
    <xf numFmtId="17" fontId="8" fillId="7" borderId="10" xfId="0" applyNumberFormat="1" applyFont="1" applyFill="1" applyBorder="1" applyAlignment="1">
      <alignment horizontal="right" wrapText="1"/>
    </xf>
    <xf numFmtId="0" fontId="9" fillId="7" borderId="10" xfId="0" applyFont="1" applyFill="1" applyBorder="1" applyAlignment="1">
      <alignment wrapText="1"/>
    </xf>
    <xf numFmtId="0" fontId="9" fillId="7" borderId="10" xfId="0" applyFont="1" applyFill="1" applyBorder="1" applyAlignment="1">
      <alignment horizontal="right" wrapText="1"/>
    </xf>
    <xf numFmtId="0" fontId="8" fillId="9" borderId="10" xfId="0" applyFont="1" applyFill="1" applyBorder="1" applyAlignment="1">
      <alignment wrapText="1"/>
    </xf>
    <xf numFmtId="0" fontId="8" fillId="9" borderId="10" xfId="0" applyFont="1" applyFill="1" applyBorder="1" applyAlignment="1">
      <alignment horizontal="right" wrapText="1"/>
    </xf>
    <xf numFmtId="4" fontId="9" fillId="7" borderId="10" xfId="0" applyNumberFormat="1" applyFont="1" applyFill="1" applyBorder="1" applyAlignment="1">
      <alignment horizontal="right" wrapText="1"/>
    </xf>
    <xf numFmtId="4" fontId="8" fillId="9" borderId="10" xfId="0" applyNumberFormat="1" applyFont="1" applyFill="1" applyBorder="1" applyAlignment="1">
      <alignment horizontal="right" wrapText="1"/>
    </xf>
    <xf numFmtId="17" fontId="6" fillId="7" borderId="10" xfId="0" applyNumberFormat="1" applyFont="1" applyFill="1" applyBorder="1" applyAlignment="1">
      <alignment horizontal="right" wrapText="1"/>
    </xf>
    <xf numFmtId="0" fontId="6" fillId="9" borderId="10" xfId="0" applyFont="1" applyFill="1" applyBorder="1" applyAlignment="1">
      <alignment horizontal="right" wrapText="1"/>
    </xf>
    <xf numFmtId="0" fontId="10" fillId="0" borderId="0" xfId="0" applyFont="1"/>
    <xf numFmtId="0" fontId="0" fillId="0" borderId="0" xfId="0" applyFont="1"/>
    <xf numFmtId="9" fontId="0" fillId="0" borderId="0" xfId="1" applyFont="1"/>
    <xf numFmtId="10" fontId="0" fillId="5" borderId="0" xfId="0" applyNumberFormat="1" applyFill="1"/>
    <xf numFmtId="9" fontId="0" fillId="5" borderId="0" xfId="1" applyFont="1" applyFill="1"/>
    <xf numFmtId="10" fontId="0" fillId="5" borderId="1" xfId="0" applyNumberFormat="1" applyFill="1" applyBorder="1"/>
    <xf numFmtId="2" fontId="0" fillId="0" borderId="6" xfId="0" applyNumberFormat="1" applyFill="1" applyBorder="1"/>
    <xf numFmtId="167" fontId="0" fillId="0" borderId="6" xfId="0" applyNumberFormat="1" applyBorder="1"/>
    <xf numFmtId="166" fontId="0" fillId="6" borderId="0" xfId="0" applyNumberFormat="1" applyFill="1"/>
    <xf numFmtId="0" fontId="0" fillId="0" borderId="0" xfId="0" applyAlignment="1">
      <alignment horizontal="left" vertical="top"/>
    </xf>
    <xf numFmtId="14" fontId="0" fillId="0" borderId="0" xfId="0" applyNumberFormat="1" applyAlignment="1">
      <alignment horizontal="left" vertical="top"/>
    </xf>
    <xf numFmtId="2" fontId="0" fillId="0" borderId="0" xfId="0" applyNumberFormat="1" applyAlignment="1">
      <alignment horizontal="left" vertical="top"/>
    </xf>
    <xf numFmtId="3" fontId="0" fillId="0" borderId="0" xfId="0" applyNumberFormat="1" applyAlignment="1">
      <alignment horizontal="left" vertical="top"/>
    </xf>
    <xf numFmtId="10" fontId="0" fillId="0" borderId="0" xfId="0" applyNumberFormat="1" applyAlignment="1">
      <alignment horizontal="left" vertical="top"/>
    </xf>
    <xf numFmtId="9" fontId="0" fillId="0" borderId="0" xfId="0" applyNumberFormat="1"/>
    <xf numFmtId="10" fontId="0" fillId="0" borderId="0" xfId="1" applyNumberFormat="1" applyFont="1"/>
    <xf numFmtId="9" fontId="0" fillId="0" borderId="0" xfId="1" quotePrefix="1" applyFont="1"/>
    <xf numFmtId="168" fontId="0" fillId="0" borderId="0" xfId="2" applyNumberFormat="1" applyFont="1"/>
    <xf numFmtId="0" fontId="0" fillId="10" borderId="0" xfId="0" applyFill="1"/>
    <xf numFmtId="0" fontId="0" fillId="0" borderId="0" xfId="0"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10" fontId="1" fillId="10" borderId="16" xfId="1" applyNumberFormat="1" applyFont="1" applyFill="1" applyBorder="1" applyAlignment="1">
      <alignment horizontal="center"/>
    </xf>
    <xf numFmtId="0" fontId="0" fillId="11" borderId="0" xfId="0" applyFill="1"/>
    <xf numFmtId="0" fontId="0" fillId="11" borderId="13" xfId="0" applyFill="1" applyBorder="1"/>
    <xf numFmtId="3" fontId="0" fillId="11" borderId="13" xfId="0" applyNumberFormat="1" applyFill="1" applyBorder="1"/>
    <xf numFmtId="10" fontId="0" fillId="11" borderId="13" xfId="0" applyNumberFormat="1" applyFill="1" applyBorder="1"/>
    <xf numFmtId="0" fontId="1" fillId="11" borderId="0" xfId="0" applyFont="1" applyFill="1"/>
    <xf numFmtId="9" fontId="0" fillId="11" borderId="0" xfId="0" applyNumberFormat="1" applyFill="1"/>
    <xf numFmtId="9" fontId="1" fillId="11" borderId="0" xfId="0" applyNumberFormat="1" applyFont="1" applyFill="1"/>
    <xf numFmtId="0" fontId="11" fillId="11" borderId="0" xfId="0" applyFont="1" applyFill="1"/>
    <xf numFmtId="0" fontId="8" fillId="7" borderId="11" xfId="0" applyFont="1" applyFill="1" applyBorder="1" applyAlignment="1">
      <alignment wrapText="1"/>
    </xf>
    <xf numFmtId="0" fontId="8" fillId="7" borderId="12" xfId="0" applyFont="1" applyFill="1" applyBorder="1" applyAlignment="1">
      <alignment wrapText="1"/>
    </xf>
    <xf numFmtId="0" fontId="6" fillId="9" borderId="0" xfId="0" applyFont="1" applyFill="1" applyAlignment="1">
      <alignment wrapText="1"/>
    </xf>
    <xf numFmtId="0" fontId="8" fillId="9" borderId="0" xfId="0" applyFont="1" applyFill="1" applyAlignment="1">
      <alignment wrapText="1"/>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lgn="ctr">
              <a:defRPr lang="en-US"/>
            </a:pPr>
            <a:r>
              <a:rPr lang="en-US" baseline="0"/>
              <a:t>Bharat  Efficiency and Long Term Asset Turnover</a:t>
            </a:r>
            <a:endParaRPr lang="en-US"/>
          </a:p>
        </c:rich>
      </c:tx>
      <c:layout>
        <c:manualLayout>
          <c:xMode val="edge"/>
          <c:yMode val="edge"/>
          <c:x val="0.15304679409481342"/>
          <c:y val="3.9928712202466007E-2"/>
        </c:manualLayout>
      </c:layout>
      <c:overlay val="1"/>
    </c:title>
    <c:plotArea>
      <c:layout>
        <c:manualLayout>
          <c:layoutTarget val="inner"/>
          <c:xMode val="edge"/>
          <c:yMode val="edge"/>
          <c:x val="0.13533381851131601"/>
          <c:y val="0.13782524608483004"/>
          <c:w val="0.71612071353281581"/>
          <c:h val="0.60927599228913543"/>
        </c:manualLayout>
      </c:layout>
      <c:lineChart>
        <c:grouping val="standard"/>
        <c:ser>
          <c:idx val="1"/>
          <c:order val="1"/>
          <c:tx>
            <c:strRef>
              <c:f>'MC-DCF'!$A$65</c:f>
              <c:strCache>
                <c:ptCount val="1"/>
                <c:pt idx="0">
                  <c:v>Useful Life</c:v>
                </c:pt>
              </c:strCache>
            </c:strRef>
          </c:tx>
          <c:marker>
            <c:symbol val="none"/>
          </c:marker>
          <c:cat>
            <c:numRef>
              <c:f>'MC-DCF'!$B$63:$P$63</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'MC-DCF'!$B$65:$P$65</c:f>
              <c:numCache>
                <c:formatCode>0.00</c:formatCode>
                <c:ptCount val="15"/>
                <c:pt idx="0">
                  <c:v>11.935777298568906</c:v>
                </c:pt>
                <c:pt idx="1">
                  <c:v>12.480536690409142</c:v>
                </c:pt>
                <c:pt idx="2">
                  <c:v>11.491310558266871</c:v>
                </c:pt>
                <c:pt idx="3">
                  <c:v>9.5235420683488421</c:v>
                </c:pt>
                <c:pt idx="4">
                  <c:v>10.456845648694884</c:v>
                </c:pt>
                <c:pt idx="5">
                  <c:v>8.9133957349110347</c:v>
                </c:pt>
                <c:pt idx="6">
                  <c:v>10.315805773697599</c:v>
                </c:pt>
                <c:pt idx="7">
                  <c:v>11.6423063742289</c:v>
                </c:pt>
                <c:pt idx="8">
                  <c:v>11.719368651471804</c:v>
                </c:pt>
                <c:pt idx="9">
                  <c:v>11.722740010014142</c:v>
                </c:pt>
                <c:pt idx="10">
                  <c:v>11.657036372740128</c:v>
                </c:pt>
                <c:pt idx="11">
                  <c:v>11.597305793400116</c:v>
                </c:pt>
                <c:pt idx="12">
                  <c:v>11.543005266727379</c:v>
                </c:pt>
                <c:pt idx="13">
                  <c:v>11.493641151570342</c:v>
                </c:pt>
                <c:pt idx="14">
                  <c:v>11.448764683245765</c:v>
                </c:pt>
              </c:numCache>
            </c:numRef>
          </c:val>
          <c:extLst xmlns:c16r2="http://schemas.microsoft.com/office/drawing/2015/06/chart">
            <c:ext xmlns:c16="http://schemas.microsoft.com/office/drawing/2014/chart" uri="{C3380CC4-5D6E-409C-BE32-E72D297353CC}">
              <c16:uniqueId val="{00000000-3F7B-4769-837D-2650F2FC7857}"/>
            </c:ext>
          </c:extLst>
        </c:ser>
        <c:marker val="1"/>
        <c:axId val="74548736"/>
        <c:axId val="74550272"/>
      </c:lineChart>
      <c:lineChart>
        <c:grouping val="standard"/>
        <c:ser>
          <c:idx val="0"/>
          <c:order val="0"/>
          <c:tx>
            <c:strRef>
              <c:f>'MC-DCF'!$A$64</c:f>
              <c:strCache>
                <c:ptCount val="1"/>
                <c:pt idx="0">
                  <c:v>LTAT</c:v>
                </c:pt>
              </c:strCache>
            </c:strRef>
          </c:tx>
          <c:marker>
            <c:symbol val="none"/>
          </c:marker>
          <c:cat>
            <c:numRef>
              <c:f>'MC-DCF'!$B$63:$P$63</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'MC-DCF'!$B$64:$P$64</c:f>
              <c:numCache>
                <c:formatCode>0.00</c:formatCode>
                <c:ptCount val="15"/>
                <c:pt idx="0">
                  <c:v>1.6931890599233959</c:v>
                </c:pt>
                <c:pt idx="1">
                  <c:v>1.6904559028469042</c:v>
                </c:pt>
                <c:pt idx="2">
                  <c:v>1.5058163323440907</c:v>
                </c:pt>
                <c:pt idx="3">
                  <c:v>2.0072296438872246</c:v>
                </c:pt>
                <c:pt idx="4">
                  <c:v>2.0480134678357791</c:v>
                </c:pt>
                <c:pt idx="5">
                  <c:v>1.7191641548547523</c:v>
                </c:pt>
                <c:pt idx="6">
                  <c:v>1.3971813709722383</c:v>
                </c:pt>
                <c:pt idx="7">
                  <c:v>1.5637211253302328</c:v>
                </c:pt>
                <c:pt idx="8">
                  <c:v>1.6955547217666422</c:v>
                </c:pt>
                <c:pt idx="9">
                  <c:v>1.7060857771233529</c:v>
                </c:pt>
                <c:pt idx="10">
                  <c:v>1.7157019469176413</c:v>
                </c:pt>
                <c:pt idx="11">
                  <c:v>1.7245384709422558</c:v>
                </c:pt>
                <c:pt idx="12">
                  <c:v>1.732651033058942</c:v>
                </c:pt>
                <c:pt idx="13">
                  <c:v>1.7400926074038303</c:v>
                </c:pt>
                <c:pt idx="14">
                  <c:v>1.7469133616894228</c:v>
                </c:pt>
              </c:numCache>
            </c:numRef>
          </c:val>
          <c:extLst xmlns:c16r2="http://schemas.microsoft.com/office/drawing/2015/06/chart">
            <c:ext xmlns:c16="http://schemas.microsoft.com/office/drawing/2014/chart" uri="{C3380CC4-5D6E-409C-BE32-E72D297353CC}">
              <c16:uniqueId val="{00000001-3F7B-4769-837D-2650F2FC7857}"/>
            </c:ext>
          </c:extLst>
        </c:ser>
        <c:marker val="1"/>
        <c:axId val="74558464"/>
        <c:axId val="74556928"/>
      </c:lineChart>
      <c:dateAx>
        <c:axId val="74548736"/>
        <c:scaling>
          <c:orientation val="minMax"/>
        </c:scaling>
        <c:axPos val="b"/>
        <c:numFmt formatCode="General" sourceLinked="1"/>
        <c:tickLblPos val="nextTo"/>
        <c:txPr>
          <a:bodyPr/>
          <a:lstStyle/>
          <a:p>
            <a:pPr>
              <a:defRPr lang="en-US" sz="1200"/>
            </a:pPr>
            <a:endParaRPr lang="en-US"/>
          </a:p>
        </c:txPr>
        <c:crossAx val="74550272"/>
        <c:crosses val="autoZero"/>
        <c:lblOffset val="100"/>
        <c:baseTimeUnit val="days"/>
      </c:dateAx>
      <c:valAx>
        <c:axId val="74550272"/>
        <c:scaling>
          <c:orientation val="minMax"/>
        </c:scaling>
        <c:axPos val="l"/>
        <c:title>
          <c:tx>
            <c:rich>
              <a:bodyPr rot="-5400000" vert="horz"/>
              <a:lstStyle/>
              <a:p>
                <a:pPr>
                  <a:defRPr lang="en-US" sz="1400"/>
                </a:pPr>
                <a:r>
                  <a:rPr lang="en-US" sz="1400">
                    <a:solidFill>
                      <a:srgbClr val="C00000"/>
                    </a:solidFill>
                  </a:rPr>
                  <a:t>Useful Life</a:t>
                </a:r>
              </a:p>
            </c:rich>
          </c:tx>
        </c:title>
        <c:numFmt formatCode="0.00" sourceLinked="1"/>
        <c:tickLblPos val="nextTo"/>
        <c:txPr>
          <a:bodyPr/>
          <a:lstStyle/>
          <a:p>
            <a:pPr>
              <a:defRPr lang="en-US" sz="1200">
                <a:solidFill>
                  <a:srgbClr val="C00000"/>
                </a:solidFill>
              </a:defRPr>
            </a:pPr>
            <a:endParaRPr lang="en-US"/>
          </a:p>
        </c:txPr>
        <c:crossAx val="74548736"/>
        <c:crosses val="autoZero"/>
        <c:crossBetween val="between"/>
      </c:valAx>
      <c:valAx>
        <c:axId val="74556928"/>
        <c:scaling>
          <c:orientation val="minMax"/>
        </c:scaling>
        <c:axPos val="r"/>
        <c:numFmt formatCode="0.00" sourceLinked="1"/>
        <c:tickLblPos val="nextTo"/>
        <c:txPr>
          <a:bodyPr/>
          <a:lstStyle/>
          <a:p>
            <a:pPr>
              <a:defRPr lang="en-US"/>
            </a:pPr>
            <a:endParaRPr lang="en-US"/>
          </a:p>
        </c:txPr>
        <c:crossAx val="74558464"/>
        <c:crosses val="max"/>
        <c:crossBetween val="between"/>
      </c:valAx>
      <c:catAx>
        <c:axId val="74558464"/>
        <c:scaling>
          <c:orientation val="minMax"/>
        </c:scaling>
        <c:delete val="1"/>
        <c:axPos val="b"/>
        <c:numFmt formatCode="General" sourceLinked="1"/>
        <c:tickLblPos val="nextTo"/>
        <c:crossAx val="74556928"/>
        <c:crosses val="autoZero"/>
        <c:auto val="1"/>
        <c:lblAlgn val="ctr"/>
        <c:lblOffset val="100"/>
      </c:catAx>
    </c:plotArea>
    <c:legend>
      <c:legendPos val="r"/>
      <c:layout>
        <c:manualLayout>
          <c:xMode val="edge"/>
          <c:yMode val="edge"/>
          <c:x val="0.60711099817766856"/>
          <c:y val="0.16036947308472421"/>
          <c:w val="0.14988417129360915"/>
          <c:h val="0.15734141083090475"/>
        </c:manualLayout>
      </c:layout>
      <c:txPr>
        <a:bodyPr/>
        <a:lstStyle/>
        <a:p>
          <a:pPr>
            <a:defRPr lang="en-US" sz="1200"/>
          </a:pPr>
          <a:endParaRPr lang="en-US"/>
        </a:p>
      </c:txPr>
    </c:legend>
    <c:plotVisOnly val="1"/>
    <c:dispBlanksAs val="gap"/>
  </c:chart>
  <c:printSettings>
    <c:headerFooter/>
    <c:pageMargins b="0.75000000000000144" l="0.70000000000000062" r="0.70000000000000062" t="0.75000000000000144"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lgn="ctr">
              <a:defRPr lang="en-US"/>
            </a:pPr>
            <a:r>
              <a:rPr lang="en-US" baseline="0"/>
              <a:t>  Efficiency and Long Term Asset Turnover</a:t>
            </a:r>
            <a:endParaRPr lang="en-US"/>
          </a:p>
        </c:rich>
      </c:tx>
      <c:layout>
        <c:manualLayout>
          <c:xMode val="edge"/>
          <c:yMode val="edge"/>
          <c:x val="0.15304679409481348"/>
          <c:y val="3.9928712202466007E-2"/>
        </c:manualLayout>
      </c:layout>
      <c:overlay val="1"/>
    </c:title>
    <c:plotArea>
      <c:layout>
        <c:manualLayout>
          <c:layoutTarget val="inner"/>
          <c:xMode val="edge"/>
          <c:yMode val="edge"/>
          <c:x val="0.13533381851131601"/>
          <c:y val="0.13782524608483004"/>
          <c:w val="0.71612071353281603"/>
          <c:h val="0.60927599228913576"/>
        </c:manualLayout>
      </c:layout>
      <c:lineChart>
        <c:grouping val="standard"/>
        <c:ser>
          <c:idx val="1"/>
          <c:order val="1"/>
          <c:tx>
            <c:strRef>
              <c:f>'MC-DCF'!$A$65</c:f>
              <c:strCache>
                <c:ptCount val="1"/>
                <c:pt idx="0">
                  <c:v>Useful Life</c:v>
                </c:pt>
              </c:strCache>
            </c:strRef>
          </c:tx>
          <c:marker>
            <c:symbol val="none"/>
          </c:marker>
          <c:cat>
            <c:numRef>
              <c:f>'MC-DCF'!$B$63:$P$63</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'MC-DCF'!$B$65:$P$65</c:f>
              <c:numCache>
                <c:formatCode>0.00</c:formatCode>
                <c:ptCount val="15"/>
                <c:pt idx="0">
                  <c:v>11.935777298568906</c:v>
                </c:pt>
                <c:pt idx="1">
                  <c:v>12.480536690409142</c:v>
                </c:pt>
                <c:pt idx="2">
                  <c:v>11.491310558266871</c:v>
                </c:pt>
                <c:pt idx="3">
                  <c:v>9.5235420683488421</c:v>
                </c:pt>
                <c:pt idx="4">
                  <c:v>10.456845648694884</c:v>
                </c:pt>
                <c:pt idx="5">
                  <c:v>8.9133957349110347</c:v>
                </c:pt>
                <c:pt idx="6">
                  <c:v>10.315805773697599</c:v>
                </c:pt>
                <c:pt idx="7">
                  <c:v>11.6423063742289</c:v>
                </c:pt>
                <c:pt idx="8">
                  <c:v>11.719368651471804</c:v>
                </c:pt>
                <c:pt idx="9">
                  <c:v>11.722740010014142</c:v>
                </c:pt>
                <c:pt idx="10">
                  <c:v>11.657036372740128</c:v>
                </c:pt>
                <c:pt idx="11">
                  <c:v>11.597305793400116</c:v>
                </c:pt>
                <c:pt idx="12">
                  <c:v>11.543005266727379</c:v>
                </c:pt>
                <c:pt idx="13">
                  <c:v>11.493641151570342</c:v>
                </c:pt>
                <c:pt idx="14">
                  <c:v>11.448764683245765</c:v>
                </c:pt>
              </c:numCache>
            </c:numRef>
          </c:val>
          <c:extLst xmlns:c16r2="http://schemas.microsoft.com/office/drawing/2015/06/chart">
            <c:ext xmlns:c16="http://schemas.microsoft.com/office/drawing/2014/chart" uri="{C3380CC4-5D6E-409C-BE32-E72D297353CC}">
              <c16:uniqueId val="{00000000-E425-4668-AC59-BDDE15BB9EA1}"/>
            </c:ext>
          </c:extLst>
        </c:ser>
        <c:marker val="1"/>
        <c:axId val="74642944"/>
        <c:axId val="74644480"/>
      </c:lineChart>
      <c:lineChart>
        <c:grouping val="standard"/>
        <c:ser>
          <c:idx val="0"/>
          <c:order val="0"/>
          <c:tx>
            <c:strRef>
              <c:f>'MC-DCF'!$A$64</c:f>
              <c:strCache>
                <c:ptCount val="1"/>
                <c:pt idx="0">
                  <c:v>LTAT</c:v>
                </c:pt>
              </c:strCache>
            </c:strRef>
          </c:tx>
          <c:marker>
            <c:symbol val="none"/>
          </c:marker>
          <c:cat>
            <c:numRef>
              <c:f>'MC-DCF'!$B$63:$P$63</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'MC-DCF'!$B$64:$P$64</c:f>
              <c:numCache>
                <c:formatCode>0.00</c:formatCode>
                <c:ptCount val="15"/>
                <c:pt idx="0">
                  <c:v>1.6931890599233959</c:v>
                </c:pt>
                <c:pt idx="1">
                  <c:v>1.6904559028469042</c:v>
                </c:pt>
                <c:pt idx="2">
                  <c:v>1.5058163323440907</c:v>
                </c:pt>
                <c:pt idx="3">
                  <c:v>2.0072296438872246</c:v>
                </c:pt>
                <c:pt idx="4">
                  <c:v>2.0480134678357791</c:v>
                </c:pt>
                <c:pt idx="5">
                  <c:v>1.7191641548547523</c:v>
                </c:pt>
                <c:pt idx="6">
                  <c:v>1.3971813709722383</c:v>
                </c:pt>
                <c:pt idx="7">
                  <c:v>1.5637211253302328</c:v>
                </c:pt>
                <c:pt idx="8">
                  <c:v>1.6955547217666422</c:v>
                </c:pt>
                <c:pt idx="9">
                  <c:v>1.7060857771233529</c:v>
                </c:pt>
                <c:pt idx="10">
                  <c:v>1.7157019469176413</c:v>
                </c:pt>
                <c:pt idx="11">
                  <c:v>1.7245384709422558</c:v>
                </c:pt>
                <c:pt idx="12">
                  <c:v>1.732651033058942</c:v>
                </c:pt>
                <c:pt idx="13">
                  <c:v>1.7400926074038303</c:v>
                </c:pt>
                <c:pt idx="14">
                  <c:v>1.7469133616894228</c:v>
                </c:pt>
              </c:numCache>
            </c:numRef>
          </c:val>
          <c:extLst xmlns:c16r2="http://schemas.microsoft.com/office/drawing/2015/06/chart">
            <c:ext xmlns:c16="http://schemas.microsoft.com/office/drawing/2014/chart" uri="{C3380CC4-5D6E-409C-BE32-E72D297353CC}">
              <c16:uniqueId val="{00000001-E425-4668-AC59-BDDE15BB9EA1}"/>
            </c:ext>
          </c:extLst>
        </c:ser>
        <c:marker val="1"/>
        <c:axId val="74652288"/>
        <c:axId val="74650752"/>
      </c:lineChart>
      <c:dateAx>
        <c:axId val="74642944"/>
        <c:scaling>
          <c:orientation val="minMax"/>
        </c:scaling>
        <c:axPos val="b"/>
        <c:numFmt formatCode="General" sourceLinked="1"/>
        <c:tickLblPos val="nextTo"/>
        <c:txPr>
          <a:bodyPr/>
          <a:lstStyle/>
          <a:p>
            <a:pPr>
              <a:defRPr lang="en-US" sz="1200"/>
            </a:pPr>
            <a:endParaRPr lang="en-US"/>
          </a:p>
        </c:txPr>
        <c:crossAx val="74644480"/>
        <c:crosses val="autoZero"/>
        <c:lblOffset val="100"/>
        <c:baseTimeUnit val="days"/>
      </c:dateAx>
      <c:valAx>
        <c:axId val="74644480"/>
        <c:scaling>
          <c:orientation val="minMax"/>
        </c:scaling>
        <c:axPos val="l"/>
        <c:title>
          <c:tx>
            <c:rich>
              <a:bodyPr rot="-5400000" vert="horz"/>
              <a:lstStyle/>
              <a:p>
                <a:pPr>
                  <a:defRPr lang="en-US" sz="1400"/>
                </a:pPr>
                <a:r>
                  <a:rPr lang="en-US" sz="1400">
                    <a:solidFill>
                      <a:srgbClr val="C00000"/>
                    </a:solidFill>
                  </a:rPr>
                  <a:t>Useful Life</a:t>
                </a:r>
              </a:p>
            </c:rich>
          </c:tx>
        </c:title>
        <c:numFmt formatCode="0.00" sourceLinked="1"/>
        <c:tickLblPos val="nextTo"/>
        <c:txPr>
          <a:bodyPr/>
          <a:lstStyle/>
          <a:p>
            <a:pPr>
              <a:defRPr lang="en-US" sz="1200">
                <a:solidFill>
                  <a:srgbClr val="C00000"/>
                </a:solidFill>
              </a:defRPr>
            </a:pPr>
            <a:endParaRPr lang="en-US"/>
          </a:p>
        </c:txPr>
        <c:crossAx val="74642944"/>
        <c:crosses val="autoZero"/>
        <c:crossBetween val="between"/>
      </c:valAx>
      <c:valAx>
        <c:axId val="74650752"/>
        <c:scaling>
          <c:orientation val="minMax"/>
        </c:scaling>
        <c:axPos val="r"/>
        <c:numFmt formatCode="0.00" sourceLinked="1"/>
        <c:tickLblPos val="nextTo"/>
        <c:txPr>
          <a:bodyPr/>
          <a:lstStyle/>
          <a:p>
            <a:pPr>
              <a:defRPr lang="en-US"/>
            </a:pPr>
            <a:endParaRPr lang="en-US"/>
          </a:p>
        </c:txPr>
        <c:crossAx val="74652288"/>
        <c:crosses val="max"/>
        <c:crossBetween val="between"/>
      </c:valAx>
      <c:catAx>
        <c:axId val="74652288"/>
        <c:scaling>
          <c:orientation val="minMax"/>
        </c:scaling>
        <c:delete val="1"/>
        <c:axPos val="b"/>
        <c:numFmt formatCode="General" sourceLinked="1"/>
        <c:tickLblPos val="nextTo"/>
        <c:crossAx val="74650752"/>
        <c:crosses val="autoZero"/>
        <c:auto val="1"/>
        <c:lblAlgn val="ctr"/>
        <c:lblOffset val="100"/>
      </c:catAx>
    </c:plotArea>
    <c:legend>
      <c:legendPos val="r"/>
      <c:layout>
        <c:manualLayout>
          <c:xMode val="edge"/>
          <c:yMode val="edge"/>
          <c:x val="0.60711099817766856"/>
          <c:y val="0.16036947308472421"/>
          <c:w val="0.14988417129360915"/>
          <c:h val="0.15734141083090486"/>
        </c:manualLayout>
      </c:layout>
      <c:txPr>
        <a:bodyPr/>
        <a:lstStyle/>
        <a:p>
          <a:pPr>
            <a:defRPr lang="en-US" sz="1200"/>
          </a:pPr>
          <a:endParaRPr lang="en-US"/>
        </a:p>
      </c:txPr>
    </c:legend>
    <c:plotVisOnly val="1"/>
    <c:dispBlanksAs val="gap"/>
  </c:chart>
  <c:printSettings>
    <c:headerFooter/>
    <c:pageMargins b="0.75000000000000167" l="0.70000000000000062" r="0.70000000000000062" t="0.75000000000000167"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gif"/></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369094</xdr:colOff>
      <xdr:row>18</xdr:row>
      <xdr:rowOff>178594</xdr:rowOff>
    </xdr:from>
    <xdr:to>
      <xdr:col>0</xdr:col>
      <xdr:colOff>2336007</xdr:colOff>
      <xdr:row>31</xdr:row>
      <xdr:rowOff>45244</xdr:rowOff>
    </xdr:to>
    <xdr:pic>
      <xdr:nvPicPr>
        <xdr:cNvPr id="6145" name="Picture 1">
          <a:extLst>
            <a:ext uri="{FF2B5EF4-FFF2-40B4-BE49-F238E27FC236}">
              <a16:creationId xmlns="" xmlns:a16="http://schemas.microsoft.com/office/drawing/2014/main" id="{00000000-0008-0000-0000-0000011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69094" y="3607594"/>
          <a:ext cx="1966913" cy="2343150"/>
        </a:xfrm>
        <a:prstGeom prst="rect">
          <a:avLst/>
        </a:prstGeom>
        <a:noFill/>
        <a:ln w="1">
          <a:noFill/>
          <a:miter lim="800000"/>
          <a:headEnd/>
          <a:tailEnd type="none" w="med" len="med"/>
        </a:ln>
        <a:effectLst/>
      </xdr:spPr>
    </xdr:pic>
    <xdr:clientData/>
  </xdr:twoCellAnchor>
  <xdr:twoCellAnchor editAs="oneCell">
    <xdr:from>
      <xdr:col>3</xdr:col>
      <xdr:colOff>95250</xdr:colOff>
      <xdr:row>8</xdr:row>
      <xdr:rowOff>190499</xdr:rowOff>
    </xdr:from>
    <xdr:to>
      <xdr:col>23</xdr:col>
      <xdr:colOff>296966</xdr:colOff>
      <xdr:row>43</xdr:row>
      <xdr:rowOff>119062</xdr:rowOff>
    </xdr:to>
    <xdr:pic>
      <xdr:nvPicPr>
        <xdr:cNvPr id="5" name="Picture 4" descr="bhART.PNG">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4964906" y="1714499"/>
          <a:ext cx="12107966" cy="6596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76200</xdr:colOff>
      <xdr:row>3</xdr:row>
      <xdr:rowOff>76200</xdr:rowOff>
    </xdr:to>
    <xdr:pic>
      <xdr:nvPicPr>
        <xdr:cNvPr id="11269" name="Picture 5" descr="https://img-d05.moneycontrol.co.in/images/blank.gif">
          <a:extLst>
            <a:ext uri="{FF2B5EF4-FFF2-40B4-BE49-F238E27FC236}">
              <a16:creationId xmlns="" xmlns:a16="http://schemas.microsoft.com/office/drawing/2014/main" id="{00000000-0008-0000-0700-000005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571625"/>
          <a:ext cx="76200" cy="76200"/>
        </a:xfrm>
        <a:prstGeom prst="rect">
          <a:avLst/>
        </a:prstGeom>
        <a:noFill/>
      </xdr:spPr>
    </xdr:pic>
    <xdr:clientData/>
  </xdr:twoCellAnchor>
  <xdr:twoCellAnchor editAs="oneCell">
    <xdr:from>
      <xdr:col>0</xdr:col>
      <xdr:colOff>0</xdr:colOff>
      <xdr:row>5</xdr:row>
      <xdr:rowOff>0</xdr:rowOff>
    </xdr:from>
    <xdr:to>
      <xdr:col>0</xdr:col>
      <xdr:colOff>76200</xdr:colOff>
      <xdr:row>5</xdr:row>
      <xdr:rowOff>76200</xdr:rowOff>
    </xdr:to>
    <xdr:pic>
      <xdr:nvPicPr>
        <xdr:cNvPr id="11270" name="Picture 6" descr="https://img-d05.moneycontrol.co.in/images/blank.gif">
          <a:extLst>
            <a:ext uri="{FF2B5EF4-FFF2-40B4-BE49-F238E27FC236}">
              <a16:creationId xmlns="" xmlns:a16="http://schemas.microsoft.com/office/drawing/2014/main" id="{00000000-0008-0000-0700-000006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952625"/>
          <a:ext cx="76200" cy="76200"/>
        </a:xfrm>
        <a:prstGeom prst="rect">
          <a:avLst/>
        </a:prstGeom>
        <a:noFill/>
      </xdr:spPr>
    </xdr:pic>
    <xdr:clientData/>
  </xdr:twoCellAnchor>
  <xdr:twoCellAnchor editAs="oneCell">
    <xdr:from>
      <xdr:col>6</xdr:col>
      <xdr:colOff>0</xdr:colOff>
      <xdr:row>3</xdr:row>
      <xdr:rowOff>0</xdr:rowOff>
    </xdr:from>
    <xdr:to>
      <xdr:col>6</xdr:col>
      <xdr:colOff>76200</xdr:colOff>
      <xdr:row>3</xdr:row>
      <xdr:rowOff>76200</xdr:rowOff>
    </xdr:to>
    <xdr:pic>
      <xdr:nvPicPr>
        <xdr:cNvPr id="11271" name="Picture 7" descr="https://img-d05.moneycontrol.co.in/images/blank.gif">
          <a:extLst>
            <a:ext uri="{FF2B5EF4-FFF2-40B4-BE49-F238E27FC236}">
              <a16:creationId xmlns="" xmlns:a16="http://schemas.microsoft.com/office/drawing/2014/main" id="{00000000-0008-0000-0700-000007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705600" y="1809750"/>
          <a:ext cx="76200" cy="76200"/>
        </a:xfrm>
        <a:prstGeom prst="rect">
          <a:avLst/>
        </a:prstGeom>
        <a:noFill/>
      </xdr:spPr>
    </xdr:pic>
    <xdr:clientData/>
  </xdr:twoCellAnchor>
  <xdr:twoCellAnchor editAs="oneCell">
    <xdr:from>
      <xdr:col>6</xdr:col>
      <xdr:colOff>0</xdr:colOff>
      <xdr:row>5</xdr:row>
      <xdr:rowOff>0</xdr:rowOff>
    </xdr:from>
    <xdr:to>
      <xdr:col>6</xdr:col>
      <xdr:colOff>76200</xdr:colOff>
      <xdr:row>5</xdr:row>
      <xdr:rowOff>76200</xdr:rowOff>
    </xdr:to>
    <xdr:pic>
      <xdr:nvPicPr>
        <xdr:cNvPr id="11272" name="Picture 8" descr="https://img-d05.moneycontrol.co.in/images/blank.gif">
          <a:extLst>
            <a:ext uri="{FF2B5EF4-FFF2-40B4-BE49-F238E27FC236}">
              <a16:creationId xmlns="" xmlns:a16="http://schemas.microsoft.com/office/drawing/2014/main" id="{00000000-0008-0000-0700-000008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705600" y="2190750"/>
          <a:ext cx="76200" cy="76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416718</xdr:colOff>
      <xdr:row>29</xdr:row>
      <xdr:rowOff>142876</xdr:rowOff>
    </xdr:from>
    <xdr:to>
      <xdr:col>27</xdr:col>
      <xdr:colOff>178593</xdr:colOff>
      <xdr:row>47</xdr:row>
      <xdr:rowOff>23812</xdr:rowOff>
    </xdr:to>
    <xdr:graphicFrame macro="">
      <xdr:nvGraphicFramePr>
        <xdr:cNvPr id="5" name="Chart 4">
          <a:extLst>
            <a:ext uri="{FF2B5EF4-FFF2-40B4-BE49-F238E27FC236}">
              <a16:creationId xmlns=""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104775</xdr:colOff>
      <xdr:row>2</xdr:row>
      <xdr:rowOff>180975</xdr:rowOff>
    </xdr:from>
    <xdr:to>
      <xdr:col>10</xdr:col>
      <xdr:colOff>790574</xdr:colOff>
      <xdr:row>21</xdr:row>
      <xdr:rowOff>161925</xdr:rowOff>
    </xdr:to>
    <xdr:pic>
      <xdr:nvPicPr>
        <xdr:cNvPr id="4" name="Picture 3" descr="Now.PNG"/>
        <xdr:cNvPicPr>
          <a:picLocks noChangeAspect="1"/>
        </xdr:cNvPicPr>
      </xdr:nvPicPr>
      <xdr:blipFill>
        <a:blip xmlns:r="http://schemas.openxmlformats.org/officeDocument/2006/relationships" r:embed="rId2"/>
        <a:stretch>
          <a:fillRect/>
        </a:stretch>
      </xdr:blipFill>
      <xdr:spPr>
        <a:xfrm>
          <a:off x="6048375" y="561975"/>
          <a:ext cx="6057899" cy="360045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0.51315</cdr:x>
      <cdr:y>0.18128</cdr:y>
    </cdr:from>
    <cdr:to>
      <cdr:x>0.51484</cdr:x>
      <cdr:y>0.78823</cdr:y>
    </cdr:to>
    <cdr:sp macro="" textlink="">
      <cdr:nvSpPr>
        <cdr:cNvPr id="7" name="Straight Connector 6"/>
        <cdr:cNvSpPr/>
      </cdr:nvSpPr>
      <cdr:spPr>
        <a:xfrm xmlns:a="http://schemas.openxmlformats.org/drawingml/2006/main" flipV="1">
          <a:off x="3543603" y="600019"/>
          <a:ext cx="11670" cy="200896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0.29103</cdr:x>
      <cdr:y>0.14171</cdr:y>
    </cdr:from>
    <cdr:to>
      <cdr:x>0.51269</cdr:x>
      <cdr:y>0.22193</cdr:y>
    </cdr:to>
    <cdr:sp macro="" textlink="">
      <cdr:nvSpPr>
        <cdr:cNvPr id="8" name="TextBox 7"/>
        <cdr:cNvSpPr txBox="1"/>
      </cdr:nvSpPr>
      <cdr:spPr>
        <a:xfrm xmlns:a="http://schemas.openxmlformats.org/drawingml/2006/main">
          <a:off x="2047873" y="631030"/>
          <a:ext cx="1559721" cy="3571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Historical       Projected</a:t>
          </a:r>
        </a:p>
      </cdr:txBody>
    </cdr:sp>
  </cdr:relSizeAnchor>
  <cdr:relSizeAnchor xmlns:cdr="http://schemas.openxmlformats.org/drawingml/2006/chartDrawing">
    <cdr:from>
      <cdr:x>0.10998</cdr:x>
      <cdr:y>0.84492</cdr:y>
    </cdr:from>
    <cdr:to>
      <cdr:x>0.89679</cdr:x>
      <cdr:y>0.9893</cdr:y>
    </cdr:to>
    <cdr:sp macro="" textlink="">
      <cdr:nvSpPr>
        <cdr:cNvPr id="10" name="TextBox 9"/>
        <cdr:cNvSpPr txBox="1"/>
      </cdr:nvSpPr>
      <cdr:spPr>
        <a:xfrm xmlns:a="http://schemas.openxmlformats.org/drawingml/2006/main">
          <a:off x="773905" y="3762375"/>
          <a:ext cx="5536407" cy="6429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Figure</a:t>
          </a:r>
          <a:r>
            <a:rPr lang="en-US" sz="1100" b="1" baseline="0"/>
            <a:t> 1 - Historical long term asset turnovers reflect the firm's growth through acquisition. </a:t>
          </a:r>
          <a:endParaRPr lang="en-US" sz="1100" b="1"/>
        </a:p>
        <a:p xmlns:a="http://schemas.openxmlformats.org/drawingml/2006/main">
          <a:r>
            <a:rPr lang="en-US" sz="1100"/>
            <a:t>Source: </a:t>
          </a:r>
          <a:r>
            <a:rPr lang="en-US" sz="1100" b="0" i="0">
              <a:latin typeface="+mn-lt"/>
              <a:ea typeface="+mn-ea"/>
              <a:cs typeface="+mn-cs"/>
            </a:rPr>
            <a:t>Gilead</a:t>
          </a:r>
          <a:r>
            <a:rPr lang="en-US" sz="1100" b="0" i="0" baseline="0">
              <a:latin typeface="+mn-lt"/>
              <a:ea typeface="+mn-ea"/>
              <a:cs typeface="+mn-cs"/>
            </a:rPr>
            <a:t> Sciences, Inc. </a:t>
          </a:r>
          <a:r>
            <a:rPr lang="en-US" sz="1100" b="0" i="0">
              <a:latin typeface="+mn-lt"/>
              <a:ea typeface="+mn-ea"/>
              <a:cs typeface="+mn-cs"/>
            </a:rPr>
            <a:t>(2016). </a:t>
          </a:r>
          <a:r>
            <a:rPr lang="en-US" sz="1100" b="0" i="1">
              <a:latin typeface="+mn-lt"/>
              <a:ea typeface="+mn-ea"/>
              <a:cs typeface="+mn-cs"/>
            </a:rPr>
            <a:t>Form 10-K 2011-2016</a:t>
          </a:r>
          <a:r>
            <a:rPr lang="en-US" sz="1100" b="0" i="0">
              <a:latin typeface="+mn-lt"/>
              <a:ea typeface="+mn-ea"/>
              <a:cs typeface="+mn-cs"/>
            </a:rPr>
            <a:t>. Retrieved from SEC EDGAR website http://www.sec.gov/edgar.shtml</a:t>
          </a:r>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15</xdr:col>
      <xdr:colOff>416718</xdr:colOff>
      <xdr:row>29</xdr:row>
      <xdr:rowOff>142876</xdr:rowOff>
    </xdr:from>
    <xdr:to>
      <xdr:col>27</xdr:col>
      <xdr:colOff>178593</xdr:colOff>
      <xdr:row>47</xdr:row>
      <xdr:rowOff>23812</xdr:rowOff>
    </xdr:to>
    <xdr:graphicFrame macro="">
      <xdr:nvGraphicFramePr>
        <xdr:cNvPr id="2" name="Chart 1">
          <a:extLst>
            <a:ext uri="{FF2B5EF4-FFF2-40B4-BE49-F238E27FC236}">
              <a16:creationId xmlns=""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333375</xdr:colOff>
      <xdr:row>3</xdr:row>
      <xdr:rowOff>38101</xdr:rowOff>
    </xdr:from>
    <xdr:to>
      <xdr:col>10</xdr:col>
      <xdr:colOff>228600</xdr:colOff>
      <xdr:row>21</xdr:row>
      <xdr:rowOff>152401</xdr:rowOff>
    </xdr:to>
    <xdr:pic>
      <xdr:nvPicPr>
        <xdr:cNvPr id="5" name="Picture 4" descr="before.PNG"/>
        <xdr:cNvPicPr>
          <a:picLocks noChangeAspect="1"/>
        </xdr:cNvPicPr>
      </xdr:nvPicPr>
      <xdr:blipFill>
        <a:blip xmlns:r="http://schemas.openxmlformats.org/officeDocument/2006/relationships" r:embed="rId2"/>
        <a:stretch>
          <a:fillRect/>
        </a:stretch>
      </xdr:blipFill>
      <xdr:spPr>
        <a:xfrm>
          <a:off x="5381625" y="609601"/>
          <a:ext cx="6162675" cy="3543300"/>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0.51315</cdr:x>
      <cdr:y>0.18128</cdr:y>
    </cdr:from>
    <cdr:to>
      <cdr:x>0.51484</cdr:x>
      <cdr:y>0.78823</cdr:y>
    </cdr:to>
    <cdr:sp macro="" textlink="">
      <cdr:nvSpPr>
        <cdr:cNvPr id="7" name="Straight Connector 6"/>
        <cdr:cNvSpPr/>
      </cdr:nvSpPr>
      <cdr:spPr>
        <a:xfrm xmlns:a="http://schemas.openxmlformats.org/drawingml/2006/main" flipV="1">
          <a:off x="3543603" y="600019"/>
          <a:ext cx="11670" cy="200896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0.29103</cdr:x>
      <cdr:y>0.14171</cdr:y>
    </cdr:from>
    <cdr:to>
      <cdr:x>0.51269</cdr:x>
      <cdr:y>0.22193</cdr:y>
    </cdr:to>
    <cdr:sp macro="" textlink="">
      <cdr:nvSpPr>
        <cdr:cNvPr id="8" name="TextBox 7"/>
        <cdr:cNvSpPr txBox="1"/>
      </cdr:nvSpPr>
      <cdr:spPr>
        <a:xfrm xmlns:a="http://schemas.openxmlformats.org/drawingml/2006/main">
          <a:off x="2047873" y="631030"/>
          <a:ext cx="1559721" cy="3571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Historical       Projected</a:t>
          </a:r>
        </a:p>
      </cdr:txBody>
    </cdr:sp>
  </cdr:relSizeAnchor>
  <cdr:relSizeAnchor xmlns:cdr="http://schemas.openxmlformats.org/drawingml/2006/chartDrawing">
    <cdr:from>
      <cdr:x>0.10998</cdr:x>
      <cdr:y>0.84492</cdr:y>
    </cdr:from>
    <cdr:to>
      <cdr:x>0.89679</cdr:x>
      <cdr:y>0.9893</cdr:y>
    </cdr:to>
    <cdr:sp macro="" textlink="">
      <cdr:nvSpPr>
        <cdr:cNvPr id="10" name="TextBox 9"/>
        <cdr:cNvSpPr txBox="1"/>
      </cdr:nvSpPr>
      <cdr:spPr>
        <a:xfrm xmlns:a="http://schemas.openxmlformats.org/drawingml/2006/main">
          <a:off x="773905" y="3762375"/>
          <a:ext cx="5536407" cy="6429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Figure</a:t>
          </a:r>
          <a:r>
            <a:rPr lang="en-US" sz="1100" b="1" baseline="0"/>
            <a:t> 1 - Historical long term asset turnovers reflect the firm's growth through acquisition. </a:t>
          </a:r>
          <a:endParaRPr lang="en-US" sz="1100" b="1"/>
        </a:p>
        <a:p xmlns:a="http://schemas.openxmlformats.org/drawingml/2006/main">
          <a:r>
            <a:rPr lang="en-US" sz="1100"/>
            <a:t>Source: </a:t>
          </a:r>
          <a:r>
            <a:rPr lang="en-US" sz="1100" b="0" i="0">
              <a:latin typeface="+mn-lt"/>
              <a:ea typeface="+mn-ea"/>
              <a:cs typeface="+mn-cs"/>
            </a:rPr>
            <a:t>Gilead</a:t>
          </a:r>
          <a:r>
            <a:rPr lang="en-US" sz="1100" b="0" i="0" baseline="0">
              <a:latin typeface="+mn-lt"/>
              <a:ea typeface="+mn-ea"/>
              <a:cs typeface="+mn-cs"/>
            </a:rPr>
            <a:t> Sciences, Inc. </a:t>
          </a:r>
          <a:r>
            <a:rPr lang="en-US" sz="1100" b="0" i="0">
              <a:latin typeface="+mn-lt"/>
              <a:ea typeface="+mn-ea"/>
              <a:cs typeface="+mn-cs"/>
            </a:rPr>
            <a:t>(2016). </a:t>
          </a:r>
          <a:r>
            <a:rPr lang="en-US" sz="1100" b="0" i="1">
              <a:latin typeface="+mn-lt"/>
              <a:ea typeface="+mn-ea"/>
              <a:cs typeface="+mn-cs"/>
            </a:rPr>
            <a:t>Form 10-K 2011-2016</a:t>
          </a:r>
          <a:r>
            <a:rPr lang="en-US" sz="1100" b="0" i="0">
              <a:latin typeface="+mn-lt"/>
              <a:ea typeface="+mn-ea"/>
              <a:cs typeface="+mn-cs"/>
            </a:rPr>
            <a:t>. Retrieved from SEC EDGAR website http://www.sec.gov/edgar.shtml</a:t>
          </a:r>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13</xdr:col>
      <xdr:colOff>66675</xdr:colOff>
      <xdr:row>12</xdr:row>
      <xdr:rowOff>76200</xdr:rowOff>
    </xdr:from>
    <xdr:to>
      <xdr:col>13</xdr:col>
      <xdr:colOff>76200</xdr:colOff>
      <xdr:row>47</xdr:row>
      <xdr:rowOff>47625</xdr:rowOff>
    </xdr:to>
    <xdr:cxnSp macro="">
      <xdr:nvCxnSpPr>
        <xdr:cNvPr id="3" name="Straight Arrow Connector 2" descr="cd06c911-e3cb-4475-a1a4-661e95a7a52d">
          <a:extLst>
            <a:ext uri="{FF2B5EF4-FFF2-40B4-BE49-F238E27FC236}">
              <a16:creationId xmlns="" xmlns:a16="http://schemas.microsoft.com/office/drawing/2014/main" id="{4824CA78-B659-40DC-BAAF-D8CE079DC064}"/>
            </a:ext>
          </a:extLst>
        </xdr:cNvPr>
        <xdr:cNvCxnSpPr/>
      </xdr:nvCxnSpPr>
      <xdr:spPr>
        <a:xfrm flipH="1">
          <a:off x="9315450" y="2362200"/>
          <a:ext cx="9525" cy="6638925"/>
        </a:xfrm>
        <a:prstGeom prst="straightConnector1">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600076</xdr:colOff>
      <xdr:row>18</xdr:row>
      <xdr:rowOff>85725</xdr:rowOff>
    </xdr:from>
    <xdr:to>
      <xdr:col>14</xdr:col>
      <xdr:colOff>333375</xdr:colOff>
      <xdr:row>18</xdr:row>
      <xdr:rowOff>123825</xdr:rowOff>
    </xdr:to>
    <xdr:cxnSp macro="">
      <xdr:nvCxnSpPr>
        <xdr:cNvPr id="4" name="Straight Arrow Connector 3" descr="bb736645-f519-4968-be54-7befa7e96b28">
          <a:extLst>
            <a:ext uri="{FF2B5EF4-FFF2-40B4-BE49-F238E27FC236}">
              <a16:creationId xmlns="" xmlns:a16="http://schemas.microsoft.com/office/drawing/2014/main" id="{43D4F05A-264C-4AF8-88B0-927933D69DF7}"/>
            </a:ext>
          </a:extLst>
        </xdr:cNvPr>
        <xdr:cNvCxnSpPr/>
      </xdr:nvCxnSpPr>
      <xdr:spPr>
        <a:xfrm flipH="1">
          <a:off x="2181226" y="2943225"/>
          <a:ext cx="8210549" cy="38100"/>
        </a:xfrm>
        <a:prstGeom prst="straightConnector1">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66675</xdr:colOff>
      <xdr:row>64</xdr:row>
      <xdr:rowOff>76200</xdr:rowOff>
    </xdr:from>
    <xdr:to>
      <xdr:col>13</xdr:col>
      <xdr:colOff>76200</xdr:colOff>
      <xdr:row>99</xdr:row>
      <xdr:rowOff>47625</xdr:rowOff>
    </xdr:to>
    <xdr:cxnSp macro="">
      <xdr:nvCxnSpPr>
        <xdr:cNvPr id="13" name="Straight Arrow Connector 12" descr="7a742199-fa7a-4950-9684-1f0045b1305e">
          <a:extLst>
            <a:ext uri="{FF2B5EF4-FFF2-40B4-BE49-F238E27FC236}">
              <a16:creationId xmlns="" xmlns:a16="http://schemas.microsoft.com/office/drawing/2014/main" id="{8A4E31EE-BEB3-4AF6-AF6F-8CAE23116720}"/>
            </a:ext>
          </a:extLst>
        </xdr:cNvPr>
        <xdr:cNvCxnSpPr/>
      </xdr:nvCxnSpPr>
      <xdr:spPr>
        <a:xfrm flipH="1">
          <a:off x="9315450" y="2362200"/>
          <a:ext cx="9525" cy="6638925"/>
        </a:xfrm>
        <a:prstGeom prst="straightConnector1">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66675</xdr:colOff>
      <xdr:row>116</xdr:row>
      <xdr:rowOff>76200</xdr:rowOff>
    </xdr:from>
    <xdr:to>
      <xdr:col>13</xdr:col>
      <xdr:colOff>76200</xdr:colOff>
      <xdr:row>151</xdr:row>
      <xdr:rowOff>47625</xdr:rowOff>
    </xdr:to>
    <xdr:cxnSp macro="">
      <xdr:nvCxnSpPr>
        <xdr:cNvPr id="14" name="Straight Arrow Connector 13" descr="838071ae-2375-4a4f-8c8d-15af2cdfda53">
          <a:extLst>
            <a:ext uri="{FF2B5EF4-FFF2-40B4-BE49-F238E27FC236}">
              <a16:creationId xmlns="" xmlns:a16="http://schemas.microsoft.com/office/drawing/2014/main" id="{75582FC7-CF17-42D9-8689-86969934D77A}"/>
            </a:ext>
          </a:extLst>
        </xdr:cNvPr>
        <xdr:cNvCxnSpPr/>
      </xdr:nvCxnSpPr>
      <xdr:spPr>
        <a:xfrm flipH="1">
          <a:off x="9315450" y="12268200"/>
          <a:ext cx="9525" cy="6638925"/>
        </a:xfrm>
        <a:prstGeom prst="straightConnector1">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18"/>
  <sheetViews>
    <sheetView zoomScale="80" zoomScaleNormal="80" zoomScalePageLayoutView="80" workbookViewId="0">
      <selection activeCell="G5" sqref="G5"/>
    </sheetView>
  </sheetViews>
  <sheetFormatPr defaultColWidth="8.875" defaultRowHeight="15"/>
  <cols>
    <col min="1" max="1" width="42.75" bestFit="1" customWidth="1"/>
    <col min="2" max="2" width="21.375" bestFit="1" customWidth="1"/>
  </cols>
  <sheetData>
    <row r="1" spans="1:3">
      <c r="A1" s="1" t="s">
        <v>144</v>
      </c>
    </row>
    <row r="2" spans="1:3">
      <c r="A2" s="1" t="s">
        <v>145</v>
      </c>
    </row>
    <row r="3" spans="1:3">
      <c r="A3" s="1" t="s">
        <v>70</v>
      </c>
    </row>
    <row r="4" spans="1:3">
      <c r="A4" s="1" t="s">
        <v>146</v>
      </c>
    </row>
    <row r="11" spans="1:3">
      <c r="A11" s="89" t="s">
        <v>0</v>
      </c>
      <c r="B11" s="89" t="s">
        <v>144</v>
      </c>
      <c r="C11" s="89"/>
    </row>
    <row r="12" spans="1:3">
      <c r="A12" s="89" t="s">
        <v>1</v>
      </c>
      <c r="B12" s="90">
        <v>43601</v>
      </c>
      <c r="C12" s="89"/>
    </row>
    <row r="13" spans="1:3">
      <c r="A13" s="89" t="s">
        <v>2</v>
      </c>
      <c r="B13" s="91">
        <v>288</v>
      </c>
      <c r="C13" s="89"/>
    </row>
    <row r="14" spans="1:3">
      <c r="A14" s="89" t="s">
        <v>7</v>
      </c>
      <c r="B14" s="92" t="s">
        <v>149</v>
      </c>
      <c r="C14" s="89"/>
    </row>
    <row r="15" spans="1:3">
      <c r="A15" s="89" t="s">
        <v>3</v>
      </c>
      <c r="B15" s="89" t="s">
        <v>109</v>
      </c>
      <c r="C15" s="89"/>
    </row>
    <row r="16" spans="1:3">
      <c r="A16" s="89" t="s">
        <v>4</v>
      </c>
      <c r="B16" s="93">
        <v>1.6500000000000001E-2</v>
      </c>
      <c r="C16" s="89"/>
    </row>
    <row r="17" spans="1:3">
      <c r="A17" s="89" t="s">
        <v>5</v>
      </c>
      <c r="B17" s="89" t="s">
        <v>147</v>
      </c>
      <c r="C17" s="89"/>
    </row>
    <row r="18" spans="1:3">
      <c r="A18" s="89" t="s">
        <v>6</v>
      </c>
      <c r="B18" s="89">
        <v>18.07</v>
      </c>
      <c r="C18" s="8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9"/>
  <dimension ref="A3:S26"/>
  <sheetViews>
    <sheetView tabSelected="1" workbookViewId="0">
      <selection activeCell="I11" sqref="I11"/>
    </sheetView>
  </sheetViews>
  <sheetFormatPr defaultRowHeight="15"/>
  <cols>
    <col min="1" max="1" width="35.125" customWidth="1"/>
  </cols>
  <sheetData>
    <row r="3" spans="1:19">
      <c r="A3" s="69"/>
      <c r="B3" s="70" t="s">
        <v>119</v>
      </c>
      <c r="C3" s="71">
        <v>43160</v>
      </c>
      <c r="D3" s="71">
        <v>42795</v>
      </c>
      <c r="E3" s="71">
        <v>42430</v>
      </c>
      <c r="F3" s="71">
        <v>42064</v>
      </c>
      <c r="G3" s="65" t="s">
        <v>140</v>
      </c>
      <c r="H3" s="78">
        <v>41334</v>
      </c>
      <c r="I3" s="78">
        <v>40969</v>
      </c>
      <c r="J3" s="78">
        <v>40603</v>
      </c>
      <c r="K3" s="57"/>
      <c r="L3" s="57"/>
      <c r="M3" s="57"/>
      <c r="N3" s="57"/>
      <c r="O3" s="57"/>
    </row>
    <row r="4" spans="1:19">
      <c r="A4" s="114"/>
      <c r="B4" s="114"/>
      <c r="C4" s="114"/>
      <c r="D4" s="114"/>
      <c r="E4" s="114"/>
      <c r="F4" s="114"/>
      <c r="G4" s="113"/>
      <c r="H4" s="113"/>
      <c r="I4" s="113"/>
      <c r="J4" s="113"/>
      <c r="K4" s="113"/>
      <c r="L4" s="113"/>
      <c r="M4" s="113"/>
      <c r="N4" s="113"/>
      <c r="O4" s="113"/>
    </row>
    <row r="5" spans="1:19">
      <c r="A5" s="72"/>
      <c r="B5" s="73" t="s">
        <v>120</v>
      </c>
      <c r="C5" s="73" t="s">
        <v>120</v>
      </c>
      <c r="D5" s="73" t="s">
        <v>120</v>
      </c>
      <c r="E5" s="73" t="s">
        <v>120</v>
      </c>
      <c r="F5" s="73" t="s">
        <v>120</v>
      </c>
      <c r="G5" s="64" t="s">
        <v>120</v>
      </c>
      <c r="H5" s="64" t="s">
        <v>120</v>
      </c>
      <c r="I5" s="64" t="s">
        <v>120</v>
      </c>
      <c r="J5" s="64" t="s">
        <v>120</v>
      </c>
      <c r="K5" s="57"/>
      <c r="L5" s="57"/>
      <c r="M5" s="57"/>
      <c r="N5" s="57"/>
      <c r="O5" s="57"/>
    </row>
    <row r="6" spans="1:19">
      <c r="A6" s="114"/>
      <c r="B6" s="114"/>
      <c r="C6" s="114"/>
      <c r="D6" s="114"/>
      <c r="E6" s="114"/>
      <c r="F6" s="114"/>
      <c r="G6" s="113"/>
      <c r="H6" s="113"/>
      <c r="I6" s="113"/>
      <c r="J6" s="113"/>
      <c r="K6" s="113"/>
      <c r="L6" s="113"/>
      <c r="M6" s="113"/>
      <c r="N6" s="113"/>
      <c r="O6" s="113"/>
    </row>
    <row r="7" spans="1:19" ht="24" customHeight="1">
      <c r="A7" s="111" t="s">
        <v>121</v>
      </c>
      <c r="B7" s="112"/>
      <c r="C7" s="70"/>
      <c r="D7" s="70"/>
      <c r="E7" s="70"/>
      <c r="F7" s="70"/>
      <c r="G7" s="67"/>
      <c r="H7" s="65"/>
      <c r="I7" s="65"/>
      <c r="J7" s="65"/>
      <c r="K7" s="57"/>
      <c r="L7" s="57"/>
      <c r="M7" s="57"/>
      <c r="N7" s="57"/>
      <c r="O7" s="57"/>
    </row>
    <row r="8" spans="1:19" ht="24" customHeight="1">
      <c r="A8" s="111" t="s">
        <v>122</v>
      </c>
      <c r="B8" s="112"/>
      <c r="C8" s="70"/>
      <c r="D8" s="70"/>
      <c r="E8" s="70"/>
      <c r="F8" s="70"/>
      <c r="G8" s="67"/>
      <c r="H8" s="65"/>
      <c r="I8" s="65"/>
      <c r="J8" s="65"/>
      <c r="K8" s="57"/>
      <c r="L8" s="57"/>
      <c r="M8" s="57"/>
      <c r="N8" s="57"/>
      <c r="O8" s="57"/>
    </row>
    <row r="9" spans="1:19">
      <c r="A9" s="74" t="s">
        <v>123</v>
      </c>
      <c r="B9" s="75">
        <v>93.13</v>
      </c>
      <c r="C9" s="75">
        <v>93.13</v>
      </c>
      <c r="D9" s="75">
        <v>46.57</v>
      </c>
      <c r="E9" s="75">
        <v>46.57</v>
      </c>
      <c r="F9" s="75">
        <v>46.57</v>
      </c>
      <c r="G9" s="79">
        <v>46.57</v>
      </c>
      <c r="H9" s="79">
        <v>46.57</v>
      </c>
      <c r="I9" s="79">
        <v>46.57</v>
      </c>
      <c r="J9" s="79">
        <v>46.57</v>
      </c>
      <c r="K9" s="79">
        <v>46.57</v>
      </c>
      <c r="L9" s="79">
        <v>46.57</v>
      </c>
      <c r="M9" s="79">
        <v>46.57</v>
      </c>
      <c r="N9" s="75">
        <v>46.57</v>
      </c>
      <c r="O9" s="75">
        <v>46.57</v>
      </c>
      <c r="P9" s="75">
        <v>46.57</v>
      </c>
      <c r="Q9" s="75">
        <v>93.13</v>
      </c>
      <c r="R9" s="75">
        <v>93.13</v>
      </c>
    </row>
    <row r="10" spans="1:19">
      <c r="A10" s="74" t="s">
        <v>124</v>
      </c>
      <c r="B10" s="77">
        <v>5282.93</v>
      </c>
      <c r="C10" s="77">
        <v>4558.58</v>
      </c>
      <c r="D10" s="77">
        <v>4069.8</v>
      </c>
      <c r="E10" s="77">
        <v>3366.65</v>
      </c>
      <c r="F10" s="77">
        <v>3397.6</v>
      </c>
      <c r="G10" s="63">
        <v>2636.67</v>
      </c>
      <c r="H10" s="63">
        <v>2209.8200000000002</v>
      </c>
      <c r="I10" s="63">
        <v>2137.33</v>
      </c>
      <c r="J10" s="63">
        <v>1906.38</v>
      </c>
      <c r="K10" s="63">
        <v>2137.33</v>
      </c>
      <c r="L10" s="63">
        <v>2209.8200000000002</v>
      </c>
      <c r="M10" s="63">
        <v>2636.67</v>
      </c>
      <c r="N10" s="77">
        <v>3397.6</v>
      </c>
      <c r="O10" s="77">
        <v>3366.65</v>
      </c>
      <c r="P10" s="77">
        <v>4069.8</v>
      </c>
      <c r="Q10" s="77">
        <v>4558.58</v>
      </c>
      <c r="R10" s="77">
        <v>5282.93</v>
      </c>
    </row>
    <row r="11" spans="1:19">
      <c r="A11" s="74" t="s">
        <v>125</v>
      </c>
      <c r="B11" s="77">
        <v>5376.06</v>
      </c>
      <c r="C11" s="77">
        <v>4651.71</v>
      </c>
      <c r="D11" s="77">
        <v>4116.37</v>
      </c>
      <c r="E11" s="77">
        <v>3413.22</v>
      </c>
      <c r="F11" s="77">
        <v>3444.16</v>
      </c>
      <c r="G11" s="63">
        <v>2683.24</v>
      </c>
      <c r="H11" s="63">
        <v>2256.39</v>
      </c>
      <c r="I11" s="63">
        <v>2183.9</v>
      </c>
      <c r="J11" s="63">
        <v>1952.95</v>
      </c>
      <c r="K11" s="63">
        <v>2183.9</v>
      </c>
      <c r="L11" s="63">
        <v>2256.39</v>
      </c>
      <c r="M11" s="63">
        <v>2683.24</v>
      </c>
      <c r="N11" s="77">
        <v>3444.16</v>
      </c>
      <c r="O11" s="77">
        <v>3413.22</v>
      </c>
      <c r="P11" s="77">
        <v>4116.37</v>
      </c>
      <c r="Q11" s="77">
        <v>4651.71</v>
      </c>
      <c r="R11" s="77">
        <v>5376.06</v>
      </c>
    </row>
    <row r="12" spans="1:19">
      <c r="A12" s="72" t="s">
        <v>126</v>
      </c>
      <c r="B12" s="73">
        <v>29.84</v>
      </c>
      <c r="C12" s="73">
        <v>29.42</v>
      </c>
      <c r="D12" s="73">
        <v>10.039999999999999</v>
      </c>
      <c r="E12" s="73">
        <v>-4.26</v>
      </c>
      <c r="F12" s="73">
        <v>0</v>
      </c>
      <c r="G12" s="64">
        <v>17.02</v>
      </c>
      <c r="H12" s="64">
        <v>164.25</v>
      </c>
      <c r="I12" s="64">
        <f>195.72+6.35</f>
        <v>202.07</v>
      </c>
      <c r="J12" s="64">
        <v>154.21</v>
      </c>
      <c r="K12" s="64">
        <f>195.72+6.35</f>
        <v>202.07</v>
      </c>
      <c r="L12" s="64">
        <v>164.25</v>
      </c>
      <c r="M12" s="64">
        <v>17.02</v>
      </c>
      <c r="N12" s="73">
        <v>0</v>
      </c>
      <c r="O12" s="73">
        <v>-4.26</v>
      </c>
      <c r="P12" s="73">
        <v>10.039999999999999</v>
      </c>
      <c r="Q12" s="73">
        <v>29.42</v>
      </c>
      <c r="R12" s="73">
        <v>29.84</v>
      </c>
    </row>
    <row r="13" spans="1:19" ht="97.5" customHeight="1">
      <c r="A13" s="111" t="s">
        <v>127</v>
      </c>
      <c r="B13" s="112"/>
      <c r="C13" s="70"/>
      <c r="D13" s="70"/>
      <c r="E13" s="70"/>
      <c r="F13" s="70"/>
      <c r="G13" s="67"/>
      <c r="H13" s="65"/>
      <c r="I13" s="65"/>
      <c r="J13" s="65"/>
      <c r="K13" s="57"/>
      <c r="L13" s="57"/>
      <c r="M13" s="57"/>
      <c r="N13" s="57"/>
      <c r="O13" s="57"/>
    </row>
    <row r="14" spans="1:19">
      <c r="A14" s="72" t="s">
        <v>128</v>
      </c>
      <c r="B14" s="76">
        <v>1678.52</v>
      </c>
      <c r="C14" s="76">
        <v>1126.23</v>
      </c>
      <c r="D14" s="76">
        <v>1059.07</v>
      </c>
      <c r="E14" s="76">
        <v>1638.14</v>
      </c>
      <c r="F14" s="76">
        <v>1981.51</v>
      </c>
      <c r="G14" s="66">
        <v>1521.2</v>
      </c>
      <c r="H14" s="66">
        <v>1827.4</v>
      </c>
      <c r="I14" s="66">
        <v>1920.89</v>
      </c>
      <c r="J14" s="66">
        <v>1514.52</v>
      </c>
      <c r="K14" s="66">
        <v>1514.52</v>
      </c>
      <c r="L14" s="66">
        <v>1920.89</v>
      </c>
      <c r="M14" s="66">
        <v>1827.4</v>
      </c>
      <c r="N14" s="66">
        <v>1521.2</v>
      </c>
      <c r="O14" s="76">
        <v>1981.51</v>
      </c>
      <c r="P14" s="76">
        <v>1638.14</v>
      </c>
      <c r="Q14" s="76">
        <v>1059.07</v>
      </c>
      <c r="R14" s="76">
        <v>1126.23</v>
      </c>
      <c r="S14" s="76">
        <v>1678.52</v>
      </c>
    </row>
    <row r="15" spans="1:19">
      <c r="A15" s="72" t="s">
        <v>129</v>
      </c>
      <c r="B15" s="73">
        <v>270.20999999999998</v>
      </c>
      <c r="C15" s="73">
        <v>254.37</v>
      </c>
      <c r="D15" s="73">
        <v>303.18</v>
      </c>
      <c r="E15" s="73">
        <v>196.41</v>
      </c>
      <c r="F15" s="73">
        <v>163.77000000000001</v>
      </c>
      <c r="G15" s="64">
        <v>164.46</v>
      </c>
      <c r="H15" s="64">
        <v>134.54</v>
      </c>
      <c r="I15" s="64">
        <v>88.56</v>
      </c>
      <c r="J15" s="64">
        <v>132.06</v>
      </c>
      <c r="K15" s="64">
        <v>132.06</v>
      </c>
      <c r="L15" s="64">
        <v>88.56</v>
      </c>
      <c r="M15" s="64">
        <v>134.54</v>
      </c>
      <c r="N15" s="64">
        <v>164.46</v>
      </c>
      <c r="O15" s="73">
        <v>163.77000000000001</v>
      </c>
      <c r="P15" s="73">
        <v>196.41</v>
      </c>
      <c r="Q15" s="73">
        <v>303.18</v>
      </c>
      <c r="R15" s="73">
        <v>254.37</v>
      </c>
      <c r="S15" s="73">
        <v>270.20999999999998</v>
      </c>
    </row>
    <row r="16" spans="1:19">
      <c r="A16" s="72" t="s">
        <v>130</v>
      </c>
      <c r="B16" s="73">
        <v>44.51</v>
      </c>
      <c r="C16" s="73">
        <v>68.72</v>
      </c>
      <c r="D16" s="73">
        <v>56.95</v>
      </c>
      <c r="E16" s="73">
        <v>63.36</v>
      </c>
      <c r="F16" s="73">
        <v>59.54</v>
      </c>
      <c r="G16" s="64">
        <v>18.059999999999999</v>
      </c>
      <c r="H16" s="64">
        <v>38.28</v>
      </c>
      <c r="I16" s="64">
        <v>0.72</v>
      </c>
      <c r="J16" s="64">
        <v>0.59</v>
      </c>
      <c r="K16" s="64">
        <v>0.59</v>
      </c>
      <c r="L16" s="64">
        <v>0.72</v>
      </c>
      <c r="M16" s="64">
        <v>38.28</v>
      </c>
      <c r="N16" s="64">
        <v>18.059999999999999</v>
      </c>
      <c r="O16" s="73">
        <v>59.54</v>
      </c>
      <c r="P16" s="73">
        <v>63.36</v>
      </c>
      <c r="Q16" s="73">
        <v>56.95</v>
      </c>
      <c r="R16" s="73">
        <v>68.72</v>
      </c>
      <c r="S16" s="73">
        <v>44.51</v>
      </c>
    </row>
    <row r="17" spans="1:19">
      <c r="A17" s="72" t="s">
        <v>131</v>
      </c>
      <c r="B17" s="73">
        <v>134.29</v>
      </c>
      <c r="C17" s="73">
        <v>132.09</v>
      </c>
      <c r="D17" s="73">
        <v>131.54</v>
      </c>
      <c r="E17" s="73">
        <v>116.31</v>
      </c>
      <c r="F17" s="73">
        <v>119.69</v>
      </c>
      <c r="G17" s="64">
        <v>116.87</v>
      </c>
      <c r="H17" s="64">
        <v>106.94</v>
      </c>
      <c r="I17" s="64">
        <v>84.76</v>
      </c>
      <c r="J17" s="64">
        <v>80.28</v>
      </c>
      <c r="K17" s="64">
        <v>80.28</v>
      </c>
      <c r="L17" s="64">
        <v>84.76</v>
      </c>
      <c r="M17" s="64">
        <v>106.94</v>
      </c>
      <c r="N17" s="64">
        <v>116.87</v>
      </c>
      <c r="O17" s="73">
        <v>119.69</v>
      </c>
      <c r="P17" s="73">
        <v>116.31</v>
      </c>
      <c r="Q17" s="73">
        <v>131.54</v>
      </c>
      <c r="R17" s="73">
        <v>132.09</v>
      </c>
      <c r="S17" s="73">
        <v>134.29</v>
      </c>
    </row>
    <row r="18" spans="1:19">
      <c r="A18" s="74" t="s">
        <v>132</v>
      </c>
      <c r="B18" s="77">
        <v>2127.5300000000002</v>
      </c>
      <c r="C18" s="77">
        <v>1581.41</v>
      </c>
      <c r="D18" s="77">
        <v>1550.74</v>
      </c>
      <c r="E18" s="77">
        <v>2014.22</v>
      </c>
      <c r="F18" s="77">
        <v>2324.52</v>
      </c>
      <c r="G18" s="63">
        <v>1820.59</v>
      </c>
      <c r="H18" s="63">
        <v>2107.16</v>
      </c>
      <c r="I18" s="63">
        <v>2094.9299999999998</v>
      </c>
      <c r="J18" s="63">
        <v>1727.44</v>
      </c>
      <c r="K18" s="57"/>
      <c r="L18" s="57"/>
      <c r="M18" s="57"/>
      <c r="N18" s="57"/>
      <c r="O18" s="57"/>
    </row>
    <row r="19" spans="1:19">
      <c r="A19" s="111" t="s">
        <v>133</v>
      </c>
      <c r="B19" s="112"/>
      <c r="C19" s="70"/>
      <c r="D19" s="70"/>
      <c r="E19" s="70"/>
      <c r="F19" s="70"/>
      <c r="G19" s="67"/>
      <c r="H19" s="65"/>
      <c r="I19" s="65"/>
      <c r="J19" s="65"/>
      <c r="K19" s="57"/>
      <c r="L19" s="57"/>
      <c r="M19" s="57"/>
      <c r="N19" s="57"/>
      <c r="O19" s="57"/>
    </row>
    <row r="20" spans="1:19">
      <c r="A20" s="72" t="s">
        <v>134</v>
      </c>
      <c r="B20" s="76">
        <v>2094.33</v>
      </c>
      <c r="C20" s="76">
        <v>1584.82</v>
      </c>
      <c r="D20" s="76">
        <v>1262.18</v>
      </c>
      <c r="E20" s="76">
        <v>1305.22</v>
      </c>
      <c r="F20" s="73">
        <v>383.03</v>
      </c>
      <c r="G20" s="64">
        <v>486.16</v>
      </c>
      <c r="H20" s="64">
        <v>505.24</v>
      </c>
      <c r="I20" s="64">
        <v>498.05</v>
      </c>
      <c r="J20" s="64">
        <v>372.03</v>
      </c>
      <c r="K20" s="64">
        <v>372.03</v>
      </c>
      <c r="L20" s="64">
        <v>498.05</v>
      </c>
      <c r="M20" s="64">
        <v>505.24</v>
      </c>
      <c r="N20" s="64">
        <v>486.16</v>
      </c>
      <c r="O20" s="73">
        <v>383.03</v>
      </c>
      <c r="P20" s="76">
        <v>1305.22</v>
      </c>
      <c r="Q20" s="76">
        <v>1262.18</v>
      </c>
      <c r="R20" s="76">
        <v>1584.82</v>
      </c>
      <c r="S20" s="76">
        <v>2094.33</v>
      </c>
    </row>
    <row r="21" spans="1:19">
      <c r="A21" s="72" t="s">
        <v>135</v>
      </c>
      <c r="B21" s="76">
        <v>1366.44</v>
      </c>
      <c r="C21" s="76">
        <v>1326.79</v>
      </c>
      <c r="D21" s="73">
        <v>846.33</v>
      </c>
      <c r="E21" s="73">
        <v>837.21</v>
      </c>
      <c r="F21" s="76">
        <v>1101.5999999999999</v>
      </c>
      <c r="G21" s="66">
        <v>1055.42</v>
      </c>
      <c r="H21" s="64">
        <v>951.13</v>
      </c>
      <c r="I21" s="66">
        <v>1134.32</v>
      </c>
      <c r="J21" s="64">
        <v>970.92</v>
      </c>
      <c r="K21" s="64">
        <v>970.92</v>
      </c>
      <c r="L21" s="66">
        <v>1134.32</v>
      </c>
      <c r="M21" s="64">
        <v>951.13</v>
      </c>
      <c r="N21" s="66">
        <v>1055.42</v>
      </c>
      <c r="O21" s="76">
        <v>1101.5999999999999</v>
      </c>
      <c r="P21" s="73">
        <v>837.21</v>
      </c>
      <c r="Q21" s="73">
        <v>846.33</v>
      </c>
      <c r="R21" s="76">
        <v>1326.79</v>
      </c>
      <c r="S21" s="76">
        <v>1366.44</v>
      </c>
    </row>
    <row r="22" spans="1:19">
      <c r="A22" s="72" t="s">
        <v>136</v>
      </c>
      <c r="B22" s="73">
        <v>575.49</v>
      </c>
      <c r="C22" s="73">
        <v>779.07</v>
      </c>
      <c r="D22" s="76">
        <v>1043.8499999999999</v>
      </c>
      <c r="E22" s="73">
        <v>677.07</v>
      </c>
      <c r="F22" s="73">
        <v>803.65</v>
      </c>
      <c r="G22" s="66">
        <v>1288.3800000000001</v>
      </c>
      <c r="H22" s="66">
        <v>1348.91</v>
      </c>
      <c r="I22" s="66">
        <v>1052.26</v>
      </c>
      <c r="J22" s="64">
        <v>355.32</v>
      </c>
      <c r="K22" s="64">
        <v>355.32</v>
      </c>
      <c r="L22" s="66">
        <v>1052.26</v>
      </c>
      <c r="M22" s="66">
        <v>1348.91</v>
      </c>
      <c r="N22" s="66">
        <v>1288.3800000000001</v>
      </c>
      <c r="O22" s="73">
        <v>803.65</v>
      </c>
      <c r="P22" s="73">
        <v>677.07</v>
      </c>
      <c r="Q22" s="76">
        <v>1043.8499999999999</v>
      </c>
      <c r="R22" s="73">
        <v>779.07</v>
      </c>
      <c r="S22" s="73">
        <v>575.49</v>
      </c>
    </row>
    <row r="23" spans="1:19">
      <c r="A23" s="72" t="s">
        <v>137</v>
      </c>
      <c r="B23" s="73">
        <v>72.56</v>
      </c>
      <c r="C23" s="73">
        <v>63.21</v>
      </c>
      <c r="D23" s="73">
        <v>53.8</v>
      </c>
      <c r="E23" s="73">
        <v>49.29</v>
      </c>
      <c r="F23" s="73">
        <v>178.96</v>
      </c>
      <c r="G23" s="64">
        <v>183.69</v>
      </c>
      <c r="H23" s="64">
        <v>106.35</v>
      </c>
      <c r="I23" s="64">
        <v>168.68</v>
      </c>
      <c r="J23" s="64">
        <v>141.93</v>
      </c>
      <c r="K23" s="64">
        <v>141.93</v>
      </c>
      <c r="L23" s="64">
        <v>168.68</v>
      </c>
      <c r="M23" s="64">
        <v>106.35</v>
      </c>
      <c r="N23" s="64">
        <v>183.69</v>
      </c>
      <c r="O23" s="73">
        <v>178.96</v>
      </c>
      <c r="P23" s="73">
        <v>49.29</v>
      </c>
      <c r="Q23" s="73">
        <v>53.8</v>
      </c>
      <c r="R23" s="73">
        <v>63.21</v>
      </c>
      <c r="S23" s="73">
        <v>72.56</v>
      </c>
    </row>
    <row r="24" spans="1:19">
      <c r="A24" s="74" t="s">
        <v>138</v>
      </c>
      <c r="B24" s="77">
        <v>4108.82</v>
      </c>
      <c r="C24" s="77">
        <v>3753.88</v>
      </c>
      <c r="D24" s="77">
        <v>3206.16</v>
      </c>
      <c r="E24" s="77">
        <v>2868.78</v>
      </c>
      <c r="F24" s="77">
        <v>2467.23</v>
      </c>
      <c r="G24" s="63">
        <v>3013.66</v>
      </c>
      <c r="H24" s="63">
        <v>2911.63</v>
      </c>
      <c r="I24" s="63">
        <v>2853.31</v>
      </c>
      <c r="J24" s="63">
        <v>1840.21</v>
      </c>
      <c r="K24" s="57"/>
      <c r="L24" s="57"/>
      <c r="M24" s="57"/>
      <c r="N24" s="57"/>
      <c r="O24" s="57"/>
    </row>
    <row r="25" spans="1:19">
      <c r="A25" s="74" t="s">
        <v>139</v>
      </c>
      <c r="B25" s="77">
        <v>11642.23</v>
      </c>
      <c r="C25" s="77">
        <v>10016.42</v>
      </c>
      <c r="D25" s="77">
        <v>8883.31</v>
      </c>
      <c r="E25" s="77">
        <v>8291.9599999999991</v>
      </c>
      <c r="F25" s="77">
        <v>8235.91</v>
      </c>
      <c r="G25" s="63">
        <v>7534.51</v>
      </c>
      <c r="H25" s="63">
        <v>7439.42</v>
      </c>
      <c r="I25" s="63">
        <v>7334.2</v>
      </c>
      <c r="J25" s="63">
        <v>5674.81</v>
      </c>
      <c r="K25" s="57"/>
      <c r="L25" s="57"/>
      <c r="M25" s="57"/>
      <c r="N25" s="57"/>
      <c r="O25" s="57"/>
    </row>
    <row r="26" spans="1:19">
      <c r="A26" s="57"/>
      <c r="B26" s="57"/>
      <c r="C26" s="57"/>
      <c r="D26" s="57"/>
      <c r="E26" s="57"/>
      <c r="F26" s="57"/>
      <c r="K26" s="57"/>
      <c r="L26" s="57"/>
      <c r="M26" s="57"/>
      <c r="N26" s="57"/>
      <c r="O26" s="57"/>
    </row>
  </sheetData>
  <mergeCells count="8">
    <mergeCell ref="A8:B8"/>
    <mergeCell ref="A13:B13"/>
    <mergeCell ref="A19:B19"/>
    <mergeCell ref="G4:O4"/>
    <mergeCell ref="G6:O6"/>
    <mergeCell ref="A4:F4"/>
    <mergeCell ref="A6:F6"/>
    <mergeCell ref="A7:B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4"/>
  <dimension ref="A1:Z109"/>
  <sheetViews>
    <sheetView topLeftCell="F1" zoomScalePageLayoutView="80" workbookViewId="0">
      <selection activeCell="C90" sqref="C90"/>
    </sheetView>
  </sheetViews>
  <sheetFormatPr defaultColWidth="8.875" defaultRowHeight="15"/>
  <cols>
    <col min="1" max="1" width="60.25" customWidth="1"/>
    <col min="2" max="2" width="12.625" bestFit="1" customWidth="1"/>
    <col min="3" max="3" width="14.375" bestFit="1" customWidth="1"/>
    <col min="4" max="4" width="13.875" bestFit="1" customWidth="1"/>
    <col min="5" max="6" width="14.375" bestFit="1" customWidth="1"/>
    <col min="7" max="7" width="13.25" bestFit="1" customWidth="1"/>
    <col min="8" max="10" width="14.375" bestFit="1" customWidth="1"/>
    <col min="11" max="11" width="12.75" bestFit="1" customWidth="1"/>
    <col min="12" max="12" width="12.125" bestFit="1" customWidth="1"/>
    <col min="13" max="13" width="13.75" customWidth="1"/>
    <col min="14" max="14" width="16.125" customWidth="1"/>
    <col min="15" max="15" width="22.875" customWidth="1"/>
    <col min="16" max="16" width="21.375" customWidth="1"/>
    <col min="17" max="17" width="17.125" customWidth="1"/>
    <col min="18" max="18" width="17.625" customWidth="1"/>
    <col min="19" max="25" width="15.25" customWidth="1"/>
  </cols>
  <sheetData>
    <row r="1" spans="1:13">
      <c r="A1" s="1" t="s">
        <v>144</v>
      </c>
    </row>
    <row r="2" spans="1:13">
      <c r="A2" s="1" t="s">
        <v>145</v>
      </c>
    </row>
    <row r="3" spans="1:13">
      <c r="A3" s="1" t="s">
        <v>70</v>
      </c>
    </row>
    <row r="4" spans="1:13">
      <c r="A4" s="1" t="s">
        <v>146</v>
      </c>
    </row>
    <row r="8" spans="1:13">
      <c r="A8" s="5" t="s">
        <v>9</v>
      </c>
      <c r="B8">
        <v>2011</v>
      </c>
      <c r="C8">
        <v>2012</v>
      </c>
      <c r="D8">
        <v>2013</v>
      </c>
      <c r="E8">
        <v>2014</v>
      </c>
      <c r="F8" s="5">
        <v>2015</v>
      </c>
      <c r="G8">
        <v>2016</v>
      </c>
      <c r="H8" s="5">
        <v>2017</v>
      </c>
      <c r="I8">
        <v>2018</v>
      </c>
      <c r="J8" s="5">
        <v>2019</v>
      </c>
      <c r="K8" s="26" t="s">
        <v>58</v>
      </c>
      <c r="L8" s="29" t="s">
        <v>59</v>
      </c>
      <c r="M8" t="s">
        <v>107</v>
      </c>
    </row>
    <row r="9" spans="1:13" ht="16.5">
      <c r="A9" t="s">
        <v>54</v>
      </c>
      <c r="B9" s="59">
        <v>5154.4399999999996</v>
      </c>
      <c r="C9" s="59">
        <v>6368.37</v>
      </c>
      <c r="D9" s="59">
        <v>5814.77</v>
      </c>
      <c r="E9" s="59">
        <v>6841.02</v>
      </c>
      <c r="F9" s="59">
        <v>7761.5</v>
      </c>
      <c r="G9" s="59">
        <v>6941.28</v>
      </c>
      <c r="H9" s="59">
        <v>6515.42</v>
      </c>
      <c r="I9" s="59">
        <v>8499.7000000000007</v>
      </c>
      <c r="J9" s="59">
        <v>10348.530000000001</v>
      </c>
      <c r="K9" s="27">
        <f>AVERAGE(B9:F9)</f>
        <v>6388.02</v>
      </c>
      <c r="L9" s="30">
        <f>STDEVA(B9:F9)</f>
        <v>992.7710727806267</v>
      </c>
      <c r="M9">
        <f>STDEVA(E9:G9)</f>
        <v>504.99114619301321</v>
      </c>
    </row>
    <row r="10" spans="1:13">
      <c r="A10" s="24" t="s">
        <v>53</v>
      </c>
      <c r="C10" s="4">
        <f>(C9-B9)/B9</f>
        <v>0.23551152016513927</v>
      </c>
      <c r="D10" s="4">
        <f t="shared" ref="D10:J10" si="0">(D9-C9)/C9</f>
        <v>-8.6929622493667841E-2</v>
      </c>
      <c r="E10" s="4">
        <f t="shared" si="0"/>
        <v>0.17649021371438595</v>
      </c>
      <c r="F10" s="4">
        <f t="shared" si="0"/>
        <v>0.13455303448900888</v>
      </c>
      <c r="G10" s="4">
        <f t="shared" si="0"/>
        <v>-0.10567802615473816</v>
      </c>
      <c r="H10" s="4">
        <f t="shared" si="0"/>
        <v>-6.1351796786759748E-2</v>
      </c>
      <c r="I10" s="4">
        <f t="shared" si="0"/>
        <v>0.30455135662781535</v>
      </c>
      <c r="J10" s="4">
        <f t="shared" si="0"/>
        <v>0.21751708883842957</v>
      </c>
      <c r="K10" s="28">
        <f>AVERAGE(C10:J10)</f>
        <v>0.10183297104995166</v>
      </c>
      <c r="L10" s="31">
        <f>STDEVA(C10:J10)</f>
        <v>0.1622666319994733</v>
      </c>
    </row>
    <row r="11" spans="1:13">
      <c r="A11" t="s">
        <v>57</v>
      </c>
      <c r="K11" s="28"/>
      <c r="L11" s="31"/>
    </row>
    <row r="12" spans="1:13">
      <c r="A12" t="s">
        <v>115</v>
      </c>
      <c r="B12" s="82">
        <f>B102/B9</f>
        <v>0.83456980777737255</v>
      </c>
      <c r="C12" s="82">
        <f t="shared" ref="C12:J12" si="1">C102/C9</f>
        <v>0.82956078242941289</v>
      </c>
      <c r="D12" s="82">
        <f t="shared" si="1"/>
        <v>0.84831902207653942</v>
      </c>
      <c r="E12" s="82">
        <f t="shared" si="1"/>
        <v>0.83159821196254358</v>
      </c>
      <c r="F12" s="82">
        <f t="shared" si="1"/>
        <v>0.79674805127874759</v>
      </c>
      <c r="G12" s="82">
        <f t="shared" si="1"/>
        <v>0.77810720789249255</v>
      </c>
      <c r="H12" s="82">
        <f t="shared" si="1"/>
        <v>0.78967894625365675</v>
      </c>
      <c r="I12" s="82">
        <f t="shared" si="1"/>
        <v>0.78058049107615557</v>
      </c>
      <c r="J12" s="82">
        <f t="shared" si="1"/>
        <v>0.78176900487315593</v>
      </c>
      <c r="K12" s="28">
        <f>AVERAGE(B12:J12)</f>
        <v>0.80788128062445308</v>
      </c>
      <c r="L12" s="31">
        <f>STDEVA(B12:J12)</f>
        <v>2.7723941098073284E-2</v>
      </c>
    </row>
    <row r="13" spans="1:13">
      <c r="A13" s="8" t="s">
        <v>49</v>
      </c>
      <c r="B13" s="4">
        <f>B106/B9</f>
        <v>2.976463010530727E-2</v>
      </c>
      <c r="C13" s="4">
        <f t="shared" ref="C13:J13" si="2">C106/C9</f>
        <v>2.8851966829816736E-2</v>
      </c>
      <c r="D13" s="4">
        <f t="shared" si="2"/>
        <v>3.2811271984962427E-2</v>
      </c>
      <c r="E13" s="4">
        <f t="shared" si="2"/>
        <v>2.4725844976333938E-2</v>
      </c>
      <c r="F13" s="4">
        <f t="shared" si="2"/>
        <v>1.7470849706886556E-2</v>
      </c>
      <c r="G13" s="4">
        <f t="shared" si="2"/>
        <v>1.6705852522877623E-2</v>
      </c>
      <c r="H13" s="4">
        <f t="shared" si="2"/>
        <v>1.5342065438605645E-2</v>
      </c>
      <c r="I13" s="4">
        <f t="shared" si="2"/>
        <v>1.2533383531183452E-2</v>
      </c>
      <c r="J13" s="4">
        <f t="shared" si="2"/>
        <v>1.2293533477701664E-2</v>
      </c>
      <c r="K13" s="28">
        <f>AVERAGE(B13:J13)</f>
        <v>2.1166599841519477E-2</v>
      </c>
      <c r="L13" s="31">
        <f>STDEVA(B13:J13)</f>
        <v>7.9215163690948536E-3</v>
      </c>
      <c r="M13" s="4">
        <f t="shared" ref="M13:M14" si="3">STDEVA(E13:G13)</f>
        <v>4.4260677808626346E-3</v>
      </c>
    </row>
    <row r="14" spans="1:13">
      <c r="A14" s="8" t="s">
        <v>50</v>
      </c>
      <c r="B14" s="4">
        <f>B104/B9</f>
        <v>-1.4957977976269004E-3</v>
      </c>
      <c r="C14" s="4">
        <f t="shared" ref="C14:J14" si="4">C104/C9</f>
        <v>0</v>
      </c>
      <c r="D14" s="4">
        <f t="shared" si="4"/>
        <v>6.2891567508259133E-3</v>
      </c>
      <c r="E14" s="4">
        <f t="shared" si="4"/>
        <v>1.5160019997017986E-2</v>
      </c>
      <c r="F14" s="4">
        <f t="shared" si="4"/>
        <v>5.5092443470978547E-3</v>
      </c>
      <c r="G14" s="4">
        <f t="shared" si="4"/>
        <v>-7.880390936541963E-4</v>
      </c>
      <c r="H14" s="4">
        <f t="shared" si="4"/>
        <v>1.9711699322530245E-2</v>
      </c>
      <c r="I14" s="4">
        <f t="shared" si="4"/>
        <v>-1.1229808110874501E-2</v>
      </c>
      <c r="J14" s="4">
        <f t="shared" si="4"/>
        <v>0</v>
      </c>
      <c r="K14" s="28">
        <f>AVERAGE(B14:J14)</f>
        <v>3.6840528239240442E-3</v>
      </c>
      <c r="L14" s="31">
        <f>STDEVA(B14:J14)</f>
        <v>9.3213421940641448E-3</v>
      </c>
      <c r="M14" s="4">
        <f t="shared" si="3"/>
        <v>8.0325778151416321E-3</v>
      </c>
    </row>
    <row r="15" spans="1:13">
      <c r="K15" s="26"/>
      <c r="L15" s="29"/>
    </row>
    <row r="16" spans="1:13">
      <c r="A16" s="8" t="s">
        <v>55</v>
      </c>
      <c r="B16" s="10">
        <f>B9-B102+B104</f>
        <v>844.98999999999978</v>
      </c>
      <c r="C16" s="10">
        <f t="shared" ref="C16:J16" si="5">C9-C102+C104</f>
        <v>1085.42</v>
      </c>
      <c r="D16" s="10">
        <f t="shared" si="5"/>
        <v>918.56000000000074</v>
      </c>
      <c r="E16" s="10">
        <f t="shared" si="5"/>
        <v>1255.75</v>
      </c>
      <c r="F16" s="10">
        <f t="shared" si="5"/>
        <v>1620.3000000000009</v>
      </c>
      <c r="G16" s="10">
        <f t="shared" si="5"/>
        <v>1534.7499999999993</v>
      </c>
      <c r="H16" s="10">
        <f t="shared" si="5"/>
        <v>1498.76</v>
      </c>
      <c r="I16" s="10">
        <f t="shared" si="5"/>
        <v>1769.5500000000009</v>
      </c>
      <c r="J16" s="10">
        <f t="shared" si="5"/>
        <v>2258.37</v>
      </c>
      <c r="K16" s="26"/>
      <c r="L16" s="29"/>
    </row>
    <row r="17" spans="1:13">
      <c r="A17" s="8" t="s">
        <v>56</v>
      </c>
      <c r="B17" s="4">
        <f>B16/B9</f>
        <v>0.16393439442500055</v>
      </c>
      <c r="C17" s="4">
        <f t="shared" ref="C17:J17" si="6">C16/C9</f>
        <v>0.17043921757058714</v>
      </c>
      <c r="D17" s="4">
        <f t="shared" si="6"/>
        <v>0.15797013467428647</v>
      </c>
      <c r="E17" s="4">
        <f t="shared" si="6"/>
        <v>0.18356180803447439</v>
      </c>
      <c r="F17" s="4">
        <f t="shared" si="6"/>
        <v>0.20876119306835031</v>
      </c>
      <c r="G17" s="4">
        <f t="shared" si="6"/>
        <v>0.22110475301385327</v>
      </c>
      <c r="H17" s="4">
        <f t="shared" si="6"/>
        <v>0.23003275306887352</v>
      </c>
      <c r="I17" s="4">
        <f t="shared" si="6"/>
        <v>0.20818970081296995</v>
      </c>
      <c r="J17" s="4">
        <f t="shared" si="6"/>
        <v>0.21823099512684407</v>
      </c>
      <c r="K17" s="28">
        <f>AVERAGE(B17:J17)</f>
        <v>0.19580277219947106</v>
      </c>
      <c r="L17" s="31">
        <f>STDEVA(B17:J17)</f>
        <v>2.7102390923614529E-2</v>
      </c>
    </row>
    <row r="18" spans="1:13">
      <c r="A18" s="20" t="s">
        <v>51</v>
      </c>
      <c r="B18" s="4">
        <f>B107/B16</f>
        <v>0.16529189694552601</v>
      </c>
      <c r="C18" s="4">
        <f t="shared" ref="C18:J18" si="7">C107/C16</f>
        <v>0.1654751156234453</v>
      </c>
      <c r="D18" s="4">
        <f t="shared" si="7"/>
        <v>0.18809876328165809</v>
      </c>
      <c r="E18" s="4">
        <f t="shared" si="7"/>
        <v>0.16724666533943858</v>
      </c>
      <c r="F18" s="4">
        <f t="shared" si="7"/>
        <v>0.22137258532370538</v>
      </c>
      <c r="G18" s="4">
        <f t="shared" si="7"/>
        <v>0.20620948037139611</v>
      </c>
      <c r="H18" s="4">
        <f t="shared" si="7"/>
        <v>0.1662507673009688</v>
      </c>
      <c r="I18" s="4">
        <f t="shared" si="7"/>
        <v>0.24966234353366665</v>
      </c>
      <c r="J18" s="4">
        <f t="shared" si="7"/>
        <v>0.25079592803659279</v>
      </c>
      <c r="K18" s="28">
        <f>AVERAGE(B18:J18)</f>
        <v>0.19782261619515532</v>
      </c>
      <c r="L18" s="31">
        <f>STDEVA(B18:J18)</f>
        <v>3.5793333617439436E-2</v>
      </c>
      <c r="M18" s="4">
        <f>STDEVA(E18:G18)</f>
        <v>2.7921425229718681E-2</v>
      </c>
    </row>
    <row r="19" spans="1:13">
      <c r="K19" s="26"/>
      <c r="L19" s="29"/>
    </row>
    <row r="20" spans="1:13">
      <c r="A20" s="25" t="s">
        <v>40</v>
      </c>
      <c r="C20" s="4">
        <f>C91/C9</f>
        <v>-0.15677324024828965</v>
      </c>
      <c r="D20" s="4">
        <f t="shared" ref="D20:J20" si="8">D91/D9</f>
        <v>3.8075452683424137E-3</v>
      </c>
      <c r="E20" s="4">
        <f t="shared" si="8"/>
        <v>8.5653893717603652E-2</v>
      </c>
      <c r="F20" s="4">
        <f t="shared" si="8"/>
        <v>-8.2565225793983107E-2</v>
      </c>
      <c r="G20" s="4">
        <f t="shared" si="8"/>
        <v>-2.1782725952561909E-3</v>
      </c>
      <c r="H20" s="4">
        <f t="shared" si="8"/>
        <v>-7.8653409910643041E-2</v>
      </c>
      <c r="I20" s="4">
        <f t="shared" si="8"/>
        <v>-8.7094838641363775E-2</v>
      </c>
      <c r="J20" s="4">
        <f t="shared" si="8"/>
        <v>-8.1090744289285449E-2</v>
      </c>
      <c r="K20" s="28">
        <f>AVERAGE(C20:J20)</f>
        <v>-4.9861786561609389E-2</v>
      </c>
      <c r="L20" s="31">
        <f>STDEVA(C20:J20)</f>
        <v>7.4841445445706672E-2</v>
      </c>
    </row>
    <row r="21" spans="1:13">
      <c r="A21" s="25" t="s">
        <v>45</v>
      </c>
      <c r="C21" s="4">
        <f>C96/C9</f>
        <v>0.16093286037086416</v>
      </c>
      <c r="D21" s="4">
        <f>D96/D9</f>
        <v>7.4006366545882288E-2</v>
      </c>
      <c r="E21" s="4">
        <f>E96/E9</f>
        <v>-1.395698302299948E-2</v>
      </c>
      <c r="F21" s="4">
        <f>F96/F9</f>
        <v>9.5857759453713845E-2</v>
      </c>
      <c r="G21" s="4">
        <f>G96/G9</f>
        <v>0.10096120600235119</v>
      </c>
      <c r="H21" s="4">
        <f t="shared" ref="H21:J21" si="9">H96/H9</f>
        <v>0.16541067191370626</v>
      </c>
      <c r="I21" s="4">
        <f t="shared" si="9"/>
        <v>0.14579102791863244</v>
      </c>
      <c r="J21" s="4">
        <f t="shared" si="9"/>
        <v>0.11485302743481436</v>
      </c>
      <c r="K21" s="28">
        <f>AVERAGE(D21:J21)</f>
        <v>9.7560439463728707E-2</v>
      </c>
      <c r="L21" s="31">
        <f>STDEVA(C21:J21)</f>
        <v>5.8246185983665946E-2</v>
      </c>
      <c r="M21" s="4">
        <f>STDEVA(E21:G21)</f>
        <v>6.492497336768531E-2</v>
      </c>
    </row>
    <row r="22" spans="1:13">
      <c r="A22" s="25" t="s">
        <v>43</v>
      </c>
      <c r="B22" s="4">
        <f>B95/B9</f>
        <v>4.9481611969486507E-2</v>
      </c>
      <c r="C22" s="4">
        <f t="shared" ref="C22:J22" si="10">C95/C9</f>
        <v>4.7398313854251563E-2</v>
      </c>
      <c r="D22" s="4">
        <f t="shared" si="10"/>
        <v>5.7790763865122781E-2</v>
      </c>
      <c r="E22" s="4">
        <f t="shared" si="10"/>
        <v>5.2312374470473696E-2</v>
      </c>
      <c r="F22" s="4">
        <f t="shared" si="10"/>
        <v>4.6694582232815821E-2</v>
      </c>
      <c r="G22" s="4">
        <f t="shared" si="10"/>
        <v>6.525885715602886E-2</v>
      </c>
      <c r="H22" s="4">
        <f t="shared" si="10"/>
        <v>6.9381559438992421E-2</v>
      </c>
      <c r="I22" s="4">
        <f t="shared" si="10"/>
        <v>5.4928997494029193E-2</v>
      </c>
      <c r="J22" s="4">
        <f t="shared" si="10"/>
        <v>5.0325022007956681E-2</v>
      </c>
      <c r="K22" s="28">
        <f>AVERAGE(B22:J22)</f>
        <v>5.4841342498795277E-2</v>
      </c>
      <c r="L22" s="31">
        <f>STDEVA(B22:J22)</f>
        <v>7.9524933962711927E-3</v>
      </c>
      <c r="M22" s="4">
        <f>STDEVA(E22:G22)</f>
        <v>9.5201830074978649E-3</v>
      </c>
    </row>
    <row r="24" spans="1:13">
      <c r="A24" s="25" t="s">
        <v>87</v>
      </c>
      <c r="B24" s="2">
        <f>B9/B51</f>
        <v>1.6931890599233959</v>
      </c>
      <c r="C24" s="2">
        <f t="shared" ref="C24:J24" si="11">C9/C51</f>
        <v>1.6904559028469042</v>
      </c>
      <c r="D24" s="2">
        <f t="shared" si="11"/>
        <v>1.5058163323440907</v>
      </c>
      <c r="E24" s="2">
        <f t="shared" si="11"/>
        <v>2.0072296438872246</v>
      </c>
      <c r="F24" s="2">
        <f t="shared" si="11"/>
        <v>2.0480134678357791</v>
      </c>
      <c r="G24" s="2">
        <f t="shared" si="11"/>
        <v>1.7191641548547523</v>
      </c>
      <c r="H24" s="2">
        <f t="shared" si="11"/>
        <v>1.3971813709722383</v>
      </c>
      <c r="I24" s="2">
        <f t="shared" si="11"/>
        <v>1.5637211253302328</v>
      </c>
      <c r="J24" s="2">
        <f t="shared" si="11"/>
        <v>1.6955547217666422</v>
      </c>
    </row>
    <row r="25" spans="1:13">
      <c r="A25" s="25" t="s">
        <v>80</v>
      </c>
      <c r="B25" s="2">
        <f>B51/(B22*B9)</f>
        <v>11.935777298568906</v>
      </c>
      <c r="C25" s="2">
        <f t="shared" ref="C25:J25" si="12">C51/(C22*C9)</f>
        <v>12.480536690409142</v>
      </c>
      <c r="D25" s="2">
        <f t="shared" si="12"/>
        <v>11.491310558266871</v>
      </c>
      <c r="E25" s="2">
        <f t="shared" si="12"/>
        <v>9.5235420683488421</v>
      </c>
      <c r="F25" s="2">
        <f t="shared" si="12"/>
        <v>10.456845648694884</v>
      </c>
      <c r="G25" s="2">
        <f t="shared" si="12"/>
        <v>8.9133957349110347</v>
      </c>
      <c r="H25" s="2">
        <f t="shared" si="12"/>
        <v>10.315805773697599</v>
      </c>
      <c r="I25" s="2">
        <f t="shared" si="12"/>
        <v>11.642306374228925</v>
      </c>
      <c r="J25" s="2">
        <f t="shared" si="12"/>
        <v>11.719368651471804</v>
      </c>
    </row>
    <row r="31" spans="1:13">
      <c r="A31" s="5" t="s">
        <v>9</v>
      </c>
      <c r="B31">
        <v>2011</v>
      </c>
      <c r="C31">
        <v>2012</v>
      </c>
      <c r="D31">
        <v>2013</v>
      </c>
      <c r="E31">
        <v>2014</v>
      </c>
      <c r="F31">
        <v>2015</v>
      </c>
      <c r="G31">
        <v>2016</v>
      </c>
      <c r="H31">
        <v>2017</v>
      </c>
      <c r="I31">
        <v>2018</v>
      </c>
      <c r="J31">
        <v>2019</v>
      </c>
    </row>
    <row r="32" spans="1:13">
      <c r="A32" s="6" t="s">
        <v>8</v>
      </c>
    </row>
    <row r="33" spans="1:15">
      <c r="A33" s="7" t="s">
        <v>12</v>
      </c>
    </row>
    <row r="34" spans="1:15" ht="16.5">
      <c r="A34" s="8" t="s">
        <v>10</v>
      </c>
      <c r="B34" s="58">
        <v>396.42</v>
      </c>
      <c r="C34" s="58">
        <v>671.78</v>
      </c>
      <c r="D34" s="58">
        <v>555.35</v>
      </c>
      <c r="E34" s="58">
        <v>422.74</v>
      </c>
      <c r="F34" s="58">
        <v>681.99</v>
      </c>
      <c r="G34" s="58">
        <v>449.29</v>
      </c>
      <c r="H34" s="58">
        <v>336.08</v>
      </c>
      <c r="I34" s="58">
        <v>304.06</v>
      </c>
      <c r="J34" s="58">
        <v>475.46</v>
      </c>
    </row>
    <row r="35" spans="1:15">
      <c r="A35" s="68" t="s">
        <v>117</v>
      </c>
      <c r="B35" s="60">
        <v>242.63</v>
      </c>
      <c r="C35" s="60">
        <v>366.67</v>
      </c>
      <c r="D35" s="60">
        <v>387.44</v>
      </c>
      <c r="E35" s="60">
        <v>772.14</v>
      </c>
      <c r="F35" s="60">
        <v>456.65</v>
      </c>
      <c r="G35" s="60">
        <v>723.13</v>
      </c>
      <c r="H35" s="60">
        <v>823.17</v>
      </c>
      <c r="I35" s="60">
        <v>384</v>
      </c>
      <c r="J35" s="60">
        <v>540.29999999999995</v>
      </c>
    </row>
    <row r="36" spans="1:15">
      <c r="A36" s="8" t="s">
        <v>112</v>
      </c>
      <c r="B36" s="60">
        <f>J34</f>
        <v>475.46</v>
      </c>
      <c r="C36" s="60">
        <f>I34</f>
        <v>304.06</v>
      </c>
      <c r="D36" s="60">
        <f>H34</f>
        <v>336.08</v>
      </c>
      <c r="E36" s="60">
        <f>G34</f>
        <v>449.29</v>
      </c>
      <c r="F36" s="60">
        <f>F34</f>
        <v>681.99</v>
      </c>
      <c r="G36" s="60">
        <f>E34</f>
        <v>422.74</v>
      </c>
      <c r="H36" s="60">
        <f>D34</f>
        <v>555.35</v>
      </c>
      <c r="I36" s="60">
        <f>C34</f>
        <v>671.78</v>
      </c>
      <c r="J36" s="60">
        <f>B34</f>
        <v>396.42</v>
      </c>
    </row>
    <row r="37" spans="1:15">
      <c r="A37" s="8" t="s">
        <v>11</v>
      </c>
      <c r="B37" s="60">
        <v>811.49</v>
      </c>
      <c r="C37" s="60">
        <v>1222.8499999999999</v>
      </c>
      <c r="D37" s="60">
        <v>1132.02</v>
      </c>
      <c r="E37" s="60">
        <v>1038.58</v>
      </c>
      <c r="F37" s="60">
        <v>1033.9000000000001</v>
      </c>
      <c r="G37" s="60">
        <v>996.78</v>
      </c>
      <c r="H37" s="60">
        <v>1075.2</v>
      </c>
      <c r="I37" s="60">
        <v>1359.89</v>
      </c>
      <c r="J37" s="60">
        <v>1844.67</v>
      </c>
    </row>
    <row r="38" spans="1:15" ht="27" customHeight="1">
      <c r="A38" s="8" t="s">
        <v>118</v>
      </c>
      <c r="B38" s="14">
        <v>194.16</v>
      </c>
      <c r="C38" s="14">
        <v>273.83</v>
      </c>
      <c r="D38" s="14">
        <v>458.59</v>
      </c>
      <c r="E38" s="14">
        <v>539.75</v>
      </c>
      <c r="F38" s="9">
        <v>561.21</v>
      </c>
      <c r="G38" s="9">
        <v>26.6</v>
      </c>
      <c r="H38">
        <v>39.200000000000003</v>
      </c>
      <c r="I38">
        <v>42.68</v>
      </c>
      <c r="J38">
        <v>2.77</v>
      </c>
    </row>
    <row r="39" spans="1:15">
      <c r="A39" s="8" t="s">
        <v>34</v>
      </c>
      <c r="B39" s="14">
        <v>0</v>
      </c>
      <c r="C39" s="14">
        <v>0</v>
      </c>
      <c r="D39" s="14">
        <v>0</v>
      </c>
      <c r="E39" s="14">
        <v>0</v>
      </c>
      <c r="F39" s="14">
        <v>0</v>
      </c>
      <c r="G39" s="14">
        <v>0</v>
      </c>
      <c r="H39" s="14">
        <v>0</v>
      </c>
      <c r="I39" s="14">
        <v>0</v>
      </c>
      <c r="J39" s="14">
        <v>0</v>
      </c>
    </row>
    <row r="40" spans="1:15">
      <c r="A40" s="8" t="s">
        <v>35</v>
      </c>
      <c r="B40" s="14">
        <v>0</v>
      </c>
      <c r="C40" s="14">
        <v>0</v>
      </c>
      <c r="D40" s="14">
        <v>0</v>
      </c>
      <c r="E40" s="14">
        <v>0</v>
      </c>
      <c r="F40" s="14">
        <v>0</v>
      </c>
      <c r="G40" s="14">
        <v>0</v>
      </c>
      <c r="H40" s="14">
        <v>0</v>
      </c>
      <c r="I40" s="14">
        <v>0</v>
      </c>
      <c r="J40" s="14">
        <v>0</v>
      </c>
    </row>
    <row r="41" spans="1:15">
      <c r="A41" s="16" t="s">
        <v>36</v>
      </c>
      <c r="B41" s="17">
        <v>232.04</v>
      </c>
      <c r="C41" s="17">
        <v>218.47</v>
      </c>
      <c r="D41" s="19">
        <v>433.05</v>
      </c>
      <c r="E41" s="19">
        <v>487.14</v>
      </c>
      <c r="F41" s="18">
        <v>856.9</v>
      </c>
      <c r="G41" s="18">
        <v>656.83</v>
      </c>
      <c r="H41">
        <v>605.33000000000004</v>
      </c>
      <c r="I41">
        <v>553.1</v>
      </c>
      <c r="J41">
        <v>527.86</v>
      </c>
    </row>
    <row r="42" spans="1:15" ht="15.75">
      <c r="A42" s="7" t="s">
        <v>41</v>
      </c>
      <c r="B42" s="10">
        <v>2630.59</v>
      </c>
      <c r="C42" s="10">
        <v>3566.96</v>
      </c>
      <c r="D42" s="10">
        <v>3577.88</v>
      </c>
      <c r="E42" s="10">
        <v>4126.3100000000004</v>
      </c>
      <c r="F42" s="10">
        <v>4444.1099999999997</v>
      </c>
      <c r="G42" s="10">
        <v>4254.37</v>
      </c>
      <c r="H42" s="10">
        <v>4220.05</v>
      </c>
      <c r="I42" s="10">
        <v>4580.87</v>
      </c>
      <c r="J42" s="10">
        <v>5538.9</v>
      </c>
      <c r="O42" s="61"/>
    </row>
    <row r="43" spans="1:15" ht="15.75">
      <c r="A43" s="7" t="s">
        <v>13</v>
      </c>
      <c r="B43" s="10"/>
      <c r="C43" s="10"/>
      <c r="D43" s="10"/>
      <c r="E43" s="10"/>
      <c r="F43" s="10"/>
      <c r="O43" s="61"/>
    </row>
    <row r="44" spans="1:15" ht="15.75" hidden="1">
      <c r="A44" s="8" t="s">
        <v>14</v>
      </c>
      <c r="B44" s="14">
        <v>774.40599999999995</v>
      </c>
      <c r="C44" s="14">
        <v>1100.259</v>
      </c>
      <c r="D44" s="14">
        <v>1166</v>
      </c>
      <c r="E44" s="14">
        <v>1674</v>
      </c>
      <c r="F44" s="9">
        <v>2276</v>
      </c>
      <c r="G44" s="9">
        <v>2431</v>
      </c>
      <c r="O44" s="61"/>
    </row>
    <row r="45" spans="1:15" ht="15.75" hidden="1">
      <c r="A45" s="8" t="s">
        <v>15</v>
      </c>
      <c r="B45" s="14">
        <v>174.584</v>
      </c>
      <c r="C45" s="14">
        <v>175.79</v>
      </c>
      <c r="D45" s="14">
        <v>199</v>
      </c>
      <c r="E45" s="14">
        <v>466</v>
      </c>
      <c r="F45" s="9">
        <v>400</v>
      </c>
      <c r="G45" s="9">
        <v>383</v>
      </c>
      <c r="O45" s="61"/>
    </row>
    <row r="46" spans="1:15" ht="15.75" hidden="1">
      <c r="A46" s="8" t="s">
        <v>16</v>
      </c>
      <c r="B46" s="14">
        <v>144.01499999999999</v>
      </c>
      <c r="C46" s="14">
        <v>131.107</v>
      </c>
      <c r="D46" s="14">
        <v>190</v>
      </c>
      <c r="E46" s="14">
        <v>236</v>
      </c>
      <c r="F46" s="9">
        <v>324</v>
      </c>
      <c r="G46" s="9">
        <v>292</v>
      </c>
      <c r="O46" s="61"/>
    </row>
    <row r="47" spans="1:15" ht="15.75" hidden="1">
      <c r="A47" s="8" t="s">
        <v>17</v>
      </c>
      <c r="B47" s="14">
        <v>63.704000000000001</v>
      </c>
      <c r="C47" s="14">
        <v>719.83600000000001</v>
      </c>
      <c r="D47" s="14">
        <v>439</v>
      </c>
      <c r="E47" s="14">
        <v>1598</v>
      </c>
      <c r="F47" s="9">
        <v>11601</v>
      </c>
      <c r="G47" s="9">
        <v>13003</v>
      </c>
      <c r="O47" s="61"/>
    </row>
    <row r="48" spans="1:15" ht="15.75" hidden="1">
      <c r="A48" s="8" t="s">
        <v>18</v>
      </c>
      <c r="B48" s="14">
        <v>1062.864</v>
      </c>
      <c r="C48" s="14">
        <v>11736.393</v>
      </c>
      <c r="D48" s="14">
        <v>11900</v>
      </c>
      <c r="E48" s="14">
        <v>11073</v>
      </c>
      <c r="F48" s="9">
        <v>10247</v>
      </c>
      <c r="G48" s="9">
        <v>9923</v>
      </c>
      <c r="O48" s="61"/>
    </row>
    <row r="49" spans="1:15" ht="15.75" hidden="1">
      <c r="A49" s="8" t="s">
        <v>19</v>
      </c>
      <c r="B49" s="14">
        <v>1004.102</v>
      </c>
      <c r="C49" s="14">
        <v>1060.9190000000001</v>
      </c>
      <c r="D49" s="14">
        <v>1169</v>
      </c>
      <c r="E49" s="14">
        <v>1172</v>
      </c>
      <c r="F49" s="9">
        <v>1172</v>
      </c>
      <c r="G49" s="9">
        <v>1172</v>
      </c>
      <c r="O49" s="61"/>
    </row>
    <row r="50" spans="1:15" ht="15.75" hidden="1">
      <c r="A50" s="8" t="s">
        <v>20</v>
      </c>
      <c r="B50" s="14">
        <v>160.67400000000001</v>
      </c>
      <c r="C50" s="14">
        <v>159.18700000000001</v>
      </c>
      <c r="D50" s="14">
        <v>519</v>
      </c>
      <c r="E50" s="14">
        <v>731</v>
      </c>
      <c r="F50" s="9">
        <v>1056</v>
      </c>
      <c r="G50" s="9">
        <v>1294</v>
      </c>
      <c r="O50" s="62"/>
    </row>
    <row r="51" spans="1:15" ht="15.75">
      <c r="A51" s="21" t="s">
        <v>21</v>
      </c>
      <c r="B51" s="60">
        <v>3044.22</v>
      </c>
      <c r="C51" s="60">
        <v>3767.25</v>
      </c>
      <c r="D51" s="60">
        <v>3861.54</v>
      </c>
      <c r="E51" s="60">
        <v>3408.19</v>
      </c>
      <c r="F51" s="60">
        <v>3789.77</v>
      </c>
      <c r="G51" s="60">
        <v>4037.59</v>
      </c>
      <c r="H51" s="60">
        <v>4663.26</v>
      </c>
      <c r="I51" s="60">
        <v>5435.56</v>
      </c>
      <c r="J51" s="60">
        <v>6103.33</v>
      </c>
      <c r="O51" s="61"/>
    </row>
    <row r="52" spans="1:15">
      <c r="A52" s="80" t="s">
        <v>22</v>
      </c>
      <c r="B52" s="10">
        <f>B42+B51</f>
        <v>5674.8099999999995</v>
      </c>
      <c r="C52" s="10">
        <f t="shared" ref="C52:G52" si="13">C42+C51</f>
        <v>7334.21</v>
      </c>
      <c r="D52" s="10">
        <f t="shared" si="13"/>
        <v>7439.42</v>
      </c>
      <c r="E52" s="10">
        <f t="shared" si="13"/>
        <v>7534.5</v>
      </c>
      <c r="F52" s="10">
        <f t="shared" si="13"/>
        <v>8233.8799999999992</v>
      </c>
      <c r="G52" s="10">
        <f t="shared" si="13"/>
        <v>8291.9599999999991</v>
      </c>
      <c r="H52" s="10">
        <f>H42+H51</f>
        <v>8883.3100000000013</v>
      </c>
      <c r="I52" s="10">
        <f>I42+I51</f>
        <v>10016.43</v>
      </c>
      <c r="J52" s="10">
        <f>J42+J51</f>
        <v>11642.23</v>
      </c>
      <c r="O52" s="60"/>
    </row>
    <row r="53" spans="1:15">
      <c r="B53" s="10"/>
      <c r="C53" s="10"/>
      <c r="D53" s="10"/>
      <c r="E53" s="10"/>
      <c r="F53" s="10"/>
      <c r="O53" s="60"/>
    </row>
    <row r="54" spans="1:15">
      <c r="A54" s="6" t="s">
        <v>23</v>
      </c>
      <c r="B54" s="10"/>
      <c r="C54" s="10"/>
      <c r="D54" s="10"/>
      <c r="E54" s="10"/>
      <c r="F54" s="10"/>
      <c r="O54" s="60"/>
    </row>
    <row r="55" spans="1:15">
      <c r="A55" s="7" t="s">
        <v>141</v>
      </c>
      <c r="B55" s="10"/>
      <c r="C55" s="10"/>
      <c r="D55" s="10"/>
      <c r="E55" s="10"/>
      <c r="F55" s="10"/>
      <c r="O55" s="3"/>
    </row>
    <row r="56" spans="1:15">
      <c r="A56" s="8" t="s">
        <v>128</v>
      </c>
      <c r="B56" s="14">
        <v>1514.52</v>
      </c>
      <c r="C56" s="14">
        <v>1920.89</v>
      </c>
      <c r="D56" s="14">
        <v>1827.4</v>
      </c>
      <c r="E56" s="9">
        <v>1521.2</v>
      </c>
      <c r="F56" s="9">
        <v>1981.51</v>
      </c>
      <c r="G56">
        <v>1638.14</v>
      </c>
      <c r="H56">
        <v>1059.07</v>
      </c>
      <c r="I56">
        <v>1126.23</v>
      </c>
      <c r="J56">
        <v>1678.52</v>
      </c>
      <c r="N56" s="60"/>
    </row>
    <row r="57" spans="1:15">
      <c r="A57" s="8" t="s">
        <v>129</v>
      </c>
      <c r="B57" s="14">
        <v>132.06</v>
      </c>
      <c r="C57" s="14">
        <v>88.56</v>
      </c>
      <c r="D57" s="14">
        <v>134.54</v>
      </c>
      <c r="E57" s="9">
        <v>164.46</v>
      </c>
      <c r="F57" s="9">
        <v>163.77000000000001</v>
      </c>
      <c r="G57">
        <v>196.41</v>
      </c>
      <c r="H57">
        <v>303.18</v>
      </c>
      <c r="I57">
        <v>254.37</v>
      </c>
      <c r="J57">
        <v>270.20999999999998</v>
      </c>
    </row>
    <row r="58" spans="1:15">
      <c r="A58" s="8" t="s">
        <v>130</v>
      </c>
      <c r="B58" s="14">
        <v>0.59</v>
      </c>
      <c r="C58" s="14">
        <v>0.72</v>
      </c>
      <c r="D58" s="14">
        <v>38.28</v>
      </c>
      <c r="E58" s="9">
        <v>18.059999999999999</v>
      </c>
      <c r="F58">
        <v>59.54</v>
      </c>
      <c r="G58">
        <v>63.36</v>
      </c>
      <c r="H58">
        <v>56.95</v>
      </c>
      <c r="I58">
        <v>68.72</v>
      </c>
      <c r="J58">
        <v>44.51</v>
      </c>
    </row>
    <row r="59" spans="1:15">
      <c r="A59" s="8" t="s">
        <v>131</v>
      </c>
      <c r="B59" s="14">
        <v>80.28</v>
      </c>
      <c r="C59" s="14">
        <v>84.76</v>
      </c>
      <c r="D59" s="14">
        <v>106.94</v>
      </c>
      <c r="E59" s="9">
        <v>116.87</v>
      </c>
      <c r="F59">
        <v>119.69</v>
      </c>
      <c r="G59">
        <v>116.31</v>
      </c>
      <c r="H59">
        <v>131.54</v>
      </c>
      <c r="I59">
        <v>132.09</v>
      </c>
      <c r="J59">
        <v>134.29</v>
      </c>
    </row>
    <row r="60" spans="1:15" hidden="1">
      <c r="A60" s="8" t="s">
        <v>25</v>
      </c>
      <c r="B60" s="14">
        <v>674.76199999999994</v>
      </c>
      <c r="C60" s="14">
        <v>1071</v>
      </c>
      <c r="D60" s="14">
        <v>1452</v>
      </c>
      <c r="E60" s="9">
        <v>3172</v>
      </c>
      <c r="F60" s="9">
        <v>2925</v>
      </c>
    </row>
    <row r="61" spans="1:15" hidden="1">
      <c r="A61" s="8" t="s">
        <v>26</v>
      </c>
      <c r="B61" s="14">
        <v>103.16200000000001</v>
      </c>
      <c r="C61" s="14">
        <v>111</v>
      </c>
      <c r="D61" s="14">
        <v>134</v>
      </c>
      <c r="E61" s="9">
        <v>440</v>
      </c>
      <c r="F61" s="9">
        <v>529</v>
      </c>
    </row>
    <row r="62" spans="1:15" hidden="1">
      <c r="A62" s="16" t="s">
        <v>27</v>
      </c>
      <c r="B62" s="19">
        <v>1169.49</v>
      </c>
      <c r="C62" s="19">
        <v>2697</v>
      </c>
      <c r="D62" s="19">
        <v>483</v>
      </c>
      <c r="E62" s="18">
        <v>983</v>
      </c>
      <c r="F62" s="18">
        <v>1745</v>
      </c>
    </row>
    <row r="63" spans="1:15">
      <c r="A63" s="7" t="s">
        <v>142</v>
      </c>
      <c r="B63" s="14">
        <f t="shared" ref="B63:G63" si="14">B56+B57+B58+B59</f>
        <v>1727.4499999999998</v>
      </c>
      <c r="C63" s="14">
        <f t="shared" si="14"/>
        <v>2094.9300000000003</v>
      </c>
      <c r="D63" s="14">
        <f t="shared" si="14"/>
        <v>2107.16</v>
      </c>
      <c r="E63" s="14">
        <f t="shared" si="14"/>
        <v>1820.5900000000001</v>
      </c>
      <c r="F63" s="14">
        <f t="shared" si="14"/>
        <v>2324.5100000000002</v>
      </c>
      <c r="G63" s="14">
        <f t="shared" si="14"/>
        <v>2014.22</v>
      </c>
      <c r="H63" s="14">
        <f>H56+H57+H58+H59</f>
        <v>1550.74</v>
      </c>
      <c r="I63" s="14">
        <f>I56+I57+I58+I59</f>
        <v>1581.4099999999999</v>
      </c>
      <c r="J63" s="14">
        <f>J56+J57+J58+J59</f>
        <v>2127.5300000000002</v>
      </c>
    </row>
    <row r="64" spans="1:15">
      <c r="A64" s="7" t="s">
        <v>24</v>
      </c>
      <c r="B64" s="10"/>
      <c r="C64" s="10"/>
      <c r="D64" s="14"/>
      <c r="E64" s="10"/>
    </row>
    <row r="65" spans="1:10">
      <c r="A65" s="8" t="s">
        <v>134</v>
      </c>
      <c r="B65" s="14">
        <v>372.03</v>
      </c>
      <c r="C65" s="14">
        <v>498.05</v>
      </c>
      <c r="D65" s="14">
        <v>505.24</v>
      </c>
      <c r="E65" s="9">
        <v>486.16</v>
      </c>
      <c r="F65" s="9">
        <v>383.03</v>
      </c>
      <c r="G65">
        <v>1305.22</v>
      </c>
      <c r="H65">
        <v>1262.18</v>
      </c>
      <c r="I65">
        <v>1584.82</v>
      </c>
      <c r="J65">
        <v>2094.33</v>
      </c>
    </row>
    <row r="66" spans="1:10">
      <c r="A66" s="8" t="s">
        <v>135</v>
      </c>
      <c r="B66" s="14">
        <v>970.92</v>
      </c>
      <c r="C66" s="14">
        <v>1134.32</v>
      </c>
      <c r="D66" s="14">
        <v>951.13</v>
      </c>
      <c r="E66" s="9">
        <v>1055.42</v>
      </c>
      <c r="F66" s="9">
        <v>1101.5999999999999</v>
      </c>
      <c r="G66">
        <v>837.21</v>
      </c>
      <c r="H66">
        <v>846.33</v>
      </c>
      <c r="I66">
        <v>1326.79</v>
      </c>
      <c r="J66">
        <v>1366.44</v>
      </c>
    </row>
    <row r="67" spans="1:10">
      <c r="A67" s="8" t="s">
        <v>136</v>
      </c>
      <c r="B67" s="14">
        <v>355.32</v>
      </c>
      <c r="C67" s="14">
        <v>1052.26</v>
      </c>
      <c r="D67" s="14">
        <v>1348.91</v>
      </c>
      <c r="E67" s="56">
        <v>1288.3800000000001</v>
      </c>
      <c r="F67" s="56">
        <v>803.65</v>
      </c>
      <c r="G67">
        <v>677.07</v>
      </c>
      <c r="H67">
        <v>1043.8499999999999</v>
      </c>
      <c r="I67">
        <v>779.07</v>
      </c>
      <c r="J67">
        <v>575.49</v>
      </c>
    </row>
    <row r="68" spans="1:10" ht="25.5" customHeight="1">
      <c r="A68" s="8" t="s">
        <v>137</v>
      </c>
      <c r="B68" s="14">
        <v>141.93</v>
      </c>
      <c r="C68" s="14">
        <v>168.68</v>
      </c>
      <c r="D68" s="14">
        <v>106.35</v>
      </c>
      <c r="E68" s="9">
        <v>183.69</v>
      </c>
      <c r="F68" s="8">
        <v>178.96</v>
      </c>
      <c r="G68">
        <v>49.29</v>
      </c>
      <c r="H68">
        <v>53.8</v>
      </c>
      <c r="I68">
        <v>63.21</v>
      </c>
      <c r="J68">
        <v>72.56</v>
      </c>
    </row>
    <row r="69" spans="1:10" ht="18.75" hidden="1" customHeight="1">
      <c r="A69" s="8" t="s">
        <v>28</v>
      </c>
      <c r="B69" s="10"/>
      <c r="C69" s="14" t="s">
        <v>37</v>
      </c>
      <c r="D69" s="10"/>
      <c r="E69" s="15" t="s">
        <v>31</v>
      </c>
    </row>
    <row r="70" spans="1:10" hidden="1">
      <c r="A70" s="8" t="s">
        <v>29</v>
      </c>
      <c r="B70" s="10"/>
      <c r="C70" s="14">
        <v>64</v>
      </c>
      <c r="D70" s="14">
        <v>15</v>
      </c>
      <c r="E70" s="56">
        <v>2</v>
      </c>
    </row>
    <row r="71" spans="1:10">
      <c r="A71" s="21" t="s">
        <v>30</v>
      </c>
      <c r="B71" s="22">
        <f t="shared" ref="B71:G71" si="15">B65+B66+B67+B68</f>
        <v>1840.1999999999998</v>
      </c>
      <c r="C71" s="22">
        <f t="shared" si="15"/>
        <v>2853.31</v>
      </c>
      <c r="D71" s="22">
        <f t="shared" si="15"/>
        <v>2911.6299999999997</v>
      </c>
      <c r="E71" s="22">
        <f t="shared" si="15"/>
        <v>3013.65</v>
      </c>
      <c r="F71" s="22">
        <f t="shared" si="15"/>
        <v>2467.2399999999998</v>
      </c>
      <c r="G71" s="22">
        <f t="shared" si="15"/>
        <v>2868.7900000000004</v>
      </c>
      <c r="H71" s="22">
        <f>H65+H66+H67+H68</f>
        <v>3206.1600000000003</v>
      </c>
      <c r="I71" s="22">
        <f>I65+I66+I67+I68</f>
        <v>3753.89</v>
      </c>
      <c r="J71" s="22">
        <f>J65+J66+J67+J68</f>
        <v>4108.8200000000006</v>
      </c>
    </row>
    <row r="72" spans="1:10">
      <c r="A72" s="7" t="s">
        <v>32</v>
      </c>
      <c r="B72" s="10">
        <f t="shared" ref="B72:G72" si="16">B63+B71</f>
        <v>3567.6499999999996</v>
      </c>
      <c r="C72" s="10">
        <f t="shared" si="16"/>
        <v>4948.24</v>
      </c>
      <c r="D72" s="10">
        <f t="shared" si="16"/>
        <v>5018.7899999999991</v>
      </c>
      <c r="E72" s="10">
        <f t="shared" si="16"/>
        <v>4834.24</v>
      </c>
      <c r="F72" s="10">
        <f t="shared" si="16"/>
        <v>4791.75</v>
      </c>
      <c r="G72" s="10">
        <f t="shared" si="16"/>
        <v>4883.01</v>
      </c>
      <c r="H72" s="10">
        <f>H63+H71</f>
        <v>4756.9000000000005</v>
      </c>
      <c r="I72" s="10">
        <f>I63+I71</f>
        <v>5335.2999999999993</v>
      </c>
      <c r="J72" s="10">
        <f>J63+J71</f>
        <v>6236.35</v>
      </c>
    </row>
    <row r="73" spans="1:10">
      <c r="B73" s="10"/>
      <c r="C73" s="10"/>
      <c r="D73" s="10"/>
      <c r="E73" s="10"/>
    </row>
    <row r="74" spans="1:10">
      <c r="A74" t="s">
        <v>33</v>
      </c>
    </row>
    <row r="75" spans="1:10">
      <c r="A75" t="s">
        <v>123</v>
      </c>
      <c r="B75">
        <v>46.57</v>
      </c>
      <c r="C75">
        <v>46.57</v>
      </c>
      <c r="D75">
        <v>46.57</v>
      </c>
      <c r="E75">
        <v>46.57</v>
      </c>
      <c r="F75">
        <v>46.57</v>
      </c>
      <c r="G75">
        <v>46.57</v>
      </c>
      <c r="H75">
        <v>46.57</v>
      </c>
      <c r="I75">
        <v>93.13</v>
      </c>
      <c r="J75">
        <v>93.13</v>
      </c>
    </row>
    <row r="76" spans="1:10">
      <c r="A76" t="s">
        <v>124</v>
      </c>
      <c r="B76">
        <v>1906.38</v>
      </c>
      <c r="C76">
        <v>2137.33</v>
      </c>
      <c r="D76">
        <v>2209.8200000000002</v>
      </c>
      <c r="E76">
        <v>2636.67</v>
      </c>
      <c r="F76">
        <v>3397.6</v>
      </c>
      <c r="G76">
        <v>3366.65</v>
      </c>
      <c r="H76">
        <v>4069.8</v>
      </c>
      <c r="I76">
        <v>4558.58</v>
      </c>
      <c r="J76">
        <v>5282.93</v>
      </c>
    </row>
    <row r="77" spans="1:10">
      <c r="A77" t="s">
        <v>125</v>
      </c>
      <c r="B77">
        <v>1952.95</v>
      </c>
      <c r="C77">
        <v>2183.9</v>
      </c>
      <c r="D77">
        <v>2256.39</v>
      </c>
      <c r="E77">
        <v>2683.24</v>
      </c>
      <c r="F77">
        <v>3444.16</v>
      </c>
      <c r="G77">
        <v>3413.22</v>
      </c>
      <c r="H77">
        <v>4116.37</v>
      </c>
      <c r="I77">
        <v>4651.71</v>
      </c>
      <c r="J77">
        <v>5376.06</v>
      </c>
    </row>
    <row r="78" spans="1:10">
      <c r="A78" s="6"/>
      <c r="B78" s="10"/>
      <c r="C78" s="10"/>
      <c r="D78" s="10"/>
      <c r="E78" s="10"/>
    </row>
    <row r="79" spans="1:10">
      <c r="A79" s="81" t="s">
        <v>143</v>
      </c>
      <c r="B79" s="10">
        <f>B72+B77</f>
        <v>5520.5999999999995</v>
      </c>
      <c r="C79" s="10">
        <f t="shared" ref="C79:G79" si="17">C72+C77</f>
        <v>7132.1399999999994</v>
      </c>
      <c r="D79" s="10">
        <f t="shared" si="17"/>
        <v>7275.1799999999985</v>
      </c>
      <c r="E79" s="10">
        <f t="shared" si="17"/>
        <v>7517.48</v>
      </c>
      <c r="F79" s="10">
        <f t="shared" si="17"/>
        <v>8235.91</v>
      </c>
      <c r="G79" s="10">
        <f t="shared" si="17"/>
        <v>8296.23</v>
      </c>
      <c r="H79" s="10">
        <f>H72+H77</f>
        <v>8873.27</v>
      </c>
      <c r="I79" s="10">
        <f>I72+I77</f>
        <v>9987.0099999999984</v>
      </c>
      <c r="J79" s="10">
        <f>J72+J77</f>
        <v>11612.41</v>
      </c>
    </row>
    <row r="80" spans="1:10">
      <c r="A80" s="81"/>
      <c r="B80" s="10"/>
      <c r="C80" s="10"/>
      <c r="D80" s="10"/>
      <c r="E80" s="10"/>
      <c r="F80" s="10"/>
    </row>
    <row r="81" spans="1:26">
      <c r="A81" s="81" t="s">
        <v>126</v>
      </c>
      <c r="B81" s="10">
        <f>B52-B79</f>
        <v>154.21000000000004</v>
      </c>
      <c r="C81" s="10">
        <f t="shared" ref="C81:G81" si="18">C52-C79</f>
        <v>202.07000000000062</v>
      </c>
      <c r="D81" s="10">
        <f t="shared" si="18"/>
        <v>164.2400000000016</v>
      </c>
      <c r="E81" s="10">
        <f t="shared" si="18"/>
        <v>17.020000000000437</v>
      </c>
      <c r="F81" s="10">
        <f t="shared" si="18"/>
        <v>-2.0300000000006548</v>
      </c>
      <c r="G81" s="10">
        <f t="shared" si="18"/>
        <v>-4.2700000000004366</v>
      </c>
      <c r="H81" s="10">
        <f>H52-H79</f>
        <v>10.040000000000873</v>
      </c>
      <c r="I81" s="10">
        <f>I52-I79</f>
        <v>29.420000000001892</v>
      </c>
      <c r="J81" s="10">
        <f>J52-J79</f>
        <v>29.819999999999709</v>
      </c>
    </row>
    <row r="82" spans="1:26">
      <c r="A82" s="6" t="s">
        <v>143</v>
      </c>
      <c r="B82" s="10">
        <f>B79+B81</f>
        <v>5674.8099999999995</v>
      </c>
      <c r="C82" s="10">
        <f t="shared" ref="C82:G82" si="19">C79+C81</f>
        <v>7334.21</v>
      </c>
      <c r="D82" s="10">
        <f t="shared" si="19"/>
        <v>7439.42</v>
      </c>
      <c r="E82" s="10">
        <f t="shared" si="19"/>
        <v>7534.5</v>
      </c>
      <c r="F82" s="10">
        <f t="shared" si="19"/>
        <v>8233.8799999999992</v>
      </c>
      <c r="G82" s="10">
        <f t="shared" si="19"/>
        <v>8291.9599999999991</v>
      </c>
      <c r="H82" s="10">
        <f>H79+H81</f>
        <v>8883.3100000000013</v>
      </c>
      <c r="I82" s="10">
        <f>I79+I81</f>
        <v>10016.43</v>
      </c>
      <c r="J82" s="10">
        <f>J79+J81</f>
        <v>11642.23</v>
      </c>
    </row>
    <row r="83" spans="1:26">
      <c r="A83" s="6"/>
      <c r="B83" s="10"/>
      <c r="C83" s="10"/>
      <c r="D83" s="10"/>
      <c r="E83" s="10"/>
      <c r="F83" s="10"/>
    </row>
    <row r="84" spans="1:26">
      <c r="A84" s="6"/>
      <c r="B84" s="10"/>
      <c r="C84" s="10"/>
      <c r="D84" s="10"/>
      <c r="E84" s="10"/>
      <c r="F84" s="10"/>
    </row>
    <row r="86" spans="1:26">
      <c r="A86" s="6" t="s">
        <v>38</v>
      </c>
    </row>
    <row r="87" spans="1:26">
      <c r="A87" t="s">
        <v>12</v>
      </c>
      <c r="B87" s="10">
        <v>2630.59</v>
      </c>
      <c r="C87" s="10">
        <v>3566.96</v>
      </c>
      <c r="D87" s="10">
        <v>3577.88</v>
      </c>
      <c r="E87" s="10">
        <v>4126.3100000000004</v>
      </c>
      <c r="F87" s="10">
        <v>4444.1099999999997</v>
      </c>
      <c r="G87" s="10">
        <v>4254.37</v>
      </c>
      <c r="H87" s="10">
        <v>4220.05</v>
      </c>
      <c r="I87" s="10">
        <v>4580.87</v>
      </c>
      <c r="J87" s="10">
        <v>5538.9</v>
      </c>
      <c r="P87" t="s">
        <v>113</v>
      </c>
      <c r="Q87" s="63">
        <v>6103.33</v>
      </c>
      <c r="R87" s="63">
        <v>5435.56</v>
      </c>
      <c r="S87" s="63">
        <v>4663.26</v>
      </c>
      <c r="T87" s="63">
        <v>4037.59</v>
      </c>
      <c r="U87" s="63">
        <v>3789.77</v>
      </c>
    </row>
    <row r="88" spans="1:26">
      <c r="A88" t="s">
        <v>24</v>
      </c>
      <c r="B88" s="22">
        <f t="shared" ref="B88:G88" si="20">B82+B83+B84+B85</f>
        <v>5674.8099999999995</v>
      </c>
      <c r="C88" s="22">
        <f t="shared" si="20"/>
        <v>7334.21</v>
      </c>
      <c r="D88" s="22">
        <f t="shared" si="20"/>
        <v>7439.42</v>
      </c>
      <c r="E88" s="22">
        <f t="shared" si="20"/>
        <v>7534.5</v>
      </c>
      <c r="F88" s="22">
        <f t="shared" si="20"/>
        <v>8233.8799999999992</v>
      </c>
      <c r="G88" s="22">
        <f t="shared" si="20"/>
        <v>8291.9599999999991</v>
      </c>
      <c r="H88" s="22">
        <f>H82+H83+H84+H85</f>
        <v>8883.3100000000013</v>
      </c>
      <c r="I88" s="22">
        <f>I82+I83+I84+I85</f>
        <v>10016.43</v>
      </c>
      <c r="J88" s="22">
        <f>J82+J83+J84+J85</f>
        <v>11642.23</v>
      </c>
      <c r="P88" t="s">
        <v>114</v>
      </c>
      <c r="Q88">
        <v>11</v>
      </c>
      <c r="R88">
        <v>12</v>
      </c>
      <c r="S88">
        <v>13</v>
      </c>
      <c r="T88">
        <v>14</v>
      </c>
      <c r="U88">
        <v>15</v>
      </c>
    </row>
    <row r="89" spans="1:26" ht="16.5">
      <c r="A89" s="8" t="s">
        <v>10</v>
      </c>
      <c r="B89" s="58">
        <v>396.42</v>
      </c>
      <c r="C89" s="58">
        <v>671.78</v>
      </c>
      <c r="D89" s="58">
        <v>555.35</v>
      </c>
      <c r="E89" s="58">
        <v>422.74</v>
      </c>
      <c r="F89" s="58">
        <v>681.99</v>
      </c>
      <c r="G89" s="58">
        <v>449.29</v>
      </c>
      <c r="H89" s="58">
        <v>336.08</v>
      </c>
      <c r="I89" s="58">
        <v>304.06</v>
      </c>
      <c r="J89" s="58">
        <v>475.46</v>
      </c>
      <c r="Q89" s="60">
        <f>Y90</f>
        <v>3044.22</v>
      </c>
      <c r="R89" s="60">
        <f>X90</f>
        <v>3767.25</v>
      </c>
      <c r="S89" s="60">
        <f>W90</f>
        <v>3861.54</v>
      </c>
      <c r="T89" s="60">
        <f>V90</f>
        <v>3408.19</v>
      </c>
      <c r="U89" s="60">
        <f>U87</f>
        <v>3789.77</v>
      </c>
    </row>
    <row r="90" spans="1:26">
      <c r="A90" s="23" t="s">
        <v>39</v>
      </c>
      <c r="B90" s="17">
        <f>B87-B88-B89</f>
        <v>-3440.6399999999994</v>
      </c>
      <c r="C90" s="17">
        <f t="shared" ref="C90:G90" si="21">C87-C88-C89</f>
        <v>-4439.03</v>
      </c>
      <c r="D90" s="17">
        <f t="shared" si="21"/>
        <v>-4416.8900000000003</v>
      </c>
      <c r="E90" s="17">
        <f t="shared" si="21"/>
        <v>-3830.9299999999994</v>
      </c>
      <c r="F90" s="17">
        <f t="shared" si="21"/>
        <v>-4471.7599999999993</v>
      </c>
      <c r="G90" s="17">
        <f t="shared" si="21"/>
        <v>-4486.8799999999992</v>
      </c>
      <c r="H90" s="17">
        <f>H87-H88-H89</f>
        <v>-4999.3400000000011</v>
      </c>
      <c r="I90" s="17">
        <f>I87-I88-I89</f>
        <v>-5739.6200000000008</v>
      </c>
      <c r="J90" s="17">
        <f>J87-J88-J89</f>
        <v>-6578.79</v>
      </c>
      <c r="V90" s="63">
        <v>3408.19</v>
      </c>
      <c r="W90" s="63">
        <v>3861.54</v>
      </c>
      <c r="X90" s="63">
        <v>3767.25</v>
      </c>
      <c r="Y90" s="63">
        <v>3044.22</v>
      </c>
      <c r="Z90" s="64">
        <v>245.12</v>
      </c>
    </row>
    <row r="91" spans="1:26">
      <c r="A91" s="7" t="s">
        <v>40</v>
      </c>
      <c r="C91" s="10">
        <f>C90-B90</f>
        <v>-998.39000000000033</v>
      </c>
      <c r="D91" s="10">
        <f t="shared" ref="D91:G91" si="22">D90-C90</f>
        <v>22.139999999999418</v>
      </c>
      <c r="E91" s="10">
        <f t="shared" si="22"/>
        <v>585.96000000000095</v>
      </c>
      <c r="F91" s="10">
        <f t="shared" si="22"/>
        <v>-640.82999999999993</v>
      </c>
      <c r="G91" s="10">
        <f t="shared" si="22"/>
        <v>-15.119999999999891</v>
      </c>
      <c r="H91" s="10">
        <f>H90-G90</f>
        <v>-512.46000000000186</v>
      </c>
      <c r="I91" s="10">
        <f>I90-H90</f>
        <v>-740.27999999999975</v>
      </c>
      <c r="J91" s="10">
        <f>J90-I90</f>
        <v>-839.16999999999916</v>
      </c>
      <c r="V91">
        <v>16</v>
      </c>
      <c r="W91">
        <v>17</v>
      </c>
      <c r="X91">
        <v>18</v>
      </c>
      <c r="Y91">
        <v>19</v>
      </c>
    </row>
    <row r="92" spans="1:26">
      <c r="V92" s="60">
        <f>T87</f>
        <v>4037.59</v>
      </c>
      <c r="W92" s="60">
        <f>S87</f>
        <v>4663.26</v>
      </c>
      <c r="X92" s="60">
        <f>R87</f>
        <v>5435.56</v>
      </c>
      <c r="Y92" s="60">
        <f>Q87</f>
        <v>6103.33</v>
      </c>
    </row>
    <row r="93" spans="1:26">
      <c r="A93" s="6" t="s">
        <v>42</v>
      </c>
    </row>
    <row r="94" spans="1:26">
      <c r="A94" t="s">
        <v>13</v>
      </c>
      <c r="B94" s="60">
        <v>3044.22</v>
      </c>
      <c r="C94" s="60">
        <v>3767.25</v>
      </c>
      <c r="D94" s="60">
        <v>3861.54</v>
      </c>
      <c r="E94" s="60">
        <v>3408.19</v>
      </c>
      <c r="F94" s="60">
        <v>3789.77</v>
      </c>
      <c r="G94" s="60">
        <v>4037.59</v>
      </c>
      <c r="H94" s="60">
        <v>4663.26</v>
      </c>
      <c r="I94" s="60">
        <v>5435.56</v>
      </c>
      <c r="J94" s="60">
        <v>6103.33</v>
      </c>
    </row>
    <row r="95" spans="1:26">
      <c r="A95" t="s">
        <v>44</v>
      </c>
      <c r="B95" s="13">
        <v>255.05</v>
      </c>
      <c r="C95" s="12">
        <v>301.85000000000002</v>
      </c>
      <c r="D95" s="12">
        <v>336.04</v>
      </c>
      <c r="E95" s="12">
        <v>357.87</v>
      </c>
      <c r="F95" s="9">
        <v>362.42</v>
      </c>
      <c r="G95" s="9">
        <v>452.98</v>
      </c>
      <c r="H95">
        <v>452.05</v>
      </c>
      <c r="I95">
        <v>466.88</v>
      </c>
      <c r="J95">
        <v>520.79</v>
      </c>
    </row>
    <row r="96" spans="1:26">
      <c r="A96" t="s">
        <v>45</v>
      </c>
      <c r="C96" s="10">
        <f>C94-B94+C95</f>
        <v>1024.8800000000001</v>
      </c>
      <c r="D96" s="10">
        <f t="shared" ref="D96:G96" si="23">D94-C94+D95</f>
        <v>430.33</v>
      </c>
      <c r="E96" s="10">
        <f t="shared" si="23"/>
        <v>-95.479999999999905</v>
      </c>
      <c r="F96" s="10">
        <f t="shared" si="23"/>
        <v>744</v>
      </c>
      <c r="G96" s="10">
        <f t="shared" si="23"/>
        <v>700.80000000000018</v>
      </c>
      <c r="H96" s="10">
        <f>H94-G94+H95</f>
        <v>1077.72</v>
      </c>
      <c r="I96" s="10">
        <f>I94-H94+I95</f>
        <v>1239.1800000000003</v>
      </c>
      <c r="J96" s="10">
        <f>J94-I94+J95</f>
        <v>1188.5599999999995</v>
      </c>
      <c r="Q96" s="60">
        <v>4710.21</v>
      </c>
      <c r="R96" s="60">
        <v>5768.54</v>
      </c>
      <c r="S96" s="60">
        <v>5459.61</v>
      </c>
      <c r="T96" s="60">
        <v>6216</v>
      </c>
      <c r="U96" s="60">
        <v>6681.98</v>
      </c>
    </row>
    <row r="97" spans="1:25">
      <c r="Q97" s="13">
        <v>255.05</v>
      </c>
      <c r="R97" s="12">
        <v>301.85000000000002</v>
      </c>
      <c r="S97" s="12">
        <v>336.04</v>
      </c>
      <c r="T97" s="12">
        <v>357.87</v>
      </c>
      <c r="U97" s="9">
        <v>362.42</v>
      </c>
    </row>
    <row r="98" spans="1:25">
      <c r="Q98" s="14">
        <v>153.41999999999999</v>
      </c>
      <c r="R98" s="14">
        <v>183.74</v>
      </c>
      <c r="S98" s="14">
        <v>190.79</v>
      </c>
      <c r="T98" s="14">
        <v>169.15</v>
      </c>
      <c r="U98" s="9">
        <v>135.6</v>
      </c>
    </row>
    <row r="99" spans="1:25">
      <c r="Q99" s="60">
        <f>Q96-Q97-Q98</f>
        <v>4301.74</v>
      </c>
      <c r="R99" s="60">
        <f t="shared" ref="R99:Y102" si="24">R96-R97-R98</f>
        <v>5282.95</v>
      </c>
      <c r="S99" s="60">
        <f t="shared" si="24"/>
        <v>4932.78</v>
      </c>
      <c r="T99" s="60">
        <f t="shared" si="24"/>
        <v>5688.9800000000005</v>
      </c>
      <c r="U99" s="60">
        <f t="shared" si="24"/>
        <v>6183.9599999999991</v>
      </c>
      <c r="V99" s="60">
        <v>5970</v>
      </c>
      <c r="W99" s="60">
        <v>5697.1</v>
      </c>
      <c r="X99" s="60">
        <v>7208.11</v>
      </c>
      <c r="Y99" s="60">
        <v>8738.17</v>
      </c>
    </row>
    <row r="100" spans="1:25">
      <c r="A100" s="5" t="s">
        <v>9</v>
      </c>
      <c r="B100">
        <v>2011</v>
      </c>
      <c r="C100">
        <v>2012</v>
      </c>
      <c r="D100">
        <v>2013</v>
      </c>
      <c r="E100">
        <v>2014</v>
      </c>
      <c r="F100" s="5">
        <v>2015</v>
      </c>
      <c r="G100">
        <v>2016</v>
      </c>
      <c r="H100" s="5">
        <v>2017</v>
      </c>
      <c r="I100">
        <v>2018</v>
      </c>
      <c r="J100" s="5">
        <v>2019</v>
      </c>
      <c r="V100" s="9">
        <v>452.98</v>
      </c>
      <c r="W100">
        <v>452.05</v>
      </c>
      <c r="X100">
        <v>466.88</v>
      </c>
      <c r="Y100">
        <v>520.79</v>
      </c>
    </row>
    <row r="101" spans="1:25" ht="16.5">
      <c r="A101" s="8" t="s">
        <v>46</v>
      </c>
      <c r="B101" s="59">
        <v>5154.4399999999996</v>
      </c>
      <c r="C101" s="59">
        <v>6368.37</v>
      </c>
      <c r="D101" s="59">
        <v>5814.77</v>
      </c>
      <c r="E101" s="59">
        <v>6841.02</v>
      </c>
      <c r="F101" s="59">
        <v>7761.5</v>
      </c>
      <c r="G101" s="59">
        <v>6941.28</v>
      </c>
      <c r="H101" s="59">
        <v>6515.42</v>
      </c>
      <c r="I101" s="59">
        <v>8499.7000000000007</v>
      </c>
      <c r="J101" s="59">
        <v>10348.530000000001</v>
      </c>
      <c r="V101" s="9">
        <v>115.96</v>
      </c>
      <c r="W101" s="9">
        <v>99.96</v>
      </c>
      <c r="X101">
        <v>106.53</v>
      </c>
      <c r="Y101">
        <v>127.22</v>
      </c>
    </row>
    <row r="102" spans="1:25">
      <c r="A102" s="16" t="s">
        <v>115</v>
      </c>
      <c r="B102" s="3">
        <v>4301.74</v>
      </c>
      <c r="C102" s="3">
        <v>5282.95</v>
      </c>
      <c r="D102" s="3">
        <v>4932.78</v>
      </c>
      <c r="E102" s="3">
        <v>5688.9800000000005</v>
      </c>
      <c r="F102" s="3">
        <v>6183.9599999999991</v>
      </c>
      <c r="G102" s="3">
        <v>5401.06</v>
      </c>
      <c r="H102" s="3">
        <v>5145.09</v>
      </c>
      <c r="I102" s="3">
        <v>6634.7</v>
      </c>
      <c r="J102" s="3">
        <v>8090.1600000000008</v>
      </c>
      <c r="V102" s="60">
        <f t="shared" si="24"/>
        <v>5401.06</v>
      </c>
      <c r="W102" s="60">
        <f t="shared" si="24"/>
        <v>5145.09</v>
      </c>
      <c r="X102" s="60">
        <f t="shared" si="24"/>
        <v>6634.7</v>
      </c>
      <c r="Y102" s="60">
        <f t="shared" si="24"/>
        <v>8090.1600000000008</v>
      </c>
    </row>
    <row r="103" spans="1:25">
      <c r="A103" s="11" t="s">
        <v>47</v>
      </c>
      <c r="B103" s="10">
        <f>B101-B102</f>
        <v>852.69999999999982</v>
      </c>
      <c r="C103" s="10">
        <f t="shared" ref="C103:G103" si="25">C101-C102</f>
        <v>1085.42</v>
      </c>
      <c r="D103" s="10">
        <f t="shared" si="25"/>
        <v>881.99000000000069</v>
      </c>
      <c r="E103" s="10">
        <f t="shared" si="25"/>
        <v>1152.04</v>
      </c>
      <c r="F103" s="10">
        <f t="shared" si="25"/>
        <v>1577.5400000000009</v>
      </c>
      <c r="G103" s="10">
        <f t="shared" si="25"/>
        <v>1540.2199999999993</v>
      </c>
      <c r="H103" s="10">
        <f>H101-H102</f>
        <v>1370.33</v>
      </c>
      <c r="I103" s="10">
        <f>I101-I102</f>
        <v>1865.0000000000009</v>
      </c>
      <c r="J103" s="10">
        <f>J101-J102</f>
        <v>2258.37</v>
      </c>
    </row>
    <row r="104" spans="1:25">
      <c r="A104" s="11" t="s">
        <v>116</v>
      </c>
      <c r="B104" s="10">
        <v>-7.71</v>
      </c>
      <c r="C104" s="10">
        <v>0</v>
      </c>
      <c r="D104" s="10">
        <v>36.57</v>
      </c>
      <c r="E104" s="10">
        <v>103.71</v>
      </c>
      <c r="F104" s="10">
        <v>42.76</v>
      </c>
      <c r="G104" s="10">
        <v>-5.47</v>
      </c>
      <c r="H104" s="10">
        <v>128.43</v>
      </c>
      <c r="I104">
        <v>-95.45</v>
      </c>
      <c r="J104">
        <v>0</v>
      </c>
    </row>
    <row r="105" spans="1:25">
      <c r="A105" s="11" t="s">
        <v>48</v>
      </c>
      <c r="B105" s="10">
        <f>B103+B104</f>
        <v>844.98999999999978</v>
      </c>
      <c r="C105" s="10">
        <f t="shared" ref="C105:G105" si="26">C103+C104</f>
        <v>1085.42</v>
      </c>
      <c r="D105" s="10">
        <f t="shared" si="26"/>
        <v>918.56000000000074</v>
      </c>
      <c r="E105" s="10">
        <f t="shared" si="26"/>
        <v>1255.75</v>
      </c>
      <c r="F105" s="10">
        <f t="shared" si="26"/>
        <v>1620.3000000000009</v>
      </c>
      <c r="G105" s="10">
        <f t="shared" si="26"/>
        <v>1534.7499999999993</v>
      </c>
      <c r="H105" s="10">
        <f>H103+H104</f>
        <v>1498.76</v>
      </c>
      <c r="I105" s="10">
        <f>I103+I104</f>
        <v>1769.5500000000009</v>
      </c>
      <c r="J105" s="10">
        <f>J103+J104</f>
        <v>2258.37</v>
      </c>
    </row>
    <row r="106" spans="1:25">
      <c r="A106" s="8" t="s">
        <v>49</v>
      </c>
      <c r="B106" s="14">
        <v>153.41999999999999</v>
      </c>
      <c r="C106" s="14">
        <v>183.74</v>
      </c>
      <c r="D106" s="14">
        <v>190.79</v>
      </c>
      <c r="E106" s="14">
        <v>169.15</v>
      </c>
      <c r="F106" s="9">
        <v>135.6</v>
      </c>
      <c r="G106" s="9">
        <v>115.96</v>
      </c>
      <c r="H106" s="9">
        <v>99.96</v>
      </c>
      <c r="I106">
        <v>106.53</v>
      </c>
      <c r="J106">
        <v>127.22</v>
      </c>
    </row>
    <row r="107" spans="1:25">
      <c r="A107" s="16" t="s">
        <v>51</v>
      </c>
      <c r="B107" s="60">
        <v>139.66999999999999</v>
      </c>
      <c r="C107" s="60">
        <v>179.61</v>
      </c>
      <c r="D107" s="60">
        <v>172.78</v>
      </c>
      <c r="E107" s="60">
        <v>210.02</v>
      </c>
      <c r="F107" s="60">
        <v>358.69</v>
      </c>
      <c r="G107" s="60">
        <v>316.48</v>
      </c>
      <c r="H107" s="60">
        <v>249.17</v>
      </c>
      <c r="I107" s="60">
        <v>441.79</v>
      </c>
      <c r="J107" s="60">
        <v>566.39</v>
      </c>
    </row>
    <row r="108" spans="1:25">
      <c r="A108" s="8" t="s">
        <v>52</v>
      </c>
      <c r="B108" s="10">
        <f>B105-B106-B107</f>
        <v>551.89999999999986</v>
      </c>
      <c r="C108" s="10">
        <f t="shared" ref="C108:G108" si="27">C105-C106-C107</f>
        <v>722.07</v>
      </c>
      <c r="D108" s="10">
        <f t="shared" si="27"/>
        <v>554.9900000000008</v>
      </c>
      <c r="E108" s="10">
        <f t="shared" si="27"/>
        <v>876.57999999999993</v>
      </c>
      <c r="F108" s="10">
        <f t="shared" si="27"/>
        <v>1126.0100000000009</v>
      </c>
      <c r="G108" s="10">
        <f t="shared" si="27"/>
        <v>1102.3099999999993</v>
      </c>
      <c r="H108" s="10">
        <f>H105-H106-H107</f>
        <v>1149.6299999999999</v>
      </c>
      <c r="I108" s="10">
        <f>I105-I106-I107</f>
        <v>1221.2300000000009</v>
      </c>
      <c r="J108" s="10">
        <f>J105-J106-J107</f>
        <v>1564.7600000000002</v>
      </c>
    </row>
    <row r="109" spans="1:25">
      <c r="A109" s="8"/>
      <c r="B109" s="10"/>
      <c r="C109" s="10"/>
      <c r="D109" s="10"/>
      <c r="E109" s="10"/>
      <c r="F109" s="10"/>
      <c r="G109" s="10"/>
      <c r="H109" s="10"/>
    </row>
  </sheetData>
  <sortState columnSort="1" ref="N85:V88">
    <sortCondition ref="N85:V85"/>
  </sortState>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7"/>
  <dimension ref="A1:F37"/>
  <sheetViews>
    <sheetView workbookViewId="0"/>
  </sheetViews>
  <sheetFormatPr defaultColWidth="8.875" defaultRowHeight="15"/>
  <cols>
    <col min="1" max="6" width="36.75" customWidth="1"/>
  </cols>
  <sheetData>
    <row r="1" spans="1:6">
      <c r="A1" s="6" t="s">
        <v>89</v>
      </c>
    </row>
    <row r="3" spans="1:6">
      <c r="A3" t="s">
        <v>90</v>
      </c>
      <c r="B3" t="s">
        <v>91</v>
      </c>
      <c r="C3">
        <v>0</v>
      </c>
    </row>
    <row r="4" spans="1:6">
      <c r="A4" t="s">
        <v>92</v>
      </c>
    </row>
    <row r="5" spans="1:6">
      <c r="A5" t="s">
        <v>93</v>
      </c>
    </row>
    <row r="7" spans="1:6">
      <c r="A7" s="6" t="s">
        <v>94</v>
      </c>
      <c r="B7" t="s">
        <v>95</v>
      </c>
    </row>
    <row r="8" spans="1:6">
      <c r="B8">
        <v>6</v>
      </c>
    </row>
    <row r="10" spans="1:6">
      <c r="A10" t="s">
        <v>96</v>
      </c>
    </row>
    <row r="11" spans="1:6">
      <c r="A11" t="e">
        <f>CB_DATA_!#REF!</f>
        <v>#REF!</v>
      </c>
      <c r="C11" t="e">
        <f>'MC-DCF'!#REF!</f>
        <v>#REF!</v>
      </c>
      <c r="D11" t="e">
        <f>#REF!</f>
        <v>#REF!</v>
      </c>
      <c r="E11" t="e">
        <f>'MC-DCF Old'!#REF!</f>
        <v>#REF!</v>
      </c>
      <c r="F11" t="e">
        <f>#REF!</f>
        <v>#REF!</v>
      </c>
    </row>
    <row r="13" spans="1:6">
      <c r="A13" t="s">
        <v>97</v>
      </c>
    </row>
    <row r="14" spans="1:6">
      <c r="A14" t="s">
        <v>101</v>
      </c>
      <c r="C14" t="s">
        <v>108</v>
      </c>
      <c r="D14" t="s">
        <v>150</v>
      </c>
      <c r="E14" t="s">
        <v>151</v>
      </c>
      <c r="F14" t="s">
        <v>215</v>
      </c>
    </row>
    <row r="16" spans="1:6">
      <c r="A16" t="s">
        <v>98</v>
      </c>
    </row>
    <row r="17" spans="1:6">
      <c r="D17">
        <v>4</v>
      </c>
      <c r="F17">
        <v>4</v>
      </c>
    </row>
    <row r="19" spans="1:6">
      <c r="A19" t="s">
        <v>99</v>
      </c>
    </row>
    <row r="20" spans="1:6">
      <c r="A20">
        <v>31</v>
      </c>
      <c r="C20">
        <v>37</v>
      </c>
      <c r="D20">
        <v>26</v>
      </c>
      <c r="E20">
        <v>31</v>
      </c>
      <c r="F20">
        <v>31</v>
      </c>
    </row>
    <row r="25" spans="1:6">
      <c r="A25" s="6" t="s">
        <v>100</v>
      </c>
    </row>
    <row r="26" spans="1:6">
      <c r="A26" s="55" t="s">
        <v>102</v>
      </c>
      <c r="C26" s="55" t="s">
        <v>106</v>
      </c>
      <c r="E26" s="55" t="s">
        <v>104</v>
      </c>
      <c r="F26" s="55" t="s">
        <v>104</v>
      </c>
    </row>
    <row r="27" spans="1:6">
      <c r="A27" t="s">
        <v>110</v>
      </c>
      <c r="C27" t="s">
        <v>220</v>
      </c>
      <c r="E27" t="s">
        <v>218</v>
      </c>
      <c r="F27" t="s">
        <v>216</v>
      </c>
    </row>
    <row r="28" spans="1:6">
      <c r="A28" s="55" t="s">
        <v>103</v>
      </c>
      <c r="C28" s="55" t="s">
        <v>103</v>
      </c>
      <c r="E28" s="55" t="s">
        <v>103</v>
      </c>
      <c r="F28" s="55" t="s">
        <v>103</v>
      </c>
    </row>
    <row r="29" spans="1:6">
      <c r="A29" s="55" t="s">
        <v>104</v>
      </c>
      <c r="C29" s="55" t="s">
        <v>102</v>
      </c>
      <c r="E29" s="55" t="s">
        <v>102</v>
      </c>
      <c r="F29" s="55" t="s">
        <v>102</v>
      </c>
    </row>
    <row r="30" spans="1:6">
      <c r="A30" t="s">
        <v>212</v>
      </c>
      <c r="C30" t="s">
        <v>111</v>
      </c>
      <c r="E30" t="s">
        <v>219</v>
      </c>
      <c r="F30" t="s">
        <v>217</v>
      </c>
    </row>
    <row r="31" spans="1:6">
      <c r="A31" s="55" t="s">
        <v>103</v>
      </c>
      <c r="C31" s="55" t="s">
        <v>103</v>
      </c>
      <c r="E31" s="55" t="s">
        <v>103</v>
      </c>
      <c r="F31" s="55" t="s">
        <v>103</v>
      </c>
    </row>
    <row r="32" spans="1:6">
      <c r="C32" s="55" t="s">
        <v>105</v>
      </c>
    </row>
    <row r="33" spans="3:3">
      <c r="C33" t="s">
        <v>213</v>
      </c>
    </row>
    <row r="34" spans="3:3">
      <c r="C34" s="55" t="s">
        <v>103</v>
      </c>
    </row>
    <row r="35" spans="3:3">
      <c r="C35" s="55" t="s">
        <v>104</v>
      </c>
    </row>
    <row r="36" spans="3:3">
      <c r="C36" t="s">
        <v>214</v>
      </c>
    </row>
    <row r="37" spans="3:3">
      <c r="C37" s="55" t="s">
        <v>103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8"/>
  <dimension ref="A1:P65"/>
  <sheetViews>
    <sheetView zoomScalePageLayoutView="80" workbookViewId="0">
      <selection activeCell="D5" sqref="D5"/>
    </sheetView>
  </sheetViews>
  <sheetFormatPr defaultColWidth="8.875" defaultRowHeight="15"/>
  <cols>
    <col min="1" max="1" width="44.25" bestFit="1" customWidth="1"/>
    <col min="2" max="2" width="18" bestFit="1" customWidth="1"/>
    <col min="3" max="12" width="13.375" bestFit="1" customWidth="1"/>
    <col min="17" max="17" width="8.875" customWidth="1"/>
  </cols>
  <sheetData>
    <row r="1" spans="1:3">
      <c r="A1" s="1" t="s">
        <v>144</v>
      </c>
    </row>
    <row r="2" spans="1:3">
      <c r="A2" s="1" t="s">
        <v>145</v>
      </c>
    </row>
    <row r="3" spans="1:3">
      <c r="A3" s="1" t="s">
        <v>70</v>
      </c>
    </row>
    <row r="4" spans="1:3">
      <c r="A4" s="1" t="s">
        <v>146</v>
      </c>
    </row>
    <row r="8" spans="1:3">
      <c r="A8" s="35" t="s">
        <v>60</v>
      </c>
      <c r="B8" s="36">
        <v>0.1</v>
      </c>
    </row>
    <row r="9" spans="1:3">
      <c r="A9" s="37" t="s">
        <v>61</v>
      </c>
      <c r="B9" s="38">
        <v>0.01</v>
      </c>
    </row>
    <row r="10" spans="1:3">
      <c r="A10" s="37" t="s">
        <v>62</v>
      </c>
      <c r="B10" s="39">
        <v>0.1</v>
      </c>
    </row>
    <row r="11" spans="1:3">
      <c r="A11" s="37" t="s">
        <v>63</v>
      </c>
      <c r="B11" s="87">
        <v>288</v>
      </c>
    </row>
    <row r="12" spans="1:3">
      <c r="A12" s="37" t="s">
        <v>64</v>
      </c>
      <c r="B12" s="86">
        <f>B61</f>
        <v>184.99718618852771</v>
      </c>
    </row>
    <row r="13" spans="1:3">
      <c r="A13" s="40" t="s">
        <v>65</v>
      </c>
      <c r="B13" s="41">
        <f>(B12-B11)/B11</f>
        <v>-0.35764865906761212</v>
      </c>
    </row>
    <row r="15" spans="1:3">
      <c r="A15" s="42"/>
      <c r="B15" s="42"/>
    </row>
    <row r="16" spans="1:3">
      <c r="B16" t="s">
        <v>58</v>
      </c>
      <c r="C16" t="s">
        <v>66</v>
      </c>
    </row>
    <row r="17" spans="1:15">
      <c r="A17" s="43" t="s">
        <v>67</v>
      </c>
      <c r="B17" s="44">
        <f>'Value Drivers'!K12</f>
        <v>0.80788128062445308</v>
      </c>
      <c r="C17" s="45">
        <v>0.8</v>
      </c>
    </row>
    <row r="18" spans="1:15">
      <c r="A18" s="46" t="s">
        <v>68</v>
      </c>
      <c r="B18" s="47">
        <v>0</v>
      </c>
      <c r="C18" s="39">
        <v>0</v>
      </c>
    </row>
    <row r="19" spans="1:15">
      <c r="A19" s="46" t="s">
        <v>69</v>
      </c>
      <c r="B19" s="47">
        <v>0</v>
      </c>
      <c r="C19" s="39">
        <v>0</v>
      </c>
    </row>
    <row r="20" spans="1:15">
      <c r="A20" s="46" t="s">
        <v>49</v>
      </c>
      <c r="B20" s="47">
        <f>'Value Drivers'!K13</f>
        <v>2.1166599841519477E-2</v>
      </c>
      <c r="C20" s="39">
        <v>0.02</v>
      </c>
    </row>
    <row r="21" spans="1:15">
      <c r="A21" s="46" t="s">
        <v>74</v>
      </c>
      <c r="B21" s="47">
        <f>'Value Drivers'!K14</f>
        <v>3.6840528239240442E-3</v>
      </c>
      <c r="C21" s="39">
        <f>B21</f>
        <v>3.6840528239240442E-3</v>
      </c>
    </row>
    <row r="22" spans="1:15">
      <c r="A22" s="46" t="s">
        <v>40</v>
      </c>
      <c r="B22" s="47">
        <f>'Value Drivers'!K20</f>
        <v>-4.9861786561609389E-2</v>
      </c>
      <c r="C22" s="39">
        <v>0</v>
      </c>
    </row>
    <row r="23" spans="1:15">
      <c r="A23" s="46" t="s">
        <v>45</v>
      </c>
      <c r="B23" s="47">
        <f>'Value Drivers'!K21</f>
        <v>9.7560439463728707E-2</v>
      </c>
      <c r="C23" s="39">
        <v>0.1</v>
      </c>
    </row>
    <row r="24" spans="1:15">
      <c r="A24" s="46" t="s">
        <v>43</v>
      </c>
      <c r="B24" s="47">
        <f>'Value Drivers'!K22</f>
        <v>5.4841342498795277E-2</v>
      </c>
      <c r="C24" s="39">
        <f>B24</f>
        <v>5.4841342498795277E-2</v>
      </c>
    </row>
    <row r="25" spans="1:15">
      <c r="A25" s="48" t="s">
        <v>75</v>
      </c>
      <c r="B25" s="49">
        <f>'Value Drivers'!K18</f>
        <v>0.19782261619515532</v>
      </c>
      <c r="C25" s="41">
        <v>0.2</v>
      </c>
    </row>
    <row r="27" spans="1:15">
      <c r="A27" s="50" t="s">
        <v>79</v>
      </c>
      <c r="B27">
        <v>0</v>
      </c>
      <c r="C27">
        <v>1</v>
      </c>
      <c r="D27">
        <v>2</v>
      </c>
      <c r="E27">
        <v>3</v>
      </c>
      <c r="F27">
        <v>4</v>
      </c>
      <c r="G27">
        <v>5</v>
      </c>
      <c r="H27">
        <v>6</v>
      </c>
      <c r="I27">
        <v>7</v>
      </c>
      <c r="J27">
        <v>8</v>
      </c>
      <c r="K27">
        <v>9</v>
      </c>
      <c r="L27">
        <v>10</v>
      </c>
    </row>
    <row r="28" spans="1:15">
      <c r="A28" s="50" t="s">
        <v>9</v>
      </c>
      <c r="B28" s="5">
        <v>2019</v>
      </c>
      <c r="C28">
        <v>2020</v>
      </c>
      <c r="D28" s="5">
        <v>2021</v>
      </c>
      <c r="E28">
        <v>2022</v>
      </c>
      <c r="F28" s="5">
        <v>2023</v>
      </c>
      <c r="G28">
        <v>2024</v>
      </c>
      <c r="H28" s="5">
        <v>2025</v>
      </c>
      <c r="I28">
        <v>2026</v>
      </c>
      <c r="J28" s="5">
        <v>2027</v>
      </c>
      <c r="K28">
        <v>2028</v>
      </c>
      <c r="L28" s="5">
        <v>2029</v>
      </c>
    </row>
    <row r="29" spans="1:15">
      <c r="A29" t="s">
        <v>54</v>
      </c>
      <c r="B29" s="10">
        <v>10349</v>
      </c>
      <c r="C29" s="53">
        <f>B29*(1+C30)</f>
        <v>11383.900000000001</v>
      </c>
      <c r="D29" s="53">
        <f t="shared" ref="D29:L29" si="0">C29*(1+D30)</f>
        <v>12522.290000000003</v>
      </c>
      <c r="E29" s="53">
        <f t="shared" si="0"/>
        <v>13774.519000000004</v>
      </c>
      <c r="F29" s="53">
        <f t="shared" si="0"/>
        <v>15151.970900000006</v>
      </c>
      <c r="G29" s="53">
        <f t="shared" si="0"/>
        <v>16667.167990000009</v>
      </c>
      <c r="H29" s="53">
        <f t="shared" si="0"/>
        <v>18333.884789000011</v>
      </c>
      <c r="I29" s="53">
        <f t="shared" si="0"/>
        <v>20167.273267900015</v>
      </c>
      <c r="J29" s="53">
        <f t="shared" si="0"/>
        <v>22184.000594690016</v>
      </c>
      <c r="K29" s="53">
        <f t="shared" si="0"/>
        <v>24402.400654159021</v>
      </c>
      <c r="L29" s="53">
        <f t="shared" si="0"/>
        <v>26842.640719574923</v>
      </c>
      <c r="M29" s="53"/>
      <c r="N29" s="53"/>
      <c r="O29" s="53"/>
    </row>
    <row r="30" spans="1:15">
      <c r="A30" s="24" t="s">
        <v>71</v>
      </c>
      <c r="C30" s="83">
        <v>0.1</v>
      </c>
      <c r="D30" s="83">
        <v>0.1</v>
      </c>
      <c r="E30" s="83">
        <v>0.1</v>
      </c>
      <c r="F30" s="83">
        <v>0.1</v>
      </c>
      <c r="G30" s="83">
        <v>0.1</v>
      </c>
      <c r="H30" s="83">
        <v>0.1</v>
      </c>
      <c r="I30" s="83">
        <v>0.1</v>
      </c>
      <c r="J30" s="83">
        <v>0.1</v>
      </c>
      <c r="K30" s="83">
        <v>0.1</v>
      </c>
      <c r="L30" s="83">
        <v>0.1</v>
      </c>
    </row>
    <row r="32" spans="1:15">
      <c r="A32" s="20" t="s">
        <v>115</v>
      </c>
      <c r="B32" s="10">
        <v>8090</v>
      </c>
      <c r="C32" s="53">
        <f>C29*C33</f>
        <v>9107.1200000000008</v>
      </c>
      <c r="D32" s="53">
        <f t="shared" ref="D32:L32" si="1">D29*D33</f>
        <v>10017.832000000002</v>
      </c>
      <c r="E32" s="53">
        <f>E29*E33</f>
        <v>11019.615200000004</v>
      </c>
      <c r="F32" s="53">
        <f>F29*F33</f>
        <v>12121.576720000005</v>
      </c>
      <c r="G32" s="53">
        <f t="shared" si="1"/>
        <v>13333.734392000008</v>
      </c>
      <c r="H32" s="53">
        <f t="shared" si="1"/>
        <v>14667.10783120001</v>
      </c>
      <c r="I32" s="53">
        <f t="shared" si="1"/>
        <v>16133.818614320013</v>
      </c>
      <c r="J32" s="53">
        <f t="shared" si="1"/>
        <v>17747.200475752015</v>
      </c>
      <c r="K32" s="53">
        <f t="shared" si="1"/>
        <v>19521.920523327219</v>
      </c>
      <c r="L32" s="53">
        <f t="shared" si="1"/>
        <v>21474.112575659939</v>
      </c>
    </row>
    <row r="33" spans="1:13">
      <c r="A33" s="24" t="s">
        <v>72</v>
      </c>
      <c r="B33" s="10"/>
      <c r="C33" s="84">
        <v>0.8</v>
      </c>
      <c r="D33" s="84">
        <v>0.8</v>
      </c>
      <c r="E33" s="84">
        <v>0.8</v>
      </c>
      <c r="F33" s="84">
        <v>0.8</v>
      </c>
      <c r="G33" s="84">
        <v>0.8</v>
      </c>
      <c r="H33" s="84">
        <v>0.8</v>
      </c>
      <c r="I33" s="84">
        <v>0.8</v>
      </c>
      <c r="J33" s="84">
        <v>0.8</v>
      </c>
      <c r="K33" s="84">
        <v>0.8</v>
      </c>
      <c r="L33" s="84">
        <v>0.8</v>
      </c>
    </row>
    <row r="34" spans="1:13">
      <c r="A34" t="s">
        <v>55</v>
      </c>
      <c r="B34" s="10">
        <f>B29-B32</f>
        <v>2259</v>
      </c>
      <c r="C34" s="53">
        <f t="shared" ref="C34:L34" si="2">C29-C32</f>
        <v>2276.7800000000007</v>
      </c>
      <c r="D34" s="53">
        <f t="shared" si="2"/>
        <v>2504.4580000000005</v>
      </c>
      <c r="E34" s="53">
        <f t="shared" si="2"/>
        <v>2754.9038</v>
      </c>
      <c r="F34" s="53">
        <f t="shared" si="2"/>
        <v>3030.3941800000011</v>
      </c>
      <c r="G34" s="53">
        <f t="shared" si="2"/>
        <v>3333.4335980000014</v>
      </c>
      <c r="H34" s="53">
        <f t="shared" si="2"/>
        <v>3666.7769578000007</v>
      </c>
      <c r="I34" s="53">
        <f t="shared" si="2"/>
        <v>4033.4546535800018</v>
      </c>
      <c r="J34" s="53">
        <f t="shared" si="2"/>
        <v>4436.8001189380011</v>
      </c>
      <c r="K34" s="53">
        <f t="shared" si="2"/>
        <v>4880.4801308318019</v>
      </c>
      <c r="L34" s="53">
        <f t="shared" si="2"/>
        <v>5368.528143914984</v>
      </c>
    </row>
    <row r="36" spans="1:13">
      <c r="A36" t="s">
        <v>49</v>
      </c>
      <c r="B36" s="10">
        <f>'Value Drivers'!J106</f>
        <v>127.22</v>
      </c>
      <c r="C36" s="53">
        <f>C29*C37</f>
        <v>227.67800000000003</v>
      </c>
      <c r="D36" s="53">
        <f t="shared" ref="D36:L36" si="3">D29*D37</f>
        <v>250.44580000000005</v>
      </c>
      <c r="E36" s="53">
        <f t="shared" si="3"/>
        <v>275.49038000000007</v>
      </c>
      <c r="F36" s="53">
        <f t="shared" si="3"/>
        <v>303.03941800000013</v>
      </c>
      <c r="G36" s="53">
        <f t="shared" si="3"/>
        <v>333.3433598000002</v>
      </c>
      <c r="H36" s="53">
        <f t="shared" si="3"/>
        <v>366.67769578000019</v>
      </c>
      <c r="I36" s="53">
        <f t="shared" si="3"/>
        <v>403.3454653580003</v>
      </c>
      <c r="J36" s="53">
        <f t="shared" si="3"/>
        <v>443.68001189380033</v>
      </c>
      <c r="K36" s="53">
        <f t="shared" si="3"/>
        <v>488.04801308318042</v>
      </c>
      <c r="L36" s="53">
        <f t="shared" si="3"/>
        <v>536.85281439149844</v>
      </c>
    </row>
    <row r="37" spans="1:13">
      <c r="A37" s="24" t="s">
        <v>72</v>
      </c>
      <c r="B37" s="4">
        <v>0.02</v>
      </c>
      <c r="C37" s="83">
        <v>0.02</v>
      </c>
      <c r="D37" s="83">
        <v>0.02</v>
      </c>
      <c r="E37" s="83">
        <v>0.02</v>
      </c>
      <c r="F37" s="83">
        <v>0.02</v>
      </c>
      <c r="G37" s="83">
        <v>0.02</v>
      </c>
      <c r="H37" s="83">
        <v>0.02</v>
      </c>
      <c r="I37" s="83">
        <v>0.02</v>
      </c>
      <c r="J37" s="83">
        <v>0.02</v>
      </c>
      <c r="K37" s="83">
        <v>0.02</v>
      </c>
      <c r="L37" s="83">
        <v>0.02</v>
      </c>
    </row>
    <row r="38" spans="1:13">
      <c r="A38" s="20" t="s">
        <v>51</v>
      </c>
      <c r="B38" s="10">
        <f>'Value Drivers'!J107</f>
        <v>566.39</v>
      </c>
      <c r="C38" s="53">
        <f>C34*C39</f>
        <v>455.35600000000017</v>
      </c>
      <c r="D38" s="53">
        <f t="shared" ref="D38:L38" si="4">D34*D39</f>
        <v>500.89160000000015</v>
      </c>
      <c r="E38" s="53">
        <f t="shared" si="4"/>
        <v>550.98076000000003</v>
      </c>
      <c r="F38" s="53">
        <f t="shared" si="4"/>
        <v>606.07883600000025</v>
      </c>
      <c r="G38" s="53">
        <f t="shared" si="4"/>
        <v>666.68671960000029</v>
      </c>
      <c r="H38" s="53">
        <f t="shared" si="4"/>
        <v>733.35539156000016</v>
      </c>
      <c r="I38" s="53">
        <f t="shared" si="4"/>
        <v>806.69093071600037</v>
      </c>
      <c r="J38" s="53">
        <f t="shared" si="4"/>
        <v>887.36002378760031</v>
      </c>
      <c r="K38" s="53">
        <f t="shared" si="4"/>
        <v>976.09602616636039</v>
      </c>
      <c r="L38" s="53">
        <f t="shared" si="4"/>
        <v>1073.7056287829969</v>
      </c>
    </row>
    <row r="39" spans="1:13">
      <c r="A39" s="52" t="s">
        <v>73</v>
      </c>
      <c r="B39" s="33">
        <v>0.2</v>
      </c>
      <c r="C39" s="85">
        <v>0.2</v>
      </c>
      <c r="D39" s="85">
        <v>0.2</v>
      </c>
      <c r="E39" s="85">
        <v>0.2</v>
      </c>
      <c r="F39" s="85">
        <v>0.2</v>
      </c>
      <c r="G39" s="85">
        <v>0.2</v>
      </c>
      <c r="H39" s="85">
        <v>0.2</v>
      </c>
      <c r="I39" s="85">
        <v>0.2</v>
      </c>
      <c r="J39" s="85">
        <v>0.2</v>
      </c>
      <c r="K39" s="85">
        <v>0.2</v>
      </c>
      <c r="L39" s="85">
        <v>0.2</v>
      </c>
    </row>
    <row r="40" spans="1:13">
      <c r="A40" t="s">
        <v>76</v>
      </c>
      <c r="B40" s="10">
        <f>B34-B36-B38</f>
        <v>1565.3900000000003</v>
      </c>
      <c r="C40" s="10">
        <f>C34-C36-C38</f>
        <v>1593.7460000000005</v>
      </c>
      <c r="D40" s="10">
        <f t="shared" ref="D40:L40" si="5">D34-D36-D38</f>
        <v>1753.1206000000004</v>
      </c>
      <c r="E40" s="10">
        <f>E34-E36-E38</f>
        <v>1928.4326599999999</v>
      </c>
      <c r="F40" s="10">
        <f t="shared" si="5"/>
        <v>2121.2759260000007</v>
      </c>
      <c r="G40" s="10">
        <f t="shared" si="5"/>
        <v>2333.403518600001</v>
      </c>
      <c r="H40" s="10">
        <f t="shared" si="5"/>
        <v>2566.7438704600004</v>
      </c>
      <c r="I40" s="10">
        <f t="shared" si="5"/>
        <v>2823.4182575060013</v>
      </c>
      <c r="J40" s="10">
        <f t="shared" si="5"/>
        <v>3105.7600832566004</v>
      </c>
      <c r="K40" s="10">
        <f t="shared" si="5"/>
        <v>3416.3360915822614</v>
      </c>
      <c r="L40" s="10">
        <f t="shared" si="5"/>
        <v>3757.9697007404889</v>
      </c>
    </row>
    <row r="42" spans="1:13">
      <c r="A42" t="s">
        <v>40</v>
      </c>
      <c r="B42" s="10">
        <f>'Value Drivers'!J91</f>
        <v>-839.16999999999916</v>
      </c>
      <c r="C42" s="32">
        <f>C29*C43</f>
        <v>0</v>
      </c>
      <c r="D42" s="32">
        <f t="shared" ref="D42:L42" si="6">D29*D43</f>
        <v>0</v>
      </c>
      <c r="E42" s="32">
        <f t="shared" si="6"/>
        <v>0</v>
      </c>
      <c r="F42" s="32">
        <f t="shared" si="6"/>
        <v>0</v>
      </c>
      <c r="G42" s="32">
        <f t="shared" si="6"/>
        <v>0</v>
      </c>
      <c r="H42" s="32">
        <f t="shared" si="6"/>
        <v>0</v>
      </c>
      <c r="I42" s="32">
        <f t="shared" si="6"/>
        <v>0</v>
      </c>
      <c r="J42" s="32">
        <f t="shared" si="6"/>
        <v>0</v>
      </c>
      <c r="K42" s="32">
        <f t="shared" si="6"/>
        <v>0</v>
      </c>
      <c r="L42">
        <f t="shared" si="6"/>
        <v>0</v>
      </c>
    </row>
    <row r="43" spans="1:13">
      <c r="A43" s="24" t="s">
        <v>72</v>
      </c>
      <c r="B43" s="4">
        <f>'Value Drivers'!F20</f>
        <v>-8.2565225793983107E-2</v>
      </c>
      <c r="C43" s="4">
        <f>C22</f>
        <v>0</v>
      </c>
      <c r="D43" s="4">
        <f>C43</f>
        <v>0</v>
      </c>
      <c r="E43" s="4">
        <f t="shared" ref="E43:L43" si="7">D43</f>
        <v>0</v>
      </c>
      <c r="F43" s="4">
        <f t="shared" si="7"/>
        <v>0</v>
      </c>
      <c r="G43" s="4">
        <f t="shared" si="7"/>
        <v>0</v>
      </c>
      <c r="H43" s="4">
        <f t="shared" si="7"/>
        <v>0</v>
      </c>
      <c r="I43" s="4">
        <f t="shared" si="7"/>
        <v>0</v>
      </c>
      <c r="J43" s="4">
        <f t="shared" si="7"/>
        <v>0</v>
      </c>
      <c r="K43" s="4">
        <f t="shared" si="7"/>
        <v>0</v>
      </c>
      <c r="L43" s="4">
        <f t="shared" si="7"/>
        <v>0</v>
      </c>
    </row>
    <row r="44" spans="1:13">
      <c r="A44" t="s">
        <v>45</v>
      </c>
      <c r="B44" s="10">
        <f>'Value Drivers'!J96</f>
        <v>1188.5599999999995</v>
      </c>
      <c r="C44" s="53">
        <f>C29*C45</f>
        <v>1138.3900000000001</v>
      </c>
      <c r="D44" s="53">
        <f t="shared" ref="D44:L44" si="8">D29*D45</f>
        <v>1252.2290000000003</v>
      </c>
      <c r="E44" s="53">
        <f t="shared" si="8"/>
        <v>1377.4519000000005</v>
      </c>
      <c r="F44" s="53">
        <f t="shared" si="8"/>
        <v>1515.1970900000006</v>
      </c>
      <c r="G44" s="53">
        <f t="shared" si="8"/>
        <v>1666.7167990000009</v>
      </c>
      <c r="H44" s="53">
        <f t="shared" si="8"/>
        <v>1833.3884789000012</v>
      </c>
      <c r="I44" s="53">
        <f t="shared" si="8"/>
        <v>2016.7273267900016</v>
      </c>
      <c r="J44" s="53">
        <f t="shared" si="8"/>
        <v>2218.4000594690019</v>
      </c>
      <c r="K44" s="53">
        <f t="shared" si="8"/>
        <v>2440.2400654159023</v>
      </c>
      <c r="L44" s="53">
        <f t="shared" si="8"/>
        <v>2684.2640719574924</v>
      </c>
    </row>
    <row r="45" spans="1:13">
      <c r="A45" s="24" t="s">
        <v>72</v>
      </c>
      <c r="B45" s="4">
        <v>0.1</v>
      </c>
      <c r="C45" s="83">
        <v>0.1</v>
      </c>
      <c r="D45" s="83">
        <v>0.1</v>
      </c>
      <c r="E45" s="83">
        <v>0.1</v>
      </c>
      <c r="F45" s="83">
        <v>0.1</v>
      </c>
      <c r="G45" s="83">
        <v>0.1</v>
      </c>
      <c r="H45" s="83">
        <v>0.1</v>
      </c>
      <c r="I45" s="83">
        <v>0.1</v>
      </c>
      <c r="J45" s="83">
        <v>0.1</v>
      </c>
      <c r="K45" s="83">
        <v>0.1</v>
      </c>
      <c r="L45" s="83">
        <v>0.1</v>
      </c>
    </row>
    <row r="46" spans="1:13">
      <c r="A46" t="s">
        <v>43</v>
      </c>
      <c r="B46" s="10">
        <f>'Value Drivers'!J95</f>
        <v>520.79</v>
      </c>
      <c r="C46" s="10">
        <f>C29*C47</f>
        <v>569.19500000000005</v>
      </c>
      <c r="D46" s="10">
        <f t="shared" ref="D46:L46" si="9">D29*D47</f>
        <v>626.11450000000013</v>
      </c>
      <c r="E46" s="10">
        <f t="shared" si="9"/>
        <v>688.72595000000024</v>
      </c>
      <c r="F46" s="10">
        <f t="shared" si="9"/>
        <v>757.59854500000029</v>
      </c>
      <c r="G46" s="10">
        <f t="shared" si="9"/>
        <v>833.35839950000047</v>
      </c>
      <c r="H46" s="10">
        <f t="shared" si="9"/>
        <v>916.69423945000062</v>
      </c>
      <c r="I46" s="10">
        <f t="shared" si="9"/>
        <v>1008.3636633950008</v>
      </c>
      <c r="J46" s="10">
        <f t="shared" si="9"/>
        <v>1109.200029734501</v>
      </c>
      <c r="K46" s="10">
        <f t="shared" si="9"/>
        <v>1220.1200327079512</v>
      </c>
      <c r="L46" s="10">
        <f t="shared" si="9"/>
        <v>1342.1320359787462</v>
      </c>
    </row>
    <row r="47" spans="1:13">
      <c r="A47" s="24" t="s">
        <v>72</v>
      </c>
      <c r="B47" s="4">
        <v>0.05</v>
      </c>
      <c r="C47" s="83">
        <v>0.05</v>
      </c>
      <c r="D47" s="83">
        <v>0.05</v>
      </c>
      <c r="E47" s="83">
        <v>0.05</v>
      </c>
      <c r="F47" s="83">
        <v>0.05</v>
      </c>
      <c r="G47" s="83">
        <v>0.05</v>
      </c>
      <c r="H47" s="83">
        <v>0.05</v>
      </c>
      <c r="I47" s="83">
        <v>0.05</v>
      </c>
      <c r="J47" s="83">
        <v>0.05</v>
      </c>
      <c r="K47" s="83">
        <v>0.05</v>
      </c>
      <c r="L47" s="83">
        <v>0.05</v>
      </c>
    </row>
    <row r="48" spans="1:13">
      <c r="A48" t="s">
        <v>77</v>
      </c>
      <c r="B48" s="10">
        <f>B40-B42-B44</f>
        <v>1216</v>
      </c>
      <c r="C48" s="10">
        <f>C40-C42-C44</f>
        <v>455.35600000000045</v>
      </c>
      <c r="D48" s="10">
        <f>D40-D42-D44</f>
        <v>500.89160000000015</v>
      </c>
      <c r="E48" s="10">
        <f t="shared" ref="E48:L48" si="10">E40-E42-E44</f>
        <v>550.98075999999946</v>
      </c>
      <c r="F48" s="10">
        <f t="shared" si="10"/>
        <v>606.07883600000014</v>
      </c>
      <c r="G48" s="10">
        <f t="shared" si="10"/>
        <v>666.68671960000006</v>
      </c>
      <c r="H48" s="10">
        <f t="shared" si="10"/>
        <v>733.35539155999913</v>
      </c>
      <c r="I48" s="10">
        <f t="shared" si="10"/>
        <v>806.69093071599968</v>
      </c>
      <c r="J48" s="10">
        <f t="shared" si="10"/>
        <v>887.36002378759849</v>
      </c>
      <c r="K48" s="10">
        <f t="shared" si="10"/>
        <v>976.09602616635902</v>
      </c>
      <c r="L48" s="10">
        <f t="shared" si="10"/>
        <v>1073.7056287829964</v>
      </c>
      <c r="M48" t="s">
        <v>88</v>
      </c>
    </row>
    <row r="49" spans="1:16">
      <c r="A49" s="51" t="s">
        <v>78</v>
      </c>
      <c r="B49" s="10">
        <f>B48*(1+$B$8)^(-B27)</f>
        <v>1216</v>
      </c>
      <c r="C49" s="10">
        <f>C48*(1+$B$8)^(-C27)</f>
        <v>413.96000000000038</v>
      </c>
      <c r="D49" s="10">
        <f>D48*(1+$B$8)^(-D27)</f>
        <v>413.96000000000009</v>
      </c>
      <c r="E49" s="10">
        <f t="shared" ref="E49:K49" si="11">E48*(1+$B$8)^(-E27)</f>
        <v>413.95999999999947</v>
      </c>
      <c r="F49" s="10">
        <f t="shared" si="11"/>
        <v>413.96</v>
      </c>
      <c r="G49" s="10">
        <f t="shared" si="11"/>
        <v>413.95999999999987</v>
      </c>
      <c r="H49" s="10">
        <f t="shared" si="11"/>
        <v>413.95999999999935</v>
      </c>
      <c r="I49" s="10">
        <f>I48*(1+$B$8)^(-I27)</f>
        <v>413.95999999999958</v>
      </c>
      <c r="J49" s="10">
        <f t="shared" si="11"/>
        <v>413.95999999999907</v>
      </c>
      <c r="K49" s="10">
        <f t="shared" si="11"/>
        <v>413.95999999999935</v>
      </c>
      <c r="L49" s="10">
        <f>((L48*((1+B8)/(B8-B9)))-B54)*(1+B8)^(-L27)</f>
        <v>4412.368988937852</v>
      </c>
      <c r="M49" s="54">
        <f>L49/SUM(C49:L49)</f>
        <v>0.54219269048924246</v>
      </c>
    </row>
    <row r="50" spans="1:16">
      <c r="A50" s="51"/>
      <c r="B50" s="10"/>
      <c r="C50" s="53"/>
      <c r="D50" s="53"/>
      <c r="E50" s="53"/>
      <c r="F50" s="53"/>
      <c r="G50" s="53"/>
      <c r="H50" s="53"/>
      <c r="I50" s="53"/>
      <c r="J50" s="53"/>
      <c r="K50" s="53"/>
      <c r="L50" s="53"/>
    </row>
    <row r="51" spans="1:16">
      <c r="A51" t="s">
        <v>13</v>
      </c>
      <c r="B51" s="10">
        <f>'Value Drivers'!J51</f>
        <v>6103.33</v>
      </c>
      <c r="C51" s="10">
        <f>B51+C44-C46</f>
        <v>6672.5250000000005</v>
      </c>
      <c r="D51" s="10">
        <f>C51+D44-D46</f>
        <v>7298.6395000000011</v>
      </c>
      <c r="E51" s="10">
        <f t="shared" ref="E51:L51" si="12">D51+E44-E46</f>
        <v>7987.3654500000011</v>
      </c>
      <c r="F51" s="10">
        <f t="shared" si="12"/>
        <v>8744.9639950000019</v>
      </c>
      <c r="G51" s="10">
        <f t="shared" si="12"/>
        <v>9578.3223945000027</v>
      </c>
      <c r="H51" s="10">
        <f t="shared" si="12"/>
        <v>10495.016633950003</v>
      </c>
      <c r="I51" s="10">
        <f t="shared" si="12"/>
        <v>11503.380297345004</v>
      </c>
      <c r="J51" s="10">
        <f t="shared" si="12"/>
        <v>12612.580327079506</v>
      </c>
      <c r="K51" s="10">
        <f t="shared" si="12"/>
        <v>13832.700359787457</v>
      </c>
      <c r="L51" s="10">
        <f t="shared" si="12"/>
        <v>15174.832395766203</v>
      </c>
    </row>
    <row r="52" spans="1:16">
      <c r="A52" t="s">
        <v>80</v>
      </c>
      <c r="B52" s="2">
        <f>B51/B46</f>
        <v>11.719368651471804</v>
      </c>
      <c r="C52" s="2">
        <f t="shared" ref="C52:L52" si="13">C51/C46</f>
        <v>11.722740010014142</v>
      </c>
      <c r="D52" s="2">
        <f t="shared" si="13"/>
        <v>11.657036372740128</v>
      </c>
      <c r="E52" s="2">
        <f t="shared" si="13"/>
        <v>11.597305793400116</v>
      </c>
      <c r="F52" s="2">
        <f t="shared" si="13"/>
        <v>11.543005266727379</v>
      </c>
      <c r="G52" s="2">
        <f t="shared" si="13"/>
        <v>11.493641151570342</v>
      </c>
      <c r="H52" s="2">
        <f t="shared" si="13"/>
        <v>11.448764683245765</v>
      </c>
      <c r="I52" s="2">
        <f t="shared" si="13"/>
        <v>11.407967893859784</v>
      </c>
      <c r="J52" s="2">
        <f t="shared" si="13"/>
        <v>11.370879903508895</v>
      </c>
      <c r="K52" s="2">
        <f t="shared" si="13"/>
        <v>11.337163548644449</v>
      </c>
      <c r="L52" s="2">
        <f t="shared" si="13"/>
        <v>11.306512316949499</v>
      </c>
    </row>
    <row r="53" spans="1:16">
      <c r="A53" t="s">
        <v>81</v>
      </c>
      <c r="B53" s="2">
        <f>B29/B51</f>
        <v>1.6956317289086449</v>
      </c>
      <c r="C53" s="2">
        <f>C51/C29</f>
        <v>0.58613700050070716</v>
      </c>
      <c r="D53" s="2">
        <f t="shared" ref="D53:L53" si="14">D51/D29</f>
        <v>0.58285181863700641</v>
      </c>
      <c r="E53" s="2">
        <f t="shared" si="14"/>
        <v>0.57986528967000583</v>
      </c>
      <c r="F53" s="2">
        <f t="shared" si="14"/>
        <v>0.57715026333636887</v>
      </c>
      <c r="G53" s="2">
        <f t="shared" si="14"/>
        <v>0.57468205757851709</v>
      </c>
      <c r="H53" s="2">
        <f t="shared" si="14"/>
        <v>0.57243823416228823</v>
      </c>
      <c r="I53" s="2">
        <f t="shared" si="14"/>
        <v>0.57039839469298925</v>
      </c>
      <c r="J53" s="2">
        <f t="shared" si="14"/>
        <v>0.56854399517544485</v>
      </c>
      <c r="K53" s="2">
        <f t="shared" si="14"/>
        <v>0.56685817743222255</v>
      </c>
      <c r="L53" s="2">
        <f t="shared" si="14"/>
        <v>0.56532561584747498</v>
      </c>
    </row>
    <row r="54" spans="1:16">
      <c r="A54" t="s">
        <v>82</v>
      </c>
      <c r="B54" s="10">
        <f>'Value Drivers'!J56</f>
        <v>1678.52</v>
      </c>
    </row>
    <row r="56" spans="1:16">
      <c r="A56" t="s">
        <v>83</v>
      </c>
      <c r="B56" s="10">
        <f>SUM(C49:L49)</f>
        <v>8138.0089889378496</v>
      </c>
    </row>
    <row r="57" spans="1:16">
      <c r="A57" t="s">
        <v>84</v>
      </c>
      <c r="B57" s="10">
        <f>'Value Drivers'!J34</f>
        <v>475.46</v>
      </c>
    </row>
    <row r="58" spans="1:16">
      <c r="A58" t="s">
        <v>85</v>
      </c>
      <c r="B58" s="10">
        <f>B56+B57</f>
        <v>8613.4689889378496</v>
      </c>
    </row>
    <row r="60" spans="1:16">
      <c r="A60" t="s">
        <v>86</v>
      </c>
      <c r="B60" s="10">
        <v>465600000</v>
      </c>
      <c r="D60" s="34"/>
    </row>
    <row r="61" spans="1:16">
      <c r="A61" t="s">
        <v>148</v>
      </c>
      <c r="B61" s="88">
        <f>(B58*10^7)/B60</f>
        <v>184.99718618852771</v>
      </c>
    </row>
    <row r="63" spans="1:16">
      <c r="A63" s="5"/>
      <c r="B63">
        <v>2011</v>
      </c>
      <c r="C63">
        <v>2012</v>
      </c>
      <c r="D63">
        <v>2013</v>
      </c>
      <c r="E63">
        <v>2014</v>
      </c>
      <c r="F63">
        <v>2015</v>
      </c>
      <c r="G63">
        <v>2016</v>
      </c>
      <c r="H63">
        <f>G63+1</f>
        <v>2017</v>
      </c>
      <c r="I63">
        <f t="shared" ref="I63:P63" si="15">H63+1</f>
        <v>2018</v>
      </c>
      <c r="J63">
        <f t="shared" si="15"/>
        <v>2019</v>
      </c>
      <c r="K63">
        <f t="shared" si="15"/>
        <v>2020</v>
      </c>
      <c r="L63">
        <f t="shared" si="15"/>
        <v>2021</v>
      </c>
      <c r="M63">
        <f t="shared" si="15"/>
        <v>2022</v>
      </c>
      <c r="N63">
        <f t="shared" si="15"/>
        <v>2023</v>
      </c>
      <c r="O63">
        <f t="shared" si="15"/>
        <v>2024</v>
      </c>
      <c r="P63">
        <f t="shared" si="15"/>
        <v>2025</v>
      </c>
    </row>
    <row r="64" spans="1:16">
      <c r="A64" t="s">
        <v>87</v>
      </c>
      <c r="B64" s="2">
        <v>1.6931890599233959</v>
      </c>
      <c r="C64" s="2">
        <v>1.6904559028469042</v>
      </c>
      <c r="D64" s="2">
        <v>1.5058163323440907</v>
      </c>
      <c r="E64" s="2">
        <v>2.0072296438872246</v>
      </c>
      <c r="F64" s="2">
        <v>2.0480134678357791</v>
      </c>
      <c r="G64" s="2">
        <v>1.7191641548547523</v>
      </c>
      <c r="H64" s="2">
        <v>1.3971813709722383</v>
      </c>
      <c r="I64" s="2">
        <v>1.5637211253302328</v>
      </c>
      <c r="J64" s="2">
        <v>1.6955547217666422</v>
      </c>
      <c r="K64" s="2">
        <f>C29/C51</f>
        <v>1.7060857771233529</v>
      </c>
      <c r="L64" s="2">
        <f t="shared" ref="L64:P64" si="16">D29/D51</f>
        <v>1.7157019469176413</v>
      </c>
      <c r="M64" s="2">
        <f t="shared" si="16"/>
        <v>1.7245384709422558</v>
      </c>
      <c r="N64" s="2">
        <f t="shared" si="16"/>
        <v>1.732651033058942</v>
      </c>
      <c r="O64" s="2">
        <f t="shared" si="16"/>
        <v>1.7400926074038303</v>
      </c>
      <c r="P64" s="2">
        <f t="shared" si="16"/>
        <v>1.7469133616894228</v>
      </c>
    </row>
    <row r="65" spans="1:16">
      <c r="A65" t="s">
        <v>80</v>
      </c>
      <c r="B65" s="2">
        <v>11.935777298568906</v>
      </c>
      <c r="C65" s="2">
        <v>12.480536690409142</v>
      </c>
      <c r="D65" s="2">
        <v>11.491310558266871</v>
      </c>
      <c r="E65" s="2">
        <v>9.5235420683488421</v>
      </c>
      <c r="F65" s="2">
        <v>10.456845648694884</v>
      </c>
      <c r="G65" s="2">
        <v>8.9133957349110347</v>
      </c>
      <c r="H65" s="2">
        <v>10.315805773697599</v>
      </c>
      <c r="I65" s="2">
        <v>11.6423063742289</v>
      </c>
      <c r="J65" s="2">
        <v>11.719368651471804</v>
      </c>
      <c r="K65" s="2">
        <f>C52</f>
        <v>11.722740010014142</v>
      </c>
      <c r="L65" s="2">
        <f t="shared" ref="L65:P65" si="17">D52</f>
        <v>11.657036372740128</v>
      </c>
      <c r="M65" s="2">
        <f t="shared" si="17"/>
        <v>11.597305793400116</v>
      </c>
      <c r="N65" s="2">
        <f t="shared" si="17"/>
        <v>11.543005266727379</v>
      </c>
      <c r="O65" s="2">
        <f t="shared" si="17"/>
        <v>11.493641151570342</v>
      </c>
      <c r="P65" s="2">
        <f t="shared" si="17"/>
        <v>11.448764683245765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codeName="Sheet3"/>
  <dimension ref="A1:P65"/>
  <sheetViews>
    <sheetView topLeftCell="A41" workbookViewId="0">
      <selection activeCell="B61" sqref="B61"/>
    </sheetView>
  </sheetViews>
  <sheetFormatPr defaultColWidth="8.875" defaultRowHeight="15"/>
  <cols>
    <col min="1" max="1" width="44.25" bestFit="1" customWidth="1"/>
    <col min="2" max="2" width="18" bestFit="1" customWidth="1"/>
    <col min="3" max="12" width="13.375" bestFit="1" customWidth="1"/>
  </cols>
  <sheetData>
    <row r="1" spans="1:3">
      <c r="A1" s="1" t="s">
        <v>144</v>
      </c>
    </row>
    <row r="2" spans="1:3">
      <c r="A2" s="1" t="s">
        <v>145</v>
      </c>
    </row>
    <row r="3" spans="1:3">
      <c r="A3" s="1" t="s">
        <v>70</v>
      </c>
    </row>
    <row r="4" spans="1:3">
      <c r="A4" s="1" t="s">
        <v>146</v>
      </c>
    </row>
    <row r="8" spans="1:3">
      <c r="A8" s="35" t="s">
        <v>60</v>
      </c>
      <c r="B8" s="36">
        <v>0.1</v>
      </c>
    </row>
    <row r="9" spans="1:3">
      <c r="A9" s="37" t="s">
        <v>61</v>
      </c>
      <c r="B9" s="38">
        <v>0.01</v>
      </c>
    </row>
    <row r="10" spans="1:3">
      <c r="A10" s="37" t="s">
        <v>62</v>
      </c>
      <c r="B10" s="39">
        <v>0.1</v>
      </c>
    </row>
    <row r="11" spans="1:3">
      <c r="A11" s="37" t="s">
        <v>63</v>
      </c>
      <c r="B11" s="87">
        <v>288</v>
      </c>
    </row>
    <row r="12" spans="1:3">
      <c r="A12" s="37" t="s">
        <v>64</v>
      </c>
      <c r="B12" s="86">
        <f>B61</f>
        <v>239.72157374102883</v>
      </c>
    </row>
    <row r="13" spans="1:3">
      <c r="A13" s="40" t="s">
        <v>65</v>
      </c>
      <c r="B13" s="41">
        <f>(B12-B11)/B11</f>
        <v>-0.16763342451031654</v>
      </c>
    </row>
    <row r="15" spans="1:3">
      <c r="A15" s="42"/>
      <c r="B15" s="42"/>
    </row>
    <row r="16" spans="1:3">
      <c r="B16" t="s">
        <v>58</v>
      </c>
      <c r="C16" t="s">
        <v>66</v>
      </c>
    </row>
    <row r="17" spans="1:12">
      <c r="A17" s="43" t="s">
        <v>67</v>
      </c>
      <c r="B17" s="44">
        <f>'Value Drivers'!K12</f>
        <v>0.80788128062445308</v>
      </c>
      <c r="C17" s="45">
        <v>0.8</v>
      </c>
    </row>
    <row r="18" spans="1:12">
      <c r="A18" s="46" t="s">
        <v>68</v>
      </c>
      <c r="B18" s="47">
        <v>0</v>
      </c>
      <c r="C18" s="39">
        <v>0</v>
      </c>
    </row>
    <row r="19" spans="1:12">
      <c r="A19" s="46" t="s">
        <v>69</v>
      </c>
      <c r="B19" s="47">
        <v>0</v>
      </c>
      <c r="C19" s="39">
        <v>0</v>
      </c>
    </row>
    <row r="20" spans="1:12">
      <c r="A20" s="46" t="s">
        <v>49</v>
      </c>
      <c r="B20" s="47">
        <f>'Value Drivers'!K13</f>
        <v>2.1166599841519477E-2</v>
      </c>
      <c r="C20" s="39">
        <v>0.02</v>
      </c>
    </row>
    <row r="21" spans="1:12">
      <c r="A21" s="46" t="s">
        <v>74</v>
      </c>
      <c r="B21" s="47">
        <f>'Value Drivers'!K14</f>
        <v>3.6840528239240442E-3</v>
      </c>
      <c r="C21" s="39">
        <f>B21</f>
        <v>3.6840528239240442E-3</v>
      </c>
    </row>
    <row r="22" spans="1:12">
      <c r="A22" s="46" t="s">
        <v>40</v>
      </c>
      <c r="B22" s="47">
        <f>'Value Drivers'!K20</f>
        <v>-4.9861786561609389E-2</v>
      </c>
      <c r="C22" s="39">
        <v>0</v>
      </c>
    </row>
    <row r="23" spans="1:12">
      <c r="A23" s="46" t="s">
        <v>45</v>
      </c>
      <c r="B23" s="47">
        <f>'Value Drivers'!K21</f>
        <v>9.7560439463728707E-2</v>
      </c>
      <c r="C23" s="39">
        <v>0.1</v>
      </c>
    </row>
    <row r="24" spans="1:12">
      <c r="A24" s="46" t="s">
        <v>43</v>
      </c>
      <c r="B24" s="47">
        <f>'Value Drivers'!K22</f>
        <v>5.4841342498795277E-2</v>
      </c>
      <c r="C24" s="39">
        <f>B24</f>
        <v>5.4841342498795277E-2</v>
      </c>
    </row>
    <row r="25" spans="1:12">
      <c r="A25" s="48" t="s">
        <v>75</v>
      </c>
      <c r="B25" s="49">
        <f>'Value Drivers'!K18</f>
        <v>0.19782261619515532</v>
      </c>
      <c r="C25" s="41">
        <v>0.2</v>
      </c>
    </row>
    <row r="27" spans="1:12">
      <c r="A27" s="50" t="s">
        <v>79</v>
      </c>
      <c r="B27">
        <v>0</v>
      </c>
      <c r="C27">
        <v>1</v>
      </c>
      <c r="D27">
        <v>2</v>
      </c>
      <c r="E27">
        <v>3</v>
      </c>
      <c r="F27">
        <v>4</v>
      </c>
      <c r="G27">
        <v>5</v>
      </c>
      <c r="H27">
        <v>6</v>
      </c>
      <c r="I27">
        <v>7</v>
      </c>
      <c r="J27">
        <v>8</v>
      </c>
      <c r="K27">
        <v>9</v>
      </c>
      <c r="L27">
        <v>10</v>
      </c>
    </row>
    <row r="28" spans="1:12">
      <c r="A28" s="50" t="s">
        <v>9</v>
      </c>
      <c r="B28" s="5">
        <v>2019</v>
      </c>
      <c r="C28">
        <v>2020</v>
      </c>
      <c r="D28" s="5">
        <v>2021</v>
      </c>
      <c r="E28">
        <v>2022</v>
      </c>
      <c r="F28" s="5">
        <v>2023</v>
      </c>
      <c r="G28">
        <v>2024</v>
      </c>
      <c r="H28" s="5">
        <v>2025</v>
      </c>
      <c r="I28">
        <v>2026</v>
      </c>
      <c r="J28" s="5">
        <v>2027</v>
      </c>
      <c r="K28">
        <v>2028</v>
      </c>
      <c r="L28" s="5">
        <v>2029</v>
      </c>
    </row>
    <row r="29" spans="1:12">
      <c r="A29" t="s">
        <v>54</v>
      </c>
      <c r="B29" s="10">
        <v>10349</v>
      </c>
      <c r="C29" s="53">
        <f>B29*(1+C30)</f>
        <v>11383.900000000001</v>
      </c>
      <c r="D29" s="53">
        <f t="shared" ref="D29:L29" si="0">C29*(1+D30)</f>
        <v>12522.290000000003</v>
      </c>
      <c r="E29" s="53">
        <f t="shared" si="0"/>
        <v>13774.519000000004</v>
      </c>
      <c r="F29" s="53">
        <f t="shared" si="0"/>
        <v>15151.970900000006</v>
      </c>
      <c r="G29" s="53">
        <f t="shared" si="0"/>
        <v>16667.167990000009</v>
      </c>
      <c r="H29" s="53">
        <f t="shared" si="0"/>
        <v>18333.884789000011</v>
      </c>
      <c r="I29" s="53">
        <f t="shared" si="0"/>
        <v>20167.273267900015</v>
      </c>
      <c r="J29" s="53">
        <f t="shared" si="0"/>
        <v>22184.000594690016</v>
      </c>
      <c r="K29" s="53">
        <f t="shared" si="0"/>
        <v>24402.400654159021</v>
      </c>
      <c r="L29" s="53">
        <f t="shared" si="0"/>
        <v>26842.640719574923</v>
      </c>
    </row>
    <row r="30" spans="1:12">
      <c r="A30" s="24" t="s">
        <v>71</v>
      </c>
      <c r="C30" s="83">
        <v>0.1</v>
      </c>
      <c r="D30" s="83">
        <v>0.1</v>
      </c>
      <c r="E30" s="83">
        <v>0.1</v>
      </c>
      <c r="F30" s="83">
        <v>0.1</v>
      </c>
      <c r="G30" s="83">
        <v>0.1</v>
      </c>
      <c r="H30" s="83">
        <v>0.1</v>
      </c>
      <c r="I30" s="83">
        <v>0.1</v>
      </c>
      <c r="J30" s="83">
        <v>0.1</v>
      </c>
      <c r="K30" s="83">
        <v>0.1</v>
      </c>
      <c r="L30" s="83">
        <v>0.1</v>
      </c>
    </row>
    <row r="32" spans="1:12">
      <c r="A32" s="20" t="s">
        <v>115</v>
      </c>
      <c r="B32" s="10">
        <v>8090</v>
      </c>
      <c r="C32" s="53">
        <f t="shared" ref="C32:L32" si="1">C29*C33</f>
        <v>9107.1200000000008</v>
      </c>
      <c r="D32" s="53">
        <f t="shared" si="1"/>
        <v>10017.832000000002</v>
      </c>
      <c r="E32" s="53">
        <f t="shared" si="1"/>
        <v>11019.615200000004</v>
      </c>
      <c r="F32" s="53">
        <f t="shared" si="1"/>
        <v>12121.576720000005</v>
      </c>
      <c r="G32" s="53">
        <f t="shared" si="1"/>
        <v>13333.734392000008</v>
      </c>
      <c r="H32" s="53">
        <f t="shared" si="1"/>
        <v>14667.10783120001</v>
      </c>
      <c r="I32" s="53">
        <f t="shared" si="1"/>
        <v>16133.818614320013</v>
      </c>
      <c r="J32" s="53">
        <f t="shared" si="1"/>
        <v>17747.200475752015</v>
      </c>
      <c r="K32" s="53">
        <f t="shared" si="1"/>
        <v>19521.920523327219</v>
      </c>
      <c r="L32" s="53">
        <f t="shared" si="1"/>
        <v>21474.112575659939</v>
      </c>
    </row>
    <row r="33" spans="1:13">
      <c r="A33" s="24" t="s">
        <v>72</v>
      </c>
      <c r="B33" s="10"/>
      <c r="C33" s="84">
        <v>0.8</v>
      </c>
      <c r="D33" s="84">
        <v>0.8</v>
      </c>
      <c r="E33" s="84">
        <v>0.8</v>
      </c>
      <c r="F33" s="84">
        <v>0.8</v>
      </c>
      <c r="G33" s="84">
        <v>0.8</v>
      </c>
      <c r="H33" s="84">
        <v>0.8</v>
      </c>
      <c r="I33" s="84">
        <v>0.8</v>
      </c>
      <c r="J33" s="84">
        <v>0.8</v>
      </c>
      <c r="K33" s="84">
        <v>0.8</v>
      </c>
      <c r="L33" s="84">
        <v>0.8</v>
      </c>
    </row>
    <row r="34" spans="1:13">
      <c r="A34" t="s">
        <v>55</v>
      </c>
      <c r="B34" s="10">
        <f>B29-B32</f>
        <v>2259</v>
      </c>
      <c r="C34" s="53">
        <f t="shared" ref="C34:D34" si="2">C29-C32</f>
        <v>2276.7800000000007</v>
      </c>
      <c r="D34" s="53">
        <f t="shared" si="2"/>
        <v>2504.4580000000005</v>
      </c>
      <c r="E34" s="53">
        <f t="shared" ref="E34:L34" si="3">E29-E32</f>
        <v>2754.9038</v>
      </c>
      <c r="F34" s="53">
        <f t="shared" si="3"/>
        <v>3030.3941800000011</v>
      </c>
      <c r="G34" s="53">
        <f t="shared" si="3"/>
        <v>3333.4335980000014</v>
      </c>
      <c r="H34" s="53">
        <f t="shared" si="3"/>
        <v>3666.7769578000007</v>
      </c>
      <c r="I34" s="53">
        <f t="shared" si="3"/>
        <v>4033.4546535800018</v>
      </c>
      <c r="J34" s="53">
        <f t="shared" si="3"/>
        <v>4436.8001189380011</v>
      </c>
      <c r="K34" s="53">
        <f t="shared" si="3"/>
        <v>4880.4801308318019</v>
      </c>
      <c r="L34" s="53">
        <f t="shared" si="3"/>
        <v>5368.528143914984</v>
      </c>
    </row>
    <row r="36" spans="1:13">
      <c r="A36" t="s">
        <v>49</v>
      </c>
      <c r="B36" s="10">
        <f>'Value Drivers'!J106</f>
        <v>127.22</v>
      </c>
      <c r="C36" s="53">
        <v>142.28646000000001</v>
      </c>
      <c r="D36" s="53">
        <v>50.086885199999998</v>
      </c>
      <c r="E36" s="53">
        <v>55.095573719999997</v>
      </c>
      <c r="F36" s="53">
        <v>60.605131092000015</v>
      </c>
      <c r="G36" s="53">
        <v>66.66564420120001</v>
      </c>
      <c r="H36" s="53">
        <v>73.332208621320021</v>
      </c>
      <c r="I36" s="53">
        <v>80.66542948345203</v>
      </c>
      <c r="J36" s="53">
        <v>88.731972431797189</v>
      </c>
      <c r="K36" s="53">
        <v>97.605169674976935</v>
      </c>
      <c r="L36" s="53">
        <v>107.36568664247461</v>
      </c>
    </row>
    <row r="37" spans="1:13">
      <c r="A37" s="24" t="s">
        <v>72</v>
      </c>
      <c r="B37" s="4">
        <v>0.02</v>
      </c>
      <c r="C37" s="83">
        <v>0.02</v>
      </c>
      <c r="D37" s="83">
        <v>0.02</v>
      </c>
      <c r="E37" s="83">
        <v>0.02</v>
      </c>
      <c r="F37" s="83">
        <v>0.02</v>
      </c>
      <c r="G37" s="83">
        <v>0.02</v>
      </c>
      <c r="H37" s="83">
        <v>0.02</v>
      </c>
      <c r="I37" s="83">
        <v>0.02</v>
      </c>
      <c r="J37" s="83">
        <v>0.02</v>
      </c>
      <c r="K37" s="83">
        <v>0.02</v>
      </c>
      <c r="L37" s="83">
        <v>0.02</v>
      </c>
    </row>
    <row r="38" spans="1:13">
      <c r="A38" s="20" t="s">
        <v>51</v>
      </c>
      <c r="B38" s="10">
        <f>'Value Drivers'!J107</f>
        <v>566.39</v>
      </c>
      <c r="C38" s="53">
        <v>1422.8646000000003</v>
      </c>
      <c r="D38" s="53">
        <v>500.868852</v>
      </c>
      <c r="E38" s="53">
        <v>550.95573719999993</v>
      </c>
      <c r="F38" s="53">
        <v>606.05131092000011</v>
      </c>
      <c r="G38" s="53">
        <v>666.65644201200018</v>
      </c>
      <c r="H38" s="53">
        <v>733.32208621320024</v>
      </c>
      <c r="I38" s="53">
        <v>806.65429483452033</v>
      </c>
      <c r="J38" s="53">
        <v>887.31972431797192</v>
      </c>
      <c r="K38" s="53">
        <v>976.05169674976935</v>
      </c>
      <c r="L38" s="53">
        <v>1073.6568664247461</v>
      </c>
    </row>
    <row r="39" spans="1:13">
      <c r="A39" s="52" t="s">
        <v>73</v>
      </c>
      <c r="B39" s="33">
        <v>0.2</v>
      </c>
      <c r="C39" s="85">
        <v>0.2</v>
      </c>
      <c r="D39" s="85">
        <v>0.2</v>
      </c>
      <c r="E39" s="85">
        <v>0.2</v>
      </c>
      <c r="F39" s="85">
        <v>0.2</v>
      </c>
      <c r="G39" s="85">
        <v>0.2</v>
      </c>
      <c r="H39" s="85">
        <v>0.2</v>
      </c>
      <c r="I39" s="85">
        <v>0.2</v>
      </c>
      <c r="J39" s="85">
        <v>0.2</v>
      </c>
      <c r="K39" s="85">
        <v>0.2</v>
      </c>
      <c r="L39" s="85">
        <v>0.2</v>
      </c>
    </row>
    <row r="40" spans="1:13">
      <c r="A40" t="s">
        <v>76</v>
      </c>
      <c r="B40" s="10">
        <f t="shared" ref="B40:L40" si="4">B34-B36-B38</f>
        <v>1565.3900000000003</v>
      </c>
      <c r="C40" s="10">
        <f t="shared" si="4"/>
        <v>711.62894000000051</v>
      </c>
      <c r="D40" s="10">
        <f t="shared" si="4"/>
        <v>1953.5022628000006</v>
      </c>
      <c r="E40" s="10">
        <f t="shared" si="4"/>
        <v>2148.8524890799999</v>
      </c>
      <c r="F40" s="10">
        <f t="shared" si="4"/>
        <v>2363.7377379880008</v>
      </c>
      <c r="G40" s="10">
        <f t="shared" si="4"/>
        <v>2600.1115117868012</v>
      </c>
      <c r="H40" s="10">
        <f t="shared" si="4"/>
        <v>2860.1226629654802</v>
      </c>
      <c r="I40" s="10">
        <f t="shared" si="4"/>
        <v>3146.1349292620293</v>
      </c>
      <c r="J40" s="10">
        <f t="shared" si="4"/>
        <v>3460.7484221882323</v>
      </c>
      <c r="K40" s="10">
        <f t="shared" si="4"/>
        <v>3806.8232644070554</v>
      </c>
      <c r="L40" s="10">
        <f t="shared" si="4"/>
        <v>4187.5055908477634</v>
      </c>
    </row>
    <row r="42" spans="1:13">
      <c r="A42" t="s">
        <v>40</v>
      </c>
      <c r="B42" s="10">
        <f>'Value Drivers'!J91</f>
        <v>-839.16999999999916</v>
      </c>
      <c r="C42" s="32">
        <f>C29*C43</f>
        <v>0</v>
      </c>
      <c r="D42" s="32">
        <f>D29*D43</f>
        <v>0</v>
      </c>
      <c r="E42" s="32">
        <f t="shared" ref="E42:L42" si="5">E29*E43</f>
        <v>0</v>
      </c>
      <c r="F42" s="32">
        <f t="shared" si="5"/>
        <v>0</v>
      </c>
      <c r="G42" s="32">
        <f t="shared" si="5"/>
        <v>0</v>
      </c>
      <c r="H42" s="32">
        <f t="shared" si="5"/>
        <v>0</v>
      </c>
      <c r="I42" s="32">
        <f t="shared" si="5"/>
        <v>0</v>
      </c>
      <c r="J42" s="32">
        <f t="shared" si="5"/>
        <v>0</v>
      </c>
      <c r="K42" s="32">
        <f t="shared" si="5"/>
        <v>0</v>
      </c>
      <c r="L42">
        <f t="shared" si="5"/>
        <v>0</v>
      </c>
    </row>
    <row r="43" spans="1:13">
      <c r="A43" s="24" t="s">
        <v>72</v>
      </c>
      <c r="B43" s="4">
        <f>'Value Drivers'!F20</f>
        <v>-8.2565225793983107E-2</v>
      </c>
      <c r="C43" s="4">
        <f>C22</f>
        <v>0</v>
      </c>
      <c r="D43" s="4">
        <f>C43</f>
        <v>0</v>
      </c>
      <c r="E43" s="4">
        <f t="shared" ref="E43:L43" si="6">D43</f>
        <v>0</v>
      </c>
      <c r="F43" s="4">
        <f t="shared" si="6"/>
        <v>0</v>
      </c>
      <c r="G43" s="4">
        <f t="shared" si="6"/>
        <v>0</v>
      </c>
      <c r="H43" s="4">
        <f t="shared" si="6"/>
        <v>0</v>
      </c>
      <c r="I43" s="4">
        <f t="shared" si="6"/>
        <v>0</v>
      </c>
      <c r="J43" s="4">
        <f t="shared" si="6"/>
        <v>0</v>
      </c>
      <c r="K43" s="4">
        <f t="shared" si="6"/>
        <v>0</v>
      </c>
      <c r="L43" s="4">
        <f t="shared" si="6"/>
        <v>0</v>
      </c>
    </row>
    <row r="44" spans="1:13">
      <c r="A44" t="s">
        <v>45</v>
      </c>
      <c r="B44" s="10">
        <f>'Value Drivers'!J96</f>
        <v>1188.5599999999995</v>
      </c>
      <c r="C44" s="53">
        <v>1138.3382999999999</v>
      </c>
      <c r="D44" s="53">
        <v>1252.1721299999999</v>
      </c>
      <c r="E44" s="53">
        <v>1377.3893430000005</v>
      </c>
      <c r="F44" s="53">
        <v>1515.1282773000005</v>
      </c>
      <c r="G44" s="53">
        <v>1666.6411050300005</v>
      </c>
      <c r="H44" s="53">
        <v>1833.3052155330006</v>
      </c>
      <c r="I44" s="53">
        <v>2016.6357370863007</v>
      </c>
      <c r="J44" s="53">
        <v>2218.299310794931</v>
      </c>
      <c r="K44" s="53">
        <v>2440.1292418744242</v>
      </c>
      <c r="L44" s="53">
        <v>2684.1421660618671</v>
      </c>
    </row>
    <row r="45" spans="1:13">
      <c r="A45" s="24" t="s">
        <v>72</v>
      </c>
      <c r="B45" s="4">
        <v>0.1</v>
      </c>
      <c r="C45" s="83">
        <v>0.1</v>
      </c>
      <c r="D45" s="83">
        <v>0.1</v>
      </c>
      <c r="E45" s="83">
        <v>0.1</v>
      </c>
      <c r="F45" s="83">
        <v>0.1</v>
      </c>
      <c r="G45" s="83">
        <v>0.1</v>
      </c>
      <c r="H45" s="83">
        <v>0.1</v>
      </c>
      <c r="I45" s="83">
        <v>0.1</v>
      </c>
      <c r="J45" s="83">
        <v>0.1</v>
      </c>
      <c r="K45" s="83">
        <v>0.1</v>
      </c>
      <c r="L45" s="83">
        <v>0.1</v>
      </c>
    </row>
    <row r="46" spans="1:13">
      <c r="A46" t="s">
        <v>43</v>
      </c>
      <c r="B46" s="10">
        <f>'Value Drivers'!J95</f>
        <v>520.79</v>
      </c>
      <c r="C46" s="10">
        <v>569.16914999999995</v>
      </c>
      <c r="D46" s="10">
        <v>626.08606499999996</v>
      </c>
      <c r="E46" s="10">
        <v>688.69467150000025</v>
      </c>
      <c r="F46" s="10">
        <v>757.56413865000025</v>
      </c>
      <c r="G46" s="10">
        <v>833.32055251500026</v>
      </c>
      <c r="H46" s="10">
        <v>916.6526077665003</v>
      </c>
      <c r="I46" s="10">
        <v>1008.3178685431503</v>
      </c>
      <c r="J46" s="10">
        <v>1109.1496553974655</v>
      </c>
      <c r="K46" s="10">
        <v>1220.0646209372121</v>
      </c>
      <c r="L46" s="10">
        <v>1342.0710830309336</v>
      </c>
    </row>
    <row r="47" spans="1:13">
      <c r="A47" s="24" t="s">
        <v>72</v>
      </c>
      <c r="B47" s="4">
        <v>0.05</v>
      </c>
      <c r="C47" s="83">
        <v>0.05</v>
      </c>
      <c r="D47" s="83">
        <v>0.05</v>
      </c>
      <c r="E47" s="83">
        <v>0.05</v>
      </c>
      <c r="F47" s="83">
        <v>0.05</v>
      </c>
      <c r="G47" s="83">
        <v>0.05</v>
      </c>
      <c r="H47" s="83">
        <v>0.05</v>
      </c>
      <c r="I47" s="83">
        <v>0.05</v>
      </c>
      <c r="J47" s="83">
        <v>0.05</v>
      </c>
      <c r="K47" s="83">
        <v>0.05</v>
      </c>
      <c r="L47" s="83">
        <v>0.05</v>
      </c>
    </row>
    <row r="48" spans="1:13">
      <c r="A48" t="s">
        <v>77</v>
      </c>
      <c r="B48" s="10">
        <f>B40-B42-B44</f>
        <v>1216</v>
      </c>
      <c r="C48" s="10">
        <f>C40-C42-C44</f>
        <v>-426.70935999999938</v>
      </c>
      <c r="D48" s="10">
        <f t="shared" ref="D48:L48" si="7">D40-D42-D44</f>
        <v>701.33013280000068</v>
      </c>
      <c r="E48" s="10">
        <f t="shared" si="7"/>
        <v>771.46314607999943</v>
      </c>
      <c r="F48" s="10">
        <f t="shared" si="7"/>
        <v>848.60946068800035</v>
      </c>
      <c r="G48" s="10">
        <f t="shared" si="7"/>
        <v>933.47040675680068</v>
      </c>
      <c r="H48" s="10">
        <f t="shared" si="7"/>
        <v>1026.8174474324796</v>
      </c>
      <c r="I48" s="10">
        <f t="shared" si="7"/>
        <v>1129.4991921757287</v>
      </c>
      <c r="J48" s="10">
        <f t="shared" si="7"/>
        <v>1242.4491113933013</v>
      </c>
      <c r="K48" s="10">
        <f t="shared" si="7"/>
        <v>1366.6940225326312</v>
      </c>
      <c r="L48" s="10">
        <f t="shared" si="7"/>
        <v>1503.3634247858963</v>
      </c>
      <c r="M48" t="s">
        <v>88</v>
      </c>
    </row>
    <row r="49" spans="1:16">
      <c r="A49" s="51" t="s">
        <v>78</v>
      </c>
      <c r="B49" s="10">
        <f>B48*(1+$B$8)^(-B27)</f>
        <v>1216</v>
      </c>
      <c r="C49" s="10">
        <f>C48*(1+$B$8)^(-C27)</f>
        <v>-387.91759999999942</v>
      </c>
      <c r="D49" s="10">
        <f t="shared" ref="D49:K49" si="8">D48*(1+$B$8)^(-D27)</f>
        <v>579.61168000000055</v>
      </c>
      <c r="E49" s="10">
        <f t="shared" si="8"/>
        <v>579.61167999999941</v>
      </c>
      <c r="F49" s="10">
        <f t="shared" si="8"/>
        <v>579.61168000000009</v>
      </c>
      <c r="G49" s="10">
        <f t="shared" si="8"/>
        <v>579.61168000000021</v>
      </c>
      <c r="H49" s="10">
        <f t="shared" si="8"/>
        <v>579.61167999999952</v>
      </c>
      <c r="I49" s="10">
        <f t="shared" si="8"/>
        <v>579.61167999999998</v>
      </c>
      <c r="J49" s="10">
        <f t="shared" si="8"/>
        <v>579.61167999999986</v>
      </c>
      <c r="K49" s="10">
        <f t="shared" si="8"/>
        <v>579.61167999999975</v>
      </c>
      <c r="L49" s="10">
        <f>((L48*((1+B8)/(B8-B9)))-B54)*(1+B8)^(-L27)</f>
        <v>6437.0006333823039</v>
      </c>
      <c r="M49" s="54">
        <f>L49/SUM(C49:L49)</f>
        <v>0.60237832727932983</v>
      </c>
    </row>
    <row r="50" spans="1:16">
      <c r="A50" s="51"/>
      <c r="B50" s="10"/>
      <c r="C50" s="53"/>
      <c r="D50" s="53"/>
      <c r="E50" s="53"/>
      <c r="F50" s="53"/>
      <c r="G50" s="53"/>
      <c r="H50" s="53"/>
      <c r="I50" s="53"/>
      <c r="J50" s="53"/>
      <c r="K50" s="53"/>
      <c r="L50" s="53"/>
    </row>
    <row r="51" spans="1:16">
      <c r="A51" t="s">
        <v>13</v>
      </c>
      <c r="B51" s="10">
        <f>'Value Drivers'!J51</f>
        <v>6103.33</v>
      </c>
      <c r="C51" s="10">
        <f>B51+C44-C46</f>
        <v>6672.4991499999996</v>
      </c>
      <c r="D51" s="10">
        <f>C51+D44-D46</f>
        <v>7298.5852149999992</v>
      </c>
      <c r="E51" s="10">
        <f>D51+E44-E46</f>
        <v>7987.2798864999995</v>
      </c>
      <c r="F51" s="10">
        <f>E51+F44-F46</f>
        <v>8744.8440251499997</v>
      </c>
      <c r="G51" s="10">
        <f t="shared" ref="G51" si="9">F51+G44-G46</f>
        <v>9578.1645776650003</v>
      </c>
      <c r="H51" s="10">
        <f>G51+H44-H46</f>
        <v>10494.817185431501</v>
      </c>
      <c r="I51" s="10">
        <f>H51+I44-I46</f>
        <v>11503.135053974651</v>
      </c>
      <c r="J51" s="10">
        <f>I51+J44-J46</f>
        <v>12612.284709372118</v>
      </c>
      <c r="K51" s="10">
        <f>J51+K44-K46</f>
        <v>13832.349330309329</v>
      </c>
      <c r="L51" s="10">
        <f>K51+L44-L46</f>
        <v>15174.420413340264</v>
      </c>
    </row>
    <row r="52" spans="1:16">
      <c r="A52" t="s">
        <v>80</v>
      </c>
      <c r="B52" s="2">
        <f>B51/B46</f>
        <v>11.719368651471804</v>
      </c>
      <c r="C52" s="2">
        <f t="shared" ref="C52:L52" si="10">C51/C46</f>
        <v>11.723227005539567</v>
      </c>
      <c r="D52" s="2">
        <f t="shared" si="10"/>
        <v>11.657479095945058</v>
      </c>
      <c r="E52" s="2">
        <f t="shared" si="10"/>
        <v>11.597708269040959</v>
      </c>
      <c r="F52" s="2">
        <f t="shared" si="10"/>
        <v>11.543371153673599</v>
      </c>
      <c r="G52" s="2">
        <f t="shared" si="10"/>
        <v>11.493973776066909</v>
      </c>
      <c r="H52" s="2">
        <f t="shared" si="10"/>
        <v>11.449067069151734</v>
      </c>
      <c r="I52" s="2">
        <f t="shared" si="10"/>
        <v>11.40824279013794</v>
      </c>
      <c r="J52" s="2">
        <f t="shared" si="10"/>
        <v>11.37112980921631</v>
      </c>
      <c r="K52" s="2">
        <f t="shared" si="10"/>
        <v>11.337390735651189</v>
      </c>
      <c r="L52" s="2">
        <f t="shared" si="10"/>
        <v>11.30671885059199</v>
      </c>
    </row>
    <row r="53" spans="1:16">
      <c r="A53" t="s">
        <v>81</v>
      </c>
      <c r="B53" s="2">
        <f>B29/B51</f>
        <v>1.6956317289086449</v>
      </c>
      <c r="C53" s="2">
        <f>C51/C29</f>
        <v>0.58613472974990988</v>
      </c>
      <c r="D53" s="2">
        <f t="shared" ref="D53:L53" si="11">D51/D29</f>
        <v>0.58284748356730254</v>
      </c>
      <c r="E53" s="2">
        <f t="shared" si="11"/>
        <v>0.57985907794675062</v>
      </c>
      <c r="F53" s="2">
        <f t="shared" si="11"/>
        <v>0.57714234556443056</v>
      </c>
      <c r="G53" s="2">
        <f t="shared" si="11"/>
        <v>0.57467258885323058</v>
      </c>
      <c r="H53" s="2">
        <f t="shared" si="11"/>
        <v>0.57242735547941237</v>
      </c>
      <c r="I53" s="2">
        <f t="shared" si="11"/>
        <v>0.57038623423048673</v>
      </c>
      <c r="J53" s="2">
        <f t="shared" si="11"/>
        <v>0.5685306694587362</v>
      </c>
      <c r="K53" s="2">
        <f t="shared" si="11"/>
        <v>0.56684379239350835</v>
      </c>
      <c r="L53" s="2">
        <f t="shared" si="11"/>
        <v>0.56531026778875593</v>
      </c>
    </row>
    <row r="54" spans="1:16">
      <c r="A54" t="s">
        <v>82</v>
      </c>
      <c r="B54" s="10">
        <f>'Value Drivers'!J56</f>
        <v>1678.52</v>
      </c>
    </row>
    <row r="56" spans="1:16">
      <c r="A56" t="s">
        <v>83</v>
      </c>
      <c r="B56" s="10">
        <f>SUM(C49:L49)</f>
        <v>10685.976473382303</v>
      </c>
    </row>
    <row r="57" spans="1:16">
      <c r="A57" t="s">
        <v>84</v>
      </c>
      <c r="B57" s="10">
        <f>'Value Drivers'!J34</f>
        <v>475.46</v>
      </c>
    </row>
    <row r="58" spans="1:16">
      <c r="A58" t="s">
        <v>85</v>
      </c>
      <c r="B58" s="10">
        <f>B56+B57</f>
        <v>11161.436473382302</v>
      </c>
    </row>
    <row r="60" spans="1:16">
      <c r="A60" t="s">
        <v>86</v>
      </c>
      <c r="B60" s="10">
        <v>465600000</v>
      </c>
      <c r="D60" s="34"/>
    </row>
    <row r="61" spans="1:16">
      <c r="A61" t="s">
        <v>148</v>
      </c>
      <c r="B61" s="88">
        <f>(B58*10^7)/B60</f>
        <v>239.72157374102883</v>
      </c>
    </row>
    <row r="63" spans="1:16">
      <c r="A63" s="5"/>
      <c r="B63">
        <v>2011</v>
      </c>
      <c r="C63">
        <v>2012</v>
      </c>
      <c r="D63">
        <v>2013</v>
      </c>
      <c r="E63">
        <v>2014</v>
      </c>
      <c r="F63">
        <v>2015</v>
      </c>
      <c r="G63">
        <v>2016</v>
      </c>
      <c r="H63">
        <f>G63+1</f>
        <v>2017</v>
      </c>
      <c r="I63">
        <f t="shared" ref="I63:P63" si="12">H63+1</f>
        <v>2018</v>
      </c>
      <c r="J63">
        <f t="shared" si="12"/>
        <v>2019</v>
      </c>
      <c r="K63">
        <f t="shared" si="12"/>
        <v>2020</v>
      </c>
      <c r="L63">
        <f t="shared" si="12"/>
        <v>2021</v>
      </c>
      <c r="M63">
        <f t="shared" si="12"/>
        <v>2022</v>
      </c>
      <c r="N63">
        <f t="shared" si="12"/>
        <v>2023</v>
      </c>
      <c r="O63">
        <f t="shared" si="12"/>
        <v>2024</v>
      </c>
      <c r="P63">
        <f t="shared" si="12"/>
        <v>2025</v>
      </c>
    </row>
    <row r="64" spans="1:16">
      <c r="A64" t="s">
        <v>87</v>
      </c>
      <c r="B64" s="2">
        <v>1.6931890599233959</v>
      </c>
      <c r="C64" s="2">
        <v>1.6904559028469042</v>
      </c>
      <c r="D64" s="2">
        <v>1.5058163323440907</v>
      </c>
      <c r="E64" s="2">
        <v>2.0072296438872246</v>
      </c>
      <c r="F64" s="2">
        <v>2.0480134678357791</v>
      </c>
      <c r="G64" s="2">
        <v>1.7191641548547523</v>
      </c>
      <c r="H64" s="2">
        <v>1.3971813709722383</v>
      </c>
      <c r="I64" s="2">
        <v>1.5637211253302328</v>
      </c>
      <c r="J64" s="2">
        <v>1.6955547217666422</v>
      </c>
      <c r="K64" s="2">
        <f>C29/C51</f>
        <v>1.7060923866884272</v>
      </c>
      <c r="L64" s="2">
        <f t="shared" ref="L64:P64" si="13">D29/D51</f>
        <v>1.7157147078675308</v>
      </c>
      <c r="M64" s="2">
        <f t="shared" si="13"/>
        <v>1.7245569450097178</v>
      </c>
      <c r="N64" s="2">
        <f t="shared" si="13"/>
        <v>1.7326748031666699</v>
      </c>
      <c r="O64" s="2">
        <f t="shared" si="13"/>
        <v>1.740121278440508</v>
      </c>
      <c r="P64" s="2">
        <f t="shared" si="13"/>
        <v>1.7469465608653385</v>
      </c>
    </row>
    <row r="65" spans="1:16">
      <c r="A65" t="s">
        <v>80</v>
      </c>
      <c r="B65" s="2">
        <v>11.935777298568906</v>
      </c>
      <c r="C65" s="2">
        <v>12.480536690409142</v>
      </c>
      <c r="D65" s="2">
        <v>11.491310558266871</v>
      </c>
      <c r="E65" s="2">
        <v>9.5235420683488421</v>
      </c>
      <c r="F65" s="2">
        <v>10.456845648694884</v>
      </c>
      <c r="G65" s="2">
        <v>8.9133957349110347</v>
      </c>
      <c r="H65" s="2">
        <v>10.315805773697599</v>
      </c>
      <c r="I65" s="2">
        <v>11.6423063742289</v>
      </c>
      <c r="J65" s="2">
        <v>11.719368651471804</v>
      </c>
      <c r="K65" s="2">
        <f>C52</f>
        <v>11.723227005539567</v>
      </c>
      <c r="L65" s="2">
        <f t="shared" ref="L65:P65" si="14">D52</f>
        <v>11.657479095945058</v>
      </c>
      <c r="M65" s="2">
        <f t="shared" si="14"/>
        <v>11.597708269040959</v>
      </c>
      <c r="N65" s="2">
        <f t="shared" si="14"/>
        <v>11.543371153673599</v>
      </c>
      <c r="O65" s="2">
        <f t="shared" si="14"/>
        <v>11.493973776066909</v>
      </c>
      <c r="P65" s="2">
        <f t="shared" si="14"/>
        <v>11.449067069151734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codeName="Sheet5"/>
  <dimension ref="A1:P217"/>
  <sheetViews>
    <sheetView workbookViewId="0">
      <selection activeCell="A207" sqref="A207"/>
    </sheetView>
  </sheetViews>
  <sheetFormatPr defaultRowHeight="15"/>
  <cols>
    <col min="1" max="1" width="23.75" bestFit="1" customWidth="1"/>
    <col min="2" max="2" width="12" bestFit="1" customWidth="1"/>
    <col min="3" max="3" width="11.625" bestFit="1" customWidth="1"/>
    <col min="14" max="14" width="14.125" customWidth="1"/>
    <col min="15" max="15" width="12.625" customWidth="1"/>
  </cols>
  <sheetData>
    <row r="1" spans="1:16">
      <c r="A1" s="104" t="s">
        <v>79</v>
      </c>
      <c r="B1" s="104">
        <v>0</v>
      </c>
      <c r="C1" s="104">
        <v>1</v>
      </c>
      <c r="D1" s="104">
        <v>2</v>
      </c>
      <c r="E1" s="104">
        <v>3</v>
      </c>
      <c r="F1" s="104">
        <v>4</v>
      </c>
      <c r="G1" s="104">
        <v>5</v>
      </c>
      <c r="H1" s="104">
        <v>6</v>
      </c>
      <c r="I1" s="104">
        <v>7</v>
      </c>
      <c r="J1" s="104">
        <v>8</v>
      </c>
      <c r="K1" s="104">
        <v>9</v>
      </c>
      <c r="L1" s="104">
        <v>10</v>
      </c>
    </row>
    <row r="2" spans="1:16">
      <c r="A2" s="104" t="s">
        <v>9</v>
      </c>
      <c r="B2" s="104">
        <v>2019</v>
      </c>
      <c r="C2" s="104">
        <v>2020</v>
      </c>
      <c r="D2" s="104">
        <v>2021</v>
      </c>
      <c r="E2" s="104">
        <v>2022</v>
      </c>
      <c r="F2" s="104">
        <v>2023</v>
      </c>
      <c r="G2" s="104">
        <v>2024</v>
      </c>
      <c r="H2" s="104">
        <v>2025</v>
      </c>
      <c r="I2" s="104">
        <v>2026</v>
      </c>
      <c r="J2" s="104">
        <v>2027</v>
      </c>
      <c r="K2" s="104">
        <v>2028</v>
      </c>
      <c r="L2" s="104">
        <v>2029</v>
      </c>
    </row>
    <row r="3" spans="1:16">
      <c r="A3" s="104" t="s">
        <v>54</v>
      </c>
      <c r="B3" s="105">
        <v>10349</v>
      </c>
      <c r="C3" s="105">
        <v>10866</v>
      </c>
      <c r="D3" s="105">
        <v>11384</v>
      </c>
      <c r="E3" s="105">
        <v>11901</v>
      </c>
      <c r="F3" s="105">
        <v>12419</v>
      </c>
      <c r="G3" s="105">
        <v>12936</v>
      </c>
      <c r="H3" s="105">
        <v>13454</v>
      </c>
      <c r="I3" s="105">
        <v>13971</v>
      </c>
      <c r="J3" s="105">
        <v>14489</v>
      </c>
      <c r="K3" s="105">
        <v>15006</v>
      </c>
      <c r="L3" s="105">
        <v>15524</v>
      </c>
    </row>
    <row r="4" spans="1:16">
      <c r="A4" s="104" t="s">
        <v>71</v>
      </c>
      <c r="B4" s="104"/>
      <c r="C4" s="106">
        <v>0.1</v>
      </c>
      <c r="D4" s="106">
        <v>0.1</v>
      </c>
      <c r="E4" s="106">
        <v>0.1</v>
      </c>
      <c r="F4" s="106">
        <v>0.1</v>
      </c>
      <c r="G4" s="106">
        <v>0.1</v>
      </c>
      <c r="H4" s="106">
        <v>0.1</v>
      </c>
      <c r="I4" s="106">
        <v>0.1</v>
      </c>
      <c r="J4" s="106">
        <v>0.1</v>
      </c>
      <c r="K4" s="106">
        <v>0.1</v>
      </c>
      <c r="L4" s="106">
        <v>0.1</v>
      </c>
    </row>
    <row r="6" spans="1:16">
      <c r="B6" s="3"/>
      <c r="C6" s="3"/>
      <c r="D6" s="3"/>
      <c r="E6" s="3"/>
      <c r="F6" s="3"/>
      <c r="G6" s="3"/>
      <c r="H6" s="3"/>
      <c r="I6" s="3"/>
      <c r="J6" s="3"/>
      <c r="K6" s="3"/>
      <c r="L6" s="3"/>
      <c r="N6" s="99" t="s">
        <v>164</v>
      </c>
      <c r="O6" s="99" t="s">
        <v>165</v>
      </c>
    </row>
    <row r="7" spans="1:16">
      <c r="B7" s="107" t="s">
        <v>203</v>
      </c>
      <c r="C7" s="108"/>
      <c r="D7" s="108"/>
      <c r="E7" s="108"/>
      <c r="F7" s="94"/>
      <c r="G7" s="94"/>
      <c r="H7" s="94"/>
      <c r="I7" s="94"/>
      <c r="J7" s="94"/>
      <c r="K7" s="94"/>
      <c r="L7" s="94"/>
      <c r="N7" s="100" t="s">
        <v>166</v>
      </c>
      <c r="O7" s="100" t="s">
        <v>190</v>
      </c>
    </row>
    <row r="8" spans="1:16">
      <c r="B8" s="3"/>
      <c r="C8" s="3"/>
      <c r="D8" s="3"/>
      <c r="E8" s="3"/>
      <c r="F8" s="3"/>
      <c r="G8" s="3"/>
      <c r="H8" s="3"/>
      <c r="I8" s="3"/>
      <c r="J8" s="3"/>
      <c r="K8" s="3"/>
      <c r="L8" s="3"/>
      <c r="N8" s="101" t="s">
        <v>173</v>
      </c>
      <c r="O8" s="101" t="s">
        <v>191</v>
      </c>
    </row>
    <row r="9" spans="1:16">
      <c r="B9" s="107" t="s">
        <v>204</v>
      </c>
      <c r="C9" s="109"/>
      <c r="D9" s="109"/>
      <c r="E9" s="109"/>
      <c r="F9" s="109"/>
      <c r="G9" s="109"/>
      <c r="H9" s="94"/>
      <c r="I9" s="94"/>
      <c r="J9" s="94"/>
      <c r="K9" s="94"/>
      <c r="L9" s="94"/>
      <c r="N9" s="102" t="e">
        <f ca="1">AVERAGE(N19:N48)</f>
        <v>#NAME?</v>
      </c>
      <c r="O9" s="102" t="e">
        <f ca="1">AVERAGE(O19:O48)</f>
        <v>#NAME?</v>
      </c>
      <c r="P9" t="s">
        <v>177</v>
      </c>
    </row>
    <row r="10" spans="1:16">
      <c r="C10" s="94"/>
      <c r="D10" s="94"/>
      <c r="E10" s="94"/>
      <c r="F10" s="94"/>
      <c r="G10" s="94"/>
      <c r="H10" s="94"/>
      <c r="I10" s="94"/>
      <c r="J10" s="94"/>
      <c r="K10" s="94"/>
      <c r="L10" s="94"/>
    </row>
    <row r="11" spans="1:16">
      <c r="N11" t="s">
        <v>167</v>
      </c>
    </row>
    <row r="12" spans="1:16">
      <c r="N12" t="s">
        <v>194</v>
      </c>
    </row>
    <row r="14" spans="1:16">
      <c r="N14" s="100" t="s">
        <v>188</v>
      </c>
      <c r="P14" s="98" t="s">
        <v>169</v>
      </c>
    </row>
    <row r="15" spans="1:16">
      <c r="N15" s="101" t="s">
        <v>189</v>
      </c>
    </row>
    <row r="16" spans="1:16">
      <c r="A16" t="s">
        <v>152</v>
      </c>
      <c r="N16" s="102" t="e">
        <f ca="1">_xlfn.STDEV.S(N19:N48)</f>
        <v>#NAME?</v>
      </c>
      <c r="O16" t="s">
        <v>178</v>
      </c>
    </row>
    <row r="17" spans="1:15">
      <c r="N17" s="5" t="s">
        <v>58</v>
      </c>
    </row>
    <row r="18" spans="1:15">
      <c r="B18" t="s">
        <v>153</v>
      </c>
      <c r="C18" s="5" t="s">
        <v>154</v>
      </c>
      <c r="D18" s="5" t="s">
        <v>155</v>
      </c>
      <c r="E18" s="5" t="s">
        <v>156</v>
      </c>
      <c r="F18" s="5" t="s">
        <v>157</v>
      </c>
      <c r="G18" s="5" t="s">
        <v>158</v>
      </c>
      <c r="H18" s="5" t="s">
        <v>159</v>
      </c>
      <c r="I18" s="5" t="s">
        <v>160</v>
      </c>
      <c r="J18" s="5" t="s">
        <v>161</v>
      </c>
      <c r="K18" s="5" t="s">
        <v>162</v>
      </c>
      <c r="L18" s="5" t="s">
        <v>163</v>
      </c>
      <c r="N18" s="5" t="s">
        <v>164</v>
      </c>
      <c r="O18" s="4"/>
    </row>
    <row r="19" spans="1:15">
      <c r="A19" t="s">
        <v>71</v>
      </c>
      <c r="B19">
        <v>1</v>
      </c>
      <c r="C19" s="95" t="e">
        <f ca="1">_xlfn.NORM.INV(RAND(),0.1,0.01)</f>
        <v>#NAME?</v>
      </c>
      <c r="D19" s="95" t="e">
        <f t="shared" ref="D19:L37" ca="1" si="0">_xlfn.NORM.INV(RAND(),0.1,0.01)</f>
        <v>#NAME?</v>
      </c>
      <c r="E19" s="95" t="e">
        <f t="shared" ca="1" si="0"/>
        <v>#NAME?</v>
      </c>
      <c r="F19" s="95" t="e">
        <f t="shared" ca="1" si="0"/>
        <v>#NAME?</v>
      </c>
      <c r="G19" s="95" t="e">
        <f t="shared" ca="1" si="0"/>
        <v>#NAME?</v>
      </c>
      <c r="H19" s="95" t="e">
        <f t="shared" ca="1" si="0"/>
        <v>#NAME?</v>
      </c>
      <c r="I19" s="95" t="e">
        <f t="shared" ca="1" si="0"/>
        <v>#NAME?</v>
      </c>
      <c r="J19" s="95" t="e">
        <f t="shared" ca="1" si="0"/>
        <v>#NAME?</v>
      </c>
      <c r="K19" s="95" t="e">
        <f t="shared" ca="1" si="0"/>
        <v>#NAME?</v>
      </c>
      <c r="L19" s="95" t="e">
        <f t="shared" ca="1" si="0"/>
        <v>#NAME?</v>
      </c>
      <c r="N19" s="95" t="e">
        <f ca="1">AVERAGE(C19:L19)</f>
        <v>#NAME?</v>
      </c>
      <c r="O19" s="95" t="e">
        <f ca="1">_xlfn.STDEV.P(C19:L19)</f>
        <v>#NAME?</v>
      </c>
    </row>
    <row r="20" spans="1:15">
      <c r="B20">
        <f>B19+1</f>
        <v>2</v>
      </c>
      <c r="C20" s="95" t="e">
        <f ca="1">_xlfn.NORM.INV(RAND(),0.1,0.01)</f>
        <v>#NAME?</v>
      </c>
      <c r="D20" s="95" t="e">
        <f t="shared" ca="1" si="0"/>
        <v>#NAME?</v>
      </c>
      <c r="E20" s="95" t="e">
        <f t="shared" ca="1" si="0"/>
        <v>#NAME?</v>
      </c>
      <c r="F20" s="95" t="e">
        <f t="shared" ca="1" si="0"/>
        <v>#NAME?</v>
      </c>
      <c r="G20" s="95" t="e">
        <f t="shared" ca="1" si="0"/>
        <v>#NAME?</v>
      </c>
      <c r="H20" s="95" t="e">
        <f t="shared" ca="1" si="0"/>
        <v>#NAME?</v>
      </c>
      <c r="I20" s="95" t="e">
        <f t="shared" ca="1" si="0"/>
        <v>#NAME?</v>
      </c>
      <c r="J20" s="95" t="e">
        <f t="shared" ca="1" si="0"/>
        <v>#NAME?</v>
      </c>
      <c r="K20" s="95" t="e">
        <f t="shared" ca="1" si="0"/>
        <v>#NAME?</v>
      </c>
      <c r="L20" s="95" t="e">
        <f t="shared" ca="1" si="0"/>
        <v>#NAME?</v>
      </c>
      <c r="N20" s="95" t="e">
        <f ca="1">AVERAGE(C20:L20)</f>
        <v>#NAME?</v>
      </c>
      <c r="O20" s="95" t="e">
        <f ca="1">_xlfn.STDEV.P(C20:L20)</f>
        <v>#NAME?</v>
      </c>
    </row>
    <row r="21" spans="1:15">
      <c r="B21">
        <f t="shared" ref="B21:B24" si="1">B20+1</f>
        <v>3</v>
      </c>
      <c r="C21" s="95" t="e">
        <f t="shared" ref="C21:C48" ca="1" si="2">_xlfn.NORM.INV(RAND(),0.1,0.01)</f>
        <v>#NAME?</v>
      </c>
      <c r="D21" s="95" t="e">
        <f t="shared" ca="1" si="0"/>
        <v>#NAME?</v>
      </c>
      <c r="E21" s="95" t="e">
        <f t="shared" ca="1" si="0"/>
        <v>#NAME?</v>
      </c>
      <c r="F21" s="95" t="e">
        <f t="shared" ca="1" si="0"/>
        <v>#NAME?</v>
      </c>
      <c r="G21" s="95" t="e">
        <f t="shared" ca="1" si="0"/>
        <v>#NAME?</v>
      </c>
      <c r="H21" s="95" t="e">
        <f t="shared" ca="1" si="0"/>
        <v>#NAME?</v>
      </c>
      <c r="I21" s="95" t="e">
        <f t="shared" ca="1" si="0"/>
        <v>#NAME?</v>
      </c>
      <c r="J21" s="95" t="e">
        <f t="shared" ca="1" si="0"/>
        <v>#NAME?</v>
      </c>
      <c r="K21" s="95" t="e">
        <f t="shared" ca="1" si="0"/>
        <v>#NAME?</v>
      </c>
      <c r="L21" s="95" t="e">
        <f t="shared" ca="1" si="0"/>
        <v>#NAME?</v>
      </c>
      <c r="N21" s="95" t="e">
        <f t="shared" ref="N21:N24" ca="1" si="3">AVERAGE(C21:L21)</f>
        <v>#NAME?</v>
      </c>
      <c r="O21" s="95" t="e">
        <f t="shared" ref="O21:O24" ca="1" si="4">_xlfn.STDEV.P(C21:L21)</f>
        <v>#NAME?</v>
      </c>
    </row>
    <row r="22" spans="1:15">
      <c r="B22">
        <f t="shared" si="1"/>
        <v>4</v>
      </c>
      <c r="C22" s="95" t="e">
        <f t="shared" ca="1" si="2"/>
        <v>#NAME?</v>
      </c>
      <c r="D22" s="95" t="e">
        <f t="shared" ca="1" si="0"/>
        <v>#NAME?</v>
      </c>
      <c r="E22" s="95" t="e">
        <f t="shared" ca="1" si="0"/>
        <v>#NAME?</v>
      </c>
      <c r="F22" s="95" t="e">
        <f t="shared" ca="1" si="0"/>
        <v>#NAME?</v>
      </c>
      <c r="G22" s="95" t="e">
        <f t="shared" ca="1" si="0"/>
        <v>#NAME?</v>
      </c>
      <c r="H22" s="95" t="e">
        <f t="shared" ca="1" si="0"/>
        <v>#NAME?</v>
      </c>
      <c r="I22" s="95" t="e">
        <f t="shared" ca="1" si="0"/>
        <v>#NAME?</v>
      </c>
      <c r="J22" s="95" t="e">
        <f t="shared" ca="1" si="0"/>
        <v>#NAME?</v>
      </c>
      <c r="K22" s="95" t="e">
        <f t="shared" ca="1" si="0"/>
        <v>#NAME?</v>
      </c>
      <c r="L22" s="95" t="e">
        <f t="shared" ca="1" si="0"/>
        <v>#NAME?</v>
      </c>
      <c r="N22" s="95" t="e">
        <f t="shared" ca="1" si="3"/>
        <v>#NAME?</v>
      </c>
      <c r="O22" s="95" t="e">
        <f t="shared" ca="1" si="4"/>
        <v>#NAME?</v>
      </c>
    </row>
    <row r="23" spans="1:15">
      <c r="B23">
        <f t="shared" si="1"/>
        <v>5</v>
      </c>
      <c r="C23" s="95" t="e">
        <f t="shared" ca="1" si="2"/>
        <v>#NAME?</v>
      </c>
      <c r="D23" s="95" t="e">
        <f t="shared" ca="1" si="0"/>
        <v>#NAME?</v>
      </c>
      <c r="E23" s="95" t="e">
        <f t="shared" ca="1" si="0"/>
        <v>#NAME?</v>
      </c>
      <c r="F23" s="95" t="e">
        <f t="shared" ca="1" si="0"/>
        <v>#NAME?</v>
      </c>
      <c r="G23" s="95" t="e">
        <f t="shared" ca="1" si="0"/>
        <v>#NAME?</v>
      </c>
      <c r="H23" s="95" t="e">
        <f t="shared" ca="1" si="0"/>
        <v>#NAME?</v>
      </c>
      <c r="I23" s="95" t="e">
        <f t="shared" ca="1" si="0"/>
        <v>#NAME?</v>
      </c>
      <c r="J23" s="95" t="e">
        <f t="shared" ca="1" si="0"/>
        <v>#NAME?</v>
      </c>
      <c r="K23" s="95" t="e">
        <f t="shared" ca="1" si="0"/>
        <v>#NAME?</v>
      </c>
      <c r="L23" s="95" t="e">
        <f t="shared" ca="1" si="0"/>
        <v>#NAME?</v>
      </c>
      <c r="N23" s="95" t="e">
        <f t="shared" ca="1" si="3"/>
        <v>#NAME?</v>
      </c>
      <c r="O23" s="95" t="e">
        <f t="shared" ca="1" si="4"/>
        <v>#NAME?</v>
      </c>
    </row>
    <row r="24" spans="1:15">
      <c r="B24">
        <f t="shared" si="1"/>
        <v>6</v>
      </c>
      <c r="C24" s="95" t="e">
        <f t="shared" ca="1" si="2"/>
        <v>#NAME?</v>
      </c>
      <c r="D24" s="95" t="e">
        <f t="shared" ca="1" si="0"/>
        <v>#NAME?</v>
      </c>
      <c r="E24" s="95" t="e">
        <f t="shared" ca="1" si="0"/>
        <v>#NAME?</v>
      </c>
      <c r="F24" s="95" t="e">
        <f t="shared" ca="1" si="0"/>
        <v>#NAME?</v>
      </c>
      <c r="G24" s="95" t="e">
        <f t="shared" ca="1" si="0"/>
        <v>#NAME?</v>
      </c>
      <c r="H24" s="95" t="e">
        <f t="shared" ca="1" si="0"/>
        <v>#NAME?</v>
      </c>
      <c r="I24" s="95" t="e">
        <f t="shared" ca="1" si="0"/>
        <v>#NAME?</v>
      </c>
      <c r="J24" s="95" t="e">
        <f t="shared" ca="1" si="0"/>
        <v>#NAME?</v>
      </c>
      <c r="K24" s="95" t="e">
        <f t="shared" ca="1" si="0"/>
        <v>#NAME?</v>
      </c>
      <c r="L24" s="95" t="e">
        <f t="shared" ca="1" si="0"/>
        <v>#NAME?</v>
      </c>
      <c r="N24" s="95" t="e">
        <f t="shared" ca="1" si="3"/>
        <v>#NAME?</v>
      </c>
      <c r="O24" s="95" t="e">
        <f t="shared" ca="1" si="4"/>
        <v>#NAME?</v>
      </c>
    </row>
    <row r="25" spans="1:15">
      <c r="B25">
        <f t="shared" ref="B25:B45" si="5">B24+1</f>
        <v>7</v>
      </c>
      <c r="C25" s="95" t="e">
        <f t="shared" ca="1" si="2"/>
        <v>#NAME?</v>
      </c>
      <c r="D25" s="95" t="e">
        <f t="shared" ca="1" si="0"/>
        <v>#NAME?</v>
      </c>
      <c r="E25" s="95" t="e">
        <f t="shared" ca="1" si="0"/>
        <v>#NAME?</v>
      </c>
      <c r="F25" s="95" t="e">
        <f t="shared" ca="1" si="0"/>
        <v>#NAME?</v>
      </c>
      <c r="G25" s="95" t="e">
        <f t="shared" ca="1" si="0"/>
        <v>#NAME?</v>
      </c>
      <c r="H25" s="95" t="e">
        <f t="shared" ca="1" si="0"/>
        <v>#NAME?</v>
      </c>
      <c r="I25" s="95" t="e">
        <f t="shared" ca="1" si="0"/>
        <v>#NAME?</v>
      </c>
      <c r="J25" s="95" t="e">
        <f t="shared" ca="1" si="0"/>
        <v>#NAME?</v>
      </c>
      <c r="K25" s="95" t="e">
        <f t="shared" ca="1" si="0"/>
        <v>#NAME?</v>
      </c>
      <c r="L25" s="95" t="e">
        <f t="shared" ca="1" si="0"/>
        <v>#NAME?</v>
      </c>
      <c r="N25" s="95" t="e">
        <f t="shared" ref="N25:N45" ca="1" si="6">AVERAGE(C25:L25)</f>
        <v>#NAME?</v>
      </c>
      <c r="O25" s="95" t="e">
        <f t="shared" ref="O25:O45" ca="1" si="7">_xlfn.STDEV.P(C25:L25)</f>
        <v>#NAME?</v>
      </c>
    </row>
    <row r="26" spans="1:15">
      <c r="B26">
        <f t="shared" si="5"/>
        <v>8</v>
      </c>
      <c r="C26" s="95" t="e">
        <f t="shared" ca="1" si="2"/>
        <v>#NAME?</v>
      </c>
      <c r="D26" s="95" t="e">
        <f t="shared" ca="1" si="0"/>
        <v>#NAME?</v>
      </c>
      <c r="E26" s="95" t="e">
        <f t="shared" ca="1" si="0"/>
        <v>#NAME?</v>
      </c>
      <c r="F26" s="95" t="e">
        <f t="shared" ca="1" si="0"/>
        <v>#NAME?</v>
      </c>
      <c r="G26" s="95" t="e">
        <f t="shared" ca="1" si="0"/>
        <v>#NAME?</v>
      </c>
      <c r="H26" s="95" t="e">
        <f t="shared" ca="1" si="0"/>
        <v>#NAME?</v>
      </c>
      <c r="I26" s="95" t="e">
        <f t="shared" ca="1" si="0"/>
        <v>#NAME?</v>
      </c>
      <c r="J26" s="95" t="e">
        <f t="shared" ca="1" si="0"/>
        <v>#NAME?</v>
      </c>
      <c r="K26" s="95" t="e">
        <f t="shared" ca="1" si="0"/>
        <v>#NAME?</v>
      </c>
      <c r="L26" s="95" t="e">
        <f t="shared" ca="1" si="0"/>
        <v>#NAME?</v>
      </c>
      <c r="N26" s="95" t="e">
        <f t="shared" ca="1" si="6"/>
        <v>#NAME?</v>
      </c>
      <c r="O26" s="95" t="e">
        <f t="shared" ca="1" si="7"/>
        <v>#NAME?</v>
      </c>
    </row>
    <row r="27" spans="1:15">
      <c r="B27">
        <f t="shared" si="5"/>
        <v>9</v>
      </c>
      <c r="C27" s="95" t="e">
        <f t="shared" ca="1" si="2"/>
        <v>#NAME?</v>
      </c>
      <c r="D27" s="95" t="e">
        <f t="shared" ca="1" si="0"/>
        <v>#NAME?</v>
      </c>
      <c r="E27" s="95" t="e">
        <f t="shared" ca="1" si="0"/>
        <v>#NAME?</v>
      </c>
      <c r="F27" s="95" t="e">
        <f t="shared" ca="1" si="0"/>
        <v>#NAME?</v>
      </c>
      <c r="G27" s="95" t="e">
        <f t="shared" ca="1" si="0"/>
        <v>#NAME?</v>
      </c>
      <c r="H27" s="95" t="e">
        <f t="shared" ca="1" si="0"/>
        <v>#NAME?</v>
      </c>
      <c r="I27" s="95" t="e">
        <f t="shared" ca="1" si="0"/>
        <v>#NAME?</v>
      </c>
      <c r="J27" s="95" t="e">
        <f t="shared" ca="1" si="0"/>
        <v>#NAME?</v>
      </c>
      <c r="K27" s="95" t="e">
        <f t="shared" ca="1" si="0"/>
        <v>#NAME?</v>
      </c>
      <c r="L27" s="95" t="e">
        <f t="shared" ca="1" si="0"/>
        <v>#NAME?</v>
      </c>
      <c r="N27" s="95" t="e">
        <f t="shared" ca="1" si="6"/>
        <v>#NAME?</v>
      </c>
      <c r="O27" s="95" t="e">
        <f t="shared" ca="1" si="7"/>
        <v>#NAME?</v>
      </c>
    </row>
    <row r="28" spans="1:15">
      <c r="B28">
        <f t="shared" si="5"/>
        <v>10</v>
      </c>
      <c r="C28" s="95" t="e">
        <f t="shared" ca="1" si="2"/>
        <v>#NAME?</v>
      </c>
      <c r="D28" s="95" t="e">
        <f t="shared" ca="1" si="0"/>
        <v>#NAME?</v>
      </c>
      <c r="E28" s="95" t="e">
        <f t="shared" ca="1" si="0"/>
        <v>#NAME?</v>
      </c>
      <c r="F28" s="95" t="e">
        <f t="shared" ca="1" si="0"/>
        <v>#NAME?</v>
      </c>
      <c r="G28" s="95" t="e">
        <f t="shared" ca="1" si="0"/>
        <v>#NAME?</v>
      </c>
      <c r="H28" s="95" t="e">
        <f t="shared" ca="1" si="0"/>
        <v>#NAME?</v>
      </c>
      <c r="I28" s="95" t="e">
        <f t="shared" ca="1" si="0"/>
        <v>#NAME?</v>
      </c>
      <c r="J28" s="95" t="e">
        <f t="shared" ca="1" si="0"/>
        <v>#NAME?</v>
      </c>
      <c r="K28" s="95" t="e">
        <f t="shared" ca="1" si="0"/>
        <v>#NAME?</v>
      </c>
      <c r="L28" s="95" t="e">
        <f t="shared" ca="1" si="0"/>
        <v>#NAME?</v>
      </c>
      <c r="N28" s="95" t="e">
        <f t="shared" ca="1" si="6"/>
        <v>#NAME?</v>
      </c>
      <c r="O28" s="95" t="e">
        <f t="shared" ca="1" si="7"/>
        <v>#NAME?</v>
      </c>
    </row>
    <row r="29" spans="1:15">
      <c r="B29">
        <f t="shared" si="5"/>
        <v>11</v>
      </c>
      <c r="C29" s="95" t="e">
        <f t="shared" ca="1" si="2"/>
        <v>#NAME?</v>
      </c>
      <c r="D29" s="95" t="e">
        <f t="shared" ca="1" si="0"/>
        <v>#NAME?</v>
      </c>
      <c r="E29" s="95" t="e">
        <f t="shared" ca="1" si="0"/>
        <v>#NAME?</v>
      </c>
      <c r="F29" s="95" t="e">
        <f t="shared" ca="1" si="0"/>
        <v>#NAME?</v>
      </c>
      <c r="G29" s="95" t="e">
        <f t="shared" ca="1" si="0"/>
        <v>#NAME?</v>
      </c>
      <c r="H29" s="95" t="e">
        <f t="shared" ca="1" si="0"/>
        <v>#NAME?</v>
      </c>
      <c r="I29" s="95" t="e">
        <f t="shared" ca="1" si="0"/>
        <v>#NAME?</v>
      </c>
      <c r="J29" s="95" t="e">
        <f t="shared" ca="1" si="0"/>
        <v>#NAME?</v>
      </c>
      <c r="K29" s="95" t="e">
        <f t="shared" ca="1" si="0"/>
        <v>#NAME?</v>
      </c>
      <c r="L29" s="95" t="e">
        <f t="shared" ca="1" si="0"/>
        <v>#NAME?</v>
      </c>
      <c r="N29" s="95" t="e">
        <f t="shared" ca="1" si="6"/>
        <v>#NAME?</v>
      </c>
      <c r="O29" s="95" t="e">
        <f t="shared" ca="1" si="7"/>
        <v>#NAME?</v>
      </c>
    </row>
    <row r="30" spans="1:15">
      <c r="B30">
        <f t="shared" si="5"/>
        <v>12</v>
      </c>
      <c r="C30" s="95" t="e">
        <f t="shared" ca="1" si="2"/>
        <v>#NAME?</v>
      </c>
      <c r="D30" s="95" t="e">
        <f t="shared" ca="1" si="0"/>
        <v>#NAME?</v>
      </c>
      <c r="E30" s="95" t="e">
        <f t="shared" ca="1" si="0"/>
        <v>#NAME?</v>
      </c>
      <c r="F30" s="95" t="e">
        <f t="shared" ca="1" si="0"/>
        <v>#NAME?</v>
      </c>
      <c r="G30" s="95" t="e">
        <f t="shared" ca="1" si="0"/>
        <v>#NAME?</v>
      </c>
      <c r="H30" s="95" t="e">
        <f t="shared" ca="1" si="0"/>
        <v>#NAME?</v>
      </c>
      <c r="I30" s="95" t="e">
        <f t="shared" ca="1" si="0"/>
        <v>#NAME?</v>
      </c>
      <c r="J30" s="95" t="e">
        <f t="shared" ca="1" si="0"/>
        <v>#NAME?</v>
      </c>
      <c r="K30" s="95" t="e">
        <f t="shared" ca="1" si="0"/>
        <v>#NAME?</v>
      </c>
      <c r="L30" s="95" t="e">
        <f t="shared" ca="1" si="0"/>
        <v>#NAME?</v>
      </c>
      <c r="N30" s="95" t="e">
        <f t="shared" ca="1" si="6"/>
        <v>#NAME?</v>
      </c>
      <c r="O30" s="95" t="e">
        <f t="shared" ca="1" si="7"/>
        <v>#NAME?</v>
      </c>
    </row>
    <row r="31" spans="1:15">
      <c r="B31">
        <f t="shared" si="5"/>
        <v>13</v>
      </c>
      <c r="C31" s="95" t="e">
        <f t="shared" ca="1" si="2"/>
        <v>#NAME?</v>
      </c>
      <c r="D31" s="95" t="e">
        <f t="shared" ca="1" si="0"/>
        <v>#NAME?</v>
      </c>
      <c r="E31" s="95" t="e">
        <f t="shared" ca="1" si="0"/>
        <v>#NAME?</v>
      </c>
      <c r="F31" s="95" t="e">
        <f t="shared" ca="1" si="0"/>
        <v>#NAME?</v>
      </c>
      <c r="G31" s="95" t="e">
        <f t="shared" ca="1" si="0"/>
        <v>#NAME?</v>
      </c>
      <c r="H31" s="95" t="e">
        <f t="shared" ca="1" si="0"/>
        <v>#NAME?</v>
      </c>
      <c r="I31" s="95" t="e">
        <f t="shared" ca="1" si="0"/>
        <v>#NAME?</v>
      </c>
      <c r="J31" s="95" t="e">
        <f t="shared" ca="1" si="0"/>
        <v>#NAME?</v>
      </c>
      <c r="K31" s="95" t="e">
        <f t="shared" ca="1" si="0"/>
        <v>#NAME?</v>
      </c>
      <c r="L31" s="95" t="e">
        <f t="shared" ca="1" si="0"/>
        <v>#NAME?</v>
      </c>
      <c r="N31" s="95" t="e">
        <f t="shared" ca="1" si="6"/>
        <v>#NAME?</v>
      </c>
      <c r="O31" s="95" t="e">
        <f t="shared" ca="1" si="7"/>
        <v>#NAME?</v>
      </c>
    </row>
    <row r="32" spans="1:15">
      <c r="B32">
        <f t="shared" si="5"/>
        <v>14</v>
      </c>
      <c r="C32" s="95" t="e">
        <f t="shared" ca="1" si="2"/>
        <v>#NAME?</v>
      </c>
      <c r="D32" s="95" t="e">
        <f t="shared" ca="1" si="0"/>
        <v>#NAME?</v>
      </c>
      <c r="E32" s="95" t="e">
        <f t="shared" ca="1" si="0"/>
        <v>#NAME?</v>
      </c>
      <c r="F32" s="95" t="e">
        <f t="shared" ca="1" si="0"/>
        <v>#NAME?</v>
      </c>
      <c r="G32" s="95" t="e">
        <f t="shared" ca="1" si="0"/>
        <v>#NAME?</v>
      </c>
      <c r="H32" s="95" t="e">
        <f t="shared" ca="1" si="0"/>
        <v>#NAME?</v>
      </c>
      <c r="I32" s="95" t="e">
        <f t="shared" ca="1" si="0"/>
        <v>#NAME?</v>
      </c>
      <c r="J32" s="95" t="e">
        <f t="shared" ca="1" si="0"/>
        <v>#NAME?</v>
      </c>
      <c r="K32" s="95" t="e">
        <f t="shared" ca="1" si="0"/>
        <v>#NAME?</v>
      </c>
      <c r="L32" s="95" t="e">
        <f t="shared" ca="1" si="0"/>
        <v>#NAME?</v>
      </c>
      <c r="N32" s="95" t="e">
        <f t="shared" ca="1" si="6"/>
        <v>#NAME?</v>
      </c>
      <c r="O32" s="95" t="e">
        <f t="shared" ca="1" si="7"/>
        <v>#NAME?</v>
      </c>
    </row>
    <row r="33" spans="2:15">
      <c r="B33">
        <f t="shared" si="5"/>
        <v>15</v>
      </c>
      <c r="C33" s="95" t="e">
        <f t="shared" ca="1" si="2"/>
        <v>#NAME?</v>
      </c>
      <c r="D33" s="95" t="e">
        <f t="shared" ca="1" si="0"/>
        <v>#NAME?</v>
      </c>
      <c r="E33" s="95" t="e">
        <f t="shared" ca="1" si="0"/>
        <v>#NAME?</v>
      </c>
      <c r="F33" s="95" t="e">
        <f t="shared" ca="1" si="0"/>
        <v>#NAME?</v>
      </c>
      <c r="G33" s="95" t="e">
        <f t="shared" ca="1" si="0"/>
        <v>#NAME?</v>
      </c>
      <c r="H33" s="95" t="e">
        <f t="shared" ca="1" si="0"/>
        <v>#NAME?</v>
      </c>
      <c r="I33" s="95" t="e">
        <f t="shared" ca="1" si="0"/>
        <v>#NAME?</v>
      </c>
      <c r="J33" s="95" t="e">
        <f t="shared" ca="1" si="0"/>
        <v>#NAME?</v>
      </c>
      <c r="K33" s="95" t="e">
        <f t="shared" ca="1" si="0"/>
        <v>#NAME?</v>
      </c>
      <c r="L33" s="95" t="e">
        <f t="shared" ca="1" si="0"/>
        <v>#NAME?</v>
      </c>
      <c r="N33" s="95" t="e">
        <f t="shared" ca="1" si="6"/>
        <v>#NAME?</v>
      </c>
      <c r="O33" s="95" t="e">
        <f t="shared" ca="1" si="7"/>
        <v>#NAME?</v>
      </c>
    </row>
    <row r="34" spans="2:15">
      <c r="B34">
        <f t="shared" si="5"/>
        <v>16</v>
      </c>
      <c r="C34" s="95" t="e">
        <f t="shared" ca="1" si="2"/>
        <v>#NAME?</v>
      </c>
      <c r="D34" s="95" t="e">
        <f t="shared" ca="1" si="0"/>
        <v>#NAME?</v>
      </c>
      <c r="E34" s="95" t="e">
        <f t="shared" ca="1" si="0"/>
        <v>#NAME?</v>
      </c>
      <c r="F34" s="95" t="e">
        <f t="shared" ca="1" si="0"/>
        <v>#NAME?</v>
      </c>
      <c r="G34" s="95" t="e">
        <f t="shared" ca="1" si="0"/>
        <v>#NAME?</v>
      </c>
      <c r="H34" s="95" t="e">
        <f t="shared" ca="1" si="0"/>
        <v>#NAME?</v>
      </c>
      <c r="I34" s="95" t="e">
        <f t="shared" ca="1" si="0"/>
        <v>#NAME?</v>
      </c>
      <c r="J34" s="95" t="e">
        <f t="shared" ca="1" si="0"/>
        <v>#NAME?</v>
      </c>
      <c r="K34" s="95" t="e">
        <f t="shared" ca="1" si="0"/>
        <v>#NAME?</v>
      </c>
      <c r="L34" s="95" t="e">
        <f t="shared" ca="1" si="0"/>
        <v>#NAME?</v>
      </c>
      <c r="N34" s="95" t="e">
        <f t="shared" ca="1" si="6"/>
        <v>#NAME?</v>
      </c>
      <c r="O34" s="95" t="e">
        <f t="shared" ca="1" si="7"/>
        <v>#NAME?</v>
      </c>
    </row>
    <row r="35" spans="2:15">
      <c r="B35">
        <f t="shared" si="5"/>
        <v>17</v>
      </c>
      <c r="C35" s="95" t="e">
        <f t="shared" ca="1" si="2"/>
        <v>#NAME?</v>
      </c>
      <c r="D35" s="95" t="e">
        <f t="shared" ca="1" si="0"/>
        <v>#NAME?</v>
      </c>
      <c r="E35" s="95" t="e">
        <f t="shared" ca="1" si="0"/>
        <v>#NAME?</v>
      </c>
      <c r="F35" s="95" t="e">
        <f t="shared" ca="1" si="0"/>
        <v>#NAME?</v>
      </c>
      <c r="G35" s="95" t="e">
        <f t="shared" ca="1" si="0"/>
        <v>#NAME?</v>
      </c>
      <c r="H35" s="95" t="e">
        <f t="shared" ca="1" si="0"/>
        <v>#NAME?</v>
      </c>
      <c r="I35" s="95" t="e">
        <f t="shared" ca="1" si="0"/>
        <v>#NAME?</v>
      </c>
      <c r="J35" s="95" t="e">
        <f t="shared" ca="1" si="0"/>
        <v>#NAME?</v>
      </c>
      <c r="K35" s="95" t="e">
        <f t="shared" ca="1" si="0"/>
        <v>#NAME?</v>
      </c>
      <c r="L35" s="95" t="e">
        <f t="shared" ca="1" si="0"/>
        <v>#NAME?</v>
      </c>
      <c r="N35" s="95" t="e">
        <f t="shared" ca="1" si="6"/>
        <v>#NAME?</v>
      </c>
      <c r="O35" s="95" t="e">
        <f t="shared" ca="1" si="7"/>
        <v>#NAME?</v>
      </c>
    </row>
    <row r="36" spans="2:15">
      <c r="B36">
        <f t="shared" si="5"/>
        <v>18</v>
      </c>
      <c r="C36" s="95" t="e">
        <f t="shared" ca="1" si="2"/>
        <v>#NAME?</v>
      </c>
      <c r="D36" s="95" t="e">
        <f t="shared" ca="1" si="0"/>
        <v>#NAME?</v>
      </c>
      <c r="E36" s="95" t="e">
        <f t="shared" ca="1" si="0"/>
        <v>#NAME?</v>
      </c>
      <c r="F36" s="95" t="e">
        <f t="shared" ca="1" si="0"/>
        <v>#NAME?</v>
      </c>
      <c r="G36" s="95" t="e">
        <f t="shared" ca="1" si="0"/>
        <v>#NAME?</v>
      </c>
      <c r="H36" s="95" t="e">
        <f t="shared" ca="1" si="0"/>
        <v>#NAME?</v>
      </c>
      <c r="I36" s="95" t="e">
        <f t="shared" ca="1" si="0"/>
        <v>#NAME?</v>
      </c>
      <c r="J36" s="95" t="e">
        <f t="shared" ca="1" si="0"/>
        <v>#NAME?</v>
      </c>
      <c r="K36" s="95" t="e">
        <f t="shared" ca="1" si="0"/>
        <v>#NAME?</v>
      </c>
      <c r="L36" s="95" t="e">
        <f t="shared" ca="1" si="0"/>
        <v>#NAME?</v>
      </c>
      <c r="N36" s="95" t="e">
        <f t="shared" ca="1" si="6"/>
        <v>#NAME?</v>
      </c>
      <c r="O36" s="95" t="e">
        <f t="shared" ca="1" si="7"/>
        <v>#NAME?</v>
      </c>
    </row>
    <row r="37" spans="2:15">
      <c r="B37">
        <f t="shared" si="5"/>
        <v>19</v>
      </c>
      <c r="C37" s="95" t="e">
        <f t="shared" ca="1" si="2"/>
        <v>#NAME?</v>
      </c>
      <c r="D37" s="95" t="e">
        <f t="shared" ca="1" si="0"/>
        <v>#NAME?</v>
      </c>
      <c r="E37" s="95" t="e">
        <f t="shared" ca="1" si="0"/>
        <v>#NAME?</v>
      </c>
      <c r="F37" s="95" t="e">
        <f t="shared" ca="1" si="0"/>
        <v>#NAME?</v>
      </c>
      <c r="G37" s="95" t="e">
        <f t="shared" ref="D37:L48" ca="1" si="8">_xlfn.NORM.INV(RAND(),0.1,0.01)</f>
        <v>#NAME?</v>
      </c>
      <c r="H37" s="95" t="e">
        <f t="shared" ca="1" si="8"/>
        <v>#NAME?</v>
      </c>
      <c r="I37" s="95" t="e">
        <f t="shared" ca="1" si="8"/>
        <v>#NAME?</v>
      </c>
      <c r="J37" s="95" t="e">
        <f t="shared" ca="1" si="8"/>
        <v>#NAME?</v>
      </c>
      <c r="K37" s="95" t="e">
        <f t="shared" ca="1" si="8"/>
        <v>#NAME?</v>
      </c>
      <c r="L37" s="95" t="e">
        <f t="shared" ca="1" si="8"/>
        <v>#NAME?</v>
      </c>
      <c r="N37" s="95" t="e">
        <f t="shared" ca="1" si="6"/>
        <v>#NAME?</v>
      </c>
      <c r="O37" s="95" t="e">
        <f t="shared" ca="1" si="7"/>
        <v>#NAME?</v>
      </c>
    </row>
    <row r="38" spans="2:15">
      <c r="B38">
        <f t="shared" si="5"/>
        <v>20</v>
      </c>
      <c r="C38" s="95" t="e">
        <f t="shared" ca="1" si="2"/>
        <v>#NAME?</v>
      </c>
      <c r="D38" s="95" t="e">
        <f t="shared" ca="1" si="8"/>
        <v>#NAME?</v>
      </c>
      <c r="E38" s="95" t="e">
        <f t="shared" ca="1" si="8"/>
        <v>#NAME?</v>
      </c>
      <c r="F38" s="95" t="e">
        <f t="shared" ca="1" si="8"/>
        <v>#NAME?</v>
      </c>
      <c r="G38" s="95" t="e">
        <f t="shared" ca="1" si="8"/>
        <v>#NAME?</v>
      </c>
      <c r="H38" s="95" t="e">
        <f t="shared" ca="1" si="8"/>
        <v>#NAME?</v>
      </c>
      <c r="I38" s="95" t="e">
        <f t="shared" ca="1" si="8"/>
        <v>#NAME?</v>
      </c>
      <c r="J38" s="95" t="e">
        <f t="shared" ca="1" si="8"/>
        <v>#NAME?</v>
      </c>
      <c r="K38" s="95" t="e">
        <f t="shared" ca="1" si="8"/>
        <v>#NAME?</v>
      </c>
      <c r="L38" s="95" t="e">
        <f t="shared" ca="1" si="8"/>
        <v>#NAME?</v>
      </c>
      <c r="N38" s="95" t="e">
        <f t="shared" ca="1" si="6"/>
        <v>#NAME?</v>
      </c>
      <c r="O38" s="95" t="e">
        <f t="shared" ca="1" si="7"/>
        <v>#NAME?</v>
      </c>
    </row>
    <row r="39" spans="2:15">
      <c r="B39">
        <f t="shared" si="5"/>
        <v>21</v>
      </c>
      <c r="C39" s="95" t="e">
        <f t="shared" ca="1" si="2"/>
        <v>#NAME?</v>
      </c>
      <c r="D39" s="95" t="e">
        <f t="shared" ca="1" si="8"/>
        <v>#NAME?</v>
      </c>
      <c r="E39" s="95" t="e">
        <f t="shared" ca="1" si="8"/>
        <v>#NAME?</v>
      </c>
      <c r="F39" s="95" t="e">
        <f t="shared" ca="1" si="8"/>
        <v>#NAME?</v>
      </c>
      <c r="G39" s="95" t="e">
        <f t="shared" ca="1" si="8"/>
        <v>#NAME?</v>
      </c>
      <c r="H39" s="95" t="e">
        <f t="shared" ca="1" si="8"/>
        <v>#NAME?</v>
      </c>
      <c r="I39" s="95" t="e">
        <f t="shared" ca="1" si="8"/>
        <v>#NAME?</v>
      </c>
      <c r="J39" s="95" t="e">
        <f t="shared" ca="1" si="8"/>
        <v>#NAME?</v>
      </c>
      <c r="K39" s="95" t="e">
        <f t="shared" ca="1" si="8"/>
        <v>#NAME?</v>
      </c>
      <c r="L39" s="95" t="e">
        <f t="shared" ca="1" si="8"/>
        <v>#NAME?</v>
      </c>
      <c r="N39" s="95" t="e">
        <f t="shared" ca="1" si="6"/>
        <v>#NAME?</v>
      </c>
      <c r="O39" s="95" t="e">
        <f t="shared" ca="1" si="7"/>
        <v>#NAME?</v>
      </c>
    </row>
    <row r="40" spans="2:15">
      <c r="B40">
        <f t="shared" si="5"/>
        <v>22</v>
      </c>
      <c r="C40" s="95" t="e">
        <f t="shared" ca="1" si="2"/>
        <v>#NAME?</v>
      </c>
      <c r="D40" s="95" t="e">
        <f t="shared" ca="1" si="8"/>
        <v>#NAME?</v>
      </c>
      <c r="E40" s="95" t="e">
        <f t="shared" ca="1" si="8"/>
        <v>#NAME?</v>
      </c>
      <c r="F40" s="95" t="e">
        <f t="shared" ca="1" si="8"/>
        <v>#NAME?</v>
      </c>
      <c r="G40" s="95" t="e">
        <f t="shared" ca="1" si="8"/>
        <v>#NAME?</v>
      </c>
      <c r="H40" s="95" t="e">
        <f t="shared" ca="1" si="8"/>
        <v>#NAME?</v>
      </c>
      <c r="I40" s="95" t="e">
        <f t="shared" ca="1" si="8"/>
        <v>#NAME?</v>
      </c>
      <c r="J40" s="95" t="e">
        <f t="shared" ca="1" si="8"/>
        <v>#NAME?</v>
      </c>
      <c r="K40" s="95" t="e">
        <f t="shared" ca="1" si="8"/>
        <v>#NAME?</v>
      </c>
      <c r="L40" s="95" t="e">
        <f t="shared" ca="1" si="8"/>
        <v>#NAME?</v>
      </c>
      <c r="N40" s="95" t="e">
        <f t="shared" ca="1" si="6"/>
        <v>#NAME?</v>
      </c>
      <c r="O40" s="95" t="e">
        <f t="shared" ca="1" si="7"/>
        <v>#NAME?</v>
      </c>
    </row>
    <row r="41" spans="2:15">
      <c r="B41">
        <f t="shared" si="5"/>
        <v>23</v>
      </c>
      <c r="C41" s="95" t="e">
        <f t="shared" ca="1" si="2"/>
        <v>#NAME?</v>
      </c>
      <c r="D41" s="95" t="e">
        <f t="shared" ca="1" si="8"/>
        <v>#NAME?</v>
      </c>
      <c r="E41" s="95" t="e">
        <f t="shared" ca="1" si="8"/>
        <v>#NAME?</v>
      </c>
      <c r="F41" s="95" t="e">
        <f t="shared" ca="1" si="8"/>
        <v>#NAME?</v>
      </c>
      <c r="G41" s="95" t="e">
        <f t="shared" ca="1" si="8"/>
        <v>#NAME?</v>
      </c>
      <c r="H41" s="95" t="e">
        <f t="shared" ca="1" si="8"/>
        <v>#NAME?</v>
      </c>
      <c r="I41" s="95" t="e">
        <f t="shared" ca="1" si="8"/>
        <v>#NAME?</v>
      </c>
      <c r="J41" s="95" t="e">
        <f t="shared" ca="1" si="8"/>
        <v>#NAME?</v>
      </c>
      <c r="K41" s="95" t="e">
        <f t="shared" ca="1" si="8"/>
        <v>#NAME?</v>
      </c>
      <c r="L41" s="95" t="e">
        <f t="shared" ca="1" si="8"/>
        <v>#NAME?</v>
      </c>
      <c r="N41" s="95" t="e">
        <f t="shared" ca="1" si="6"/>
        <v>#NAME?</v>
      </c>
      <c r="O41" s="95" t="e">
        <f t="shared" ca="1" si="7"/>
        <v>#NAME?</v>
      </c>
    </row>
    <row r="42" spans="2:15">
      <c r="B42">
        <f t="shared" si="5"/>
        <v>24</v>
      </c>
      <c r="C42" s="95" t="e">
        <f t="shared" ca="1" si="2"/>
        <v>#NAME?</v>
      </c>
      <c r="D42" s="95" t="e">
        <f t="shared" ca="1" si="8"/>
        <v>#NAME?</v>
      </c>
      <c r="E42" s="95" t="e">
        <f t="shared" ca="1" si="8"/>
        <v>#NAME?</v>
      </c>
      <c r="F42" s="95" t="e">
        <f t="shared" ca="1" si="8"/>
        <v>#NAME?</v>
      </c>
      <c r="G42" s="95" t="e">
        <f t="shared" ca="1" si="8"/>
        <v>#NAME?</v>
      </c>
      <c r="H42" s="95" t="e">
        <f t="shared" ca="1" si="8"/>
        <v>#NAME?</v>
      </c>
      <c r="I42" s="95" t="e">
        <f t="shared" ca="1" si="8"/>
        <v>#NAME?</v>
      </c>
      <c r="J42" s="95" t="e">
        <f t="shared" ca="1" si="8"/>
        <v>#NAME?</v>
      </c>
      <c r="K42" s="95" t="e">
        <f t="shared" ca="1" si="8"/>
        <v>#NAME?</v>
      </c>
      <c r="L42" s="95" t="e">
        <f t="shared" ca="1" si="8"/>
        <v>#NAME?</v>
      </c>
      <c r="N42" s="95" t="e">
        <f t="shared" ca="1" si="6"/>
        <v>#NAME?</v>
      </c>
      <c r="O42" s="95" t="e">
        <f t="shared" ca="1" si="7"/>
        <v>#NAME?</v>
      </c>
    </row>
    <row r="43" spans="2:15">
      <c r="B43">
        <f t="shared" si="5"/>
        <v>25</v>
      </c>
      <c r="C43" s="95" t="e">
        <f t="shared" ca="1" si="2"/>
        <v>#NAME?</v>
      </c>
      <c r="D43" s="95" t="e">
        <f t="shared" ca="1" si="8"/>
        <v>#NAME?</v>
      </c>
      <c r="E43" s="95" t="e">
        <f t="shared" ca="1" si="8"/>
        <v>#NAME?</v>
      </c>
      <c r="F43" s="95" t="e">
        <f t="shared" ca="1" si="8"/>
        <v>#NAME?</v>
      </c>
      <c r="G43" s="95" t="e">
        <f t="shared" ca="1" si="8"/>
        <v>#NAME?</v>
      </c>
      <c r="H43" s="95" t="e">
        <f t="shared" ca="1" si="8"/>
        <v>#NAME?</v>
      </c>
      <c r="I43" s="95" t="e">
        <f t="shared" ca="1" si="8"/>
        <v>#NAME?</v>
      </c>
      <c r="J43" s="95" t="e">
        <f t="shared" ca="1" si="8"/>
        <v>#NAME?</v>
      </c>
      <c r="K43" s="95" t="e">
        <f t="shared" ca="1" si="8"/>
        <v>#NAME?</v>
      </c>
      <c r="L43" s="95" t="e">
        <f t="shared" ca="1" si="8"/>
        <v>#NAME?</v>
      </c>
      <c r="N43" s="95" t="e">
        <f t="shared" ca="1" si="6"/>
        <v>#NAME?</v>
      </c>
      <c r="O43" s="95" t="e">
        <f t="shared" ca="1" si="7"/>
        <v>#NAME?</v>
      </c>
    </row>
    <row r="44" spans="2:15">
      <c r="B44">
        <f t="shared" si="5"/>
        <v>26</v>
      </c>
      <c r="C44" s="95" t="e">
        <f t="shared" ca="1" si="2"/>
        <v>#NAME?</v>
      </c>
      <c r="D44" s="95" t="e">
        <f t="shared" ca="1" si="8"/>
        <v>#NAME?</v>
      </c>
      <c r="E44" s="95" t="e">
        <f t="shared" ca="1" si="8"/>
        <v>#NAME?</v>
      </c>
      <c r="F44" s="95" t="e">
        <f t="shared" ca="1" si="8"/>
        <v>#NAME?</v>
      </c>
      <c r="G44" s="95" t="e">
        <f t="shared" ca="1" si="8"/>
        <v>#NAME?</v>
      </c>
      <c r="H44" s="95" t="e">
        <f t="shared" ca="1" si="8"/>
        <v>#NAME?</v>
      </c>
      <c r="I44" s="95" t="e">
        <f t="shared" ca="1" si="8"/>
        <v>#NAME?</v>
      </c>
      <c r="J44" s="95" t="e">
        <f t="shared" ca="1" si="8"/>
        <v>#NAME?</v>
      </c>
      <c r="K44" s="95" t="e">
        <f t="shared" ca="1" si="8"/>
        <v>#NAME?</v>
      </c>
      <c r="L44" s="95" t="e">
        <f t="shared" ca="1" si="8"/>
        <v>#NAME?</v>
      </c>
      <c r="N44" s="95" t="e">
        <f t="shared" ca="1" si="6"/>
        <v>#NAME?</v>
      </c>
      <c r="O44" s="95" t="e">
        <f t="shared" ca="1" si="7"/>
        <v>#NAME?</v>
      </c>
    </row>
    <row r="45" spans="2:15">
      <c r="B45">
        <f t="shared" si="5"/>
        <v>27</v>
      </c>
      <c r="C45" s="95" t="e">
        <f t="shared" ca="1" si="2"/>
        <v>#NAME?</v>
      </c>
      <c r="D45" s="95" t="e">
        <f t="shared" ca="1" si="8"/>
        <v>#NAME?</v>
      </c>
      <c r="E45" s="95" t="e">
        <f t="shared" ca="1" si="8"/>
        <v>#NAME?</v>
      </c>
      <c r="F45" s="95" t="e">
        <f t="shared" ca="1" si="8"/>
        <v>#NAME?</v>
      </c>
      <c r="G45" s="95" t="e">
        <f t="shared" ca="1" si="8"/>
        <v>#NAME?</v>
      </c>
      <c r="H45" s="95" t="e">
        <f t="shared" ca="1" si="8"/>
        <v>#NAME?</v>
      </c>
      <c r="I45" s="95" t="e">
        <f t="shared" ca="1" si="8"/>
        <v>#NAME?</v>
      </c>
      <c r="J45" s="95" t="e">
        <f t="shared" ca="1" si="8"/>
        <v>#NAME?</v>
      </c>
      <c r="K45" s="95" t="e">
        <f t="shared" ca="1" si="8"/>
        <v>#NAME?</v>
      </c>
      <c r="L45" s="95" t="e">
        <f t="shared" ca="1" si="8"/>
        <v>#NAME?</v>
      </c>
      <c r="N45" s="95" t="e">
        <f t="shared" ca="1" si="6"/>
        <v>#NAME?</v>
      </c>
      <c r="O45" s="95" t="e">
        <f t="shared" ca="1" si="7"/>
        <v>#NAME?</v>
      </c>
    </row>
    <row r="46" spans="2:15">
      <c r="B46">
        <f t="shared" ref="B46:B48" si="9">B45+1</f>
        <v>28</v>
      </c>
      <c r="C46" s="95" t="e">
        <f t="shared" ca="1" si="2"/>
        <v>#NAME?</v>
      </c>
      <c r="D46" s="95" t="e">
        <f t="shared" ca="1" si="8"/>
        <v>#NAME?</v>
      </c>
      <c r="E46" s="95" t="e">
        <f t="shared" ca="1" si="8"/>
        <v>#NAME?</v>
      </c>
      <c r="F46" s="95" t="e">
        <f t="shared" ca="1" si="8"/>
        <v>#NAME?</v>
      </c>
      <c r="G46" s="95" t="e">
        <f t="shared" ca="1" si="8"/>
        <v>#NAME?</v>
      </c>
      <c r="H46" s="95" t="e">
        <f t="shared" ca="1" si="8"/>
        <v>#NAME?</v>
      </c>
      <c r="I46" s="95" t="e">
        <f t="shared" ca="1" si="8"/>
        <v>#NAME?</v>
      </c>
      <c r="J46" s="95" t="e">
        <f t="shared" ca="1" si="8"/>
        <v>#NAME?</v>
      </c>
      <c r="K46" s="95" t="e">
        <f t="shared" ca="1" si="8"/>
        <v>#NAME?</v>
      </c>
      <c r="L46" s="95" t="e">
        <f t="shared" ca="1" si="8"/>
        <v>#NAME?</v>
      </c>
      <c r="N46" s="95" t="e">
        <f t="shared" ref="N46:N48" ca="1" si="10">AVERAGE(C46:L46)</f>
        <v>#NAME?</v>
      </c>
      <c r="O46" s="95" t="e">
        <f t="shared" ref="O46:O48" ca="1" si="11">_xlfn.STDEV.P(C46:L46)</f>
        <v>#NAME?</v>
      </c>
    </row>
    <row r="47" spans="2:15">
      <c r="B47">
        <f t="shared" si="9"/>
        <v>29</v>
      </c>
      <c r="C47" s="95" t="e">
        <f t="shared" ca="1" si="2"/>
        <v>#NAME?</v>
      </c>
      <c r="D47" s="95" t="e">
        <f t="shared" ca="1" si="8"/>
        <v>#NAME?</v>
      </c>
      <c r="E47" s="95" t="e">
        <f t="shared" ca="1" si="8"/>
        <v>#NAME?</v>
      </c>
      <c r="F47" s="95" t="e">
        <f t="shared" ca="1" si="8"/>
        <v>#NAME?</v>
      </c>
      <c r="G47" s="95" t="e">
        <f t="shared" ca="1" si="8"/>
        <v>#NAME?</v>
      </c>
      <c r="H47" s="95" t="e">
        <f t="shared" ca="1" si="8"/>
        <v>#NAME?</v>
      </c>
      <c r="I47" s="95" t="e">
        <f t="shared" ca="1" si="8"/>
        <v>#NAME?</v>
      </c>
      <c r="J47" s="95" t="e">
        <f t="shared" ca="1" si="8"/>
        <v>#NAME?</v>
      </c>
      <c r="K47" s="95" t="e">
        <f t="shared" ca="1" si="8"/>
        <v>#NAME?</v>
      </c>
      <c r="L47" s="95" t="e">
        <f t="shared" ca="1" si="8"/>
        <v>#NAME?</v>
      </c>
      <c r="N47" s="95" t="e">
        <f t="shared" ca="1" si="10"/>
        <v>#NAME?</v>
      </c>
      <c r="O47" s="95" t="e">
        <f t="shared" ca="1" si="11"/>
        <v>#NAME?</v>
      </c>
    </row>
    <row r="48" spans="2:15">
      <c r="B48">
        <f t="shared" si="9"/>
        <v>30</v>
      </c>
      <c r="C48" s="95" t="e">
        <f t="shared" ca="1" si="2"/>
        <v>#NAME?</v>
      </c>
      <c r="D48" s="95" t="e">
        <f t="shared" ca="1" si="8"/>
        <v>#NAME?</v>
      </c>
      <c r="E48" s="95" t="e">
        <f t="shared" ca="1" si="8"/>
        <v>#NAME?</v>
      </c>
      <c r="F48" s="95" t="e">
        <f t="shared" ca="1" si="8"/>
        <v>#NAME?</v>
      </c>
      <c r="G48" s="95" t="e">
        <f t="shared" ca="1" si="8"/>
        <v>#NAME?</v>
      </c>
      <c r="H48" s="95" t="e">
        <f t="shared" ca="1" si="8"/>
        <v>#NAME?</v>
      </c>
      <c r="I48" s="95" t="e">
        <f t="shared" ca="1" si="8"/>
        <v>#NAME?</v>
      </c>
      <c r="J48" s="95" t="e">
        <f t="shared" ca="1" si="8"/>
        <v>#NAME?</v>
      </c>
      <c r="K48" s="95" t="e">
        <f t="shared" ca="1" si="8"/>
        <v>#NAME?</v>
      </c>
      <c r="L48" s="95" t="e">
        <f t="shared" ca="1" si="8"/>
        <v>#NAME?</v>
      </c>
      <c r="N48" s="95" t="e">
        <f t="shared" ca="1" si="10"/>
        <v>#NAME?</v>
      </c>
      <c r="O48" s="95" t="e">
        <f t="shared" ca="1" si="11"/>
        <v>#NAME?</v>
      </c>
    </row>
    <row r="50" spans="2:16">
      <c r="C50" s="96" t="s">
        <v>170</v>
      </c>
    </row>
    <row r="51" spans="2:16">
      <c r="D51" t="s">
        <v>171</v>
      </c>
    </row>
    <row r="52" spans="2:16">
      <c r="D52" t="s">
        <v>174</v>
      </c>
    </row>
    <row r="57" spans="2:16">
      <c r="N57" s="99"/>
      <c r="O57" s="99"/>
    </row>
    <row r="58" spans="2:16">
      <c r="N58" s="99" t="s">
        <v>164</v>
      </c>
      <c r="O58" s="99" t="s">
        <v>165</v>
      </c>
    </row>
    <row r="59" spans="2:16">
      <c r="B59" s="107" t="s">
        <v>205</v>
      </c>
      <c r="C59" s="108"/>
      <c r="D59" s="108"/>
      <c r="E59" s="108"/>
      <c r="F59" s="108"/>
      <c r="G59" s="108"/>
      <c r="H59" s="103"/>
      <c r="I59" s="103"/>
      <c r="J59" s="103"/>
      <c r="N59" s="100" t="s">
        <v>166</v>
      </c>
      <c r="O59" s="100" t="s">
        <v>190</v>
      </c>
    </row>
    <row r="60" spans="2:16">
      <c r="B60" s="3"/>
      <c r="C60" s="3"/>
      <c r="D60" s="3"/>
      <c r="E60" s="3"/>
      <c r="F60" s="3"/>
      <c r="G60" s="3"/>
      <c r="N60" s="101" t="s">
        <v>173</v>
      </c>
      <c r="O60" s="101" t="s">
        <v>191</v>
      </c>
    </row>
    <row r="61" spans="2:16">
      <c r="B61" s="107" t="s">
        <v>206</v>
      </c>
      <c r="C61" s="109"/>
      <c r="D61" s="109"/>
      <c r="E61" s="109"/>
      <c r="F61" s="109"/>
      <c r="G61" s="109"/>
      <c r="H61" s="103"/>
      <c r="I61" s="103"/>
      <c r="J61" s="103"/>
      <c r="N61" s="102" t="e">
        <f ca="1">AVERAGE(N71:N100)</f>
        <v>#NAME?</v>
      </c>
      <c r="O61" s="102" t="e">
        <f ca="1">AVERAGE(O71:O100)</f>
        <v>#NAME?</v>
      </c>
      <c r="P61" t="s">
        <v>177</v>
      </c>
    </row>
    <row r="63" spans="2:16">
      <c r="N63" t="s">
        <v>167</v>
      </c>
    </row>
    <row r="64" spans="2:16">
      <c r="N64" t="s">
        <v>168</v>
      </c>
    </row>
    <row r="66" spans="1:16">
      <c r="B66" t="s">
        <v>172</v>
      </c>
      <c r="N66" s="100" t="s">
        <v>188</v>
      </c>
      <c r="P66" s="98" t="s">
        <v>169</v>
      </c>
    </row>
    <row r="67" spans="1:16">
      <c r="B67" t="s">
        <v>176</v>
      </c>
      <c r="N67" s="101" t="s">
        <v>189</v>
      </c>
    </row>
    <row r="68" spans="1:16">
      <c r="B68" t="s">
        <v>175</v>
      </c>
      <c r="N68" s="102" t="e">
        <f ca="1">_xlfn.STDEV.S(N71:N100)</f>
        <v>#NAME?</v>
      </c>
      <c r="O68" t="s">
        <v>178</v>
      </c>
    </row>
    <row r="69" spans="1:16">
      <c r="N69" s="5" t="s">
        <v>58</v>
      </c>
    </row>
    <row r="70" spans="1:16">
      <c r="B70" t="s">
        <v>153</v>
      </c>
      <c r="C70" s="5" t="s">
        <v>154</v>
      </c>
      <c r="D70" s="5" t="s">
        <v>155</v>
      </c>
      <c r="E70" s="5" t="s">
        <v>156</v>
      </c>
      <c r="F70" s="5" t="s">
        <v>157</v>
      </c>
      <c r="G70" s="5" t="s">
        <v>158</v>
      </c>
      <c r="H70" s="5" t="s">
        <v>159</v>
      </c>
      <c r="I70" s="5" t="s">
        <v>160</v>
      </c>
      <c r="J70" s="5" t="s">
        <v>161</v>
      </c>
      <c r="K70" s="5" t="s">
        <v>162</v>
      </c>
      <c r="L70" s="5" t="s">
        <v>163</v>
      </c>
      <c r="N70" s="5" t="s">
        <v>164</v>
      </c>
      <c r="O70" s="4"/>
    </row>
    <row r="71" spans="1:16">
      <c r="A71" s="97"/>
      <c r="B71">
        <v>1</v>
      </c>
      <c r="C71" s="95" t="e">
        <f ca="1">_xlfn.NORM.INV(RAND(),RANDBETWEEN(800,1200)/10000,RANDBETWEEN(50,200)/10000)</f>
        <v>#NAME?</v>
      </c>
      <c r="D71" s="95" t="e">
        <f t="shared" ref="D71:L86" ca="1" si="12">_xlfn.NORM.INV(RAND(),RANDBETWEEN(800,1200)/10000,RANDBETWEEN(50,200)/10000)</f>
        <v>#NAME?</v>
      </c>
      <c r="E71" s="95" t="e">
        <f t="shared" ca="1" si="12"/>
        <v>#NAME?</v>
      </c>
      <c r="F71" s="95" t="e">
        <f t="shared" ca="1" si="12"/>
        <v>#NAME?</v>
      </c>
      <c r="G71" s="95" t="e">
        <f t="shared" ca="1" si="12"/>
        <v>#NAME?</v>
      </c>
      <c r="H71" s="95" t="e">
        <f t="shared" ca="1" si="12"/>
        <v>#NAME?</v>
      </c>
      <c r="I71" s="95" t="e">
        <f t="shared" ca="1" si="12"/>
        <v>#NAME?</v>
      </c>
      <c r="J71" s="95" t="e">
        <f t="shared" ca="1" si="12"/>
        <v>#NAME?</v>
      </c>
      <c r="K71" s="95" t="e">
        <f t="shared" ca="1" si="12"/>
        <v>#NAME?</v>
      </c>
      <c r="L71" s="95" t="e">
        <f t="shared" ca="1" si="12"/>
        <v>#NAME?</v>
      </c>
      <c r="N71" s="95" t="e">
        <f ca="1">AVERAGE(C71:L71)</f>
        <v>#NAME?</v>
      </c>
      <c r="O71" s="95" t="e">
        <f ca="1">_xlfn.STDEV.P(C71:L71)</f>
        <v>#NAME?</v>
      </c>
    </row>
    <row r="72" spans="1:16">
      <c r="B72">
        <f>B71+1</f>
        <v>2</v>
      </c>
      <c r="C72" s="95" t="e">
        <f t="shared" ref="C72:L100" ca="1" si="13">_xlfn.NORM.INV(RAND(),RANDBETWEEN(800,1200)/10000,RANDBETWEEN(50,200)/10000)</f>
        <v>#NAME?</v>
      </c>
      <c r="D72" s="95" t="e">
        <f t="shared" ca="1" si="12"/>
        <v>#NAME?</v>
      </c>
      <c r="E72" s="95" t="e">
        <f t="shared" ca="1" si="12"/>
        <v>#NAME?</v>
      </c>
      <c r="F72" s="95" t="e">
        <f t="shared" ca="1" si="12"/>
        <v>#NAME?</v>
      </c>
      <c r="G72" s="95" t="e">
        <f t="shared" ca="1" si="12"/>
        <v>#NAME?</v>
      </c>
      <c r="H72" s="95" t="e">
        <f t="shared" ca="1" si="12"/>
        <v>#NAME?</v>
      </c>
      <c r="I72" s="95" t="e">
        <f t="shared" ca="1" si="12"/>
        <v>#NAME?</v>
      </c>
      <c r="J72" s="95" t="e">
        <f t="shared" ca="1" si="12"/>
        <v>#NAME?</v>
      </c>
      <c r="K72" s="95" t="e">
        <f t="shared" ca="1" si="12"/>
        <v>#NAME?</v>
      </c>
      <c r="L72" s="95" t="e">
        <f t="shared" ca="1" si="12"/>
        <v>#NAME?</v>
      </c>
      <c r="N72" s="95" t="e">
        <f ca="1">AVERAGE(C72:L72)</f>
        <v>#NAME?</v>
      </c>
      <c r="O72" s="95" t="e">
        <f ca="1">_xlfn.STDEV.P(C72:L72)</f>
        <v>#NAME?</v>
      </c>
    </row>
    <row r="73" spans="1:16">
      <c r="B73">
        <f t="shared" ref="B73:B100" si="14">B72+1</f>
        <v>3</v>
      </c>
      <c r="C73" s="95" t="e">
        <f t="shared" ca="1" si="13"/>
        <v>#NAME?</v>
      </c>
      <c r="D73" s="95" t="e">
        <f t="shared" ca="1" si="12"/>
        <v>#NAME?</v>
      </c>
      <c r="E73" s="95" t="e">
        <f t="shared" ca="1" si="12"/>
        <v>#NAME?</v>
      </c>
      <c r="F73" s="95" t="e">
        <f t="shared" ca="1" si="12"/>
        <v>#NAME?</v>
      </c>
      <c r="G73" s="95" t="e">
        <f t="shared" ca="1" si="12"/>
        <v>#NAME?</v>
      </c>
      <c r="H73" s="95" t="e">
        <f t="shared" ca="1" si="12"/>
        <v>#NAME?</v>
      </c>
      <c r="I73" s="95" t="e">
        <f t="shared" ca="1" si="12"/>
        <v>#NAME?</v>
      </c>
      <c r="J73" s="95" t="e">
        <f t="shared" ca="1" si="12"/>
        <v>#NAME?</v>
      </c>
      <c r="K73" s="95" t="e">
        <f t="shared" ca="1" si="12"/>
        <v>#NAME?</v>
      </c>
      <c r="L73" s="95" t="e">
        <f t="shared" ca="1" si="12"/>
        <v>#NAME?</v>
      </c>
      <c r="N73" s="95" t="e">
        <f t="shared" ref="N73:N100" ca="1" si="15">AVERAGE(C73:L73)</f>
        <v>#NAME?</v>
      </c>
      <c r="O73" s="95" t="e">
        <f t="shared" ref="O73:O100" ca="1" si="16">_xlfn.STDEV.P(C73:L73)</f>
        <v>#NAME?</v>
      </c>
    </row>
    <row r="74" spans="1:16">
      <c r="B74">
        <f t="shared" si="14"/>
        <v>4</v>
      </c>
      <c r="C74" s="95" t="e">
        <f t="shared" ca="1" si="13"/>
        <v>#NAME?</v>
      </c>
      <c r="D74" s="95" t="e">
        <f t="shared" ca="1" si="12"/>
        <v>#NAME?</v>
      </c>
      <c r="E74" s="95" t="e">
        <f t="shared" ca="1" si="12"/>
        <v>#NAME?</v>
      </c>
      <c r="F74" s="95" t="e">
        <f t="shared" ca="1" si="12"/>
        <v>#NAME?</v>
      </c>
      <c r="G74" s="95" t="e">
        <f t="shared" ca="1" si="12"/>
        <v>#NAME?</v>
      </c>
      <c r="H74" s="95" t="e">
        <f t="shared" ca="1" si="12"/>
        <v>#NAME?</v>
      </c>
      <c r="I74" s="95" t="e">
        <f t="shared" ca="1" si="12"/>
        <v>#NAME?</v>
      </c>
      <c r="J74" s="95" t="e">
        <f t="shared" ca="1" si="12"/>
        <v>#NAME?</v>
      </c>
      <c r="K74" s="95" t="e">
        <f t="shared" ca="1" si="12"/>
        <v>#NAME?</v>
      </c>
      <c r="L74" s="95" t="e">
        <f t="shared" ca="1" si="12"/>
        <v>#NAME?</v>
      </c>
      <c r="N74" s="95" t="e">
        <f t="shared" ca="1" si="15"/>
        <v>#NAME?</v>
      </c>
      <c r="O74" s="95" t="e">
        <f t="shared" ca="1" si="16"/>
        <v>#NAME?</v>
      </c>
    </row>
    <row r="75" spans="1:16">
      <c r="B75">
        <f t="shared" si="14"/>
        <v>5</v>
      </c>
      <c r="C75" s="95" t="e">
        <f t="shared" ca="1" si="13"/>
        <v>#NAME?</v>
      </c>
      <c r="D75" s="95" t="e">
        <f t="shared" ca="1" si="12"/>
        <v>#NAME?</v>
      </c>
      <c r="E75" s="95" t="e">
        <f t="shared" ca="1" si="12"/>
        <v>#NAME?</v>
      </c>
      <c r="F75" s="95" t="e">
        <f t="shared" ca="1" si="12"/>
        <v>#NAME?</v>
      </c>
      <c r="G75" s="95" t="e">
        <f t="shared" ca="1" si="12"/>
        <v>#NAME?</v>
      </c>
      <c r="H75" s="95" t="e">
        <f t="shared" ca="1" si="12"/>
        <v>#NAME?</v>
      </c>
      <c r="I75" s="95" t="e">
        <f t="shared" ca="1" si="12"/>
        <v>#NAME?</v>
      </c>
      <c r="J75" s="95" t="e">
        <f t="shared" ca="1" si="12"/>
        <v>#NAME?</v>
      </c>
      <c r="K75" s="95" t="e">
        <f t="shared" ca="1" si="12"/>
        <v>#NAME?</v>
      </c>
      <c r="L75" s="95" t="e">
        <f t="shared" ca="1" si="12"/>
        <v>#NAME?</v>
      </c>
      <c r="N75" s="95" t="e">
        <f t="shared" ca="1" si="15"/>
        <v>#NAME?</v>
      </c>
      <c r="O75" s="95" t="e">
        <f t="shared" ca="1" si="16"/>
        <v>#NAME?</v>
      </c>
    </row>
    <row r="76" spans="1:16">
      <c r="B76">
        <f t="shared" si="14"/>
        <v>6</v>
      </c>
      <c r="C76" s="95" t="e">
        <f t="shared" ca="1" si="13"/>
        <v>#NAME?</v>
      </c>
      <c r="D76" s="95" t="e">
        <f t="shared" ca="1" si="12"/>
        <v>#NAME?</v>
      </c>
      <c r="E76" s="95" t="e">
        <f t="shared" ca="1" si="12"/>
        <v>#NAME?</v>
      </c>
      <c r="F76" s="95" t="e">
        <f t="shared" ca="1" si="12"/>
        <v>#NAME?</v>
      </c>
      <c r="G76" s="95" t="e">
        <f t="shared" ca="1" si="12"/>
        <v>#NAME?</v>
      </c>
      <c r="H76" s="95" t="e">
        <f t="shared" ca="1" si="12"/>
        <v>#NAME?</v>
      </c>
      <c r="I76" s="95" t="e">
        <f t="shared" ca="1" si="12"/>
        <v>#NAME?</v>
      </c>
      <c r="J76" s="95" t="e">
        <f t="shared" ca="1" si="12"/>
        <v>#NAME?</v>
      </c>
      <c r="K76" s="95" t="e">
        <f t="shared" ca="1" si="12"/>
        <v>#NAME?</v>
      </c>
      <c r="L76" s="95" t="e">
        <f t="shared" ca="1" si="12"/>
        <v>#NAME?</v>
      </c>
      <c r="N76" s="95" t="e">
        <f t="shared" ca="1" si="15"/>
        <v>#NAME?</v>
      </c>
      <c r="O76" s="95" t="e">
        <f t="shared" ca="1" si="16"/>
        <v>#NAME?</v>
      </c>
    </row>
    <row r="77" spans="1:16">
      <c r="B77">
        <f t="shared" si="14"/>
        <v>7</v>
      </c>
      <c r="C77" s="95" t="e">
        <f t="shared" ca="1" si="13"/>
        <v>#NAME?</v>
      </c>
      <c r="D77" s="95" t="e">
        <f t="shared" ca="1" si="12"/>
        <v>#NAME?</v>
      </c>
      <c r="E77" s="95" t="e">
        <f t="shared" ca="1" si="12"/>
        <v>#NAME?</v>
      </c>
      <c r="F77" s="95" t="e">
        <f t="shared" ca="1" si="12"/>
        <v>#NAME?</v>
      </c>
      <c r="G77" s="95" t="e">
        <f t="shared" ca="1" si="12"/>
        <v>#NAME?</v>
      </c>
      <c r="H77" s="95" t="e">
        <f t="shared" ca="1" si="12"/>
        <v>#NAME?</v>
      </c>
      <c r="I77" s="95" t="e">
        <f t="shared" ca="1" si="12"/>
        <v>#NAME?</v>
      </c>
      <c r="J77" s="95" t="e">
        <f t="shared" ca="1" si="12"/>
        <v>#NAME?</v>
      </c>
      <c r="K77" s="95" t="e">
        <f t="shared" ca="1" si="12"/>
        <v>#NAME?</v>
      </c>
      <c r="L77" s="95" t="e">
        <f t="shared" ca="1" si="12"/>
        <v>#NAME?</v>
      </c>
      <c r="N77" s="95" t="e">
        <f t="shared" ca="1" si="15"/>
        <v>#NAME?</v>
      </c>
      <c r="O77" s="95" t="e">
        <f t="shared" ca="1" si="16"/>
        <v>#NAME?</v>
      </c>
    </row>
    <row r="78" spans="1:16">
      <c r="B78">
        <f t="shared" si="14"/>
        <v>8</v>
      </c>
      <c r="C78" s="95" t="e">
        <f t="shared" ca="1" si="13"/>
        <v>#NAME?</v>
      </c>
      <c r="D78" s="95" t="e">
        <f t="shared" ca="1" si="12"/>
        <v>#NAME?</v>
      </c>
      <c r="E78" s="95" t="e">
        <f t="shared" ca="1" si="12"/>
        <v>#NAME?</v>
      </c>
      <c r="F78" s="95" t="e">
        <f t="shared" ca="1" si="12"/>
        <v>#NAME?</v>
      </c>
      <c r="G78" s="95" t="e">
        <f t="shared" ca="1" si="12"/>
        <v>#NAME?</v>
      </c>
      <c r="H78" s="95" t="e">
        <f t="shared" ca="1" si="12"/>
        <v>#NAME?</v>
      </c>
      <c r="I78" s="95" t="e">
        <f t="shared" ca="1" si="12"/>
        <v>#NAME?</v>
      </c>
      <c r="J78" s="95" t="e">
        <f t="shared" ca="1" si="12"/>
        <v>#NAME?</v>
      </c>
      <c r="K78" s="95" t="e">
        <f t="shared" ca="1" si="12"/>
        <v>#NAME?</v>
      </c>
      <c r="L78" s="95" t="e">
        <f t="shared" ca="1" si="12"/>
        <v>#NAME?</v>
      </c>
      <c r="N78" s="95" t="e">
        <f t="shared" ca="1" si="15"/>
        <v>#NAME?</v>
      </c>
      <c r="O78" s="95" t="e">
        <f t="shared" ca="1" si="16"/>
        <v>#NAME?</v>
      </c>
    </row>
    <row r="79" spans="1:16">
      <c r="B79">
        <f t="shared" si="14"/>
        <v>9</v>
      </c>
      <c r="C79" s="95" t="e">
        <f t="shared" ca="1" si="13"/>
        <v>#NAME?</v>
      </c>
      <c r="D79" s="95" t="e">
        <f t="shared" ca="1" si="12"/>
        <v>#NAME?</v>
      </c>
      <c r="E79" s="95" t="e">
        <f t="shared" ca="1" si="12"/>
        <v>#NAME?</v>
      </c>
      <c r="F79" s="95" t="e">
        <f t="shared" ca="1" si="12"/>
        <v>#NAME?</v>
      </c>
      <c r="G79" s="95" t="e">
        <f t="shared" ca="1" si="12"/>
        <v>#NAME?</v>
      </c>
      <c r="H79" s="95" t="e">
        <f t="shared" ca="1" si="12"/>
        <v>#NAME?</v>
      </c>
      <c r="I79" s="95" t="e">
        <f t="shared" ca="1" si="12"/>
        <v>#NAME?</v>
      </c>
      <c r="J79" s="95" t="e">
        <f t="shared" ca="1" si="12"/>
        <v>#NAME?</v>
      </c>
      <c r="K79" s="95" t="e">
        <f t="shared" ca="1" si="12"/>
        <v>#NAME?</v>
      </c>
      <c r="L79" s="95" t="e">
        <f t="shared" ca="1" si="12"/>
        <v>#NAME?</v>
      </c>
      <c r="N79" s="95" t="e">
        <f t="shared" ca="1" si="15"/>
        <v>#NAME?</v>
      </c>
      <c r="O79" s="95" t="e">
        <f t="shared" ca="1" si="16"/>
        <v>#NAME?</v>
      </c>
    </row>
    <row r="80" spans="1:16">
      <c r="B80">
        <f t="shared" si="14"/>
        <v>10</v>
      </c>
      <c r="C80" s="95" t="e">
        <f t="shared" ca="1" si="13"/>
        <v>#NAME?</v>
      </c>
      <c r="D80" s="95" t="e">
        <f t="shared" ca="1" si="12"/>
        <v>#NAME?</v>
      </c>
      <c r="E80" s="95" t="e">
        <f t="shared" ca="1" si="12"/>
        <v>#NAME?</v>
      </c>
      <c r="F80" s="95" t="e">
        <f t="shared" ca="1" si="12"/>
        <v>#NAME?</v>
      </c>
      <c r="G80" s="95" t="e">
        <f t="shared" ca="1" si="12"/>
        <v>#NAME?</v>
      </c>
      <c r="H80" s="95" t="e">
        <f t="shared" ca="1" si="12"/>
        <v>#NAME?</v>
      </c>
      <c r="I80" s="95" t="e">
        <f t="shared" ca="1" si="12"/>
        <v>#NAME?</v>
      </c>
      <c r="J80" s="95" t="e">
        <f t="shared" ca="1" si="12"/>
        <v>#NAME?</v>
      </c>
      <c r="K80" s="95" t="e">
        <f t="shared" ca="1" si="12"/>
        <v>#NAME?</v>
      </c>
      <c r="L80" s="95" t="e">
        <f t="shared" ca="1" si="12"/>
        <v>#NAME?</v>
      </c>
      <c r="N80" s="95" t="e">
        <f t="shared" ca="1" si="15"/>
        <v>#NAME?</v>
      </c>
      <c r="O80" s="95" t="e">
        <f t="shared" ca="1" si="16"/>
        <v>#NAME?</v>
      </c>
    </row>
    <row r="81" spans="2:15">
      <c r="B81">
        <f t="shared" si="14"/>
        <v>11</v>
      </c>
      <c r="C81" s="95" t="e">
        <f t="shared" ca="1" si="13"/>
        <v>#NAME?</v>
      </c>
      <c r="D81" s="95" t="e">
        <f t="shared" ca="1" si="12"/>
        <v>#NAME?</v>
      </c>
      <c r="E81" s="95" t="e">
        <f t="shared" ca="1" si="12"/>
        <v>#NAME?</v>
      </c>
      <c r="F81" s="95" t="e">
        <f t="shared" ca="1" si="12"/>
        <v>#NAME?</v>
      </c>
      <c r="G81" s="95" t="e">
        <f t="shared" ca="1" si="12"/>
        <v>#NAME?</v>
      </c>
      <c r="H81" s="95" t="e">
        <f t="shared" ca="1" si="12"/>
        <v>#NAME?</v>
      </c>
      <c r="I81" s="95" t="e">
        <f t="shared" ca="1" si="12"/>
        <v>#NAME?</v>
      </c>
      <c r="J81" s="95" t="e">
        <f t="shared" ca="1" si="12"/>
        <v>#NAME?</v>
      </c>
      <c r="K81" s="95" t="e">
        <f t="shared" ca="1" si="12"/>
        <v>#NAME?</v>
      </c>
      <c r="L81" s="95" t="e">
        <f t="shared" ca="1" si="12"/>
        <v>#NAME?</v>
      </c>
      <c r="N81" s="95" t="e">
        <f t="shared" ca="1" si="15"/>
        <v>#NAME?</v>
      </c>
      <c r="O81" s="95" t="e">
        <f t="shared" ca="1" si="16"/>
        <v>#NAME?</v>
      </c>
    </row>
    <row r="82" spans="2:15">
      <c r="B82">
        <f t="shared" si="14"/>
        <v>12</v>
      </c>
      <c r="C82" s="95" t="e">
        <f t="shared" ca="1" si="13"/>
        <v>#NAME?</v>
      </c>
      <c r="D82" s="95" t="e">
        <f t="shared" ca="1" si="12"/>
        <v>#NAME?</v>
      </c>
      <c r="E82" s="95" t="e">
        <f t="shared" ca="1" si="12"/>
        <v>#NAME?</v>
      </c>
      <c r="F82" s="95" t="e">
        <f t="shared" ca="1" si="12"/>
        <v>#NAME?</v>
      </c>
      <c r="G82" s="95" t="e">
        <f t="shared" ca="1" si="12"/>
        <v>#NAME?</v>
      </c>
      <c r="H82" s="95" t="e">
        <f t="shared" ca="1" si="12"/>
        <v>#NAME?</v>
      </c>
      <c r="I82" s="95" t="e">
        <f t="shared" ca="1" si="12"/>
        <v>#NAME?</v>
      </c>
      <c r="J82" s="95" t="e">
        <f t="shared" ca="1" si="12"/>
        <v>#NAME?</v>
      </c>
      <c r="K82" s="95" t="e">
        <f t="shared" ca="1" si="12"/>
        <v>#NAME?</v>
      </c>
      <c r="L82" s="95" t="e">
        <f t="shared" ca="1" si="12"/>
        <v>#NAME?</v>
      </c>
      <c r="N82" s="95" t="e">
        <f t="shared" ca="1" si="15"/>
        <v>#NAME?</v>
      </c>
      <c r="O82" s="95" t="e">
        <f t="shared" ca="1" si="16"/>
        <v>#NAME?</v>
      </c>
    </row>
    <row r="83" spans="2:15">
      <c r="B83">
        <f t="shared" si="14"/>
        <v>13</v>
      </c>
      <c r="C83" s="95" t="e">
        <f t="shared" ca="1" si="13"/>
        <v>#NAME?</v>
      </c>
      <c r="D83" s="95" t="e">
        <f t="shared" ca="1" si="12"/>
        <v>#NAME?</v>
      </c>
      <c r="E83" s="95" t="e">
        <f t="shared" ca="1" si="12"/>
        <v>#NAME?</v>
      </c>
      <c r="F83" s="95" t="e">
        <f t="shared" ca="1" si="12"/>
        <v>#NAME?</v>
      </c>
      <c r="G83" s="95" t="e">
        <f t="shared" ca="1" si="12"/>
        <v>#NAME?</v>
      </c>
      <c r="H83" s="95" t="e">
        <f t="shared" ca="1" si="12"/>
        <v>#NAME?</v>
      </c>
      <c r="I83" s="95" t="e">
        <f t="shared" ca="1" si="12"/>
        <v>#NAME?</v>
      </c>
      <c r="J83" s="95" t="e">
        <f t="shared" ca="1" si="12"/>
        <v>#NAME?</v>
      </c>
      <c r="K83" s="95" t="e">
        <f t="shared" ca="1" si="12"/>
        <v>#NAME?</v>
      </c>
      <c r="L83" s="95" t="e">
        <f t="shared" ca="1" si="12"/>
        <v>#NAME?</v>
      </c>
      <c r="N83" s="95" t="e">
        <f t="shared" ca="1" si="15"/>
        <v>#NAME?</v>
      </c>
      <c r="O83" s="95" t="e">
        <f t="shared" ca="1" si="16"/>
        <v>#NAME?</v>
      </c>
    </row>
    <row r="84" spans="2:15">
      <c r="B84">
        <f t="shared" si="14"/>
        <v>14</v>
      </c>
      <c r="C84" s="95" t="e">
        <f t="shared" ca="1" si="13"/>
        <v>#NAME?</v>
      </c>
      <c r="D84" s="95" t="e">
        <f t="shared" ca="1" si="12"/>
        <v>#NAME?</v>
      </c>
      <c r="E84" s="95" t="e">
        <f t="shared" ca="1" si="12"/>
        <v>#NAME?</v>
      </c>
      <c r="F84" s="95" t="e">
        <f t="shared" ca="1" si="12"/>
        <v>#NAME?</v>
      </c>
      <c r="G84" s="95" t="e">
        <f t="shared" ca="1" si="12"/>
        <v>#NAME?</v>
      </c>
      <c r="H84" s="95" t="e">
        <f t="shared" ca="1" si="12"/>
        <v>#NAME?</v>
      </c>
      <c r="I84" s="95" t="e">
        <f t="shared" ca="1" si="12"/>
        <v>#NAME?</v>
      </c>
      <c r="J84" s="95" t="e">
        <f t="shared" ca="1" si="12"/>
        <v>#NAME?</v>
      </c>
      <c r="K84" s="95" t="e">
        <f t="shared" ca="1" si="12"/>
        <v>#NAME?</v>
      </c>
      <c r="L84" s="95" t="e">
        <f t="shared" ca="1" si="12"/>
        <v>#NAME?</v>
      </c>
      <c r="N84" s="95" t="e">
        <f t="shared" ca="1" si="15"/>
        <v>#NAME?</v>
      </c>
      <c r="O84" s="95" t="e">
        <f t="shared" ca="1" si="16"/>
        <v>#NAME?</v>
      </c>
    </row>
    <row r="85" spans="2:15">
      <c r="B85">
        <f t="shared" si="14"/>
        <v>15</v>
      </c>
      <c r="C85" s="95" t="e">
        <f t="shared" ca="1" si="13"/>
        <v>#NAME?</v>
      </c>
      <c r="D85" s="95" t="e">
        <f t="shared" ca="1" si="12"/>
        <v>#NAME?</v>
      </c>
      <c r="E85" s="95" t="e">
        <f t="shared" ca="1" si="12"/>
        <v>#NAME?</v>
      </c>
      <c r="F85" s="95" t="e">
        <f t="shared" ca="1" si="12"/>
        <v>#NAME?</v>
      </c>
      <c r="G85" s="95" t="e">
        <f t="shared" ca="1" si="12"/>
        <v>#NAME?</v>
      </c>
      <c r="H85" s="95" t="e">
        <f t="shared" ca="1" si="12"/>
        <v>#NAME?</v>
      </c>
      <c r="I85" s="95" t="e">
        <f t="shared" ca="1" si="12"/>
        <v>#NAME?</v>
      </c>
      <c r="J85" s="95" t="e">
        <f t="shared" ca="1" si="12"/>
        <v>#NAME?</v>
      </c>
      <c r="K85" s="95" t="e">
        <f t="shared" ca="1" si="12"/>
        <v>#NAME?</v>
      </c>
      <c r="L85" s="95" t="e">
        <f t="shared" ca="1" si="12"/>
        <v>#NAME?</v>
      </c>
      <c r="N85" s="95" t="e">
        <f t="shared" ca="1" si="15"/>
        <v>#NAME?</v>
      </c>
      <c r="O85" s="95" t="e">
        <f t="shared" ca="1" si="16"/>
        <v>#NAME?</v>
      </c>
    </row>
    <row r="86" spans="2:15">
      <c r="B86">
        <f t="shared" si="14"/>
        <v>16</v>
      </c>
      <c r="C86" s="95" t="e">
        <f t="shared" ca="1" si="13"/>
        <v>#NAME?</v>
      </c>
      <c r="D86" s="95" t="e">
        <f t="shared" ca="1" si="12"/>
        <v>#NAME?</v>
      </c>
      <c r="E86" s="95" t="e">
        <f t="shared" ca="1" si="12"/>
        <v>#NAME?</v>
      </c>
      <c r="F86" s="95" t="e">
        <f t="shared" ca="1" si="12"/>
        <v>#NAME?</v>
      </c>
      <c r="G86" s="95" t="e">
        <f t="shared" ca="1" si="12"/>
        <v>#NAME?</v>
      </c>
      <c r="H86" s="95" t="e">
        <f t="shared" ca="1" si="12"/>
        <v>#NAME?</v>
      </c>
      <c r="I86" s="95" t="e">
        <f t="shared" ca="1" si="12"/>
        <v>#NAME?</v>
      </c>
      <c r="J86" s="95" t="e">
        <f t="shared" ca="1" si="12"/>
        <v>#NAME?</v>
      </c>
      <c r="K86" s="95" t="e">
        <f t="shared" ca="1" si="12"/>
        <v>#NAME?</v>
      </c>
      <c r="L86" s="95" t="e">
        <f t="shared" ca="1" si="12"/>
        <v>#NAME?</v>
      </c>
      <c r="N86" s="95" t="e">
        <f t="shared" ca="1" si="15"/>
        <v>#NAME?</v>
      </c>
      <c r="O86" s="95" t="e">
        <f t="shared" ca="1" si="16"/>
        <v>#NAME?</v>
      </c>
    </row>
    <row r="87" spans="2:15">
      <c r="B87">
        <f t="shared" si="14"/>
        <v>17</v>
      </c>
      <c r="C87" s="95" t="e">
        <f t="shared" ca="1" si="13"/>
        <v>#NAME?</v>
      </c>
      <c r="D87" s="95" t="e">
        <f t="shared" ca="1" si="13"/>
        <v>#NAME?</v>
      </c>
      <c r="E87" s="95" t="e">
        <f t="shared" ca="1" si="13"/>
        <v>#NAME?</v>
      </c>
      <c r="F87" s="95" t="e">
        <f t="shared" ca="1" si="13"/>
        <v>#NAME?</v>
      </c>
      <c r="G87" s="95" t="e">
        <f t="shared" ca="1" si="13"/>
        <v>#NAME?</v>
      </c>
      <c r="H87" s="95" t="e">
        <f t="shared" ca="1" si="13"/>
        <v>#NAME?</v>
      </c>
      <c r="I87" s="95" t="e">
        <f t="shared" ca="1" si="13"/>
        <v>#NAME?</v>
      </c>
      <c r="J87" s="95" t="e">
        <f t="shared" ca="1" si="13"/>
        <v>#NAME?</v>
      </c>
      <c r="K87" s="95" t="e">
        <f t="shared" ca="1" si="13"/>
        <v>#NAME?</v>
      </c>
      <c r="L87" s="95" t="e">
        <f t="shared" ca="1" si="13"/>
        <v>#NAME?</v>
      </c>
      <c r="N87" s="95" t="e">
        <f t="shared" ca="1" si="15"/>
        <v>#NAME?</v>
      </c>
      <c r="O87" s="95" t="e">
        <f t="shared" ca="1" si="16"/>
        <v>#NAME?</v>
      </c>
    </row>
    <row r="88" spans="2:15">
      <c r="B88">
        <f t="shared" si="14"/>
        <v>18</v>
      </c>
      <c r="C88" s="95" t="e">
        <f t="shared" ca="1" si="13"/>
        <v>#NAME?</v>
      </c>
      <c r="D88" s="95" t="e">
        <f t="shared" ca="1" si="13"/>
        <v>#NAME?</v>
      </c>
      <c r="E88" s="95" t="e">
        <f t="shared" ca="1" si="13"/>
        <v>#NAME?</v>
      </c>
      <c r="F88" s="95" t="e">
        <f t="shared" ca="1" si="13"/>
        <v>#NAME?</v>
      </c>
      <c r="G88" s="95" t="e">
        <f t="shared" ca="1" si="13"/>
        <v>#NAME?</v>
      </c>
      <c r="H88" s="95" t="e">
        <f t="shared" ca="1" si="13"/>
        <v>#NAME?</v>
      </c>
      <c r="I88" s="95" t="e">
        <f t="shared" ca="1" si="13"/>
        <v>#NAME?</v>
      </c>
      <c r="J88" s="95" t="e">
        <f t="shared" ca="1" si="13"/>
        <v>#NAME?</v>
      </c>
      <c r="K88" s="95" t="e">
        <f t="shared" ca="1" si="13"/>
        <v>#NAME?</v>
      </c>
      <c r="L88" s="95" t="e">
        <f t="shared" ca="1" si="13"/>
        <v>#NAME?</v>
      </c>
      <c r="N88" s="95" t="e">
        <f t="shared" ca="1" si="15"/>
        <v>#NAME?</v>
      </c>
      <c r="O88" s="95" t="e">
        <f t="shared" ca="1" si="16"/>
        <v>#NAME?</v>
      </c>
    </row>
    <row r="89" spans="2:15">
      <c r="B89">
        <f t="shared" si="14"/>
        <v>19</v>
      </c>
      <c r="C89" s="95" t="e">
        <f t="shared" ca="1" si="13"/>
        <v>#NAME?</v>
      </c>
      <c r="D89" s="95" t="e">
        <f t="shared" ca="1" si="13"/>
        <v>#NAME?</v>
      </c>
      <c r="E89" s="95" t="e">
        <f t="shared" ca="1" si="13"/>
        <v>#NAME?</v>
      </c>
      <c r="F89" s="95" t="e">
        <f t="shared" ca="1" si="13"/>
        <v>#NAME?</v>
      </c>
      <c r="G89" s="95" t="e">
        <f t="shared" ca="1" si="13"/>
        <v>#NAME?</v>
      </c>
      <c r="H89" s="95" t="e">
        <f t="shared" ca="1" si="13"/>
        <v>#NAME?</v>
      </c>
      <c r="I89" s="95" t="e">
        <f t="shared" ca="1" si="13"/>
        <v>#NAME?</v>
      </c>
      <c r="J89" s="95" t="e">
        <f t="shared" ca="1" si="13"/>
        <v>#NAME?</v>
      </c>
      <c r="K89" s="95" t="e">
        <f t="shared" ca="1" si="13"/>
        <v>#NAME?</v>
      </c>
      <c r="L89" s="95" t="e">
        <f t="shared" ca="1" si="13"/>
        <v>#NAME?</v>
      </c>
      <c r="N89" s="95" t="e">
        <f t="shared" ca="1" si="15"/>
        <v>#NAME?</v>
      </c>
      <c r="O89" s="95" t="e">
        <f t="shared" ca="1" si="16"/>
        <v>#NAME?</v>
      </c>
    </row>
    <row r="90" spans="2:15">
      <c r="B90">
        <f t="shared" si="14"/>
        <v>20</v>
      </c>
      <c r="C90" s="95" t="e">
        <f t="shared" ca="1" si="13"/>
        <v>#NAME?</v>
      </c>
      <c r="D90" s="95" t="e">
        <f t="shared" ca="1" si="13"/>
        <v>#NAME?</v>
      </c>
      <c r="E90" s="95" t="e">
        <f t="shared" ca="1" si="13"/>
        <v>#NAME?</v>
      </c>
      <c r="F90" s="95" t="e">
        <f t="shared" ca="1" si="13"/>
        <v>#NAME?</v>
      </c>
      <c r="G90" s="95" t="e">
        <f t="shared" ca="1" si="13"/>
        <v>#NAME?</v>
      </c>
      <c r="H90" s="95" t="e">
        <f t="shared" ca="1" si="13"/>
        <v>#NAME?</v>
      </c>
      <c r="I90" s="95" t="e">
        <f t="shared" ca="1" si="13"/>
        <v>#NAME?</v>
      </c>
      <c r="J90" s="95" t="e">
        <f t="shared" ca="1" si="13"/>
        <v>#NAME?</v>
      </c>
      <c r="K90" s="95" t="e">
        <f t="shared" ca="1" si="13"/>
        <v>#NAME?</v>
      </c>
      <c r="L90" s="95" t="e">
        <f t="shared" ca="1" si="13"/>
        <v>#NAME?</v>
      </c>
      <c r="N90" s="95" t="e">
        <f t="shared" ca="1" si="15"/>
        <v>#NAME?</v>
      </c>
      <c r="O90" s="95" t="e">
        <f t="shared" ca="1" si="16"/>
        <v>#NAME?</v>
      </c>
    </row>
    <row r="91" spans="2:15">
      <c r="B91">
        <f t="shared" si="14"/>
        <v>21</v>
      </c>
      <c r="C91" s="95" t="e">
        <f t="shared" ca="1" si="13"/>
        <v>#NAME?</v>
      </c>
      <c r="D91" s="95" t="e">
        <f t="shared" ca="1" si="13"/>
        <v>#NAME?</v>
      </c>
      <c r="E91" s="95" t="e">
        <f t="shared" ca="1" si="13"/>
        <v>#NAME?</v>
      </c>
      <c r="F91" s="95" t="e">
        <f t="shared" ca="1" si="13"/>
        <v>#NAME?</v>
      </c>
      <c r="G91" s="95" t="e">
        <f t="shared" ca="1" si="13"/>
        <v>#NAME?</v>
      </c>
      <c r="H91" s="95" t="e">
        <f t="shared" ca="1" si="13"/>
        <v>#NAME?</v>
      </c>
      <c r="I91" s="95" t="e">
        <f t="shared" ca="1" si="13"/>
        <v>#NAME?</v>
      </c>
      <c r="J91" s="95" t="e">
        <f t="shared" ca="1" si="13"/>
        <v>#NAME?</v>
      </c>
      <c r="K91" s="95" t="e">
        <f t="shared" ca="1" si="13"/>
        <v>#NAME?</v>
      </c>
      <c r="L91" s="95" t="e">
        <f t="shared" ca="1" si="13"/>
        <v>#NAME?</v>
      </c>
      <c r="N91" s="95" t="e">
        <f t="shared" ca="1" si="15"/>
        <v>#NAME?</v>
      </c>
      <c r="O91" s="95" t="e">
        <f t="shared" ca="1" si="16"/>
        <v>#NAME?</v>
      </c>
    </row>
    <row r="92" spans="2:15">
      <c r="B92">
        <f t="shared" si="14"/>
        <v>22</v>
      </c>
      <c r="C92" s="95" t="e">
        <f t="shared" ca="1" si="13"/>
        <v>#NAME?</v>
      </c>
      <c r="D92" s="95" t="e">
        <f t="shared" ca="1" si="13"/>
        <v>#NAME?</v>
      </c>
      <c r="E92" s="95" t="e">
        <f t="shared" ca="1" si="13"/>
        <v>#NAME?</v>
      </c>
      <c r="F92" s="95" t="e">
        <f t="shared" ca="1" si="13"/>
        <v>#NAME?</v>
      </c>
      <c r="G92" s="95" t="e">
        <f t="shared" ca="1" si="13"/>
        <v>#NAME?</v>
      </c>
      <c r="H92" s="95" t="e">
        <f t="shared" ca="1" si="13"/>
        <v>#NAME?</v>
      </c>
      <c r="I92" s="95" t="e">
        <f t="shared" ca="1" si="13"/>
        <v>#NAME?</v>
      </c>
      <c r="J92" s="95" t="e">
        <f t="shared" ca="1" si="13"/>
        <v>#NAME?</v>
      </c>
      <c r="K92" s="95" t="e">
        <f t="shared" ca="1" si="13"/>
        <v>#NAME?</v>
      </c>
      <c r="L92" s="95" t="e">
        <f t="shared" ca="1" si="13"/>
        <v>#NAME?</v>
      </c>
      <c r="N92" s="95" t="e">
        <f t="shared" ca="1" si="15"/>
        <v>#NAME?</v>
      </c>
      <c r="O92" s="95" t="e">
        <f t="shared" ca="1" si="16"/>
        <v>#NAME?</v>
      </c>
    </row>
    <row r="93" spans="2:15">
      <c r="B93">
        <f t="shared" si="14"/>
        <v>23</v>
      </c>
      <c r="C93" s="95" t="e">
        <f t="shared" ca="1" si="13"/>
        <v>#NAME?</v>
      </c>
      <c r="D93" s="95" t="e">
        <f t="shared" ca="1" si="13"/>
        <v>#NAME?</v>
      </c>
      <c r="E93" s="95" t="e">
        <f t="shared" ca="1" si="13"/>
        <v>#NAME?</v>
      </c>
      <c r="F93" s="95" t="e">
        <f t="shared" ca="1" si="13"/>
        <v>#NAME?</v>
      </c>
      <c r="G93" s="95" t="e">
        <f t="shared" ca="1" si="13"/>
        <v>#NAME?</v>
      </c>
      <c r="H93" s="95" t="e">
        <f t="shared" ca="1" si="13"/>
        <v>#NAME?</v>
      </c>
      <c r="I93" s="95" t="e">
        <f t="shared" ca="1" si="13"/>
        <v>#NAME?</v>
      </c>
      <c r="J93" s="95" t="e">
        <f t="shared" ca="1" si="13"/>
        <v>#NAME?</v>
      </c>
      <c r="K93" s="95" t="e">
        <f t="shared" ca="1" si="13"/>
        <v>#NAME?</v>
      </c>
      <c r="L93" s="95" t="e">
        <f t="shared" ca="1" si="13"/>
        <v>#NAME?</v>
      </c>
      <c r="N93" s="95" t="e">
        <f t="shared" ca="1" si="15"/>
        <v>#NAME?</v>
      </c>
      <c r="O93" s="95" t="e">
        <f t="shared" ca="1" si="16"/>
        <v>#NAME?</v>
      </c>
    </row>
    <row r="94" spans="2:15">
      <c r="B94">
        <f t="shared" si="14"/>
        <v>24</v>
      </c>
      <c r="C94" s="95" t="e">
        <f t="shared" ca="1" si="13"/>
        <v>#NAME?</v>
      </c>
      <c r="D94" s="95" t="e">
        <f t="shared" ca="1" si="13"/>
        <v>#NAME?</v>
      </c>
      <c r="E94" s="95" t="e">
        <f t="shared" ca="1" si="13"/>
        <v>#NAME?</v>
      </c>
      <c r="F94" s="95" t="e">
        <f t="shared" ca="1" si="13"/>
        <v>#NAME?</v>
      </c>
      <c r="G94" s="95" t="e">
        <f t="shared" ca="1" si="13"/>
        <v>#NAME?</v>
      </c>
      <c r="H94" s="95" t="e">
        <f t="shared" ca="1" si="13"/>
        <v>#NAME?</v>
      </c>
      <c r="I94" s="95" t="e">
        <f t="shared" ca="1" si="13"/>
        <v>#NAME?</v>
      </c>
      <c r="J94" s="95" t="e">
        <f t="shared" ca="1" si="13"/>
        <v>#NAME?</v>
      </c>
      <c r="K94" s="95" t="e">
        <f t="shared" ca="1" si="13"/>
        <v>#NAME?</v>
      </c>
      <c r="L94" s="95" t="e">
        <f t="shared" ca="1" si="13"/>
        <v>#NAME?</v>
      </c>
      <c r="N94" s="95" t="e">
        <f t="shared" ca="1" si="15"/>
        <v>#NAME?</v>
      </c>
      <c r="O94" s="95" t="e">
        <f t="shared" ca="1" si="16"/>
        <v>#NAME?</v>
      </c>
    </row>
    <row r="95" spans="2:15">
      <c r="B95">
        <f t="shared" si="14"/>
        <v>25</v>
      </c>
      <c r="C95" s="95" t="e">
        <f t="shared" ca="1" si="13"/>
        <v>#NAME?</v>
      </c>
      <c r="D95" s="95" t="e">
        <f t="shared" ca="1" si="13"/>
        <v>#NAME?</v>
      </c>
      <c r="E95" s="95" t="e">
        <f t="shared" ca="1" si="13"/>
        <v>#NAME?</v>
      </c>
      <c r="F95" s="95" t="e">
        <f t="shared" ca="1" si="13"/>
        <v>#NAME?</v>
      </c>
      <c r="G95" s="95" t="e">
        <f t="shared" ca="1" si="13"/>
        <v>#NAME?</v>
      </c>
      <c r="H95" s="95" t="e">
        <f t="shared" ca="1" si="13"/>
        <v>#NAME?</v>
      </c>
      <c r="I95" s="95" t="e">
        <f t="shared" ca="1" si="13"/>
        <v>#NAME?</v>
      </c>
      <c r="J95" s="95" t="e">
        <f t="shared" ca="1" si="13"/>
        <v>#NAME?</v>
      </c>
      <c r="K95" s="95" t="e">
        <f t="shared" ca="1" si="13"/>
        <v>#NAME?</v>
      </c>
      <c r="L95" s="95" t="e">
        <f t="shared" ca="1" si="13"/>
        <v>#NAME?</v>
      </c>
      <c r="N95" s="95" t="e">
        <f t="shared" ca="1" si="15"/>
        <v>#NAME?</v>
      </c>
      <c r="O95" s="95" t="e">
        <f t="shared" ca="1" si="16"/>
        <v>#NAME?</v>
      </c>
    </row>
    <row r="96" spans="2:15">
      <c r="B96">
        <f t="shared" si="14"/>
        <v>26</v>
      </c>
      <c r="C96" s="95" t="e">
        <f t="shared" ca="1" si="13"/>
        <v>#NAME?</v>
      </c>
      <c r="D96" s="95" t="e">
        <f t="shared" ca="1" si="13"/>
        <v>#NAME?</v>
      </c>
      <c r="E96" s="95" t="e">
        <f t="shared" ca="1" si="13"/>
        <v>#NAME?</v>
      </c>
      <c r="F96" s="95" t="e">
        <f t="shared" ca="1" si="13"/>
        <v>#NAME?</v>
      </c>
      <c r="G96" s="95" t="e">
        <f t="shared" ca="1" si="13"/>
        <v>#NAME?</v>
      </c>
      <c r="H96" s="95" t="e">
        <f t="shared" ca="1" si="13"/>
        <v>#NAME?</v>
      </c>
      <c r="I96" s="95" t="e">
        <f t="shared" ca="1" si="13"/>
        <v>#NAME?</v>
      </c>
      <c r="J96" s="95" t="e">
        <f t="shared" ca="1" si="13"/>
        <v>#NAME?</v>
      </c>
      <c r="K96" s="95" t="e">
        <f t="shared" ca="1" si="13"/>
        <v>#NAME?</v>
      </c>
      <c r="L96" s="95" t="e">
        <f t="shared" ca="1" si="13"/>
        <v>#NAME?</v>
      </c>
      <c r="N96" s="95" t="e">
        <f t="shared" ca="1" si="15"/>
        <v>#NAME?</v>
      </c>
      <c r="O96" s="95" t="e">
        <f t="shared" ca="1" si="16"/>
        <v>#NAME?</v>
      </c>
    </row>
    <row r="97" spans="2:15">
      <c r="B97">
        <f t="shared" si="14"/>
        <v>27</v>
      </c>
      <c r="C97" s="95" t="e">
        <f t="shared" ca="1" si="13"/>
        <v>#NAME?</v>
      </c>
      <c r="D97" s="95" t="e">
        <f t="shared" ca="1" si="13"/>
        <v>#NAME?</v>
      </c>
      <c r="E97" s="95" t="e">
        <f t="shared" ca="1" si="13"/>
        <v>#NAME?</v>
      </c>
      <c r="F97" s="95" t="e">
        <f t="shared" ca="1" si="13"/>
        <v>#NAME?</v>
      </c>
      <c r="G97" s="95" t="e">
        <f t="shared" ca="1" si="13"/>
        <v>#NAME?</v>
      </c>
      <c r="H97" s="95" t="e">
        <f t="shared" ca="1" si="13"/>
        <v>#NAME?</v>
      </c>
      <c r="I97" s="95" t="e">
        <f t="shared" ca="1" si="13"/>
        <v>#NAME?</v>
      </c>
      <c r="J97" s="95" t="e">
        <f t="shared" ca="1" si="13"/>
        <v>#NAME?</v>
      </c>
      <c r="K97" s="95" t="e">
        <f t="shared" ca="1" si="13"/>
        <v>#NAME?</v>
      </c>
      <c r="L97" s="95" t="e">
        <f t="shared" ca="1" si="13"/>
        <v>#NAME?</v>
      </c>
      <c r="N97" s="95" t="e">
        <f t="shared" ca="1" si="15"/>
        <v>#NAME?</v>
      </c>
      <c r="O97" s="95" t="e">
        <f t="shared" ca="1" si="16"/>
        <v>#NAME?</v>
      </c>
    </row>
    <row r="98" spans="2:15">
      <c r="B98">
        <f t="shared" si="14"/>
        <v>28</v>
      </c>
      <c r="C98" s="95" t="e">
        <f t="shared" ca="1" si="13"/>
        <v>#NAME?</v>
      </c>
      <c r="D98" s="95" t="e">
        <f t="shared" ca="1" si="13"/>
        <v>#NAME?</v>
      </c>
      <c r="E98" s="95" t="e">
        <f t="shared" ca="1" si="13"/>
        <v>#NAME?</v>
      </c>
      <c r="F98" s="95" t="e">
        <f t="shared" ca="1" si="13"/>
        <v>#NAME?</v>
      </c>
      <c r="G98" s="95" t="e">
        <f t="shared" ca="1" si="13"/>
        <v>#NAME?</v>
      </c>
      <c r="H98" s="95" t="e">
        <f t="shared" ca="1" si="13"/>
        <v>#NAME?</v>
      </c>
      <c r="I98" s="95" t="e">
        <f t="shared" ca="1" si="13"/>
        <v>#NAME?</v>
      </c>
      <c r="J98" s="95" t="e">
        <f t="shared" ca="1" si="13"/>
        <v>#NAME?</v>
      </c>
      <c r="K98" s="95" t="e">
        <f t="shared" ca="1" si="13"/>
        <v>#NAME?</v>
      </c>
      <c r="L98" s="95" t="e">
        <f t="shared" ca="1" si="13"/>
        <v>#NAME?</v>
      </c>
      <c r="N98" s="95" t="e">
        <f t="shared" ca="1" si="15"/>
        <v>#NAME?</v>
      </c>
      <c r="O98" s="95" t="e">
        <f t="shared" ca="1" si="16"/>
        <v>#NAME?</v>
      </c>
    </row>
    <row r="99" spans="2:15">
      <c r="B99">
        <f t="shared" si="14"/>
        <v>29</v>
      </c>
      <c r="C99" s="95" t="e">
        <f t="shared" ca="1" si="13"/>
        <v>#NAME?</v>
      </c>
      <c r="D99" s="95" t="e">
        <f t="shared" ca="1" si="13"/>
        <v>#NAME?</v>
      </c>
      <c r="E99" s="95" t="e">
        <f t="shared" ca="1" si="13"/>
        <v>#NAME?</v>
      </c>
      <c r="F99" s="95" t="e">
        <f t="shared" ca="1" si="13"/>
        <v>#NAME?</v>
      </c>
      <c r="G99" s="95" t="e">
        <f t="shared" ca="1" si="13"/>
        <v>#NAME?</v>
      </c>
      <c r="H99" s="95" t="e">
        <f t="shared" ca="1" si="13"/>
        <v>#NAME?</v>
      </c>
      <c r="I99" s="95" t="e">
        <f t="shared" ca="1" si="13"/>
        <v>#NAME?</v>
      </c>
      <c r="J99" s="95" t="e">
        <f t="shared" ca="1" si="13"/>
        <v>#NAME?</v>
      </c>
      <c r="K99" s="95" t="e">
        <f t="shared" ca="1" si="13"/>
        <v>#NAME?</v>
      </c>
      <c r="L99" s="95" t="e">
        <f t="shared" ca="1" si="13"/>
        <v>#NAME?</v>
      </c>
      <c r="N99" s="95" t="e">
        <f t="shared" ca="1" si="15"/>
        <v>#NAME?</v>
      </c>
      <c r="O99" s="95" t="e">
        <f t="shared" ca="1" si="16"/>
        <v>#NAME?</v>
      </c>
    </row>
    <row r="100" spans="2:15">
      <c r="B100">
        <f t="shared" si="14"/>
        <v>30</v>
      </c>
      <c r="C100" s="95" t="e">
        <f t="shared" ca="1" si="13"/>
        <v>#NAME?</v>
      </c>
      <c r="D100" s="95" t="e">
        <f t="shared" ca="1" si="13"/>
        <v>#NAME?</v>
      </c>
      <c r="E100" s="95" t="e">
        <f t="shared" ca="1" si="13"/>
        <v>#NAME?</v>
      </c>
      <c r="F100" s="95" t="e">
        <f t="shared" ca="1" si="13"/>
        <v>#NAME?</v>
      </c>
      <c r="G100" s="95" t="e">
        <f t="shared" ca="1" si="13"/>
        <v>#NAME?</v>
      </c>
      <c r="H100" s="95" t="e">
        <f t="shared" ca="1" si="13"/>
        <v>#NAME?</v>
      </c>
      <c r="I100" s="95" t="e">
        <f t="shared" ca="1" si="13"/>
        <v>#NAME?</v>
      </c>
      <c r="J100" s="95" t="e">
        <f t="shared" ca="1" si="13"/>
        <v>#NAME?</v>
      </c>
      <c r="K100" s="95" t="e">
        <f t="shared" ca="1" si="13"/>
        <v>#NAME?</v>
      </c>
      <c r="L100" s="95" t="e">
        <f t="shared" ca="1" si="13"/>
        <v>#NAME?</v>
      </c>
      <c r="N100" s="95" t="e">
        <f t="shared" ca="1" si="15"/>
        <v>#NAME?</v>
      </c>
      <c r="O100" s="95" t="e">
        <f t="shared" ca="1" si="16"/>
        <v>#NAME?</v>
      </c>
    </row>
    <row r="102" spans="2:15">
      <c r="B102" s="103" t="s">
        <v>192</v>
      </c>
      <c r="C102" s="103"/>
      <c r="D102" s="103"/>
      <c r="E102" s="103"/>
      <c r="F102" s="103"/>
      <c r="G102" s="103"/>
      <c r="H102" s="103"/>
      <c r="I102" s="103"/>
      <c r="J102" s="103"/>
      <c r="K102" s="103"/>
      <c r="L102" s="103"/>
      <c r="M102" s="103"/>
    </row>
    <row r="103" spans="2:15">
      <c r="B103" s="103"/>
      <c r="C103" s="103"/>
      <c r="D103" s="103"/>
      <c r="E103" s="103"/>
      <c r="F103" s="103"/>
      <c r="G103" s="103"/>
      <c r="H103" s="103"/>
      <c r="I103" s="103"/>
      <c r="J103" s="103"/>
      <c r="K103" s="103"/>
      <c r="L103" s="103"/>
      <c r="M103" s="103"/>
    </row>
    <row r="104" spans="2:15">
      <c r="B104" s="103" t="s">
        <v>179</v>
      </c>
      <c r="C104" s="103"/>
      <c r="D104" s="103"/>
      <c r="E104" s="103"/>
      <c r="F104" s="103"/>
      <c r="G104" s="103"/>
      <c r="H104" s="103"/>
      <c r="I104" s="103"/>
      <c r="J104" s="103"/>
      <c r="K104" s="103"/>
      <c r="L104" s="103"/>
      <c r="M104" s="103"/>
    </row>
    <row r="105" spans="2:15">
      <c r="B105" s="103" t="s">
        <v>195</v>
      </c>
      <c r="C105" s="103"/>
      <c r="D105" s="103"/>
      <c r="E105" s="103"/>
      <c r="F105" s="103"/>
      <c r="G105" s="103"/>
      <c r="H105" s="103"/>
      <c r="I105" s="103"/>
      <c r="J105" s="103"/>
      <c r="K105" s="103"/>
      <c r="L105" s="103"/>
      <c r="M105" s="103"/>
    </row>
    <row r="106" spans="2:15">
      <c r="B106" s="103" t="s">
        <v>196</v>
      </c>
      <c r="C106" s="103"/>
      <c r="D106" s="103"/>
      <c r="E106" s="103"/>
      <c r="F106" s="103"/>
      <c r="G106" s="103"/>
      <c r="H106" s="103"/>
      <c r="I106" s="103"/>
      <c r="J106" s="103"/>
      <c r="K106" s="103"/>
      <c r="L106" s="103"/>
      <c r="M106" s="103"/>
    </row>
    <row r="107" spans="2:15">
      <c r="B107" s="103" t="s">
        <v>180</v>
      </c>
      <c r="C107" s="103"/>
      <c r="D107" s="103"/>
      <c r="E107" s="103"/>
      <c r="F107" s="103"/>
      <c r="G107" s="103"/>
      <c r="H107" s="103"/>
      <c r="I107" s="103"/>
      <c r="J107" s="103"/>
      <c r="K107" s="103"/>
      <c r="L107" s="103"/>
      <c r="M107" s="103"/>
    </row>
    <row r="108" spans="2:15">
      <c r="B108" s="103" t="s">
        <v>197</v>
      </c>
      <c r="C108" s="103"/>
      <c r="D108" s="103"/>
      <c r="E108" s="103"/>
      <c r="F108" s="103"/>
      <c r="G108" s="103"/>
      <c r="H108" s="103"/>
      <c r="I108" s="103"/>
      <c r="J108" s="103"/>
      <c r="K108" s="103"/>
      <c r="L108" s="103"/>
      <c r="M108" s="103"/>
    </row>
    <row r="109" spans="2:15">
      <c r="B109" s="103" t="s">
        <v>181</v>
      </c>
      <c r="C109" s="103"/>
      <c r="D109" s="103"/>
      <c r="E109" s="103"/>
      <c r="F109" s="103"/>
      <c r="G109" s="103"/>
      <c r="H109" s="103"/>
      <c r="I109" s="103"/>
      <c r="J109" s="103"/>
      <c r="K109" s="103"/>
      <c r="L109" s="103"/>
      <c r="M109" s="103"/>
    </row>
    <row r="110" spans="2:15">
      <c r="B110" s="103" t="s">
        <v>198</v>
      </c>
      <c r="C110" s="103"/>
      <c r="D110" s="103"/>
      <c r="E110" s="103"/>
      <c r="F110" s="103"/>
      <c r="G110" s="103"/>
      <c r="H110" s="103"/>
      <c r="I110" s="103"/>
      <c r="J110" s="103"/>
      <c r="K110" s="103"/>
      <c r="L110" s="103"/>
      <c r="M110" s="103"/>
      <c r="N110" s="99" t="s">
        <v>164</v>
      </c>
      <c r="O110" s="99" t="s">
        <v>165</v>
      </c>
    </row>
    <row r="111" spans="2:15">
      <c r="B111" s="103"/>
      <c r="C111" s="103"/>
      <c r="D111" s="103"/>
      <c r="E111" s="103"/>
      <c r="F111" s="103"/>
      <c r="G111" s="103"/>
      <c r="H111" s="103"/>
      <c r="I111" s="103"/>
      <c r="J111" s="103"/>
      <c r="K111" s="103"/>
      <c r="L111" s="103"/>
      <c r="M111" s="103"/>
      <c r="N111" s="100" t="s">
        <v>166</v>
      </c>
      <c r="O111" s="100" t="s">
        <v>190</v>
      </c>
    </row>
    <row r="112" spans="2:15">
      <c r="B112" s="103" t="s">
        <v>182</v>
      </c>
      <c r="C112" s="103"/>
      <c r="D112" s="103"/>
      <c r="E112" s="103"/>
      <c r="F112" s="103"/>
      <c r="G112" s="103"/>
      <c r="H112" s="103"/>
      <c r="I112" s="103"/>
      <c r="J112" s="103"/>
      <c r="K112" s="103"/>
      <c r="L112" s="103"/>
      <c r="M112" s="103"/>
      <c r="N112" s="101" t="s">
        <v>173</v>
      </c>
      <c r="O112" s="101" t="s">
        <v>191</v>
      </c>
    </row>
    <row r="113" spans="2:16">
      <c r="B113" s="103"/>
      <c r="C113" s="103"/>
      <c r="D113" s="103"/>
      <c r="E113" s="103"/>
      <c r="F113" s="103"/>
      <c r="G113" s="103"/>
      <c r="H113" s="103"/>
      <c r="I113" s="103"/>
      <c r="J113" s="103"/>
      <c r="K113" s="103"/>
      <c r="L113" s="103"/>
      <c r="M113" s="103"/>
      <c r="N113" s="102">
        <f ca="1">AVERAGE(N123:N152)</f>
        <v>9.7655999999999965E-2</v>
      </c>
      <c r="O113" s="102" t="e">
        <f ca="1">AVERAGE(O123:O152)</f>
        <v>#NAME?</v>
      </c>
      <c r="P113" t="s">
        <v>177</v>
      </c>
    </row>
    <row r="114" spans="2:16">
      <c r="B114" s="103" t="s">
        <v>183</v>
      </c>
      <c r="C114" s="103"/>
      <c r="D114" s="103"/>
      <c r="E114" s="103"/>
      <c r="F114" s="103"/>
      <c r="G114" s="103"/>
      <c r="H114" s="103"/>
      <c r="I114" s="103"/>
      <c r="J114" s="103"/>
      <c r="K114" s="103"/>
      <c r="L114" s="103"/>
      <c r="M114" s="103"/>
    </row>
    <row r="115" spans="2:16">
      <c r="B115" s="103" t="s">
        <v>184</v>
      </c>
      <c r="C115" s="103"/>
      <c r="D115" s="103"/>
      <c r="E115" s="103"/>
      <c r="F115" s="103"/>
      <c r="G115" s="103"/>
      <c r="H115" s="103"/>
      <c r="I115" s="103"/>
      <c r="J115" s="103"/>
      <c r="K115" s="103"/>
      <c r="L115" s="103"/>
      <c r="M115" s="103"/>
      <c r="N115" t="s">
        <v>167</v>
      </c>
    </row>
    <row r="116" spans="2:16">
      <c r="B116" s="103" t="s">
        <v>185</v>
      </c>
      <c r="C116" s="103"/>
      <c r="D116" s="103"/>
      <c r="E116" s="103"/>
      <c r="F116" s="103"/>
      <c r="G116" s="103"/>
      <c r="H116" s="103"/>
      <c r="I116" s="103"/>
      <c r="J116" s="103"/>
      <c r="K116" s="103"/>
      <c r="L116" s="103"/>
      <c r="M116" s="103"/>
      <c r="N116" t="s">
        <v>168</v>
      </c>
    </row>
    <row r="117" spans="2:16">
      <c r="B117" s="103" t="s">
        <v>186</v>
      </c>
      <c r="C117" s="103"/>
      <c r="D117" s="103"/>
      <c r="E117" s="103"/>
      <c r="F117" s="103"/>
      <c r="G117" s="103"/>
      <c r="H117" s="103"/>
      <c r="I117" s="103"/>
      <c r="J117" s="103"/>
      <c r="K117" s="103"/>
      <c r="L117" s="103"/>
      <c r="M117" s="103"/>
    </row>
    <row r="118" spans="2:16">
      <c r="B118" s="103" t="s">
        <v>187</v>
      </c>
      <c r="C118" s="103"/>
      <c r="D118" s="103"/>
      <c r="E118" s="103"/>
      <c r="F118" s="103"/>
      <c r="G118" s="103"/>
      <c r="H118" s="103"/>
      <c r="I118" s="103"/>
      <c r="J118" s="103"/>
      <c r="K118" s="103"/>
      <c r="L118" s="103"/>
      <c r="M118" s="103"/>
      <c r="N118" s="100" t="s">
        <v>188</v>
      </c>
      <c r="P118" s="98" t="s">
        <v>169</v>
      </c>
    </row>
    <row r="119" spans="2:16">
      <c r="B119" s="103" t="s">
        <v>193</v>
      </c>
      <c r="C119" s="103"/>
      <c r="D119" s="103"/>
      <c r="E119" s="103"/>
      <c r="F119" s="103"/>
      <c r="G119" s="103"/>
      <c r="H119" s="103"/>
      <c r="I119" s="103"/>
      <c r="J119" s="103"/>
      <c r="K119" s="103"/>
      <c r="L119" s="103"/>
      <c r="M119" s="103"/>
      <c r="N119" s="101" t="s">
        <v>189</v>
      </c>
    </row>
    <row r="120" spans="2:16">
      <c r="N120" s="102" t="e">
        <f ca="1">_xlfn.STDEV.S(N123:N152)</f>
        <v>#NAME?</v>
      </c>
      <c r="O120" t="s">
        <v>178</v>
      </c>
    </row>
    <row r="121" spans="2:16">
      <c r="N121" s="5" t="s">
        <v>58</v>
      </c>
    </row>
    <row r="122" spans="2:16">
      <c r="B122" t="s">
        <v>153</v>
      </c>
      <c r="C122" s="5" t="s">
        <v>154</v>
      </c>
      <c r="D122" s="5" t="s">
        <v>155</v>
      </c>
      <c r="E122" s="5" t="s">
        <v>156</v>
      </c>
      <c r="F122" s="5" t="s">
        <v>157</v>
      </c>
      <c r="G122" s="5" t="s">
        <v>158</v>
      </c>
      <c r="H122" s="5" t="s">
        <v>159</v>
      </c>
      <c r="I122" s="5" t="s">
        <v>160</v>
      </c>
      <c r="J122" s="5" t="s">
        <v>161</v>
      </c>
      <c r="K122" s="5" t="s">
        <v>162</v>
      </c>
      <c r="L122" s="5" t="s">
        <v>163</v>
      </c>
      <c r="N122" s="5" t="s">
        <v>164</v>
      </c>
      <c r="O122" s="4"/>
    </row>
    <row r="123" spans="2:16">
      <c r="B123">
        <v>1</v>
      </c>
      <c r="C123" s="95">
        <f ca="1">RANDBETWEEN(450,1550)/10000</f>
        <v>9.5299999999999996E-2</v>
      </c>
      <c r="D123" s="95">
        <f t="shared" ref="D123:L138" ca="1" si="17">RANDBETWEEN(450,1550)/10000</f>
        <v>9.1200000000000003E-2</v>
      </c>
      <c r="E123" s="95">
        <f t="shared" ca="1" si="17"/>
        <v>6.9400000000000003E-2</v>
      </c>
      <c r="F123" s="95">
        <f t="shared" ca="1" si="17"/>
        <v>0.126</v>
      </c>
      <c r="G123" s="95">
        <f t="shared" ca="1" si="17"/>
        <v>0.10390000000000001</v>
      </c>
      <c r="H123" s="95">
        <f t="shared" ca="1" si="17"/>
        <v>6.8900000000000003E-2</v>
      </c>
      <c r="I123" s="95">
        <f t="shared" ca="1" si="17"/>
        <v>7.9299999999999995E-2</v>
      </c>
      <c r="J123" s="95">
        <f t="shared" ca="1" si="17"/>
        <v>0.1361</v>
      </c>
      <c r="K123" s="95">
        <f t="shared" ca="1" si="17"/>
        <v>6.8699999999999997E-2</v>
      </c>
      <c r="L123" s="95">
        <f t="shared" ca="1" si="17"/>
        <v>9.8400000000000001E-2</v>
      </c>
      <c r="N123" s="95">
        <f ca="1">AVERAGE(C123:L123)</f>
        <v>9.3719999999999998E-2</v>
      </c>
      <c r="O123" s="95" t="e">
        <f ca="1">_xlfn.STDEV.P(C123:L123)</f>
        <v>#NAME?</v>
      </c>
    </row>
    <row r="124" spans="2:16">
      <c r="B124">
        <f>B123+1</f>
        <v>2</v>
      </c>
      <c r="C124" s="95">
        <f t="shared" ref="C124:L152" ca="1" si="18">RANDBETWEEN(450,1550)/10000</f>
        <v>5.6899999999999999E-2</v>
      </c>
      <c r="D124" s="95">
        <f t="shared" ca="1" si="17"/>
        <v>9.2899999999999996E-2</v>
      </c>
      <c r="E124" s="95">
        <f t="shared" ca="1" si="17"/>
        <v>5.1999999999999998E-2</v>
      </c>
      <c r="F124" s="95">
        <f t="shared" ca="1" si="17"/>
        <v>0.1454</v>
      </c>
      <c r="G124" s="95">
        <f t="shared" ca="1" si="17"/>
        <v>6.3200000000000006E-2</v>
      </c>
      <c r="H124" s="95">
        <f t="shared" ca="1" si="17"/>
        <v>9.7299999999999998E-2</v>
      </c>
      <c r="I124" s="95">
        <f t="shared" ca="1" si="17"/>
        <v>8.4400000000000003E-2</v>
      </c>
      <c r="J124" s="95">
        <f t="shared" ca="1" si="17"/>
        <v>6.9500000000000006E-2</v>
      </c>
      <c r="K124" s="95">
        <f t="shared" ca="1" si="17"/>
        <v>5.0099999999999999E-2</v>
      </c>
      <c r="L124" s="95">
        <f t="shared" ca="1" si="17"/>
        <v>7.2599999999999998E-2</v>
      </c>
      <c r="N124" s="95">
        <f ca="1">AVERAGE(C124:L124)</f>
        <v>7.8430000000000014E-2</v>
      </c>
      <c r="O124" s="95" t="e">
        <f ca="1">_xlfn.STDEV.P(C124:L124)</f>
        <v>#NAME?</v>
      </c>
    </row>
    <row r="125" spans="2:16">
      <c r="B125">
        <f t="shared" ref="B125:B126" si="19">B124+1</f>
        <v>3</v>
      </c>
      <c r="C125" s="95">
        <f t="shared" ca="1" si="18"/>
        <v>5.0700000000000002E-2</v>
      </c>
      <c r="D125" s="95">
        <f t="shared" ca="1" si="17"/>
        <v>5.7599999999999998E-2</v>
      </c>
      <c r="E125" s="95">
        <f t="shared" ca="1" si="17"/>
        <v>0.123</v>
      </c>
      <c r="F125" s="95">
        <f t="shared" ca="1" si="17"/>
        <v>7.51E-2</v>
      </c>
      <c r="G125" s="95">
        <f t="shared" ca="1" si="17"/>
        <v>6.8699999999999997E-2</v>
      </c>
      <c r="H125" s="95">
        <f t="shared" ca="1" si="17"/>
        <v>5.3100000000000001E-2</v>
      </c>
      <c r="I125" s="95">
        <f t="shared" ca="1" si="17"/>
        <v>5.0999999999999997E-2</v>
      </c>
      <c r="J125" s="95">
        <f t="shared" ca="1" si="17"/>
        <v>8.3000000000000004E-2</v>
      </c>
      <c r="K125" s="95">
        <f t="shared" ca="1" si="17"/>
        <v>0.1452</v>
      </c>
      <c r="L125" s="95">
        <f t="shared" ca="1" si="17"/>
        <v>0.155</v>
      </c>
      <c r="N125" s="95">
        <f t="shared" ref="N125:N152" ca="1" si="20">AVERAGE(C125:L125)</f>
        <v>8.6239999999999997E-2</v>
      </c>
      <c r="O125" s="95" t="e">
        <f t="shared" ref="O125:O152" ca="1" si="21">_xlfn.STDEV.P(C125:L125)</f>
        <v>#NAME?</v>
      </c>
    </row>
    <row r="126" spans="2:16">
      <c r="B126">
        <f t="shared" si="19"/>
        <v>4</v>
      </c>
      <c r="C126" s="95">
        <f t="shared" ca="1" si="18"/>
        <v>9.7100000000000006E-2</v>
      </c>
      <c r="D126" s="95">
        <f t="shared" ca="1" si="17"/>
        <v>0.1288</v>
      </c>
      <c r="E126" s="95">
        <f t="shared" ca="1" si="17"/>
        <v>4.9200000000000001E-2</v>
      </c>
      <c r="F126" s="95">
        <f t="shared" ca="1" si="17"/>
        <v>0.1265</v>
      </c>
      <c r="G126" s="95">
        <f t="shared" ca="1" si="17"/>
        <v>7.7299999999999994E-2</v>
      </c>
      <c r="H126" s="95">
        <f t="shared" ca="1" si="17"/>
        <v>8.6599999999999996E-2</v>
      </c>
      <c r="I126" s="95">
        <f t="shared" ca="1" si="17"/>
        <v>0.1085</v>
      </c>
      <c r="J126" s="95">
        <f t="shared" ca="1" si="17"/>
        <v>0.1022</v>
      </c>
      <c r="K126" s="95">
        <f t="shared" ca="1" si="17"/>
        <v>7.0800000000000002E-2</v>
      </c>
      <c r="L126" s="95">
        <f t="shared" ca="1" si="17"/>
        <v>0.13120000000000001</v>
      </c>
      <c r="N126" s="95">
        <f t="shared" ca="1" si="20"/>
        <v>9.781999999999999E-2</v>
      </c>
      <c r="O126" s="95" t="e">
        <f t="shared" ca="1" si="21"/>
        <v>#NAME?</v>
      </c>
    </row>
    <row r="127" spans="2:16">
      <c r="B127">
        <f t="shared" ref="B127:B152" si="22">B126+1</f>
        <v>5</v>
      </c>
      <c r="C127" s="95">
        <f t="shared" ca="1" si="18"/>
        <v>0.12180000000000001</v>
      </c>
      <c r="D127" s="95">
        <f t="shared" ca="1" si="17"/>
        <v>0.14580000000000001</v>
      </c>
      <c r="E127" s="95">
        <f t="shared" ca="1" si="17"/>
        <v>0.14660000000000001</v>
      </c>
      <c r="F127" s="95">
        <f t="shared" ca="1" si="17"/>
        <v>7.6300000000000007E-2</v>
      </c>
      <c r="G127" s="95">
        <f t="shared" ca="1" si="17"/>
        <v>4.53E-2</v>
      </c>
      <c r="H127" s="95">
        <f t="shared" ca="1" si="17"/>
        <v>0.1089</v>
      </c>
      <c r="I127" s="95">
        <f t="shared" ca="1" si="17"/>
        <v>0.1502</v>
      </c>
      <c r="J127" s="95">
        <f t="shared" ca="1" si="17"/>
        <v>0.11070000000000001</v>
      </c>
      <c r="K127" s="95">
        <f t="shared" ca="1" si="17"/>
        <v>6.6600000000000006E-2</v>
      </c>
      <c r="L127" s="95">
        <f t="shared" ca="1" si="17"/>
        <v>4.7399999999999998E-2</v>
      </c>
      <c r="N127" s="95">
        <f t="shared" ca="1" si="20"/>
        <v>0.10196000000000001</v>
      </c>
      <c r="O127" s="95" t="e">
        <f t="shared" ca="1" si="21"/>
        <v>#NAME?</v>
      </c>
    </row>
    <row r="128" spans="2:16">
      <c r="B128">
        <f t="shared" si="22"/>
        <v>6</v>
      </c>
      <c r="C128" s="95">
        <f t="shared" ca="1" si="18"/>
        <v>0.1118</v>
      </c>
      <c r="D128" s="95">
        <f t="shared" ca="1" si="17"/>
        <v>0.112</v>
      </c>
      <c r="E128" s="95">
        <f t="shared" ca="1" si="17"/>
        <v>0.13550000000000001</v>
      </c>
      <c r="F128" s="95">
        <f t="shared" ca="1" si="17"/>
        <v>9.2100000000000001E-2</v>
      </c>
      <c r="G128" s="95">
        <f t="shared" ca="1" si="17"/>
        <v>0.107</v>
      </c>
      <c r="H128" s="95">
        <f t="shared" ca="1" si="17"/>
        <v>0.1062</v>
      </c>
      <c r="I128" s="95">
        <f t="shared" ca="1" si="17"/>
        <v>0.1048</v>
      </c>
      <c r="J128" s="95">
        <f t="shared" ca="1" si="17"/>
        <v>8.7800000000000003E-2</v>
      </c>
      <c r="K128" s="95">
        <f t="shared" ca="1" si="17"/>
        <v>9.0399999999999994E-2</v>
      </c>
      <c r="L128" s="95">
        <f t="shared" ca="1" si="17"/>
        <v>4.8800000000000003E-2</v>
      </c>
      <c r="N128" s="95">
        <f t="shared" ca="1" si="20"/>
        <v>9.9639999999999992E-2</v>
      </c>
      <c r="O128" s="95" t="e">
        <f t="shared" ca="1" si="21"/>
        <v>#NAME?</v>
      </c>
    </row>
    <row r="129" spans="2:15">
      <c r="B129">
        <f t="shared" si="22"/>
        <v>7</v>
      </c>
      <c r="C129" s="95">
        <f t="shared" ca="1" si="18"/>
        <v>0.1305</v>
      </c>
      <c r="D129" s="95">
        <f t="shared" ca="1" si="17"/>
        <v>0.1401</v>
      </c>
      <c r="E129" s="95">
        <f t="shared" ca="1" si="17"/>
        <v>6.3600000000000004E-2</v>
      </c>
      <c r="F129" s="95">
        <f t="shared" ca="1" si="17"/>
        <v>0.14280000000000001</v>
      </c>
      <c r="G129" s="95">
        <f t="shared" ca="1" si="17"/>
        <v>0.1021</v>
      </c>
      <c r="H129" s="95">
        <f t="shared" ca="1" si="17"/>
        <v>0.1462</v>
      </c>
      <c r="I129" s="95">
        <f t="shared" ca="1" si="17"/>
        <v>6.6299999999999998E-2</v>
      </c>
      <c r="J129" s="95">
        <f t="shared" ca="1" si="17"/>
        <v>8.5099999999999995E-2</v>
      </c>
      <c r="K129" s="95">
        <f t="shared" ca="1" si="17"/>
        <v>9.2200000000000004E-2</v>
      </c>
      <c r="L129" s="95">
        <f t="shared" ca="1" si="17"/>
        <v>5.2400000000000002E-2</v>
      </c>
      <c r="N129" s="95">
        <f t="shared" ca="1" si="20"/>
        <v>0.10212999999999998</v>
      </c>
      <c r="O129" s="95" t="e">
        <f t="shared" ca="1" si="21"/>
        <v>#NAME?</v>
      </c>
    </row>
    <row r="130" spans="2:15">
      <c r="B130">
        <f t="shared" si="22"/>
        <v>8</v>
      </c>
      <c r="C130" s="95">
        <f t="shared" ca="1" si="18"/>
        <v>9.5699999999999993E-2</v>
      </c>
      <c r="D130" s="95">
        <f t="shared" ca="1" si="17"/>
        <v>0.154</v>
      </c>
      <c r="E130" s="95">
        <f t="shared" ca="1" si="17"/>
        <v>5.8599999999999999E-2</v>
      </c>
      <c r="F130" s="95">
        <f t="shared" ca="1" si="17"/>
        <v>0.13270000000000001</v>
      </c>
      <c r="G130" s="95">
        <f t="shared" ca="1" si="17"/>
        <v>0.13400000000000001</v>
      </c>
      <c r="H130" s="95">
        <f t="shared" ca="1" si="17"/>
        <v>0.12790000000000001</v>
      </c>
      <c r="I130" s="95">
        <f t="shared" ca="1" si="17"/>
        <v>9.9400000000000002E-2</v>
      </c>
      <c r="J130" s="95">
        <f t="shared" ca="1" si="17"/>
        <v>0.1424</v>
      </c>
      <c r="K130" s="95">
        <f t="shared" ca="1" si="17"/>
        <v>8.5400000000000004E-2</v>
      </c>
      <c r="L130" s="95">
        <f t="shared" ca="1" si="17"/>
        <v>0.1484</v>
      </c>
      <c r="N130" s="95">
        <f t="shared" ca="1" si="20"/>
        <v>0.11785000000000001</v>
      </c>
      <c r="O130" s="95" t="e">
        <f t="shared" ca="1" si="21"/>
        <v>#NAME?</v>
      </c>
    </row>
    <row r="131" spans="2:15">
      <c r="B131">
        <f t="shared" si="22"/>
        <v>9</v>
      </c>
      <c r="C131" s="95">
        <f t="shared" ca="1" si="18"/>
        <v>6.93E-2</v>
      </c>
      <c r="D131" s="95">
        <f t="shared" ca="1" si="17"/>
        <v>0.14849999999999999</v>
      </c>
      <c r="E131" s="95">
        <f t="shared" ca="1" si="17"/>
        <v>0.1114</v>
      </c>
      <c r="F131" s="95">
        <f t="shared" ca="1" si="17"/>
        <v>7.4999999999999997E-2</v>
      </c>
      <c r="G131" s="95">
        <f t="shared" ca="1" si="17"/>
        <v>8.2400000000000001E-2</v>
      </c>
      <c r="H131" s="95">
        <f t="shared" ca="1" si="17"/>
        <v>9.7100000000000006E-2</v>
      </c>
      <c r="I131" s="95">
        <f t="shared" ca="1" si="17"/>
        <v>0.1231</v>
      </c>
      <c r="J131" s="95">
        <f t="shared" ca="1" si="17"/>
        <v>0.1399</v>
      </c>
      <c r="K131" s="95">
        <f t="shared" ca="1" si="17"/>
        <v>0.15329999999999999</v>
      </c>
      <c r="L131" s="95">
        <f t="shared" ca="1" si="17"/>
        <v>0.09</v>
      </c>
      <c r="N131" s="95">
        <f t="shared" ca="1" si="20"/>
        <v>0.10900000000000001</v>
      </c>
      <c r="O131" s="95" t="e">
        <f t="shared" ca="1" si="21"/>
        <v>#NAME?</v>
      </c>
    </row>
    <row r="132" spans="2:15">
      <c r="B132">
        <f t="shared" si="22"/>
        <v>10</v>
      </c>
      <c r="C132" s="95">
        <f t="shared" ca="1" si="18"/>
        <v>0.13220000000000001</v>
      </c>
      <c r="D132" s="95">
        <f t="shared" ca="1" si="17"/>
        <v>0.1115</v>
      </c>
      <c r="E132" s="95">
        <f t="shared" ca="1" si="17"/>
        <v>0.15459999999999999</v>
      </c>
      <c r="F132" s="95">
        <f t="shared" ca="1" si="17"/>
        <v>0.1087</v>
      </c>
      <c r="G132" s="95">
        <f t="shared" ca="1" si="17"/>
        <v>6.1499999999999999E-2</v>
      </c>
      <c r="H132" s="95">
        <f t="shared" ca="1" si="17"/>
        <v>0.1128</v>
      </c>
      <c r="I132" s="95">
        <f t="shared" ca="1" si="17"/>
        <v>6.6199999999999995E-2</v>
      </c>
      <c r="J132" s="95">
        <f t="shared" ca="1" si="17"/>
        <v>6.7500000000000004E-2</v>
      </c>
      <c r="K132" s="95">
        <f t="shared" ca="1" si="17"/>
        <v>6.1600000000000002E-2</v>
      </c>
      <c r="L132" s="95">
        <f t="shared" ca="1" si="17"/>
        <v>5.5199999999999999E-2</v>
      </c>
      <c r="N132" s="95">
        <f t="shared" ca="1" si="20"/>
        <v>9.3180000000000013E-2</v>
      </c>
      <c r="O132" s="95" t="e">
        <f t="shared" ca="1" si="21"/>
        <v>#NAME?</v>
      </c>
    </row>
    <row r="133" spans="2:15">
      <c r="B133">
        <f t="shared" si="22"/>
        <v>11</v>
      </c>
      <c r="C133" s="95">
        <f t="shared" ca="1" si="18"/>
        <v>9.7100000000000006E-2</v>
      </c>
      <c r="D133" s="95">
        <f t="shared" ca="1" si="17"/>
        <v>4.8399999999999999E-2</v>
      </c>
      <c r="E133" s="95">
        <f t="shared" ca="1" si="17"/>
        <v>0.15190000000000001</v>
      </c>
      <c r="F133" s="95">
        <f t="shared" ca="1" si="17"/>
        <v>0.1145</v>
      </c>
      <c r="G133" s="95">
        <f t="shared" ca="1" si="17"/>
        <v>5.8700000000000002E-2</v>
      </c>
      <c r="H133" s="95">
        <f t="shared" ca="1" si="17"/>
        <v>0.1106</v>
      </c>
      <c r="I133" s="95">
        <f t="shared" ca="1" si="17"/>
        <v>0.1404</v>
      </c>
      <c r="J133" s="95">
        <f t="shared" ca="1" si="17"/>
        <v>5.6000000000000001E-2</v>
      </c>
      <c r="K133" s="95">
        <f t="shared" ca="1" si="17"/>
        <v>0.1459</v>
      </c>
      <c r="L133" s="95">
        <f t="shared" ca="1" si="17"/>
        <v>0.129</v>
      </c>
      <c r="N133" s="95">
        <f t="shared" ca="1" si="20"/>
        <v>0.10525000000000002</v>
      </c>
      <c r="O133" s="95" t="e">
        <f t="shared" ca="1" si="21"/>
        <v>#NAME?</v>
      </c>
    </row>
    <row r="134" spans="2:15">
      <c r="B134">
        <f t="shared" si="22"/>
        <v>12</v>
      </c>
      <c r="C134" s="95">
        <f t="shared" ca="1" si="18"/>
        <v>9.7500000000000003E-2</v>
      </c>
      <c r="D134" s="95">
        <f t="shared" ca="1" si="17"/>
        <v>0.1047</v>
      </c>
      <c r="E134" s="95">
        <f t="shared" ca="1" si="17"/>
        <v>6.7400000000000002E-2</v>
      </c>
      <c r="F134" s="95">
        <f t="shared" ca="1" si="17"/>
        <v>8.7999999999999995E-2</v>
      </c>
      <c r="G134" s="95">
        <f t="shared" ca="1" si="17"/>
        <v>0.1215</v>
      </c>
      <c r="H134" s="95">
        <f t="shared" ca="1" si="17"/>
        <v>5.6599999999999998E-2</v>
      </c>
      <c r="I134" s="95">
        <f t="shared" ca="1" si="17"/>
        <v>6.6799999999999998E-2</v>
      </c>
      <c r="J134" s="95">
        <f t="shared" ca="1" si="17"/>
        <v>9.0899999999999995E-2</v>
      </c>
      <c r="K134" s="95">
        <f t="shared" ca="1" si="17"/>
        <v>4.9500000000000002E-2</v>
      </c>
      <c r="L134" s="95">
        <f t="shared" ca="1" si="17"/>
        <v>0.14860000000000001</v>
      </c>
      <c r="N134" s="95">
        <f t="shared" ca="1" si="20"/>
        <v>8.9149999999999993E-2</v>
      </c>
      <c r="O134" s="95" t="e">
        <f t="shared" ca="1" si="21"/>
        <v>#NAME?</v>
      </c>
    </row>
    <row r="135" spans="2:15">
      <c r="B135">
        <f t="shared" si="22"/>
        <v>13</v>
      </c>
      <c r="C135" s="95">
        <f t="shared" ca="1" si="18"/>
        <v>0.10780000000000001</v>
      </c>
      <c r="D135" s="95">
        <f t="shared" ca="1" si="17"/>
        <v>6.9199999999999998E-2</v>
      </c>
      <c r="E135" s="95">
        <f t="shared" ca="1" si="17"/>
        <v>0.12180000000000001</v>
      </c>
      <c r="F135" s="95">
        <f t="shared" ca="1" si="17"/>
        <v>5.4699999999999999E-2</v>
      </c>
      <c r="G135" s="95">
        <f t="shared" ca="1" si="17"/>
        <v>6.2300000000000001E-2</v>
      </c>
      <c r="H135" s="95">
        <f t="shared" ca="1" si="17"/>
        <v>9.2899999999999996E-2</v>
      </c>
      <c r="I135" s="95">
        <f t="shared" ca="1" si="17"/>
        <v>7.7499999999999999E-2</v>
      </c>
      <c r="J135" s="95">
        <f t="shared" ca="1" si="17"/>
        <v>0.152</v>
      </c>
      <c r="K135" s="95">
        <f t="shared" ca="1" si="17"/>
        <v>6.5799999999999997E-2</v>
      </c>
      <c r="L135" s="95">
        <f t="shared" ca="1" si="17"/>
        <v>6.2300000000000001E-2</v>
      </c>
      <c r="N135" s="95">
        <f t="shared" ca="1" si="20"/>
        <v>8.6630000000000013E-2</v>
      </c>
      <c r="O135" s="95" t="e">
        <f t="shared" ca="1" si="21"/>
        <v>#NAME?</v>
      </c>
    </row>
    <row r="136" spans="2:15">
      <c r="B136">
        <f t="shared" si="22"/>
        <v>14</v>
      </c>
      <c r="C136" s="95">
        <f t="shared" ca="1" si="18"/>
        <v>8.8800000000000004E-2</v>
      </c>
      <c r="D136" s="95">
        <f t="shared" ca="1" si="17"/>
        <v>0.1376</v>
      </c>
      <c r="E136" s="95">
        <f t="shared" ca="1" si="17"/>
        <v>8.3000000000000004E-2</v>
      </c>
      <c r="F136" s="95">
        <f t="shared" ca="1" si="17"/>
        <v>4.58E-2</v>
      </c>
      <c r="G136" s="95">
        <f t="shared" ca="1" si="17"/>
        <v>6.2E-2</v>
      </c>
      <c r="H136" s="95">
        <f t="shared" ca="1" si="17"/>
        <v>0.1086</v>
      </c>
      <c r="I136" s="95">
        <f t="shared" ca="1" si="17"/>
        <v>9.8699999999999996E-2</v>
      </c>
      <c r="J136" s="95">
        <f t="shared" ca="1" si="17"/>
        <v>9.6199999999999994E-2</v>
      </c>
      <c r="K136" s="95">
        <f t="shared" ca="1" si="17"/>
        <v>6.5199999999999994E-2</v>
      </c>
      <c r="L136" s="95">
        <f t="shared" ca="1" si="17"/>
        <v>4.9500000000000002E-2</v>
      </c>
      <c r="N136" s="95">
        <f t="shared" ca="1" si="20"/>
        <v>8.3540000000000003E-2</v>
      </c>
      <c r="O136" s="95" t="e">
        <f t="shared" ca="1" si="21"/>
        <v>#NAME?</v>
      </c>
    </row>
    <row r="137" spans="2:15">
      <c r="B137">
        <f t="shared" si="22"/>
        <v>15</v>
      </c>
      <c r="C137" s="95">
        <f t="shared" ca="1" si="18"/>
        <v>0.15240000000000001</v>
      </c>
      <c r="D137" s="95">
        <f t="shared" ca="1" si="17"/>
        <v>0.1208</v>
      </c>
      <c r="E137" s="95">
        <f t="shared" ca="1" si="17"/>
        <v>0.11509999999999999</v>
      </c>
      <c r="F137" s="95">
        <f t="shared" ca="1" si="17"/>
        <v>9.5100000000000004E-2</v>
      </c>
      <c r="G137" s="95">
        <f t="shared" ca="1" si="17"/>
        <v>0.1087</v>
      </c>
      <c r="H137" s="95">
        <f t="shared" ca="1" si="17"/>
        <v>5.4300000000000001E-2</v>
      </c>
      <c r="I137" s="95">
        <f t="shared" ca="1" si="17"/>
        <v>0.10929999999999999</v>
      </c>
      <c r="J137" s="95">
        <f t="shared" ca="1" si="17"/>
        <v>8.8800000000000004E-2</v>
      </c>
      <c r="K137" s="95">
        <f t="shared" ca="1" si="17"/>
        <v>4.5100000000000001E-2</v>
      </c>
      <c r="L137" s="95">
        <f t="shared" ca="1" si="17"/>
        <v>4.6199999999999998E-2</v>
      </c>
      <c r="N137" s="95">
        <f t="shared" ca="1" si="20"/>
        <v>9.3579999999999997E-2</v>
      </c>
      <c r="O137" s="95" t="e">
        <f t="shared" ca="1" si="21"/>
        <v>#NAME?</v>
      </c>
    </row>
    <row r="138" spans="2:15">
      <c r="B138">
        <f t="shared" si="22"/>
        <v>16</v>
      </c>
      <c r="C138" s="95">
        <f t="shared" ca="1" si="18"/>
        <v>0.1336</v>
      </c>
      <c r="D138" s="95">
        <f t="shared" ca="1" si="17"/>
        <v>8.72E-2</v>
      </c>
      <c r="E138" s="95">
        <f t="shared" ca="1" si="17"/>
        <v>5.8799999999999998E-2</v>
      </c>
      <c r="F138" s="95">
        <f t="shared" ca="1" si="17"/>
        <v>0.12790000000000001</v>
      </c>
      <c r="G138" s="95">
        <f t="shared" ca="1" si="17"/>
        <v>0.10299999999999999</v>
      </c>
      <c r="H138" s="95">
        <f t="shared" ca="1" si="17"/>
        <v>8.3799999999999999E-2</v>
      </c>
      <c r="I138" s="95">
        <f t="shared" ca="1" si="17"/>
        <v>8.9599999999999999E-2</v>
      </c>
      <c r="J138" s="95">
        <f t="shared" ca="1" si="17"/>
        <v>9.6600000000000005E-2</v>
      </c>
      <c r="K138" s="95">
        <f t="shared" ca="1" si="17"/>
        <v>0.10589999999999999</v>
      </c>
      <c r="L138" s="95">
        <f t="shared" ca="1" si="17"/>
        <v>6.7100000000000007E-2</v>
      </c>
      <c r="N138" s="95">
        <f t="shared" ca="1" si="20"/>
        <v>9.5350000000000018E-2</v>
      </c>
      <c r="O138" s="95" t="e">
        <f t="shared" ca="1" si="21"/>
        <v>#NAME?</v>
      </c>
    </row>
    <row r="139" spans="2:15">
      <c r="B139">
        <f t="shared" si="22"/>
        <v>17</v>
      </c>
      <c r="C139" s="95">
        <f t="shared" ca="1" si="18"/>
        <v>6.5100000000000005E-2</v>
      </c>
      <c r="D139" s="95">
        <f t="shared" ca="1" si="18"/>
        <v>8.4400000000000003E-2</v>
      </c>
      <c r="E139" s="95">
        <f t="shared" ca="1" si="18"/>
        <v>0.14169999999999999</v>
      </c>
      <c r="F139" s="95">
        <f t="shared" ca="1" si="18"/>
        <v>5.5199999999999999E-2</v>
      </c>
      <c r="G139" s="95">
        <f t="shared" ca="1" si="18"/>
        <v>0.15</v>
      </c>
      <c r="H139" s="95">
        <f t="shared" ca="1" si="18"/>
        <v>0.12859999999999999</v>
      </c>
      <c r="I139" s="95">
        <f t="shared" ca="1" si="18"/>
        <v>5.6300000000000003E-2</v>
      </c>
      <c r="J139" s="95">
        <f t="shared" ca="1" si="18"/>
        <v>6.2600000000000003E-2</v>
      </c>
      <c r="K139" s="95">
        <f t="shared" ca="1" si="18"/>
        <v>7.5999999999999998E-2</v>
      </c>
      <c r="L139" s="95">
        <f t="shared" ca="1" si="18"/>
        <v>0.1293</v>
      </c>
      <c r="N139" s="95">
        <f t="shared" ca="1" si="20"/>
        <v>9.491999999999999E-2</v>
      </c>
      <c r="O139" s="95" t="e">
        <f t="shared" ca="1" si="21"/>
        <v>#NAME?</v>
      </c>
    </row>
    <row r="140" spans="2:15">
      <c r="B140">
        <f t="shared" si="22"/>
        <v>18</v>
      </c>
      <c r="C140" s="95">
        <f t="shared" ca="1" si="18"/>
        <v>7.9399999999999998E-2</v>
      </c>
      <c r="D140" s="95">
        <f t="shared" ca="1" si="18"/>
        <v>6.88E-2</v>
      </c>
      <c r="E140" s="95">
        <f t="shared" ca="1" si="18"/>
        <v>0.1187</v>
      </c>
      <c r="F140" s="95">
        <f t="shared" ca="1" si="18"/>
        <v>6.7900000000000002E-2</v>
      </c>
      <c r="G140" s="95">
        <f t="shared" ca="1" si="18"/>
        <v>0.11169999999999999</v>
      </c>
      <c r="H140" s="95">
        <f t="shared" ca="1" si="18"/>
        <v>5.8599999999999999E-2</v>
      </c>
      <c r="I140" s="95">
        <f t="shared" ca="1" si="18"/>
        <v>9.01E-2</v>
      </c>
      <c r="J140" s="95">
        <f t="shared" ca="1" si="18"/>
        <v>0.12280000000000001</v>
      </c>
      <c r="K140" s="95">
        <f t="shared" ca="1" si="18"/>
        <v>0.14369999999999999</v>
      </c>
      <c r="L140" s="95">
        <f t="shared" ca="1" si="18"/>
        <v>6.6199999999999995E-2</v>
      </c>
      <c r="N140" s="95">
        <f t="shared" ca="1" si="20"/>
        <v>9.2789999999999997E-2</v>
      </c>
      <c r="O140" s="95" t="e">
        <f t="shared" ca="1" si="21"/>
        <v>#NAME?</v>
      </c>
    </row>
    <row r="141" spans="2:15">
      <c r="B141">
        <f t="shared" si="22"/>
        <v>19</v>
      </c>
      <c r="C141" s="95">
        <f t="shared" ca="1" si="18"/>
        <v>9.69E-2</v>
      </c>
      <c r="D141" s="95">
        <f t="shared" ca="1" si="18"/>
        <v>7.8299999999999995E-2</v>
      </c>
      <c r="E141" s="95">
        <f t="shared" ca="1" si="18"/>
        <v>0.11799999999999999</v>
      </c>
      <c r="F141" s="95">
        <f t="shared" ca="1" si="18"/>
        <v>0.11210000000000001</v>
      </c>
      <c r="G141" s="95">
        <f t="shared" ca="1" si="18"/>
        <v>0.14599999999999999</v>
      </c>
      <c r="H141" s="95">
        <f t="shared" ca="1" si="18"/>
        <v>0.13600000000000001</v>
      </c>
      <c r="I141" s="95">
        <f t="shared" ca="1" si="18"/>
        <v>5.8299999999999998E-2</v>
      </c>
      <c r="J141" s="95">
        <f t="shared" ca="1" si="18"/>
        <v>0.14000000000000001</v>
      </c>
      <c r="K141" s="95">
        <f t="shared" ca="1" si="18"/>
        <v>0.11360000000000001</v>
      </c>
      <c r="L141" s="95">
        <f t="shared" ca="1" si="18"/>
        <v>7.2099999999999997E-2</v>
      </c>
      <c r="N141" s="95">
        <f t="shared" ca="1" si="20"/>
        <v>0.10713000000000002</v>
      </c>
      <c r="O141" s="95" t="e">
        <f t="shared" ca="1" si="21"/>
        <v>#NAME?</v>
      </c>
    </row>
    <row r="142" spans="2:15">
      <c r="B142">
        <f t="shared" si="22"/>
        <v>20</v>
      </c>
      <c r="C142" s="95">
        <f t="shared" ca="1" si="18"/>
        <v>0.1106</v>
      </c>
      <c r="D142" s="95">
        <f t="shared" ca="1" si="18"/>
        <v>9.5200000000000007E-2</v>
      </c>
      <c r="E142" s="95">
        <f t="shared" ca="1" si="18"/>
        <v>8.5999999999999993E-2</v>
      </c>
      <c r="F142" s="95">
        <f t="shared" ca="1" si="18"/>
        <v>0.1162</v>
      </c>
      <c r="G142" s="95">
        <f t="shared" ca="1" si="18"/>
        <v>6.2399999999999997E-2</v>
      </c>
      <c r="H142" s="95">
        <f t="shared" ca="1" si="18"/>
        <v>0.1124</v>
      </c>
      <c r="I142" s="95">
        <f t="shared" ca="1" si="18"/>
        <v>9.3600000000000003E-2</v>
      </c>
      <c r="J142" s="95">
        <f t="shared" ca="1" si="18"/>
        <v>8.1199999999999994E-2</v>
      </c>
      <c r="K142" s="95">
        <f t="shared" ca="1" si="18"/>
        <v>0.1414</v>
      </c>
      <c r="L142" s="95">
        <f t="shared" ca="1" si="18"/>
        <v>0.13089999999999999</v>
      </c>
      <c r="N142" s="95">
        <f t="shared" ca="1" si="20"/>
        <v>0.10299</v>
      </c>
      <c r="O142" s="95" t="e">
        <f t="shared" ca="1" si="21"/>
        <v>#NAME?</v>
      </c>
    </row>
    <row r="143" spans="2:15">
      <c r="B143">
        <f t="shared" si="22"/>
        <v>21</v>
      </c>
      <c r="C143" s="95">
        <f t="shared" ca="1" si="18"/>
        <v>6.1499999999999999E-2</v>
      </c>
      <c r="D143" s="95">
        <f t="shared" ca="1" si="18"/>
        <v>7.17E-2</v>
      </c>
      <c r="E143" s="95">
        <f t="shared" ca="1" si="18"/>
        <v>7.3599999999999999E-2</v>
      </c>
      <c r="F143" s="95">
        <f t="shared" ca="1" si="18"/>
        <v>9.7299999999999998E-2</v>
      </c>
      <c r="G143" s="95">
        <f t="shared" ca="1" si="18"/>
        <v>0.12470000000000001</v>
      </c>
      <c r="H143" s="95">
        <f t="shared" ca="1" si="18"/>
        <v>0.13170000000000001</v>
      </c>
      <c r="I143" s="95">
        <f t="shared" ca="1" si="18"/>
        <v>0.1072</v>
      </c>
      <c r="J143" s="95">
        <f t="shared" ca="1" si="18"/>
        <v>9.4799999999999995E-2</v>
      </c>
      <c r="K143" s="95">
        <f t="shared" ca="1" si="18"/>
        <v>8.5199999999999998E-2</v>
      </c>
      <c r="L143" s="95">
        <f t="shared" ca="1" si="18"/>
        <v>0.15479999999999999</v>
      </c>
      <c r="N143" s="95">
        <f t="shared" ca="1" si="20"/>
        <v>0.10024999999999999</v>
      </c>
      <c r="O143" s="95" t="e">
        <f t="shared" ca="1" si="21"/>
        <v>#NAME?</v>
      </c>
    </row>
    <row r="144" spans="2:15">
      <c r="B144">
        <f t="shared" si="22"/>
        <v>22</v>
      </c>
      <c r="C144" s="95">
        <f t="shared" ca="1" si="18"/>
        <v>0.15490000000000001</v>
      </c>
      <c r="D144" s="95">
        <f t="shared" ca="1" si="18"/>
        <v>7.22E-2</v>
      </c>
      <c r="E144" s="95">
        <f t="shared" ca="1" si="18"/>
        <v>5.8799999999999998E-2</v>
      </c>
      <c r="F144" s="95">
        <f t="shared" ca="1" si="18"/>
        <v>8.5900000000000004E-2</v>
      </c>
      <c r="G144" s="95">
        <f t="shared" ca="1" si="18"/>
        <v>7.4499999999999997E-2</v>
      </c>
      <c r="H144" s="95">
        <f t="shared" ca="1" si="18"/>
        <v>0.14319999999999999</v>
      </c>
      <c r="I144" s="95">
        <f t="shared" ca="1" si="18"/>
        <v>5.5100000000000003E-2</v>
      </c>
      <c r="J144" s="95">
        <f t="shared" ca="1" si="18"/>
        <v>6.8900000000000003E-2</v>
      </c>
      <c r="K144" s="95">
        <f t="shared" ca="1" si="18"/>
        <v>8.8200000000000001E-2</v>
      </c>
      <c r="L144" s="95">
        <f t="shared" ca="1" si="18"/>
        <v>0.11409999999999999</v>
      </c>
      <c r="N144" s="95">
        <f t="shared" ca="1" si="20"/>
        <v>9.1580000000000009E-2</v>
      </c>
      <c r="O144" s="95" t="e">
        <f t="shared" ca="1" si="21"/>
        <v>#NAME?</v>
      </c>
    </row>
    <row r="145" spans="2:15">
      <c r="B145">
        <f t="shared" si="22"/>
        <v>23</v>
      </c>
      <c r="C145" s="95">
        <f t="shared" ca="1" si="18"/>
        <v>0.1363</v>
      </c>
      <c r="D145" s="95">
        <f t="shared" ca="1" si="18"/>
        <v>9.7199999999999995E-2</v>
      </c>
      <c r="E145" s="95">
        <f t="shared" ca="1" si="18"/>
        <v>4.7800000000000002E-2</v>
      </c>
      <c r="F145" s="95">
        <f t="shared" ca="1" si="18"/>
        <v>7.0800000000000002E-2</v>
      </c>
      <c r="G145" s="95">
        <f t="shared" ca="1" si="18"/>
        <v>0.14979999999999999</v>
      </c>
      <c r="H145" s="95">
        <f t="shared" ca="1" si="18"/>
        <v>9.2600000000000002E-2</v>
      </c>
      <c r="I145" s="95">
        <f t="shared" ca="1" si="18"/>
        <v>0.1447</v>
      </c>
      <c r="J145" s="95">
        <f t="shared" ca="1" si="18"/>
        <v>8.7400000000000005E-2</v>
      </c>
      <c r="K145" s="95">
        <f t="shared" ca="1" si="18"/>
        <v>0.14449999999999999</v>
      </c>
      <c r="L145" s="95">
        <f t="shared" ca="1" si="18"/>
        <v>8.4699999999999998E-2</v>
      </c>
      <c r="N145" s="95">
        <f t="shared" ca="1" si="20"/>
        <v>0.10558000000000001</v>
      </c>
      <c r="O145" s="95" t="e">
        <f t="shared" ca="1" si="21"/>
        <v>#NAME?</v>
      </c>
    </row>
    <row r="146" spans="2:15">
      <c r="B146">
        <f t="shared" si="22"/>
        <v>24</v>
      </c>
      <c r="C146" s="95">
        <f t="shared" ca="1" si="18"/>
        <v>0.15260000000000001</v>
      </c>
      <c r="D146" s="95">
        <f t="shared" ca="1" si="18"/>
        <v>0.1285</v>
      </c>
      <c r="E146" s="95">
        <f t="shared" ca="1" si="18"/>
        <v>0.10780000000000001</v>
      </c>
      <c r="F146" s="95">
        <f t="shared" ca="1" si="18"/>
        <v>9.5299999999999996E-2</v>
      </c>
      <c r="G146" s="95">
        <f t="shared" ca="1" si="18"/>
        <v>9.4600000000000004E-2</v>
      </c>
      <c r="H146" s="95">
        <f t="shared" ca="1" si="18"/>
        <v>0.13389999999999999</v>
      </c>
      <c r="I146" s="95">
        <f t="shared" ca="1" si="18"/>
        <v>0.1101</v>
      </c>
      <c r="J146" s="95">
        <f t="shared" ca="1" si="18"/>
        <v>0.1545</v>
      </c>
      <c r="K146" s="95">
        <f t="shared" ca="1" si="18"/>
        <v>6.4699999999999994E-2</v>
      </c>
      <c r="L146" s="95">
        <f t="shared" ca="1" si="18"/>
        <v>6.1400000000000003E-2</v>
      </c>
      <c r="N146" s="95">
        <f t="shared" ca="1" si="20"/>
        <v>0.11033999999999999</v>
      </c>
      <c r="O146" s="95" t="e">
        <f t="shared" ca="1" si="21"/>
        <v>#NAME?</v>
      </c>
    </row>
    <row r="147" spans="2:15">
      <c r="B147">
        <f t="shared" si="22"/>
        <v>25</v>
      </c>
      <c r="C147" s="95">
        <f t="shared" ca="1" si="18"/>
        <v>0.13519999999999999</v>
      </c>
      <c r="D147" s="95">
        <f t="shared" ca="1" si="18"/>
        <v>0.1089</v>
      </c>
      <c r="E147" s="95">
        <f t="shared" ca="1" si="18"/>
        <v>6.4500000000000002E-2</v>
      </c>
      <c r="F147" s="95">
        <f t="shared" ca="1" si="18"/>
        <v>7.85E-2</v>
      </c>
      <c r="G147" s="95">
        <f t="shared" ca="1" si="18"/>
        <v>0.1134</v>
      </c>
      <c r="H147" s="95">
        <f t="shared" ca="1" si="18"/>
        <v>0.1187</v>
      </c>
      <c r="I147" s="95">
        <f t="shared" ca="1" si="18"/>
        <v>9.1700000000000004E-2</v>
      </c>
      <c r="J147" s="95">
        <f t="shared" ca="1" si="18"/>
        <v>6.4500000000000002E-2</v>
      </c>
      <c r="K147" s="95">
        <f t="shared" ca="1" si="18"/>
        <v>8.3400000000000002E-2</v>
      </c>
      <c r="L147" s="95">
        <f t="shared" ca="1" si="18"/>
        <v>0.11650000000000001</v>
      </c>
      <c r="N147" s="95">
        <f t="shared" ca="1" si="20"/>
        <v>9.7530000000000006E-2</v>
      </c>
      <c r="O147" s="95" t="e">
        <f t="shared" ca="1" si="21"/>
        <v>#NAME?</v>
      </c>
    </row>
    <row r="148" spans="2:15">
      <c r="B148">
        <f t="shared" si="22"/>
        <v>26</v>
      </c>
      <c r="C148" s="95">
        <f t="shared" ca="1" si="18"/>
        <v>9.9599999999999994E-2</v>
      </c>
      <c r="D148" s="95">
        <f t="shared" ca="1" si="18"/>
        <v>0.1217</v>
      </c>
      <c r="E148" s="95">
        <f t="shared" ca="1" si="18"/>
        <v>9.6000000000000002E-2</v>
      </c>
      <c r="F148" s="95">
        <f t="shared" ca="1" si="18"/>
        <v>0.1242</v>
      </c>
      <c r="G148" s="95">
        <f t="shared" ca="1" si="18"/>
        <v>9.8199999999999996E-2</v>
      </c>
      <c r="H148" s="95">
        <f t="shared" ca="1" si="18"/>
        <v>8.9499999999999996E-2</v>
      </c>
      <c r="I148" s="95">
        <f t="shared" ca="1" si="18"/>
        <v>7.8100000000000003E-2</v>
      </c>
      <c r="J148" s="95">
        <f t="shared" ca="1" si="18"/>
        <v>7.1900000000000006E-2</v>
      </c>
      <c r="K148" s="95">
        <f t="shared" ca="1" si="18"/>
        <v>0.1133</v>
      </c>
      <c r="L148" s="95">
        <f t="shared" ca="1" si="18"/>
        <v>0.1134</v>
      </c>
      <c r="N148" s="95">
        <f t="shared" ca="1" si="20"/>
        <v>0.10059</v>
      </c>
      <c r="O148" s="95" t="e">
        <f t="shared" ca="1" si="21"/>
        <v>#NAME?</v>
      </c>
    </row>
    <row r="149" spans="2:15">
      <c r="B149">
        <f t="shared" si="22"/>
        <v>27</v>
      </c>
      <c r="C149" s="95">
        <f t="shared" ca="1" si="18"/>
        <v>0.1255</v>
      </c>
      <c r="D149" s="95">
        <f t="shared" ca="1" si="18"/>
        <v>0.12529999999999999</v>
      </c>
      <c r="E149" s="95">
        <f t="shared" ca="1" si="18"/>
        <v>8.72E-2</v>
      </c>
      <c r="F149" s="95">
        <f t="shared" ca="1" si="18"/>
        <v>9.3600000000000003E-2</v>
      </c>
      <c r="G149" s="95">
        <f t="shared" ca="1" si="18"/>
        <v>8.2000000000000003E-2</v>
      </c>
      <c r="H149" s="95">
        <f t="shared" ca="1" si="18"/>
        <v>4.7600000000000003E-2</v>
      </c>
      <c r="I149" s="95">
        <f t="shared" ca="1" si="18"/>
        <v>5.8700000000000002E-2</v>
      </c>
      <c r="J149" s="95">
        <f t="shared" ca="1" si="18"/>
        <v>8.0199999999999994E-2</v>
      </c>
      <c r="K149" s="95">
        <f t="shared" ca="1" si="18"/>
        <v>0.11020000000000001</v>
      </c>
      <c r="L149" s="95">
        <f t="shared" ca="1" si="18"/>
        <v>0.10059999999999999</v>
      </c>
      <c r="N149" s="95">
        <f t="shared" ca="1" si="20"/>
        <v>9.108999999999999E-2</v>
      </c>
      <c r="O149" s="95" t="e">
        <f t="shared" ca="1" si="21"/>
        <v>#NAME?</v>
      </c>
    </row>
    <row r="150" spans="2:15">
      <c r="B150">
        <f t="shared" si="22"/>
        <v>28</v>
      </c>
      <c r="C150" s="95">
        <f t="shared" ca="1" si="18"/>
        <v>9.9299999999999999E-2</v>
      </c>
      <c r="D150" s="95">
        <f t="shared" ca="1" si="18"/>
        <v>5.57E-2</v>
      </c>
      <c r="E150" s="95">
        <f t="shared" ca="1" si="18"/>
        <v>0.12529999999999999</v>
      </c>
      <c r="F150" s="95">
        <f t="shared" ca="1" si="18"/>
        <v>5.3800000000000001E-2</v>
      </c>
      <c r="G150" s="95">
        <f t="shared" ca="1" si="18"/>
        <v>7.0099999999999996E-2</v>
      </c>
      <c r="H150" s="95">
        <f t="shared" ca="1" si="18"/>
        <v>0.14849999999999999</v>
      </c>
      <c r="I150" s="95">
        <f t="shared" ca="1" si="18"/>
        <v>5.5199999999999999E-2</v>
      </c>
      <c r="J150" s="95">
        <f t="shared" ca="1" si="18"/>
        <v>4.99E-2</v>
      </c>
      <c r="K150" s="95">
        <f t="shared" ca="1" si="18"/>
        <v>8.9300000000000004E-2</v>
      </c>
      <c r="L150" s="95">
        <f t="shared" ca="1" si="18"/>
        <v>0.1512</v>
      </c>
      <c r="N150" s="95">
        <f t="shared" ca="1" si="20"/>
        <v>8.9829999999999993E-2</v>
      </c>
      <c r="O150" s="95" t="e">
        <f t="shared" ca="1" si="21"/>
        <v>#NAME?</v>
      </c>
    </row>
    <row r="151" spans="2:15">
      <c r="B151">
        <f t="shared" si="22"/>
        <v>29</v>
      </c>
      <c r="C151" s="95">
        <f t="shared" ca="1" si="18"/>
        <v>0.13950000000000001</v>
      </c>
      <c r="D151" s="95">
        <f t="shared" ca="1" si="18"/>
        <v>0.1062</v>
      </c>
      <c r="E151" s="95">
        <f t="shared" ca="1" si="18"/>
        <v>0.1201</v>
      </c>
      <c r="F151" s="95">
        <f t="shared" ca="1" si="18"/>
        <v>8.5400000000000004E-2</v>
      </c>
      <c r="G151" s="95">
        <f t="shared" ca="1" si="18"/>
        <v>7.8799999999999995E-2</v>
      </c>
      <c r="H151" s="95">
        <f t="shared" ca="1" si="18"/>
        <v>0.1431</v>
      </c>
      <c r="I151" s="95">
        <f t="shared" ca="1" si="18"/>
        <v>9.8699999999999996E-2</v>
      </c>
      <c r="J151" s="95">
        <f t="shared" ca="1" si="18"/>
        <v>0.14410000000000001</v>
      </c>
      <c r="K151" s="95">
        <f t="shared" ca="1" si="18"/>
        <v>9.6000000000000002E-2</v>
      </c>
      <c r="L151" s="95">
        <f t="shared" ca="1" si="18"/>
        <v>6.7699999999999996E-2</v>
      </c>
      <c r="N151" s="95">
        <f t="shared" ca="1" si="20"/>
        <v>0.10796000000000001</v>
      </c>
      <c r="O151" s="95" t="e">
        <f t="shared" ca="1" si="21"/>
        <v>#NAME?</v>
      </c>
    </row>
    <row r="152" spans="2:15">
      <c r="B152">
        <f t="shared" si="22"/>
        <v>30</v>
      </c>
      <c r="C152" s="95">
        <f t="shared" ca="1" si="18"/>
        <v>0.14990000000000001</v>
      </c>
      <c r="D152" s="95">
        <f t="shared" ca="1" si="18"/>
        <v>6.1199999999999997E-2</v>
      </c>
      <c r="E152" s="95">
        <f t="shared" ca="1" si="18"/>
        <v>0.1195</v>
      </c>
      <c r="F152" s="95">
        <f t="shared" ca="1" si="18"/>
        <v>9.8199999999999996E-2</v>
      </c>
      <c r="G152" s="95">
        <f t="shared" ca="1" si="18"/>
        <v>0.12909999999999999</v>
      </c>
      <c r="H152" s="95">
        <f t="shared" ca="1" si="18"/>
        <v>8.8099999999999998E-2</v>
      </c>
      <c r="I152" s="95">
        <f t="shared" ca="1" si="18"/>
        <v>7.0400000000000004E-2</v>
      </c>
      <c r="J152" s="95">
        <f t="shared" ca="1" si="18"/>
        <v>0.1231</v>
      </c>
      <c r="K152" s="95">
        <f t="shared" ca="1" si="18"/>
        <v>7.0999999999999994E-2</v>
      </c>
      <c r="L152" s="95">
        <f t="shared" ca="1" si="18"/>
        <v>0.1258</v>
      </c>
      <c r="N152" s="95">
        <f t="shared" ca="1" si="20"/>
        <v>0.10363</v>
      </c>
      <c r="O152" s="95" t="e">
        <f t="shared" ca="1" si="21"/>
        <v>#NAME?</v>
      </c>
    </row>
    <row r="157" spans="2:15">
      <c r="B157" s="103" t="s">
        <v>199</v>
      </c>
      <c r="C157" s="103"/>
      <c r="D157" s="103"/>
      <c r="E157" s="103"/>
      <c r="F157" s="103"/>
      <c r="G157" s="103"/>
      <c r="H157" s="103"/>
      <c r="I157" s="103"/>
      <c r="J157" s="103"/>
      <c r="K157" s="103"/>
      <c r="L157" s="103"/>
    </row>
    <row r="161" spans="2:16">
      <c r="B161" s="3"/>
      <c r="C161" s="3"/>
      <c r="D161" s="3"/>
      <c r="E161" s="3"/>
      <c r="F161" s="3"/>
      <c r="G161" s="3"/>
      <c r="H161" s="3"/>
      <c r="I161" s="3"/>
      <c r="J161" s="3"/>
      <c r="K161" s="3"/>
      <c r="L161" s="3"/>
      <c r="N161" s="99" t="s">
        <v>164</v>
      </c>
      <c r="O161" s="99" t="s">
        <v>165</v>
      </c>
    </row>
    <row r="162" spans="2:16">
      <c r="C162" s="94"/>
      <c r="D162" s="94"/>
      <c r="E162" s="94"/>
      <c r="F162" s="94"/>
      <c r="G162" s="94"/>
      <c r="H162" s="94"/>
      <c r="I162" s="94"/>
      <c r="J162" s="94"/>
      <c r="K162" s="94"/>
      <c r="L162" s="94"/>
      <c r="N162" s="100" t="s">
        <v>166</v>
      </c>
      <c r="O162" s="100" t="s">
        <v>190</v>
      </c>
    </row>
    <row r="163" spans="2:16">
      <c r="B163" s="3"/>
      <c r="C163" s="3"/>
      <c r="D163" s="3"/>
      <c r="E163" s="3"/>
      <c r="F163" s="3"/>
      <c r="G163" s="3"/>
      <c r="H163" s="3"/>
      <c r="I163" s="3"/>
      <c r="J163" s="3"/>
      <c r="K163" s="3"/>
      <c r="L163" s="3"/>
      <c r="N163" s="101" t="s">
        <v>173</v>
      </c>
      <c r="O163" s="101" t="s">
        <v>191</v>
      </c>
    </row>
    <row r="164" spans="2:16">
      <c r="C164" s="94"/>
      <c r="D164" s="94"/>
      <c r="E164" s="94"/>
      <c r="F164" s="94"/>
      <c r="G164" s="94"/>
      <c r="H164" s="94"/>
      <c r="I164" s="94"/>
      <c r="J164" s="94"/>
      <c r="K164" s="94"/>
      <c r="L164" s="94"/>
      <c r="N164" s="102" t="e">
        <f ca="1">AVERAGE(N174:N203)</f>
        <v>#NAME?</v>
      </c>
      <c r="O164" s="102" t="e">
        <f ca="1">AVERAGE(O174:O203)</f>
        <v>#NAME?</v>
      </c>
      <c r="P164" t="s">
        <v>177</v>
      </c>
    </row>
    <row r="165" spans="2:16">
      <c r="C165" s="94"/>
      <c r="D165" s="94"/>
      <c r="E165" s="94"/>
      <c r="F165" s="94"/>
      <c r="G165" s="94"/>
      <c r="H165" s="94"/>
      <c r="I165" s="94"/>
      <c r="J165" s="94"/>
      <c r="K165" s="94"/>
      <c r="L165" s="94"/>
    </row>
    <row r="166" spans="2:16">
      <c r="N166" t="s">
        <v>167</v>
      </c>
    </row>
    <row r="167" spans="2:16">
      <c r="N167" t="s">
        <v>194</v>
      </c>
    </row>
    <row r="169" spans="2:16">
      <c r="C169" t="s">
        <v>164</v>
      </c>
      <c r="D169" s="82">
        <v>0.1</v>
      </c>
      <c r="N169" s="100" t="s">
        <v>188</v>
      </c>
      <c r="P169" s="98" t="s">
        <v>169</v>
      </c>
    </row>
    <row r="170" spans="2:16">
      <c r="C170" t="s">
        <v>165</v>
      </c>
      <c r="D170" s="82">
        <v>0.03</v>
      </c>
      <c r="N170" s="101" t="s">
        <v>189</v>
      </c>
    </row>
    <row r="171" spans="2:16">
      <c r="N171" s="102" t="e">
        <f ca="1">_xlfn.STDEV.S(N174:N203)</f>
        <v>#NAME?</v>
      </c>
      <c r="O171" t="s">
        <v>178</v>
      </c>
    </row>
    <row r="172" spans="2:16">
      <c r="N172" s="5" t="s">
        <v>58</v>
      </c>
    </row>
    <row r="173" spans="2:16">
      <c r="B173" t="s">
        <v>153</v>
      </c>
      <c r="C173" s="5" t="s">
        <v>154</v>
      </c>
      <c r="D173" s="5" t="s">
        <v>155</v>
      </c>
      <c r="E173" s="5" t="s">
        <v>156</v>
      </c>
      <c r="F173" s="5" t="s">
        <v>157</v>
      </c>
      <c r="G173" s="5" t="s">
        <v>158</v>
      </c>
      <c r="H173" s="5" t="s">
        <v>159</v>
      </c>
      <c r="I173" s="5" t="s">
        <v>160</v>
      </c>
      <c r="J173" s="5" t="s">
        <v>161</v>
      </c>
      <c r="K173" s="5" t="s">
        <v>162</v>
      </c>
      <c r="L173" s="5" t="s">
        <v>163</v>
      </c>
      <c r="N173" s="5" t="s">
        <v>164</v>
      </c>
      <c r="O173" s="4"/>
    </row>
    <row r="174" spans="2:16">
      <c r="B174">
        <v>1</v>
      </c>
      <c r="C174" s="95" t="e">
        <f ca="1">_xlfn.LOGNORM.INV(RAND(),$D$169,$D$170)-1</f>
        <v>#NAME?</v>
      </c>
      <c r="D174" s="95" t="e">
        <f t="shared" ref="D174:L189" ca="1" si="23">_xlfn.LOGNORM.INV(RAND(),$D$169,$D$170)-1</f>
        <v>#NAME?</v>
      </c>
      <c r="E174" s="95" t="e">
        <f t="shared" ca="1" si="23"/>
        <v>#NAME?</v>
      </c>
      <c r="F174" s="95" t="e">
        <f t="shared" ca="1" si="23"/>
        <v>#NAME?</v>
      </c>
      <c r="G174" s="95" t="e">
        <f t="shared" ca="1" si="23"/>
        <v>#NAME?</v>
      </c>
      <c r="H174" s="95" t="e">
        <f t="shared" ca="1" si="23"/>
        <v>#NAME?</v>
      </c>
      <c r="I174" s="95" t="e">
        <f t="shared" ca="1" si="23"/>
        <v>#NAME?</v>
      </c>
      <c r="J174" s="95" t="e">
        <f t="shared" ca="1" si="23"/>
        <v>#NAME?</v>
      </c>
      <c r="K174" s="95" t="e">
        <f t="shared" ca="1" si="23"/>
        <v>#NAME?</v>
      </c>
      <c r="L174" s="95" t="e">
        <f t="shared" ca="1" si="23"/>
        <v>#NAME?</v>
      </c>
      <c r="N174" s="95" t="e">
        <f ca="1">AVERAGE(C174:L174)</f>
        <v>#NAME?</v>
      </c>
      <c r="O174" s="95" t="e">
        <f ca="1">_xlfn.STDEV.P(C174:L174)</f>
        <v>#NAME?</v>
      </c>
    </row>
    <row r="175" spans="2:16">
      <c r="B175">
        <f>B174+1</f>
        <v>2</v>
      </c>
      <c r="C175" s="95" t="e">
        <f t="shared" ref="C175:L203" ca="1" si="24">_xlfn.LOGNORM.INV(RAND(),$D$169,$D$170)-1</f>
        <v>#NAME?</v>
      </c>
      <c r="D175" s="95" t="e">
        <f t="shared" ca="1" si="23"/>
        <v>#NAME?</v>
      </c>
      <c r="E175" s="95" t="e">
        <f t="shared" ca="1" si="23"/>
        <v>#NAME?</v>
      </c>
      <c r="F175" s="95" t="e">
        <f t="shared" ca="1" si="23"/>
        <v>#NAME?</v>
      </c>
      <c r="G175" s="95" t="e">
        <f t="shared" ca="1" si="23"/>
        <v>#NAME?</v>
      </c>
      <c r="H175" s="95" t="e">
        <f t="shared" ca="1" si="23"/>
        <v>#NAME?</v>
      </c>
      <c r="I175" s="95" t="e">
        <f t="shared" ca="1" si="23"/>
        <v>#NAME?</v>
      </c>
      <c r="J175" s="95" t="e">
        <f t="shared" ca="1" si="23"/>
        <v>#NAME?</v>
      </c>
      <c r="K175" s="95" t="e">
        <f t="shared" ca="1" si="23"/>
        <v>#NAME?</v>
      </c>
      <c r="L175" s="95" t="e">
        <f t="shared" ca="1" si="23"/>
        <v>#NAME?</v>
      </c>
      <c r="N175" s="95" t="e">
        <f ca="1">AVERAGE(C175:L175)</f>
        <v>#NAME?</v>
      </c>
      <c r="O175" s="95" t="e">
        <f ca="1">_xlfn.STDEV.P(C175:L175)</f>
        <v>#NAME?</v>
      </c>
    </row>
    <row r="176" spans="2:16">
      <c r="B176">
        <f t="shared" ref="B176:B203" si="25">B175+1</f>
        <v>3</v>
      </c>
      <c r="C176" s="95" t="e">
        <f t="shared" ca="1" si="24"/>
        <v>#NAME?</v>
      </c>
      <c r="D176" s="95" t="e">
        <f t="shared" ca="1" si="23"/>
        <v>#NAME?</v>
      </c>
      <c r="E176" s="95" t="e">
        <f t="shared" ca="1" si="23"/>
        <v>#NAME?</v>
      </c>
      <c r="F176" s="95" t="e">
        <f t="shared" ca="1" si="23"/>
        <v>#NAME?</v>
      </c>
      <c r="G176" s="95" t="e">
        <f t="shared" ca="1" si="23"/>
        <v>#NAME?</v>
      </c>
      <c r="H176" s="95" t="e">
        <f t="shared" ca="1" si="23"/>
        <v>#NAME?</v>
      </c>
      <c r="I176" s="95" t="e">
        <f t="shared" ca="1" si="23"/>
        <v>#NAME?</v>
      </c>
      <c r="J176" s="95" t="e">
        <f t="shared" ca="1" si="23"/>
        <v>#NAME?</v>
      </c>
      <c r="K176" s="95" t="e">
        <f t="shared" ca="1" si="23"/>
        <v>#NAME?</v>
      </c>
      <c r="L176" s="95" t="e">
        <f t="shared" ca="1" si="23"/>
        <v>#NAME?</v>
      </c>
      <c r="N176" s="95" t="e">
        <f t="shared" ref="N176:N203" ca="1" si="26">AVERAGE(C176:L176)</f>
        <v>#NAME?</v>
      </c>
      <c r="O176" s="95" t="e">
        <f t="shared" ref="O176:O203" ca="1" si="27">_xlfn.STDEV.P(C176:L176)</f>
        <v>#NAME?</v>
      </c>
    </row>
    <row r="177" spans="2:15">
      <c r="B177">
        <f t="shared" si="25"/>
        <v>4</v>
      </c>
      <c r="C177" s="95" t="e">
        <f t="shared" ca="1" si="24"/>
        <v>#NAME?</v>
      </c>
      <c r="D177" s="95" t="e">
        <f t="shared" ca="1" si="23"/>
        <v>#NAME?</v>
      </c>
      <c r="E177" s="95" t="e">
        <f t="shared" ca="1" si="23"/>
        <v>#NAME?</v>
      </c>
      <c r="F177" s="95" t="e">
        <f t="shared" ca="1" si="23"/>
        <v>#NAME?</v>
      </c>
      <c r="G177" s="95" t="e">
        <f t="shared" ca="1" si="23"/>
        <v>#NAME?</v>
      </c>
      <c r="H177" s="95" t="e">
        <f t="shared" ca="1" si="23"/>
        <v>#NAME?</v>
      </c>
      <c r="I177" s="95" t="e">
        <f t="shared" ca="1" si="23"/>
        <v>#NAME?</v>
      </c>
      <c r="J177" s="95" t="e">
        <f t="shared" ca="1" si="23"/>
        <v>#NAME?</v>
      </c>
      <c r="K177" s="95" t="e">
        <f t="shared" ca="1" si="23"/>
        <v>#NAME?</v>
      </c>
      <c r="L177" s="95" t="e">
        <f t="shared" ca="1" si="23"/>
        <v>#NAME?</v>
      </c>
      <c r="N177" s="95" t="e">
        <f t="shared" ca="1" si="26"/>
        <v>#NAME?</v>
      </c>
      <c r="O177" s="95" t="e">
        <f t="shared" ca="1" si="27"/>
        <v>#NAME?</v>
      </c>
    </row>
    <row r="178" spans="2:15">
      <c r="B178">
        <f t="shared" si="25"/>
        <v>5</v>
      </c>
      <c r="C178" s="95" t="e">
        <f t="shared" ca="1" si="24"/>
        <v>#NAME?</v>
      </c>
      <c r="D178" s="95" t="e">
        <f t="shared" ca="1" si="23"/>
        <v>#NAME?</v>
      </c>
      <c r="E178" s="95" t="e">
        <f t="shared" ca="1" si="23"/>
        <v>#NAME?</v>
      </c>
      <c r="F178" s="95" t="e">
        <f t="shared" ca="1" si="23"/>
        <v>#NAME?</v>
      </c>
      <c r="G178" s="95" t="e">
        <f t="shared" ca="1" si="23"/>
        <v>#NAME?</v>
      </c>
      <c r="H178" s="95" t="e">
        <f t="shared" ca="1" si="23"/>
        <v>#NAME?</v>
      </c>
      <c r="I178" s="95" t="e">
        <f t="shared" ca="1" si="23"/>
        <v>#NAME?</v>
      </c>
      <c r="J178" s="95" t="e">
        <f t="shared" ca="1" si="23"/>
        <v>#NAME?</v>
      </c>
      <c r="K178" s="95" t="e">
        <f t="shared" ca="1" si="23"/>
        <v>#NAME?</v>
      </c>
      <c r="L178" s="95" t="e">
        <f t="shared" ca="1" si="23"/>
        <v>#NAME?</v>
      </c>
      <c r="N178" s="95" t="e">
        <f t="shared" ca="1" si="26"/>
        <v>#NAME?</v>
      </c>
      <c r="O178" s="95" t="e">
        <f t="shared" ca="1" si="27"/>
        <v>#NAME?</v>
      </c>
    </row>
    <row r="179" spans="2:15">
      <c r="B179">
        <f t="shared" si="25"/>
        <v>6</v>
      </c>
      <c r="C179" s="95" t="e">
        <f t="shared" ca="1" si="24"/>
        <v>#NAME?</v>
      </c>
      <c r="D179" s="95" t="e">
        <f t="shared" ca="1" si="23"/>
        <v>#NAME?</v>
      </c>
      <c r="E179" s="95" t="e">
        <f t="shared" ca="1" si="23"/>
        <v>#NAME?</v>
      </c>
      <c r="F179" s="95" t="e">
        <f t="shared" ca="1" si="23"/>
        <v>#NAME?</v>
      </c>
      <c r="G179" s="95" t="e">
        <f t="shared" ca="1" si="23"/>
        <v>#NAME?</v>
      </c>
      <c r="H179" s="95" t="e">
        <f t="shared" ca="1" si="23"/>
        <v>#NAME?</v>
      </c>
      <c r="I179" s="95" t="e">
        <f t="shared" ca="1" si="23"/>
        <v>#NAME?</v>
      </c>
      <c r="J179" s="95" t="e">
        <f t="shared" ca="1" si="23"/>
        <v>#NAME?</v>
      </c>
      <c r="K179" s="95" t="e">
        <f t="shared" ca="1" si="23"/>
        <v>#NAME?</v>
      </c>
      <c r="L179" s="95" t="e">
        <f t="shared" ca="1" si="23"/>
        <v>#NAME?</v>
      </c>
      <c r="N179" s="95" t="e">
        <f t="shared" ca="1" si="26"/>
        <v>#NAME?</v>
      </c>
      <c r="O179" s="95" t="e">
        <f t="shared" ca="1" si="27"/>
        <v>#NAME?</v>
      </c>
    </row>
    <row r="180" spans="2:15">
      <c r="B180">
        <f t="shared" si="25"/>
        <v>7</v>
      </c>
      <c r="C180" s="95" t="e">
        <f t="shared" ca="1" si="24"/>
        <v>#NAME?</v>
      </c>
      <c r="D180" s="95" t="e">
        <f t="shared" ca="1" si="23"/>
        <v>#NAME?</v>
      </c>
      <c r="E180" s="95" t="e">
        <f t="shared" ca="1" si="23"/>
        <v>#NAME?</v>
      </c>
      <c r="F180" s="95" t="e">
        <f t="shared" ca="1" si="23"/>
        <v>#NAME?</v>
      </c>
      <c r="G180" s="95" t="e">
        <f t="shared" ca="1" si="23"/>
        <v>#NAME?</v>
      </c>
      <c r="H180" s="95" t="e">
        <f t="shared" ca="1" si="23"/>
        <v>#NAME?</v>
      </c>
      <c r="I180" s="95" t="e">
        <f t="shared" ca="1" si="23"/>
        <v>#NAME?</v>
      </c>
      <c r="J180" s="95" t="e">
        <f t="shared" ca="1" si="23"/>
        <v>#NAME?</v>
      </c>
      <c r="K180" s="95" t="e">
        <f t="shared" ca="1" si="23"/>
        <v>#NAME?</v>
      </c>
      <c r="L180" s="95" t="e">
        <f t="shared" ca="1" si="23"/>
        <v>#NAME?</v>
      </c>
      <c r="N180" s="95" t="e">
        <f t="shared" ca="1" si="26"/>
        <v>#NAME?</v>
      </c>
      <c r="O180" s="95" t="e">
        <f t="shared" ca="1" si="27"/>
        <v>#NAME?</v>
      </c>
    </row>
    <row r="181" spans="2:15">
      <c r="B181">
        <f t="shared" si="25"/>
        <v>8</v>
      </c>
      <c r="C181" s="95" t="e">
        <f t="shared" ca="1" si="24"/>
        <v>#NAME?</v>
      </c>
      <c r="D181" s="95" t="e">
        <f t="shared" ca="1" si="23"/>
        <v>#NAME?</v>
      </c>
      <c r="E181" s="95" t="e">
        <f t="shared" ca="1" si="23"/>
        <v>#NAME?</v>
      </c>
      <c r="F181" s="95" t="e">
        <f t="shared" ca="1" si="23"/>
        <v>#NAME?</v>
      </c>
      <c r="G181" s="95" t="e">
        <f t="shared" ca="1" si="23"/>
        <v>#NAME?</v>
      </c>
      <c r="H181" s="95" t="e">
        <f t="shared" ca="1" si="23"/>
        <v>#NAME?</v>
      </c>
      <c r="I181" s="95" t="e">
        <f t="shared" ca="1" si="23"/>
        <v>#NAME?</v>
      </c>
      <c r="J181" s="95" t="e">
        <f t="shared" ca="1" si="23"/>
        <v>#NAME?</v>
      </c>
      <c r="K181" s="95" t="e">
        <f t="shared" ca="1" si="23"/>
        <v>#NAME?</v>
      </c>
      <c r="L181" s="95" t="e">
        <f t="shared" ca="1" si="23"/>
        <v>#NAME?</v>
      </c>
      <c r="N181" s="95" t="e">
        <f t="shared" ca="1" si="26"/>
        <v>#NAME?</v>
      </c>
      <c r="O181" s="95" t="e">
        <f t="shared" ca="1" si="27"/>
        <v>#NAME?</v>
      </c>
    </row>
    <row r="182" spans="2:15">
      <c r="B182">
        <f t="shared" si="25"/>
        <v>9</v>
      </c>
      <c r="C182" s="95" t="e">
        <f t="shared" ca="1" si="24"/>
        <v>#NAME?</v>
      </c>
      <c r="D182" s="95" t="e">
        <f t="shared" ca="1" si="23"/>
        <v>#NAME?</v>
      </c>
      <c r="E182" s="95" t="e">
        <f t="shared" ca="1" si="23"/>
        <v>#NAME?</v>
      </c>
      <c r="F182" s="95" t="e">
        <f t="shared" ca="1" si="23"/>
        <v>#NAME?</v>
      </c>
      <c r="G182" s="95" t="e">
        <f t="shared" ca="1" si="23"/>
        <v>#NAME?</v>
      </c>
      <c r="H182" s="95" t="e">
        <f t="shared" ca="1" si="23"/>
        <v>#NAME?</v>
      </c>
      <c r="I182" s="95" t="e">
        <f t="shared" ca="1" si="23"/>
        <v>#NAME?</v>
      </c>
      <c r="J182" s="95" t="e">
        <f t="shared" ca="1" si="23"/>
        <v>#NAME?</v>
      </c>
      <c r="K182" s="95" t="e">
        <f t="shared" ca="1" si="23"/>
        <v>#NAME?</v>
      </c>
      <c r="L182" s="95" t="e">
        <f t="shared" ca="1" si="23"/>
        <v>#NAME?</v>
      </c>
      <c r="N182" s="95" t="e">
        <f t="shared" ca="1" si="26"/>
        <v>#NAME?</v>
      </c>
      <c r="O182" s="95" t="e">
        <f t="shared" ca="1" si="27"/>
        <v>#NAME?</v>
      </c>
    </row>
    <row r="183" spans="2:15">
      <c r="B183">
        <f t="shared" si="25"/>
        <v>10</v>
      </c>
      <c r="C183" s="95" t="e">
        <f t="shared" ca="1" si="24"/>
        <v>#NAME?</v>
      </c>
      <c r="D183" s="95" t="e">
        <f t="shared" ca="1" si="23"/>
        <v>#NAME?</v>
      </c>
      <c r="E183" s="95" t="e">
        <f t="shared" ca="1" si="23"/>
        <v>#NAME?</v>
      </c>
      <c r="F183" s="95" t="e">
        <f t="shared" ca="1" si="23"/>
        <v>#NAME?</v>
      </c>
      <c r="G183" s="95" t="e">
        <f t="shared" ca="1" si="23"/>
        <v>#NAME?</v>
      </c>
      <c r="H183" s="95" t="e">
        <f t="shared" ca="1" si="23"/>
        <v>#NAME?</v>
      </c>
      <c r="I183" s="95" t="e">
        <f t="shared" ca="1" si="23"/>
        <v>#NAME?</v>
      </c>
      <c r="J183" s="95" t="e">
        <f t="shared" ca="1" si="23"/>
        <v>#NAME?</v>
      </c>
      <c r="K183" s="95" t="e">
        <f t="shared" ca="1" si="23"/>
        <v>#NAME?</v>
      </c>
      <c r="L183" s="95" t="e">
        <f t="shared" ca="1" si="23"/>
        <v>#NAME?</v>
      </c>
      <c r="N183" s="95" t="e">
        <f t="shared" ca="1" si="26"/>
        <v>#NAME?</v>
      </c>
      <c r="O183" s="95" t="e">
        <f t="shared" ca="1" si="27"/>
        <v>#NAME?</v>
      </c>
    </row>
    <row r="184" spans="2:15">
      <c r="B184">
        <f t="shared" si="25"/>
        <v>11</v>
      </c>
      <c r="C184" s="95" t="e">
        <f t="shared" ca="1" si="24"/>
        <v>#NAME?</v>
      </c>
      <c r="D184" s="95" t="e">
        <f t="shared" ca="1" si="23"/>
        <v>#NAME?</v>
      </c>
      <c r="E184" s="95" t="e">
        <f t="shared" ca="1" si="23"/>
        <v>#NAME?</v>
      </c>
      <c r="F184" s="95" t="e">
        <f t="shared" ca="1" si="23"/>
        <v>#NAME?</v>
      </c>
      <c r="G184" s="95" t="e">
        <f t="shared" ca="1" si="23"/>
        <v>#NAME?</v>
      </c>
      <c r="H184" s="95" t="e">
        <f t="shared" ca="1" si="23"/>
        <v>#NAME?</v>
      </c>
      <c r="I184" s="95" t="e">
        <f t="shared" ca="1" si="23"/>
        <v>#NAME?</v>
      </c>
      <c r="J184" s="95" t="e">
        <f t="shared" ca="1" si="23"/>
        <v>#NAME?</v>
      </c>
      <c r="K184" s="95" t="e">
        <f t="shared" ca="1" si="23"/>
        <v>#NAME?</v>
      </c>
      <c r="L184" s="95" t="e">
        <f t="shared" ca="1" si="23"/>
        <v>#NAME?</v>
      </c>
      <c r="N184" s="95" t="e">
        <f t="shared" ca="1" si="26"/>
        <v>#NAME?</v>
      </c>
      <c r="O184" s="95" t="e">
        <f t="shared" ca="1" si="27"/>
        <v>#NAME?</v>
      </c>
    </row>
    <row r="185" spans="2:15">
      <c r="B185">
        <f t="shared" si="25"/>
        <v>12</v>
      </c>
      <c r="C185" s="95" t="e">
        <f t="shared" ca="1" si="24"/>
        <v>#NAME?</v>
      </c>
      <c r="D185" s="95" t="e">
        <f t="shared" ca="1" si="23"/>
        <v>#NAME?</v>
      </c>
      <c r="E185" s="95" t="e">
        <f t="shared" ca="1" si="23"/>
        <v>#NAME?</v>
      </c>
      <c r="F185" s="95" t="e">
        <f t="shared" ca="1" si="23"/>
        <v>#NAME?</v>
      </c>
      <c r="G185" s="95" t="e">
        <f t="shared" ca="1" si="23"/>
        <v>#NAME?</v>
      </c>
      <c r="H185" s="95" t="e">
        <f t="shared" ca="1" si="23"/>
        <v>#NAME?</v>
      </c>
      <c r="I185" s="95" t="e">
        <f t="shared" ca="1" si="23"/>
        <v>#NAME?</v>
      </c>
      <c r="J185" s="95" t="e">
        <f t="shared" ca="1" si="23"/>
        <v>#NAME?</v>
      </c>
      <c r="K185" s="95" t="e">
        <f t="shared" ca="1" si="23"/>
        <v>#NAME?</v>
      </c>
      <c r="L185" s="95" t="e">
        <f t="shared" ca="1" si="23"/>
        <v>#NAME?</v>
      </c>
      <c r="N185" s="95" t="e">
        <f t="shared" ca="1" si="26"/>
        <v>#NAME?</v>
      </c>
      <c r="O185" s="95" t="e">
        <f t="shared" ca="1" si="27"/>
        <v>#NAME?</v>
      </c>
    </row>
    <row r="186" spans="2:15">
      <c r="B186">
        <f t="shared" si="25"/>
        <v>13</v>
      </c>
      <c r="C186" s="95" t="e">
        <f t="shared" ca="1" si="24"/>
        <v>#NAME?</v>
      </c>
      <c r="D186" s="95" t="e">
        <f t="shared" ca="1" si="23"/>
        <v>#NAME?</v>
      </c>
      <c r="E186" s="95" t="e">
        <f t="shared" ca="1" si="23"/>
        <v>#NAME?</v>
      </c>
      <c r="F186" s="95" t="e">
        <f t="shared" ca="1" si="23"/>
        <v>#NAME?</v>
      </c>
      <c r="G186" s="95" t="e">
        <f t="shared" ca="1" si="23"/>
        <v>#NAME?</v>
      </c>
      <c r="H186" s="95" t="e">
        <f t="shared" ca="1" si="23"/>
        <v>#NAME?</v>
      </c>
      <c r="I186" s="95" t="e">
        <f t="shared" ca="1" si="23"/>
        <v>#NAME?</v>
      </c>
      <c r="J186" s="95" t="e">
        <f t="shared" ca="1" si="23"/>
        <v>#NAME?</v>
      </c>
      <c r="K186" s="95" t="e">
        <f t="shared" ca="1" si="23"/>
        <v>#NAME?</v>
      </c>
      <c r="L186" s="95" t="e">
        <f t="shared" ca="1" si="23"/>
        <v>#NAME?</v>
      </c>
      <c r="N186" s="95" t="e">
        <f t="shared" ca="1" si="26"/>
        <v>#NAME?</v>
      </c>
      <c r="O186" s="95" t="e">
        <f t="shared" ca="1" si="27"/>
        <v>#NAME?</v>
      </c>
    </row>
    <row r="187" spans="2:15">
      <c r="B187">
        <f t="shared" si="25"/>
        <v>14</v>
      </c>
      <c r="C187" s="95" t="e">
        <f t="shared" ca="1" si="24"/>
        <v>#NAME?</v>
      </c>
      <c r="D187" s="95" t="e">
        <f t="shared" ca="1" si="23"/>
        <v>#NAME?</v>
      </c>
      <c r="E187" s="95" t="e">
        <f t="shared" ca="1" si="23"/>
        <v>#NAME?</v>
      </c>
      <c r="F187" s="95" t="e">
        <f t="shared" ca="1" si="23"/>
        <v>#NAME?</v>
      </c>
      <c r="G187" s="95" t="e">
        <f t="shared" ca="1" si="23"/>
        <v>#NAME?</v>
      </c>
      <c r="H187" s="95" t="e">
        <f t="shared" ca="1" si="23"/>
        <v>#NAME?</v>
      </c>
      <c r="I187" s="95" t="e">
        <f t="shared" ca="1" si="23"/>
        <v>#NAME?</v>
      </c>
      <c r="J187" s="95" t="e">
        <f t="shared" ca="1" si="23"/>
        <v>#NAME?</v>
      </c>
      <c r="K187" s="95" t="e">
        <f t="shared" ca="1" si="23"/>
        <v>#NAME?</v>
      </c>
      <c r="L187" s="95" t="e">
        <f t="shared" ca="1" si="23"/>
        <v>#NAME?</v>
      </c>
      <c r="N187" s="95" t="e">
        <f t="shared" ca="1" si="26"/>
        <v>#NAME?</v>
      </c>
      <c r="O187" s="95" t="e">
        <f t="shared" ca="1" si="27"/>
        <v>#NAME?</v>
      </c>
    </row>
    <row r="188" spans="2:15">
      <c r="B188">
        <f t="shared" si="25"/>
        <v>15</v>
      </c>
      <c r="C188" s="95" t="e">
        <f t="shared" ca="1" si="24"/>
        <v>#NAME?</v>
      </c>
      <c r="D188" s="95" t="e">
        <f t="shared" ca="1" si="23"/>
        <v>#NAME?</v>
      </c>
      <c r="E188" s="95" t="e">
        <f t="shared" ca="1" si="23"/>
        <v>#NAME?</v>
      </c>
      <c r="F188" s="95" t="e">
        <f t="shared" ca="1" si="23"/>
        <v>#NAME?</v>
      </c>
      <c r="G188" s="95" t="e">
        <f t="shared" ca="1" si="23"/>
        <v>#NAME?</v>
      </c>
      <c r="H188" s="95" t="e">
        <f t="shared" ca="1" si="23"/>
        <v>#NAME?</v>
      </c>
      <c r="I188" s="95" t="e">
        <f t="shared" ca="1" si="23"/>
        <v>#NAME?</v>
      </c>
      <c r="J188" s="95" t="e">
        <f t="shared" ca="1" si="23"/>
        <v>#NAME?</v>
      </c>
      <c r="K188" s="95" t="e">
        <f t="shared" ca="1" si="23"/>
        <v>#NAME?</v>
      </c>
      <c r="L188" s="95" t="e">
        <f t="shared" ca="1" si="23"/>
        <v>#NAME?</v>
      </c>
      <c r="N188" s="95" t="e">
        <f t="shared" ca="1" si="26"/>
        <v>#NAME?</v>
      </c>
      <c r="O188" s="95" t="e">
        <f t="shared" ca="1" si="27"/>
        <v>#NAME?</v>
      </c>
    </row>
    <row r="189" spans="2:15">
      <c r="B189">
        <f t="shared" si="25"/>
        <v>16</v>
      </c>
      <c r="C189" s="95" t="e">
        <f t="shared" ca="1" si="24"/>
        <v>#NAME?</v>
      </c>
      <c r="D189" s="95" t="e">
        <f t="shared" ca="1" si="23"/>
        <v>#NAME?</v>
      </c>
      <c r="E189" s="95" t="e">
        <f t="shared" ca="1" si="23"/>
        <v>#NAME?</v>
      </c>
      <c r="F189" s="95" t="e">
        <f t="shared" ca="1" si="23"/>
        <v>#NAME?</v>
      </c>
      <c r="G189" s="95" t="e">
        <f t="shared" ca="1" si="23"/>
        <v>#NAME?</v>
      </c>
      <c r="H189" s="95" t="e">
        <f t="shared" ca="1" si="23"/>
        <v>#NAME?</v>
      </c>
      <c r="I189" s="95" t="e">
        <f t="shared" ca="1" si="23"/>
        <v>#NAME?</v>
      </c>
      <c r="J189" s="95" t="e">
        <f t="shared" ca="1" si="23"/>
        <v>#NAME?</v>
      </c>
      <c r="K189" s="95" t="e">
        <f t="shared" ca="1" si="23"/>
        <v>#NAME?</v>
      </c>
      <c r="L189" s="95" t="e">
        <f t="shared" ca="1" si="23"/>
        <v>#NAME?</v>
      </c>
      <c r="N189" s="95" t="e">
        <f t="shared" ca="1" si="26"/>
        <v>#NAME?</v>
      </c>
      <c r="O189" s="95" t="e">
        <f t="shared" ca="1" si="27"/>
        <v>#NAME?</v>
      </c>
    </row>
    <row r="190" spans="2:15">
      <c r="B190">
        <f t="shared" si="25"/>
        <v>17</v>
      </c>
      <c r="C190" s="95" t="e">
        <f t="shared" ca="1" si="24"/>
        <v>#NAME?</v>
      </c>
      <c r="D190" s="95" t="e">
        <f t="shared" ca="1" si="24"/>
        <v>#NAME?</v>
      </c>
      <c r="E190" s="95" t="e">
        <f t="shared" ca="1" si="24"/>
        <v>#NAME?</v>
      </c>
      <c r="F190" s="95" t="e">
        <f t="shared" ca="1" si="24"/>
        <v>#NAME?</v>
      </c>
      <c r="G190" s="95" t="e">
        <f t="shared" ca="1" si="24"/>
        <v>#NAME?</v>
      </c>
      <c r="H190" s="95" t="e">
        <f t="shared" ca="1" si="24"/>
        <v>#NAME?</v>
      </c>
      <c r="I190" s="95" t="e">
        <f t="shared" ca="1" si="24"/>
        <v>#NAME?</v>
      </c>
      <c r="J190" s="95" t="e">
        <f t="shared" ca="1" si="24"/>
        <v>#NAME?</v>
      </c>
      <c r="K190" s="95" t="e">
        <f t="shared" ca="1" si="24"/>
        <v>#NAME?</v>
      </c>
      <c r="L190" s="95" t="e">
        <f t="shared" ca="1" si="24"/>
        <v>#NAME?</v>
      </c>
      <c r="N190" s="95" t="e">
        <f t="shared" ca="1" si="26"/>
        <v>#NAME?</v>
      </c>
      <c r="O190" s="95" t="e">
        <f t="shared" ca="1" si="27"/>
        <v>#NAME?</v>
      </c>
    </row>
    <row r="191" spans="2:15">
      <c r="B191">
        <f t="shared" si="25"/>
        <v>18</v>
      </c>
      <c r="C191" s="95" t="e">
        <f t="shared" ca="1" si="24"/>
        <v>#NAME?</v>
      </c>
      <c r="D191" s="95" t="e">
        <f t="shared" ca="1" si="24"/>
        <v>#NAME?</v>
      </c>
      <c r="E191" s="95" t="e">
        <f t="shared" ca="1" si="24"/>
        <v>#NAME?</v>
      </c>
      <c r="F191" s="95" t="e">
        <f t="shared" ca="1" si="24"/>
        <v>#NAME?</v>
      </c>
      <c r="G191" s="95" t="e">
        <f t="shared" ca="1" si="24"/>
        <v>#NAME?</v>
      </c>
      <c r="H191" s="95" t="e">
        <f t="shared" ca="1" si="24"/>
        <v>#NAME?</v>
      </c>
      <c r="I191" s="95" t="e">
        <f t="shared" ca="1" si="24"/>
        <v>#NAME?</v>
      </c>
      <c r="J191" s="95" t="e">
        <f t="shared" ca="1" si="24"/>
        <v>#NAME?</v>
      </c>
      <c r="K191" s="95" t="e">
        <f t="shared" ca="1" si="24"/>
        <v>#NAME?</v>
      </c>
      <c r="L191" s="95" t="e">
        <f t="shared" ca="1" si="24"/>
        <v>#NAME?</v>
      </c>
      <c r="N191" s="95" t="e">
        <f t="shared" ca="1" si="26"/>
        <v>#NAME?</v>
      </c>
      <c r="O191" s="95" t="e">
        <f t="shared" ca="1" si="27"/>
        <v>#NAME?</v>
      </c>
    </row>
    <row r="192" spans="2:15">
      <c r="B192">
        <f t="shared" si="25"/>
        <v>19</v>
      </c>
      <c r="C192" s="95" t="e">
        <f t="shared" ca="1" si="24"/>
        <v>#NAME?</v>
      </c>
      <c r="D192" s="95" t="e">
        <f t="shared" ca="1" si="24"/>
        <v>#NAME?</v>
      </c>
      <c r="E192" s="95" t="e">
        <f t="shared" ca="1" si="24"/>
        <v>#NAME?</v>
      </c>
      <c r="F192" s="95" t="e">
        <f t="shared" ca="1" si="24"/>
        <v>#NAME?</v>
      </c>
      <c r="G192" s="95" t="e">
        <f t="shared" ca="1" si="24"/>
        <v>#NAME?</v>
      </c>
      <c r="H192" s="95" t="e">
        <f t="shared" ca="1" si="24"/>
        <v>#NAME?</v>
      </c>
      <c r="I192" s="95" t="e">
        <f t="shared" ca="1" si="24"/>
        <v>#NAME?</v>
      </c>
      <c r="J192" s="95" t="e">
        <f t="shared" ca="1" si="24"/>
        <v>#NAME?</v>
      </c>
      <c r="K192" s="95" t="e">
        <f t="shared" ca="1" si="24"/>
        <v>#NAME?</v>
      </c>
      <c r="L192" s="95" t="e">
        <f t="shared" ca="1" si="24"/>
        <v>#NAME?</v>
      </c>
      <c r="N192" s="95" t="e">
        <f t="shared" ca="1" si="26"/>
        <v>#NAME?</v>
      </c>
      <c r="O192" s="95" t="e">
        <f t="shared" ca="1" si="27"/>
        <v>#NAME?</v>
      </c>
    </row>
    <row r="193" spans="2:15">
      <c r="B193">
        <f t="shared" si="25"/>
        <v>20</v>
      </c>
      <c r="C193" s="95" t="e">
        <f t="shared" ca="1" si="24"/>
        <v>#NAME?</v>
      </c>
      <c r="D193" s="95" t="e">
        <f t="shared" ca="1" si="24"/>
        <v>#NAME?</v>
      </c>
      <c r="E193" s="95" t="e">
        <f t="shared" ca="1" si="24"/>
        <v>#NAME?</v>
      </c>
      <c r="F193" s="95" t="e">
        <f t="shared" ca="1" si="24"/>
        <v>#NAME?</v>
      </c>
      <c r="G193" s="95" t="e">
        <f t="shared" ca="1" si="24"/>
        <v>#NAME?</v>
      </c>
      <c r="H193" s="95" t="e">
        <f t="shared" ca="1" si="24"/>
        <v>#NAME?</v>
      </c>
      <c r="I193" s="95" t="e">
        <f t="shared" ca="1" si="24"/>
        <v>#NAME?</v>
      </c>
      <c r="J193" s="95" t="e">
        <f t="shared" ca="1" si="24"/>
        <v>#NAME?</v>
      </c>
      <c r="K193" s="95" t="e">
        <f t="shared" ca="1" si="24"/>
        <v>#NAME?</v>
      </c>
      <c r="L193" s="95" t="e">
        <f t="shared" ca="1" si="24"/>
        <v>#NAME?</v>
      </c>
      <c r="N193" s="95" t="e">
        <f t="shared" ca="1" si="26"/>
        <v>#NAME?</v>
      </c>
      <c r="O193" s="95" t="e">
        <f t="shared" ca="1" si="27"/>
        <v>#NAME?</v>
      </c>
    </row>
    <row r="194" spans="2:15">
      <c r="B194">
        <f t="shared" si="25"/>
        <v>21</v>
      </c>
      <c r="C194" s="95" t="e">
        <f t="shared" ca="1" si="24"/>
        <v>#NAME?</v>
      </c>
      <c r="D194" s="95" t="e">
        <f t="shared" ca="1" si="24"/>
        <v>#NAME?</v>
      </c>
      <c r="E194" s="95" t="e">
        <f t="shared" ca="1" si="24"/>
        <v>#NAME?</v>
      </c>
      <c r="F194" s="95" t="e">
        <f t="shared" ca="1" si="24"/>
        <v>#NAME?</v>
      </c>
      <c r="G194" s="95" t="e">
        <f t="shared" ca="1" si="24"/>
        <v>#NAME?</v>
      </c>
      <c r="H194" s="95" t="e">
        <f t="shared" ca="1" si="24"/>
        <v>#NAME?</v>
      </c>
      <c r="I194" s="95" t="e">
        <f t="shared" ca="1" si="24"/>
        <v>#NAME?</v>
      </c>
      <c r="J194" s="95" t="e">
        <f t="shared" ca="1" si="24"/>
        <v>#NAME?</v>
      </c>
      <c r="K194" s="95" t="e">
        <f t="shared" ca="1" si="24"/>
        <v>#NAME?</v>
      </c>
      <c r="L194" s="95" t="e">
        <f t="shared" ca="1" si="24"/>
        <v>#NAME?</v>
      </c>
      <c r="N194" s="95" t="e">
        <f t="shared" ca="1" si="26"/>
        <v>#NAME?</v>
      </c>
      <c r="O194" s="95" t="e">
        <f t="shared" ca="1" si="27"/>
        <v>#NAME?</v>
      </c>
    </row>
    <row r="195" spans="2:15">
      <c r="B195">
        <f t="shared" si="25"/>
        <v>22</v>
      </c>
      <c r="C195" s="95" t="e">
        <f t="shared" ca="1" si="24"/>
        <v>#NAME?</v>
      </c>
      <c r="D195" s="95" t="e">
        <f t="shared" ca="1" si="24"/>
        <v>#NAME?</v>
      </c>
      <c r="E195" s="95" t="e">
        <f t="shared" ca="1" si="24"/>
        <v>#NAME?</v>
      </c>
      <c r="F195" s="95" t="e">
        <f t="shared" ca="1" si="24"/>
        <v>#NAME?</v>
      </c>
      <c r="G195" s="95" t="e">
        <f t="shared" ca="1" si="24"/>
        <v>#NAME?</v>
      </c>
      <c r="H195" s="95" t="e">
        <f t="shared" ca="1" si="24"/>
        <v>#NAME?</v>
      </c>
      <c r="I195" s="95" t="e">
        <f t="shared" ca="1" si="24"/>
        <v>#NAME?</v>
      </c>
      <c r="J195" s="95" t="e">
        <f t="shared" ca="1" si="24"/>
        <v>#NAME?</v>
      </c>
      <c r="K195" s="95" t="e">
        <f t="shared" ca="1" si="24"/>
        <v>#NAME?</v>
      </c>
      <c r="L195" s="95" t="e">
        <f t="shared" ca="1" si="24"/>
        <v>#NAME?</v>
      </c>
      <c r="N195" s="95" t="e">
        <f t="shared" ca="1" si="26"/>
        <v>#NAME?</v>
      </c>
      <c r="O195" s="95" t="e">
        <f t="shared" ca="1" si="27"/>
        <v>#NAME?</v>
      </c>
    </row>
    <row r="196" spans="2:15">
      <c r="B196">
        <f t="shared" si="25"/>
        <v>23</v>
      </c>
      <c r="C196" s="95" t="e">
        <f t="shared" ca="1" si="24"/>
        <v>#NAME?</v>
      </c>
      <c r="D196" s="95" t="e">
        <f t="shared" ca="1" si="24"/>
        <v>#NAME?</v>
      </c>
      <c r="E196" s="95" t="e">
        <f t="shared" ca="1" si="24"/>
        <v>#NAME?</v>
      </c>
      <c r="F196" s="95" t="e">
        <f t="shared" ca="1" si="24"/>
        <v>#NAME?</v>
      </c>
      <c r="G196" s="95" t="e">
        <f t="shared" ca="1" si="24"/>
        <v>#NAME?</v>
      </c>
      <c r="H196" s="95" t="e">
        <f t="shared" ca="1" si="24"/>
        <v>#NAME?</v>
      </c>
      <c r="I196" s="95" t="e">
        <f t="shared" ca="1" si="24"/>
        <v>#NAME?</v>
      </c>
      <c r="J196" s="95" t="e">
        <f t="shared" ca="1" si="24"/>
        <v>#NAME?</v>
      </c>
      <c r="K196" s="95" t="e">
        <f t="shared" ca="1" si="24"/>
        <v>#NAME?</v>
      </c>
      <c r="L196" s="95" t="e">
        <f t="shared" ca="1" si="24"/>
        <v>#NAME?</v>
      </c>
      <c r="N196" s="95" t="e">
        <f t="shared" ca="1" si="26"/>
        <v>#NAME?</v>
      </c>
      <c r="O196" s="95" t="e">
        <f t="shared" ca="1" si="27"/>
        <v>#NAME?</v>
      </c>
    </row>
    <row r="197" spans="2:15">
      <c r="B197">
        <f t="shared" si="25"/>
        <v>24</v>
      </c>
      <c r="C197" s="95" t="e">
        <f t="shared" ca="1" si="24"/>
        <v>#NAME?</v>
      </c>
      <c r="D197" s="95" t="e">
        <f t="shared" ca="1" si="24"/>
        <v>#NAME?</v>
      </c>
      <c r="E197" s="95" t="e">
        <f t="shared" ca="1" si="24"/>
        <v>#NAME?</v>
      </c>
      <c r="F197" s="95" t="e">
        <f t="shared" ca="1" si="24"/>
        <v>#NAME?</v>
      </c>
      <c r="G197" s="95" t="e">
        <f t="shared" ca="1" si="24"/>
        <v>#NAME?</v>
      </c>
      <c r="H197" s="95" t="e">
        <f t="shared" ca="1" si="24"/>
        <v>#NAME?</v>
      </c>
      <c r="I197" s="95" t="e">
        <f t="shared" ca="1" si="24"/>
        <v>#NAME?</v>
      </c>
      <c r="J197" s="95" t="e">
        <f t="shared" ca="1" si="24"/>
        <v>#NAME?</v>
      </c>
      <c r="K197" s="95" t="e">
        <f t="shared" ca="1" si="24"/>
        <v>#NAME?</v>
      </c>
      <c r="L197" s="95" t="e">
        <f t="shared" ca="1" si="24"/>
        <v>#NAME?</v>
      </c>
      <c r="N197" s="95" t="e">
        <f t="shared" ca="1" si="26"/>
        <v>#NAME?</v>
      </c>
      <c r="O197" s="95" t="e">
        <f t="shared" ca="1" si="27"/>
        <v>#NAME?</v>
      </c>
    </row>
    <row r="198" spans="2:15">
      <c r="B198">
        <f t="shared" si="25"/>
        <v>25</v>
      </c>
      <c r="C198" s="95" t="e">
        <f t="shared" ca="1" si="24"/>
        <v>#NAME?</v>
      </c>
      <c r="D198" s="95" t="e">
        <f t="shared" ca="1" si="24"/>
        <v>#NAME?</v>
      </c>
      <c r="E198" s="95" t="e">
        <f t="shared" ca="1" si="24"/>
        <v>#NAME?</v>
      </c>
      <c r="F198" s="95" t="e">
        <f t="shared" ca="1" si="24"/>
        <v>#NAME?</v>
      </c>
      <c r="G198" s="95" t="e">
        <f t="shared" ca="1" si="24"/>
        <v>#NAME?</v>
      </c>
      <c r="H198" s="95" t="e">
        <f t="shared" ca="1" si="24"/>
        <v>#NAME?</v>
      </c>
      <c r="I198" s="95" t="e">
        <f t="shared" ca="1" si="24"/>
        <v>#NAME?</v>
      </c>
      <c r="J198" s="95" t="e">
        <f t="shared" ca="1" si="24"/>
        <v>#NAME?</v>
      </c>
      <c r="K198" s="95" t="e">
        <f t="shared" ca="1" si="24"/>
        <v>#NAME?</v>
      </c>
      <c r="L198" s="95" t="e">
        <f t="shared" ca="1" si="24"/>
        <v>#NAME?</v>
      </c>
      <c r="N198" s="95" t="e">
        <f t="shared" ca="1" si="26"/>
        <v>#NAME?</v>
      </c>
      <c r="O198" s="95" t="e">
        <f t="shared" ca="1" si="27"/>
        <v>#NAME?</v>
      </c>
    </row>
    <row r="199" spans="2:15">
      <c r="B199">
        <f t="shared" si="25"/>
        <v>26</v>
      </c>
      <c r="C199" s="95" t="e">
        <f t="shared" ca="1" si="24"/>
        <v>#NAME?</v>
      </c>
      <c r="D199" s="95" t="e">
        <f t="shared" ca="1" si="24"/>
        <v>#NAME?</v>
      </c>
      <c r="E199" s="95" t="e">
        <f t="shared" ca="1" si="24"/>
        <v>#NAME?</v>
      </c>
      <c r="F199" s="95" t="e">
        <f t="shared" ca="1" si="24"/>
        <v>#NAME?</v>
      </c>
      <c r="G199" s="95" t="e">
        <f t="shared" ca="1" si="24"/>
        <v>#NAME?</v>
      </c>
      <c r="H199" s="95" t="e">
        <f t="shared" ca="1" si="24"/>
        <v>#NAME?</v>
      </c>
      <c r="I199" s="95" t="e">
        <f t="shared" ca="1" si="24"/>
        <v>#NAME?</v>
      </c>
      <c r="J199" s="95" t="e">
        <f t="shared" ca="1" si="24"/>
        <v>#NAME?</v>
      </c>
      <c r="K199" s="95" t="e">
        <f t="shared" ca="1" si="24"/>
        <v>#NAME?</v>
      </c>
      <c r="L199" s="95" t="e">
        <f t="shared" ca="1" si="24"/>
        <v>#NAME?</v>
      </c>
      <c r="N199" s="95" t="e">
        <f t="shared" ca="1" si="26"/>
        <v>#NAME?</v>
      </c>
      <c r="O199" s="95" t="e">
        <f t="shared" ca="1" si="27"/>
        <v>#NAME?</v>
      </c>
    </row>
    <row r="200" spans="2:15">
      <c r="B200">
        <f t="shared" si="25"/>
        <v>27</v>
      </c>
      <c r="C200" s="95" t="e">
        <f t="shared" ca="1" si="24"/>
        <v>#NAME?</v>
      </c>
      <c r="D200" s="95" t="e">
        <f t="shared" ca="1" si="24"/>
        <v>#NAME?</v>
      </c>
      <c r="E200" s="95" t="e">
        <f t="shared" ca="1" si="24"/>
        <v>#NAME?</v>
      </c>
      <c r="F200" s="95" t="e">
        <f t="shared" ca="1" si="24"/>
        <v>#NAME?</v>
      </c>
      <c r="G200" s="95" t="e">
        <f t="shared" ca="1" si="24"/>
        <v>#NAME?</v>
      </c>
      <c r="H200" s="95" t="e">
        <f t="shared" ca="1" si="24"/>
        <v>#NAME?</v>
      </c>
      <c r="I200" s="95" t="e">
        <f t="shared" ca="1" si="24"/>
        <v>#NAME?</v>
      </c>
      <c r="J200" s="95" t="e">
        <f t="shared" ca="1" si="24"/>
        <v>#NAME?</v>
      </c>
      <c r="K200" s="95" t="e">
        <f t="shared" ca="1" si="24"/>
        <v>#NAME?</v>
      </c>
      <c r="L200" s="95" t="e">
        <f t="shared" ca="1" si="24"/>
        <v>#NAME?</v>
      </c>
      <c r="N200" s="95" t="e">
        <f t="shared" ca="1" si="26"/>
        <v>#NAME?</v>
      </c>
      <c r="O200" s="95" t="e">
        <f t="shared" ca="1" si="27"/>
        <v>#NAME?</v>
      </c>
    </row>
    <row r="201" spans="2:15">
      <c r="B201">
        <f t="shared" si="25"/>
        <v>28</v>
      </c>
      <c r="C201" s="95" t="e">
        <f t="shared" ca="1" si="24"/>
        <v>#NAME?</v>
      </c>
      <c r="D201" s="95" t="e">
        <f t="shared" ca="1" si="24"/>
        <v>#NAME?</v>
      </c>
      <c r="E201" s="95" t="e">
        <f t="shared" ca="1" si="24"/>
        <v>#NAME?</v>
      </c>
      <c r="F201" s="95" t="e">
        <f t="shared" ca="1" si="24"/>
        <v>#NAME?</v>
      </c>
      <c r="G201" s="95" t="e">
        <f t="shared" ca="1" si="24"/>
        <v>#NAME?</v>
      </c>
      <c r="H201" s="95" t="e">
        <f t="shared" ca="1" si="24"/>
        <v>#NAME?</v>
      </c>
      <c r="I201" s="95" t="e">
        <f t="shared" ca="1" si="24"/>
        <v>#NAME?</v>
      </c>
      <c r="J201" s="95" t="e">
        <f t="shared" ca="1" si="24"/>
        <v>#NAME?</v>
      </c>
      <c r="K201" s="95" t="e">
        <f t="shared" ca="1" si="24"/>
        <v>#NAME?</v>
      </c>
      <c r="L201" s="95" t="e">
        <f t="shared" ca="1" si="24"/>
        <v>#NAME?</v>
      </c>
      <c r="N201" s="95" t="e">
        <f t="shared" ca="1" si="26"/>
        <v>#NAME?</v>
      </c>
      <c r="O201" s="95" t="e">
        <f t="shared" ca="1" si="27"/>
        <v>#NAME?</v>
      </c>
    </row>
    <row r="202" spans="2:15">
      <c r="B202">
        <f t="shared" si="25"/>
        <v>29</v>
      </c>
      <c r="C202" s="95" t="e">
        <f t="shared" ca="1" si="24"/>
        <v>#NAME?</v>
      </c>
      <c r="D202" s="95" t="e">
        <f t="shared" ca="1" si="24"/>
        <v>#NAME?</v>
      </c>
      <c r="E202" s="95" t="e">
        <f t="shared" ca="1" si="24"/>
        <v>#NAME?</v>
      </c>
      <c r="F202" s="95" t="e">
        <f t="shared" ca="1" si="24"/>
        <v>#NAME?</v>
      </c>
      <c r="G202" s="95" t="e">
        <f t="shared" ca="1" si="24"/>
        <v>#NAME?</v>
      </c>
      <c r="H202" s="95" t="e">
        <f t="shared" ca="1" si="24"/>
        <v>#NAME?</v>
      </c>
      <c r="I202" s="95" t="e">
        <f t="shared" ca="1" si="24"/>
        <v>#NAME?</v>
      </c>
      <c r="J202" s="95" t="e">
        <f t="shared" ca="1" si="24"/>
        <v>#NAME?</v>
      </c>
      <c r="K202" s="95" t="e">
        <f t="shared" ca="1" si="24"/>
        <v>#NAME?</v>
      </c>
      <c r="L202" s="95" t="e">
        <f t="shared" ca="1" si="24"/>
        <v>#NAME?</v>
      </c>
      <c r="N202" s="95" t="e">
        <f t="shared" ca="1" si="26"/>
        <v>#NAME?</v>
      </c>
      <c r="O202" s="95" t="e">
        <f t="shared" ca="1" si="27"/>
        <v>#NAME?</v>
      </c>
    </row>
    <row r="203" spans="2:15">
      <c r="B203">
        <f t="shared" si="25"/>
        <v>30</v>
      </c>
      <c r="C203" s="95" t="e">
        <f t="shared" ca="1" si="24"/>
        <v>#NAME?</v>
      </c>
      <c r="D203" s="95" t="e">
        <f t="shared" ca="1" si="24"/>
        <v>#NAME?</v>
      </c>
      <c r="E203" s="95" t="e">
        <f t="shared" ca="1" si="24"/>
        <v>#NAME?</v>
      </c>
      <c r="F203" s="95" t="e">
        <f t="shared" ca="1" si="24"/>
        <v>#NAME?</v>
      </c>
      <c r="G203" s="95" t="e">
        <f t="shared" ca="1" si="24"/>
        <v>#NAME?</v>
      </c>
      <c r="H203" s="95" t="e">
        <f t="shared" ca="1" si="24"/>
        <v>#NAME?</v>
      </c>
      <c r="I203" s="95" t="e">
        <f t="shared" ca="1" si="24"/>
        <v>#NAME?</v>
      </c>
      <c r="J203" s="95" t="e">
        <f t="shared" ca="1" si="24"/>
        <v>#NAME?</v>
      </c>
      <c r="K203" s="95" t="e">
        <f t="shared" ca="1" si="24"/>
        <v>#NAME?</v>
      </c>
      <c r="L203" s="95" t="e">
        <f t="shared" ca="1" si="24"/>
        <v>#NAME?</v>
      </c>
      <c r="N203" s="95" t="e">
        <f t="shared" ca="1" si="26"/>
        <v>#NAME?</v>
      </c>
      <c r="O203" s="95" t="e">
        <f t="shared" ca="1" si="27"/>
        <v>#NAME?</v>
      </c>
    </row>
    <row r="205" spans="2:15">
      <c r="C205" s="96" t="s">
        <v>200</v>
      </c>
    </row>
    <row r="206" spans="2:15">
      <c r="D206" t="s">
        <v>201</v>
      </c>
    </row>
    <row r="207" spans="2:15">
      <c r="D207" t="s">
        <v>202</v>
      </c>
    </row>
    <row r="212" spans="3:13">
      <c r="C212" s="107" t="s">
        <v>207</v>
      </c>
      <c r="D212" s="107"/>
      <c r="E212" s="107"/>
      <c r="F212" s="107"/>
      <c r="G212" s="107"/>
      <c r="H212" s="107"/>
      <c r="I212" s="107"/>
      <c r="J212" s="107"/>
      <c r="K212" s="107"/>
      <c r="L212" s="107"/>
      <c r="M212" s="110"/>
    </row>
    <row r="213" spans="3:13">
      <c r="C213" s="107"/>
      <c r="D213" s="107"/>
      <c r="E213" s="107"/>
      <c r="F213" s="107"/>
      <c r="G213" s="107"/>
      <c r="H213" s="107"/>
      <c r="I213" s="107"/>
      <c r="J213" s="107"/>
      <c r="K213" s="107"/>
      <c r="L213" s="107"/>
      <c r="M213" s="110"/>
    </row>
    <row r="214" spans="3:13">
      <c r="C214" s="107" t="s">
        <v>208</v>
      </c>
      <c r="D214" s="107"/>
      <c r="E214" s="107"/>
      <c r="F214" s="107"/>
      <c r="G214" s="107"/>
      <c r="H214" s="107"/>
      <c r="I214" s="107"/>
      <c r="J214" s="107"/>
      <c r="K214" s="107"/>
      <c r="L214" s="107"/>
      <c r="M214" s="110"/>
    </row>
    <row r="215" spans="3:13">
      <c r="C215" s="107" t="s">
        <v>209</v>
      </c>
      <c r="D215" s="107"/>
      <c r="E215" s="107"/>
      <c r="F215" s="107"/>
      <c r="G215" s="107"/>
      <c r="H215" s="107"/>
      <c r="I215" s="107"/>
      <c r="J215" s="107"/>
      <c r="K215" s="107"/>
      <c r="L215" s="107"/>
      <c r="M215" s="110"/>
    </row>
    <row r="216" spans="3:13">
      <c r="C216" s="107" t="s">
        <v>210</v>
      </c>
      <c r="D216" s="107"/>
      <c r="E216" s="107"/>
      <c r="F216" s="107"/>
      <c r="G216" s="107"/>
      <c r="H216" s="107"/>
      <c r="I216" s="107"/>
      <c r="J216" s="107"/>
      <c r="K216" s="107"/>
      <c r="L216" s="107"/>
      <c r="M216" s="110"/>
    </row>
    <row r="217" spans="3:13">
      <c r="C217" s="107" t="s">
        <v>211</v>
      </c>
      <c r="D217" s="107"/>
      <c r="E217" s="107"/>
      <c r="F217" s="107"/>
      <c r="G217" s="107"/>
      <c r="H217" s="107"/>
      <c r="I217" s="107"/>
      <c r="J217" s="107"/>
      <c r="K217" s="107"/>
      <c r="L217" s="107"/>
      <c r="M217" s="110"/>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Sheet1</vt:lpstr>
      <vt:lpstr>Value Drivers</vt:lpstr>
      <vt:lpstr>MC-DCF</vt:lpstr>
      <vt:lpstr>MC-DCF Old</vt:lpstr>
      <vt:lpstr>Example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&lt;darshan4991@gmail.com&gt;</dc:creator>
  <cp:lastModifiedBy>darshan</cp:lastModifiedBy>
  <cp:lastPrinted>2020-10-22T21:52:20Z</cp:lastPrinted>
  <dcterms:created xsi:type="dcterms:W3CDTF">2016-02-01T00:49:06Z</dcterms:created>
  <dcterms:modified xsi:type="dcterms:W3CDTF">2021-02-17T08:47:31Z</dcterms:modified>
</cp:coreProperties>
</file>