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pose.cells.app.core\Apps\Aspose.Cells.Mortgage\Templates\"/>
    </mc:Choice>
  </mc:AlternateContent>
  <xr:revisionPtr revIDLastSave="0" documentId="13_ncr:1_{62834E80-1FEB-48E2-B465-F08451F4771F}" xr6:coauthVersionLast="47" xr6:coauthVersionMax="47" xr10:uidLastSave="{00000000-0000-0000-0000-000000000000}"/>
  <bookViews>
    <workbookView xWindow="-120" yWindow="-120" windowWidth="20730" windowHeight="11160" xr2:uid="{00453850-7AFB-4341-B91B-9DCB7F220430}"/>
  </bookViews>
  <sheets>
    <sheet name="Sheet1" sheetId="1" r:id="rId1"/>
  </sheets>
  <definedNames>
    <definedName name="_xlnm.Print_Area" localSheetId="0">Sheet1!$A$1:$D$29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18" i="1"/>
  <c r="C14" i="1"/>
  <c r="C26" i="1" s="1"/>
  <c r="C20" i="1"/>
  <c r="C22" i="1"/>
  <c r="C24" i="1"/>
  <c r="B24" i="1"/>
  <c r="B22" i="1"/>
  <c r="B20" i="1"/>
  <c r="C16" i="1"/>
  <c r="B16" i="1"/>
  <c r="B18" i="1"/>
  <c r="C27" i="1" s="1"/>
  <c r="B14" i="1" l="1"/>
  <c r="B26" i="1"/>
</calcChain>
</file>

<file path=xl/sharedStrings.xml><?xml version="1.0" encoding="utf-8"?>
<sst xmlns="http://schemas.openxmlformats.org/spreadsheetml/2006/main" count="24" uniqueCount="24">
  <si>
    <t>Mortgage Details</t>
  </si>
  <si>
    <t>Home value:</t>
  </si>
  <si>
    <t>Down payment:</t>
  </si>
  <si>
    <t>Loan amount:</t>
  </si>
  <si>
    <t>Property tax:</t>
  </si>
  <si>
    <t>Yearly Home Insurance:</t>
  </si>
  <si>
    <t>Monthly HOA Fee:</t>
  </si>
  <si>
    <t>Mortgage Repayment Summary</t>
  </si>
  <si>
    <t>Monthly Payment</t>
  </si>
  <si>
    <t>Down payment amount</t>
  </si>
  <si>
    <t>Down payment %</t>
  </si>
  <si>
    <t>Total Interest Paid</t>
  </si>
  <si>
    <t>Monthly Tax Paid</t>
  </si>
  <si>
    <t>Total Tax Paid</t>
  </si>
  <si>
    <t>Monthly Home Insurance</t>
  </si>
  <si>
    <t>Total Home Insurance</t>
  </si>
  <si>
    <t>Annual Payment Amount</t>
  </si>
  <si>
    <t>Total months</t>
  </si>
  <si>
    <t>Loan term (years):</t>
    <phoneticPr fontId="5" type="noConversion"/>
  </si>
  <si>
    <t>Interest rate:</t>
    <phoneticPr fontId="5" type="noConversion"/>
  </si>
  <si>
    <t>Total HOA fees</t>
    <phoneticPr fontId="5" type="noConversion"/>
  </si>
  <si>
    <t>Monthly HOA fees</t>
    <phoneticPr fontId="5" type="noConversion"/>
  </si>
  <si>
    <t>Start month:</t>
    <phoneticPr fontId="5" type="noConversion"/>
  </si>
  <si>
    <t>Loan pay-off month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</si>
</sst>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24" formatCode="\$#,##0_);[Red]\(\$#,##0\)"/>
    <numFmt numFmtId="26" formatCode="\$#,##0.00_);[Red]\(\$#,##0.00\)"/>
    <numFmt numFmtId="176" formatCode="[$-409]mmm\,\ yyyy;@"/>
  </numFmts>
  <fonts count="7" x14ac:knownFonts="1">
    <font>
      <sz val="11"/>
      <color theme="1"/>
      <name val="等线"/>
      <family val="2"/>
      <charset val="134"/>
      <scheme val="minor"/>
    </font>
    <font>
      <b/>
      <sz val="18"/>
      <color rgb="FF333333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9"/>
      <name val="等线"/>
      <family val="2"/>
      <charset val="134"/>
      <scheme val="minor"/>
    </font>
    <font>
      <b/>
      <sz val="15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24" fontId="4" fillId="0" borderId="1" xfId="0" applyNumberFormat="1" applyFont="1" applyBorder="1" applyAlignment="1">
      <alignment horizontal="left" vertical="center" wrapText="1"/>
    </xf>
    <xf numFmtId="26" fontId="6" fillId="2" borderId="2" xfId="0" applyNumberFormat="1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10" fontId="4" fillId="0" borderId="1" xfId="0" applyNumberFormat="1" applyFont="1" applyBorder="1" applyAlignment="1">
      <alignment horizontal="left" vertical="center" wrapText="1"/>
    </xf>
    <xf numFmtId="10" fontId="6" fillId="2" borderId="2" xfId="0" applyNumberFormat="1" applyFont="1" applyFill="1" applyBorder="1" applyAlignment="1">
      <alignment horizontal="left" vertical="center" wrapText="1"/>
    </xf>
    <xf numFmtId="0" fontId="6" fillId="2" borderId="2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6" fillId="2" borderId="2" xfId="0" applyNumberFormat="1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8180F-A231-4915-9764-2FCF3D66283F}">
  <dimension ref="B1:C27"/>
  <sheetViews>
    <sheetView tabSelected="1" workbookViewId="0"/>
  </sheetViews>
  <sheetFormatPr defaultRowHeight="14.25" x14ac:dyDescent="0.2"/>
  <cols>
    <col min="2" max="3" width="32.375" customWidth="1"/>
    <col min="6" max="6" width="15.875" customWidth="1"/>
  </cols>
  <sheetData>
    <row r="1" spans="2:3" ht="31.5" customHeight="1" x14ac:dyDescent="0.2">
      <c r="B1" s="11" t="s">
        <v>0</v>
      </c>
      <c r="C1" s="11"/>
    </row>
    <row r="2" spans="2:3" ht="18.75" customHeight="1" x14ac:dyDescent="0.2">
      <c r="B2" s="1" t="s">
        <v>1</v>
      </c>
      <c r="C2" s="2">
        <v>300000</v>
      </c>
    </row>
    <row r="3" spans="2:3" ht="18.75" customHeight="1" x14ac:dyDescent="0.2">
      <c r="B3" s="1" t="s">
        <v>2</v>
      </c>
      <c r="C3" s="2">
        <v>60000</v>
      </c>
    </row>
    <row r="4" spans="2:3" ht="18.75" customHeight="1" x14ac:dyDescent="0.2">
      <c r="B4" s="1" t="s">
        <v>3</v>
      </c>
      <c r="C4" s="2">
        <f>C2-C3</f>
        <v>240000</v>
      </c>
    </row>
    <row r="5" spans="2:3" ht="18.75" customHeight="1" x14ac:dyDescent="0.2">
      <c r="B5" s="1" t="s">
        <v>19</v>
      </c>
      <c r="C5" s="5">
        <v>3.7999999999999999E-2</v>
      </c>
    </row>
    <row r="6" spans="2:3" ht="18.75" customHeight="1" x14ac:dyDescent="0.2">
      <c r="B6" s="1" t="s">
        <v>18</v>
      </c>
      <c r="C6" s="8">
        <v>30</v>
      </c>
    </row>
    <row r="7" spans="2:3" ht="18.75" customHeight="1" x14ac:dyDescent="0.2">
      <c r="B7" s="1" t="s">
        <v>22</v>
      </c>
      <c r="C7" s="9">
        <v>44348</v>
      </c>
    </row>
    <row r="8" spans="2:3" ht="18.75" customHeight="1" x14ac:dyDescent="0.2">
      <c r="B8" s="1" t="s">
        <v>4</v>
      </c>
      <c r="C8" s="2">
        <v>2400</v>
      </c>
    </row>
    <row r="9" spans="2:3" ht="18.75" customHeight="1" x14ac:dyDescent="0.2">
      <c r="B9" s="1" t="s">
        <v>5</v>
      </c>
      <c r="C9" s="2">
        <v>1000</v>
      </c>
    </row>
    <row r="10" spans="2:3" ht="18.75" customHeight="1" x14ac:dyDescent="0.2">
      <c r="B10" s="1" t="s">
        <v>6</v>
      </c>
      <c r="C10" s="2">
        <v>0</v>
      </c>
    </row>
    <row r="13" spans="2:3" ht="31.5" customHeight="1" x14ac:dyDescent="0.2">
      <c r="B13" s="11" t="s">
        <v>7</v>
      </c>
      <c r="C13" s="11"/>
    </row>
    <row r="14" spans="2:3" ht="19.5" x14ac:dyDescent="0.2">
      <c r="B14" s="3">
        <f>((C14+C4)/C6+C8+C9)/12 + C10</f>
        <v>1401.6309757203046</v>
      </c>
      <c r="C14" s="3">
        <f>-CUMIPMT(C5/12, B18, C4, 1, C6*12, 0)</f>
        <v>162587.15125930964</v>
      </c>
    </row>
    <row r="15" spans="2:3" ht="19.5" customHeight="1" x14ac:dyDescent="0.2">
      <c r="B15" s="4" t="s">
        <v>8</v>
      </c>
      <c r="C15" s="4" t="s">
        <v>11</v>
      </c>
    </row>
    <row r="16" spans="2:3" ht="19.5" x14ac:dyDescent="0.2">
      <c r="B16" s="3">
        <f>C3</f>
        <v>60000</v>
      </c>
      <c r="C16" s="6">
        <f>C3/C2</f>
        <v>0.2</v>
      </c>
    </row>
    <row r="17" spans="2:3" ht="19.5" customHeight="1" x14ac:dyDescent="0.2">
      <c r="B17" s="4" t="s">
        <v>9</v>
      </c>
      <c r="C17" s="4" t="s">
        <v>10</v>
      </c>
    </row>
    <row r="18" spans="2:3" ht="19.5" x14ac:dyDescent="0.2">
      <c r="B18" s="7">
        <f>C6 * 12</f>
        <v>360</v>
      </c>
      <c r="C18" s="10">
        <f>EDATE(C7, C6*12-1)</f>
        <v>55274</v>
      </c>
    </row>
    <row r="19" spans="2:3" ht="19.5" customHeight="1" x14ac:dyDescent="0.2">
      <c r="B19" s="4" t="s">
        <v>17</v>
      </c>
      <c r="C19" s="4" t="s">
        <v>23</v>
      </c>
    </row>
    <row r="20" spans="2:3" ht="19.5" x14ac:dyDescent="0.2">
      <c r="B20" s="3">
        <f>C8/12</f>
        <v>200</v>
      </c>
      <c r="C20" s="3">
        <f>B20*C6*12</f>
        <v>72000</v>
      </c>
    </row>
    <row r="21" spans="2:3" ht="19.5" customHeight="1" x14ac:dyDescent="0.2">
      <c r="B21" s="4" t="s">
        <v>12</v>
      </c>
      <c r="C21" s="4" t="s">
        <v>13</v>
      </c>
    </row>
    <row r="22" spans="2:3" ht="19.5" x14ac:dyDescent="0.2">
      <c r="B22" s="3">
        <f>C9/12</f>
        <v>83.333333333333329</v>
      </c>
      <c r="C22" s="3">
        <f>B22*C6*12</f>
        <v>30000</v>
      </c>
    </row>
    <row r="23" spans="2:3" ht="19.5" customHeight="1" x14ac:dyDescent="0.2">
      <c r="B23" s="4" t="s">
        <v>14</v>
      </c>
      <c r="C23" s="4" t="s">
        <v>15</v>
      </c>
    </row>
    <row r="24" spans="2:3" ht="19.5" customHeight="1" x14ac:dyDescent="0.2">
      <c r="B24" s="3">
        <f>C10</f>
        <v>0</v>
      </c>
      <c r="C24" s="3">
        <f>C10*C6*12</f>
        <v>0</v>
      </c>
    </row>
    <row r="25" spans="2:3" ht="19.5" customHeight="1" x14ac:dyDescent="0.2">
      <c r="B25" s="4" t="s">
        <v>21</v>
      </c>
      <c r="C25" s="4" t="s">
        <v>20</v>
      </c>
    </row>
    <row r="26" spans="2:3" ht="19.5" x14ac:dyDescent="0.2">
      <c r="B26" s="3">
        <f>((C14+C4)/C6+C8+C9) + C10 * 12</f>
        <v>16819.571708643656</v>
      </c>
      <c r="C26" s="3">
        <f>(C14+C4+(C8+C9)*C6+C10*C6*12)</f>
        <v>504587.15125930961</v>
      </c>
    </row>
    <row r="27" spans="2:3" ht="19.5" customHeight="1" x14ac:dyDescent="0.2">
      <c r="B27" s="4" t="s">
        <v>16</v>
      </c>
      <c r="C27" s="4" t="str">
        <f>"Total of " &amp; B18 &amp;" Payments"</f>
        <v>Total of 360 Payments</v>
      </c>
    </row>
  </sheetData>
  <mergeCells count="2">
    <mergeCell ref="B13:C13"/>
    <mergeCell ref="B1:C1"/>
  </mergeCells>
  <phoneticPr fontId="5" type="noConversion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liuyue</cp:lastModifiedBy>
  <cp:lastPrinted>2021-06-02T01:53:08Z</cp:lastPrinted>
  <dcterms:created xsi:type="dcterms:W3CDTF">2021-06-01T09:37:19Z</dcterms:created>
  <dcterms:modified xsi:type="dcterms:W3CDTF">2021-06-04T04:28:31Z</dcterms:modified>
</cp:coreProperties>
</file>