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ocuments\School work\Year 10\Maths\"/>
    </mc:Choice>
  </mc:AlternateContent>
  <xr:revisionPtr revIDLastSave="0" documentId="13_ncr:1_{EFC6409C-F77D-4A21-A52B-7A458E752AE1}" xr6:coauthVersionLast="38" xr6:coauthVersionMax="38" xr10:uidLastSave="{00000000-0000-0000-0000-000000000000}"/>
  <bookViews>
    <workbookView xWindow="0" yWindow="0" windowWidth="28800" windowHeight="12225" xr2:uid="{4D7259AC-11DC-4C5E-AC61-B6CA93A9E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G47" i="1"/>
  <c r="J47" i="1"/>
  <c r="J18" i="1"/>
  <c r="J39" i="1" l="1"/>
  <c r="G39" i="1"/>
  <c r="J44" i="1" l="1"/>
  <c r="J45" i="1" s="1"/>
  <c r="G44" i="1"/>
  <c r="G45" i="1" s="1"/>
  <c r="J38" i="1"/>
  <c r="J25" i="1"/>
  <c r="G18" i="1"/>
  <c r="J6" i="1"/>
  <c r="G38" i="1"/>
  <c r="G25" i="1"/>
  <c r="G6" i="1"/>
  <c r="B5" i="1"/>
  <c r="B7" i="1" s="1"/>
  <c r="G48" i="1" l="1"/>
  <c r="B8" i="1"/>
  <c r="B9" i="1" s="1"/>
  <c r="G52" i="1" l="1"/>
  <c r="J48" i="1"/>
  <c r="J52" i="1" s="1"/>
  <c r="M3" i="1"/>
  <c r="P3" i="1"/>
  <c r="J51" i="1"/>
  <c r="J49" i="1"/>
  <c r="G51" i="1"/>
  <c r="M4" i="1" s="1"/>
  <c r="G49" i="1"/>
  <c r="J53" i="1" l="1"/>
  <c r="P4" i="1"/>
  <c r="G53" i="1"/>
  <c r="M5" i="1" l="1"/>
  <c r="M7" i="1"/>
  <c r="P5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Stephenson</author>
  </authors>
  <commentList>
    <comment ref="B3" authorId="0" shapeId="0" xr:uid="{FB1CC998-7586-417A-A3CA-102A7BAB9474}">
      <text>
        <r>
          <rPr>
            <b/>
            <sz val="9"/>
            <color indexed="81"/>
            <rFont val="Tahoma"/>
            <family val="2"/>
          </rPr>
          <t>Mark Stephenson:</t>
        </r>
        <r>
          <rPr>
            <sz val="9"/>
            <color indexed="81"/>
            <rFont val="Tahoma"/>
            <family val="2"/>
          </rPr>
          <t xml:space="preserve">
Part time job working for a Butcher, no apprenticeship</t>
        </r>
      </text>
    </comment>
    <comment ref="L5" authorId="0" shapeId="0" xr:uid="{6FAA0B48-8C11-4876-BA6D-4E6F261C36D5}">
      <text>
        <r>
          <rPr>
            <b/>
            <sz val="9"/>
            <color indexed="81"/>
            <rFont val="Tahoma"/>
            <charset val="1"/>
          </rPr>
          <t>Mark Stephenson:</t>
        </r>
        <r>
          <rPr>
            <sz val="9"/>
            <color indexed="81"/>
            <rFont val="Tahoma"/>
            <charset val="1"/>
          </rPr>
          <t xml:space="preserve">
This is the amount I must pay after my parents have paid their share.</t>
        </r>
      </text>
    </comment>
    <comment ref="O5" authorId="0" shapeId="0" xr:uid="{714ECAE3-F869-4B62-9440-C23894D2DF33}">
      <text>
        <r>
          <rPr>
            <b/>
            <sz val="9"/>
            <color indexed="81"/>
            <rFont val="Tahoma"/>
            <charset val="1"/>
          </rPr>
          <t>Mark Stephenson:</t>
        </r>
        <r>
          <rPr>
            <sz val="9"/>
            <color indexed="81"/>
            <rFont val="Tahoma"/>
            <charset val="1"/>
          </rPr>
          <t xml:space="preserve">
refer to comment on L5</t>
        </r>
      </text>
    </comment>
    <comment ref="L7" authorId="0" shapeId="0" xr:uid="{ABC5CEE4-B1D0-4773-A059-28DF0965A06B}">
      <text>
        <r>
          <rPr>
            <b/>
            <sz val="9"/>
            <color indexed="81"/>
            <rFont val="Tahoma"/>
            <charset val="1"/>
          </rPr>
          <t>Mark Stephenson:</t>
        </r>
        <r>
          <rPr>
            <sz val="9"/>
            <color indexed="81"/>
            <rFont val="Tahoma"/>
            <charset val="1"/>
          </rPr>
          <t xml:space="preserve">
This was determined by taking my Net Income and taking away my Net Expenditure</t>
        </r>
      </text>
    </comment>
    <comment ref="O7" authorId="0" shapeId="0" xr:uid="{76D5F40C-8B0C-4CED-AD53-9061AE1AC8A8}">
      <text>
        <r>
          <rPr>
            <b/>
            <sz val="9"/>
            <color indexed="81"/>
            <rFont val="Tahoma"/>
            <charset val="1"/>
          </rPr>
          <t>Mark Stephenson:</t>
        </r>
        <r>
          <rPr>
            <sz val="9"/>
            <color indexed="81"/>
            <rFont val="Tahoma"/>
            <charset val="1"/>
          </rPr>
          <t xml:space="preserve">
Refer to comment in L7</t>
        </r>
      </text>
    </comment>
    <comment ref="B8" authorId="0" shapeId="0" xr:uid="{1B60EA0C-DF23-4EC5-946F-07FF3FC7E388}">
      <text>
        <r>
          <rPr>
            <b/>
            <sz val="9"/>
            <color indexed="81"/>
            <rFont val="Tahoma"/>
            <family val="2"/>
          </rPr>
          <t>Mark Stephenson:</t>
        </r>
        <r>
          <rPr>
            <sz val="9"/>
            <color indexed="81"/>
            <rFont val="Tahoma"/>
            <family val="2"/>
          </rPr>
          <t xml:space="preserve">
Figured out using 2012-2013 Tax Rates</t>
        </r>
      </text>
    </comment>
    <comment ref="F39" authorId="0" shapeId="0" xr:uid="{4FEEF9FE-B012-495B-AE7D-C8493EC26C58}">
      <text>
        <r>
          <rPr>
            <b/>
            <sz val="9"/>
            <color indexed="81"/>
            <rFont val="Tahoma"/>
            <family val="2"/>
          </rPr>
          <t>Mark Stephenson:</t>
        </r>
        <r>
          <rPr>
            <sz val="9"/>
            <color indexed="81"/>
            <rFont val="Tahoma"/>
            <family val="2"/>
          </rPr>
          <t xml:space="preserve">
All of these foods could be bought once a week, but to stay consistent within the table, it has been converted to per month, by multiplying the total by 52, then divided by 12</t>
        </r>
      </text>
    </comment>
    <comment ref="I39" authorId="0" shapeId="0" xr:uid="{6D9DB83D-38DE-4577-A710-940B53DBD77F}">
      <text>
        <r>
          <rPr>
            <b/>
            <sz val="9"/>
            <color indexed="81"/>
            <rFont val="Tahoma"/>
            <family val="2"/>
          </rPr>
          <t>Mark Stephenson:</t>
        </r>
        <r>
          <rPr>
            <sz val="9"/>
            <color indexed="81"/>
            <rFont val="Tahoma"/>
            <family val="2"/>
          </rPr>
          <t xml:space="preserve">
Refer to comment in F39</t>
        </r>
      </text>
    </comment>
    <comment ref="F45" authorId="0" shapeId="0" xr:uid="{84B08E02-0498-4D74-B084-DCB69B16CCE8}">
      <text>
        <r>
          <rPr>
            <b/>
            <sz val="9"/>
            <color indexed="81"/>
            <rFont val="Tahoma"/>
            <family val="2"/>
          </rPr>
          <t>Mark Stephenson:</t>
        </r>
        <r>
          <rPr>
            <sz val="9"/>
            <color indexed="81"/>
            <rFont val="Tahoma"/>
            <family val="2"/>
          </rPr>
          <t xml:space="preserve">
As I would not purchase a new set of shoes and clothes every month, I have divided the answer by 12 to average it out as if they were purchased once a year, and spread out the cost over each month equally.</t>
        </r>
      </text>
    </comment>
    <comment ref="I45" authorId="0" shapeId="0" xr:uid="{ABFB1BCD-9F63-49FA-8E9A-5DE0641BFEDA}">
      <text>
        <r>
          <rPr>
            <b/>
            <sz val="9"/>
            <color indexed="81"/>
            <rFont val="Tahoma"/>
            <family val="2"/>
          </rPr>
          <t>Mark Stephenson:</t>
        </r>
        <r>
          <rPr>
            <sz val="9"/>
            <color indexed="81"/>
            <rFont val="Tahoma"/>
            <family val="2"/>
          </rPr>
          <t xml:space="preserve">
Refer to comment on F45</t>
        </r>
      </text>
    </comment>
  </commentList>
</comments>
</file>

<file path=xl/sharedStrings.xml><?xml version="1.0" encoding="utf-8"?>
<sst xmlns="http://schemas.openxmlformats.org/spreadsheetml/2006/main" count="128" uniqueCount="70">
  <si>
    <t>Maths Applications Investigation 1, Finance</t>
  </si>
  <si>
    <t>Money from Part time job</t>
  </si>
  <si>
    <t>Hourly Pay</t>
  </si>
  <si>
    <t>Hours Worked</t>
  </si>
  <si>
    <t>Fortnightly Pay</t>
  </si>
  <si>
    <t>Annual Gross Income</t>
  </si>
  <si>
    <t>Annual Tax</t>
  </si>
  <si>
    <t>Annual Net Income</t>
  </si>
  <si>
    <t>Austudy Income/fortnighty</t>
  </si>
  <si>
    <t>Housing</t>
  </si>
  <si>
    <t>Food</t>
  </si>
  <si>
    <t>Clothes</t>
  </si>
  <si>
    <r>
      <rPr>
        <b/>
        <sz val="12"/>
        <color theme="1"/>
        <rFont val="Calibri"/>
        <family val="2"/>
        <scheme val="minor"/>
      </rPr>
      <t>Perth Expenses</t>
    </r>
    <r>
      <rPr>
        <sz val="12"/>
        <color theme="1"/>
        <rFont val="Calibri"/>
        <family val="2"/>
        <scheme val="minor"/>
      </rPr>
      <t xml:space="preserve"> </t>
    </r>
  </si>
  <si>
    <t>FIXED</t>
  </si>
  <si>
    <t>Monthly rent for 85m^2 NORMAL AREA</t>
  </si>
  <si>
    <t>Internet 8 mbps 1 Month</t>
  </si>
  <si>
    <t>1 month Gym Membership</t>
  </si>
  <si>
    <t>VARIABLES</t>
  </si>
  <si>
    <t>Total:</t>
  </si>
  <si>
    <t>Utilities, 1 month in 85m^2 (2 people)</t>
  </si>
  <si>
    <t>Laundry detergent 3L</t>
  </si>
  <si>
    <t>Monthly Public Transport ticket</t>
  </si>
  <si>
    <t>Taxi Trip</t>
  </si>
  <si>
    <t>Deoderant, roll on, 50ml</t>
  </si>
  <si>
    <t>Shampoo 400ml</t>
  </si>
  <si>
    <t>4 rolls of toilet paper</t>
  </si>
  <si>
    <t>Tube of toothpaste</t>
  </si>
  <si>
    <t>Standard men's haircut</t>
  </si>
  <si>
    <t>DESCRETIONARY</t>
  </si>
  <si>
    <t>Basic dinner out for 2 in pub</t>
  </si>
  <si>
    <t>2 tickets to the movies</t>
  </si>
  <si>
    <t>2 tickets to the theater</t>
  </si>
  <si>
    <t>Cuppuccino in expat area</t>
  </si>
  <si>
    <t>1 beer in pub (500 ml)</t>
  </si>
  <si>
    <t>Cold and Flu medicine for 6 days</t>
  </si>
  <si>
    <t>FOOD</t>
  </si>
  <si>
    <t>Basic Lunchtime meal</t>
  </si>
  <si>
    <t>Combo meal from fast food chain</t>
  </si>
  <si>
    <t>500g of Chicken Breasts</t>
  </si>
  <si>
    <t>1 litre of whole fat milk</t>
  </si>
  <si>
    <t>12 eggs, large</t>
  </si>
  <si>
    <t>1kg Tomatoes</t>
  </si>
  <si>
    <t>500g of cheese</t>
  </si>
  <si>
    <t>1kg of apples</t>
  </si>
  <si>
    <t>1kg of potatoes</t>
  </si>
  <si>
    <t>2 litres of Coca Cola</t>
  </si>
  <si>
    <t>Bread for 2 for 1 day</t>
  </si>
  <si>
    <t>Sydney Expenses</t>
  </si>
  <si>
    <t>CLOTHES</t>
  </si>
  <si>
    <t>Total (WEEKLY):</t>
  </si>
  <si>
    <t>Total (MONTHLY):</t>
  </si>
  <si>
    <t>1 pair of Jeans</t>
  </si>
  <si>
    <t>1 pair of sport shoes</t>
  </si>
  <si>
    <t>1 shirt</t>
  </si>
  <si>
    <t>Total (MONTHLY :</t>
  </si>
  <si>
    <t xml:space="preserve">Total (YEARLY): </t>
  </si>
  <si>
    <t>MONTHLY EXPENSES</t>
  </si>
  <si>
    <t>DIFFERENTIAL PRICE</t>
  </si>
  <si>
    <t>Parents pay everything in BLUE</t>
  </si>
  <si>
    <t>Cost of Living to be defined as:</t>
  </si>
  <si>
    <t>PARENTAL PAYMENT (MONTHLY)</t>
  </si>
  <si>
    <t>YEARLY EXPENSES</t>
  </si>
  <si>
    <t>PARENTAL PAYMENT (YEARLY)</t>
  </si>
  <si>
    <t>Annual Gross Expenditure</t>
  </si>
  <si>
    <t>Annual Net Expenditure</t>
  </si>
  <si>
    <t>PERTH</t>
  </si>
  <si>
    <t>SYDNEY</t>
  </si>
  <si>
    <t>Annual Profit</t>
  </si>
  <si>
    <t>PAID BY PARENTS FOR PERTH RATES</t>
  </si>
  <si>
    <t>Perth and Sydney Net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</si>
</sst>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ont="1"/>
    <xf numFmtId="2" fontId="2" fillId="0" borderId="0" xfId="0" applyNumberFormat="1" applyFont="1"/>
    <xf numFmtId="0" fontId="1" fillId="3" borderId="0" xfId="2"/>
    <xf numFmtId="0" fontId="1" fillId="3" borderId="1" xfId="2" applyBorder="1"/>
    <xf numFmtId="0" fontId="1" fillId="2" borderId="0" xfId="1"/>
    <xf numFmtId="0" fontId="0" fillId="2" borderId="0" xfId="1" applyFont="1"/>
    <xf numFmtId="2" fontId="0" fillId="0" borderId="0" xfId="0" applyNumberFormat="1" applyFont="1"/>
  </cellXfs>
  <cellStyles count="3">
    <cellStyle name="40% - Accent1" xfId="1" builtinId="31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DCC4-29B9-4E1C-A3B2-697195623901}">
  <dimension ref="A1:P53"/>
  <sheetViews>
    <sheetView tabSelected="1" zoomScaleNormal="100" workbookViewId="0">
      <selection activeCell="D1" sqref="D1"/>
    </sheetView>
  </sheetViews>
  <sheetFormatPr defaultRowHeight="15" x14ac:dyDescent="0.25"/>
  <cols>
    <col min="1" max="1" width="32.5703125" customWidth="1"/>
    <col min="2" max="2" width="9.5703125" bestFit="1" customWidth="1"/>
    <col min="6" max="6" width="36.5703125" customWidth="1"/>
    <col min="9" max="9" width="36.5703125" customWidth="1"/>
    <col min="12" max="12" width="23.5703125" customWidth="1"/>
    <col min="14" max="14" width="9.140625" customWidth="1"/>
    <col min="15" max="15" width="23.5703125" customWidth="1"/>
  </cols>
  <sheetData>
    <row r="1" spans="1:16" ht="18.75" x14ac:dyDescent="0.3">
      <c r="A1" s="2" t="s">
        <v>0</v>
      </c>
      <c r="F1" s="1" t="s">
        <v>12</v>
      </c>
      <c r="I1" s="3" t="s">
        <v>47</v>
      </c>
    </row>
    <row r="2" spans="1:16" ht="15.75" x14ac:dyDescent="0.25">
      <c r="A2" s="3" t="s">
        <v>1</v>
      </c>
      <c r="F2" s="9" t="s">
        <v>13</v>
      </c>
      <c r="I2" s="9" t="s">
        <v>13</v>
      </c>
      <c r="L2" s="6" t="s">
        <v>65</v>
      </c>
      <c r="O2" s="6" t="s">
        <v>66</v>
      </c>
    </row>
    <row r="3" spans="1:16" x14ac:dyDescent="0.25">
      <c r="A3" t="s">
        <v>2</v>
      </c>
      <c r="B3" s="5">
        <v>16.3</v>
      </c>
      <c r="F3" s="11" t="s">
        <v>14</v>
      </c>
      <c r="G3" s="5">
        <v>1558</v>
      </c>
      <c r="I3" s="11" t="s">
        <v>14</v>
      </c>
      <c r="J3" s="5">
        <v>2743</v>
      </c>
      <c r="L3" t="s">
        <v>7</v>
      </c>
      <c r="M3" s="5">
        <f>B9</f>
        <v>21371.636000000002</v>
      </c>
      <c r="O3" t="s">
        <v>7</v>
      </c>
      <c r="P3" s="5">
        <f>B9</f>
        <v>21371.636000000002</v>
      </c>
    </row>
    <row r="4" spans="1:16" x14ac:dyDescent="0.25">
      <c r="A4" t="s">
        <v>3</v>
      </c>
      <c r="B4" s="4">
        <v>13</v>
      </c>
      <c r="F4" s="11" t="s">
        <v>15</v>
      </c>
      <c r="G4" s="5">
        <v>58</v>
      </c>
      <c r="I4" s="11" t="s">
        <v>15</v>
      </c>
      <c r="J4" s="5">
        <v>62</v>
      </c>
      <c r="L4" t="s">
        <v>63</v>
      </c>
      <c r="M4">
        <f>G51</f>
        <v>35588.639999999999</v>
      </c>
      <c r="O4" t="s">
        <v>63</v>
      </c>
      <c r="P4">
        <f>J51</f>
        <v>49091.68</v>
      </c>
    </row>
    <row r="5" spans="1:16" x14ac:dyDescent="0.25">
      <c r="A5" t="s">
        <v>4</v>
      </c>
      <c r="B5" s="5">
        <f>2*(B3*B4)</f>
        <v>423.8</v>
      </c>
      <c r="F5" s="11" t="s">
        <v>16</v>
      </c>
      <c r="G5" s="5">
        <v>44</v>
      </c>
      <c r="I5" s="11" t="s">
        <v>16</v>
      </c>
      <c r="J5" s="5">
        <v>94</v>
      </c>
      <c r="L5" t="s">
        <v>64</v>
      </c>
      <c r="M5" s="5">
        <f>G53</f>
        <v>5732.4000000000015</v>
      </c>
      <c r="O5" t="s">
        <v>64</v>
      </c>
      <c r="P5">
        <f>J53</f>
        <v>19235.440000000002</v>
      </c>
    </row>
    <row r="6" spans="1:16" x14ac:dyDescent="0.25">
      <c r="A6" t="s">
        <v>8</v>
      </c>
      <c r="B6" s="5">
        <v>426.8</v>
      </c>
      <c r="F6" s="6" t="s">
        <v>18</v>
      </c>
      <c r="G6" s="8">
        <f>G3+G4+G5</f>
        <v>1660</v>
      </c>
      <c r="I6" s="6" t="s">
        <v>18</v>
      </c>
      <c r="J6" s="8">
        <f>J3+J4+J5</f>
        <v>2899</v>
      </c>
    </row>
    <row r="7" spans="1:16" x14ac:dyDescent="0.25">
      <c r="A7" t="s">
        <v>5</v>
      </c>
      <c r="B7" s="5">
        <f>26*(B5+B6)</f>
        <v>22115.600000000002</v>
      </c>
      <c r="F7" s="9" t="s">
        <v>17</v>
      </c>
      <c r="G7" s="5"/>
      <c r="I7" s="9" t="s">
        <v>17</v>
      </c>
      <c r="L7" t="s">
        <v>67</v>
      </c>
      <c r="M7" s="8">
        <f>B9-G53</f>
        <v>15639.236000000001</v>
      </c>
      <c r="O7" t="s">
        <v>67</v>
      </c>
      <c r="P7" s="8">
        <f>B9-J53</f>
        <v>2136.1959999999999</v>
      </c>
    </row>
    <row r="8" spans="1:16" x14ac:dyDescent="0.25">
      <c r="A8" t="s">
        <v>6</v>
      </c>
      <c r="B8" s="5">
        <f>(B7-18200)*0.19</f>
        <v>743.9640000000004</v>
      </c>
      <c r="F8" s="12" t="s">
        <v>19</v>
      </c>
      <c r="G8" s="5">
        <v>526</v>
      </c>
      <c r="I8" s="11" t="s">
        <v>19</v>
      </c>
      <c r="J8" s="5">
        <v>289</v>
      </c>
    </row>
    <row r="9" spans="1:16" x14ac:dyDescent="0.25">
      <c r="A9" t="s">
        <v>7</v>
      </c>
      <c r="B9" s="8">
        <f>B7-B8</f>
        <v>21371.636000000002</v>
      </c>
      <c r="F9" t="s">
        <v>20</v>
      </c>
      <c r="G9" s="5">
        <v>12</v>
      </c>
      <c r="I9" t="s">
        <v>20</v>
      </c>
      <c r="J9" s="5">
        <v>11</v>
      </c>
    </row>
    <row r="10" spans="1:16" x14ac:dyDescent="0.25">
      <c r="F10" t="s">
        <v>21</v>
      </c>
      <c r="G10" s="5">
        <v>80</v>
      </c>
      <c r="I10" t="s">
        <v>21</v>
      </c>
      <c r="J10" s="5">
        <v>165</v>
      </c>
      <c r="L10" t="s">
        <v>69</v>
      </c>
    </row>
    <row r="11" spans="1:16" x14ac:dyDescent="0.25">
      <c r="A11" s="6" t="s">
        <v>59</v>
      </c>
      <c r="F11" t="s">
        <v>22</v>
      </c>
      <c r="G11" s="5">
        <v>20</v>
      </c>
      <c r="I11" t="s">
        <v>22</v>
      </c>
      <c r="J11" s="5">
        <v>28</v>
      </c>
      <c r="L11" s="6">
        <f>J51-G51</f>
        <v>13503.04</v>
      </c>
    </row>
    <row r="12" spans="1:16" x14ac:dyDescent="0.25">
      <c r="A12" t="s">
        <v>9</v>
      </c>
      <c r="F12" t="s">
        <v>23</v>
      </c>
      <c r="G12" s="5">
        <v>4.8</v>
      </c>
      <c r="I12" t="s">
        <v>23</v>
      </c>
      <c r="J12" s="5">
        <v>5.81</v>
      </c>
    </row>
    <row r="13" spans="1:16" x14ac:dyDescent="0.25">
      <c r="A13" t="s">
        <v>10</v>
      </c>
      <c r="F13" t="s">
        <v>24</v>
      </c>
      <c r="G13" s="5">
        <v>6</v>
      </c>
      <c r="I13" t="s">
        <v>24</v>
      </c>
      <c r="J13" s="5">
        <v>8</v>
      </c>
    </row>
    <row r="14" spans="1:16" x14ac:dyDescent="0.25">
      <c r="A14" t="s">
        <v>11</v>
      </c>
      <c r="F14" t="s">
        <v>25</v>
      </c>
      <c r="G14" s="5">
        <v>3.39</v>
      </c>
      <c r="I14" t="s">
        <v>25</v>
      </c>
      <c r="J14" s="5">
        <v>3.28</v>
      </c>
    </row>
    <row r="15" spans="1:16" x14ac:dyDescent="0.25">
      <c r="A15" s="6" t="s">
        <v>68</v>
      </c>
      <c r="F15" t="s">
        <v>26</v>
      </c>
      <c r="G15" s="5">
        <v>3.52</v>
      </c>
      <c r="I15" t="s">
        <v>26</v>
      </c>
      <c r="J15" s="5">
        <v>3.94</v>
      </c>
    </row>
    <row r="16" spans="1:16" x14ac:dyDescent="0.25">
      <c r="A16" t="s">
        <v>58</v>
      </c>
      <c r="F16" t="s">
        <v>27</v>
      </c>
      <c r="G16" s="5">
        <v>28</v>
      </c>
      <c r="I16" t="s">
        <v>27</v>
      </c>
      <c r="J16" s="5">
        <v>31</v>
      </c>
    </row>
    <row r="17" spans="6:10" x14ac:dyDescent="0.25">
      <c r="F17" t="s">
        <v>34</v>
      </c>
      <c r="G17" s="5">
        <v>10</v>
      </c>
      <c r="I17" t="s">
        <v>34</v>
      </c>
      <c r="J17" s="5">
        <v>9</v>
      </c>
    </row>
    <row r="18" spans="6:10" x14ac:dyDescent="0.25">
      <c r="F18" s="6" t="s">
        <v>18</v>
      </c>
      <c r="G18" s="8">
        <f>G8+G9+G10+G11+G12+G13+G14+G15+G16+G17</f>
        <v>693.70999999999992</v>
      </c>
      <c r="I18" s="6" t="s">
        <v>18</v>
      </c>
      <c r="J18" s="8">
        <f>J8+J9+J10+J11+J12+J13+J14+J15+J16+J17</f>
        <v>554.03</v>
      </c>
    </row>
    <row r="19" spans="6:10" x14ac:dyDescent="0.25">
      <c r="F19" s="9" t="s">
        <v>28</v>
      </c>
      <c r="I19" s="9" t="s">
        <v>28</v>
      </c>
    </row>
    <row r="20" spans="6:10" x14ac:dyDescent="0.25">
      <c r="F20" s="7" t="s">
        <v>29</v>
      </c>
      <c r="G20" s="5">
        <v>64</v>
      </c>
      <c r="I20" s="7" t="s">
        <v>29</v>
      </c>
      <c r="J20" s="5">
        <v>56</v>
      </c>
    </row>
    <row r="21" spans="6:10" x14ac:dyDescent="0.25">
      <c r="F21" s="7" t="s">
        <v>30</v>
      </c>
      <c r="G21" s="5">
        <v>35</v>
      </c>
      <c r="I21" s="7" t="s">
        <v>30</v>
      </c>
      <c r="J21" s="5">
        <v>38</v>
      </c>
    </row>
    <row r="22" spans="6:10" x14ac:dyDescent="0.25">
      <c r="F22" s="7" t="s">
        <v>31</v>
      </c>
      <c r="G22" s="5">
        <v>195</v>
      </c>
      <c r="I22" s="7" t="s">
        <v>31</v>
      </c>
      <c r="J22" s="5">
        <v>197</v>
      </c>
    </row>
    <row r="23" spans="6:10" x14ac:dyDescent="0.25">
      <c r="F23" s="7" t="s">
        <v>32</v>
      </c>
      <c r="G23" s="5">
        <v>4.99</v>
      </c>
      <c r="I23" s="7" t="s">
        <v>32</v>
      </c>
      <c r="J23" s="5">
        <v>4.47</v>
      </c>
    </row>
    <row r="24" spans="6:10" x14ac:dyDescent="0.25">
      <c r="F24" s="7" t="s">
        <v>33</v>
      </c>
      <c r="G24" s="5">
        <v>11</v>
      </c>
      <c r="I24" s="7" t="s">
        <v>33</v>
      </c>
      <c r="J24" s="5">
        <v>9</v>
      </c>
    </row>
    <row r="25" spans="6:10" x14ac:dyDescent="0.25">
      <c r="F25" s="6" t="s">
        <v>18</v>
      </c>
      <c r="G25" s="8">
        <f>G20+G21+G22+G23+G24</f>
        <v>309.99</v>
      </c>
      <c r="I25" s="6" t="s">
        <v>18</v>
      </c>
      <c r="J25" s="8">
        <f>J20+J21+J22+J23+J24</f>
        <v>304.47000000000003</v>
      </c>
    </row>
    <row r="26" spans="6:10" x14ac:dyDescent="0.25">
      <c r="F26" s="10" t="s">
        <v>35</v>
      </c>
      <c r="I26" s="9" t="s">
        <v>35</v>
      </c>
    </row>
    <row r="27" spans="6:10" x14ac:dyDescent="0.25">
      <c r="F27" s="11" t="s">
        <v>36</v>
      </c>
      <c r="G27" s="5">
        <v>17</v>
      </c>
      <c r="I27" s="11" t="s">
        <v>36</v>
      </c>
      <c r="J27" s="5">
        <v>16</v>
      </c>
    </row>
    <row r="28" spans="6:10" x14ac:dyDescent="0.25">
      <c r="F28" s="11" t="s">
        <v>37</v>
      </c>
      <c r="G28" s="5">
        <v>11</v>
      </c>
      <c r="I28" s="11" t="s">
        <v>37</v>
      </c>
      <c r="J28" s="5">
        <v>11</v>
      </c>
    </row>
    <row r="29" spans="6:10" x14ac:dyDescent="0.25">
      <c r="F29" s="11" t="s">
        <v>38</v>
      </c>
      <c r="G29" s="5">
        <v>5.82</v>
      </c>
      <c r="I29" s="11" t="s">
        <v>38</v>
      </c>
      <c r="J29" s="5">
        <v>7</v>
      </c>
    </row>
    <row r="30" spans="6:10" x14ac:dyDescent="0.25">
      <c r="F30" s="11" t="s">
        <v>39</v>
      </c>
      <c r="G30" s="5">
        <v>1.25</v>
      </c>
      <c r="I30" s="11" t="s">
        <v>39</v>
      </c>
      <c r="J30" s="5">
        <v>1.44</v>
      </c>
    </row>
    <row r="31" spans="6:10" x14ac:dyDescent="0.25">
      <c r="F31" s="11" t="s">
        <v>40</v>
      </c>
      <c r="G31" s="5">
        <v>5.17</v>
      </c>
      <c r="I31" s="11" t="s">
        <v>40</v>
      </c>
      <c r="J31" s="5">
        <v>6</v>
      </c>
    </row>
    <row r="32" spans="6:10" x14ac:dyDescent="0.25">
      <c r="F32" s="11" t="s">
        <v>41</v>
      </c>
      <c r="G32" s="5">
        <v>4.29</v>
      </c>
      <c r="I32" s="11" t="s">
        <v>41</v>
      </c>
      <c r="J32" s="5">
        <v>5.2</v>
      </c>
    </row>
    <row r="33" spans="6:10" x14ac:dyDescent="0.25">
      <c r="F33" s="11" t="s">
        <v>42</v>
      </c>
      <c r="G33" s="5">
        <v>8</v>
      </c>
      <c r="I33" s="11" t="s">
        <v>42</v>
      </c>
      <c r="J33" s="5">
        <v>11</v>
      </c>
    </row>
    <row r="34" spans="6:10" x14ac:dyDescent="0.25">
      <c r="F34" s="11" t="s">
        <v>43</v>
      </c>
      <c r="G34" s="5">
        <v>4.29</v>
      </c>
      <c r="I34" s="11" t="s">
        <v>43</v>
      </c>
      <c r="J34" s="5">
        <v>4.3499999999999996</v>
      </c>
    </row>
    <row r="35" spans="6:10" x14ac:dyDescent="0.25">
      <c r="F35" s="11" t="s">
        <v>44</v>
      </c>
      <c r="G35" s="5">
        <v>2.64</v>
      </c>
      <c r="I35" s="11" t="s">
        <v>44</v>
      </c>
      <c r="J35" s="5">
        <v>3.5</v>
      </c>
    </row>
    <row r="36" spans="6:10" x14ac:dyDescent="0.25">
      <c r="F36" s="11" t="s">
        <v>45</v>
      </c>
      <c r="G36" s="5">
        <v>3.45</v>
      </c>
      <c r="I36" s="11" t="s">
        <v>45</v>
      </c>
      <c r="J36" s="5">
        <v>3.35</v>
      </c>
    </row>
    <row r="37" spans="6:10" x14ac:dyDescent="0.25">
      <c r="F37" s="11" t="s">
        <v>46</v>
      </c>
      <c r="G37" s="5">
        <v>1.96</v>
      </c>
      <c r="I37" s="11" t="s">
        <v>46</v>
      </c>
      <c r="J37" s="5">
        <v>2.75</v>
      </c>
    </row>
    <row r="38" spans="6:10" x14ac:dyDescent="0.25">
      <c r="F38" s="6" t="s">
        <v>49</v>
      </c>
      <c r="G38" s="8">
        <f>G27+G28+G29+G30+G31+G32+G33+G34+G35+G36+G37</f>
        <v>64.87</v>
      </c>
      <c r="I38" s="6" t="s">
        <v>49</v>
      </c>
      <c r="J38" s="8">
        <f>J27+J28+J29+J30+J31+J32+J33+J34+J35+J36+J37</f>
        <v>71.59</v>
      </c>
    </row>
    <row r="39" spans="6:10" x14ac:dyDescent="0.25">
      <c r="F39" s="6" t="s">
        <v>50</v>
      </c>
      <c r="G39" s="6">
        <f>(G38*52)/12</f>
        <v>281.10333333333335</v>
      </c>
      <c r="I39" s="6" t="s">
        <v>50</v>
      </c>
      <c r="J39" s="6">
        <f>(J38*52)/12</f>
        <v>310.22333333333336</v>
      </c>
    </row>
    <row r="40" spans="6:10" x14ac:dyDescent="0.25">
      <c r="F40" s="9" t="s">
        <v>48</v>
      </c>
      <c r="I40" s="9" t="s">
        <v>48</v>
      </c>
    </row>
    <row r="41" spans="6:10" x14ac:dyDescent="0.25">
      <c r="F41" s="11" t="s">
        <v>51</v>
      </c>
      <c r="G41" s="5">
        <v>99</v>
      </c>
      <c r="I41" s="11" t="s">
        <v>51</v>
      </c>
      <c r="J41" s="5">
        <v>111</v>
      </c>
    </row>
    <row r="42" spans="6:10" x14ac:dyDescent="0.25">
      <c r="F42" s="11" t="s">
        <v>52</v>
      </c>
      <c r="G42" s="5">
        <v>137</v>
      </c>
      <c r="I42" s="11" t="s">
        <v>52</v>
      </c>
      <c r="J42" s="5">
        <v>153</v>
      </c>
    </row>
    <row r="43" spans="6:10" x14ac:dyDescent="0.25">
      <c r="F43" s="11" t="s">
        <v>53</v>
      </c>
      <c r="G43" s="5">
        <v>15</v>
      </c>
      <c r="I43" s="11" t="s">
        <v>53</v>
      </c>
      <c r="J43" s="5">
        <v>15</v>
      </c>
    </row>
    <row r="44" spans="6:10" x14ac:dyDescent="0.25">
      <c r="F44" s="6" t="s">
        <v>55</v>
      </c>
      <c r="G44" s="8">
        <f>G41+G42+G43</f>
        <v>251</v>
      </c>
      <c r="I44" s="6" t="s">
        <v>55</v>
      </c>
      <c r="J44" s="8">
        <f>J41+J42+J43</f>
        <v>279</v>
      </c>
    </row>
    <row r="45" spans="6:10" x14ac:dyDescent="0.25">
      <c r="F45" s="6" t="s">
        <v>54</v>
      </c>
      <c r="G45" s="8">
        <f>G44/12</f>
        <v>20.916666666666668</v>
      </c>
      <c r="I45" s="6" t="s">
        <v>54</v>
      </c>
      <c r="J45" s="8">
        <f>J44/12</f>
        <v>23.25</v>
      </c>
    </row>
    <row r="47" spans="6:10" x14ac:dyDescent="0.25">
      <c r="F47" s="6" t="s">
        <v>56</v>
      </c>
      <c r="G47" s="13">
        <f>G6+G18+G25+G39+G45</f>
        <v>2965.72</v>
      </c>
      <c r="I47" s="6" t="s">
        <v>56</v>
      </c>
      <c r="J47" s="5">
        <f>J6+J18+J25+J39+J45</f>
        <v>4090.9733333333334</v>
      </c>
    </row>
    <row r="48" spans="6:10" x14ac:dyDescent="0.25">
      <c r="F48" s="6" t="s">
        <v>60</v>
      </c>
      <c r="G48" s="13">
        <f>G6+G8+G39+G45</f>
        <v>2488.02</v>
      </c>
      <c r="I48" s="6" t="s">
        <v>60</v>
      </c>
      <c r="J48" s="5">
        <f>G48</f>
        <v>2488.02</v>
      </c>
    </row>
    <row r="49" spans="6:10" x14ac:dyDescent="0.25">
      <c r="F49" s="6" t="s">
        <v>57</v>
      </c>
      <c r="G49" s="8">
        <f>G47-G48</f>
        <v>477.69999999999982</v>
      </c>
      <c r="I49" s="6" t="s">
        <v>57</v>
      </c>
      <c r="J49" s="8">
        <f>J47-J48</f>
        <v>1602.9533333333334</v>
      </c>
    </row>
    <row r="51" spans="6:10" x14ac:dyDescent="0.25">
      <c r="F51" s="6" t="s">
        <v>61</v>
      </c>
      <c r="G51">
        <f>G47*12</f>
        <v>35588.639999999999</v>
      </c>
      <c r="I51" s="6" t="s">
        <v>61</v>
      </c>
      <c r="J51">
        <f>J47*12</f>
        <v>49091.68</v>
      </c>
    </row>
    <row r="52" spans="6:10" x14ac:dyDescent="0.25">
      <c r="F52" s="6" t="s">
        <v>62</v>
      </c>
      <c r="G52">
        <f>G48*12</f>
        <v>29856.239999999998</v>
      </c>
      <c r="I52" s="6" t="s">
        <v>62</v>
      </c>
      <c r="J52">
        <f>J48*12</f>
        <v>29856.239999999998</v>
      </c>
    </row>
    <row r="53" spans="6:10" x14ac:dyDescent="0.25">
      <c r="F53" s="6" t="s">
        <v>57</v>
      </c>
      <c r="G53" s="8">
        <f>G51-G52</f>
        <v>5732.4000000000015</v>
      </c>
      <c r="I53" s="6" t="s">
        <v>57</v>
      </c>
      <c r="J53" s="6">
        <f>J51-J52</f>
        <v>19235.440000000002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Stephenson</dc:creator>
  <cp:lastModifiedBy>Mark Stephenson</cp:lastModifiedBy>
  <dcterms:created xsi:type="dcterms:W3CDTF">2018-11-25T10:34:42Z</dcterms:created>
  <dcterms:modified xsi:type="dcterms:W3CDTF">2018-11-26T14:54:15Z</dcterms:modified>
</cp:coreProperties>
</file>