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360" yWindow="100" windowWidth="24720" windowHeight="141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D100" i="1"/>
  <c r="D83" i="1"/>
  <c r="M11" i="1"/>
  <c r="B96" i="1"/>
  <c r="M12" i="1"/>
  <c r="B97" i="1"/>
  <c r="M13" i="1"/>
  <c r="B98" i="1"/>
  <c r="M14" i="1"/>
  <c r="B99" i="1"/>
  <c r="M15" i="1"/>
  <c r="B100" i="1"/>
  <c r="M16" i="1"/>
  <c r="B101" i="1"/>
  <c r="M10" i="1"/>
  <c r="B95" i="1"/>
  <c r="B11" i="1"/>
  <c r="M22" i="1"/>
  <c r="A96" i="1"/>
  <c r="B12" i="1"/>
  <c r="M23" i="1"/>
  <c r="A97" i="1"/>
  <c r="B13" i="1"/>
  <c r="M24" i="1"/>
  <c r="A98" i="1"/>
  <c r="B14" i="1"/>
  <c r="M25" i="1"/>
  <c r="A99" i="1"/>
  <c r="B15" i="1"/>
  <c r="M26" i="1"/>
  <c r="A100" i="1"/>
  <c r="B16" i="1"/>
  <c r="M27" i="1"/>
  <c r="A101" i="1"/>
  <c r="M21" i="1"/>
  <c r="A95" i="1"/>
  <c r="D67" i="1"/>
  <c r="L11" i="1"/>
  <c r="B79" i="1"/>
  <c r="L12" i="1"/>
  <c r="B80" i="1"/>
  <c r="L13" i="1"/>
  <c r="B81" i="1"/>
  <c r="L14" i="1"/>
  <c r="B82" i="1"/>
  <c r="L15" i="1"/>
  <c r="B83" i="1"/>
  <c r="L16" i="1"/>
  <c r="B84" i="1"/>
  <c r="L10" i="1"/>
  <c r="B78" i="1"/>
  <c r="L22" i="1"/>
  <c r="A79" i="1"/>
  <c r="L23" i="1"/>
  <c r="A80" i="1"/>
  <c r="L24" i="1"/>
  <c r="A81" i="1"/>
  <c r="L25" i="1"/>
  <c r="A82" i="1"/>
  <c r="L26" i="1"/>
  <c r="A83" i="1"/>
  <c r="L27" i="1"/>
  <c r="A84" i="1"/>
  <c r="L21" i="1"/>
  <c r="A78" i="1"/>
  <c r="D52" i="1"/>
  <c r="D36" i="1"/>
  <c r="K11" i="1"/>
  <c r="B63" i="1"/>
  <c r="K12" i="1"/>
  <c r="B64" i="1"/>
  <c r="K13" i="1"/>
  <c r="B65" i="1"/>
  <c r="K14" i="1"/>
  <c r="B66" i="1"/>
  <c r="K15" i="1"/>
  <c r="B67" i="1"/>
  <c r="K16" i="1"/>
  <c r="B68" i="1"/>
  <c r="K10" i="1"/>
  <c r="B62" i="1"/>
  <c r="K27" i="1"/>
  <c r="A68" i="1"/>
  <c r="K22" i="1"/>
  <c r="A63" i="1"/>
  <c r="K23" i="1"/>
  <c r="A64" i="1"/>
  <c r="K24" i="1"/>
  <c r="A65" i="1"/>
  <c r="K25" i="1"/>
  <c r="A66" i="1"/>
  <c r="K26" i="1"/>
  <c r="A67" i="1"/>
  <c r="K21" i="1"/>
  <c r="A62" i="1"/>
  <c r="J11" i="1"/>
  <c r="B48" i="1"/>
  <c r="J12" i="1"/>
  <c r="B49" i="1"/>
  <c r="J13" i="1"/>
  <c r="B50" i="1"/>
  <c r="J14" i="1"/>
  <c r="B51" i="1"/>
  <c r="J15" i="1"/>
  <c r="B52" i="1"/>
  <c r="J16" i="1"/>
  <c r="B53" i="1"/>
  <c r="J10" i="1"/>
  <c r="B47" i="1"/>
  <c r="J22" i="1"/>
  <c r="A48" i="1"/>
  <c r="J23" i="1"/>
  <c r="A49" i="1"/>
  <c r="J24" i="1"/>
  <c r="A50" i="1"/>
  <c r="J25" i="1"/>
  <c r="A51" i="1"/>
  <c r="J26" i="1"/>
  <c r="A52" i="1"/>
  <c r="J27" i="1"/>
  <c r="A53" i="1"/>
  <c r="J21" i="1"/>
  <c r="A47" i="1"/>
  <c r="I11" i="1"/>
  <c r="B33" i="1"/>
  <c r="I12" i="1"/>
  <c r="B34" i="1"/>
  <c r="I13" i="1"/>
  <c r="B35" i="1"/>
  <c r="I14" i="1"/>
  <c r="B36" i="1"/>
  <c r="I15" i="1"/>
  <c r="B37" i="1"/>
  <c r="I16" i="1"/>
  <c r="B38" i="1"/>
  <c r="I10" i="1"/>
  <c r="B32" i="1"/>
  <c r="I22" i="1"/>
  <c r="A33" i="1"/>
  <c r="I23" i="1"/>
  <c r="A34" i="1"/>
  <c r="I24" i="1"/>
  <c r="A35" i="1"/>
  <c r="I25" i="1"/>
  <c r="A36" i="1"/>
  <c r="I26" i="1"/>
  <c r="A37" i="1"/>
  <c r="I27" i="1"/>
  <c r="A38" i="1"/>
  <c r="I21" i="1"/>
  <c r="A32" i="1"/>
</calcChain>
</file>

<file path=xl/sharedStrings.xml><?xml version="1.0" encoding="utf-8"?>
<sst xmlns="http://schemas.openxmlformats.org/spreadsheetml/2006/main" count="25" uniqueCount="17">
  <si>
    <t>Dist along ruler (cm)</t>
  </si>
  <si>
    <t>Load (g)</t>
  </si>
  <si>
    <t>Forces at the distance along the ruler from the top of the ruler (N)</t>
  </si>
  <si>
    <t>Length of ruler (cm)</t>
  </si>
  <si>
    <t>Yr 12 Physics Equilibium Investgation</t>
  </si>
  <si>
    <t>String attached at point of ruler (cm)</t>
  </si>
  <si>
    <t>Perp length of string (cm)</t>
  </si>
  <si>
    <t>Dist to pivot along the ruler (cm)</t>
  </si>
  <si>
    <t xml:space="preserve">ACM (Nm)   </t>
  </si>
  <si>
    <t>F r</t>
  </si>
  <si>
    <t>CM (Nm)  due to Load</t>
  </si>
  <si>
    <t>y- intercept</t>
  </si>
  <si>
    <t>Angle of ruler from the horizontal in radians</t>
  </si>
  <si>
    <t>Angle of ruler from the horizontal in degrees</t>
  </si>
  <si>
    <t>Measured mass of ruler (g)</t>
  </si>
  <si>
    <r>
      <t>Lx9.8/1000 x d xcos 45</t>
    </r>
    <r>
      <rPr>
        <sz val="11"/>
        <color theme="1"/>
        <rFont val="Calibri"/>
        <family val="2"/>
      </rPr>
      <t>°</t>
    </r>
  </si>
  <si>
    <t>Mass of ruler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</si>
</sst>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2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ACM vs CM for Load of 100 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550053726505663"/>
                  <c:y val="-0.000327772078277962"/>
                </c:manualLayout>
              </c:layout>
              <c:numFmt formatCode="General" sourceLinked="0"/>
            </c:trendlineLbl>
          </c:trendline>
          <c:xVal>
            <c:numRef>
              <c:f>Sheet1!$A$32:$A$38</c:f>
              <c:numCache>
                <c:formatCode>0.00</c:formatCode>
                <c:ptCount val="7"/>
                <c:pt idx="0">
                  <c:v>0.346482322781408</c:v>
                </c:pt>
                <c:pt idx="1">
                  <c:v>0.311834090503268</c:v>
                </c:pt>
                <c:pt idx="2">
                  <c:v>0.277185858225127</c:v>
                </c:pt>
                <c:pt idx="3">
                  <c:v>0.242537625946986</c:v>
                </c:pt>
                <c:pt idx="4">
                  <c:v>0.207889393668845</c:v>
                </c:pt>
                <c:pt idx="5">
                  <c:v>0.173241161390704</c:v>
                </c:pt>
                <c:pt idx="6">
                  <c:v>0.138592929112563</c:v>
                </c:pt>
              </c:numCache>
            </c:numRef>
          </c:xVal>
          <c:yVal>
            <c:numRef>
              <c:f>Sheet1!$B$32:$B$38</c:f>
              <c:numCache>
                <c:formatCode>0.00</c:formatCode>
                <c:ptCount val="7"/>
                <c:pt idx="0">
                  <c:v>0.7125</c:v>
                </c:pt>
                <c:pt idx="1">
                  <c:v>0.684</c:v>
                </c:pt>
                <c:pt idx="2">
                  <c:v>0.6555</c:v>
                </c:pt>
                <c:pt idx="3">
                  <c:v>0.61275</c:v>
                </c:pt>
                <c:pt idx="4">
                  <c:v>0.57</c:v>
                </c:pt>
                <c:pt idx="5">
                  <c:v>0.5415</c:v>
                </c:pt>
                <c:pt idx="6">
                  <c:v>0.513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832680"/>
        <c:axId val="2070503896"/>
      </c:scatterChart>
      <c:valAx>
        <c:axId val="212183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CM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070503896"/>
        <c:crosses val="autoZero"/>
        <c:crossBetween val="midCat"/>
      </c:valAx>
      <c:valAx>
        <c:axId val="2070503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ACM (Nm)</a:t>
                </a:r>
              </a:p>
            </c:rich>
          </c:tx>
          <c:layout>
            <c:manualLayout>
              <c:xMode val="edge"/>
              <c:yMode val="edge"/>
              <c:x val="0.0328113348247576"/>
              <c:y val="0.520551309308028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2121832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ACM vs CM for Load of 200 g</a:t>
            </a:r>
            <a:endParaRPr lang="en-A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340157520127754"/>
                  <c:y val="-0.0149486807220345"/>
                </c:manualLayout>
              </c:layout>
              <c:numFmt formatCode="General" sourceLinked="0"/>
            </c:trendlineLbl>
          </c:trendline>
          <c:xVal>
            <c:numRef>
              <c:f>Sheet1!$A$47:$A$53</c:f>
              <c:numCache>
                <c:formatCode>0.00</c:formatCode>
                <c:ptCount val="7"/>
                <c:pt idx="0">
                  <c:v>0.692964645562817</c:v>
                </c:pt>
                <c:pt idx="1">
                  <c:v>0.623668181006535</c:v>
                </c:pt>
                <c:pt idx="2">
                  <c:v>0.554371716450253</c:v>
                </c:pt>
                <c:pt idx="3">
                  <c:v>0.485075251893972</c:v>
                </c:pt>
                <c:pt idx="4">
                  <c:v>0.41577878733769</c:v>
                </c:pt>
                <c:pt idx="5">
                  <c:v>0.346482322781408</c:v>
                </c:pt>
                <c:pt idx="6">
                  <c:v>0.277185858225127</c:v>
                </c:pt>
              </c:numCache>
            </c:numRef>
          </c:xVal>
          <c:yVal>
            <c:numRef>
              <c:f>Sheet1!$B$47:$B$53</c:f>
              <c:numCache>
                <c:formatCode>0.00</c:formatCode>
                <c:ptCount val="7"/>
                <c:pt idx="0">
                  <c:v>1.0545</c:v>
                </c:pt>
                <c:pt idx="1">
                  <c:v>0.9975</c:v>
                </c:pt>
                <c:pt idx="2">
                  <c:v>0.9405</c:v>
                </c:pt>
                <c:pt idx="3">
                  <c:v>0.855</c:v>
                </c:pt>
                <c:pt idx="4">
                  <c:v>0.78375</c:v>
                </c:pt>
                <c:pt idx="5">
                  <c:v>0.741</c:v>
                </c:pt>
                <c:pt idx="6">
                  <c:v>0.6555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47336"/>
        <c:axId val="2121843960"/>
      </c:scatterChart>
      <c:valAx>
        <c:axId val="212174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CM (Nm)</a:t>
                </a:r>
              </a:p>
            </c:rich>
          </c:tx>
          <c:layout>
            <c:manualLayout>
              <c:xMode val="edge"/>
              <c:yMode val="edge"/>
              <c:x val="0.423387139107612"/>
              <c:y val="0.87868037328667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2121843960"/>
        <c:crosses val="autoZero"/>
        <c:crossBetween val="midCat"/>
      </c:valAx>
      <c:valAx>
        <c:axId val="2121843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ACM</a:t>
                </a:r>
                <a:r>
                  <a:rPr lang="en-US" baseline="0"/>
                  <a:t> (</a:t>
                </a:r>
                <a:r>
                  <a:rPr lang="en-US"/>
                  <a:t>Nm)</a:t>
                </a:r>
              </a:p>
            </c:rich>
          </c:tx>
          <c:layout>
            <c:manualLayout>
              <c:xMode val="edge"/>
              <c:yMode val="edge"/>
              <c:x val="0.0305555555555556"/>
              <c:y val="0.367154782735491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2121747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ACM vs CM for Load of 250 g</a:t>
            </a:r>
            <a:endParaRPr lang="en-A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701359777549586"/>
                  <c:y val="-0.000369989598972593"/>
                </c:manualLayout>
              </c:layout>
              <c:numFmt formatCode="General" sourceLinked="0"/>
            </c:trendlineLbl>
          </c:trendline>
          <c:xVal>
            <c:numRef>
              <c:f>Sheet1!$A$62:$A$68</c:f>
              <c:numCache>
                <c:formatCode>0.00</c:formatCode>
                <c:ptCount val="7"/>
                <c:pt idx="0">
                  <c:v>0.866205806953521</c:v>
                </c:pt>
                <c:pt idx="1">
                  <c:v>0.779585226258169</c:v>
                </c:pt>
                <c:pt idx="2">
                  <c:v>0.692964645562817</c:v>
                </c:pt>
                <c:pt idx="3">
                  <c:v>0.606344064867465</c:v>
                </c:pt>
                <c:pt idx="4">
                  <c:v>0.519723484172112</c:v>
                </c:pt>
                <c:pt idx="5">
                  <c:v>0.43310290347676</c:v>
                </c:pt>
                <c:pt idx="6">
                  <c:v>0.346482322781408</c:v>
                </c:pt>
              </c:numCache>
            </c:numRef>
          </c:xVal>
          <c:yVal>
            <c:numRef>
              <c:f>Sheet1!$B$62:$B$68</c:f>
              <c:numCache>
                <c:formatCode>0.00</c:formatCode>
                <c:ptCount val="7"/>
                <c:pt idx="0">
                  <c:v>1.254</c:v>
                </c:pt>
                <c:pt idx="1">
                  <c:v>1.1685</c:v>
                </c:pt>
                <c:pt idx="2">
                  <c:v>1.06875</c:v>
                </c:pt>
                <c:pt idx="3">
                  <c:v>0.969</c:v>
                </c:pt>
                <c:pt idx="4">
                  <c:v>0.89775</c:v>
                </c:pt>
                <c:pt idx="5">
                  <c:v>0.798</c:v>
                </c:pt>
                <c:pt idx="6">
                  <c:v>0.72675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10824"/>
        <c:axId val="2070419656"/>
      </c:scatterChart>
      <c:valAx>
        <c:axId val="207081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CM (Nm)</a:t>
                </a:r>
              </a:p>
            </c:rich>
          </c:tx>
          <c:layout>
            <c:manualLayout>
              <c:xMode val="edge"/>
              <c:yMode val="edge"/>
              <c:x val="0.463965139391238"/>
              <c:y val="0.87976126843703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2070419656"/>
        <c:crosses val="autoZero"/>
        <c:crossBetween val="midCat"/>
      </c:valAx>
      <c:valAx>
        <c:axId val="2070419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ACM (Nm)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070810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ACM vs CM for Load of 300 g</a:t>
            </a:r>
            <a:endParaRPr lang="en-AU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Sheet1!$A$78:$A$84</c:f>
              <c:numCache>
                <c:formatCode>0.00</c:formatCode>
                <c:ptCount val="7"/>
                <c:pt idx="0">
                  <c:v>1.039446968344225</c:v>
                </c:pt>
                <c:pt idx="1">
                  <c:v>0.935502271509803</c:v>
                </c:pt>
                <c:pt idx="2">
                  <c:v>0.83155757467538</c:v>
                </c:pt>
                <c:pt idx="3">
                  <c:v>0.727612877840957</c:v>
                </c:pt>
                <c:pt idx="4">
                  <c:v>0.623668181006535</c:v>
                </c:pt>
                <c:pt idx="5">
                  <c:v>0.519723484172113</c:v>
                </c:pt>
                <c:pt idx="6">
                  <c:v>0.41577878733769</c:v>
                </c:pt>
              </c:numCache>
            </c:numRef>
          </c:xVal>
          <c:yVal>
            <c:numRef>
              <c:f>Sheet1!$B$78:$B$84</c:f>
              <c:numCache>
                <c:formatCode>0.00</c:formatCode>
                <c:ptCount val="7"/>
                <c:pt idx="0">
                  <c:v>1.425</c:v>
                </c:pt>
                <c:pt idx="1">
                  <c:v>1.3395</c:v>
                </c:pt>
                <c:pt idx="2">
                  <c:v>1.21125</c:v>
                </c:pt>
                <c:pt idx="3">
                  <c:v>1.1115</c:v>
                </c:pt>
                <c:pt idx="4">
                  <c:v>0.9975</c:v>
                </c:pt>
                <c:pt idx="5">
                  <c:v>0.89775</c:v>
                </c:pt>
                <c:pt idx="6">
                  <c:v>0.798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73048"/>
        <c:axId val="2121758328"/>
      </c:scatterChart>
      <c:valAx>
        <c:axId val="212177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CM (Nm)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21758328"/>
        <c:crosses val="autoZero"/>
        <c:crossBetween val="midCat"/>
      </c:valAx>
      <c:valAx>
        <c:axId val="2121758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ACM (Nm)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21773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ACM vs CM for Load of 350 g</a:t>
            </a:r>
            <a:endParaRPr lang="en-AU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366386701662292"/>
                  <c:y val="-0.000359069699620881"/>
                </c:manualLayout>
              </c:layout>
              <c:numFmt formatCode="General" sourceLinked="0"/>
            </c:trendlineLbl>
          </c:trendline>
          <c:xVal>
            <c:numRef>
              <c:f>Sheet1!$A$95:$A$101</c:f>
              <c:numCache>
                <c:formatCode>0.00</c:formatCode>
                <c:ptCount val="7"/>
                <c:pt idx="0">
                  <c:v>1.21268812973493</c:v>
                </c:pt>
                <c:pt idx="1">
                  <c:v>1.091419316761436</c:v>
                </c:pt>
                <c:pt idx="2">
                  <c:v>0.970150503787944</c:v>
                </c:pt>
                <c:pt idx="3">
                  <c:v>0.84888169081445</c:v>
                </c:pt>
                <c:pt idx="4">
                  <c:v>0.727612877840957</c:v>
                </c:pt>
                <c:pt idx="5">
                  <c:v>0.606344064867465</c:v>
                </c:pt>
                <c:pt idx="6">
                  <c:v>0.485075251893972</c:v>
                </c:pt>
              </c:numCache>
            </c:numRef>
          </c:xVal>
          <c:yVal>
            <c:numRef>
              <c:f>Sheet1!$B$95:$B$101</c:f>
              <c:numCache>
                <c:formatCode>0.00</c:formatCode>
                <c:ptCount val="7"/>
                <c:pt idx="0">
                  <c:v>1.63875</c:v>
                </c:pt>
                <c:pt idx="1">
                  <c:v>1.482</c:v>
                </c:pt>
                <c:pt idx="2">
                  <c:v>1.368</c:v>
                </c:pt>
                <c:pt idx="3">
                  <c:v>1.23975</c:v>
                </c:pt>
                <c:pt idx="4">
                  <c:v>1.12575</c:v>
                </c:pt>
                <c:pt idx="5">
                  <c:v>0.9975</c:v>
                </c:pt>
                <c:pt idx="6">
                  <c:v>0.8835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06184"/>
        <c:axId val="2126111624"/>
      </c:scatterChart>
      <c:valAx>
        <c:axId val="212610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CM (Nm)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26111624"/>
        <c:crosses val="autoZero"/>
        <c:crossBetween val="midCat"/>
      </c:valAx>
      <c:valAx>
        <c:axId val="2126111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ACM (Nm)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26106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28</xdr:row>
      <xdr:rowOff>133350</xdr:rowOff>
    </xdr:from>
    <xdr:to>
      <xdr:col>12</xdr:col>
      <xdr:colOff>490537</xdr:colOff>
      <xdr:row>44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45</xdr:row>
      <xdr:rowOff>114300</xdr:rowOff>
    </xdr:from>
    <xdr:to>
      <xdr:col>12</xdr:col>
      <xdr:colOff>481012</xdr:colOff>
      <xdr:row>59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514349</xdr:colOff>
      <xdr:row>61</xdr:row>
      <xdr:rowOff>28574</xdr:rowOff>
    </xdr:from>
    <xdr:to>
      <xdr:col>12</xdr:col>
      <xdr:colOff>595311</xdr:colOff>
      <xdr:row>75</xdr:row>
      <xdr:rowOff>23811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514350</xdr:colOff>
      <xdr:row>76</xdr:row>
      <xdr:rowOff>123824</xdr:rowOff>
    </xdr:from>
    <xdr:to>
      <xdr:col>13</xdr:col>
      <xdr:colOff>4761</xdr:colOff>
      <xdr:row>90</xdr:row>
      <xdr:rowOff>176211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514349</xdr:colOff>
      <xdr:row>94</xdr:row>
      <xdr:rowOff>47625</xdr:rowOff>
    </xdr:from>
    <xdr:to>
      <xdr:col>12</xdr:col>
      <xdr:colOff>600075</xdr:colOff>
      <xdr:row>108</xdr:row>
      <xdr:rowOff>71436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topLeftCell="A19" workbookViewId="0">
      <selection activeCell="I19" sqref="I19:M19"/>
    </sheetView>
  </sheetViews>
  <sheetFormatPr baseColWidth="10" defaultColWidth="8.83203125" defaultRowHeight="14" x14ac:dyDescent="0"/>
  <cols>
    <col min="1" max="1" width="13.5" customWidth="1"/>
    <col min="2" max="2" width="14.33203125" customWidth="1"/>
    <col min="3" max="4" width="11.5" customWidth="1"/>
    <col min="5" max="5" width="14.6640625" customWidth="1"/>
    <col min="6" max="6" width="9.5" customWidth="1"/>
    <col min="8" max="8" width="2.6640625" customWidth="1"/>
    <col min="10" max="10" width="6.33203125" customWidth="1"/>
    <col min="11" max="12" width="6.83203125" customWidth="1"/>
    <col min="14" max="14" width="4.33203125" customWidth="1"/>
    <col min="15" max="15" width="8.1640625" customWidth="1"/>
    <col min="16" max="16" width="7.33203125" customWidth="1"/>
    <col min="17" max="17" width="8" customWidth="1"/>
    <col min="18" max="18" width="7.5" customWidth="1"/>
    <col min="19" max="19" width="7" customWidth="1"/>
  </cols>
  <sheetData>
    <row r="1" spans="1:19">
      <c r="A1" t="s">
        <v>4</v>
      </c>
    </row>
    <row r="3" spans="1:19" ht="56">
      <c r="A3" s="4" t="s">
        <v>13</v>
      </c>
      <c r="B3" s="4" t="s">
        <v>12</v>
      </c>
      <c r="C3" s="2" t="s">
        <v>6</v>
      </c>
      <c r="D3" s="2" t="s">
        <v>3</v>
      </c>
      <c r="E3" s="4" t="s">
        <v>5</v>
      </c>
      <c r="F3" s="3" t="s">
        <v>14</v>
      </c>
    </row>
    <row r="4" spans="1:19">
      <c r="A4" s="1">
        <v>45</v>
      </c>
      <c r="B4" s="1">
        <f>PI()*(A4/180)</f>
        <v>0.78539816339744828</v>
      </c>
      <c r="C4" s="1">
        <v>29.1</v>
      </c>
      <c r="D4" s="1">
        <v>50</v>
      </c>
      <c r="E4" s="1">
        <v>28.5</v>
      </c>
      <c r="F4" s="1"/>
    </row>
    <row r="5" spans="1:19">
      <c r="A5" s="1"/>
      <c r="B5" s="1"/>
      <c r="C5" s="1"/>
      <c r="D5" s="1"/>
      <c r="E5" s="1"/>
      <c r="F5" s="1"/>
    </row>
    <row r="6" spans="1:19" ht="14.25" customHeight="1"/>
    <row r="7" spans="1:19" ht="40.5" customHeight="1">
      <c r="A7" s="2" t="s">
        <v>0</v>
      </c>
      <c r="B7" s="2" t="s">
        <v>7</v>
      </c>
      <c r="C7" s="8" t="s">
        <v>1</v>
      </c>
      <c r="D7" s="8"/>
      <c r="E7" s="8"/>
      <c r="F7" s="8"/>
      <c r="G7" s="8"/>
      <c r="I7" s="2" t="s">
        <v>8</v>
      </c>
    </row>
    <row r="8" spans="1:19">
      <c r="A8" s="1"/>
      <c r="B8" s="1"/>
      <c r="C8" s="1">
        <v>100</v>
      </c>
      <c r="D8" s="1">
        <v>200</v>
      </c>
      <c r="E8" s="1">
        <v>250</v>
      </c>
      <c r="F8" s="1">
        <v>300</v>
      </c>
      <c r="G8" s="1">
        <v>350</v>
      </c>
      <c r="I8" s="1">
        <v>100</v>
      </c>
      <c r="J8" s="1">
        <v>200</v>
      </c>
      <c r="K8" s="1">
        <v>250</v>
      </c>
      <c r="L8" s="1">
        <v>300</v>
      </c>
      <c r="M8" s="1">
        <v>350</v>
      </c>
      <c r="N8" s="1"/>
    </row>
    <row r="9" spans="1:19" ht="36" customHeight="1">
      <c r="A9" s="1"/>
      <c r="B9" s="1"/>
      <c r="C9" s="9" t="s">
        <v>2</v>
      </c>
      <c r="D9" s="9"/>
      <c r="E9" s="9"/>
      <c r="F9" s="9"/>
      <c r="G9" s="9"/>
      <c r="I9" s="1" t="s">
        <v>9</v>
      </c>
    </row>
    <row r="10" spans="1:19" ht="15" customHeight="1">
      <c r="A10" s="1">
        <v>0</v>
      </c>
      <c r="B10" s="1">
        <v>50</v>
      </c>
      <c r="C10" s="1">
        <v>2.5</v>
      </c>
      <c r="D10" s="1">
        <v>3.7</v>
      </c>
      <c r="E10" s="1">
        <v>4.4000000000000004</v>
      </c>
      <c r="F10" s="1">
        <v>5</v>
      </c>
      <c r="G10" s="1">
        <v>5.75</v>
      </c>
      <c r="I10" s="5">
        <f>C10*$E$4/100</f>
        <v>0.71250000000000002</v>
      </c>
      <c r="J10" s="5">
        <f>D10*$E$4/100</f>
        <v>1.0545</v>
      </c>
      <c r="K10" s="5">
        <f t="shared" ref="K10:M10" si="0">E10*$E$4/100</f>
        <v>1.254</v>
      </c>
      <c r="L10" s="5">
        <f t="shared" si="0"/>
        <v>1.425</v>
      </c>
      <c r="M10" s="5">
        <f t="shared" si="0"/>
        <v>1.6387499999999999</v>
      </c>
      <c r="N10" s="5"/>
      <c r="O10" s="5"/>
      <c r="P10" s="5"/>
      <c r="Q10" s="5"/>
      <c r="R10" s="5"/>
      <c r="S10" s="5"/>
    </row>
    <row r="11" spans="1:19">
      <c r="A11" s="1">
        <v>5</v>
      </c>
      <c r="B11" s="1">
        <f t="shared" ref="B11:B16" si="1">50-A11</f>
        <v>45</v>
      </c>
      <c r="C11" s="1">
        <v>2.4</v>
      </c>
      <c r="D11" s="1">
        <v>3.5</v>
      </c>
      <c r="E11" s="1">
        <v>4.0999999999999996</v>
      </c>
      <c r="F11" s="1">
        <v>4.7</v>
      </c>
      <c r="G11" s="1">
        <v>5.2</v>
      </c>
      <c r="I11" s="5">
        <f t="shared" ref="I11:I16" si="2">C11*$E$4/100</f>
        <v>0.68399999999999994</v>
      </c>
      <c r="J11" s="5">
        <f t="shared" ref="J11:J16" si="3">D11*$E$4/100</f>
        <v>0.99750000000000005</v>
      </c>
      <c r="K11" s="5">
        <f t="shared" ref="K11:K16" si="4">E11*$E$4/100</f>
        <v>1.1684999999999999</v>
      </c>
      <c r="L11" s="5">
        <f t="shared" ref="L11:L16" si="5">F11*$E$4/100</f>
        <v>1.3395000000000001</v>
      </c>
      <c r="M11" s="5">
        <f t="shared" ref="M11:M16" si="6">G11*$E$4/100</f>
        <v>1.4820000000000002</v>
      </c>
      <c r="N11" s="5"/>
      <c r="O11" s="5"/>
      <c r="P11" s="5"/>
      <c r="Q11" s="5"/>
      <c r="R11" s="5"/>
      <c r="S11" s="5"/>
    </row>
    <row r="12" spans="1:19">
      <c r="A12" s="1">
        <v>10</v>
      </c>
      <c r="B12" s="1">
        <f t="shared" si="1"/>
        <v>40</v>
      </c>
      <c r="C12" s="1">
        <v>2.2999999999999998</v>
      </c>
      <c r="D12" s="1">
        <v>3.3</v>
      </c>
      <c r="E12" s="1">
        <v>3.75</v>
      </c>
      <c r="F12" s="1">
        <v>4.25</v>
      </c>
      <c r="G12" s="1">
        <v>4.8</v>
      </c>
      <c r="I12" s="5">
        <f t="shared" si="2"/>
        <v>0.65549999999999997</v>
      </c>
      <c r="J12" s="5">
        <f t="shared" si="3"/>
        <v>0.9405</v>
      </c>
      <c r="K12" s="5">
        <f t="shared" si="4"/>
        <v>1.0687500000000001</v>
      </c>
      <c r="L12" s="5">
        <f t="shared" si="5"/>
        <v>1.2112499999999999</v>
      </c>
      <c r="M12" s="5">
        <f t="shared" si="6"/>
        <v>1.3679999999999999</v>
      </c>
      <c r="N12" s="5"/>
      <c r="O12" s="5"/>
      <c r="P12" s="5"/>
      <c r="Q12" s="5"/>
      <c r="R12" s="5"/>
      <c r="S12" s="5"/>
    </row>
    <row r="13" spans="1:19">
      <c r="A13" s="1">
        <v>15</v>
      </c>
      <c r="B13" s="1">
        <f t="shared" si="1"/>
        <v>35</v>
      </c>
      <c r="C13" s="1">
        <v>2.15</v>
      </c>
      <c r="D13" s="1">
        <v>3</v>
      </c>
      <c r="E13" s="1">
        <v>3.4</v>
      </c>
      <c r="F13" s="1">
        <v>3.9</v>
      </c>
      <c r="G13" s="1">
        <v>4.3499999999999996</v>
      </c>
      <c r="I13" s="5">
        <f t="shared" si="2"/>
        <v>0.61275000000000002</v>
      </c>
      <c r="J13" s="5">
        <f t="shared" si="3"/>
        <v>0.85499999999999998</v>
      </c>
      <c r="K13" s="5">
        <f t="shared" si="4"/>
        <v>0.96899999999999986</v>
      </c>
      <c r="L13" s="5">
        <f t="shared" si="5"/>
        <v>1.1114999999999999</v>
      </c>
      <c r="M13" s="5">
        <f t="shared" si="6"/>
        <v>1.2397499999999999</v>
      </c>
      <c r="N13" s="5"/>
      <c r="O13" s="5"/>
      <c r="P13" s="5"/>
      <c r="Q13" s="5"/>
      <c r="R13" s="5"/>
      <c r="S13" s="5"/>
    </row>
    <row r="14" spans="1:19">
      <c r="A14" s="1">
        <v>20</v>
      </c>
      <c r="B14" s="1">
        <f t="shared" si="1"/>
        <v>30</v>
      </c>
      <c r="C14" s="1">
        <v>2</v>
      </c>
      <c r="D14" s="1">
        <v>2.75</v>
      </c>
      <c r="E14" s="1">
        <v>3.15</v>
      </c>
      <c r="F14" s="1">
        <v>3.5</v>
      </c>
      <c r="G14" s="1">
        <v>3.95</v>
      </c>
      <c r="I14" s="5">
        <f t="shared" si="2"/>
        <v>0.56999999999999995</v>
      </c>
      <c r="J14" s="5">
        <f t="shared" si="3"/>
        <v>0.78374999999999995</v>
      </c>
      <c r="K14" s="5">
        <f t="shared" si="4"/>
        <v>0.89774999999999994</v>
      </c>
      <c r="L14" s="5">
        <f t="shared" si="5"/>
        <v>0.99750000000000005</v>
      </c>
      <c r="M14" s="5">
        <f t="shared" si="6"/>
        <v>1.12575</v>
      </c>
      <c r="N14" s="5"/>
      <c r="O14" s="5"/>
      <c r="P14" s="5"/>
      <c r="Q14" s="5"/>
      <c r="R14" s="5"/>
      <c r="S14" s="5"/>
    </row>
    <row r="15" spans="1:19">
      <c r="A15" s="1">
        <v>25</v>
      </c>
      <c r="B15" s="1">
        <f t="shared" si="1"/>
        <v>25</v>
      </c>
      <c r="C15" s="1">
        <v>1.9</v>
      </c>
      <c r="D15" s="1">
        <v>2.6</v>
      </c>
      <c r="E15" s="1">
        <v>2.8</v>
      </c>
      <c r="F15" s="1">
        <v>3.15</v>
      </c>
      <c r="G15" s="1">
        <v>3.5</v>
      </c>
      <c r="I15" s="5">
        <f t="shared" si="2"/>
        <v>0.54149999999999998</v>
      </c>
      <c r="J15" s="5">
        <f t="shared" si="3"/>
        <v>0.7410000000000001</v>
      </c>
      <c r="K15" s="5">
        <f t="shared" si="4"/>
        <v>0.79799999999999993</v>
      </c>
      <c r="L15" s="5">
        <f t="shared" si="5"/>
        <v>0.89774999999999994</v>
      </c>
      <c r="M15" s="5">
        <f t="shared" si="6"/>
        <v>0.99750000000000005</v>
      </c>
      <c r="N15" s="5"/>
      <c r="O15" s="5"/>
      <c r="P15" s="5"/>
      <c r="Q15" s="5"/>
      <c r="R15" s="5"/>
      <c r="S15" s="5"/>
    </row>
    <row r="16" spans="1:19">
      <c r="A16" s="1">
        <v>30</v>
      </c>
      <c r="B16" s="1">
        <f t="shared" si="1"/>
        <v>20</v>
      </c>
      <c r="C16" s="1">
        <v>1.8</v>
      </c>
      <c r="D16" s="1">
        <v>2.2999999999999998</v>
      </c>
      <c r="E16" s="1">
        <v>2.5499999999999998</v>
      </c>
      <c r="F16" s="1">
        <v>2.8</v>
      </c>
      <c r="G16" s="1">
        <v>3.1</v>
      </c>
      <c r="I16" s="5">
        <f t="shared" si="2"/>
        <v>0.51300000000000001</v>
      </c>
      <c r="J16" s="5">
        <f t="shared" si="3"/>
        <v>0.65549999999999997</v>
      </c>
      <c r="K16" s="5">
        <f t="shared" si="4"/>
        <v>0.72675000000000001</v>
      </c>
      <c r="L16" s="5">
        <f t="shared" si="5"/>
        <v>0.79799999999999993</v>
      </c>
      <c r="M16" s="5">
        <f t="shared" si="6"/>
        <v>0.88350000000000006</v>
      </c>
      <c r="N16" s="5"/>
      <c r="O16" s="5"/>
      <c r="P16" s="5"/>
      <c r="Q16" s="5"/>
      <c r="R16" s="5"/>
      <c r="S16" s="5"/>
    </row>
    <row r="18" spans="1:13">
      <c r="I18" t="s">
        <v>10</v>
      </c>
    </row>
    <row r="19" spans="1:13">
      <c r="B19" s="5"/>
      <c r="C19" s="5"/>
      <c r="D19" s="5"/>
      <c r="I19" s="7">
        <v>100</v>
      </c>
      <c r="J19" s="7">
        <v>200</v>
      </c>
      <c r="K19" s="7">
        <v>250</v>
      </c>
      <c r="L19" s="7">
        <v>300</v>
      </c>
      <c r="M19" s="7">
        <v>350</v>
      </c>
    </row>
    <row r="20" spans="1:13">
      <c r="B20" s="5"/>
      <c r="C20" s="5"/>
      <c r="D20" s="5"/>
      <c r="I20" t="s">
        <v>15</v>
      </c>
    </row>
    <row r="21" spans="1:13">
      <c r="B21" s="5"/>
      <c r="C21" s="5"/>
      <c r="D21" s="5"/>
      <c r="I21" s="5">
        <f>$C$8*(9.8/1000)*($B10/100)*COS($B$4)</f>
        <v>0.34648232278140834</v>
      </c>
      <c r="J21" s="5">
        <f>$D$8*(9.8/1000)*($B10/100)*COS($B$4)</f>
        <v>0.69296464556281667</v>
      </c>
      <c r="K21" s="5">
        <f>$E$8*(9.8/1000)*($B10/100)*COS($B$4)</f>
        <v>0.86620580695352078</v>
      </c>
      <c r="L21" s="5">
        <f>$F$8*(9.8/1000)*($B10/100)*COS($B$4)</f>
        <v>1.0394469683442251</v>
      </c>
      <c r="M21" s="5">
        <f>$G$8*(9.8/1000)*($B10/100)*COS($B$4)</f>
        <v>1.2126881297349292</v>
      </c>
    </row>
    <row r="22" spans="1:13">
      <c r="B22" s="5"/>
      <c r="C22" s="5"/>
      <c r="D22" s="5"/>
      <c r="I22" s="5">
        <f t="shared" ref="I22:I27" si="7">$C$8*(9.8/1000)*($B11/100)*COS($B$4)</f>
        <v>0.31183409050326755</v>
      </c>
      <c r="J22" s="5">
        <f t="shared" ref="J22:J27" si="8">$D$8*(9.8/1000)*($B11/100)*COS($B$4)</f>
        <v>0.62366818100653509</v>
      </c>
      <c r="K22" s="5">
        <f t="shared" ref="K22:K27" si="9">$E$8*(9.8/1000)*($B11/100)*COS($B$4)</f>
        <v>0.77958522625816873</v>
      </c>
      <c r="L22" s="5">
        <f t="shared" ref="L22:L27" si="10">$F$8*(9.8/1000)*($B11/100)*COS($B$4)</f>
        <v>0.93550227150980259</v>
      </c>
      <c r="M22" s="5">
        <f t="shared" ref="M22:M27" si="11">$G$8*(9.8/1000)*($B11/100)*COS($B$4)</f>
        <v>1.0914193167614363</v>
      </c>
    </row>
    <row r="23" spans="1:13">
      <c r="B23" s="5"/>
      <c r="C23" s="5"/>
      <c r="D23" s="5"/>
      <c r="I23" s="5">
        <f t="shared" si="7"/>
        <v>0.2771858582251267</v>
      </c>
      <c r="J23" s="5">
        <f t="shared" si="8"/>
        <v>0.5543717164502534</v>
      </c>
      <c r="K23" s="5">
        <f t="shared" si="9"/>
        <v>0.69296464556281667</v>
      </c>
      <c r="L23" s="5">
        <f t="shared" si="10"/>
        <v>0.83155757467538005</v>
      </c>
      <c r="M23" s="5">
        <f t="shared" si="11"/>
        <v>0.97015050378794354</v>
      </c>
    </row>
    <row r="24" spans="1:13">
      <c r="B24" s="5"/>
      <c r="C24" s="5"/>
      <c r="D24" s="5"/>
      <c r="I24" s="5">
        <f t="shared" si="7"/>
        <v>0.24253762594698583</v>
      </c>
      <c r="J24" s="5">
        <f t="shared" si="8"/>
        <v>0.48507525189397166</v>
      </c>
      <c r="K24" s="5">
        <f t="shared" si="9"/>
        <v>0.60634406486746462</v>
      </c>
      <c r="L24" s="5">
        <f t="shared" si="10"/>
        <v>0.72761287784095752</v>
      </c>
      <c r="M24" s="5">
        <f t="shared" si="11"/>
        <v>0.84888169081445042</v>
      </c>
    </row>
    <row r="25" spans="1:13">
      <c r="B25" s="5"/>
      <c r="C25" s="5"/>
      <c r="D25" s="5"/>
      <c r="I25" s="5">
        <f t="shared" si="7"/>
        <v>0.20788939366884501</v>
      </c>
      <c r="J25" s="5">
        <f t="shared" si="8"/>
        <v>0.41577878733769003</v>
      </c>
      <c r="K25" s="5">
        <f t="shared" si="9"/>
        <v>0.51972348417211245</v>
      </c>
      <c r="L25" s="5">
        <f t="shared" si="10"/>
        <v>0.62366818100653509</v>
      </c>
      <c r="M25" s="5">
        <f t="shared" si="11"/>
        <v>0.72761287784095752</v>
      </c>
    </row>
    <row r="26" spans="1:13">
      <c r="B26" s="5"/>
      <c r="I26" s="5">
        <f t="shared" si="7"/>
        <v>0.17324116139070417</v>
      </c>
      <c r="J26" s="5">
        <f t="shared" si="8"/>
        <v>0.34648232278140834</v>
      </c>
      <c r="K26" s="5">
        <f t="shared" si="9"/>
        <v>0.43310290347676039</v>
      </c>
      <c r="L26" s="5">
        <f t="shared" si="10"/>
        <v>0.51972348417211256</v>
      </c>
      <c r="M26" s="5">
        <f t="shared" si="11"/>
        <v>0.60634406486746462</v>
      </c>
    </row>
    <row r="27" spans="1:13">
      <c r="B27" s="5"/>
      <c r="I27" s="5">
        <f t="shared" si="7"/>
        <v>0.13859292911256335</v>
      </c>
      <c r="J27" s="5">
        <f t="shared" si="8"/>
        <v>0.2771858582251267</v>
      </c>
      <c r="K27" s="5">
        <f t="shared" si="9"/>
        <v>0.34648232278140834</v>
      </c>
      <c r="L27" s="5">
        <f t="shared" si="10"/>
        <v>0.41577878733769003</v>
      </c>
      <c r="M27" s="5">
        <f t="shared" si="11"/>
        <v>0.48507525189397177</v>
      </c>
    </row>
    <row r="32" spans="1:13">
      <c r="A32" s="5">
        <f>I21</f>
        <v>0.34648232278140834</v>
      </c>
      <c r="B32" s="5">
        <f>I10</f>
        <v>0.71250000000000002</v>
      </c>
      <c r="D32" t="s">
        <v>11</v>
      </c>
    </row>
    <row r="33" spans="1:4">
      <c r="A33" s="5">
        <f t="shared" ref="A33:A38" si="12">I22</f>
        <v>0.31183409050326755</v>
      </c>
      <c r="B33" s="5">
        <f t="shared" ref="B33:B38" si="13">I11</f>
        <v>0.68399999999999994</v>
      </c>
      <c r="D33">
        <v>0.3705</v>
      </c>
    </row>
    <row r="34" spans="1:4">
      <c r="A34" s="5">
        <f t="shared" si="12"/>
        <v>0.2771858582251267</v>
      </c>
      <c r="B34" s="5">
        <f t="shared" si="13"/>
        <v>0.65549999999999997</v>
      </c>
    </row>
    <row r="35" spans="1:4">
      <c r="A35" s="5">
        <f t="shared" si="12"/>
        <v>0.24253762594698583</v>
      </c>
      <c r="B35" s="5">
        <f t="shared" si="13"/>
        <v>0.61275000000000002</v>
      </c>
      <c r="D35" t="s">
        <v>16</v>
      </c>
    </row>
    <row r="36" spans="1:4">
      <c r="A36" s="5">
        <f t="shared" si="12"/>
        <v>0.20788939366884501</v>
      </c>
      <c r="B36" s="5">
        <f t="shared" si="13"/>
        <v>0.56999999999999995</v>
      </c>
      <c r="C36" s="5"/>
      <c r="D36" s="6">
        <f>D33/(9.8*0.25*COS($B$4))</f>
        <v>0.21386372443233945</v>
      </c>
    </row>
    <row r="37" spans="1:4">
      <c r="A37" s="5">
        <f t="shared" si="12"/>
        <v>0.17324116139070417</v>
      </c>
      <c r="B37" s="5">
        <f t="shared" si="13"/>
        <v>0.54149999999999998</v>
      </c>
    </row>
    <row r="38" spans="1:4">
      <c r="A38" s="5">
        <f t="shared" si="12"/>
        <v>0.13859292911256335</v>
      </c>
      <c r="B38" s="5">
        <f t="shared" si="13"/>
        <v>0.51300000000000001</v>
      </c>
    </row>
    <row r="47" spans="1:4">
      <c r="A47" s="5">
        <f>J21</f>
        <v>0.69296464556281667</v>
      </c>
      <c r="B47" s="5">
        <f>J10</f>
        <v>1.0545</v>
      </c>
    </row>
    <row r="48" spans="1:4">
      <c r="A48" s="5">
        <f t="shared" ref="A48:A53" si="14">J22</f>
        <v>0.62366818100653509</v>
      </c>
      <c r="B48" s="5">
        <f t="shared" ref="B48:B53" si="15">J11</f>
        <v>0.99750000000000005</v>
      </c>
      <c r="D48" t="s">
        <v>11</v>
      </c>
    </row>
    <row r="49" spans="1:4">
      <c r="A49" s="5">
        <f t="shared" si="14"/>
        <v>0.5543717164502534</v>
      </c>
      <c r="B49" s="5">
        <f t="shared" si="15"/>
        <v>0.9405</v>
      </c>
      <c r="D49">
        <v>0.39439999999999997</v>
      </c>
    </row>
    <row r="50" spans="1:4">
      <c r="A50" s="5">
        <f t="shared" si="14"/>
        <v>0.48507525189397166</v>
      </c>
      <c r="B50" s="5">
        <f t="shared" si="15"/>
        <v>0.85499999999999998</v>
      </c>
    </row>
    <row r="51" spans="1:4">
      <c r="A51" s="5">
        <f t="shared" si="14"/>
        <v>0.41577878733769003</v>
      </c>
      <c r="B51" s="5">
        <f t="shared" si="15"/>
        <v>0.78374999999999995</v>
      </c>
      <c r="D51" t="s">
        <v>16</v>
      </c>
    </row>
    <row r="52" spans="1:4">
      <c r="A52" s="5">
        <f t="shared" si="14"/>
        <v>0.34648232278140834</v>
      </c>
      <c r="B52" s="5">
        <f t="shared" si="15"/>
        <v>0.7410000000000001</v>
      </c>
      <c r="D52" s="6">
        <f>D49/(9.8*0.25*COS($B$4))</f>
        <v>0.22765952204079534</v>
      </c>
    </row>
    <row r="53" spans="1:4">
      <c r="A53" s="5">
        <f t="shared" si="14"/>
        <v>0.2771858582251267</v>
      </c>
      <c r="B53" s="5">
        <f t="shared" si="15"/>
        <v>0.65549999999999997</v>
      </c>
    </row>
    <row r="54" spans="1:4">
      <c r="A54" s="5"/>
    </row>
    <row r="62" spans="1:4">
      <c r="A62" s="5">
        <f>K21</f>
        <v>0.86620580695352078</v>
      </c>
      <c r="B62" s="5">
        <f>K10</f>
        <v>1.254</v>
      </c>
    </row>
    <row r="63" spans="1:4">
      <c r="A63" s="5">
        <f t="shared" ref="A63:A67" si="16">K22</f>
        <v>0.77958522625816873</v>
      </c>
      <c r="B63" s="5">
        <f t="shared" ref="B63:B68" si="17">K11</f>
        <v>1.1684999999999999</v>
      </c>
      <c r="D63" t="s">
        <v>11</v>
      </c>
    </row>
    <row r="64" spans="1:4">
      <c r="A64" s="5">
        <f t="shared" si="16"/>
        <v>0.69296464556281667</v>
      </c>
      <c r="B64" s="5">
        <f t="shared" si="17"/>
        <v>1.0687500000000001</v>
      </c>
      <c r="D64">
        <v>0.35980000000000001</v>
      </c>
    </row>
    <row r="65" spans="1:4">
      <c r="A65" s="5">
        <f t="shared" si="16"/>
        <v>0.60634406486746462</v>
      </c>
      <c r="B65" s="5">
        <f t="shared" si="17"/>
        <v>0.96899999999999986</v>
      </c>
    </row>
    <row r="66" spans="1:4">
      <c r="A66" s="5">
        <f t="shared" si="16"/>
        <v>0.51972348417211245</v>
      </c>
      <c r="B66" s="5">
        <f t="shared" si="17"/>
        <v>0.89774999999999994</v>
      </c>
      <c r="D66" t="s">
        <v>16</v>
      </c>
    </row>
    <row r="67" spans="1:4">
      <c r="A67" s="5">
        <f t="shared" si="16"/>
        <v>0.43310290347676039</v>
      </c>
      <c r="B67" s="5">
        <f t="shared" si="17"/>
        <v>0.79799999999999993</v>
      </c>
      <c r="D67" s="6">
        <f>D64/(9.8*0.25*COS($B$4))</f>
        <v>0.20768736315993452</v>
      </c>
    </row>
    <row r="68" spans="1:4">
      <c r="A68" s="5">
        <f>K27</f>
        <v>0.34648232278140834</v>
      </c>
      <c r="B68" s="5">
        <f t="shared" si="17"/>
        <v>0.72675000000000001</v>
      </c>
    </row>
    <row r="78" spans="1:4">
      <c r="A78" s="5">
        <f>L21</f>
        <v>1.0394469683442251</v>
      </c>
      <c r="B78" s="5">
        <f>L10</f>
        <v>1.425</v>
      </c>
    </row>
    <row r="79" spans="1:4">
      <c r="A79" s="5">
        <f t="shared" ref="A79:A84" si="18">L22</f>
        <v>0.93550227150980259</v>
      </c>
      <c r="B79" s="5">
        <f t="shared" ref="B79:B84" si="19">L11</f>
        <v>1.3395000000000001</v>
      </c>
      <c r="D79" t="s">
        <v>11</v>
      </c>
    </row>
    <row r="80" spans="1:4">
      <c r="A80" s="5">
        <f t="shared" si="18"/>
        <v>0.83155757467538005</v>
      </c>
      <c r="B80" s="5">
        <f t="shared" si="19"/>
        <v>1.2112499999999999</v>
      </c>
      <c r="D80">
        <v>0.3669</v>
      </c>
    </row>
    <row r="81" spans="1:4">
      <c r="A81" s="5">
        <f t="shared" si="18"/>
        <v>0.72761287784095752</v>
      </c>
      <c r="B81" s="5">
        <f t="shared" si="19"/>
        <v>1.1114999999999999</v>
      </c>
    </row>
    <row r="82" spans="1:4">
      <c r="A82" s="5">
        <f t="shared" si="18"/>
        <v>0.62366818100653509</v>
      </c>
      <c r="B82" s="5">
        <f t="shared" si="19"/>
        <v>0.99750000000000005</v>
      </c>
      <c r="D82" t="s">
        <v>16</v>
      </c>
    </row>
    <row r="83" spans="1:4">
      <c r="A83" s="5">
        <f t="shared" si="18"/>
        <v>0.51972348417211256</v>
      </c>
      <c r="B83" s="5">
        <f t="shared" si="19"/>
        <v>0.89774999999999994</v>
      </c>
      <c r="D83" s="6">
        <f>D80/(9.8*0.25*COS($B$4))</f>
        <v>0.21178569634068919</v>
      </c>
    </row>
    <row r="84" spans="1:4">
      <c r="A84" s="5">
        <f t="shared" si="18"/>
        <v>0.41577878733769003</v>
      </c>
      <c r="B84" s="5">
        <f t="shared" si="19"/>
        <v>0.79799999999999993</v>
      </c>
    </row>
    <row r="85" spans="1:4">
      <c r="A85" s="5"/>
    </row>
    <row r="86" spans="1:4">
      <c r="A86" s="5"/>
    </row>
    <row r="95" spans="1:4">
      <c r="A95" s="5">
        <f>M21</f>
        <v>1.2126881297349292</v>
      </c>
      <c r="B95" s="5">
        <f>M10</f>
        <v>1.6387499999999999</v>
      </c>
    </row>
    <row r="96" spans="1:4">
      <c r="A96" s="5">
        <f t="shared" ref="A96:A101" si="20">M22</f>
        <v>1.0914193167614363</v>
      </c>
      <c r="B96" s="5">
        <f t="shared" ref="B96:B101" si="21">M11</f>
        <v>1.4820000000000002</v>
      </c>
      <c r="D96" t="s">
        <v>11</v>
      </c>
    </row>
    <row r="97" spans="1:4">
      <c r="A97" s="5">
        <f t="shared" si="20"/>
        <v>0.97015050378794354</v>
      </c>
      <c r="B97" s="5">
        <f t="shared" si="21"/>
        <v>1.3679999999999999</v>
      </c>
      <c r="D97">
        <v>0.37859999999999999</v>
      </c>
    </row>
    <row r="98" spans="1:4">
      <c r="A98" s="5">
        <f t="shared" si="20"/>
        <v>0.84888169081445042</v>
      </c>
      <c r="B98" s="5">
        <f t="shared" si="21"/>
        <v>1.2397499999999999</v>
      </c>
    </row>
    <row r="99" spans="1:4">
      <c r="A99" s="5">
        <f t="shared" si="20"/>
        <v>0.72761287784095752</v>
      </c>
      <c r="B99" s="5">
        <f t="shared" si="21"/>
        <v>1.12575</v>
      </c>
      <c r="D99" t="s">
        <v>16</v>
      </c>
    </row>
    <row r="100" spans="1:4">
      <c r="A100" s="5">
        <f t="shared" si="20"/>
        <v>0.60634406486746462</v>
      </c>
      <c r="B100" s="5">
        <f t="shared" si="21"/>
        <v>0.99750000000000005</v>
      </c>
      <c r="D100" s="6">
        <f>D97/(9.8*0.25*COS($B$4))</f>
        <v>0.21853928763855254</v>
      </c>
    </row>
    <row r="101" spans="1:4">
      <c r="A101" s="5">
        <f t="shared" si="20"/>
        <v>0.48507525189397177</v>
      </c>
      <c r="B101" s="5">
        <f t="shared" si="21"/>
        <v>0.88350000000000006</v>
      </c>
    </row>
  </sheetData>
  <mergeCells count="2">
    <mergeCell ref="C7:G7"/>
    <mergeCell ref="C9:G9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KarensLap</dc:creator>
  <cp:lastModifiedBy>wilson.ian</cp:lastModifiedBy>
  <cp:lastPrinted>2017-03-30T21:13:06Z</cp:lastPrinted>
  <dcterms:created xsi:type="dcterms:W3CDTF">2017-03-22T23:26:24Z</dcterms:created>
  <dcterms:modified xsi:type="dcterms:W3CDTF">2017-04-04T04:21:14Z</dcterms:modified>
</cp:coreProperties>
</file>