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17955" windowHeight="11025" activeTab="2"/>
  </bookViews>
  <sheets>
    <sheet name="JULY 20" sheetId="1" r:id="rId1"/>
    <sheet name="AUGUST 20" sheetId="3" r:id="rId2"/>
    <sheet name="SEPTEMBER 20" sheetId="4" r:id="rId3"/>
  </sheets>
  <calcPr calcId="162913" iterate="1" iterateCount="300"/>
</workbook>
</file>

<file path=xl/calcChain.xml><?xml version="1.0" encoding="utf-8"?>
<calcChain xmlns="http://schemas.openxmlformats.org/spreadsheetml/2006/main">
  <c r="F5" i="1" l="1"/>
  <c r="F21" i="4"/>
  <c r="M32" i="4" s="1"/>
  <c r="F20" i="4"/>
  <c r="C25" i="4" s="1"/>
  <c r="D31" i="4" s="1"/>
  <c r="J31" i="4" s="1"/>
  <c r="J5" i="3"/>
  <c r="J35" i="3" l="1"/>
  <c r="D35" i="3"/>
  <c r="J6" i="4" l="1"/>
  <c r="C28" i="4" l="1"/>
  <c r="L20" i="4"/>
  <c r="C29" i="4" s="1"/>
  <c r="H20" i="4"/>
  <c r="G20" i="4"/>
  <c r="E20" i="4"/>
  <c r="D20" i="4"/>
  <c r="C27" i="4" s="1"/>
  <c r="M20" i="4"/>
  <c r="C30" i="4" s="1"/>
  <c r="J20" i="4"/>
  <c r="I25" i="4" s="1"/>
  <c r="D42" i="4" l="1"/>
  <c r="J42" i="4"/>
  <c r="J43" i="4" s="1"/>
  <c r="M5" i="3" l="1"/>
  <c r="F20" i="3" l="1"/>
  <c r="C25" i="3" s="1"/>
  <c r="G20" i="3"/>
  <c r="J10" i="3"/>
  <c r="I7" i="1"/>
  <c r="J7" i="3"/>
  <c r="G20" i="1"/>
  <c r="J6" i="1"/>
  <c r="I8" i="1"/>
  <c r="I9" i="1"/>
  <c r="I10" i="1"/>
  <c r="I11" i="1"/>
  <c r="I12" i="1"/>
  <c r="I13" i="1"/>
  <c r="I14" i="1"/>
  <c r="I15" i="1"/>
  <c r="I16" i="1"/>
  <c r="I17" i="1"/>
  <c r="I18" i="1"/>
  <c r="I19" i="1"/>
  <c r="I5" i="1"/>
  <c r="F6" i="1"/>
  <c r="F20" i="1" s="1"/>
  <c r="C25" i="1" s="1"/>
  <c r="J31" i="3" l="1"/>
  <c r="D31" i="3"/>
  <c r="I6" i="1"/>
  <c r="K6" i="1" s="1"/>
  <c r="I20" i="1"/>
  <c r="H20" i="1" l="1"/>
  <c r="C28" i="3" l="1"/>
  <c r="M20" i="3"/>
  <c r="C30" i="3" s="1"/>
  <c r="L20" i="3"/>
  <c r="C29" i="3" l="1"/>
  <c r="L20" i="1"/>
  <c r="M20" i="1"/>
  <c r="C30" i="1" l="1"/>
  <c r="C29" i="1"/>
  <c r="E20" i="3"/>
  <c r="D20" i="3"/>
  <c r="C27" i="3" s="1"/>
  <c r="J20" i="3"/>
  <c r="I25" i="3" s="1"/>
  <c r="H20" i="3"/>
  <c r="J42" i="3" l="1"/>
  <c r="J43" i="3" s="1"/>
  <c r="D42" i="3"/>
  <c r="D20" i="1" l="1"/>
  <c r="K19" i="1"/>
  <c r="C19" i="3" s="1"/>
  <c r="I19" i="3" s="1"/>
  <c r="K19" i="3" s="1"/>
  <c r="C19" i="4" s="1"/>
  <c r="I19" i="4" s="1"/>
  <c r="K19" i="4" s="1"/>
  <c r="K18" i="1"/>
  <c r="C18" i="3" s="1"/>
  <c r="I18" i="3" s="1"/>
  <c r="K18" i="3" s="1"/>
  <c r="C18" i="4" s="1"/>
  <c r="I18" i="4" s="1"/>
  <c r="K18" i="4" s="1"/>
  <c r="K17" i="1"/>
  <c r="C17" i="3" s="1"/>
  <c r="I17" i="3" s="1"/>
  <c r="K17" i="3" s="1"/>
  <c r="C17" i="4" s="1"/>
  <c r="I17" i="4" s="1"/>
  <c r="K17" i="4" s="1"/>
  <c r="K16" i="1"/>
  <c r="C16" i="3" s="1"/>
  <c r="I16" i="3" s="1"/>
  <c r="K16" i="3" s="1"/>
  <c r="C16" i="4" s="1"/>
  <c r="I16" i="4" s="1"/>
  <c r="K16" i="4" s="1"/>
  <c r="K15" i="1"/>
  <c r="C15" i="3" s="1"/>
  <c r="I15" i="3" s="1"/>
  <c r="K15" i="3" s="1"/>
  <c r="C15" i="4" s="1"/>
  <c r="I15" i="4" s="1"/>
  <c r="K15" i="4" s="1"/>
  <c r="K14" i="1"/>
  <c r="C14" i="3" s="1"/>
  <c r="I14" i="3" s="1"/>
  <c r="K14" i="3" s="1"/>
  <c r="C14" i="4" s="1"/>
  <c r="I14" i="4" s="1"/>
  <c r="K14" i="4" s="1"/>
  <c r="K13" i="1"/>
  <c r="C13" i="3" s="1"/>
  <c r="I13" i="3" s="1"/>
  <c r="K13" i="3" s="1"/>
  <c r="C13" i="4" s="1"/>
  <c r="I13" i="4" s="1"/>
  <c r="K13" i="4" s="1"/>
  <c r="K12" i="1"/>
  <c r="C12" i="3" s="1"/>
  <c r="I12" i="3" s="1"/>
  <c r="K12" i="3" s="1"/>
  <c r="C12" i="4" s="1"/>
  <c r="I12" i="4" s="1"/>
  <c r="K12" i="4" s="1"/>
  <c r="K11" i="1"/>
  <c r="C11" i="3" s="1"/>
  <c r="I11" i="3" s="1"/>
  <c r="K11" i="3" s="1"/>
  <c r="C11" i="4" s="1"/>
  <c r="I11" i="4" s="1"/>
  <c r="K11" i="4" s="1"/>
  <c r="K10" i="1"/>
  <c r="C10" i="3" s="1"/>
  <c r="K9" i="1"/>
  <c r="C9" i="3" s="1"/>
  <c r="J20" i="1"/>
  <c r="K8" i="1"/>
  <c r="C8" i="3" s="1"/>
  <c r="I8" i="3" s="1"/>
  <c r="K8" i="3" s="1"/>
  <c r="C8" i="4" s="1"/>
  <c r="I8" i="4" s="1"/>
  <c r="K8" i="4" s="1"/>
  <c r="K7" i="1"/>
  <c r="C7" i="3" s="1"/>
  <c r="I7" i="3" s="1"/>
  <c r="K7" i="3" s="1"/>
  <c r="C7" i="4" s="1"/>
  <c r="I7" i="4" s="1"/>
  <c r="K7" i="4" s="1"/>
  <c r="C6" i="3"/>
  <c r="I6" i="3" s="1"/>
  <c r="K6" i="3" s="1"/>
  <c r="C6" i="4" s="1"/>
  <c r="I6" i="4" s="1"/>
  <c r="K6" i="4" s="1"/>
  <c r="E20" i="1"/>
  <c r="C28" i="1" s="1"/>
  <c r="I25" i="1" l="1"/>
  <c r="I42" i="1" s="1"/>
  <c r="I9" i="3"/>
  <c r="K9" i="3" s="1"/>
  <c r="C9" i="4" s="1"/>
  <c r="I9" i="4" s="1"/>
  <c r="K9" i="4" s="1"/>
  <c r="I10" i="3"/>
  <c r="K10" i="3" s="1"/>
  <c r="C10" i="4" s="1"/>
  <c r="I10" i="4" s="1"/>
  <c r="K10" i="4" s="1"/>
  <c r="C27" i="1"/>
  <c r="J31" i="1"/>
  <c r="J42" i="1" s="1"/>
  <c r="J43" i="1" s="1"/>
  <c r="K5" i="1"/>
  <c r="C5" i="3" s="1"/>
  <c r="K20" i="1" l="1"/>
  <c r="C20" i="3" s="1"/>
  <c r="I5" i="3"/>
  <c r="I20" i="3" s="1"/>
  <c r="C42" i="1"/>
  <c r="D31" i="1"/>
  <c r="D42" i="1" s="1"/>
  <c r="K42" i="1"/>
  <c r="I26" i="3" s="1"/>
  <c r="I42" i="3" l="1"/>
  <c r="K42" i="3" s="1"/>
  <c r="I26" i="4" s="1"/>
  <c r="I42" i="4" s="1"/>
  <c r="K42" i="4" s="1"/>
  <c r="K5" i="3"/>
  <c r="E42" i="1"/>
  <c r="C26" i="3" s="1"/>
  <c r="C42" i="3" s="1"/>
  <c r="K20" i="3" l="1"/>
  <c r="E42" i="3"/>
  <c r="C26" i="4" s="1"/>
  <c r="C42" i="4" s="1"/>
  <c r="E42" i="4" s="1"/>
  <c r="C20" i="4" l="1"/>
  <c r="I5" i="4"/>
  <c r="I20" i="4" l="1"/>
  <c r="K5" i="4"/>
  <c r="K20" i="4" s="1"/>
</calcChain>
</file>

<file path=xl/sharedStrings.xml><?xml version="1.0" encoding="utf-8"?>
<sst xmlns="http://schemas.openxmlformats.org/spreadsheetml/2006/main" count="227" uniqueCount="71">
  <si>
    <t xml:space="preserve">RENT STATEMENT </t>
  </si>
  <si>
    <t xml:space="preserve">NO. </t>
  </si>
  <si>
    <t>NAME</t>
  </si>
  <si>
    <t>DEPOSIT</t>
  </si>
  <si>
    <t>BF</t>
  </si>
  <si>
    <t>RENT</t>
  </si>
  <si>
    <t>TOTAL DUE</t>
  </si>
  <si>
    <t xml:space="preserve">PAID </t>
  </si>
  <si>
    <t>BAL</t>
  </si>
  <si>
    <t>TOTAL</t>
  </si>
  <si>
    <t xml:space="preserve">  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</si>
  <si>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</si>
  <si>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</si>
  <si>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</si>
  <si>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</si>
  <si>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</si>
  <si>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</si>
  <si>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</si>
  <si>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COMM</t>
  </si>
  <si>
    <t>PAYMENTS</t>
  </si>
  <si>
    <t xml:space="preserve">PREPARED BY </t>
  </si>
  <si>
    <t>APPROVED BY</t>
  </si>
  <si>
    <t xml:space="preserve">RECEIVED BY </t>
  </si>
  <si>
    <t>FLORENCE</t>
  </si>
  <si>
    <t>GRACE</t>
  </si>
  <si>
    <t>CONSTANCE NDUNGE</t>
  </si>
  <si>
    <t>FOR THE MONTH OF JULY 2020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</si>
  <si>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</si>
  <si>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</si>
  <si>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</si>
  <si>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</si>
  <si>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</si>
  <si>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</si>
  <si>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</si>
  <si>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</si>
  <si>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</si>
  <si>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</si>
  <si>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</si>
  <si>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</si>
  <si>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</si>
  <si>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</si>
  <si>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</si>
  <si>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JUDITH/ WAWERU</t>
  </si>
  <si>
    <t>B/F</t>
  </si>
  <si>
    <t>ELECT DEP</t>
  </si>
  <si>
    <t>ELECTRICITY LABOUR</t>
  </si>
  <si>
    <t>PAID ON21/6</t>
  </si>
  <si>
    <t>CONSTANCE</t>
  </si>
  <si>
    <t>JULY</t>
  </si>
  <si>
    <t>JOASH OTIENO</t>
  </si>
  <si>
    <t>WILLIAM</t>
  </si>
  <si>
    <t>PLUMBING JOB</t>
  </si>
  <si>
    <t>SINGLE SOCKET</t>
  </si>
  <si>
    <t>PAID ON 6/7/2020</t>
  </si>
  <si>
    <t>WALTER KANYIRI</t>
  </si>
  <si>
    <t>AUGUST</t>
  </si>
  <si>
    <t>FOR THE MONTH OF AUGUST 2020</t>
  </si>
  <si>
    <t>WATER</t>
  </si>
  <si>
    <t>GARBAGE</t>
  </si>
  <si>
    <t>GARAGE</t>
  </si>
  <si>
    <t>ALREADY RENT PAID TO LL</t>
  </si>
  <si>
    <t>PAID ON 5/8/2020</t>
  </si>
  <si>
    <t>PAID ON 1/7</t>
  </si>
  <si>
    <t>SEPTEMBER</t>
  </si>
  <si>
    <t>FOR THE MONTH OF SEPTEMBER 2020</t>
  </si>
  <si>
    <t>WATER-MARGARET</t>
  </si>
  <si>
    <t>GARBAGE-RICHARD</t>
  </si>
  <si>
    <t>WATER-MARGARET 25/8</t>
  </si>
  <si>
    <t>JUDITH VACCATED</t>
  </si>
  <si>
    <t>VACCATED</t>
  </si>
  <si>
    <t>DEP REFUND WAWERU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</si>
</sst>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;\-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0" fillId="0" borderId="0" xfId="0" applyBorder="1"/>
    <xf numFmtId="0" fontId="0" fillId="0" borderId="0" xfId="0" applyFont="1"/>
    <xf numFmtId="0" fontId="4" fillId="0" borderId="1" xfId="0" applyFont="1" applyBorder="1"/>
    <xf numFmtId="0" fontId="3" fillId="0" borderId="0" xfId="0" applyFont="1" applyBorder="1"/>
    <xf numFmtId="0" fontId="5" fillId="0" borderId="0" xfId="0" applyFont="1"/>
    <xf numFmtId="49" fontId="6" fillId="0" borderId="0" xfId="1" applyNumberFormat="1" applyFont="1" applyBorder="1" applyAlignment="1">
      <alignment horizontal="right"/>
    </xf>
    <xf numFmtId="49" fontId="6" fillId="0" borderId="0" xfId="0" applyNumberFormat="1" applyFont="1" applyBorder="1" applyAlignment="1">
      <alignment horizontal="right"/>
    </xf>
    <xf numFmtId="0" fontId="7" fillId="0" borderId="0" xfId="0" applyFont="1" applyBorder="1"/>
    <xf numFmtId="4" fontId="7" fillId="0" borderId="0" xfId="0" applyNumberFormat="1" applyFont="1" applyBorder="1"/>
    <xf numFmtId="164" fontId="6" fillId="0" borderId="0" xfId="0" applyNumberFormat="1" applyFont="1" applyBorder="1"/>
    <xf numFmtId="0" fontId="7" fillId="0" borderId="0" xfId="0" applyFont="1"/>
    <xf numFmtId="0" fontId="7" fillId="0" borderId="2" xfId="0" applyFont="1" applyBorder="1"/>
    <xf numFmtId="0" fontId="7" fillId="0" borderId="1" xfId="0" applyFont="1" applyBorder="1"/>
    <xf numFmtId="0" fontId="5" fillId="0" borderId="1" xfId="0" applyFont="1" applyBorder="1"/>
    <xf numFmtId="3" fontId="5" fillId="0" borderId="1" xfId="0" applyNumberFormat="1" applyFont="1" applyBorder="1"/>
    <xf numFmtId="9" fontId="5" fillId="0" borderId="1" xfId="0" applyNumberFormat="1" applyFont="1" applyBorder="1"/>
    <xf numFmtId="3" fontId="7" fillId="0" borderId="1" xfId="0" applyNumberFormat="1" applyFont="1" applyBorder="1"/>
    <xf numFmtId="14" fontId="5" fillId="0" borderId="1" xfId="0" applyNumberFormat="1" applyFont="1" applyFill="1" applyBorder="1"/>
    <xf numFmtId="14" fontId="5" fillId="0" borderId="1" xfId="0" applyNumberFormat="1" applyFont="1" applyBorder="1"/>
    <xf numFmtId="0" fontId="5" fillId="0" borderId="1" xfId="0" applyFont="1" applyFill="1" applyBorder="1"/>
    <xf numFmtId="0" fontId="5" fillId="0" borderId="0" xfId="0" applyFont="1" applyBorder="1"/>
    <xf numFmtId="0" fontId="5" fillId="0" borderId="0" xfId="0" applyFont="1" applyFill="1" applyBorder="1"/>
    <xf numFmtId="3" fontId="7" fillId="0" borderId="0" xfId="0" applyNumberFormat="1" applyFont="1" applyBorder="1"/>
    <xf numFmtId="3" fontId="0" fillId="0" borderId="0" xfId="0" applyNumberFormat="1"/>
    <xf numFmtId="3" fontId="5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L27" sqref="L27"/>
    </sheetView>
  </sheetViews>
  <sheetFormatPr defaultRowHeight="15" x14ac:dyDescent="0.25"/>
  <cols>
    <col min="1" max="1" width="3.140625" customWidth="1"/>
    <col min="2" max="2" width="13.5703125" customWidth="1"/>
    <col min="3" max="3" width="8.5703125" customWidth="1"/>
    <col min="4" max="4" width="7.85546875" customWidth="1"/>
    <col min="5" max="7" width="10.85546875" customWidth="1"/>
    <col min="8" max="8" width="6.5703125" customWidth="1"/>
    <col min="9" max="9" width="10.7109375" bestFit="1" customWidth="1"/>
    <col min="10" max="10" width="7.42578125" customWidth="1"/>
    <col min="11" max="11" width="8.140625" customWidth="1"/>
  </cols>
  <sheetData>
    <row r="1" spans="1:16" x14ac:dyDescent="0.25">
      <c r="E1" s="1" t="s">
        <v>25</v>
      </c>
      <c r="F1" s="1"/>
      <c r="G1" s="1"/>
      <c r="H1" s="1"/>
      <c r="I1" s="1"/>
      <c r="J1" s="1"/>
      <c r="K1" s="1"/>
      <c r="L1" s="1"/>
      <c r="M1" s="1"/>
    </row>
    <row r="2" spans="1:16" x14ac:dyDescent="0.25">
      <c r="A2" s="1"/>
      <c r="B2" s="1"/>
      <c r="C2" s="1"/>
      <c r="D2" s="1"/>
      <c r="E2" s="1" t="s">
        <v>0</v>
      </c>
      <c r="F2" s="1"/>
      <c r="G2" s="1"/>
      <c r="H2" s="1"/>
      <c r="I2" s="1"/>
      <c r="J2" s="1"/>
      <c r="K2" s="1"/>
      <c r="L2" s="1"/>
      <c r="M2" s="1"/>
    </row>
    <row r="3" spans="1:16" x14ac:dyDescent="0.25">
      <c r="A3" s="1"/>
      <c r="B3" s="1"/>
      <c r="C3" s="1"/>
      <c r="D3" s="1"/>
      <c r="E3" s="1" t="s">
        <v>26</v>
      </c>
      <c r="F3" s="1"/>
      <c r="G3" s="1"/>
      <c r="H3" s="1"/>
      <c r="I3" s="1"/>
      <c r="J3" s="1"/>
      <c r="K3" s="1"/>
      <c r="L3" s="1"/>
      <c r="M3" s="1"/>
    </row>
    <row r="4" spans="1:16" x14ac:dyDescent="0.25">
      <c r="A4" s="2" t="s">
        <v>1</v>
      </c>
      <c r="B4" s="2" t="s">
        <v>2</v>
      </c>
      <c r="C4" s="2" t="s">
        <v>43</v>
      </c>
      <c r="D4" s="2" t="s">
        <v>3</v>
      </c>
      <c r="E4" s="2" t="s">
        <v>44</v>
      </c>
      <c r="F4" s="2" t="s">
        <v>5</v>
      </c>
      <c r="G4" s="2" t="s">
        <v>57</v>
      </c>
      <c r="H4" s="2" t="s">
        <v>58</v>
      </c>
      <c r="I4" s="2" t="s">
        <v>6</v>
      </c>
      <c r="J4" s="2" t="s">
        <v>7</v>
      </c>
      <c r="K4" s="2" t="s">
        <v>8</v>
      </c>
      <c r="L4" s="2" t="s">
        <v>57</v>
      </c>
      <c r="M4" s="2" t="s">
        <v>58</v>
      </c>
    </row>
    <row r="5" spans="1:16" x14ac:dyDescent="0.25">
      <c r="A5" s="3" t="s">
        <v>27</v>
      </c>
      <c r="B5" s="3" t="s">
        <v>42</v>
      </c>
      <c r="C5" s="3"/>
      <c r="D5" s="3">
        <v>10000</v>
      </c>
      <c r="E5" s="3">
        <v>1500</v>
      </c>
      <c r="F5" s="3">
        <f>10000+3000</f>
        <v>13000</v>
      </c>
      <c r="G5" s="3">
        <v>300</v>
      </c>
      <c r="H5" s="3">
        <v>200</v>
      </c>
      <c r="I5" s="3">
        <f>C5+D5+E5+F5+G5+H5</f>
        <v>25000</v>
      </c>
      <c r="J5" s="4">
        <v>21500</v>
      </c>
      <c r="K5" s="3">
        <f>I5-J5</f>
        <v>3500</v>
      </c>
      <c r="L5" s="3"/>
      <c r="M5" s="3"/>
    </row>
    <row r="6" spans="1:16" x14ac:dyDescent="0.25">
      <c r="A6" s="3" t="s">
        <v>28</v>
      </c>
      <c r="B6" s="3" t="s">
        <v>49</v>
      </c>
      <c r="C6" s="3"/>
      <c r="D6" s="3"/>
      <c r="E6" s="3"/>
      <c r="F6" s="3">
        <f>8000+8000</f>
        <v>16000</v>
      </c>
      <c r="G6" s="3">
        <v>450</v>
      </c>
      <c r="H6" s="3">
        <v>600</v>
      </c>
      <c r="I6" s="3">
        <f t="shared" ref="I6:I19" si="0">C6+D6+E6+F6+G6+H6</f>
        <v>17050</v>
      </c>
      <c r="J6" s="4">
        <f>8000+8000+1050</f>
        <v>17050</v>
      </c>
      <c r="K6" s="3">
        <f>I6-J6</f>
        <v>0</v>
      </c>
      <c r="L6" s="3">
        <v>450</v>
      </c>
      <c r="M6" s="3">
        <v>600</v>
      </c>
    </row>
    <row r="7" spans="1:16" x14ac:dyDescent="0.25">
      <c r="A7" s="3" t="s">
        <v>29</v>
      </c>
      <c r="B7" s="3" t="s">
        <v>50</v>
      </c>
      <c r="C7" s="3"/>
      <c r="D7" s="3"/>
      <c r="E7" s="3"/>
      <c r="F7" s="3">
        <v>6000</v>
      </c>
      <c r="G7" s="3">
        <v>1350</v>
      </c>
      <c r="H7" s="3">
        <v>600</v>
      </c>
      <c r="I7" s="3">
        <f>C7+D7+E7+F7+G7+H7</f>
        <v>7950</v>
      </c>
      <c r="J7" s="4">
        <v>6000</v>
      </c>
      <c r="K7" s="3">
        <f t="shared" ref="K7:K19" si="1">I7-J7</f>
        <v>1950</v>
      </c>
      <c r="L7" s="3"/>
      <c r="M7" s="3"/>
    </row>
    <row r="8" spans="1:16" x14ac:dyDescent="0.25">
      <c r="A8" s="3" t="s">
        <v>30</v>
      </c>
      <c r="B8" s="3"/>
      <c r="C8" s="3"/>
      <c r="D8" s="3"/>
      <c r="E8" s="3"/>
      <c r="F8" s="3"/>
      <c r="G8" s="3"/>
      <c r="H8" s="3"/>
      <c r="I8" s="3">
        <f t="shared" si="0"/>
        <v>0</v>
      </c>
      <c r="J8" s="4"/>
      <c r="K8" s="3">
        <f t="shared" si="1"/>
        <v>0</v>
      </c>
      <c r="L8" s="3"/>
      <c r="M8" s="3"/>
    </row>
    <row r="9" spans="1:16" x14ac:dyDescent="0.25">
      <c r="A9" s="3" t="s">
        <v>31</v>
      </c>
      <c r="B9" s="3"/>
      <c r="C9" s="3"/>
      <c r="D9" s="3"/>
      <c r="E9" s="3"/>
      <c r="F9" s="3"/>
      <c r="G9" s="3"/>
      <c r="H9" s="3"/>
      <c r="I9" s="3">
        <f t="shared" si="0"/>
        <v>0</v>
      </c>
      <c r="J9" s="4"/>
      <c r="K9" s="3">
        <f>I9-J9</f>
        <v>0</v>
      </c>
      <c r="L9" s="3"/>
      <c r="M9" s="3"/>
    </row>
    <row r="10" spans="1:16" x14ac:dyDescent="0.25">
      <c r="A10" s="3" t="s">
        <v>32</v>
      </c>
      <c r="B10" s="19" t="s">
        <v>54</v>
      </c>
      <c r="C10" s="4"/>
      <c r="D10" s="3">
        <v>10000</v>
      </c>
      <c r="E10" s="3">
        <v>1500</v>
      </c>
      <c r="F10" s="3">
        <v>6000</v>
      </c>
      <c r="G10" s="3"/>
      <c r="H10" s="3"/>
      <c r="I10" s="3">
        <f t="shared" si="0"/>
        <v>17500</v>
      </c>
      <c r="J10" s="4">
        <v>16000</v>
      </c>
      <c r="K10" s="3">
        <f t="shared" si="1"/>
        <v>1500</v>
      </c>
      <c r="L10" s="3"/>
      <c r="M10" s="3"/>
    </row>
    <row r="11" spans="1:16" x14ac:dyDescent="0.25">
      <c r="A11" s="3" t="s">
        <v>33</v>
      </c>
      <c r="B11" s="5"/>
      <c r="C11" s="5"/>
      <c r="D11" s="5"/>
      <c r="E11" s="3"/>
      <c r="F11" s="3"/>
      <c r="G11" s="3"/>
      <c r="H11" s="3"/>
      <c r="I11" s="3">
        <f t="shared" si="0"/>
        <v>0</v>
      </c>
      <c r="J11" s="4"/>
      <c r="K11" s="3">
        <f t="shared" si="1"/>
        <v>0</v>
      </c>
      <c r="L11" s="3"/>
      <c r="M11" s="3"/>
    </row>
    <row r="12" spans="1:16" x14ac:dyDescent="0.25">
      <c r="A12" s="3" t="s">
        <v>34</v>
      </c>
      <c r="B12" s="3"/>
      <c r="C12" s="3"/>
      <c r="D12" s="3"/>
      <c r="E12" s="3"/>
      <c r="F12" s="3"/>
      <c r="G12" s="3"/>
      <c r="H12" s="3"/>
      <c r="I12" s="3">
        <f t="shared" si="0"/>
        <v>0</v>
      </c>
      <c r="J12" s="4"/>
      <c r="K12" s="3">
        <f t="shared" si="1"/>
        <v>0</v>
      </c>
      <c r="L12" s="3"/>
      <c r="M12" s="3"/>
    </row>
    <row r="13" spans="1:16" x14ac:dyDescent="0.25">
      <c r="A13" s="3" t="s">
        <v>35</v>
      </c>
      <c r="B13" s="3"/>
      <c r="C13" s="3"/>
      <c r="D13" s="3"/>
      <c r="E13" s="3"/>
      <c r="F13" s="3"/>
      <c r="G13" s="3"/>
      <c r="H13" s="3"/>
      <c r="I13" s="3">
        <f t="shared" si="0"/>
        <v>0</v>
      </c>
      <c r="J13" s="4"/>
      <c r="K13" s="3">
        <f t="shared" si="1"/>
        <v>0</v>
      </c>
      <c r="L13" s="3"/>
      <c r="M13" s="3"/>
    </row>
    <row r="14" spans="1:16" x14ac:dyDescent="0.25">
      <c r="A14" s="3" t="s">
        <v>36</v>
      </c>
      <c r="B14" s="3"/>
      <c r="C14" s="3"/>
      <c r="D14" s="3"/>
      <c r="E14" s="3"/>
      <c r="F14" s="3"/>
      <c r="G14" s="3"/>
      <c r="H14" s="3"/>
      <c r="I14" s="3">
        <f t="shared" si="0"/>
        <v>0</v>
      </c>
      <c r="J14" s="4"/>
      <c r="K14" s="3">
        <f t="shared" si="1"/>
        <v>0</v>
      </c>
      <c r="L14" s="3"/>
      <c r="M14" s="3"/>
      <c r="P14" s="6"/>
    </row>
    <row r="15" spans="1:16" x14ac:dyDescent="0.25">
      <c r="A15" s="3" t="s">
        <v>37</v>
      </c>
      <c r="B15" s="3"/>
      <c r="C15" s="3"/>
      <c r="D15" s="3"/>
      <c r="E15" s="3"/>
      <c r="F15" s="3"/>
      <c r="G15" s="3"/>
      <c r="H15" s="3"/>
      <c r="I15" s="3">
        <f t="shared" si="0"/>
        <v>0</v>
      </c>
      <c r="J15" s="4"/>
      <c r="K15" s="3">
        <f t="shared" si="1"/>
        <v>0</v>
      </c>
      <c r="L15" s="3"/>
      <c r="M15" s="3"/>
      <c r="P15" s="6"/>
    </row>
    <row r="16" spans="1:16" x14ac:dyDescent="0.25">
      <c r="A16" s="3" t="s">
        <v>38</v>
      </c>
      <c r="B16" s="3"/>
      <c r="C16" s="3"/>
      <c r="D16" s="3"/>
      <c r="E16" s="3"/>
      <c r="F16" s="3"/>
      <c r="G16" s="3"/>
      <c r="H16" s="3"/>
      <c r="I16" s="3">
        <f t="shared" si="0"/>
        <v>0</v>
      </c>
      <c r="J16" s="4"/>
      <c r="K16" s="3">
        <f t="shared" si="1"/>
        <v>0</v>
      </c>
      <c r="L16" s="3"/>
      <c r="M16" s="3"/>
      <c r="N16" s="6"/>
      <c r="P16" s="6"/>
    </row>
    <row r="17" spans="1:16" x14ac:dyDescent="0.25">
      <c r="A17" s="3" t="s">
        <v>39</v>
      </c>
      <c r="B17" s="3"/>
      <c r="C17" s="3"/>
      <c r="D17" s="3"/>
      <c r="E17" s="3"/>
      <c r="F17" s="3"/>
      <c r="G17" s="3"/>
      <c r="H17" s="3"/>
      <c r="I17" s="3">
        <f t="shared" si="0"/>
        <v>0</v>
      </c>
      <c r="J17" s="4"/>
      <c r="K17" s="3">
        <f t="shared" si="1"/>
        <v>0</v>
      </c>
      <c r="L17" s="3"/>
      <c r="M17" s="3"/>
      <c r="N17" s="6"/>
      <c r="P17" s="6"/>
    </row>
    <row r="18" spans="1:16" x14ac:dyDescent="0.25">
      <c r="A18" s="3" t="s">
        <v>40</v>
      </c>
      <c r="B18" s="3"/>
      <c r="C18" s="3"/>
      <c r="D18" s="3"/>
      <c r="E18" s="3"/>
      <c r="F18" s="3"/>
      <c r="G18" s="3"/>
      <c r="H18" s="3"/>
      <c r="I18" s="3">
        <f t="shared" si="0"/>
        <v>0</v>
      </c>
      <c r="J18" s="4"/>
      <c r="K18" s="3">
        <f t="shared" si="1"/>
        <v>0</v>
      </c>
      <c r="L18" s="3"/>
      <c r="M18" s="3"/>
      <c r="N18" s="6"/>
      <c r="P18" s="6"/>
    </row>
    <row r="19" spans="1:16" x14ac:dyDescent="0.25">
      <c r="A19" s="3" t="s">
        <v>41</v>
      </c>
      <c r="B19" s="3"/>
      <c r="C19" s="3"/>
      <c r="D19" s="3"/>
      <c r="E19" s="3"/>
      <c r="F19" s="3"/>
      <c r="G19" s="3"/>
      <c r="H19" s="3"/>
      <c r="I19" s="3">
        <f t="shared" si="0"/>
        <v>0</v>
      </c>
      <c r="J19" s="4"/>
      <c r="K19" s="3">
        <f t="shared" si="1"/>
        <v>0</v>
      </c>
      <c r="L19" s="3"/>
      <c r="M19" s="3"/>
      <c r="N19" s="6"/>
      <c r="O19" s="7"/>
      <c r="P19" s="6"/>
    </row>
    <row r="20" spans="1:16" x14ac:dyDescent="0.25">
      <c r="A20" s="3"/>
      <c r="B20" s="2" t="s">
        <v>9</v>
      </c>
      <c r="C20" s="2"/>
      <c r="D20" s="2">
        <f t="shared" ref="D20:K20" si="2">SUM(D5:D19)</f>
        <v>20000</v>
      </c>
      <c r="E20" s="3">
        <f>SUM(E5:E19)</f>
        <v>3000</v>
      </c>
      <c r="F20" s="3">
        <f>SUM(F5:F19)</f>
        <v>41000</v>
      </c>
      <c r="G20" s="3">
        <f>SUM(G5:G19)</f>
        <v>2100</v>
      </c>
      <c r="H20" s="2">
        <f>SUM(H5:H19)</f>
        <v>1400</v>
      </c>
      <c r="I20" s="2">
        <f>SUM(I5:I19)</f>
        <v>67500</v>
      </c>
      <c r="J20" s="8">
        <f t="shared" si="2"/>
        <v>60550</v>
      </c>
      <c r="K20" s="2">
        <f t="shared" si="2"/>
        <v>6950</v>
      </c>
      <c r="L20" s="2">
        <f>SUM(L5:L19)</f>
        <v>450</v>
      </c>
      <c r="M20" s="2">
        <f>SUM(M5:M19)</f>
        <v>600</v>
      </c>
    </row>
    <row r="21" spans="1:16" x14ac:dyDescent="0.25">
      <c r="A21" s="6"/>
      <c r="B21" s="9"/>
      <c r="C21" s="9"/>
      <c r="D21" s="9"/>
      <c r="E21" s="9"/>
      <c r="F21" s="9"/>
      <c r="G21" s="9"/>
      <c r="H21" s="9" t="s">
        <v>10</v>
      </c>
      <c r="I21" s="9"/>
      <c r="J21" s="9"/>
      <c r="K21" s="6"/>
      <c r="L21" s="6"/>
      <c r="M21" s="6"/>
      <c r="O21" s="7"/>
    </row>
    <row r="22" spans="1:16" x14ac:dyDescent="0.25">
      <c r="B22" s="10" t="s">
        <v>11</v>
      </c>
      <c r="C22" s="10"/>
      <c r="D22" s="10"/>
      <c r="E22" s="11"/>
      <c r="F22" s="11"/>
      <c r="G22" s="11"/>
      <c r="H22" s="12"/>
      <c r="I22" s="13"/>
      <c r="J22" s="14"/>
      <c r="K22" s="15"/>
      <c r="L22" s="15"/>
      <c r="M22" s="15"/>
      <c r="N22" s="14"/>
      <c r="O22" s="10"/>
    </row>
    <row r="23" spans="1:16" x14ac:dyDescent="0.25">
      <c r="B23" s="16" t="s">
        <v>12</v>
      </c>
      <c r="C23" s="16"/>
      <c r="D23" s="16"/>
      <c r="E23" s="17"/>
      <c r="F23" s="13"/>
      <c r="G23" s="13"/>
      <c r="H23" s="16" t="s">
        <v>13</v>
      </c>
      <c r="I23" s="10"/>
      <c r="J23" s="10"/>
      <c r="K23" s="10"/>
      <c r="L23" s="10"/>
      <c r="M23" s="10"/>
    </row>
    <row r="24" spans="1:16" x14ac:dyDescent="0.25">
      <c r="B24" s="18" t="s">
        <v>14</v>
      </c>
      <c r="C24" s="18" t="s">
        <v>15</v>
      </c>
      <c r="D24" s="18" t="s">
        <v>16</v>
      </c>
      <c r="E24" s="18" t="s">
        <v>17</v>
      </c>
      <c r="F24" s="18"/>
      <c r="G24" s="18"/>
      <c r="H24" s="18" t="s">
        <v>14</v>
      </c>
      <c r="I24" s="18" t="s">
        <v>15</v>
      </c>
      <c r="J24" s="18" t="s">
        <v>16</v>
      </c>
      <c r="K24" s="18" t="s">
        <v>17</v>
      </c>
      <c r="L24" s="13"/>
      <c r="M24" s="13"/>
    </row>
    <row r="25" spans="1:16" x14ac:dyDescent="0.25">
      <c r="B25" s="19" t="s">
        <v>48</v>
      </c>
      <c r="C25" s="20">
        <f>F20</f>
        <v>41000</v>
      </c>
      <c r="D25" s="19"/>
      <c r="E25" s="19"/>
      <c r="F25" s="19"/>
      <c r="G25" s="19"/>
      <c r="H25" s="19" t="s">
        <v>48</v>
      </c>
      <c r="I25" s="20">
        <f>J20</f>
        <v>60550</v>
      </c>
      <c r="J25" s="19"/>
      <c r="K25" s="19"/>
      <c r="L25" s="26"/>
      <c r="M25" s="26"/>
    </row>
    <row r="26" spans="1:16" x14ac:dyDescent="0.25">
      <c r="B26" s="19" t="s">
        <v>4</v>
      </c>
      <c r="C26" s="20"/>
      <c r="D26" s="19"/>
      <c r="E26" s="19"/>
      <c r="F26" s="19"/>
      <c r="G26" s="19"/>
      <c r="H26" s="19" t="s">
        <v>43</v>
      </c>
      <c r="I26" s="20"/>
      <c r="J26" s="19"/>
      <c r="K26" s="19"/>
      <c r="L26" s="26"/>
      <c r="M26" s="26"/>
    </row>
    <row r="27" spans="1:16" x14ac:dyDescent="0.25">
      <c r="B27" s="19" t="s">
        <v>3</v>
      </c>
      <c r="C27" s="20">
        <f>D20</f>
        <v>20000</v>
      </c>
      <c r="D27" s="19"/>
      <c r="E27" s="19"/>
      <c r="F27" s="19"/>
      <c r="G27" s="19"/>
      <c r="H27" s="19"/>
      <c r="I27" s="20"/>
      <c r="J27" s="19"/>
      <c r="K27" s="19"/>
      <c r="L27" s="26"/>
      <c r="M27" s="26"/>
    </row>
    <row r="28" spans="1:16" x14ac:dyDescent="0.25">
      <c r="B28" s="19" t="s">
        <v>44</v>
      </c>
      <c r="C28" s="20">
        <f>E20</f>
        <v>3000</v>
      </c>
      <c r="D28" s="19"/>
      <c r="E28" s="19"/>
      <c r="F28" s="19"/>
      <c r="G28" s="19"/>
      <c r="H28" s="19"/>
      <c r="I28" s="20"/>
      <c r="J28" s="19"/>
      <c r="K28" s="19"/>
      <c r="L28" s="26"/>
      <c r="M28" s="26"/>
    </row>
    <row r="29" spans="1:16" x14ac:dyDescent="0.25">
      <c r="B29" s="19" t="s">
        <v>57</v>
      </c>
      <c r="C29" s="20">
        <f>L20</f>
        <v>450</v>
      </c>
      <c r="D29" s="19"/>
      <c r="E29" s="19"/>
      <c r="F29" s="19"/>
      <c r="G29" s="19"/>
      <c r="H29" s="19"/>
      <c r="I29" s="20"/>
      <c r="J29" s="19"/>
      <c r="K29" s="19"/>
      <c r="L29" s="26"/>
      <c r="M29" s="26"/>
    </row>
    <row r="30" spans="1:16" x14ac:dyDescent="0.25">
      <c r="B30" s="19" t="s">
        <v>59</v>
      </c>
      <c r="C30" s="20">
        <f>M20</f>
        <v>600</v>
      </c>
      <c r="D30" s="19"/>
      <c r="E30" s="19"/>
      <c r="F30" s="19"/>
      <c r="G30" s="19"/>
      <c r="H30" s="19"/>
      <c r="I30" s="20"/>
      <c r="J30" s="19"/>
      <c r="K30" s="19"/>
      <c r="L30" s="26"/>
      <c r="M30" s="26"/>
    </row>
    <row r="31" spans="1:16" x14ac:dyDescent="0.25">
      <c r="B31" s="19" t="s">
        <v>18</v>
      </c>
      <c r="C31" s="21">
        <v>7.0000000000000007E-2</v>
      </c>
      <c r="D31" s="20">
        <f>C31*C25</f>
        <v>2870.0000000000005</v>
      </c>
      <c r="E31" s="19"/>
      <c r="F31" s="19"/>
      <c r="G31" s="19"/>
      <c r="H31" s="19" t="s">
        <v>18</v>
      </c>
      <c r="I31" s="21">
        <v>7.0000000000000007E-2</v>
      </c>
      <c r="J31" s="20">
        <f>I31*C25</f>
        <v>2870.0000000000005</v>
      </c>
      <c r="K31" s="19"/>
      <c r="L31" s="26"/>
      <c r="M31" s="26"/>
    </row>
    <row r="32" spans="1:16" x14ac:dyDescent="0.25">
      <c r="B32" s="18" t="s">
        <v>19</v>
      </c>
      <c r="C32" s="22"/>
      <c r="D32" s="18"/>
      <c r="E32" s="18"/>
      <c r="F32" s="18"/>
      <c r="G32" s="18"/>
      <c r="H32" s="18" t="s">
        <v>19</v>
      </c>
      <c r="I32" s="22"/>
      <c r="J32" s="18"/>
      <c r="K32" s="18"/>
      <c r="L32" s="13"/>
      <c r="M32" s="13"/>
    </row>
    <row r="33" spans="2:13" x14ac:dyDescent="0.25">
      <c r="B33" s="19"/>
      <c r="C33" s="22"/>
      <c r="D33" s="19"/>
      <c r="E33" s="18"/>
      <c r="F33" s="18"/>
      <c r="G33" s="18"/>
      <c r="H33" s="19"/>
      <c r="I33" s="18"/>
      <c r="J33" s="20"/>
      <c r="K33" s="18"/>
      <c r="L33" s="13"/>
      <c r="M33" s="13"/>
    </row>
    <row r="34" spans="2:13" x14ac:dyDescent="0.25">
      <c r="B34" s="19" t="s">
        <v>45</v>
      </c>
      <c r="C34" s="20"/>
      <c r="D34" s="19">
        <v>500</v>
      </c>
      <c r="E34" s="19"/>
      <c r="F34" s="19"/>
      <c r="G34" s="19"/>
      <c r="H34" s="19" t="s">
        <v>45</v>
      </c>
      <c r="I34" s="20"/>
      <c r="J34" s="19">
        <v>500</v>
      </c>
      <c r="K34" s="19"/>
      <c r="L34" s="26"/>
      <c r="M34" s="26"/>
    </row>
    <row r="35" spans="2:13" x14ac:dyDescent="0.25">
      <c r="B35" s="23" t="s">
        <v>46</v>
      </c>
      <c r="C35" s="19"/>
      <c r="D35" s="19">
        <v>21605</v>
      </c>
      <c r="E35" s="19"/>
      <c r="F35" s="19"/>
      <c r="G35" s="19"/>
      <c r="H35" s="23" t="s">
        <v>46</v>
      </c>
      <c r="I35" s="19"/>
      <c r="J35" s="19">
        <v>21605</v>
      </c>
      <c r="K35" s="19"/>
      <c r="L35" s="26"/>
      <c r="M35" s="26"/>
    </row>
    <row r="36" spans="2:13" x14ac:dyDescent="0.25">
      <c r="B36" s="23" t="s">
        <v>52</v>
      </c>
      <c r="C36" s="19"/>
      <c r="D36" s="19">
        <v>230</v>
      </c>
      <c r="E36" s="19"/>
      <c r="F36" s="19"/>
      <c r="G36" s="19"/>
      <c r="H36" s="23" t="s">
        <v>52</v>
      </c>
      <c r="I36" s="19"/>
      <c r="J36" s="19">
        <v>230</v>
      </c>
      <c r="K36" s="19"/>
      <c r="L36" s="26"/>
      <c r="M36" s="26"/>
    </row>
    <row r="37" spans="2:13" x14ac:dyDescent="0.25">
      <c r="B37" s="23" t="s">
        <v>62</v>
      </c>
      <c r="C37" s="19"/>
      <c r="D37" s="19">
        <v>5030</v>
      </c>
      <c r="E37" s="19"/>
      <c r="F37" s="19"/>
      <c r="G37" s="19"/>
      <c r="H37" s="23" t="s">
        <v>62</v>
      </c>
      <c r="I37" s="19"/>
      <c r="J37" s="19">
        <v>5030</v>
      </c>
      <c r="K37" s="19"/>
      <c r="L37" s="30"/>
      <c r="M37" s="26"/>
    </row>
    <row r="38" spans="2:13" x14ac:dyDescent="0.25">
      <c r="B38" s="24" t="s">
        <v>51</v>
      </c>
      <c r="C38" s="19"/>
      <c r="D38" s="25">
        <v>530</v>
      </c>
      <c r="E38" s="19"/>
      <c r="F38" s="19"/>
      <c r="G38" s="19"/>
      <c r="H38" s="24" t="s">
        <v>51</v>
      </c>
      <c r="I38" s="19"/>
      <c r="J38" s="25">
        <v>530</v>
      </c>
      <c r="K38" s="25"/>
      <c r="L38" s="27"/>
      <c r="M38" s="27"/>
    </row>
    <row r="39" spans="2:13" x14ac:dyDescent="0.25">
      <c r="B39" s="24" t="s">
        <v>53</v>
      </c>
      <c r="C39" s="19"/>
      <c r="D39" s="25">
        <v>12405</v>
      </c>
      <c r="E39" s="19"/>
      <c r="F39" s="19"/>
      <c r="G39" s="19"/>
      <c r="H39" s="24" t="s">
        <v>53</v>
      </c>
      <c r="I39" s="19"/>
      <c r="J39" s="25">
        <v>12405</v>
      </c>
      <c r="K39" s="25"/>
      <c r="L39" s="27"/>
      <c r="M39" s="27"/>
    </row>
    <row r="40" spans="2:13" x14ac:dyDescent="0.25">
      <c r="B40" s="24" t="s">
        <v>53</v>
      </c>
      <c r="C40" s="19"/>
      <c r="D40" s="25">
        <v>8400</v>
      </c>
      <c r="E40" s="19"/>
      <c r="F40" s="19"/>
      <c r="G40" s="19"/>
      <c r="H40" s="24" t="s">
        <v>53</v>
      </c>
      <c r="I40" s="19"/>
      <c r="J40" s="25">
        <v>8400</v>
      </c>
      <c r="K40" s="25"/>
      <c r="L40" s="27"/>
      <c r="M40" s="27"/>
    </row>
    <row r="41" spans="2:13" x14ac:dyDescent="0.25">
      <c r="B41" s="24"/>
      <c r="C41" s="19"/>
      <c r="D41" s="25"/>
      <c r="E41" s="19"/>
      <c r="F41" s="19"/>
      <c r="G41" s="19"/>
      <c r="H41" s="24"/>
      <c r="I41" s="19"/>
      <c r="J41" s="25"/>
      <c r="K41" s="19"/>
      <c r="L41" s="26"/>
      <c r="M41" s="26"/>
    </row>
    <row r="42" spans="2:13" x14ac:dyDescent="0.25">
      <c r="B42" s="18" t="s">
        <v>9</v>
      </c>
      <c r="C42" s="22">
        <f>C25+C26+C27+C28+C29+C30</f>
        <v>65050</v>
      </c>
      <c r="D42" s="22">
        <f>SUM(D31:D41)</f>
        <v>51570</v>
      </c>
      <c r="E42" s="22">
        <f>C42-D42</f>
        <v>13480</v>
      </c>
      <c r="F42" s="22"/>
      <c r="G42" s="22"/>
      <c r="H42" s="18" t="s">
        <v>9</v>
      </c>
      <c r="I42" s="22">
        <f>I25+I27+I26+I29+I30</f>
        <v>60550</v>
      </c>
      <c r="J42" s="22">
        <f>SUM(J31:J41)</f>
        <v>51570</v>
      </c>
      <c r="K42" s="22">
        <f>I42-J42</f>
        <v>8980</v>
      </c>
      <c r="L42" s="28"/>
      <c r="M42" s="28"/>
    </row>
    <row r="43" spans="2:13" x14ac:dyDescent="0.25">
      <c r="J43" s="29">
        <f>J42-J31</f>
        <v>48700</v>
      </c>
    </row>
    <row r="44" spans="2:13" x14ac:dyDescent="0.25">
      <c r="B44" t="s">
        <v>20</v>
      </c>
      <c r="H44" t="s">
        <v>21</v>
      </c>
      <c r="K44" t="s">
        <v>22</v>
      </c>
    </row>
    <row r="45" spans="2:13" x14ac:dyDescent="0.25">
      <c r="B45" t="s">
        <v>23</v>
      </c>
      <c r="H45" t="s">
        <v>24</v>
      </c>
      <c r="K45" t="s">
        <v>47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16" workbookViewId="0">
      <selection activeCell="M40" sqref="M40"/>
    </sheetView>
  </sheetViews>
  <sheetFormatPr defaultRowHeight="15" x14ac:dyDescent="0.25"/>
  <cols>
    <col min="1" max="1" width="4.85546875" bestFit="1" customWidth="1"/>
    <col min="2" max="2" width="17" customWidth="1"/>
    <col min="4" max="4" width="7" customWidth="1"/>
    <col min="8" max="8" width="6.7109375" customWidth="1"/>
    <col min="9" max="9" width="11" customWidth="1"/>
    <col min="11" max="11" width="7.42578125" customWidth="1"/>
  </cols>
  <sheetData>
    <row r="1" spans="1:14" x14ac:dyDescent="0.25">
      <c r="B1" s="1"/>
      <c r="E1" s="1" t="s">
        <v>25</v>
      </c>
      <c r="F1" s="1"/>
      <c r="G1" s="1"/>
      <c r="H1" s="1"/>
      <c r="I1" s="1"/>
      <c r="J1" s="1"/>
      <c r="K1" s="1"/>
    </row>
    <row r="2" spans="1:14" x14ac:dyDescent="0.25">
      <c r="B2" s="1"/>
      <c r="C2" s="1"/>
      <c r="D2" s="1"/>
      <c r="E2" s="1" t="s">
        <v>0</v>
      </c>
      <c r="F2" s="1"/>
      <c r="G2" s="1"/>
      <c r="H2" s="1"/>
      <c r="I2" s="1"/>
      <c r="J2" s="1"/>
      <c r="K2" s="1"/>
    </row>
    <row r="3" spans="1:14" x14ac:dyDescent="0.25">
      <c r="A3" s="1"/>
      <c r="B3" s="1"/>
      <c r="C3" s="1"/>
      <c r="D3" s="1"/>
      <c r="E3" s="1" t="s">
        <v>56</v>
      </c>
      <c r="F3" s="1"/>
      <c r="G3" s="1"/>
      <c r="H3" s="1"/>
      <c r="I3" s="1"/>
      <c r="J3" s="1"/>
      <c r="K3" s="1"/>
    </row>
    <row r="4" spans="1:14" x14ac:dyDescent="0.25">
      <c r="A4" s="2" t="s">
        <v>1</v>
      </c>
      <c r="B4" s="2" t="s">
        <v>2</v>
      </c>
      <c r="C4" s="2" t="s">
        <v>43</v>
      </c>
      <c r="D4" s="2" t="s">
        <v>3</v>
      </c>
      <c r="E4" s="2" t="s">
        <v>44</v>
      </c>
      <c r="F4" s="2" t="s">
        <v>5</v>
      </c>
      <c r="G4" s="2" t="s">
        <v>57</v>
      </c>
      <c r="H4" s="2" t="s">
        <v>58</v>
      </c>
      <c r="I4" s="2" t="s">
        <v>6</v>
      </c>
      <c r="J4" s="2" t="s">
        <v>7</v>
      </c>
      <c r="K4" s="2" t="s">
        <v>8</v>
      </c>
      <c r="L4" s="2" t="s">
        <v>57</v>
      </c>
      <c r="M4" s="2" t="s">
        <v>58</v>
      </c>
    </row>
    <row r="5" spans="1:14" x14ac:dyDescent="0.25">
      <c r="A5" s="3" t="s">
        <v>27</v>
      </c>
      <c r="B5" s="3" t="s">
        <v>42</v>
      </c>
      <c r="C5" s="3">
        <f>'JULY 20'!K5:K19</f>
        <v>3500</v>
      </c>
      <c r="D5" s="3"/>
      <c r="E5" s="3"/>
      <c r="F5" s="3">
        <v>10000</v>
      </c>
      <c r="G5" s="3">
        <v>1350</v>
      </c>
      <c r="H5" s="3">
        <v>200</v>
      </c>
      <c r="I5" s="3">
        <f>C5+D5+E5+F5+G5+H5</f>
        <v>15050</v>
      </c>
      <c r="J5" s="4">
        <f>10000+100+1650+300</f>
        <v>12050</v>
      </c>
      <c r="K5" s="3">
        <f>I5-J5</f>
        <v>3000</v>
      </c>
      <c r="L5" s="3">
        <v>1650</v>
      </c>
      <c r="M5" s="3">
        <f>100+300</f>
        <v>400</v>
      </c>
    </row>
    <row r="6" spans="1:14" x14ac:dyDescent="0.25">
      <c r="A6" s="3" t="s">
        <v>28</v>
      </c>
      <c r="B6" s="3" t="s">
        <v>49</v>
      </c>
      <c r="C6" s="3">
        <f>'JULY 20'!K6:K20</f>
        <v>0</v>
      </c>
      <c r="D6" s="3"/>
      <c r="E6" s="3"/>
      <c r="F6" s="3"/>
      <c r="G6" s="3">
        <v>450</v>
      </c>
      <c r="H6" s="3">
        <v>200</v>
      </c>
      <c r="I6" s="3">
        <f t="shared" ref="I6:I18" si="0">C6+D6+E6+F6+G6+H6</f>
        <v>650</v>
      </c>
      <c r="J6" s="4">
        <v>650</v>
      </c>
      <c r="K6" s="3">
        <f t="shared" ref="K6:K19" si="1">I6-J6</f>
        <v>0</v>
      </c>
      <c r="L6" s="3">
        <v>450</v>
      </c>
      <c r="M6" s="3">
        <v>200</v>
      </c>
      <c r="N6" t="s">
        <v>60</v>
      </c>
    </row>
    <row r="7" spans="1:14" x14ac:dyDescent="0.25">
      <c r="A7" s="3" t="s">
        <v>29</v>
      </c>
      <c r="B7" s="3" t="s">
        <v>50</v>
      </c>
      <c r="C7" s="3">
        <f>'JULY 20'!K7:K21</f>
        <v>1950</v>
      </c>
      <c r="D7" s="3"/>
      <c r="E7" s="3"/>
      <c r="F7" s="3">
        <v>6000</v>
      </c>
      <c r="G7" s="3">
        <v>150</v>
      </c>
      <c r="H7" s="3">
        <v>200</v>
      </c>
      <c r="I7" s="3">
        <f t="shared" si="0"/>
        <v>8300</v>
      </c>
      <c r="J7" s="4">
        <f>6000+2100</f>
        <v>8100</v>
      </c>
      <c r="K7" s="3">
        <f t="shared" si="1"/>
        <v>200</v>
      </c>
      <c r="L7" s="3">
        <v>1500</v>
      </c>
      <c r="M7" s="3">
        <v>600</v>
      </c>
    </row>
    <row r="8" spans="1:14" x14ac:dyDescent="0.25">
      <c r="A8" s="3" t="s">
        <v>30</v>
      </c>
      <c r="B8" s="3"/>
      <c r="C8" s="3">
        <f>'JULY 20'!K8:K22</f>
        <v>0</v>
      </c>
      <c r="D8" s="3"/>
      <c r="E8" s="3"/>
      <c r="F8" s="3"/>
      <c r="G8" s="3"/>
      <c r="H8" s="3"/>
      <c r="I8" s="3">
        <f t="shared" si="0"/>
        <v>0</v>
      </c>
      <c r="J8" s="4"/>
      <c r="K8" s="3">
        <f t="shared" si="1"/>
        <v>0</v>
      </c>
      <c r="L8" s="3"/>
      <c r="M8" s="3"/>
    </row>
    <row r="9" spans="1:14" x14ac:dyDescent="0.25">
      <c r="A9" s="3" t="s">
        <v>31</v>
      </c>
      <c r="B9" s="3"/>
      <c r="C9" s="3">
        <f>'JULY 20'!K9:K23</f>
        <v>0</v>
      </c>
      <c r="D9" s="3"/>
      <c r="E9" s="3"/>
      <c r="F9" s="3"/>
      <c r="G9" s="3"/>
      <c r="H9" s="3"/>
      <c r="I9" s="3">
        <f t="shared" si="0"/>
        <v>0</v>
      </c>
      <c r="J9" s="4"/>
      <c r="K9" s="3">
        <f>I9-J9</f>
        <v>0</v>
      </c>
      <c r="L9" s="3"/>
      <c r="M9" s="3"/>
    </row>
    <row r="10" spans="1:14" x14ac:dyDescent="0.25">
      <c r="A10" s="3" t="s">
        <v>32</v>
      </c>
      <c r="B10" s="19" t="s">
        <v>54</v>
      </c>
      <c r="C10" s="3">
        <f>'JULY 20'!K10:K24</f>
        <v>1500</v>
      </c>
      <c r="D10" s="3"/>
      <c r="E10" s="3"/>
      <c r="F10" s="3">
        <v>10000</v>
      </c>
      <c r="G10" s="3">
        <v>450</v>
      </c>
      <c r="H10" s="3">
        <v>200</v>
      </c>
      <c r="I10" s="3">
        <f t="shared" si="0"/>
        <v>12150</v>
      </c>
      <c r="J10" s="4">
        <f>9350+650</f>
        <v>10000</v>
      </c>
      <c r="K10" s="3">
        <f t="shared" si="1"/>
        <v>2150</v>
      </c>
      <c r="L10" s="3">
        <v>450</v>
      </c>
      <c r="M10" s="3">
        <v>200</v>
      </c>
    </row>
    <row r="11" spans="1:14" x14ac:dyDescent="0.25">
      <c r="A11" s="3" t="s">
        <v>33</v>
      </c>
      <c r="B11" s="5"/>
      <c r="C11" s="3">
        <f>'JULY 20'!K11:K25</f>
        <v>0</v>
      </c>
      <c r="D11" s="5"/>
      <c r="E11" s="3"/>
      <c r="F11" s="3"/>
      <c r="G11" s="3"/>
      <c r="H11" s="3"/>
      <c r="I11" s="3">
        <f t="shared" si="0"/>
        <v>0</v>
      </c>
      <c r="J11" s="4"/>
      <c r="K11" s="3">
        <f t="shared" si="1"/>
        <v>0</v>
      </c>
      <c r="L11" s="3"/>
      <c r="M11" s="3"/>
    </row>
    <row r="12" spans="1:14" x14ac:dyDescent="0.25">
      <c r="A12" s="3" t="s">
        <v>34</v>
      </c>
      <c r="B12" s="3"/>
      <c r="C12" s="3">
        <f>'JULY 20'!K12:K26</f>
        <v>0</v>
      </c>
      <c r="D12" s="3"/>
      <c r="E12" s="3"/>
      <c r="F12" s="3"/>
      <c r="G12" s="3"/>
      <c r="H12" s="3"/>
      <c r="I12" s="3">
        <f t="shared" si="0"/>
        <v>0</v>
      </c>
      <c r="J12" s="4"/>
      <c r="K12" s="3">
        <f t="shared" si="1"/>
        <v>0</v>
      </c>
      <c r="L12" s="3"/>
      <c r="M12" s="3"/>
    </row>
    <row r="13" spans="1:14" x14ac:dyDescent="0.25">
      <c r="A13" s="3" t="s">
        <v>35</v>
      </c>
      <c r="B13" s="3"/>
      <c r="C13" s="3">
        <f>'JULY 20'!K13:K27</f>
        <v>0</v>
      </c>
      <c r="D13" s="3"/>
      <c r="E13" s="3"/>
      <c r="F13" s="3"/>
      <c r="G13" s="3"/>
      <c r="H13" s="3"/>
      <c r="I13" s="3">
        <f t="shared" si="0"/>
        <v>0</v>
      </c>
      <c r="J13" s="4"/>
      <c r="K13" s="3">
        <f t="shared" si="1"/>
        <v>0</v>
      </c>
      <c r="L13" s="3"/>
      <c r="M13" s="3"/>
    </row>
    <row r="14" spans="1:14" x14ac:dyDescent="0.25">
      <c r="A14" s="3" t="s">
        <v>36</v>
      </c>
      <c r="B14" s="3"/>
      <c r="C14" s="3">
        <f>'JULY 20'!K14:K30</f>
        <v>0</v>
      </c>
      <c r="D14" s="3"/>
      <c r="E14" s="3"/>
      <c r="F14" s="3"/>
      <c r="G14" s="3"/>
      <c r="H14" s="3"/>
      <c r="I14" s="3">
        <f t="shared" si="0"/>
        <v>0</v>
      </c>
      <c r="J14" s="4"/>
      <c r="K14" s="3">
        <f t="shared" si="1"/>
        <v>0</v>
      </c>
      <c r="L14" s="3"/>
      <c r="M14" s="3"/>
    </row>
    <row r="15" spans="1:14" x14ac:dyDescent="0.25">
      <c r="A15" s="3" t="s">
        <v>37</v>
      </c>
      <c r="B15" s="3"/>
      <c r="C15" s="3">
        <f>'JULY 20'!K15:K31</f>
        <v>0</v>
      </c>
      <c r="D15" s="3"/>
      <c r="E15" s="3"/>
      <c r="F15" s="3"/>
      <c r="G15" s="3"/>
      <c r="H15" s="3"/>
      <c r="I15" s="3">
        <f t="shared" si="0"/>
        <v>0</v>
      </c>
      <c r="J15" s="4"/>
      <c r="K15" s="3">
        <f t="shared" si="1"/>
        <v>0</v>
      </c>
      <c r="L15" s="3"/>
      <c r="M15" s="3"/>
    </row>
    <row r="16" spans="1:14" x14ac:dyDescent="0.25">
      <c r="A16" s="3" t="s">
        <v>38</v>
      </c>
      <c r="B16" s="3"/>
      <c r="C16" s="3">
        <f>'JULY 20'!K16:K32</f>
        <v>0</v>
      </c>
      <c r="D16" s="3"/>
      <c r="E16" s="3"/>
      <c r="F16" s="3"/>
      <c r="G16" s="3"/>
      <c r="H16" s="3"/>
      <c r="I16" s="3">
        <f t="shared" si="0"/>
        <v>0</v>
      </c>
      <c r="J16" s="4"/>
      <c r="K16" s="3">
        <f t="shared" si="1"/>
        <v>0</v>
      </c>
      <c r="L16" s="3"/>
      <c r="M16" s="3"/>
    </row>
    <row r="17" spans="1:13" x14ac:dyDescent="0.25">
      <c r="A17" s="3" t="s">
        <v>39</v>
      </c>
      <c r="B17" s="3"/>
      <c r="C17" s="3">
        <f>'JULY 20'!K17:K33</f>
        <v>0</v>
      </c>
      <c r="D17" s="3"/>
      <c r="E17" s="3"/>
      <c r="F17" s="3"/>
      <c r="G17" s="3"/>
      <c r="H17" s="3"/>
      <c r="I17" s="3">
        <f t="shared" si="0"/>
        <v>0</v>
      </c>
      <c r="J17" s="4"/>
      <c r="K17" s="3">
        <f t="shared" si="1"/>
        <v>0</v>
      </c>
      <c r="L17" s="3"/>
      <c r="M17" s="3"/>
    </row>
    <row r="18" spans="1:13" x14ac:dyDescent="0.25">
      <c r="A18" s="3" t="s">
        <v>40</v>
      </c>
      <c r="B18" s="3"/>
      <c r="C18" s="3">
        <f>'JULY 20'!K18:K34</f>
        <v>0</v>
      </c>
      <c r="D18" s="3"/>
      <c r="E18" s="3"/>
      <c r="F18" s="3"/>
      <c r="G18" s="3"/>
      <c r="H18" s="3"/>
      <c r="I18" s="3">
        <f t="shared" si="0"/>
        <v>0</v>
      </c>
      <c r="J18" s="4"/>
      <c r="K18" s="3">
        <f t="shared" si="1"/>
        <v>0</v>
      </c>
      <c r="L18" s="3"/>
      <c r="M18" s="3"/>
    </row>
    <row r="19" spans="1:13" x14ac:dyDescent="0.25">
      <c r="A19" s="3" t="s">
        <v>41</v>
      </c>
      <c r="B19" s="3"/>
      <c r="C19" s="3">
        <f>'JULY 20'!K19:K35</f>
        <v>0</v>
      </c>
      <c r="D19" s="3"/>
      <c r="E19" s="3"/>
      <c r="F19" s="3"/>
      <c r="G19" s="3"/>
      <c r="H19" s="3"/>
      <c r="I19" s="3">
        <f>E19+H19+D19+C19</f>
        <v>0</v>
      </c>
      <c r="J19" s="4"/>
      <c r="K19" s="3">
        <f t="shared" si="1"/>
        <v>0</v>
      </c>
      <c r="L19" s="3"/>
      <c r="M19" s="3"/>
    </row>
    <row r="20" spans="1:13" x14ac:dyDescent="0.25">
      <c r="A20" s="3"/>
      <c r="B20" s="2" t="s">
        <v>9</v>
      </c>
      <c r="C20" s="3">
        <f>'JULY 20'!K20:K36</f>
        <v>6950</v>
      </c>
      <c r="D20" s="2">
        <f t="shared" ref="D20:J20" si="2">SUM(D5:D19)</f>
        <v>0</v>
      </c>
      <c r="E20" s="3">
        <f>SUM(E5:E19)</f>
        <v>0</v>
      </c>
      <c r="F20" s="3">
        <f>SUM(F5:F19)</f>
        <v>26000</v>
      </c>
      <c r="G20" s="3">
        <f>SUM(G5:G19)</f>
        <v>2400</v>
      </c>
      <c r="H20" s="2">
        <f>SUM(H5:H19)</f>
        <v>800</v>
      </c>
      <c r="I20" s="3">
        <f>SUM(I5:I19)</f>
        <v>36150</v>
      </c>
      <c r="J20" s="8">
        <f t="shared" si="2"/>
        <v>30800</v>
      </c>
      <c r="K20" s="2">
        <f>SUM(K5:K19)</f>
        <v>5350</v>
      </c>
      <c r="L20" s="2">
        <f>SUM(L5:L19)</f>
        <v>4050</v>
      </c>
      <c r="M20" s="2">
        <f>SUM(M5:M19)</f>
        <v>1400</v>
      </c>
    </row>
    <row r="21" spans="1:13" x14ac:dyDescent="0.25">
      <c r="A21" s="6"/>
      <c r="B21" s="9"/>
      <c r="C21" s="3"/>
      <c r="D21" s="9"/>
      <c r="E21" s="9"/>
      <c r="F21" s="9"/>
      <c r="G21" s="9"/>
      <c r="H21" s="9" t="s">
        <v>10</v>
      </c>
      <c r="I21" s="9"/>
      <c r="J21" s="9"/>
      <c r="K21" s="6"/>
    </row>
    <row r="22" spans="1:13" x14ac:dyDescent="0.25">
      <c r="B22" s="10" t="s">
        <v>11</v>
      </c>
      <c r="C22" s="3"/>
      <c r="D22" s="10"/>
      <c r="E22" s="11"/>
      <c r="F22" s="11"/>
      <c r="G22" s="11"/>
      <c r="H22" s="12"/>
      <c r="I22" s="13"/>
      <c r="J22" s="14"/>
      <c r="K22" s="15"/>
      <c r="L22" s="14"/>
    </row>
    <row r="23" spans="1:13" x14ac:dyDescent="0.25">
      <c r="B23" s="16" t="s">
        <v>12</v>
      </c>
      <c r="C23" s="3"/>
      <c r="D23" s="16"/>
      <c r="E23" s="17"/>
      <c r="F23" s="13"/>
      <c r="G23" s="13"/>
      <c r="H23" s="16" t="s">
        <v>13</v>
      </c>
      <c r="I23" s="10"/>
      <c r="J23" s="10"/>
      <c r="K23" s="10"/>
    </row>
    <row r="24" spans="1:13" x14ac:dyDescent="0.25">
      <c r="B24" s="18" t="s">
        <v>14</v>
      </c>
      <c r="C24" s="18" t="s">
        <v>15</v>
      </c>
      <c r="D24" s="18" t="s">
        <v>16</v>
      </c>
      <c r="E24" s="18" t="s">
        <v>17</v>
      </c>
      <c r="F24" s="18"/>
      <c r="G24" s="18"/>
      <c r="H24" s="18" t="s">
        <v>14</v>
      </c>
      <c r="I24" s="18" t="s">
        <v>15</v>
      </c>
      <c r="J24" s="18" t="s">
        <v>16</v>
      </c>
      <c r="K24" s="18" t="s">
        <v>17</v>
      </c>
    </row>
    <row r="25" spans="1:13" x14ac:dyDescent="0.25">
      <c r="B25" s="19" t="s">
        <v>55</v>
      </c>
      <c r="C25" s="20">
        <f>F20</f>
        <v>26000</v>
      </c>
      <c r="D25" s="19"/>
      <c r="E25" s="19"/>
      <c r="F25" s="19"/>
      <c r="G25" s="19"/>
      <c r="H25" s="19" t="s">
        <v>55</v>
      </c>
      <c r="I25" s="20">
        <f>J20</f>
        <v>30800</v>
      </c>
      <c r="J25" s="19"/>
      <c r="K25" s="19"/>
    </row>
    <row r="26" spans="1:13" x14ac:dyDescent="0.25">
      <c r="B26" s="19" t="s">
        <v>4</v>
      </c>
      <c r="C26" s="20">
        <f>'JULY 20'!E42</f>
        <v>13480</v>
      </c>
      <c r="D26" s="19"/>
      <c r="E26" s="19"/>
      <c r="F26" s="19"/>
      <c r="G26" s="19"/>
      <c r="H26" s="19" t="s">
        <v>43</v>
      </c>
      <c r="I26" s="20">
        <f>'JULY 20'!K42</f>
        <v>8980</v>
      </c>
      <c r="J26" s="19"/>
      <c r="K26" s="19"/>
    </row>
    <row r="27" spans="1:13" x14ac:dyDescent="0.25">
      <c r="B27" s="19" t="s">
        <v>3</v>
      </c>
      <c r="C27" s="20">
        <f>D20</f>
        <v>0</v>
      </c>
      <c r="D27" s="19"/>
      <c r="E27" s="19"/>
      <c r="F27" s="19"/>
      <c r="G27" s="19"/>
      <c r="H27" s="19"/>
      <c r="I27" s="20"/>
      <c r="J27" s="19"/>
      <c r="K27" s="19"/>
    </row>
    <row r="28" spans="1:13" x14ac:dyDescent="0.25">
      <c r="B28" s="19" t="s">
        <v>44</v>
      </c>
      <c r="C28" s="20">
        <f>E18</f>
        <v>0</v>
      </c>
      <c r="D28" s="19"/>
      <c r="E28" s="19"/>
      <c r="F28" s="19"/>
      <c r="G28" s="19"/>
      <c r="H28" s="19"/>
      <c r="I28" s="20"/>
      <c r="J28" s="19"/>
      <c r="K28" s="19"/>
    </row>
    <row r="29" spans="1:13" x14ac:dyDescent="0.25">
      <c r="B29" s="19" t="s">
        <v>57</v>
      </c>
      <c r="C29" s="20">
        <f>L20</f>
        <v>4050</v>
      </c>
      <c r="D29" s="19"/>
      <c r="E29" s="19"/>
      <c r="F29" s="19"/>
      <c r="G29" s="19"/>
      <c r="H29" s="19"/>
      <c r="I29" s="20"/>
      <c r="J29" s="19"/>
      <c r="K29" s="19"/>
    </row>
    <row r="30" spans="1:13" x14ac:dyDescent="0.25">
      <c r="B30" s="19" t="s">
        <v>58</v>
      </c>
      <c r="C30" s="20">
        <f>M20</f>
        <v>1400</v>
      </c>
      <c r="D30" s="19"/>
      <c r="E30" s="19"/>
      <c r="F30" s="19"/>
      <c r="G30" s="19"/>
      <c r="H30" s="19"/>
      <c r="I30" s="20"/>
      <c r="J30" s="19"/>
      <c r="K30" s="19"/>
      <c r="M30" s="29"/>
    </row>
    <row r="31" spans="1:13" x14ac:dyDescent="0.25">
      <c r="B31" s="19" t="s">
        <v>18</v>
      </c>
      <c r="C31" s="21">
        <v>7.0000000000000007E-2</v>
      </c>
      <c r="D31" s="20">
        <f>C31*C25</f>
        <v>1820.0000000000002</v>
      </c>
      <c r="E31" s="19"/>
      <c r="F31" s="19"/>
      <c r="G31" s="19"/>
      <c r="H31" s="19" t="s">
        <v>18</v>
      </c>
      <c r="I31" s="21">
        <v>7.0000000000000007E-2</v>
      </c>
      <c r="J31" s="20">
        <f>I31*C25</f>
        <v>1820.0000000000002</v>
      </c>
      <c r="K31" s="19"/>
    </row>
    <row r="32" spans="1:13" x14ac:dyDescent="0.25">
      <c r="B32" s="18" t="s">
        <v>19</v>
      </c>
      <c r="C32" s="22"/>
      <c r="D32" s="18"/>
      <c r="E32" s="18"/>
      <c r="F32" s="18"/>
      <c r="G32" s="18"/>
      <c r="H32" s="18" t="s">
        <v>19</v>
      </c>
      <c r="I32" s="22"/>
      <c r="J32" s="18"/>
      <c r="K32" s="18"/>
    </row>
    <row r="33" spans="2:13" x14ac:dyDescent="0.25">
      <c r="B33" s="19"/>
      <c r="C33" s="22"/>
      <c r="D33" s="19"/>
      <c r="E33" s="18"/>
      <c r="F33" s="18"/>
      <c r="G33" s="18"/>
      <c r="H33" s="19"/>
      <c r="I33" s="18"/>
      <c r="J33" s="20"/>
      <c r="K33" s="18"/>
    </row>
    <row r="34" spans="2:13" x14ac:dyDescent="0.25">
      <c r="B34" s="19" t="s">
        <v>61</v>
      </c>
      <c r="C34" s="20"/>
      <c r="D34" s="19">
        <v>34870</v>
      </c>
      <c r="E34" s="19"/>
      <c r="F34" s="19"/>
      <c r="G34" s="19"/>
      <c r="H34" s="19" t="s">
        <v>61</v>
      </c>
      <c r="I34" s="20"/>
      <c r="J34" s="19">
        <v>34870</v>
      </c>
      <c r="K34" s="19"/>
    </row>
    <row r="35" spans="2:13" x14ac:dyDescent="0.25">
      <c r="B35" s="23" t="s">
        <v>67</v>
      </c>
      <c r="C35" s="19"/>
      <c r="D35" s="19">
        <f>4061+500</f>
        <v>4561</v>
      </c>
      <c r="E35" s="19"/>
      <c r="F35" s="19"/>
      <c r="G35" s="19"/>
      <c r="H35" s="23" t="s">
        <v>65</v>
      </c>
      <c r="I35" s="19"/>
      <c r="J35" s="19">
        <f>4061+500</f>
        <v>4561</v>
      </c>
      <c r="K35" s="19"/>
    </row>
    <row r="36" spans="2:13" x14ac:dyDescent="0.25">
      <c r="B36" s="23" t="s">
        <v>66</v>
      </c>
      <c r="C36" s="19"/>
      <c r="D36" s="19">
        <v>1000</v>
      </c>
      <c r="E36" s="19"/>
      <c r="F36" s="19"/>
      <c r="G36" s="19"/>
      <c r="H36" s="23" t="s">
        <v>66</v>
      </c>
      <c r="I36" s="19"/>
      <c r="J36" s="19">
        <v>1000</v>
      </c>
      <c r="K36" s="19"/>
    </row>
    <row r="37" spans="2:13" x14ac:dyDescent="0.25">
      <c r="B37" s="23" t="s">
        <v>68</v>
      </c>
      <c r="C37" s="19"/>
      <c r="D37" s="19">
        <v>3000</v>
      </c>
      <c r="E37" s="19"/>
      <c r="F37" s="19"/>
      <c r="G37" s="19"/>
      <c r="H37" s="23"/>
      <c r="I37" s="19"/>
      <c r="J37" s="19"/>
      <c r="K37" s="19"/>
    </row>
    <row r="38" spans="2:13" x14ac:dyDescent="0.25">
      <c r="B38" s="24"/>
      <c r="C38" s="19"/>
      <c r="D38" s="25"/>
      <c r="E38" s="19"/>
      <c r="F38" s="19"/>
      <c r="G38" s="19"/>
      <c r="H38" s="24"/>
      <c r="I38" s="19"/>
      <c r="J38" s="25"/>
      <c r="K38" s="25"/>
    </row>
    <row r="39" spans="2:13" x14ac:dyDescent="0.25">
      <c r="B39" s="24"/>
      <c r="C39" s="19"/>
      <c r="D39" s="25"/>
      <c r="E39" s="19"/>
      <c r="F39" s="19"/>
      <c r="G39" s="19"/>
      <c r="H39" s="24"/>
      <c r="I39" s="19"/>
      <c r="J39" s="25"/>
      <c r="K39" s="25"/>
    </row>
    <row r="40" spans="2:13" x14ac:dyDescent="0.25">
      <c r="B40" s="24"/>
      <c r="C40" s="19"/>
      <c r="D40" s="25"/>
      <c r="E40" s="19"/>
      <c r="F40" s="19"/>
      <c r="G40" s="19"/>
      <c r="H40" s="24"/>
      <c r="I40" s="19"/>
      <c r="J40" s="25"/>
      <c r="K40" s="25"/>
    </row>
    <row r="41" spans="2:13" x14ac:dyDescent="0.25">
      <c r="B41" s="24"/>
      <c r="C41" s="19"/>
      <c r="D41" s="25"/>
      <c r="E41" s="19"/>
      <c r="F41" s="19"/>
      <c r="G41" s="19"/>
      <c r="H41" s="24"/>
      <c r="I41" s="19"/>
      <c r="J41" s="25"/>
      <c r="K41" s="19"/>
    </row>
    <row r="42" spans="2:13" x14ac:dyDescent="0.25">
      <c r="B42" s="18" t="s">
        <v>9</v>
      </c>
      <c r="C42" s="22">
        <f>C25+C26+C27+C28+C29+C30</f>
        <v>44930</v>
      </c>
      <c r="D42" s="22">
        <f>SUM(D31:D41)</f>
        <v>45251</v>
      </c>
      <c r="E42" s="22">
        <f>C42-D42</f>
        <v>-321</v>
      </c>
      <c r="F42" s="22"/>
      <c r="G42" s="22"/>
      <c r="H42" s="18" t="s">
        <v>9</v>
      </c>
      <c r="I42" s="22">
        <f>I25+I26+I29+I30</f>
        <v>39780</v>
      </c>
      <c r="J42" s="22">
        <f>SUM(J31:J41)</f>
        <v>42251</v>
      </c>
      <c r="K42" s="22">
        <f>I42-J42</f>
        <v>-2471</v>
      </c>
    </row>
    <row r="43" spans="2:13" x14ac:dyDescent="0.25">
      <c r="J43" s="29">
        <f>J42-J31</f>
        <v>40431</v>
      </c>
      <c r="M43" s="29"/>
    </row>
    <row r="44" spans="2:13" x14ac:dyDescent="0.25">
      <c r="B44" t="s">
        <v>20</v>
      </c>
      <c r="H44" t="s">
        <v>21</v>
      </c>
      <c r="K44" t="s">
        <v>22</v>
      </c>
    </row>
    <row r="45" spans="2:13" x14ac:dyDescent="0.25">
      <c r="B45" t="s">
        <v>23</v>
      </c>
      <c r="H45" t="s">
        <v>24</v>
      </c>
      <c r="K45" t="s">
        <v>47</v>
      </c>
    </row>
  </sheetData>
  <pageMargins left="0" right="0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M40" sqref="M40"/>
    </sheetView>
  </sheetViews>
  <sheetFormatPr defaultRowHeight="15" x14ac:dyDescent="0.25"/>
  <cols>
    <col min="1" max="1" width="5.140625" customWidth="1"/>
    <col min="2" max="2" width="16.5703125" customWidth="1"/>
    <col min="4" max="4" width="8.42578125" customWidth="1"/>
    <col min="5" max="5" width="10.28515625" customWidth="1"/>
    <col min="6" max="6" width="7.140625" customWidth="1"/>
    <col min="7" max="7" width="7.7109375" customWidth="1"/>
    <col min="8" max="8" width="10.140625" customWidth="1"/>
    <col min="9" max="9" width="10.7109375" bestFit="1" customWidth="1"/>
    <col min="10" max="10" width="6.5703125" customWidth="1"/>
    <col min="11" max="11" width="7.5703125" customWidth="1"/>
    <col min="12" max="12" width="7.7109375" customWidth="1"/>
  </cols>
  <sheetData>
    <row r="1" spans="1:13" x14ac:dyDescent="0.25">
      <c r="B1" s="1"/>
      <c r="E1" s="1" t="s">
        <v>25</v>
      </c>
      <c r="F1" s="1"/>
      <c r="G1" s="1"/>
      <c r="H1" s="1"/>
      <c r="I1" s="1"/>
      <c r="J1" s="1"/>
      <c r="K1" s="1"/>
    </row>
    <row r="2" spans="1:13" x14ac:dyDescent="0.25">
      <c r="B2" s="1"/>
      <c r="C2" s="1"/>
      <c r="D2" s="1"/>
      <c r="E2" s="1" t="s">
        <v>0</v>
      </c>
      <c r="F2" s="1"/>
      <c r="G2" s="1"/>
      <c r="H2" s="1"/>
      <c r="I2" s="1"/>
      <c r="J2" s="1"/>
      <c r="K2" s="1"/>
    </row>
    <row r="3" spans="1:13" x14ac:dyDescent="0.25">
      <c r="A3" s="1"/>
      <c r="B3" s="1"/>
      <c r="C3" s="1"/>
      <c r="D3" s="1"/>
      <c r="E3" s="1" t="s">
        <v>64</v>
      </c>
      <c r="F3" s="1"/>
      <c r="G3" s="1"/>
      <c r="H3" s="1"/>
      <c r="I3" s="1"/>
      <c r="J3" s="1"/>
      <c r="K3" s="1"/>
    </row>
    <row r="4" spans="1:13" x14ac:dyDescent="0.25">
      <c r="A4" s="2" t="s">
        <v>1</v>
      </c>
      <c r="B4" s="2" t="s">
        <v>2</v>
      </c>
      <c r="C4" s="2" t="s">
        <v>43</v>
      </c>
      <c r="D4" s="2" t="s">
        <v>3</v>
      </c>
      <c r="E4" s="2" t="s">
        <v>44</v>
      </c>
      <c r="F4" s="2" t="s">
        <v>5</v>
      </c>
      <c r="G4" s="2" t="s">
        <v>57</v>
      </c>
      <c r="H4" s="2" t="s">
        <v>58</v>
      </c>
      <c r="I4" s="2" t="s">
        <v>6</v>
      </c>
      <c r="J4" s="2" t="s">
        <v>7</v>
      </c>
      <c r="K4" s="2" t="s">
        <v>8</v>
      </c>
      <c r="L4" s="2" t="s">
        <v>57</v>
      </c>
      <c r="M4" s="2" t="s">
        <v>58</v>
      </c>
    </row>
    <row r="5" spans="1:13" x14ac:dyDescent="0.25">
      <c r="A5" s="3" t="s">
        <v>27</v>
      </c>
      <c r="B5" s="3" t="s">
        <v>69</v>
      </c>
      <c r="C5" s="3"/>
      <c r="D5" s="3"/>
      <c r="E5" s="3"/>
      <c r="F5" s="3"/>
      <c r="G5" s="3"/>
      <c r="H5" s="3"/>
      <c r="I5" s="3">
        <f>C5+D5+E5+F5+G5+H5</f>
        <v>0</v>
      </c>
      <c r="J5" s="4"/>
      <c r="K5" s="3">
        <f>I5-J5</f>
        <v>0</v>
      </c>
      <c r="L5" s="3"/>
      <c r="M5" s="3"/>
    </row>
    <row r="6" spans="1:13" x14ac:dyDescent="0.25">
      <c r="A6" s="3" t="s">
        <v>28</v>
      </c>
      <c r="B6" s="3" t="s">
        <v>49</v>
      </c>
      <c r="C6" s="3">
        <f>'AUGUST 20'!K6:K20</f>
        <v>0</v>
      </c>
      <c r="D6" s="3"/>
      <c r="E6" s="3"/>
      <c r="F6" s="3">
        <v>16000</v>
      </c>
      <c r="G6" s="3"/>
      <c r="H6" s="3">
        <v>200</v>
      </c>
      <c r="I6" s="3">
        <f t="shared" ref="I6:I18" si="0">C6+D6+E6+F6+G6+H6</f>
        <v>16200</v>
      </c>
      <c r="J6" s="4">
        <f>16000</f>
        <v>16000</v>
      </c>
      <c r="K6" s="3">
        <f t="shared" ref="K6:K19" si="1">I6-J6</f>
        <v>200</v>
      </c>
      <c r="L6" s="3"/>
      <c r="M6" s="3"/>
    </row>
    <row r="7" spans="1:13" x14ac:dyDescent="0.25">
      <c r="A7" s="3" t="s">
        <v>29</v>
      </c>
      <c r="B7" s="3" t="s">
        <v>50</v>
      </c>
      <c r="C7" s="3">
        <f>'AUGUST 20'!K7:K21</f>
        <v>200</v>
      </c>
      <c r="D7" s="3"/>
      <c r="E7" s="3"/>
      <c r="F7" s="3">
        <v>6000</v>
      </c>
      <c r="G7" s="3"/>
      <c r="H7" s="3">
        <v>200</v>
      </c>
      <c r="I7" s="3">
        <f t="shared" si="0"/>
        <v>6400</v>
      </c>
      <c r="J7" s="4"/>
      <c r="K7" s="3">
        <f t="shared" si="1"/>
        <v>6400</v>
      </c>
      <c r="L7" s="3"/>
      <c r="M7" s="3"/>
    </row>
    <row r="8" spans="1:13" x14ac:dyDescent="0.25">
      <c r="A8" s="3" t="s">
        <v>30</v>
      </c>
      <c r="B8" s="3"/>
      <c r="C8" s="3">
        <f>'AUGUST 20'!K8:K22</f>
        <v>0</v>
      </c>
      <c r="D8" s="3"/>
      <c r="E8" s="3"/>
      <c r="F8" s="3"/>
      <c r="G8" s="3"/>
      <c r="H8" s="3"/>
      <c r="I8" s="3">
        <f t="shared" si="0"/>
        <v>0</v>
      </c>
      <c r="J8" s="4"/>
      <c r="K8" s="3">
        <f t="shared" si="1"/>
        <v>0</v>
      </c>
      <c r="L8" s="3"/>
      <c r="M8" s="3"/>
    </row>
    <row r="9" spans="1:13" x14ac:dyDescent="0.25">
      <c r="A9" s="3" t="s">
        <v>31</v>
      </c>
      <c r="B9" s="3"/>
      <c r="C9" s="3">
        <f>'AUGUST 20'!K9:K23</f>
        <v>0</v>
      </c>
      <c r="D9" s="3"/>
      <c r="E9" s="3"/>
      <c r="F9" s="3"/>
      <c r="G9" s="3"/>
      <c r="H9" s="3"/>
      <c r="I9" s="3">
        <f t="shared" si="0"/>
        <v>0</v>
      </c>
      <c r="J9" s="4"/>
      <c r="K9" s="3">
        <f>I9-J9</f>
        <v>0</v>
      </c>
      <c r="L9" s="3"/>
      <c r="M9" s="3"/>
    </row>
    <row r="10" spans="1:13" x14ac:dyDescent="0.25">
      <c r="A10" s="3" t="s">
        <v>32</v>
      </c>
      <c r="B10" s="19" t="s">
        <v>54</v>
      </c>
      <c r="C10" s="3">
        <f>'AUGUST 20'!K10:K24</f>
        <v>2150</v>
      </c>
      <c r="D10" s="3"/>
      <c r="E10" s="3"/>
      <c r="F10" s="3">
        <v>10000</v>
      </c>
      <c r="G10" s="3"/>
      <c r="H10" s="3">
        <v>200</v>
      </c>
      <c r="I10" s="3">
        <f t="shared" si="0"/>
        <v>12350</v>
      </c>
      <c r="J10" s="4"/>
      <c r="K10" s="3">
        <f t="shared" si="1"/>
        <v>12350</v>
      </c>
      <c r="L10" s="3"/>
      <c r="M10" s="3"/>
    </row>
    <row r="11" spans="1:13" x14ac:dyDescent="0.25">
      <c r="A11" s="3" t="s">
        <v>33</v>
      </c>
      <c r="B11" s="5"/>
      <c r="C11" s="3">
        <f>'AUGUST 20'!K11:K25</f>
        <v>0</v>
      </c>
      <c r="D11" s="5"/>
      <c r="E11" s="3"/>
      <c r="F11" s="3"/>
      <c r="G11" s="3"/>
      <c r="H11" s="3"/>
      <c r="I11" s="3">
        <f t="shared" si="0"/>
        <v>0</v>
      </c>
      <c r="J11" s="4"/>
      <c r="K11" s="3">
        <f t="shared" si="1"/>
        <v>0</v>
      </c>
      <c r="L11" s="3"/>
      <c r="M11" s="3"/>
    </row>
    <row r="12" spans="1:13" x14ac:dyDescent="0.25">
      <c r="A12" s="3" t="s">
        <v>34</v>
      </c>
      <c r="B12" s="3"/>
      <c r="C12" s="3">
        <f>'AUGUST 20'!K12:K26</f>
        <v>0</v>
      </c>
      <c r="D12" s="3"/>
      <c r="E12" s="3"/>
      <c r="F12" s="3"/>
      <c r="G12" s="3"/>
      <c r="H12" s="3"/>
      <c r="I12" s="3">
        <f t="shared" si="0"/>
        <v>0</v>
      </c>
      <c r="J12" s="4"/>
      <c r="K12" s="3">
        <f t="shared" si="1"/>
        <v>0</v>
      </c>
      <c r="L12" s="3"/>
      <c r="M12" s="3"/>
    </row>
    <row r="13" spans="1:13" x14ac:dyDescent="0.25">
      <c r="A13" s="3" t="s">
        <v>35</v>
      </c>
      <c r="B13" s="3"/>
      <c r="C13" s="3">
        <f>'AUGUST 20'!K13:K27</f>
        <v>0</v>
      </c>
      <c r="D13" s="3"/>
      <c r="E13" s="3"/>
      <c r="F13" s="3"/>
      <c r="G13" s="3"/>
      <c r="H13" s="3"/>
      <c r="I13" s="3">
        <f t="shared" si="0"/>
        <v>0</v>
      </c>
      <c r="J13" s="4"/>
      <c r="K13" s="3">
        <f t="shared" si="1"/>
        <v>0</v>
      </c>
      <c r="L13" s="3"/>
      <c r="M13" s="3"/>
    </row>
    <row r="14" spans="1:13" x14ac:dyDescent="0.25">
      <c r="A14" s="3" t="s">
        <v>36</v>
      </c>
      <c r="B14" s="3"/>
      <c r="C14" s="3">
        <f>'AUGUST 20'!K14:K28</f>
        <v>0</v>
      </c>
      <c r="D14" s="3"/>
      <c r="E14" s="3"/>
      <c r="F14" s="3"/>
      <c r="G14" s="3"/>
      <c r="H14" s="3"/>
      <c r="I14" s="3">
        <f t="shared" si="0"/>
        <v>0</v>
      </c>
      <c r="J14" s="4"/>
      <c r="K14" s="3">
        <f t="shared" si="1"/>
        <v>0</v>
      </c>
      <c r="L14" s="3"/>
      <c r="M14" s="3"/>
    </row>
    <row r="15" spans="1:13" x14ac:dyDescent="0.25">
      <c r="A15" s="3" t="s">
        <v>37</v>
      </c>
      <c r="B15" s="3"/>
      <c r="C15" s="3">
        <f>'AUGUST 20'!K15:K29</f>
        <v>0</v>
      </c>
      <c r="D15" s="3"/>
      <c r="E15" s="3"/>
      <c r="F15" s="3"/>
      <c r="G15" s="3"/>
      <c r="H15" s="3"/>
      <c r="I15" s="3">
        <f t="shared" si="0"/>
        <v>0</v>
      </c>
      <c r="J15" s="4"/>
      <c r="K15" s="3">
        <f t="shared" si="1"/>
        <v>0</v>
      </c>
      <c r="L15" s="3"/>
      <c r="M15" s="3"/>
    </row>
    <row r="16" spans="1:13" x14ac:dyDescent="0.25">
      <c r="A16" s="3" t="s">
        <v>38</v>
      </c>
      <c r="B16" s="3"/>
      <c r="C16" s="3">
        <f>'AUGUST 20'!K16:K30</f>
        <v>0</v>
      </c>
      <c r="D16" s="3"/>
      <c r="E16" s="3"/>
      <c r="F16" s="3"/>
      <c r="G16" s="3"/>
      <c r="H16" s="3"/>
      <c r="I16" s="3">
        <f t="shared" si="0"/>
        <v>0</v>
      </c>
      <c r="J16" s="4"/>
      <c r="K16" s="3">
        <f t="shared" si="1"/>
        <v>0</v>
      </c>
      <c r="L16" s="3"/>
      <c r="M16" s="3"/>
    </row>
    <row r="17" spans="1:13" x14ac:dyDescent="0.25">
      <c r="A17" s="3" t="s">
        <v>39</v>
      </c>
      <c r="B17" s="3"/>
      <c r="C17" s="3">
        <f>'AUGUST 20'!K17:K31</f>
        <v>0</v>
      </c>
      <c r="D17" s="3"/>
      <c r="E17" s="3"/>
      <c r="F17" s="3"/>
      <c r="G17" s="3"/>
      <c r="H17" s="3"/>
      <c r="I17" s="3">
        <f t="shared" si="0"/>
        <v>0</v>
      </c>
      <c r="J17" s="4"/>
      <c r="K17" s="3">
        <f t="shared" si="1"/>
        <v>0</v>
      </c>
      <c r="L17" s="3"/>
      <c r="M17" s="3"/>
    </row>
    <row r="18" spans="1:13" x14ac:dyDescent="0.25">
      <c r="A18" s="3" t="s">
        <v>40</v>
      </c>
      <c r="B18" s="3"/>
      <c r="C18" s="3">
        <f>'AUGUST 20'!K18:K32</f>
        <v>0</v>
      </c>
      <c r="D18" s="3"/>
      <c r="E18" s="3"/>
      <c r="F18" s="3"/>
      <c r="G18" s="3"/>
      <c r="H18" s="3"/>
      <c r="I18" s="3">
        <f t="shared" si="0"/>
        <v>0</v>
      </c>
      <c r="J18" s="4"/>
      <c r="K18" s="3">
        <f t="shared" si="1"/>
        <v>0</v>
      </c>
      <c r="L18" s="3"/>
      <c r="M18" s="3"/>
    </row>
    <row r="19" spans="1:13" x14ac:dyDescent="0.25">
      <c r="A19" s="3" t="s">
        <v>41</v>
      </c>
      <c r="B19" s="3"/>
      <c r="C19" s="3">
        <f>'AUGUST 20'!K19:K33</f>
        <v>0</v>
      </c>
      <c r="D19" s="3"/>
      <c r="E19" s="3"/>
      <c r="F19" s="3"/>
      <c r="G19" s="3"/>
      <c r="H19" s="3"/>
      <c r="I19" s="3">
        <f>E19+H19+D19+C19</f>
        <v>0</v>
      </c>
      <c r="J19" s="4"/>
      <c r="K19" s="3">
        <f t="shared" si="1"/>
        <v>0</v>
      </c>
      <c r="L19" s="3"/>
      <c r="M19" s="3"/>
    </row>
    <row r="20" spans="1:13" x14ac:dyDescent="0.25">
      <c r="A20" s="3"/>
      <c r="B20" s="2" t="s">
        <v>9</v>
      </c>
      <c r="C20" s="3">
        <f>SUM(C5:C19)</f>
        <v>2350</v>
      </c>
      <c r="D20" s="2">
        <f t="shared" ref="D20:J20" si="2">SUM(D5:D19)</f>
        <v>0</v>
      </c>
      <c r="E20" s="3">
        <f>SUM(E5:E19)</f>
        <v>0</v>
      </c>
      <c r="F20" s="3">
        <f>SUM(F5:F19)</f>
        <v>32000</v>
      </c>
      <c r="G20" s="3">
        <f>SUM(G5:G19)</f>
        <v>0</v>
      </c>
      <c r="H20" s="2">
        <f>SUM(H5:H19)</f>
        <v>600</v>
      </c>
      <c r="I20" s="3">
        <f>SUM(I5:I19)</f>
        <v>34950</v>
      </c>
      <c r="J20" s="8">
        <f t="shared" si="2"/>
        <v>16000</v>
      </c>
      <c r="K20" s="2">
        <f>SUM(K5:K19)</f>
        <v>18950</v>
      </c>
      <c r="L20" s="2">
        <f>SUM(L5:L19)</f>
        <v>0</v>
      </c>
      <c r="M20" s="2">
        <f>SUM(M5:M19)</f>
        <v>0</v>
      </c>
    </row>
    <row r="21" spans="1:13" x14ac:dyDescent="0.25">
      <c r="A21" s="6"/>
      <c r="B21" s="9"/>
      <c r="C21" s="3"/>
      <c r="D21" s="9"/>
      <c r="E21" s="9"/>
      <c r="F21" s="9">
        <f>F5+F7+F10</f>
        <v>16000</v>
      </c>
      <c r="G21" s="9"/>
      <c r="H21" s="9" t="s">
        <v>10</v>
      </c>
      <c r="I21" s="9"/>
      <c r="J21" s="9"/>
      <c r="K21" s="6"/>
    </row>
    <row r="22" spans="1:13" x14ac:dyDescent="0.25">
      <c r="B22" s="10" t="s">
        <v>11</v>
      </c>
      <c r="C22" s="3"/>
      <c r="D22" s="10"/>
      <c r="E22" s="11"/>
      <c r="F22" s="11"/>
      <c r="G22" s="11"/>
      <c r="H22" s="12"/>
      <c r="I22" s="13"/>
      <c r="J22" s="14"/>
      <c r="K22" s="15"/>
      <c r="L22" s="14"/>
    </row>
    <row r="23" spans="1:13" x14ac:dyDescent="0.25">
      <c r="B23" s="16" t="s">
        <v>12</v>
      </c>
      <c r="C23" s="3"/>
      <c r="D23" s="16"/>
      <c r="E23" s="17"/>
      <c r="F23" s="13"/>
      <c r="G23" s="13"/>
      <c r="H23" s="16"/>
      <c r="I23" s="10"/>
      <c r="J23" s="10"/>
      <c r="K23" s="10"/>
    </row>
    <row r="24" spans="1:13" x14ac:dyDescent="0.25">
      <c r="B24" s="18" t="s">
        <v>14</v>
      </c>
      <c r="C24" s="18" t="s">
        <v>15</v>
      </c>
      <c r="D24" s="18" t="s">
        <v>16</v>
      </c>
      <c r="E24" s="18" t="s">
        <v>17</v>
      </c>
      <c r="F24" s="18"/>
      <c r="G24" s="18"/>
      <c r="H24" s="18" t="s">
        <v>14</v>
      </c>
      <c r="I24" s="18" t="s">
        <v>15</v>
      </c>
      <c r="J24" s="18" t="s">
        <v>16</v>
      </c>
      <c r="K24" s="18" t="s">
        <v>17</v>
      </c>
    </row>
    <row r="25" spans="1:13" x14ac:dyDescent="0.25">
      <c r="B25" s="19" t="s">
        <v>63</v>
      </c>
      <c r="C25" s="20">
        <f>F20</f>
        <v>32000</v>
      </c>
      <c r="D25" s="19"/>
      <c r="E25" s="19"/>
      <c r="F25" s="19"/>
      <c r="G25" s="19"/>
      <c r="H25" s="19" t="s">
        <v>63</v>
      </c>
      <c r="I25" s="20">
        <f>J20</f>
        <v>16000</v>
      </c>
      <c r="J25" s="19"/>
      <c r="K25" s="19"/>
    </row>
    <row r="26" spans="1:13" x14ac:dyDescent="0.25">
      <c r="B26" s="19" t="s">
        <v>4</v>
      </c>
      <c r="C26" s="20">
        <f>'AUGUST 20'!E42</f>
        <v>-321</v>
      </c>
      <c r="D26" s="19"/>
      <c r="E26" s="19"/>
      <c r="F26" s="19"/>
      <c r="G26" s="19"/>
      <c r="H26" s="19" t="s">
        <v>43</v>
      </c>
      <c r="I26" s="20">
        <f>'AUGUST 20'!K42</f>
        <v>-2471</v>
      </c>
      <c r="J26" s="19"/>
      <c r="K26" s="19"/>
    </row>
    <row r="27" spans="1:13" x14ac:dyDescent="0.25">
      <c r="B27" s="19" t="s">
        <v>3</v>
      </c>
      <c r="C27" s="20">
        <f>D20</f>
        <v>0</v>
      </c>
      <c r="D27" s="19"/>
      <c r="E27" s="19"/>
      <c r="F27" s="19"/>
      <c r="G27" s="19"/>
      <c r="H27" s="19"/>
      <c r="I27" s="20"/>
      <c r="J27" s="19"/>
      <c r="K27" s="19"/>
    </row>
    <row r="28" spans="1:13" x14ac:dyDescent="0.25">
      <c r="B28" s="19" t="s">
        <v>44</v>
      </c>
      <c r="C28" s="20">
        <f>E18</f>
        <v>0</v>
      </c>
      <c r="D28" s="19"/>
      <c r="E28" s="19"/>
      <c r="F28" s="19"/>
      <c r="G28" s="19"/>
      <c r="H28" s="19"/>
      <c r="I28" s="20"/>
      <c r="J28" s="19"/>
      <c r="K28" s="19"/>
    </row>
    <row r="29" spans="1:13" x14ac:dyDescent="0.25">
      <c r="B29" s="19" t="s">
        <v>57</v>
      </c>
      <c r="C29" s="20">
        <f>L20</f>
        <v>0</v>
      </c>
      <c r="D29" s="19"/>
      <c r="E29" s="19"/>
      <c r="F29" s="19"/>
      <c r="G29" s="19"/>
      <c r="H29" s="19"/>
      <c r="I29" s="20"/>
      <c r="J29" s="19"/>
      <c r="K29" s="19"/>
    </row>
    <row r="30" spans="1:13" x14ac:dyDescent="0.25">
      <c r="B30" s="19" t="s">
        <v>58</v>
      </c>
      <c r="C30" s="20">
        <f>M20</f>
        <v>0</v>
      </c>
      <c r="D30" s="19"/>
      <c r="E30" s="19"/>
      <c r="F30" s="19"/>
      <c r="G30" s="19"/>
      <c r="H30" s="19"/>
      <c r="I30" s="20"/>
      <c r="J30" s="19"/>
      <c r="K30" s="19"/>
      <c r="M30" s="29"/>
    </row>
    <row r="31" spans="1:13" x14ac:dyDescent="0.25">
      <c r="B31" s="19" t="s">
        <v>18</v>
      </c>
      <c r="C31" s="21">
        <v>7.0000000000000007E-2</v>
      </c>
      <c r="D31" s="20">
        <f>C31*C25+(C31*F21)</f>
        <v>3360</v>
      </c>
      <c r="E31" s="19"/>
      <c r="F31" s="19"/>
      <c r="G31" s="19"/>
      <c r="H31" s="19" t="s">
        <v>18</v>
      </c>
      <c r="I31" s="21">
        <v>7.0000000000000007E-2</v>
      </c>
      <c r="J31" s="20">
        <f>D31</f>
        <v>3360</v>
      </c>
      <c r="K31" s="19"/>
    </row>
    <row r="32" spans="1:13" x14ac:dyDescent="0.25">
      <c r="B32" s="18" t="s">
        <v>19</v>
      </c>
      <c r="C32" s="22"/>
      <c r="D32" s="18"/>
      <c r="E32" s="18"/>
      <c r="F32" s="18"/>
      <c r="G32" s="18"/>
      <c r="H32" s="18" t="s">
        <v>19</v>
      </c>
      <c r="I32" s="22"/>
      <c r="J32" s="18"/>
      <c r="K32" s="18"/>
      <c r="M32">
        <f>I31*F21</f>
        <v>1120</v>
      </c>
    </row>
    <row r="33" spans="2:13" x14ac:dyDescent="0.25">
      <c r="B33" s="19"/>
      <c r="C33" s="22"/>
      <c r="D33" s="19"/>
      <c r="E33" s="18"/>
      <c r="F33" s="18"/>
      <c r="G33" s="18"/>
      <c r="H33" s="19"/>
      <c r="I33" s="18"/>
      <c r="J33" s="20"/>
      <c r="K33" s="18"/>
    </row>
    <row r="34" spans="2:13" x14ac:dyDescent="0.25">
      <c r="B34" s="19" t="s">
        <v>70</v>
      </c>
      <c r="C34" s="20"/>
      <c r="D34" s="19">
        <v>10000</v>
      </c>
      <c r="E34" s="19"/>
      <c r="F34" s="19"/>
      <c r="G34" s="19"/>
      <c r="H34" s="19" t="s">
        <v>70</v>
      </c>
      <c r="I34" s="20"/>
      <c r="J34" s="19">
        <v>10000</v>
      </c>
      <c r="K34" s="19"/>
    </row>
    <row r="35" spans="2:13" x14ac:dyDescent="0.25">
      <c r="B35" s="23"/>
      <c r="C35" s="19"/>
      <c r="D35" s="19"/>
      <c r="E35" s="19"/>
      <c r="F35" s="19"/>
      <c r="G35" s="19"/>
      <c r="H35" s="23"/>
      <c r="I35" s="19"/>
      <c r="J35" s="19"/>
      <c r="K35" s="19"/>
    </row>
    <row r="36" spans="2:13" x14ac:dyDescent="0.25">
      <c r="B36" s="23"/>
      <c r="C36" s="19"/>
      <c r="D36" s="19"/>
      <c r="E36" s="19"/>
      <c r="F36" s="19"/>
      <c r="G36" s="19"/>
      <c r="H36" s="23"/>
      <c r="I36" s="19"/>
      <c r="J36" s="19"/>
      <c r="K36" s="19"/>
    </row>
    <row r="37" spans="2:13" x14ac:dyDescent="0.25">
      <c r="B37" s="23"/>
      <c r="C37" s="19"/>
      <c r="D37" s="19"/>
      <c r="E37" s="19"/>
      <c r="F37" s="19"/>
      <c r="G37" s="19"/>
      <c r="H37" s="23"/>
      <c r="I37" s="19"/>
      <c r="J37" s="19"/>
      <c r="K37" s="19"/>
    </row>
    <row r="38" spans="2:13" x14ac:dyDescent="0.25">
      <c r="B38" s="24"/>
      <c r="C38" s="19"/>
      <c r="D38" s="25"/>
      <c r="E38" s="19"/>
      <c r="F38" s="19"/>
      <c r="G38" s="19"/>
      <c r="H38" s="24"/>
      <c r="I38" s="19"/>
      <c r="J38" s="25"/>
      <c r="K38" s="25"/>
    </row>
    <row r="39" spans="2:13" x14ac:dyDescent="0.25">
      <c r="B39" s="24"/>
      <c r="C39" s="19"/>
      <c r="D39" s="25"/>
      <c r="E39" s="19"/>
      <c r="F39" s="19"/>
      <c r="G39" s="19"/>
      <c r="H39" s="24"/>
      <c r="I39" s="19"/>
      <c r="J39" s="25"/>
      <c r="K39" s="25"/>
    </row>
    <row r="40" spans="2:13" x14ac:dyDescent="0.25">
      <c r="B40" s="24"/>
      <c r="C40" s="19"/>
      <c r="D40" s="25"/>
      <c r="E40" s="19"/>
      <c r="F40" s="19"/>
      <c r="G40" s="19"/>
      <c r="H40" s="24"/>
      <c r="I40" s="19"/>
      <c r="J40" s="25"/>
      <c r="K40" s="25"/>
    </row>
    <row r="41" spans="2:13" x14ac:dyDescent="0.25">
      <c r="B41" s="24"/>
      <c r="C41" s="19"/>
      <c r="D41" s="25"/>
      <c r="E41" s="19"/>
      <c r="F41" s="19"/>
      <c r="G41" s="19"/>
      <c r="H41" s="24"/>
      <c r="I41" s="19"/>
      <c r="J41" s="25"/>
      <c r="K41" s="19"/>
    </row>
    <row r="42" spans="2:13" x14ac:dyDescent="0.25">
      <c r="B42" s="18" t="s">
        <v>9</v>
      </c>
      <c r="C42" s="22">
        <f>C25+C26+C27+C28+C29+C30</f>
        <v>31679</v>
      </c>
      <c r="D42" s="22">
        <f>SUM(D31:D41)</f>
        <v>13360</v>
      </c>
      <c r="E42" s="22">
        <f>C42-D42</f>
        <v>18319</v>
      </c>
      <c r="F42" s="22"/>
      <c r="G42" s="22"/>
      <c r="H42" s="18" t="s">
        <v>9</v>
      </c>
      <c r="I42" s="22">
        <f>I25+I26+I29+I30</f>
        <v>13529</v>
      </c>
      <c r="J42" s="22">
        <f>SUM(J31:J41)</f>
        <v>13360</v>
      </c>
      <c r="K42" s="22">
        <f>I42-J42</f>
        <v>169</v>
      </c>
    </row>
    <row r="43" spans="2:13" x14ac:dyDescent="0.25">
      <c r="J43" s="29">
        <f>J42-J31</f>
        <v>10000</v>
      </c>
      <c r="M43" s="29"/>
    </row>
    <row r="44" spans="2:13" x14ac:dyDescent="0.25">
      <c r="B44" t="s">
        <v>20</v>
      </c>
      <c r="H44" t="s">
        <v>21</v>
      </c>
      <c r="K44" t="s">
        <v>22</v>
      </c>
    </row>
    <row r="45" spans="2:13" x14ac:dyDescent="0.25">
      <c r="B45" t="s">
        <v>23</v>
      </c>
      <c r="H45" t="s">
        <v>24</v>
      </c>
      <c r="K4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JULY 20</vt:lpstr>
      <vt:lpstr>AUGUST 20</vt:lpstr>
      <vt:lpstr>SEPTEMBER 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cp:lastPrinted>2020-08-06T08:40:19Z</cp:lastPrinted>
  <dcterms:created xsi:type="dcterms:W3CDTF">2020-06-23T10:22:21Z</dcterms:created>
  <dcterms:modified xsi:type="dcterms:W3CDTF">2021-09-27T06:29:05Z</dcterms:modified>
</cp:coreProperties>
</file>