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60" windowWidth="18195" windowHeight="11055" firstSheet="1" activeTab="3"/>
  </bookViews>
  <sheets>
    <sheet name="SEPTEMBER 21" sheetId="1" r:id="rId1"/>
    <sheet name="OCTOBER 21" sheetId="2" r:id="rId2"/>
    <sheet name="NOVEMBER 21" sheetId="3" r:id="rId3"/>
    <sheet name="DECEMBER 21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I78" i="4" l="1"/>
  <c r="J61" i="4" l="1"/>
  <c r="C61" i="4"/>
  <c r="P53" i="3" l="1"/>
  <c r="N45" i="3"/>
  <c r="L43" i="3"/>
  <c r="G66" i="4" l="1"/>
  <c r="H35" i="3" l="1"/>
  <c r="H39" i="3"/>
  <c r="C66" i="4" l="1"/>
  <c r="J43" i="4"/>
  <c r="B52" i="4" s="1"/>
  <c r="F43" i="4"/>
  <c r="B51" i="4" s="1"/>
  <c r="E43" i="4"/>
  <c r="B48" i="4" s="1"/>
  <c r="H43" i="4"/>
  <c r="F48" i="4" s="1"/>
  <c r="G53" i="4" l="1"/>
  <c r="C53" i="4"/>
  <c r="B66" i="4" s="1"/>
  <c r="D66" i="4" s="1"/>
  <c r="H18" i="3"/>
  <c r="H43" i="3" s="1"/>
  <c r="G66" i="3" l="1"/>
  <c r="C66" i="3"/>
  <c r="J43" i="3"/>
  <c r="B52" i="3" s="1"/>
  <c r="F43" i="3"/>
  <c r="B51" i="3" s="1"/>
  <c r="E43" i="3"/>
  <c r="B48" i="3" s="1"/>
  <c r="F48" i="3"/>
  <c r="H5" i="2"/>
  <c r="H11" i="2"/>
  <c r="G53" i="3" l="1"/>
  <c r="C53" i="3"/>
  <c r="B66" i="3" s="1"/>
  <c r="D66" i="3" s="1"/>
  <c r="B49" i="4" s="1"/>
  <c r="J43" i="2"/>
  <c r="B52" i="2" s="1"/>
  <c r="G6" i="2" l="1"/>
  <c r="I6" i="2" s="1"/>
  <c r="D6" i="3" s="1"/>
  <c r="G6" i="3" s="1"/>
  <c r="I6" i="3" s="1"/>
  <c r="D6" i="4" s="1"/>
  <c r="G6" i="4" s="1"/>
  <c r="I6" i="4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5" i="2"/>
  <c r="H43" i="2"/>
  <c r="F48" i="2" s="1"/>
  <c r="G43" i="2" l="1"/>
  <c r="G63" i="2"/>
  <c r="C63" i="2"/>
  <c r="F49" i="2"/>
  <c r="B49" i="2"/>
  <c r="F43" i="2" l="1"/>
  <c r="B51" i="2" s="1"/>
  <c r="E43" i="2"/>
  <c r="B48" i="2" s="1"/>
  <c r="D43" i="2"/>
  <c r="I42" i="2"/>
  <c r="D42" i="3" s="1"/>
  <c r="G42" i="3" s="1"/>
  <c r="I42" i="3" s="1"/>
  <c r="D42" i="4" s="1"/>
  <c r="G42" i="4" s="1"/>
  <c r="I42" i="4" s="1"/>
  <c r="I41" i="2"/>
  <c r="D41" i="3" s="1"/>
  <c r="G41" i="3" s="1"/>
  <c r="I41" i="3" s="1"/>
  <c r="D41" i="4" s="1"/>
  <c r="G41" i="4" s="1"/>
  <c r="I41" i="4" s="1"/>
  <c r="I40" i="2"/>
  <c r="D40" i="3" s="1"/>
  <c r="G40" i="3" s="1"/>
  <c r="I40" i="3" s="1"/>
  <c r="D40" i="4" s="1"/>
  <c r="G40" i="4" s="1"/>
  <c r="I40" i="4" s="1"/>
  <c r="I39" i="2"/>
  <c r="D39" i="3" s="1"/>
  <c r="G39" i="3" s="1"/>
  <c r="I39" i="3" s="1"/>
  <c r="D39" i="4" s="1"/>
  <c r="G39" i="4" s="1"/>
  <c r="I39" i="4" s="1"/>
  <c r="I38" i="2"/>
  <c r="D38" i="3" s="1"/>
  <c r="G38" i="3" s="1"/>
  <c r="I38" i="3" s="1"/>
  <c r="D38" i="4" s="1"/>
  <c r="G38" i="4" s="1"/>
  <c r="I38" i="4" s="1"/>
  <c r="I37" i="2"/>
  <c r="D37" i="3" s="1"/>
  <c r="G37" i="3" s="1"/>
  <c r="I37" i="3" s="1"/>
  <c r="D37" i="4" s="1"/>
  <c r="G37" i="4" s="1"/>
  <c r="I37" i="4" s="1"/>
  <c r="I36" i="2"/>
  <c r="D36" i="3" s="1"/>
  <c r="G36" i="3" s="1"/>
  <c r="I36" i="3" s="1"/>
  <c r="D36" i="4" s="1"/>
  <c r="G36" i="4" s="1"/>
  <c r="I36" i="4" s="1"/>
  <c r="I35" i="2"/>
  <c r="D35" i="3" s="1"/>
  <c r="G35" i="3" s="1"/>
  <c r="I35" i="3" s="1"/>
  <c r="D35" i="4" s="1"/>
  <c r="G35" i="4" s="1"/>
  <c r="I35" i="4" s="1"/>
  <c r="I34" i="2"/>
  <c r="D34" i="3" s="1"/>
  <c r="G34" i="3" s="1"/>
  <c r="I34" i="3" s="1"/>
  <c r="D34" i="4" s="1"/>
  <c r="G34" i="4" s="1"/>
  <c r="I34" i="4" s="1"/>
  <c r="I33" i="2"/>
  <c r="D33" i="3" s="1"/>
  <c r="G33" i="3" s="1"/>
  <c r="I33" i="3" s="1"/>
  <c r="D33" i="4" s="1"/>
  <c r="G33" i="4" s="1"/>
  <c r="I33" i="4" s="1"/>
  <c r="I32" i="2"/>
  <c r="D32" i="3" s="1"/>
  <c r="I31" i="2"/>
  <c r="D31" i="3" s="1"/>
  <c r="G31" i="3" s="1"/>
  <c r="I31" i="3" s="1"/>
  <c r="D31" i="4" s="1"/>
  <c r="G31" i="4" s="1"/>
  <c r="I31" i="4" s="1"/>
  <c r="I30" i="2"/>
  <c r="D30" i="3" s="1"/>
  <c r="G30" i="3" s="1"/>
  <c r="I30" i="3" s="1"/>
  <c r="D30" i="4" s="1"/>
  <c r="G30" i="4" s="1"/>
  <c r="I30" i="4" s="1"/>
  <c r="I29" i="2"/>
  <c r="D29" i="3" s="1"/>
  <c r="G29" i="3" s="1"/>
  <c r="I29" i="3" s="1"/>
  <c r="D29" i="4" s="1"/>
  <c r="G29" i="4" s="1"/>
  <c r="I29" i="4" s="1"/>
  <c r="I28" i="2"/>
  <c r="D28" i="3" s="1"/>
  <c r="G28" i="3" s="1"/>
  <c r="I28" i="3" s="1"/>
  <c r="D28" i="4" s="1"/>
  <c r="G28" i="4" s="1"/>
  <c r="I28" i="4" s="1"/>
  <c r="I27" i="2"/>
  <c r="D27" i="3" s="1"/>
  <c r="G27" i="3" s="1"/>
  <c r="I27" i="3" s="1"/>
  <c r="D27" i="4" s="1"/>
  <c r="G27" i="4" s="1"/>
  <c r="I27" i="4" s="1"/>
  <c r="I26" i="2"/>
  <c r="D26" i="3" s="1"/>
  <c r="G26" i="3" s="1"/>
  <c r="I26" i="3" s="1"/>
  <c r="D26" i="4" s="1"/>
  <c r="G26" i="4" s="1"/>
  <c r="I26" i="4" s="1"/>
  <c r="I25" i="2"/>
  <c r="D25" i="3" s="1"/>
  <c r="G25" i="3" s="1"/>
  <c r="I25" i="3" s="1"/>
  <c r="D25" i="4" s="1"/>
  <c r="G25" i="4" s="1"/>
  <c r="I25" i="4" s="1"/>
  <c r="I24" i="2"/>
  <c r="D24" i="3" s="1"/>
  <c r="G24" i="3" s="1"/>
  <c r="I24" i="3" s="1"/>
  <c r="D24" i="4" s="1"/>
  <c r="G24" i="4" s="1"/>
  <c r="I24" i="4" s="1"/>
  <c r="I23" i="2"/>
  <c r="D23" i="3" s="1"/>
  <c r="G23" i="3" s="1"/>
  <c r="I23" i="3" s="1"/>
  <c r="D23" i="4" s="1"/>
  <c r="G23" i="4" s="1"/>
  <c r="I23" i="4" s="1"/>
  <c r="I22" i="2"/>
  <c r="D22" i="3" s="1"/>
  <c r="G22" i="3" s="1"/>
  <c r="I22" i="3" s="1"/>
  <c r="D22" i="4" s="1"/>
  <c r="G22" i="4" s="1"/>
  <c r="I22" i="4" s="1"/>
  <c r="I21" i="2"/>
  <c r="D21" i="3" s="1"/>
  <c r="G21" i="3" s="1"/>
  <c r="I21" i="3" s="1"/>
  <c r="D21" i="4" s="1"/>
  <c r="G21" i="4" s="1"/>
  <c r="I21" i="4" s="1"/>
  <c r="I20" i="2"/>
  <c r="D20" i="3" s="1"/>
  <c r="G20" i="3" s="1"/>
  <c r="I20" i="3" s="1"/>
  <c r="D20" i="4" s="1"/>
  <c r="G20" i="4" s="1"/>
  <c r="I20" i="4" s="1"/>
  <c r="I19" i="2"/>
  <c r="D19" i="3" s="1"/>
  <c r="G19" i="3" s="1"/>
  <c r="I19" i="3" s="1"/>
  <c r="D19" i="4" s="1"/>
  <c r="G19" i="4" s="1"/>
  <c r="I18" i="2"/>
  <c r="D18" i="3" s="1"/>
  <c r="G18" i="3" s="1"/>
  <c r="I18" i="3" s="1"/>
  <c r="D18" i="4" s="1"/>
  <c r="G18" i="4" s="1"/>
  <c r="I18" i="4" s="1"/>
  <c r="I17" i="2"/>
  <c r="D17" i="3" s="1"/>
  <c r="G17" i="3" s="1"/>
  <c r="I17" i="3" s="1"/>
  <c r="D17" i="4" s="1"/>
  <c r="G17" i="4" s="1"/>
  <c r="I17" i="4" s="1"/>
  <c r="I16" i="2"/>
  <c r="D16" i="3" s="1"/>
  <c r="G16" i="3" s="1"/>
  <c r="I16" i="3" s="1"/>
  <c r="D16" i="4" s="1"/>
  <c r="G16" i="4" s="1"/>
  <c r="I16" i="4" s="1"/>
  <c r="I15" i="2"/>
  <c r="D15" i="3" s="1"/>
  <c r="G15" i="3" s="1"/>
  <c r="I15" i="3" s="1"/>
  <c r="D15" i="4" s="1"/>
  <c r="G15" i="4" s="1"/>
  <c r="I15" i="4" s="1"/>
  <c r="I14" i="2"/>
  <c r="D14" i="3" s="1"/>
  <c r="G14" i="3" s="1"/>
  <c r="I14" i="3" s="1"/>
  <c r="D14" i="4" s="1"/>
  <c r="G14" i="4" s="1"/>
  <c r="I14" i="4" s="1"/>
  <c r="I13" i="2"/>
  <c r="D13" i="3" s="1"/>
  <c r="G13" i="3" s="1"/>
  <c r="I13" i="3" s="1"/>
  <c r="D13" i="4" s="1"/>
  <c r="G13" i="4" s="1"/>
  <c r="I13" i="4" s="1"/>
  <c r="I12" i="2"/>
  <c r="D12" i="3" s="1"/>
  <c r="G12" i="3" s="1"/>
  <c r="I12" i="3" s="1"/>
  <c r="D12" i="4" s="1"/>
  <c r="G12" i="4" s="1"/>
  <c r="I12" i="4" s="1"/>
  <c r="I11" i="2"/>
  <c r="D11" i="3" s="1"/>
  <c r="G11" i="3" s="1"/>
  <c r="I11" i="3" s="1"/>
  <c r="D11" i="4" s="1"/>
  <c r="G11" i="4" s="1"/>
  <c r="I11" i="4" s="1"/>
  <c r="I10" i="2"/>
  <c r="D10" i="3" s="1"/>
  <c r="G10" i="3" s="1"/>
  <c r="I10" i="3" s="1"/>
  <c r="D10" i="4" s="1"/>
  <c r="G10" i="4" s="1"/>
  <c r="I10" i="4" s="1"/>
  <c r="I9" i="2"/>
  <c r="D9" i="3" s="1"/>
  <c r="G9" i="3" s="1"/>
  <c r="I9" i="3" s="1"/>
  <c r="D9" i="4" s="1"/>
  <c r="G9" i="4" s="1"/>
  <c r="I9" i="4" s="1"/>
  <c r="I8" i="2"/>
  <c r="D8" i="3" s="1"/>
  <c r="G8" i="3" s="1"/>
  <c r="I8" i="3" s="1"/>
  <c r="D8" i="4" s="1"/>
  <c r="G8" i="4" s="1"/>
  <c r="I8" i="4" s="1"/>
  <c r="I7" i="2"/>
  <c r="D7" i="3" s="1"/>
  <c r="G7" i="3" s="1"/>
  <c r="I7" i="3" s="1"/>
  <c r="D7" i="4" s="1"/>
  <c r="G7" i="4" s="1"/>
  <c r="I7" i="4" s="1"/>
  <c r="I19" i="4" l="1"/>
  <c r="G32" i="3"/>
  <c r="G53" i="2"/>
  <c r="F63" i="2" s="1"/>
  <c r="H63" i="2" s="1"/>
  <c r="F49" i="3" s="1"/>
  <c r="F66" i="3" s="1"/>
  <c r="H66" i="3" s="1"/>
  <c r="F49" i="4" s="1"/>
  <c r="F66" i="4" s="1"/>
  <c r="H66" i="4" s="1"/>
  <c r="C53" i="2"/>
  <c r="I5" i="2"/>
  <c r="H7" i="1"/>
  <c r="H8" i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H24" i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H35" i="1"/>
  <c r="J35" i="1" s="1"/>
  <c r="H36" i="1"/>
  <c r="H37" i="1"/>
  <c r="J37" i="1" s="1"/>
  <c r="H38" i="1"/>
  <c r="H39" i="1"/>
  <c r="J39" i="1" s="1"/>
  <c r="H40" i="1"/>
  <c r="H41" i="1"/>
  <c r="J41" i="1" s="1"/>
  <c r="H42" i="1"/>
  <c r="J42" i="1" s="1"/>
  <c r="H43" i="1"/>
  <c r="J8" i="1"/>
  <c r="J16" i="1"/>
  <c r="J24" i="1"/>
  <c r="H6" i="1"/>
  <c r="J6" i="1" s="1"/>
  <c r="D44" i="1"/>
  <c r="J43" i="1"/>
  <c r="J23" i="1"/>
  <c r="G65" i="1"/>
  <c r="C65" i="1"/>
  <c r="I44" i="1"/>
  <c r="F50" i="1" s="1"/>
  <c r="G44" i="1"/>
  <c r="B54" i="1" s="1"/>
  <c r="F44" i="1"/>
  <c r="B53" i="1" s="1"/>
  <c r="E44" i="1"/>
  <c r="B50" i="1" s="1"/>
  <c r="J40" i="1"/>
  <c r="J38" i="1"/>
  <c r="J36" i="1"/>
  <c r="J34" i="1"/>
  <c r="J7" i="1"/>
  <c r="I43" i="2" l="1"/>
  <c r="D5" i="3"/>
  <c r="I32" i="3"/>
  <c r="D32" i="4" s="1"/>
  <c r="G32" i="4" s="1"/>
  <c r="I32" i="4" s="1"/>
  <c r="B63" i="2"/>
  <c r="D63" i="2" s="1"/>
  <c r="B49" i="3" s="1"/>
  <c r="H44" i="1"/>
  <c r="J44" i="1"/>
  <c r="C55" i="1"/>
  <c r="B65" i="1" s="1"/>
  <c r="D65" i="1" s="1"/>
  <c r="G55" i="1"/>
  <c r="F65" i="1" s="1"/>
  <c r="H65" i="1" s="1"/>
  <c r="G5" i="3" l="1"/>
  <c r="D43" i="3"/>
  <c r="I5" i="3" l="1"/>
  <c r="G43" i="3"/>
  <c r="I43" i="3" l="1"/>
  <c r="D43" i="4" s="1"/>
  <c r="D5" i="4"/>
  <c r="G5" i="4" s="1"/>
  <c r="I5" i="4" l="1"/>
  <c r="I43" i="4" s="1"/>
  <c r="G43" i="4"/>
</calcChain>
</file>

<file path=xl/sharedStrings.xml><?xml version="1.0" encoding="utf-8"?>
<sst xmlns="http://schemas.openxmlformats.org/spreadsheetml/2006/main" count="406" uniqueCount="89">
  <si>
    <t xml:space="preserve">GRACE SANAYIAN </t>
  </si>
  <si>
    <t>A/C EQUITY</t>
  </si>
  <si>
    <t xml:space="preserve">RENT STATEMENT </t>
  </si>
  <si>
    <t>FOR THE MONTH OF SEPTEMBER 2021</t>
  </si>
  <si>
    <t>NAME</t>
  </si>
  <si>
    <t>NO</t>
  </si>
  <si>
    <t>DEPOSIT</t>
  </si>
  <si>
    <t>B/F</t>
  </si>
  <si>
    <t>RENT</t>
  </si>
  <si>
    <t>WATER</t>
  </si>
  <si>
    <t>GARBAGE</t>
  </si>
  <si>
    <t>DUE BILL</t>
  </si>
  <si>
    <t>PAID</t>
  </si>
  <si>
    <t>BAL</t>
  </si>
  <si>
    <t>LL</t>
  </si>
  <si>
    <t>VACCANT</t>
  </si>
  <si>
    <t>SHOP 1</t>
  </si>
  <si>
    <t>SHOP 2</t>
  </si>
  <si>
    <t>SHOP 3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</si>
  <si>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</si>
  <si>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</si>
  <si>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</si>
  <si>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</si>
  <si>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</si>
  <si>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</si>
  <si>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</si>
  <si>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SEPTEMBER</t>
  </si>
  <si>
    <t>BF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</si>
  <si>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</si>
  <si>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</si>
  <si>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</si>
  <si>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</si>
  <si>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</si>
  <si>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</si>
  <si>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</si>
  <si>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</si>
  <si>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</si>
  <si>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GRACE S.</t>
  </si>
  <si>
    <t>DAVID MAINA</t>
  </si>
  <si>
    <t>COMPLIANCE TECHNOLOGIES</t>
  </si>
  <si>
    <t>DAVID MAINA-LL</t>
  </si>
  <si>
    <t>BENSON</t>
  </si>
  <si>
    <t>PAUL MAINA</t>
  </si>
  <si>
    <t>PURITY NYAMBURA</t>
  </si>
  <si>
    <t>JULIA THARA</t>
  </si>
  <si>
    <t>DAVID-CARETAKER</t>
  </si>
  <si>
    <t>CAROLINE MUTHONI</t>
  </si>
  <si>
    <t>MARY NAIPANUI</t>
  </si>
  <si>
    <t>NANCY MUTHONI</t>
  </si>
  <si>
    <t>JOSEPH MURAYA</t>
  </si>
  <si>
    <t>MIRIAM OKOYAMA</t>
  </si>
  <si>
    <t>NANCY</t>
  </si>
  <si>
    <t>CATE KERUBO</t>
  </si>
  <si>
    <t>JACKLINE MWIKALI</t>
  </si>
  <si>
    <t>SARAH WANJIKU</t>
  </si>
  <si>
    <t>STEVE KIVAI</t>
  </si>
  <si>
    <t>RACHAEL WANJIKU</t>
  </si>
  <si>
    <t>THOMAS TSUMA</t>
  </si>
  <si>
    <t>IRUNGU NYAMU</t>
  </si>
  <si>
    <t>VICTOR OKOTH</t>
  </si>
  <si>
    <t>JOSEPH KARIUKI</t>
  </si>
  <si>
    <t>KELVIN ONYANGO</t>
  </si>
  <si>
    <t>DAVID SULE</t>
  </si>
  <si>
    <t>MICHAEL GACHERU</t>
  </si>
  <si>
    <t>EZEKIEL MASIGA</t>
  </si>
  <si>
    <t>WILSON MIRANYI</t>
  </si>
  <si>
    <t>SIMON WATHUTA</t>
  </si>
  <si>
    <t>ONESMUS KIPNGENO</t>
  </si>
  <si>
    <t>FOR THE MONTH OF OCTOBER 2021</t>
  </si>
  <si>
    <t>OCTOBER</t>
  </si>
  <si>
    <t>ARREARS</t>
  </si>
  <si>
    <t>EXHAUSTER</t>
  </si>
  <si>
    <t>CARETAKER</t>
  </si>
  <si>
    <t>SECURITY</t>
  </si>
  <si>
    <t>TAX</t>
  </si>
  <si>
    <t>ELECTRICITY</t>
  </si>
  <si>
    <t>NEW</t>
  </si>
  <si>
    <t>PAID ON 12/10</t>
  </si>
  <si>
    <t>FOR THE MONTH OF NOVEMBER 2021</t>
  </si>
  <si>
    <t>ACUMEN SACCO</t>
  </si>
  <si>
    <t>DAVIS HARDWARE</t>
  </si>
  <si>
    <t>BENSON NYAMBATI</t>
  </si>
  <si>
    <t>PAID ON 11/11</t>
  </si>
  <si>
    <t>DANIEL KATEI</t>
  </si>
  <si>
    <t>AUGOSTINO</t>
  </si>
  <si>
    <t>PAID ON 12/11</t>
  </si>
  <si>
    <t>FOR THE MONTH OF DECEMBER 2021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</si>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</sst>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9" fillId="0" borderId="1" xfId="1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10" fillId="0" borderId="1" xfId="0" applyFont="1" applyBorder="1"/>
    <xf numFmtId="0" fontId="8" fillId="0" borderId="1" xfId="0" applyFont="1" applyBorder="1"/>
    <xf numFmtId="0" fontId="11" fillId="0" borderId="1" xfId="0" applyFont="1" applyBorder="1"/>
    <xf numFmtId="43" fontId="10" fillId="0" borderId="1" xfId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2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9" fillId="0" borderId="2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9" fillId="0" borderId="0" xfId="0" applyFont="1" applyBorder="1" applyAlignment="1">
      <alignment horizontal="right"/>
    </xf>
    <xf numFmtId="0" fontId="0" fillId="0" borderId="0" xfId="0" applyBorder="1"/>
    <xf numFmtId="164" fontId="9" fillId="0" borderId="0" xfId="1" applyNumberFormat="1" applyFont="1" applyBorder="1" applyAlignment="1">
      <alignment horizontal="right"/>
    </xf>
    <xf numFmtId="43" fontId="8" fillId="0" borderId="1" xfId="1" applyFont="1" applyBorder="1" applyAlignment="1">
      <alignment horizontal="left"/>
    </xf>
    <xf numFmtId="0" fontId="0" fillId="0" borderId="0" xfId="0" applyFont="1"/>
    <xf numFmtId="0" fontId="16" fillId="0" borderId="1" xfId="0" applyFont="1" applyBorder="1"/>
    <xf numFmtId="0" fontId="16" fillId="0" borderId="4" xfId="0" applyFont="1" applyFill="1" applyBorder="1"/>
    <xf numFmtId="0" fontId="16" fillId="0" borderId="1" xfId="0" applyFont="1" applyFill="1" applyBorder="1"/>
    <xf numFmtId="0" fontId="17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/>
    <xf numFmtId="0" fontId="3" fillId="0" borderId="0" xfId="0" applyFont="1"/>
    <xf numFmtId="0" fontId="17" fillId="0" borderId="1" xfId="0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right"/>
    </xf>
    <xf numFmtId="164" fontId="9" fillId="0" borderId="6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CE%20SAN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1"/>
      <sheetName val="SEPT 21"/>
      <sheetName val="OCTOBER 21"/>
      <sheetName val="NOVEMBER 21"/>
      <sheetName val="DECEMBER 21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7"/>
  <sheetViews>
    <sheetView workbookViewId="0">
      <selection activeCell="I7" sqref="I7"/>
    </sheetView>
  </sheetViews>
  <sheetFormatPr defaultRowHeight="15" x14ac:dyDescent="0.25"/>
  <cols>
    <col min="1" max="1" width="23.42578125" customWidth="1"/>
    <col min="7" max="7" width="11.42578125" customWidth="1"/>
  </cols>
  <sheetData>
    <row r="2" spans="1:10" ht="15.75" x14ac:dyDescent="0.25">
      <c r="B2" s="1" t="s">
        <v>0</v>
      </c>
      <c r="C2" s="1"/>
      <c r="D2" s="1"/>
      <c r="E2" s="1"/>
      <c r="F2" s="1"/>
      <c r="G2" s="1"/>
      <c r="H2" s="2" t="s">
        <v>1</v>
      </c>
      <c r="I2" s="3">
        <v>610272317011</v>
      </c>
      <c r="J2" s="3"/>
    </row>
    <row r="3" spans="1:10" ht="15.75" x14ac:dyDescent="0.25">
      <c r="A3" s="3"/>
      <c r="B3" s="1" t="s">
        <v>2</v>
      </c>
      <c r="C3" s="1"/>
      <c r="D3" s="1"/>
      <c r="F3" s="1"/>
      <c r="G3" s="1"/>
      <c r="H3" s="4"/>
      <c r="I3" s="3"/>
      <c r="J3" s="3"/>
    </row>
    <row r="4" spans="1:10" ht="18.75" x14ac:dyDescent="0.3">
      <c r="A4" s="5"/>
      <c r="B4" s="1" t="s">
        <v>3</v>
      </c>
      <c r="C4" s="1"/>
      <c r="D4" s="1"/>
      <c r="E4" s="1"/>
      <c r="F4" s="1"/>
      <c r="G4" s="1"/>
      <c r="H4" s="6"/>
      <c r="I4" s="7"/>
      <c r="J4" s="3"/>
    </row>
    <row r="5" spans="1:10" x14ac:dyDescent="0.25">
      <c r="A5" s="8" t="s">
        <v>4</v>
      </c>
      <c r="B5" s="8" t="s">
        <v>5</v>
      </c>
      <c r="C5" s="8" t="s">
        <v>6</v>
      </c>
      <c r="D5" s="9" t="s">
        <v>7</v>
      </c>
      <c r="E5" s="10" t="s">
        <v>8</v>
      </c>
      <c r="F5" s="9" t="s">
        <v>9</v>
      </c>
      <c r="G5" s="10" t="s">
        <v>10</v>
      </c>
      <c r="H5" s="9" t="s">
        <v>11</v>
      </c>
      <c r="I5" s="10" t="s">
        <v>12</v>
      </c>
      <c r="J5" s="11" t="s">
        <v>13</v>
      </c>
    </row>
    <row r="6" spans="1:10" x14ac:dyDescent="0.25">
      <c r="A6" s="12" t="s">
        <v>38</v>
      </c>
      <c r="B6" s="13" t="s">
        <v>16</v>
      </c>
      <c r="C6" s="14"/>
      <c r="D6" s="14"/>
      <c r="E6" s="15"/>
      <c r="F6" s="16"/>
      <c r="G6" s="15"/>
      <c r="H6" s="15">
        <f>C6+D6+E6+F6+G6</f>
        <v>0</v>
      </c>
      <c r="I6" s="15"/>
      <c r="J6" s="17">
        <f>H6-I6</f>
        <v>0</v>
      </c>
    </row>
    <row r="7" spans="1:10" x14ac:dyDescent="0.25">
      <c r="A7" s="52" t="s">
        <v>39</v>
      </c>
      <c r="B7" s="13" t="s">
        <v>17</v>
      </c>
      <c r="C7" s="14"/>
      <c r="D7" s="14">
        <v>1350</v>
      </c>
      <c r="E7" s="15"/>
      <c r="F7" s="16"/>
      <c r="G7" s="15"/>
      <c r="H7" s="15">
        <f t="shared" ref="H7:H43" si="0">C7+D7+E7+F7+G7</f>
        <v>1350</v>
      </c>
      <c r="I7" s="15"/>
      <c r="J7" s="17">
        <f>H7-I7</f>
        <v>1350</v>
      </c>
    </row>
    <row r="8" spans="1:10" x14ac:dyDescent="0.25">
      <c r="A8" s="18" t="s">
        <v>38</v>
      </c>
      <c r="B8" s="13" t="s">
        <v>18</v>
      </c>
      <c r="C8" s="14"/>
      <c r="D8" s="14"/>
      <c r="E8" s="15"/>
      <c r="F8" s="16"/>
      <c r="G8" s="15"/>
      <c r="H8" s="15">
        <f t="shared" si="0"/>
        <v>0</v>
      </c>
      <c r="I8" s="15"/>
      <c r="J8" s="17">
        <f>H8-I8</f>
        <v>0</v>
      </c>
    </row>
    <row r="9" spans="1:10" x14ac:dyDescent="0.25">
      <c r="A9" s="53" t="s">
        <v>40</v>
      </c>
      <c r="B9" s="18">
        <v>4</v>
      </c>
      <c r="C9" s="14"/>
      <c r="D9" s="14"/>
      <c r="E9" s="15"/>
      <c r="F9" s="16"/>
      <c r="G9" s="15"/>
      <c r="H9" s="15">
        <f t="shared" si="0"/>
        <v>0</v>
      </c>
      <c r="I9" s="15"/>
      <c r="J9" s="17">
        <f>H9-I9</f>
        <v>0</v>
      </c>
    </row>
    <row r="10" spans="1:10" x14ac:dyDescent="0.25">
      <c r="A10" s="20" t="s">
        <v>41</v>
      </c>
      <c r="B10" s="18">
        <v>5</v>
      </c>
      <c r="C10" s="14"/>
      <c r="D10" s="14"/>
      <c r="E10" s="15"/>
      <c r="F10" s="16"/>
      <c r="G10" s="15"/>
      <c r="H10" s="15">
        <f t="shared" si="0"/>
        <v>0</v>
      </c>
      <c r="I10" s="15"/>
      <c r="J10" s="17">
        <f>H10-I10</f>
        <v>0</v>
      </c>
    </row>
    <row r="11" spans="1:10" x14ac:dyDescent="0.25">
      <c r="A11" s="20" t="s">
        <v>42</v>
      </c>
      <c r="B11" s="18">
        <v>6</v>
      </c>
      <c r="C11" s="14"/>
      <c r="D11" s="14"/>
      <c r="E11" s="15"/>
      <c r="F11" s="16"/>
      <c r="G11" s="15"/>
      <c r="H11" s="15">
        <f t="shared" si="0"/>
        <v>0</v>
      </c>
      <c r="I11" s="15"/>
      <c r="J11" s="17">
        <f t="shared" ref="J11:J32" si="1">H11-I11</f>
        <v>0</v>
      </c>
    </row>
    <row r="12" spans="1:10" x14ac:dyDescent="0.25">
      <c r="A12" s="20" t="s">
        <v>43</v>
      </c>
      <c r="B12" s="18">
        <v>7</v>
      </c>
      <c r="C12" s="14"/>
      <c r="D12" s="14">
        <v>5750</v>
      </c>
      <c r="E12" s="15"/>
      <c r="F12" s="16"/>
      <c r="G12" s="15"/>
      <c r="H12" s="15">
        <f t="shared" si="0"/>
        <v>5750</v>
      </c>
      <c r="I12" s="15"/>
      <c r="J12" s="17">
        <f t="shared" si="1"/>
        <v>5750</v>
      </c>
    </row>
    <row r="13" spans="1:10" x14ac:dyDescent="0.25">
      <c r="A13" s="20" t="s">
        <v>39</v>
      </c>
      <c r="B13" s="18">
        <v>8</v>
      </c>
      <c r="C13" s="14"/>
      <c r="D13" s="14"/>
      <c r="E13" s="15"/>
      <c r="F13" s="16"/>
      <c r="G13" s="15"/>
      <c r="H13" s="15">
        <f t="shared" si="0"/>
        <v>0</v>
      </c>
      <c r="I13" s="15"/>
      <c r="J13" s="17">
        <f t="shared" si="1"/>
        <v>0</v>
      </c>
    </row>
    <row r="14" spans="1:10" x14ac:dyDescent="0.25">
      <c r="A14" s="20" t="s">
        <v>44</v>
      </c>
      <c r="B14" s="18">
        <v>9</v>
      </c>
      <c r="C14" s="14"/>
      <c r="D14" s="14">
        <v>26810</v>
      </c>
      <c r="E14" s="15"/>
      <c r="F14" s="16"/>
      <c r="G14" s="15"/>
      <c r="H14" s="15">
        <f t="shared" si="0"/>
        <v>26810</v>
      </c>
      <c r="I14" s="15"/>
      <c r="J14" s="17">
        <f t="shared" si="1"/>
        <v>26810</v>
      </c>
    </row>
    <row r="15" spans="1:10" x14ac:dyDescent="0.25">
      <c r="A15" s="20" t="s">
        <v>45</v>
      </c>
      <c r="B15" s="18">
        <v>10</v>
      </c>
      <c r="C15" s="14"/>
      <c r="D15" s="14"/>
      <c r="E15" s="15"/>
      <c r="F15" s="16"/>
      <c r="G15" s="15"/>
      <c r="H15" s="15">
        <f t="shared" si="0"/>
        <v>0</v>
      </c>
      <c r="I15" s="15"/>
      <c r="J15" s="17">
        <f t="shared" si="1"/>
        <v>0</v>
      </c>
    </row>
    <row r="16" spans="1:10" x14ac:dyDescent="0.25">
      <c r="A16" s="21" t="s">
        <v>14</v>
      </c>
      <c r="B16" s="18">
        <v>11</v>
      </c>
      <c r="C16" s="14"/>
      <c r="D16" s="14"/>
      <c r="E16" s="15"/>
      <c r="F16" s="16"/>
      <c r="G16" s="15"/>
      <c r="H16" s="15">
        <f t="shared" si="0"/>
        <v>0</v>
      </c>
      <c r="I16" s="15"/>
      <c r="J16" s="17">
        <f t="shared" si="1"/>
        <v>0</v>
      </c>
    </row>
    <row r="17" spans="1:10" x14ac:dyDescent="0.25">
      <c r="A17" s="20" t="s">
        <v>46</v>
      </c>
      <c r="B17" s="18">
        <v>12</v>
      </c>
      <c r="C17" s="14"/>
      <c r="D17" s="14">
        <v>200</v>
      </c>
      <c r="E17" s="15"/>
      <c r="F17" s="16"/>
      <c r="G17" s="15"/>
      <c r="H17" s="15">
        <f t="shared" si="0"/>
        <v>200</v>
      </c>
      <c r="I17" s="15"/>
      <c r="J17" s="17">
        <f t="shared" si="1"/>
        <v>200</v>
      </c>
    </row>
    <row r="18" spans="1:10" x14ac:dyDescent="0.25">
      <c r="A18" s="53" t="s">
        <v>40</v>
      </c>
      <c r="B18" s="18">
        <v>13</v>
      </c>
      <c r="C18" s="14"/>
      <c r="D18" s="14"/>
      <c r="E18" s="15"/>
      <c r="F18" s="16"/>
      <c r="G18" s="15"/>
      <c r="H18" s="15">
        <f t="shared" si="0"/>
        <v>0</v>
      </c>
      <c r="I18" s="15"/>
      <c r="J18" s="17">
        <f t="shared" si="1"/>
        <v>0</v>
      </c>
    </row>
    <row r="19" spans="1:10" x14ac:dyDescent="0.25">
      <c r="A19" s="20" t="s">
        <v>47</v>
      </c>
      <c r="B19" s="18">
        <v>14</v>
      </c>
      <c r="C19" s="14"/>
      <c r="D19" s="14">
        <v>3130</v>
      </c>
      <c r="E19" s="15"/>
      <c r="F19" s="16"/>
      <c r="G19" s="15"/>
      <c r="H19" s="15">
        <f t="shared" si="0"/>
        <v>3130</v>
      </c>
      <c r="I19" s="15"/>
      <c r="J19" s="17">
        <f t="shared" si="1"/>
        <v>3130</v>
      </c>
    </row>
    <row r="20" spans="1:10" x14ac:dyDescent="0.25">
      <c r="A20" s="20" t="s">
        <v>48</v>
      </c>
      <c r="B20" s="18">
        <v>15</v>
      </c>
      <c r="C20" s="14"/>
      <c r="D20" s="14"/>
      <c r="E20" s="15"/>
      <c r="F20" s="16"/>
      <c r="G20" s="15"/>
      <c r="H20" s="15">
        <f t="shared" si="0"/>
        <v>0</v>
      </c>
      <c r="I20" s="15"/>
      <c r="J20" s="17">
        <f t="shared" si="1"/>
        <v>0</v>
      </c>
    </row>
    <row r="21" spans="1:10" x14ac:dyDescent="0.25">
      <c r="A21" s="21" t="s">
        <v>14</v>
      </c>
      <c r="B21" s="18">
        <v>16</v>
      </c>
      <c r="C21" s="14"/>
      <c r="D21" s="14"/>
      <c r="E21" s="15"/>
      <c r="F21" s="16"/>
      <c r="G21" s="15"/>
      <c r="H21" s="15">
        <f t="shared" si="0"/>
        <v>0</v>
      </c>
      <c r="I21" s="15"/>
      <c r="J21" s="17">
        <f t="shared" si="1"/>
        <v>0</v>
      </c>
    </row>
    <row r="22" spans="1:10" x14ac:dyDescent="0.25">
      <c r="A22" s="21" t="s">
        <v>15</v>
      </c>
      <c r="B22" s="18">
        <v>17</v>
      </c>
      <c r="C22" s="14"/>
      <c r="D22" s="14"/>
      <c r="E22" s="15"/>
      <c r="F22" s="16"/>
      <c r="G22" s="15"/>
      <c r="H22" s="15">
        <f t="shared" si="0"/>
        <v>0</v>
      </c>
      <c r="I22" s="15"/>
      <c r="J22" s="17">
        <f t="shared" si="1"/>
        <v>0</v>
      </c>
    </row>
    <row r="23" spans="1:10" x14ac:dyDescent="0.25">
      <c r="A23" s="20" t="s">
        <v>49</v>
      </c>
      <c r="B23" s="18">
        <v>18</v>
      </c>
      <c r="C23" s="14"/>
      <c r="D23" s="14"/>
      <c r="E23" s="15"/>
      <c r="F23" s="16"/>
      <c r="G23" s="15"/>
      <c r="H23" s="15">
        <f t="shared" si="0"/>
        <v>0</v>
      </c>
      <c r="I23" s="15"/>
      <c r="J23" s="17">
        <f t="shared" si="1"/>
        <v>0</v>
      </c>
    </row>
    <row r="24" spans="1:10" x14ac:dyDescent="0.25">
      <c r="A24" s="20" t="s">
        <v>50</v>
      </c>
      <c r="B24" s="18">
        <v>19</v>
      </c>
      <c r="C24" s="14"/>
      <c r="D24" s="14"/>
      <c r="E24" s="15"/>
      <c r="F24" s="16"/>
      <c r="G24" s="15"/>
      <c r="H24" s="15">
        <f t="shared" si="0"/>
        <v>0</v>
      </c>
      <c r="I24" s="15"/>
      <c r="J24" s="17">
        <f t="shared" si="1"/>
        <v>0</v>
      </c>
    </row>
    <row r="25" spans="1:10" x14ac:dyDescent="0.25">
      <c r="A25" s="54" t="s">
        <v>14</v>
      </c>
      <c r="B25" s="18">
        <v>20</v>
      </c>
      <c r="C25" s="14"/>
      <c r="D25" s="14"/>
      <c r="E25" s="15"/>
      <c r="F25" s="16"/>
      <c r="G25" s="15"/>
      <c r="H25" s="15">
        <f t="shared" si="0"/>
        <v>0</v>
      </c>
      <c r="I25" s="15"/>
      <c r="J25" s="17">
        <f t="shared" si="1"/>
        <v>0</v>
      </c>
    </row>
    <row r="26" spans="1:10" x14ac:dyDescent="0.25">
      <c r="A26" s="20" t="s">
        <v>51</v>
      </c>
      <c r="B26" s="18">
        <v>21</v>
      </c>
      <c r="C26" s="14"/>
      <c r="D26" s="14"/>
      <c r="E26" s="15"/>
      <c r="F26" s="16"/>
      <c r="G26" s="15"/>
      <c r="H26" s="15">
        <f t="shared" si="0"/>
        <v>0</v>
      </c>
      <c r="I26" s="15"/>
      <c r="J26" s="17">
        <f t="shared" si="1"/>
        <v>0</v>
      </c>
    </row>
    <row r="27" spans="1:10" x14ac:dyDescent="0.25">
      <c r="A27" s="20" t="s">
        <v>52</v>
      </c>
      <c r="B27" s="18">
        <v>22</v>
      </c>
      <c r="C27" s="14"/>
      <c r="D27" s="14"/>
      <c r="E27" s="15"/>
      <c r="F27" s="16"/>
      <c r="G27" s="15"/>
      <c r="H27" s="15">
        <f t="shared" si="0"/>
        <v>0</v>
      </c>
      <c r="I27" s="15"/>
      <c r="J27" s="17">
        <f t="shared" si="1"/>
        <v>0</v>
      </c>
    </row>
    <row r="28" spans="1:10" x14ac:dyDescent="0.25">
      <c r="A28" s="20" t="s">
        <v>53</v>
      </c>
      <c r="B28" s="18">
        <v>23</v>
      </c>
      <c r="C28" s="14"/>
      <c r="D28" s="14">
        <v>875</v>
      </c>
      <c r="E28" s="15"/>
      <c r="F28" s="16"/>
      <c r="G28" s="15"/>
      <c r="H28" s="15">
        <f t="shared" si="0"/>
        <v>875</v>
      </c>
      <c r="I28" s="15"/>
      <c r="J28" s="17">
        <f t="shared" si="1"/>
        <v>875</v>
      </c>
    </row>
    <row r="29" spans="1:10" x14ac:dyDescent="0.25">
      <c r="A29" s="20" t="s">
        <v>54</v>
      </c>
      <c r="B29" s="18">
        <v>24</v>
      </c>
      <c r="C29" s="14"/>
      <c r="D29" s="14">
        <v>12775</v>
      </c>
      <c r="E29" s="15"/>
      <c r="F29" s="16"/>
      <c r="G29" s="15"/>
      <c r="H29" s="15">
        <f t="shared" si="0"/>
        <v>12775</v>
      </c>
      <c r="I29" s="15"/>
      <c r="J29" s="17">
        <f t="shared" si="1"/>
        <v>12775</v>
      </c>
    </row>
    <row r="30" spans="1:10" x14ac:dyDescent="0.25">
      <c r="A30" s="20" t="s">
        <v>55</v>
      </c>
      <c r="B30" s="18">
        <v>25</v>
      </c>
      <c r="C30" s="14"/>
      <c r="D30" s="14">
        <v>675</v>
      </c>
      <c r="E30" s="15"/>
      <c r="F30" s="16"/>
      <c r="G30" s="15"/>
      <c r="H30" s="15">
        <f t="shared" si="0"/>
        <v>675</v>
      </c>
      <c r="I30" s="15"/>
      <c r="J30" s="17">
        <f t="shared" si="1"/>
        <v>675</v>
      </c>
    </row>
    <row r="31" spans="1:10" x14ac:dyDescent="0.25">
      <c r="A31" s="20" t="s">
        <v>56</v>
      </c>
      <c r="B31" s="18">
        <v>26</v>
      </c>
      <c r="C31" s="14"/>
      <c r="D31" s="14"/>
      <c r="E31" s="15"/>
      <c r="F31" s="16"/>
      <c r="G31" s="15"/>
      <c r="H31" s="15">
        <f t="shared" si="0"/>
        <v>0</v>
      </c>
      <c r="I31" s="15"/>
      <c r="J31" s="17">
        <f t="shared" si="1"/>
        <v>0</v>
      </c>
    </row>
    <row r="32" spans="1:10" x14ac:dyDescent="0.25">
      <c r="A32" s="55" t="s">
        <v>14</v>
      </c>
      <c r="B32" s="18">
        <v>27</v>
      </c>
      <c r="C32" s="14"/>
      <c r="D32" s="14"/>
      <c r="E32" s="15"/>
      <c r="F32" s="16"/>
      <c r="G32" s="15"/>
      <c r="H32" s="15">
        <f t="shared" si="0"/>
        <v>0</v>
      </c>
      <c r="I32" s="15"/>
      <c r="J32" s="17">
        <f t="shared" si="1"/>
        <v>0</v>
      </c>
    </row>
    <row r="33" spans="1:10" x14ac:dyDescent="0.25">
      <c r="A33" s="20" t="s">
        <v>57</v>
      </c>
      <c r="B33" s="18">
        <v>28</v>
      </c>
      <c r="C33" s="14"/>
      <c r="D33" s="14"/>
      <c r="E33" s="15"/>
      <c r="F33" s="16"/>
      <c r="G33" s="15"/>
      <c r="H33" s="15">
        <f t="shared" si="0"/>
        <v>0</v>
      </c>
      <c r="I33" s="15"/>
      <c r="J33" s="17">
        <f t="shared" ref="J33:J43" si="2">H33-I33</f>
        <v>0</v>
      </c>
    </row>
    <row r="34" spans="1:10" x14ac:dyDescent="0.25">
      <c r="A34" s="22" t="s">
        <v>58</v>
      </c>
      <c r="B34" s="18">
        <v>29</v>
      </c>
      <c r="C34" s="14"/>
      <c r="D34" s="14"/>
      <c r="E34" s="15"/>
      <c r="F34" s="16"/>
      <c r="G34" s="15"/>
      <c r="H34" s="15">
        <f t="shared" si="0"/>
        <v>0</v>
      </c>
      <c r="I34" s="15"/>
      <c r="J34" s="17">
        <f t="shared" si="2"/>
        <v>0</v>
      </c>
    </row>
    <row r="35" spans="1:10" x14ac:dyDescent="0.25">
      <c r="A35" s="51" t="s">
        <v>59</v>
      </c>
      <c r="B35" s="18">
        <v>30</v>
      </c>
      <c r="C35" s="14"/>
      <c r="D35" s="14"/>
      <c r="E35" s="15"/>
      <c r="F35" s="16"/>
      <c r="G35" s="15"/>
      <c r="H35" s="15">
        <f t="shared" si="0"/>
        <v>0</v>
      </c>
      <c r="I35" s="15"/>
      <c r="J35" s="17">
        <f t="shared" si="2"/>
        <v>0</v>
      </c>
    </row>
    <row r="36" spans="1:10" x14ac:dyDescent="0.25">
      <c r="A36" s="22" t="s">
        <v>60</v>
      </c>
      <c r="B36" s="18">
        <v>31</v>
      </c>
      <c r="C36" s="23"/>
      <c r="D36" s="14">
        <v>50</v>
      </c>
      <c r="E36" s="15"/>
      <c r="F36" s="16"/>
      <c r="G36" s="15"/>
      <c r="H36" s="15">
        <f t="shared" si="0"/>
        <v>50</v>
      </c>
      <c r="I36" s="15"/>
      <c r="J36" s="17">
        <f t="shared" si="2"/>
        <v>50</v>
      </c>
    </row>
    <row r="37" spans="1:10" x14ac:dyDescent="0.25">
      <c r="A37" s="22" t="s">
        <v>61</v>
      </c>
      <c r="B37" s="18">
        <v>32</v>
      </c>
      <c r="C37" s="14"/>
      <c r="D37" s="14">
        <v>433</v>
      </c>
      <c r="E37" s="15"/>
      <c r="F37" s="16"/>
      <c r="G37" s="15"/>
      <c r="H37" s="15">
        <f t="shared" si="0"/>
        <v>433</v>
      </c>
      <c r="I37" s="15"/>
      <c r="J37" s="17">
        <f t="shared" si="2"/>
        <v>433</v>
      </c>
    </row>
    <row r="38" spans="1:10" x14ac:dyDescent="0.25">
      <c r="A38" s="22" t="s">
        <v>62</v>
      </c>
      <c r="B38" s="18">
        <v>33</v>
      </c>
      <c r="C38" s="23"/>
      <c r="D38" s="14"/>
      <c r="E38" s="15"/>
      <c r="F38" s="16"/>
      <c r="G38" s="15"/>
      <c r="H38" s="15">
        <f t="shared" si="0"/>
        <v>0</v>
      </c>
      <c r="I38" s="15"/>
      <c r="J38" s="17">
        <f t="shared" si="2"/>
        <v>0</v>
      </c>
    </row>
    <row r="39" spans="1:10" x14ac:dyDescent="0.25">
      <c r="A39" s="19" t="s">
        <v>63</v>
      </c>
      <c r="B39" s="18">
        <v>34</v>
      </c>
      <c r="C39" s="14"/>
      <c r="D39" s="14"/>
      <c r="E39" s="15"/>
      <c r="F39" s="16"/>
      <c r="G39" s="15"/>
      <c r="H39" s="15">
        <f t="shared" si="0"/>
        <v>0</v>
      </c>
      <c r="I39" s="15"/>
      <c r="J39" s="17">
        <f t="shared" si="2"/>
        <v>0</v>
      </c>
    </row>
    <row r="40" spans="1:10" x14ac:dyDescent="0.25">
      <c r="A40" s="18" t="s">
        <v>64</v>
      </c>
      <c r="B40" s="18">
        <v>35</v>
      </c>
      <c r="C40" s="14"/>
      <c r="D40" s="14"/>
      <c r="E40" s="15"/>
      <c r="F40" s="16"/>
      <c r="G40" s="15"/>
      <c r="H40" s="15">
        <f t="shared" si="0"/>
        <v>0</v>
      </c>
      <c r="I40" s="15"/>
      <c r="J40" s="17">
        <f t="shared" si="2"/>
        <v>0</v>
      </c>
    </row>
    <row r="41" spans="1:10" x14ac:dyDescent="0.25">
      <c r="A41" s="12" t="s">
        <v>65</v>
      </c>
      <c r="B41" s="18">
        <v>36</v>
      </c>
      <c r="C41" s="14"/>
      <c r="D41" s="14"/>
      <c r="E41" s="15"/>
      <c r="F41" s="16"/>
      <c r="G41" s="15"/>
      <c r="H41" s="15">
        <f t="shared" si="0"/>
        <v>0</v>
      </c>
      <c r="I41" s="15"/>
      <c r="J41" s="17">
        <f t="shared" si="2"/>
        <v>0</v>
      </c>
    </row>
    <row r="42" spans="1:10" x14ac:dyDescent="0.25">
      <c r="A42" s="12" t="s">
        <v>66</v>
      </c>
      <c r="B42" s="18">
        <v>37</v>
      </c>
      <c r="C42" s="14"/>
      <c r="D42" s="14">
        <v>1050</v>
      </c>
      <c r="E42" s="15"/>
      <c r="F42" s="16"/>
      <c r="G42" s="15"/>
      <c r="H42" s="15">
        <f t="shared" si="0"/>
        <v>1050</v>
      </c>
      <c r="I42" s="15"/>
      <c r="J42" s="17">
        <f t="shared" si="2"/>
        <v>1050</v>
      </c>
    </row>
    <row r="43" spans="1:10" x14ac:dyDescent="0.25">
      <c r="A43" s="12" t="s">
        <v>67</v>
      </c>
      <c r="B43" s="18">
        <v>38</v>
      </c>
      <c r="C43" s="14"/>
      <c r="D43" s="14"/>
      <c r="E43" s="15"/>
      <c r="F43" s="16"/>
      <c r="G43" s="15"/>
      <c r="H43" s="15">
        <f t="shared" si="0"/>
        <v>0</v>
      </c>
      <c r="I43" s="15"/>
      <c r="J43" s="17">
        <f t="shared" si="2"/>
        <v>0</v>
      </c>
    </row>
    <row r="44" spans="1:10" x14ac:dyDescent="0.25">
      <c r="A44" s="24" t="s">
        <v>19</v>
      </c>
      <c r="B44" s="25"/>
      <c r="C44" s="26"/>
      <c r="D44" s="26">
        <f t="shared" ref="D44:J44" si="3">SUM(D6:D43)</f>
        <v>53098</v>
      </c>
      <c r="E44" s="27">
        <f t="shared" si="3"/>
        <v>0</v>
      </c>
      <c r="F44" s="16">
        <f t="shared" si="3"/>
        <v>0</v>
      </c>
      <c r="G44" s="28">
        <f t="shared" si="3"/>
        <v>0</v>
      </c>
      <c r="H44" s="15">
        <f t="shared" si="3"/>
        <v>53098</v>
      </c>
      <c r="I44" s="15">
        <f t="shared" si="3"/>
        <v>0</v>
      </c>
      <c r="J44" s="15">
        <f t="shared" si="3"/>
        <v>53098</v>
      </c>
    </row>
    <row r="45" spans="1:10" x14ac:dyDescent="0.25">
      <c r="F45" s="48"/>
      <c r="G45" s="49"/>
      <c r="H45" s="50"/>
      <c r="J45" s="29"/>
    </row>
    <row r="47" spans="1:10" x14ac:dyDescent="0.25">
      <c r="A47" s="3" t="s">
        <v>20</v>
      </c>
      <c r="B47" s="30"/>
      <c r="C47" s="30"/>
      <c r="D47" s="30"/>
      <c r="E47" s="31"/>
      <c r="F47" s="32"/>
      <c r="G47" s="33"/>
      <c r="H47" s="34"/>
      <c r="I47" s="33"/>
      <c r="J47" s="35"/>
    </row>
    <row r="48" spans="1:10" x14ac:dyDescent="0.25">
      <c r="A48" s="36" t="s">
        <v>21</v>
      </c>
      <c r="B48" s="36"/>
      <c r="C48" s="36"/>
      <c r="D48" s="37"/>
      <c r="E48" s="36" t="s">
        <v>12</v>
      </c>
      <c r="F48" s="3"/>
      <c r="G48" s="3"/>
      <c r="H48" s="3"/>
    </row>
    <row r="49" spans="1:8" x14ac:dyDescent="0.25">
      <c r="A49" s="38" t="s">
        <v>22</v>
      </c>
      <c r="B49" s="38" t="s">
        <v>23</v>
      </c>
      <c r="C49" s="38" t="s">
        <v>24</v>
      </c>
      <c r="D49" s="38" t="s">
        <v>25</v>
      </c>
      <c r="E49" s="38" t="s">
        <v>22</v>
      </c>
      <c r="F49" s="38" t="s">
        <v>23</v>
      </c>
      <c r="G49" s="38" t="s">
        <v>24</v>
      </c>
      <c r="H49" s="38" t="s">
        <v>25</v>
      </c>
    </row>
    <row r="50" spans="1:8" x14ac:dyDescent="0.25">
      <c r="A50" s="25" t="s">
        <v>26</v>
      </c>
      <c r="B50" s="39">
        <f>E44</f>
        <v>0</v>
      </c>
      <c r="C50" s="25"/>
      <c r="D50" s="25"/>
      <c r="E50" s="25" t="s">
        <v>26</v>
      </c>
      <c r="F50" s="39">
        <f>I44</f>
        <v>0</v>
      </c>
      <c r="G50" s="25"/>
      <c r="H50" s="25"/>
    </row>
    <row r="51" spans="1:8" x14ac:dyDescent="0.25">
      <c r="A51" s="25" t="s">
        <v>27</v>
      </c>
      <c r="B51" s="39"/>
      <c r="C51" s="25"/>
      <c r="D51" s="25"/>
      <c r="E51" s="25" t="s">
        <v>27</v>
      </c>
      <c r="F51" s="39"/>
      <c r="G51" s="25"/>
      <c r="H51" s="25"/>
    </row>
    <row r="52" spans="1:8" x14ac:dyDescent="0.25">
      <c r="A52" s="25" t="s">
        <v>6</v>
      </c>
      <c r="B52" s="39"/>
      <c r="C52" s="25"/>
      <c r="D52" s="25"/>
      <c r="E52" s="25"/>
      <c r="F52" s="39"/>
      <c r="G52" s="25"/>
      <c r="H52" s="25"/>
    </row>
    <row r="53" spans="1:8" x14ac:dyDescent="0.25">
      <c r="A53" s="25" t="s">
        <v>9</v>
      </c>
      <c r="B53" s="39">
        <f>F44</f>
        <v>0</v>
      </c>
      <c r="C53" s="25"/>
      <c r="D53" s="25"/>
      <c r="E53" s="25"/>
      <c r="F53" s="39"/>
      <c r="G53" s="25"/>
      <c r="H53" s="25"/>
    </row>
    <row r="54" spans="1:8" x14ac:dyDescent="0.25">
      <c r="A54" s="25" t="s">
        <v>10</v>
      </c>
      <c r="B54" s="39">
        <f>G44</f>
        <v>0</v>
      </c>
      <c r="C54" s="25"/>
      <c r="D54" s="25"/>
      <c r="E54" s="25"/>
      <c r="F54" s="39"/>
      <c r="G54" s="25"/>
      <c r="H54" s="25"/>
    </row>
    <row r="55" spans="1:8" x14ac:dyDescent="0.25">
      <c r="A55" s="25" t="s">
        <v>28</v>
      </c>
      <c r="B55" s="40">
        <v>0.1</v>
      </c>
      <c r="C55" s="39">
        <f>B55*B50</f>
        <v>0</v>
      </c>
      <c r="D55" s="25"/>
      <c r="E55" s="25" t="s">
        <v>28</v>
      </c>
      <c r="F55" s="40">
        <v>0.1</v>
      </c>
      <c r="G55" s="39">
        <f>F55*B50</f>
        <v>0</v>
      </c>
      <c r="H55" s="25"/>
    </row>
    <row r="56" spans="1:8" x14ac:dyDescent="0.25">
      <c r="A56" s="38" t="s">
        <v>29</v>
      </c>
      <c r="B56" s="25" t="s">
        <v>30</v>
      </c>
      <c r="C56" s="25"/>
      <c r="D56" s="25"/>
      <c r="E56" s="38" t="s">
        <v>29</v>
      </c>
      <c r="F56" s="41"/>
      <c r="G56" s="25"/>
      <c r="H56" s="25"/>
    </row>
    <row r="57" spans="1:8" x14ac:dyDescent="0.25">
      <c r="A57" s="42" t="s">
        <v>31</v>
      </c>
      <c r="B57" s="40">
        <v>0.3</v>
      </c>
      <c r="C57" s="43"/>
      <c r="D57" s="25"/>
      <c r="E57" s="42" t="s">
        <v>31</v>
      </c>
      <c r="F57" s="40">
        <v>0.3</v>
      </c>
      <c r="G57" s="43"/>
      <c r="H57" s="25"/>
    </row>
    <row r="58" spans="1:8" x14ac:dyDescent="0.25">
      <c r="A58" s="41"/>
      <c r="D58" s="43"/>
      <c r="E58" s="41"/>
      <c r="H58" s="25"/>
    </row>
    <row r="59" spans="1:8" x14ac:dyDescent="0.25">
      <c r="A59" s="41"/>
      <c r="B59" s="40"/>
      <c r="C59" s="25"/>
      <c r="D59" s="25"/>
      <c r="E59" s="41"/>
      <c r="F59" s="40"/>
      <c r="G59" s="25"/>
      <c r="H59" s="25"/>
    </row>
    <row r="60" spans="1:8" x14ac:dyDescent="0.25">
      <c r="A60" s="41"/>
      <c r="B60" s="40"/>
      <c r="C60" s="25"/>
      <c r="D60" s="25"/>
      <c r="E60" s="41"/>
      <c r="F60" s="40"/>
      <c r="G60" s="25"/>
      <c r="H60" s="25"/>
    </row>
    <row r="61" spans="1:8" x14ac:dyDescent="0.25">
      <c r="A61" s="41"/>
      <c r="B61" s="25"/>
      <c r="C61" s="43"/>
      <c r="D61" s="25"/>
      <c r="E61" s="41"/>
      <c r="F61" s="25"/>
      <c r="G61" s="43"/>
      <c r="H61" s="25"/>
    </row>
    <row r="62" spans="1:8" x14ac:dyDescent="0.25">
      <c r="A62" s="41"/>
      <c r="B62" s="25"/>
      <c r="C62" s="43"/>
      <c r="D62" s="25"/>
      <c r="E62" s="41"/>
      <c r="F62" s="25"/>
      <c r="G62" s="43"/>
      <c r="H62" s="25"/>
    </row>
    <row r="63" spans="1:8" x14ac:dyDescent="0.25">
      <c r="A63" s="41"/>
      <c r="B63" s="25"/>
      <c r="C63" s="43"/>
      <c r="D63" s="25"/>
      <c r="E63" s="41"/>
      <c r="F63" s="25"/>
      <c r="G63" s="43"/>
      <c r="H63" s="25"/>
    </row>
    <row r="64" spans="1:8" x14ac:dyDescent="0.25">
      <c r="A64" s="41"/>
      <c r="B64" s="25"/>
      <c r="C64" s="43"/>
      <c r="D64" s="25"/>
      <c r="E64" s="41"/>
      <c r="F64" s="25"/>
      <c r="G64" s="43"/>
      <c r="H64" s="25"/>
    </row>
    <row r="65" spans="1:8" x14ac:dyDescent="0.25">
      <c r="A65" s="38" t="s">
        <v>19</v>
      </c>
      <c r="B65" s="44">
        <f>B50+B53+B54-C55</f>
        <v>0</v>
      </c>
      <c r="C65" s="44">
        <f>SUM(C57:C64)</f>
        <v>0</v>
      </c>
      <c r="D65" s="44">
        <f>B65-C65</f>
        <v>0</v>
      </c>
      <c r="E65" s="38" t="s">
        <v>19</v>
      </c>
      <c r="F65" s="44">
        <f>F50+F51+F54-G55</f>
        <v>0</v>
      </c>
      <c r="G65" s="44">
        <f>SUM(G57:G64)</f>
        <v>0</v>
      </c>
      <c r="H65" s="44">
        <f>F65-G65</f>
        <v>0</v>
      </c>
    </row>
    <row r="66" spans="1:8" x14ac:dyDescent="0.25">
      <c r="A66" s="45" t="s">
        <v>32</v>
      </c>
      <c r="B66" s="46"/>
      <c r="C66" s="46" t="s">
        <v>33</v>
      </c>
      <c r="D66" s="47"/>
      <c r="E66" s="45"/>
      <c r="F66" s="45" t="s">
        <v>34</v>
      </c>
      <c r="G66" s="3"/>
      <c r="H66" s="3"/>
    </row>
    <row r="67" spans="1:8" x14ac:dyDescent="0.25">
      <c r="A67" s="45" t="s">
        <v>35</v>
      </c>
      <c r="B67" s="46"/>
      <c r="C67" s="46" t="s">
        <v>36</v>
      </c>
      <c r="D67" s="47"/>
      <c r="E67" s="45"/>
      <c r="F67" s="45" t="s">
        <v>37</v>
      </c>
      <c r="G67" s="3"/>
      <c r="H6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19" workbookViewId="0">
      <selection activeCell="E32" sqref="E32"/>
    </sheetView>
  </sheetViews>
  <sheetFormatPr defaultRowHeight="15" x14ac:dyDescent="0.25"/>
  <cols>
    <col min="1" max="1" width="26.140625" customWidth="1"/>
    <col min="6" max="7" width="12.42578125" customWidth="1"/>
  </cols>
  <sheetData>
    <row r="1" spans="1:10" ht="15.75" x14ac:dyDescent="0.25">
      <c r="B1" s="1" t="s">
        <v>0</v>
      </c>
      <c r="C1" s="1"/>
      <c r="D1" s="1"/>
      <c r="E1" s="1"/>
      <c r="F1" s="1"/>
      <c r="G1" s="1"/>
      <c r="H1" s="2" t="s">
        <v>1</v>
      </c>
      <c r="I1" s="3">
        <v>610272317011</v>
      </c>
      <c r="J1" s="3"/>
    </row>
    <row r="2" spans="1:10" ht="15.75" x14ac:dyDescent="0.25">
      <c r="A2" s="3"/>
      <c r="B2" s="1" t="s">
        <v>2</v>
      </c>
      <c r="C2" s="1"/>
      <c r="D2" s="1"/>
      <c r="F2" s="1"/>
      <c r="G2" s="1"/>
      <c r="H2" s="4"/>
      <c r="I2" s="3"/>
      <c r="J2" s="3"/>
    </row>
    <row r="3" spans="1:10" ht="18.75" x14ac:dyDescent="0.3">
      <c r="A3" s="5"/>
      <c r="B3" s="1" t="s">
        <v>68</v>
      </c>
      <c r="C3" s="1"/>
      <c r="D3" s="1"/>
      <c r="E3" s="1"/>
      <c r="F3" s="1"/>
      <c r="G3" s="1"/>
      <c r="H3" s="6"/>
      <c r="I3" s="7"/>
      <c r="J3" s="3"/>
    </row>
    <row r="4" spans="1:10" x14ac:dyDescent="0.25">
      <c r="A4" s="8" t="s">
        <v>4</v>
      </c>
      <c r="B4" s="8" t="s">
        <v>5</v>
      </c>
      <c r="C4" s="8" t="s">
        <v>6</v>
      </c>
      <c r="D4" s="9" t="s">
        <v>7</v>
      </c>
      <c r="E4" s="10" t="s">
        <v>8</v>
      </c>
      <c r="F4" s="9" t="s">
        <v>9</v>
      </c>
      <c r="G4" s="9" t="s">
        <v>11</v>
      </c>
      <c r="H4" s="10" t="s">
        <v>12</v>
      </c>
      <c r="I4" s="11" t="s">
        <v>13</v>
      </c>
      <c r="J4" s="18" t="s">
        <v>70</v>
      </c>
    </row>
    <row r="5" spans="1:10" x14ac:dyDescent="0.25">
      <c r="A5" s="12" t="s">
        <v>38</v>
      </c>
      <c r="B5" s="13" t="s">
        <v>16</v>
      </c>
      <c r="C5" s="14"/>
      <c r="D5" s="14"/>
      <c r="E5" s="15">
        <v>20000</v>
      </c>
      <c r="F5" s="16">
        <v>300</v>
      </c>
      <c r="G5" s="15">
        <f>C5+D5+E5+F5</f>
        <v>20300</v>
      </c>
      <c r="H5" s="15">
        <f>20000+300</f>
        <v>20300</v>
      </c>
      <c r="I5" s="17">
        <f>G5-H5</f>
        <v>0</v>
      </c>
      <c r="J5" s="18"/>
    </row>
    <row r="6" spans="1:10" x14ac:dyDescent="0.25">
      <c r="A6" s="52" t="s">
        <v>39</v>
      </c>
      <c r="B6" s="13" t="s">
        <v>17</v>
      </c>
      <c r="C6" s="14"/>
      <c r="D6" s="14">
        <v>1350</v>
      </c>
      <c r="E6" s="15">
        <v>20000</v>
      </c>
      <c r="F6" s="16"/>
      <c r="G6" s="15">
        <f t="shared" ref="G6:G42" si="0">C6+D6+E6+F6</f>
        <v>21350</v>
      </c>
      <c r="H6" s="15">
        <v>20000</v>
      </c>
      <c r="I6" s="17">
        <f>G6-H6</f>
        <v>1350</v>
      </c>
      <c r="J6" s="18"/>
    </row>
    <row r="7" spans="1:10" x14ac:dyDescent="0.25">
      <c r="A7" s="18" t="s">
        <v>38</v>
      </c>
      <c r="B7" s="13" t="s">
        <v>18</v>
      </c>
      <c r="C7" s="14"/>
      <c r="D7" s="14"/>
      <c r="E7" s="15">
        <v>20000</v>
      </c>
      <c r="F7" s="16"/>
      <c r="G7" s="15">
        <f t="shared" si="0"/>
        <v>20000</v>
      </c>
      <c r="H7" s="15">
        <v>20000</v>
      </c>
      <c r="I7" s="17">
        <f>G7-H7</f>
        <v>0</v>
      </c>
      <c r="J7" s="18"/>
    </row>
    <row r="8" spans="1:10" x14ac:dyDescent="0.25">
      <c r="A8" s="53" t="s">
        <v>40</v>
      </c>
      <c r="B8" s="18">
        <v>4</v>
      </c>
      <c r="C8" s="14"/>
      <c r="D8" s="14"/>
      <c r="E8" s="15"/>
      <c r="F8" s="16"/>
      <c r="G8" s="15">
        <f t="shared" si="0"/>
        <v>0</v>
      </c>
      <c r="H8" s="15"/>
      <c r="I8" s="17">
        <f>G8-H8</f>
        <v>0</v>
      </c>
      <c r="J8" s="18"/>
    </row>
    <row r="9" spans="1:10" x14ac:dyDescent="0.25">
      <c r="A9" s="20" t="s">
        <v>41</v>
      </c>
      <c r="B9" s="18">
        <v>5</v>
      </c>
      <c r="C9" s="14"/>
      <c r="D9" s="14"/>
      <c r="E9" s="15">
        <v>4500</v>
      </c>
      <c r="F9" s="16">
        <v>150</v>
      </c>
      <c r="G9" s="15">
        <f t="shared" si="0"/>
        <v>4650</v>
      </c>
      <c r="H9" s="15">
        <v>4650</v>
      </c>
      <c r="I9" s="17">
        <f>G9-H9</f>
        <v>0</v>
      </c>
      <c r="J9" s="18"/>
    </row>
    <row r="10" spans="1:10" x14ac:dyDescent="0.25">
      <c r="A10" s="20" t="s">
        <v>42</v>
      </c>
      <c r="B10" s="18">
        <v>6</v>
      </c>
      <c r="C10" s="14"/>
      <c r="D10" s="14"/>
      <c r="E10" s="15">
        <v>4000</v>
      </c>
      <c r="F10" s="16">
        <v>150</v>
      </c>
      <c r="G10" s="15">
        <f t="shared" si="0"/>
        <v>4150</v>
      </c>
      <c r="H10" s="15">
        <v>4150</v>
      </c>
      <c r="I10" s="17">
        <f t="shared" ref="I10:I31" si="1">G10-H10</f>
        <v>0</v>
      </c>
      <c r="J10" s="18"/>
    </row>
    <row r="11" spans="1:10" x14ac:dyDescent="0.25">
      <c r="A11" s="20" t="s">
        <v>43</v>
      </c>
      <c r="B11" s="18">
        <v>7</v>
      </c>
      <c r="C11" s="14"/>
      <c r="D11" s="14">
        <v>5750</v>
      </c>
      <c r="E11" s="15">
        <v>5000</v>
      </c>
      <c r="F11" s="16">
        <v>450</v>
      </c>
      <c r="G11" s="15">
        <f t="shared" si="0"/>
        <v>11200</v>
      </c>
      <c r="H11" s="15">
        <f>4000</f>
        <v>4000</v>
      </c>
      <c r="I11" s="17">
        <f t="shared" si="1"/>
        <v>7200</v>
      </c>
      <c r="J11" s="18"/>
    </row>
    <row r="12" spans="1:10" x14ac:dyDescent="0.25">
      <c r="A12" s="20" t="s">
        <v>39</v>
      </c>
      <c r="B12" s="18">
        <v>8</v>
      </c>
      <c r="C12" s="14"/>
      <c r="D12" s="14"/>
      <c r="E12" s="15">
        <v>5000</v>
      </c>
      <c r="F12" s="16"/>
      <c r="G12" s="15">
        <f t="shared" si="0"/>
        <v>5000</v>
      </c>
      <c r="H12" s="15">
        <v>5000</v>
      </c>
      <c r="I12" s="17">
        <f t="shared" si="1"/>
        <v>0</v>
      </c>
      <c r="J12" s="18"/>
    </row>
    <row r="13" spans="1:10" x14ac:dyDescent="0.25">
      <c r="A13" s="20" t="s">
        <v>44</v>
      </c>
      <c r="B13" s="18">
        <v>9</v>
      </c>
      <c r="C13" s="14"/>
      <c r="D13" s="14">
        <v>26810</v>
      </c>
      <c r="E13" s="15">
        <v>5000</v>
      </c>
      <c r="F13" s="16">
        <v>450</v>
      </c>
      <c r="G13" s="15">
        <f t="shared" si="0"/>
        <v>32260</v>
      </c>
      <c r="H13" s="15">
        <v>5000</v>
      </c>
      <c r="I13" s="17">
        <f t="shared" si="1"/>
        <v>27260</v>
      </c>
      <c r="J13" s="18"/>
    </row>
    <row r="14" spans="1:10" x14ac:dyDescent="0.25">
      <c r="A14" s="20" t="s">
        <v>45</v>
      </c>
      <c r="B14" s="18">
        <v>10</v>
      </c>
      <c r="C14" s="14"/>
      <c r="D14" s="14"/>
      <c r="E14" s="15"/>
      <c r="F14" s="16"/>
      <c r="G14" s="15">
        <f t="shared" si="0"/>
        <v>0</v>
      </c>
      <c r="H14" s="15"/>
      <c r="I14" s="17">
        <f t="shared" si="1"/>
        <v>0</v>
      </c>
      <c r="J14" s="18"/>
    </row>
    <row r="15" spans="1:10" x14ac:dyDescent="0.25">
      <c r="A15" s="21" t="s">
        <v>76</v>
      </c>
      <c r="B15" s="18">
        <v>11</v>
      </c>
      <c r="C15" s="14"/>
      <c r="D15" s="14"/>
      <c r="E15" s="15">
        <v>5000</v>
      </c>
      <c r="F15" s="16"/>
      <c r="G15" s="15">
        <f t="shared" si="0"/>
        <v>5000</v>
      </c>
      <c r="H15" s="15">
        <v>5000</v>
      </c>
      <c r="I15" s="17">
        <f t="shared" si="1"/>
        <v>0</v>
      </c>
      <c r="J15" s="18"/>
    </row>
    <row r="16" spans="1:10" x14ac:dyDescent="0.25">
      <c r="A16" s="20" t="s">
        <v>46</v>
      </c>
      <c r="B16" s="18">
        <v>12</v>
      </c>
      <c r="C16" s="14"/>
      <c r="D16" s="14">
        <v>200</v>
      </c>
      <c r="E16" s="15">
        <v>5000</v>
      </c>
      <c r="F16" s="16">
        <v>450</v>
      </c>
      <c r="G16" s="15">
        <f t="shared" si="0"/>
        <v>5650</v>
      </c>
      <c r="H16" s="15">
        <v>5450</v>
      </c>
      <c r="I16" s="17">
        <f t="shared" si="1"/>
        <v>200</v>
      </c>
      <c r="J16" s="18"/>
    </row>
    <row r="17" spans="1:10" x14ac:dyDescent="0.25">
      <c r="A17" s="53" t="s">
        <v>40</v>
      </c>
      <c r="B17" s="18">
        <v>13</v>
      </c>
      <c r="C17" s="14"/>
      <c r="D17" s="14"/>
      <c r="E17" s="15"/>
      <c r="F17" s="16"/>
      <c r="G17" s="15">
        <f t="shared" si="0"/>
        <v>0</v>
      </c>
      <c r="H17" s="15"/>
      <c r="I17" s="17">
        <f t="shared" si="1"/>
        <v>0</v>
      </c>
      <c r="J17" s="18"/>
    </row>
    <row r="18" spans="1:10" x14ac:dyDescent="0.25">
      <c r="A18" s="20" t="s">
        <v>47</v>
      </c>
      <c r="B18" s="18">
        <v>14</v>
      </c>
      <c r="C18" s="14"/>
      <c r="D18" s="14">
        <v>3130</v>
      </c>
      <c r="E18" s="15">
        <v>5000</v>
      </c>
      <c r="F18" s="16">
        <v>450</v>
      </c>
      <c r="G18" s="15">
        <f t="shared" si="0"/>
        <v>8580</v>
      </c>
      <c r="H18" s="15">
        <v>5450</v>
      </c>
      <c r="I18" s="17">
        <f t="shared" si="1"/>
        <v>3130</v>
      </c>
      <c r="J18" s="18"/>
    </row>
    <row r="19" spans="1:10" x14ac:dyDescent="0.25">
      <c r="A19" s="20" t="s">
        <v>48</v>
      </c>
      <c r="B19" s="18">
        <v>15</v>
      </c>
      <c r="C19" s="14"/>
      <c r="D19" s="14"/>
      <c r="E19" s="15">
        <v>5000</v>
      </c>
      <c r="F19" s="16">
        <v>450</v>
      </c>
      <c r="G19" s="15">
        <f t="shared" si="0"/>
        <v>5450</v>
      </c>
      <c r="H19" s="15">
        <v>5450</v>
      </c>
      <c r="I19" s="17">
        <f t="shared" si="1"/>
        <v>0</v>
      </c>
      <c r="J19" s="18"/>
    </row>
    <row r="20" spans="1:10" x14ac:dyDescent="0.25">
      <c r="A20" s="21" t="s">
        <v>14</v>
      </c>
      <c r="B20" s="18">
        <v>16</v>
      </c>
      <c r="C20" s="14"/>
      <c r="D20" s="14"/>
      <c r="E20" s="15"/>
      <c r="F20" s="16"/>
      <c r="G20" s="15">
        <f t="shared" si="0"/>
        <v>0</v>
      </c>
      <c r="H20" s="15"/>
      <c r="I20" s="17">
        <f t="shared" si="1"/>
        <v>0</v>
      </c>
      <c r="J20" s="18"/>
    </row>
    <row r="21" spans="1:10" x14ac:dyDescent="0.25">
      <c r="A21" s="21" t="s">
        <v>15</v>
      </c>
      <c r="B21" s="18">
        <v>17</v>
      </c>
      <c r="C21" s="14"/>
      <c r="D21" s="14"/>
      <c r="E21" s="15"/>
      <c r="F21" s="16"/>
      <c r="G21" s="15">
        <f t="shared" si="0"/>
        <v>0</v>
      </c>
      <c r="H21" s="15"/>
      <c r="I21" s="17">
        <f t="shared" si="1"/>
        <v>0</v>
      </c>
      <c r="J21" s="18"/>
    </row>
    <row r="22" spans="1:10" x14ac:dyDescent="0.25">
      <c r="A22" s="20" t="s">
        <v>49</v>
      </c>
      <c r="B22" s="18">
        <v>18</v>
      </c>
      <c r="C22" s="14"/>
      <c r="D22" s="14"/>
      <c r="E22" s="15">
        <v>11000</v>
      </c>
      <c r="F22" s="16">
        <v>450</v>
      </c>
      <c r="G22" s="15">
        <f t="shared" si="0"/>
        <v>11450</v>
      </c>
      <c r="H22" s="15">
        <v>11450</v>
      </c>
      <c r="I22" s="17">
        <f t="shared" si="1"/>
        <v>0</v>
      </c>
      <c r="J22" s="18"/>
    </row>
    <row r="23" spans="1:10" x14ac:dyDescent="0.25">
      <c r="A23" s="20" t="s">
        <v>50</v>
      </c>
      <c r="B23" s="18">
        <v>19</v>
      </c>
      <c r="C23" s="14"/>
      <c r="D23" s="14"/>
      <c r="E23" s="15">
        <v>12000</v>
      </c>
      <c r="F23" s="16">
        <v>450</v>
      </c>
      <c r="G23" s="15">
        <f t="shared" si="0"/>
        <v>12450</v>
      </c>
      <c r="H23" s="15">
        <v>12450</v>
      </c>
      <c r="I23" s="17">
        <f t="shared" si="1"/>
        <v>0</v>
      </c>
      <c r="J23" s="18"/>
    </row>
    <row r="24" spans="1:10" x14ac:dyDescent="0.25">
      <c r="A24" s="54" t="s">
        <v>14</v>
      </c>
      <c r="B24" s="18">
        <v>20</v>
      </c>
      <c r="C24" s="14"/>
      <c r="D24" s="14"/>
      <c r="E24" s="15"/>
      <c r="F24" s="16"/>
      <c r="G24" s="15">
        <f t="shared" si="0"/>
        <v>0</v>
      </c>
      <c r="H24" s="15"/>
      <c r="I24" s="17">
        <f t="shared" si="1"/>
        <v>0</v>
      </c>
      <c r="J24" s="18"/>
    </row>
    <row r="25" spans="1:10" x14ac:dyDescent="0.25">
      <c r="A25" s="20" t="s">
        <v>51</v>
      </c>
      <c r="B25" s="18">
        <v>21</v>
      </c>
      <c r="C25" s="14"/>
      <c r="D25" s="14"/>
      <c r="E25" s="15">
        <v>12000</v>
      </c>
      <c r="F25" s="16">
        <v>450</v>
      </c>
      <c r="G25" s="15">
        <f t="shared" si="0"/>
        <v>12450</v>
      </c>
      <c r="H25" s="15">
        <v>12450</v>
      </c>
      <c r="I25" s="17">
        <f t="shared" si="1"/>
        <v>0</v>
      </c>
      <c r="J25" s="18"/>
    </row>
    <row r="26" spans="1:10" x14ac:dyDescent="0.25">
      <c r="A26" s="20" t="s">
        <v>52</v>
      </c>
      <c r="B26" s="18">
        <v>22</v>
      </c>
      <c r="C26" s="14"/>
      <c r="D26" s="14"/>
      <c r="E26" s="15">
        <v>8000</v>
      </c>
      <c r="F26" s="16">
        <v>450</v>
      </c>
      <c r="G26" s="15">
        <f t="shared" si="0"/>
        <v>8450</v>
      </c>
      <c r="H26" s="15">
        <v>8450</v>
      </c>
      <c r="I26" s="17">
        <f t="shared" si="1"/>
        <v>0</v>
      </c>
      <c r="J26" s="18"/>
    </row>
    <row r="27" spans="1:10" x14ac:dyDescent="0.25">
      <c r="A27" s="20" t="s">
        <v>53</v>
      </c>
      <c r="B27" s="18">
        <v>23</v>
      </c>
      <c r="C27" s="14"/>
      <c r="D27" s="14">
        <v>875</v>
      </c>
      <c r="E27" s="15">
        <v>5000</v>
      </c>
      <c r="F27" s="16">
        <v>450</v>
      </c>
      <c r="G27" s="15">
        <f t="shared" si="0"/>
        <v>6325</v>
      </c>
      <c r="H27" s="15">
        <v>5450</v>
      </c>
      <c r="I27" s="17">
        <f t="shared" si="1"/>
        <v>875</v>
      </c>
      <c r="J27" s="18"/>
    </row>
    <row r="28" spans="1:10" x14ac:dyDescent="0.25">
      <c r="A28" s="20" t="s">
        <v>54</v>
      </c>
      <c r="B28" s="18">
        <v>24</v>
      </c>
      <c r="C28" s="14"/>
      <c r="D28" s="14">
        <v>12775</v>
      </c>
      <c r="E28" s="15">
        <v>6000</v>
      </c>
      <c r="F28" s="16">
        <v>450</v>
      </c>
      <c r="G28" s="15">
        <f t="shared" si="0"/>
        <v>19225</v>
      </c>
      <c r="H28" s="15">
        <v>6000</v>
      </c>
      <c r="I28" s="17">
        <f t="shared" si="1"/>
        <v>13225</v>
      </c>
      <c r="J28" s="18"/>
    </row>
    <row r="29" spans="1:10" x14ac:dyDescent="0.25">
      <c r="A29" s="20" t="s">
        <v>55</v>
      </c>
      <c r="B29" s="18">
        <v>25</v>
      </c>
      <c r="C29" s="14"/>
      <c r="D29" s="14">
        <v>675</v>
      </c>
      <c r="E29" s="15">
        <v>5000</v>
      </c>
      <c r="F29" s="16">
        <v>450</v>
      </c>
      <c r="G29" s="15">
        <f t="shared" si="0"/>
        <v>6125</v>
      </c>
      <c r="H29" s="15">
        <v>6125</v>
      </c>
      <c r="I29" s="17">
        <f t="shared" si="1"/>
        <v>0</v>
      </c>
      <c r="J29" s="18">
        <v>675</v>
      </c>
    </row>
    <row r="30" spans="1:10" x14ac:dyDescent="0.25">
      <c r="A30" s="20" t="s">
        <v>56</v>
      </c>
      <c r="B30" s="18">
        <v>26</v>
      </c>
      <c r="C30" s="14"/>
      <c r="D30" s="14"/>
      <c r="E30" s="15">
        <v>5000</v>
      </c>
      <c r="F30" s="16">
        <v>450</v>
      </c>
      <c r="G30" s="15">
        <f t="shared" si="0"/>
        <v>5450</v>
      </c>
      <c r="H30" s="15">
        <v>5450</v>
      </c>
      <c r="I30" s="17">
        <f t="shared" si="1"/>
        <v>0</v>
      </c>
      <c r="J30" s="18"/>
    </row>
    <row r="31" spans="1:10" x14ac:dyDescent="0.25">
      <c r="A31" s="55" t="s">
        <v>14</v>
      </c>
      <c r="B31" s="18">
        <v>27</v>
      </c>
      <c r="C31" s="14"/>
      <c r="D31" s="14"/>
      <c r="E31" s="15"/>
      <c r="F31" s="16"/>
      <c r="G31" s="15">
        <f t="shared" si="0"/>
        <v>0</v>
      </c>
      <c r="H31" s="15"/>
      <c r="I31" s="17">
        <f t="shared" si="1"/>
        <v>0</v>
      </c>
      <c r="J31" s="18"/>
    </row>
    <row r="32" spans="1:10" x14ac:dyDescent="0.25">
      <c r="A32" s="20" t="s">
        <v>57</v>
      </c>
      <c r="B32" s="18">
        <v>28</v>
      </c>
      <c r="C32" s="14"/>
      <c r="D32" s="14"/>
      <c r="E32" s="15">
        <v>9000</v>
      </c>
      <c r="F32" s="16">
        <v>450</v>
      </c>
      <c r="G32" s="15">
        <f t="shared" si="0"/>
        <v>9450</v>
      </c>
      <c r="H32" s="15">
        <v>9350</v>
      </c>
      <c r="I32" s="17">
        <f t="shared" ref="I32:I42" si="2">G32-H32</f>
        <v>100</v>
      </c>
      <c r="J32" s="18"/>
    </row>
    <row r="33" spans="1:10" x14ac:dyDescent="0.25">
      <c r="A33" s="22" t="s">
        <v>58</v>
      </c>
      <c r="B33" s="18">
        <v>29</v>
      </c>
      <c r="C33" s="14"/>
      <c r="D33" s="14"/>
      <c r="E33" s="15">
        <v>12000</v>
      </c>
      <c r="F33" s="16">
        <v>750</v>
      </c>
      <c r="G33" s="15">
        <f t="shared" si="0"/>
        <v>12750</v>
      </c>
      <c r="H33" s="15">
        <v>12750</v>
      </c>
      <c r="I33" s="17">
        <f t="shared" si="2"/>
        <v>0</v>
      </c>
      <c r="J33" s="18"/>
    </row>
    <row r="34" spans="1:10" x14ac:dyDescent="0.25">
      <c r="A34" s="51" t="s">
        <v>59</v>
      </c>
      <c r="B34" s="18">
        <v>30</v>
      </c>
      <c r="C34" s="14"/>
      <c r="D34" s="14"/>
      <c r="E34" s="15">
        <v>10000</v>
      </c>
      <c r="F34" s="16">
        <v>450</v>
      </c>
      <c r="G34" s="15">
        <f t="shared" si="0"/>
        <v>10450</v>
      </c>
      <c r="H34" s="15">
        <v>10450</v>
      </c>
      <c r="I34" s="17">
        <f t="shared" si="2"/>
        <v>0</v>
      </c>
      <c r="J34" s="18"/>
    </row>
    <row r="35" spans="1:10" x14ac:dyDescent="0.25">
      <c r="A35" s="22" t="s">
        <v>60</v>
      </c>
      <c r="B35" s="18">
        <v>31</v>
      </c>
      <c r="C35" s="23"/>
      <c r="D35" s="14">
        <v>50</v>
      </c>
      <c r="E35" s="15">
        <v>12000</v>
      </c>
      <c r="F35" s="16">
        <v>1050</v>
      </c>
      <c r="G35" s="15">
        <f t="shared" si="0"/>
        <v>13100</v>
      </c>
      <c r="H35" s="15">
        <v>13000</v>
      </c>
      <c r="I35" s="17">
        <f t="shared" si="2"/>
        <v>100</v>
      </c>
      <c r="J35" s="18"/>
    </row>
    <row r="36" spans="1:10" x14ac:dyDescent="0.25">
      <c r="A36" s="22" t="s">
        <v>61</v>
      </c>
      <c r="B36" s="18">
        <v>32</v>
      </c>
      <c r="C36" s="14"/>
      <c r="D36" s="14">
        <v>433</v>
      </c>
      <c r="E36" s="15">
        <v>12000</v>
      </c>
      <c r="F36" s="16">
        <v>900</v>
      </c>
      <c r="G36" s="15">
        <f t="shared" si="0"/>
        <v>13333</v>
      </c>
      <c r="H36" s="15">
        <v>13333</v>
      </c>
      <c r="I36" s="17">
        <f t="shared" si="2"/>
        <v>0</v>
      </c>
      <c r="J36" s="18">
        <v>433</v>
      </c>
    </row>
    <row r="37" spans="1:10" x14ac:dyDescent="0.25">
      <c r="A37" s="22" t="s">
        <v>62</v>
      </c>
      <c r="B37" s="18">
        <v>33</v>
      </c>
      <c r="C37" s="23"/>
      <c r="D37" s="14"/>
      <c r="E37" s="15">
        <v>9000</v>
      </c>
      <c r="F37" s="16">
        <v>750</v>
      </c>
      <c r="G37" s="15">
        <f t="shared" si="0"/>
        <v>9750</v>
      </c>
      <c r="H37" s="15">
        <v>9750</v>
      </c>
      <c r="I37" s="17">
        <f t="shared" si="2"/>
        <v>0</v>
      </c>
      <c r="J37" s="18"/>
    </row>
    <row r="38" spans="1:10" x14ac:dyDescent="0.25">
      <c r="A38" s="19" t="s">
        <v>63</v>
      </c>
      <c r="B38" s="18">
        <v>34</v>
      </c>
      <c r="C38" s="14"/>
      <c r="D38" s="14"/>
      <c r="E38" s="15">
        <v>5000</v>
      </c>
      <c r="F38" s="16">
        <v>300</v>
      </c>
      <c r="G38" s="15">
        <f t="shared" si="0"/>
        <v>5300</v>
      </c>
      <c r="H38" s="15">
        <v>5300</v>
      </c>
      <c r="I38" s="17">
        <f t="shared" si="2"/>
        <v>0</v>
      </c>
      <c r="J38" s="18"/>
    </row>
    <row r="39" spans="1:10" x14ac:dyDescent="0.25">
      <c r="A39" s="18" t="s">
        <v>64</v>
      </c>
      <c r="B39" s="18">
        <v>35</v>
      </c>
      <c r="C39" s="14"/>
      <c r="D39" s="14"/>
      <c r="E39" s="15">
        <v>5500</v>
      </c>
      <c r="F39" s="16">
        <v>300</v>
      </c>
      <c r="G39" s="15">
        <f t="shared" si="0"/>
        <v>5800</v>
      </c>
      <c r="H39" s="15">
        <v>5800</v>
      </c>
      <c r="I39" s="17">
        <f t="shared" si="2"/>
        <v>0</v>
      </c>
      <c r="J39" s="18"/>
    </row>
    <row r="40" spans="1:10" x14ac:dyDescent="0.25">
      <c r="A40" s="12" t="s">
        <v>65</v>
      </c>
      <c r="B40" s="18">
        <v>36</v>
      </c>
      <c r="C40" s="14"/>
      <c r="D40" s="14"/>
      <c r="E40" s="15">
        <v>5000</v>
      </c>
      <c r="F40" s="16">
        <v>300</v>
      </c>
      <c r="G40" s="15">
        <f t="shared" si="0"/>
        <v>5300</v>
      </c>
      <c r="H40" s="15">
        <v>5300</v>
      </c>
      <c r="I40" s="17">
        <f t="shared" si="2"/>
        <v>0</v>
      </c>
      <c r="J40" s="18"/>
    </row>
    <row r="41" spans="1:10" x14ac:dyDescent="0.25">
      <c r="A41" s="12" t="s">
        <v>66</v>
      </c>
      <c r="B41" s="18">
        <v>37</v>
      </c>
      <c r="C41" s="14"/>
      <c r="D41" s="14">
        <v>1050</v>
      </c>
      <c r="E41" s="15">
        <v>5000</v>
      </c>
      <c r="F41" s="16">
        <v>300</v>
      </c>
      <c r="G41" s="15">
        <f t="shared" si="0"/>
        <v>6350</v>
      </c>
      <c r="H41" s="15">
        <v>5000</v>
      </c>
      <c r="I41" s="17">
        <f t="shared" si="2"/>
        <v>1350</v>
      </c>
      <c r="J41" s="18"/>
    </row>
    <row r="42" spans="1:10" x14ac:dyDescent="0.25">
      <c r="A42" s="12" t="s">
        <v>67</v>
      </c>
      <c r="B42" s="18">
        <v>38</v>
      </c>
      <c r="C42" s="14"/>
      <c r="D42" s="14"/>
      <c r="E42" s="15">
        <v>5000</v>
      </c>
      <c r="F42" s="16">
        <v>300</v>
      </c>
      <c r="G42" s="15">
        <f t="shared" si="0"/>
        <v>5300</v>
      </c>
      <c r="H42" s="15">
        <v>5300</v>
      </c>
      <c r="I42" s="17">
        <f t="shared" si="2"/>
        <v>0</v>
      </c>
      <c r="J42" s="18"/>
    </row>
    <row r="43" spans="1:10" x14ac:dyDescent="0.25">
      <c r="A43" s="24" t="s">
        <v>19</v>
      </c>
      <c r="B43" s="25"/>
      <c r="C43" s="26"/>
      <c r="D43" s="26">
        <f t="shared" ref="D43:J43" si="3">SUM(D5:D42)</f>
        <v>53098</v>
      </c>
      <c r="E43" s="27">
        <f t="shared" si="3"/>
        <v>257000</v>
      </c>
      <c r="F43" s="16">
        <f t="shared" si="3"/>
        <v>12300</v>
      </c>
      <c r="G43" s="15">
        <f t="shared" si="3"/>
        <v>322398</v>
      </c>
      <c r="H43" s="15">
        <f t="shared" si="3"/>
        <v>267608</v>
      </c>
      <c r="I43" s="15">
        <f t="shared" si="3"/>
        <v>54790</v>
      </c>
      <c r="J43" s="18">
        <f t="shared" si="3"/>
        <v>1108</v>
      </c>
    </row>
    <row r="45" spans="1:10" x14ac:dyDescent="0.25">
      <c r="A45" s="3" t="s">
        <v>20</v>
      </c>
      <c r="B45" s="30"/>
      <c r="C45" s="30"/>
      <c r="D45" s="30"/>
      <c r="E45" s="31"/>
      <c r="F45" s="32"/>
      <c r="G45" s="34"/>
    </row>
    <row r="46" spans="1:10" x14ac:dyDescent="0.25">
      <c r="A46" s="36" t="s">
        <v>21</v>
      </c>
      <c r="B46" s="36"/>
      <c r="C46" s="36"/>
      <c r="D46" s="37"/>
      <c r="E46" s="36" t="s">
        <v>12</v>
      </c>
      <c r="F46" s="3"/>
      <c r="G46" s="3"/>
      <c r="H46" s="3"/>
    </row>
    <row r="47" spans="1:10" x14ac:dyDescent="0.25">
      <c r="A47" s="38" t="s">
        <v>22</v>
      </c>
      <c r="B47" s="38" t="s">
        <v>23</v>
      </c>
      <c r="C47" s="38" t="s">
        <v>24</v>
      </c>
      <c r="D47" s="38" t="s">
        <v>25</v>
      </c>
      <c r="E47" s="38" t="s">
        <v>22</v>
      </c>
      <c r="F47" s="38" t="s">
        <v>23</v>
      </c>
      <c r="G47" s="38" t="s">
        <v>24</v>
      </c>
      <c r="H47" s="38" t="s">
        <v>25</v>
      </c>
    </row>
    <row r="48" spans="1:10" x14ac:dyDescent="0.25">
      <c r="A48" s="25" t="s">
        <v>69</v>
      </c>
      <c r="B48" s="39">
        <f>E43</f>
        <v>257000</v>
      </c>
      <c r="C48" s="25"/>
      <c r="D48" s="25"/>
      <c r="E48" s="25" t="s">
        <v>69</v>
      </c>
      <c r="F48" s="39">
        <f>H43</f>
        <v>267608</v>
      </c>
      <c r="G48" s="25"/>
      <c r="H48" s="25"/>
    </row>
    <row r="49" spans="1:9" x14ac:dyDescent="0.25">
      <c r="A49" s="25" t="s">
        <v>27</v>
      </c>
      <c r="B49" s="39">
        <f>'[1]SEPT 21'!D63</f>
        <v>0</v>
      </c>
      <c r="C49" s="25"/>
      <c r="D49" s="25"/>
      <c r="E49" s="25" t="s">
        <v>27</v>
      </c>
      <c r="F49" s="39">
        <f>'[1]SEPT 21'!H63</f>
        <v>0</v>
      </c>
      <c r="G49" s="25"/>
      <c r="H49" s="25"/>
    </row>
    <row r="50" spans="1:9" x14ac:dyDescent="0.25">
      <c r="A50" s="25" t="s">
        <v>6</v>
      </c>
      <c r="B50" s="39"/>
      <c r="C50" s="25"/>
      <c r="D50" s="25"/>
      <c r="E50" s="25"/>
      <c r="F50" s="39"/>
      <c r="G50" s="25"/>
      <c r="H50" s="25"/>
    </row>
    <row r="51" spans="1:9" x14ac:dyDescent="0.25">
      <c r="A51" s="25" t="s">
        <v>9</v>
      </c>
      <c r="B51" s="39">
        <f>F43</f>
        <v>12300</v>
      </c>
      <c r="C51" s="25"/>
      <c r="D51" s="25"/>
      <c r="E51" s="25"/>
      <c r="F51" s="39"/>
      <c r="G51" s="25"/>
      <c r="H51" s="25"/>
    </row>
    <row r="52" spans="1:9" x14ac:dyDescent="0.25">
      <c r="A52" s="25" t="s">
        <v>70</v>
      </c>
      <c r="B52" s="39">
        <f>J43</f>
        <v>1108</v>
      </c>
      <c r="C52" s="25"/>
      <c r="D52" s="25"/>
      <c r="E52" s="25"/>
      <c r="F52" s="39"/>
      <c r="G52" s="25"/>
      <c r="H52" s="25"/>
    </row>
    <row r="53" spans="1:9" x14ac:dyDescent="0.25">
      <c r="A53" s="25" t="s">
        <v>28</v>
      </c>
      <c r="B53" s="40">
        <v>0.1</v>
      </c>
      <c r="C53" s="39">
        <f>B53*B48</f>
        <v>25700</v>
      </c>
      <c r="D53" s="25"/>
      <c r="E53" s="25" t="s">
        <v>28</v>
      </c>
      <c r="F53" s="40">
        <v>0.1</v>
      </c>
      <c r="G53" s="39">
        <f>F53*B48</f>
        <v>25700</v>
      </c>
      <c r="H53" s="25"/>
    </row>
    <row r="54" spans="1:9" x14ac:dyDescent="0.25">
      <c r="A54" s="38" t="s">
        <v>29</v>
      </c>
      <c r="B54" s="25" t="s">
        <v>30</v>
      </c>
      <c r="C54" s="25"/>
      <c r="D54" s="25"/>
      <c r="E54" s="38" t="s">
        <v>29</v>
      </c>
      <c r="F54" s="41"/>
      <c r="G54" s="25"/>
      <c r="H54" s="25"/>
    </row>
    <row r="55" spans="1:9" x14ac:dyDescent="0.25">
      <c r="A55" s="42" t="s">
        <v>31</v>
      </c>
      <c r="B55" s="40">
        <v>0.3</v>
      </c>
      <c r="C55" s="43"/>
      <c r="D55" s="25"/>
      <c r="E55" s="42" t="s">
        <v>31</v>
      </c>
      <c r="F55" s="40">
        <v>0.3</v>
      </c>
      <c r="G55" s="43"/>
      <c r="H55" s="25"/>
      <c r="I55" s="33"/>
    </row>
    <row r="56" spans="1:9" x14ac:dyDescent="0.25">
      <c r="A56" s="41" t="s">
        <v>71</v>
      </c>
      <c r="C56">
        <v>28000</v>
      </c>
      <c r="D56" s="43"/>
      <c r="E56" s="41" t="s">
        <v>71</v>
      </c>
      <c r="G56">
        <v>28000</v>
      </c>
      <c r="H56" s="25"/>
    </row>
    <row r="57" spans="1:9" x14ac:dyDescent="0.25">
      <c r="A57" s="41" t="s">
        <v>72</v>
      </c>
      <c r="B57" s="40"/>
      <c r="C57" s="25">
        <v>9000</v>
      </c>
      <c r="D57" s="25"/>
      <c r="E57" s="41" t="s">
        <v>72</v>
      </c>
      <c r="F57" s="40"/>
      <c r="G57" s="25">
        <v>9000</v>
      </c>
      <c r="H57" s="25"/>
    </row>
    <row r="58" spans="1:9" x14ac:dyDescent="0.25">
      <c r="A58" s="41" t="s">
        <v>73</v>
      </c>
      <c r="B58" s="40"/>
      <c r="C58" s="25">
        <v>8000</v>
      </c>
      <c r="D58" s="25"/>
      <c r="E58" s="41" t="s">
        <v>73</v>
      </c>
      <c r="F58" s="40"/>
      <c r="G58" s="25">
        <v>8000</v>
      </c>
      <c r="H58" s="25"/>
    </row>
    <row r="59" spans="1:9" x14ac:dyDescent="0.25">
      <c r="A59" s="41" t="s">
        <v>74</v>
      </c>
      <c r="B59" s="25"/>
      <c r="C59" s="43">
        <v>10000</v>
      </c>
      <c r="D59" s="25"/>
      <c r="E59" s="41" t="s">
        <v>74</v>
      </c>
      <c r="F59" s="25"/>
      <c r="G59" s="43">
        <v>10000</v>
      </c>
      <c r="H59" s="25"/>
    </row>
    <row r="60" spans="1:9" x14ac:dyDescent="0.25">
      <c r="A60" s="41" t="s">
        <v>75</v>
      </c>
      <c r="B60" s="25"/>
      <c r="C60" s="43">
        <v>3500</v>
      </c>
      <c r="D60" s="25"/>
      <c r="E60" s="41" t="s">
        <v>75</v>
      </c>
      <c r="F60" s="25"/>
      <c r="G60" s="43">
        <v>3500</v>
      </c>
      <c r="H60" s="25"/>
    </row>
    <row r="61" spans="1:9" x14ac:dyDescent="0.25">
      <c r="A61" s="41" t="s">
        <v>9</v>
      </c>
      <c r="B61" s="25"/>
      <c r="C61" s="43">
        <v>4320</v>
      </c>
      <c r="D61" s="25"/>
      <c r="E61" s="41" t="s">
        <v>9</v>
      </c>
      <c r="F61" s="25"/>
      <c r="G61" s="43">
        <v>4320</v>
      </c>
      <c r="H61" s="25"/>
    </row>
    <row r="62" spans="1:9" x14ac:dyDescent="0.25">
      <c r="A62" s="41" t="s">
        <v>77</v>
      </c>
      <c r="B62" s="25"/>
      <c r="C62" s="43">
        <v>180780</v>
      </c>
      <c r="D62" s="25"/>
      <c r="E62" s="41" t="s">
        <v>77</v>
      </c>
      <c r="F62" s="25"/>
      <c r="G62" s="43">
        <v>180780</v>
      </c>
      <c r="H62" s="25"/>
    </row>
    <row r="63" spans="1:9" x14ac:dyDescent="0.25">
      <c r="A63" s="38" t="s">
        <v>19</v>
      </c>
      <c r="B63" s="44">
        <f>B48+B51+B52-C53</f>
        <v>244708</v>
      </c>
      <c r="C63" s="44">
        <f>SUM(C55:C62)</f>
        <v>243600</v>
      </c>
      <c r="D63" s="44">
        <f>B63-C63</f>
        <v>1108</v>
      </c>
      <c r="E63" s="38" t="s">
        <v>19</v>
      </c>
      <c r="F63" s="44">
        <f>F48+F49+F52-G53</f>
        <v>241908</v>
      </c>
      <c r="G63" s="44">
        <f>SUM(G55:G62)</f>
        <v>243600</v>
      </c>
      <c r="H63" s="44">
        <f>F63-G63</f>
        <v>-1692</v>
      </c>
    </row>
    <row r="64" spans="1:9" x14ac:dyDescent="0.25">
      <c r="A64" s="45" t="s">
        <v>32</v>
      </c>
      <c r="B64" s="46"/>
      <c r="C64" s="46" t="s">
        <v>33</v>
      </c>
      <c r="D64" s="47"/>
      <c r="E64" s="45"/>
      <c r="F64" s="45" t="s">
        <v>34</v>
      </c>
      <c r="G64" s="3"/>
      <c r="H64" s="3"/>
    </row>
    <row r="65" spans="1:8" x14ac:dyDescent="0.25">
      <c r="A65" s="45" t="s">
        <v>35</v>
      </c>
      <c r="B65" s="46"/>
      <c r="C65" s="46" t="s">
        <v>36</v>
      </c>
      <c r="D65" s="47"/>
      <c r="E65" s="45"/>
      <c r="F65" s="45" t="s">
        <v>37</v>
      </c>
      <c r="G65" s="3"/>
      <c r="H6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3" workbookViewId="0">
      <selection activeCell="A13" sqref="A13:XFD13"/>
    </sheetView>
  </sheetViews>
  <sheetFormatPr defaultRowHeight="15" x14ac:dyDescent="0.25"/>
  <cols>
    <col min="1" max="1" width="26.140625" customWidth="1"/>
    <col min="5" max="5" width="17.140625" customWidth="1"/>
    <col min="6" max="7" width="12.42578125" customWidth="1"/>
    <col min="8" max="8" width="9.42578125" customWidth="1"/>
    <col min="9" max="9" width="13.7109375" bestFit="1" customWidth="1"/>
    <col min="10" max="10" width="14.85546875" customWidth="1"/>
  </cols>
  <sheetData>
    <row r="1" spans="1:10" s="59" customFormat="1" ht="35.25" customHeight="1" x14ac:dyDescent="0.25">
      <c r="B1" s="64" t="s">
        <v>83</v>
      </c>
      <c r="C1" s="64"/>
      <c r="D1" s="64"/>
      <c r="E1" s="64"/>
      <c r="F1" s="1"/>
      <c r="G1" s="1"/>
      <c r="H1" s="2" t="s">
        <v>1</v>
      </c>
      <c r="I1" s="60">
        <v>610272317011</v>
      </c>
      <c r="J1" s="60"/>
    </row>
    <row r="2" spans="1:10" s="59" customFormat="1" ht="33" customHeight="1" x14ac:dyDescent="0.25">
      <c r="A2" s="60"/>
      <c r="B2" s="64" t="s">
        <v>2</v>
      </c>
      <c r="C2" s="64"/>
      <c r="D2" s="64"/>
      <c r="E2" s="64"/>
      <c r="F2" s="1"/>
      <c r="G2" s="1"/>
      <c r="H2" s="4"/>
      <c r="I2" s="60"/>
      <c r="J2" s="60"/>
    </row>
    <row r="3" spans="1:10" s="59" customFormat="1" ht="43.5" customHeight="1" x14ac:dyDescent="0.25">
      <c r="A3" s="1"/>
      <c r="B3" s="65" t="s">
        <v>78</v>
      </c>
      <c r="C3" s="65"/>
      <c r="D3" s="65"/>
      <c r="E3" s="65"/>
      <c r="F3" s="1"/>
      <c r="G3" s="1"/>
      <c r="H3" s="6"/>
      <c r="I3" s="6"/>
      <c r="J3" s="60"/>
    </row>
    <row r="4" spans="1:10" s="56" customFormat="1" ht="34.5" customHeight="1" x14ac:dyDescent="0.25">
      <c r="A4" s="57" t="s">
        <v>4</v>
      </c>
      <c r="B4" s="57" t="s">
        <v>5</v>
      </c>
      <c r="C4" s="57" t="s">
        <v>6</v>
      </c>
      <c r="D4" s="58" t="s">
        <v>7</v>
      </c>
      <c r="E4" s="57" t="s">
        <v>8</v>
      </c>
      <c r="F4" s="58" t="s">
        <v>9</v>
      </c>
      <c r="G4" s="58" t="s">
        <v>11</v>
      </c>
      <c r="H4" s="57" t="s">
        <v>12</v>
      </c>
      <c r="I4" s="58" t="s">
        <v>13</v>
      </c>
      <c r="J4" s="61" t="s">
        <v>70</v>
      </c>
    </row>
    <row r="5" spans="1:10" x14ac:dyDescent="0.25">
      <c r="A5" s="12" t="s">
        <v>38</v>
      </c>
      <c r="B5" s="13" t="s">
        <v>16</v>
      </c>
      <c r="C5" s="14"/>
      <c r="D5" s="14">
        <f>'OCTOBER 21'!I5</f>
        <v>0</v>
      </c>
      <c r="E5" s="15">
        <v>20000</v>
      </c>
      <c r="F5" s="16">
        <v>300</v>
      </c>
      <c r="G5" s="15">
        <f>C5+D5+E5+F5</f>
        <v>20300</v>
      </c>
      <c r="H5" s="15">
        <v>20300</v>
      </c>
      <c r="I5" s="17">
        <f>G5-H5</f>
        <v>0</v>
      </c>
      <c r="J5" s="18"/>
    </row>
    <row r="6" spans="1:10" x14ac:dyDescent="0.25">
      <c r="A6" s="52" t="s">
        <v>39</v>
      </c>
      <c r="B6" s="13" t="s">
        <v>17</v>
      </c>
      <c r="C6" s="14"/>
      <c r="D6" s="14">
        <f>'OCTOBER 21'!I6</f>
        <v>1350</v>
      </c>
      <c r="E6" s="15">
        <v>20000</v>
      </c>
      <c r="F6" s="16"/>
      <c r="G6" s="15">
        <f t="shared" ref="G6:G42" si="0">C6+D6+E6+F6</f>
        <v>21350</v>
      </c>
      <c r="H6" s="15">
        <v>20000</v>
      </c>
      <c r="I6" s="17">
        <f>G6-H6</f>
        <v>1350</v>
      </c>
      <c r="J6" s="18"/>
    </row>
    <row r="7" spans="1:10" x14ac:dyDescent="0.25">
      <c r="A7" s="18" t="s">
        <v>38</v>
      </c>
      <c r="B7" s="13" t="s">
        <v>18</v>
      </c>
      <c r="C7" s="14"/>
      <c r="D7" s="14">
        <f>'OCTOBER 21'!I7</f>
        <v>0</v>
      </c>
      <c r="E7" s="15">
        <v>20000</v>
      </c>
      <c r="F7" s="16"/>
      <c r="G7" s="15">
        <f t="shared" si="0"/>
        <v>20000</v>
      </c>
      <c r="H7" s="15">
        <v>20000</v>
      </c>
      <c r="I7" s="17">
        <f>G7-H7</f>
        <v>0</v>
      </c>
      <c r="J7" s="18"/>
    </row>
    <row r="8" spans="1:10" x14ac:dyDescent="0.25">
      <c r="A8" s="53" t="s">
        <v>40</v>
      </c>
      <c r="B8" s="18">
        <v>4</v>
      </c>
      <c r="C8" s="14"/>
      <c r="D8" s="14">
        <f>'OCTOBER 21'!I8</f>
        <v>0</v>
      </c>
      <c r="E8" s="15"/>
      <c r="F8" s="16"/>
      <c r="G8" s="15">
        <f t="shared" si="0"/>
        <v>0</v>
      </c>
      <c r="H8" s="15"/>
      <c r="I8" s="17">
        <f>G8-H8</f>
        <v>0</v>
      </c>
      <c r="J8" s="18"/>
    </row>
    <row r="9" spans="1:10" x14ac:dyDescent="0.25">
      <c r="A9" s="20" t="s">
        <v>41</v>
      </c>
      <c r="B9" s="18">
        <v>5</v>
      </c>
      <c r="C9" s="14"/>
      <c r="D9" s="14">
        <f>'OCTOBER 21'!I9</f>
        <v>0</v>
      </c>
      <c r="E9" s="15">
        <v>4500</v>
      </c>
      <c r="F9" s="16">
        <v>300</v>
      </c>
      <c r="G9" s="15">
        <f t="shared" si="0"/>
        <v>4800</v>
      </c>
      <c r="H9" s="15">
        <v>4800</v>
      </c>
      <c r="I9" s="17">
        <f>G9-H9</f>
        <v>0</v>
      </c>
      <c r="J9" s="18"/>
    </row>
    <row r="10" spans="1:10" x14ac:dyDescent="0.25">
      <c r="A10" s="20" t="s">
        <v>42</v>
      </c>
      <c r="B10" s="18">
        <v>6</v>
      </c>
      <c r="C10" s="14"/>
      <c r="D10" s="14">
        <f>'OCTOBER 21'!I10</f>
        <v>0</v>
      </c>
      <c r="E10" s="15">
        <v>4000</v>
      </c>
      <c r="F10" s="16">
        <v>300</v>
      </c>
      <c r="G10" s="15">
        <f t="shared" si="0"/>
        <v>4300</v>
      </c>
      <c r="H10" s="15">
        <v>4300</v>
      </c>
      <c r="I10" s="17">
        <f t="shared" ref="I10:I31" si="1">G10-H10</f>
        <v>0</v>
      </c>
      <c r="J10" s="18"/>
    </row>
    <row r="11" spans="1:10" x14ac:dyDescent="0.25">
      <c r="A11" s="20" t="s">
        <v>43</v>
      </c>
      <c r="B11" s="18">
        <v>7</v>
      </c>
      <c r="C11" s="14"/>
      <c r="D11" s="14">
        <f>'OCTOBER 21'!I11</f>
        <v>7200</v>
      </c>
      <c r="E11" s="15">
        <v>5000</v>
      </c>
      <c r="F11" s="16">
        <v>450</v>
      </c>
      <c r="G11" s="15">
        <f t="shared" si="0"/>
        <v>12650</v>
      </c>
      <c r="H11" s="15">
        <v>6000</v>
      </c>
      <c r="I11" s="17">
        <f t="shared" si="1"/>
        <v>6650</v>
      </c>
      <c r="J11" s="18"/>
    </row>
    <row r="12" spans="1:10" x14ac:dyDescent="0.25">
      <c r="A12" s="20" t="s">
        <v>39</v>
      </c>
      <c r="B12" s="18">
        <v>8</v>
      </c>
      <c r="C12" s="14"/>
      <c r="D12" s="14">
        <f>'OCTOBER 21'!I12</f>
        <v>0</v>
      </c>
      <c r="E12" s="15">
        <v>5000</v>
      </c>
      <c r="F12" s="16"/>
      <c r="G12" s="15">
        <f t="shared" si="0"/>
        <v>5000</v>
      </c>
      <c r="H12" s="15">
        <v>5000</v>
      </c>
      <c r="I12" s="17">
        <f t="shared" si="1"/>
        <v>0</v>
      </c>
      <c r="J12" s="18"/>
    </row>
    <row r="13" spans="1:10" x14ac:dyDescent="0.25">
      <c r="A13" s="20" t="s">
        <v>44</v>
      </c>
      <c r="B13" s="18">
        <v>9</v>
      </c>
      <c r="C13" s="14"/>
      <c r="D13" s="14">
        <f>'OCTOBER 21'!I13</f>
        <v>27260</v>
      </c>
      <c r="E13" s="15">
        <v>5000</v>
      </c>
      <c r="F13" s="16">
        <v>450</v>
      </c>
      <c r="G13" s="15">
        <f t="shared" si="0"/>
        <v>32710</v>
      </c>
      <c r="H13" s="15">
        <v>5000</v>
      </c>
      <c r="I13" s="17">
        <f t="shared" si="1"/>
        <v>27710</v>
      </c>
      <c r="J13" s="18"/>
    </row>
    <row r="14" spans="1:10" x14ac:dyDescent="0.25">
      <c r="A14" s="20" t="s">
        <v>45</v>
      </c>
      <c r="B14" s="18">
        <v>10</v>
      </c>
      <c r="C14" s="14"/>
      <c r="D14" s="14">
        <f>'OCTOBER 21'!I14</f>
        <v>0</v>
      </c>
      <c r="E14" s="15"/>
      <c r="F14" s="16"/>
      <c r="G14" s="15">
        <f t="shared" si="0"/>
        <v>0</v>
      </c>
      <c r="H14" s="15"/>
      <c r="I14" s="17">
        <f t="shared" si="1"/>
        <v>0</v>
      </c>
      <c r="J14" s="18"/>
    </row>
    <row r="15" spans="1:10" x14ac:dyDescent="0.25">
      <c r="A15" s="19" t="s">
        <v>81</v>
      </c>
      <c r="B15" s="18">
        <v>11</v>
      </c>
      <c r="C15" s="14"/>
      <c r="D15" s="14">
        <f>'OCTOBER 21'!I15</f>
        <v>0</v>
      </c>
      <c r="E15" s="15">
        <v>5000</v>
      </c>
      <c r="F15" s="16">
        <v>450</v>
      </c>
      <c r="G15" s="15">
        <f t="shared" si="0"/>
        <v>5450</v>
      </c>
      <c r="H15" s="15">
        <v>5450</v>
      </c>
      <c r="I15" s="17">
        <f t="shared" si="1"/>
        <v>0</v>
      </c>
      <c r="J15" s="18"/>
    </row>
    <row r="16" spans="1:10" x14ac:dyDescent="0.25">
      <c r="A16" s="20" t="s">
        <v>46</v>
      </c>
      <c r="B16" s="18">
        <v>12</v>
      </c>
      <c r="C16" s="14"/>
      <c r="D16" s="14">
        <f>'OCTOBER 21'!I16</f>
        <v>200</v>
      </c>
      <c r="E16" s="15">
        <v>5000</v>
      </c>
      <c r="F16" s="16">
        <v>450</v>
      </c>
      <c r="G16" s="15">
        <f t="shared" si="0"/>
        <v>5650</v>
      </c>
      <c r="H16" s="15">
        <v>5450</v>
      </c>
      <c r="I16" s="17">
        <f t="shared" si="1"/>
        <v>200</v>
      </c>
      <c r="J16" s="18"/>
    </row>
    <row r="17" spans="1:10" x14ac:dyDescent="0.25">
      <c r="A17" s="53" t="s">
        <v>40</v>
      </c>
      <c r="B17" s="18">
        <v>13</v>
      </c>
      <c r="C17" s="14"/>
      <c r="D17" s="14">
        <f>'OCTOBER 21'!I17</f>
        <v>0</v>
      </c>
      <c r="E17" s="15"/>
      <c r="F17" s="16"/>
      <c r="G17" s="15">
        <f t="shared" si="0"/>
        <v>0</v>
      </c>
      <c r="H17" s="15"/>
      <c r="I17" s="17">
        <f t="shared" si="1"/>
        <v>0</v>
      </c>
      <c r="J17" s="18"/>
    </row>
    <row r="18" spans="1:10" x14ac:dyDescent="0.25">
      <c r="A18" s="20" t="s">
        <v>47</v>
      </c>
      <c r="B18" s="18">
        <v>14</v>
      </c>
      <c r="C18" s="14"/>
      <c r="D18" s="14">
        <f>'OCTOBER 21'!I18</f>
        <v>3130</v>
      </c>
      <c r="E18" s="15">
        <v>5000</v>
      </c>
      <c r="F18" s="16">
        <v>450</v>
      </c>
      <c r="G18" s="15">
        <f t="shared" si="0"/>
        <v>8580</v>
      </c>
      <c r="H18" s="15">
        <f>5450</f>
        <v>5450</v>
      </c>
      <c r="I18" s="17">
        <f t="shared" si="1"/>
        <v>3130</v>
      </c>
      <c r="J18" s="18"/>
    </row>
    <row r="19" spans="1:10" x14ac:dyDescent="0.25">
      <c r="A19" s="20" t="s">
        <v>48</v>
      </c>
      <c r="B19" s="18">
        <v>15</v>
      </c>
      <c r="C19" s="14"/>
      <c r="D19" s="14">
        <f>'OCTOBER 21'!I19</f>
        <v>0</v>
      </c>
      <c r="E19" s="15">
        <v>5000</v>
      </c>
      <c r="F19" s="15">
        <v>450</v>
      </c>
      <c r="G19" s="15">
        <f t="shared" si="0"/>
        <v>5450</v>
      </c>
      <c r="H19" s="15">
        <v>5450</v>
      </c>
      <c r="I19" s="17">
        <f t="shared" si="1"/>
        <v>0</v>
      </c>
      <c r="J19" s="18"/>
    </row>
    <row r="20" spans="1:10" x14ac:dyDescent="0.25">
      <c r="A20" s="21" t="s">
        <v>14</v>
      </c>
      <c r="B20" s="18">
        <v>16</v>
      </c>
      <c r="C20" s="14"/>
      <c r="D20" s="14">
        <f>'OCTOBER 21'!I20</f>
        <v>0</v>
      </c>
      <c r="E20" s="15"/>
      <c r="F20" s="15"/>
      <c r="G20" s="15">
        <f t="shared" si="0"/>
        <v>0</v>
      </c>
      <c r="H20" s="15"/>
      <c r="I20" s="17">
        <f t="shared" si="1"/>
        <v>0</v>
      </c>
      <c r="J20" s="18"/>
    </row>
    <row r="21" spans="1:10" x14ac:dyDescent="0.25">
      <c r="A21" s="19" t="s">
        <v>84</v>
      </c>
      <c r="B21" s="18">
        <v>17</v>
      </c>
      <c r="C21" s="14"/>
      <c r="D21" s="14">
        <f>'OCTOBER 21'!I21</f>
        <v>0</v>
      </c>
      <c r="E21" s="15">
        <v>10000</v>
      </c>
      <c r="F21" s="15">
        <v>600</v>
      </c>
      <c r="G21" s="15">
        <f t="shared" si="0"/>
        <v>10600</v>
      </c>
      <c r="H21" s="15">
        <v>10600</v>
      </c>
      <c r="I21" s="17">
        <f t="shared" si="1"/>
        <v>0</v>
      </c>
      <c r="J21" s="18"/>
    </row>
    <row r="22" spans="1:10" x14ac:dyDescent="0.25">
      <c r="A22" s="20" t="s">
        <v>49</v>
      </c>
      <c r="B22" s="18">
        <v>18</v>
      </c>
      <c r="C22" s="14"/>
      <c r="D22" s="14">
        <f>'OCTOBER 21'!I22</f>
        <v>0</v>
      </c>
      <c r="E22" s="15">
        <v>11000</v>
      </c>
      <c r="F22" s="15">
        <v>600</v>
      </c>
      <c r="G22" s="15">
        <f t="shared" si="0"/>
        <v>11600</v>
      </c>
      <c r="H22" s="15">
        <v>11450</v>
      </c>
      <c r="I22" s="17">
        <f t="shared" si="1"/>
        <v>150</v>
      </c>
      <c r="J22" s="18"/>
    </row>
    <row r="23" spans="1:10" x14ac:dyDescent="0.25">
      <c r="A23" s="20" t="s">
        <v>50</v>
      </c>
      <c r="B23" s="18">
        <v>19</v>
      </c>
      <c r="C23" s="14"/>
      <c r="D23" s="14">
        <f>'OCTOBER 21'!I23</f>
        <v>0</v>
      </c>
      <c r="E23" s="15">
        <v>12000</v>
      </c>
      <c r="F23" s="15">
        <v>450</v>
      </c>
      <c r="G23" s="15">
        <f t="shared" si="0"/>
        <v>12450</v>
      </c>
      <c r="H23" s="15">
        <v>12000</v>
      </c>
      <c r="I23" s="17">
        <f t="shared" si="1"/>
        <v>450</v>
      </c>
      <c r="J23" s="18"/>
    </row>
    <row r="24" spans="1:10" x14ac:dyDescent="0.25">
      <c r="A24" s="54" t="s">
        <v>14</v>
      </c>
      <c r="B24" s="18">
        <v>20</v>
      </c>
      <c r="C24" s="14"/>
      <c r="D24" s="14">
        <f>'OCTOBER 21'!I24</f>
        <v>0</v>
      </c>
      <c r="E24" s="15"/>
      <c r="F24" s="15"/>
      <c r="G24" s="15">
        <f t="shared" si="0"/>
        <v>0</v>
      </c>
      <c r="H24" s="15"/>
      <c r="I24" s="17">
        <f t="shared" si="1"/>
        <v>0</v>
      </c>
      <c r="J24" s="18"/>
    </row>
    <row r="25" spans="1:10" x14ac:dyDescent="0.25">
      <c r="A25" s="20" t="s">
        <v>51</v>
      </c>
      <c r="B25" s="18">
        <v>21</v>
      </c>
      <c r="C25" s="14"/>
      <c r="D25" s="14">
        <f>'OCTOBER 21'!I25</f>
        <v>0</v>
      </c>
      <c r="E25" s="15">
        <v>12000</v>
      </c>
      <c r="F25" s="15">
        <v>1050</v>
      </c>
      <c r="G25" s="15">
        <f t="shared" si="0"/>
        <v>13050</v>
      </c>
      <c r="H25" s="15"/>
      <c r="I25" s="17">
        <f t="shared" si="1"/>
        <v>13050</v>
      </c>
      <c r="J25" s="18"/>
    </row>
    <row r="26" spans="1:10" x14ac:dyDescent="0.25">
      <c r="A26" s="20" t="s">
        <v>15</v>
      </c>
      <c r="B26" s="18">
        <v>22</v>
      </c>
      <c r="C26" s="14"/>
      <c r="D26" s="14">
        <f>'OCTOBER 21'!I26</f>
        <v>0</v>
      </c>
      <c r="E26" s="15"/>
      <c r="F26" s="15"/>
      <c r="G26" s="15">
        <f t="shared" si="0"/>
        <v>0</v>
      </c>
      <c r="H26" s="15"/>
      <c r="I26" s="17">
        <f t="shared" si="1"/>
        <v>0</v>
      </c>
      <c r="J26" s="18"/>
    </row>
    <row r="27" spans="1:10" x14ac:dyDescent="0.25">
      <c r="A27" s="20" t="s">
        <v>53</v>
      </c>
      <c r="B27" s="18">
        <v>23</v>
      </c>
      <c r="C27" s="14"/>
      <c r="D27" s="14">
        <f>'OCTOBER 21'!I27</f>
        <v>875</v>
      </c>
      <c r="E27" s="15">
        <v>5000</v>
      </c>
      <c r="F27" s="15">
        <v>450</v>
      </c>
      <c r="G27" s="15">
        <f t="shared" si="0"/>
        <v>6325</v>
      </c>
      <c r="H27" s="15">
        <v>5500</v>
      </c>
      <c r="I27" s="17">
        <f t="shared" si="1"/>
        <v>825</v>
      </c>
      <c r="J27" s="18"/>
    </row>
    <row r="28" spans="1:10" x14ac:dyDescent="0.25">
      <c r="A28" s="20" t="s">
        <v>54</v>
      </c>
      <c r="B28" s="18">
        <v>24</v>
      </c>
      <c r="C28" s="14"/>
      <c r="D28" s="14">
        <f>'OCTOBER 21'!I28</f>
        <v>13225</v>
      </c>
      <c r="E28" s="15">
        <v>6000</v>
      </c>
      <c r="F28" s="15">
        <v>450</v>
      </c>
      <c r="G28" s="15">
        <f t="shared" si="0"/>
        <v>19675</v>
      </c>
      <c r="H28" s="15">
        <v>8000</v>
      </c>
      <c r="I28" s="17">
        <f t="shared" si="1"/>
        <v>11675</v>
      </c>
      <c r="J28" s="18"/>
    </row>
    <row r="29" spans="1:10" x14ac:dyDescent="0.25">
      <c r="A29" s="20" t="s">
        <v>55</v>
      </c>
      <c r="B29" s="18">
        <v>25</v>
      </c>
      <c r="C29" s="14"/>
      <c r="D29" s="14">
        <f>'OCTOBER 21'!I29</f>
        <v>0</v>
      </c>
      <c r="E29" s="15">
        <v>5000</v>
      </c>
      <c r="F29" s="15">
        <v>450</v>
      </c>
      <c r="G29" s="15">
        <f t="shared" si="0"/>
        <v>5450</v>
      </c>
      <c r="H29" s="15">
        <v>5450</v>
      </c>
      <c r="I29" s="17">
        <f t="shared" si="1"/>
        <v>0</v>
      </c>
      <c r="J29" s="18"/>
    </row>
    <row r="30" spans="1:10" x14ac:dyDescent="0.25">
      <c r="A30" s="20" t="s">
        <v>56</v>
      </c>
      <c r="B30" s="18">
        <v>26</v>
      </c>
      <c r="C30" s="14"/>
      <c r="D30" s="14">
        <f>'OCTOBER 21'!I30</f>
        <v>0</v>
      </c>
      <c r="E30" s="15">
        <v>5000</v>
      </c>
      <c r="F30" s="15">
        <v>450</v>
      </c>
      <c r="G30" s="15">
        <f t="shared" si="0"/>
        <v>5450</v>
      </c>
      <c r="H30" s="15">
        <v>5450</v>
      </c>
      <c r="I30" s="17">
        <f t="shared" si="1"/>
        <v>0</v>
      </c>
      <c r="J30" s="18"/>
    </row>
    <row r="31" spans="1:10" x14ac:dyDescent="0.25">
      <c r="A31" s="55" t="s">
        <v>14</v>
      </c>
      <c r="B31" s="18">
        <v>27</v>
      </c>
      <c r="C31" s="14"/>
      <c r="D31" s="14">
        <f>'OCTOBER 21'!I31</f>
        <v>0</v>
      </c>
      <c r="E31" s="15"/>
      <c r="F31" s="15"/>
      <c r="G31" s="15">
        <f t="shared" si="0"/>
        <v>0</v>
      </c>
      <c r="H31" s="15"/>
      <c r="I31" s="17">
        <f t="shared" si="1"/>
        <v>0</v>
      </c>
      <c r="J31" s="18"/>
    </row>
    <row r="32" spans="1:10" x14ac:dyDescent="0.25">
      <c r="A32" s="21" t="s">
        <v>15</v>
      </c>
      <c r="B32" s="18">
        <v>28</v>
      </c>
      <c r="C32" s="14"/>
      <c r="D32" s="14">
        <f>'OCTOBER 21'!I32</f>
        <v>100</v>
      </c>
      <c r="E32" s="15"/>
      <c r="F32" s="15"/>
      <c r="G32" s="15">
        <f t="shared" si="0"/>
        <v>100</v>
      </c>
      <c r="H32" s="15"/>
      <c r="I32" s="17">
        <f t="shared" ref="I32:I42" si="2">G32-H32</f>
        <v>100</v>
      </c>
      <c r="J32" s="18"/>
    </row>
    <row r="33" spans="1:14" x14ac:dyDescent="0.25">
      <c r="A33" s="22" t="s">
        <v>58</v>
      </c>
      <c r="B33" s="18">
        <v>29</v>
      </c>
      <c r="C33" s="14"/>
      <c r="D33" s="14">
        <f>'OCTOBER 21'!I33</f>
        <v>0</v>
      </c>
      <c r="E33" s="15">
        <v>12000</v>
      </c>
      <c r="F33" s="15">
        <v>750</v>
      </c>
      <c r="G33" s="15">
        <f t="shared" si="0"/>
        <v>12750</v>
      </c>
      <c r="H33" s="15">
        <v>12750</v>
      </c>
      <c r="I33" s="17">
        <f t="shared" si="2"/>
        <v>0</v>
      </c>
      <c r="J33" s="18"/>
    </row>
    <row r="34" spans="1:14" x14ac:dyDescent="0.25">
      <c r="A34" s="51" t="s">
        <v>59</v>
      </c>
      <c r="B34" s="18">
        <v>30</v>
      </c>
      <c r="C34" s="14"/>
      <c r="D34" s="14">
        <f>'OCTOBER 21'!I34</f>
        <v>0</v>
      </c>
      <c r="E34" s="15">
        <v>10000</v>
      </c>
      <c r="F34" s="15">
        <v>300</v>
      </c>
      <c r="G34" s="15">
        <f t="shared" si="0"/>
        <v>10300</v>
      </c>
      <c r="H34" s="15">
        <v>10300</v>
      </c>
      <c r="I34" s="17">
        <f t="shared" si="2"/>
        <v>0</v>
      </c>
      <c r="J34" s="18"/>
    </row>
    <row r="35" spans="1:14" x14ac:dyDescent="0.25">
      <c r="A35" s="22" t="s">
        <v>60</v>
      </c>
      <c r="B35" s="18">
        <v>31</v>
      </c>
      <c r="C35" s="23"/>
      <c r="D35" s="14">
        <f>'OCTOBER 21'!I35</f>
        <v>100</v>
      </c>
      <c r="E35" s="15">
        <v>12000</v>
      </c>
      <c r="F35" s="15">
        <v>900</v>
      </c>
      <c r="G35" s="15">
        <f t="shared" si="0"/>
        <v>13000</v>
      </c>
      <c r="H35" s="15">
        <f>12800</f>
        <v>12800</v>
      </c>
      <c r="I35" s="17">
        <f t="shared" si="2"/>
        <v>200</v>
      </c>
      <c r="J35" s="18"/>
    </row>
    <row r="36" spans="1:14" x14ac:dyDescent="0.25">
      <c r="A36" s="22" t="s">
        <v>61</v>
      </c>
      <c r="B36" s="18">
        <v>32</v>
      </c>
      <c r="C36" s="14"/>
      <c r="D36" s="14">
        <f>'OCTOBER 21'!I36</f>
        <v>0</v>
      </c>
      <c r="E36" s="15">
        <v>12000</v>
      </c>
      <c r="F36" s="15">
        <v>900</v>
      </c>
      <c r="G36" s="15">
        <f t="shared" si="0"/>
        <v>12900</v>
      </c>
      <c r="H36" s="15">
        <v>12900</v>
      </c>
      <c r="I36" s="17">
        <f t="shared" si="2"/>
        <v>0</v>
      </c>
      <c r="J36" s="18"/>
    </row>
    <row r="37" spans="1:14" x14ac:dyDescent="0.25">
      <c r="A37" s="22" t="s">
        <v>62</v>
      </c>
      <c r="B37" s="18">
        <v>33</v>
      </c>
      <c r="C37" s="23"/>
      <c r="D37" s="14">
        <f>'OCTOBER 21'!I37</f>
        <v>0</v>
      </c>
      <c r="E37" s="15">
        <v>9000</v>
      </c>
      <c r="F37" s="15">
        <v>600</v>
      </c>
      <c r="G37" s="15">
        <f t="shared" si="0"/>
        <v>9600</v>
      </c>
      <c r="H37" s="15">
        <v>9600</v>
      </c>
      <c r="I37" s="17">
        <f t="shared" si="2"/>
        <v>0</v>
      </c>
      <c r="J37" s="18"/>
    </row>
    <row r="38" spans="1:14" x14ac:dyDescent="0.25">
      <c r="A38" s="19" t="s">
        <v>63</v>
      </c>
      <c r="B38" s="18">
        <v>34</v>
      </c>
      <c r="C38" s="14"/>
      <c r="D38" s="14">
        <f>'OCTOBER 21'!I38</f>
        <v>0</v>
      </c>
      <c r="E38" s="15">
        <v>5000</v>
      </c>
      <c r="F38" s="15">
        <v>450</v>
      </c>
      <c r="G38" s="15">
        <f t="shared" si="0"/>
        <v>5450</v>
      </c>
      <c r="H38" s="15">
        <v>5450</v>
      </c>
      <c r="I38" s="17">
        <f t="shared" si="2"/>
        <v>0</v>
      </c>
      <c r="J38" s="18"/>
    </row>
    <row r="39" spans="1:14" x14ac:dyDescent="0.25">
      <c r="A39" s="18" t="s">
        <v>64</v>
      </c>
      <c r="B39" s="18">
        <v>35</v>
      </c>
      <c r="C39" s="14"/>
      <c r="D39" s="14">
        <f>'OCTOBER 21'!I39</f>
        <v>0</v>
      </c>
      <c r="E39" s="15">
        <v>5500</v>
      </c>
      <c r="F39" s="15">
        <v>450</v>
      </c>
      <c r="G39" s="15">
        <f t="shared" si="0"/>
        <v>5950</v>
      </c>
      <c r="H39" s="15">
        <f>3400+2550</f>
        <v>5950</v>
      </c>
      <c r="I39" s="17">
        <f t="shared" si="2"/>
        <v>0</v>
      </c>
      <c r="J39" s="18"/>
    </row>
    <row r="40" spans="1:14" x14ac:dyDescent="0.25">
      <c r="A40" s="12" t="s">
        <v>65</v>
      </c>
      <c r="B40" s="18">
        <v>36</v>
      </c>
      <c r="C40" s="14"/>
      <c r="D40" s="14">
        <f>'OCTOBER 21'!I40</f>
        <v>0</v>
      </c>
      <c r="E40" s="15">
        <v>5000</v>
      </c>
      <c r="F40" s="15">
        <v>450</v>
      </c>
      <c r="G40" s="15">
        <f t="shared" si="0"/>
        <v>5450</v>
      </c>
      <c r="H40" s="15">
        <v>5450</v>
      </c>
      <c r="I40" s="17">
        <f t="shared" si="2"/>
        <v>0</v>
      </c>
      <c r="J40" s="18"/>
    </row>
    <row r="41" spans="1:14" x14ac:dyDescent="0.25">
      <c r="A41" s="12" t="s">
        <v>66</v>
      </c>
      <c r="B41" s="18">
        <v>37</v>
      </c>
      <c r="C41" s="14"/>
      <c r="D41" s="14">
        <f>'OCTOBER 21'!I41</f>
        <v>1350</v>
      </c>
      <c r="E41" s="15">
        <v>5000</v>
      </c>
      <c r="F41" s="15">
        <v>450</v>
      </c>
      <c r="G41" s="15">
        <f t="shared" si="0"/>
        <v>6800</v>
      </c>
      <c r="H41" s="15">
        <v>5250</v>
      </c>
      <c r="I41" s="17">
        <f t="shared" si="2"/>
        <v>1550</v>
      </c>
      <c r="J41" s="18"/>
    </row>
    <row r="42" spans="1:14" x14ac:dyDescent="0.25">
      <c r="A42" s="12" t="s">
        <v>67</v>
      </c>
      <c r="B42" s="18">
        <v>38</v>
      </c>
      <c r="C42" s="14"/>
      <c r="D42" s="14">
        <f>'OCTOBER 21'!I42</f>
        <v>0</v>
      </c>
      <c r="E42" s="15">
        <v>5000</v>
      </c>
      <c r="F42" s="15">
        <v>450</v>
      </c>
      <c r="G42" s="15">
        <f t="shared" si="0"/>
        <v>5450</v>
      </c>
      <c r="H42" s="15">
        <v>5450</v>
      </c>
      <c r="I42" s="17">
        <f t="shared" si="2"/>
        <v>0</v>
      </c>
      <c r="J42" s="18"/>
    </row>
    <row r="43" spans="1:14" x14ac:dyDescent="0.25">
      <c r="A43" s="24" t="s">
        <v>19</v>
      </c>
      <c r="B43" s="25"/>
      <c r="C43" s="26"/>
      <c r="D43" s="26">
        <f t="shared" ref="D43:J43" si="3">SUM(D5:D42)</f>
        <v>54790</v>
      </c>
      <c r="E43" s="27">
        <f t="shared" si="3"/>
        <v>250000</v>
      </c>
      <c r="F43" s="16">
        <f t="shared" si="3"/>
        <v>13800</v>
      </c>
      <c r="G43" s="15">
        <f t="shared" si="3"/>
        <v>318590</v>
      </c>
      <c r="H43" s="15">
        <f>SUM(H5:H42)</f>
        <v>251550</v>
      </c>
      <c r="I43" s="15">
        <f t="shared" si="3"/>
        <v>67040</v>
      </c>
      <c r="J43" s="18">
        <f t="shared" si="3"/>
        <v>0</v>
      </c>
      <c r="L43" s="63">
        <f>4000-3840</f>
        <v>160</v>
      </c>
    </row>
    <row r="44" spans="1:14" x14ac:dyDescent="0.25">
      <c r="H44" s="62"/>
    </row>
    <row r="45" spans="1:14" x14ac:dyDescent="0.25">
      <c r="A45" s="3" t="s">
        <v>20</v>
      </c>
      <c r="B45" s="30"/>
      <c r="C45" s="30"/>
      <c r="D45" s="30"/>
      <c r="E45" s="31"/>
      <c r="F45" s="32"/>
      <c r="G45" s="34"/>
      <c r="N45">
        <f>4000-3720</f>
        <v>280</v>
      </c>
    </row>
    <row r="46" spans="1:14" x14ac:dyDescent="0.25">
      <c r="A46" s="36" t="s">
        <v>21</v>
      </c>
      <c r="B46" s="36"/>
      <c r="C46" s="36"/>
      <c r="D46" s="37"/>
      <c r="E46" s="36" t="s">
        <v>12</v>
      </c>
      <c r="F46" s="3"/>
      <c r="G46" s="3"/>
      <c r="H46" s="3"/>
    </row>
    <row r="47" spans="1:14" x14ac:dyDescent="0.25">
      <c r="A47" s="38" t="s">
        <v>22</v>
      </c>
      <c r="B47" s="38" t="s">
        <v>23</v>
      </c>
      <c r="C47" s="38" t="s">
        <v>24</v>
      </c>
      <c r="D47" s="38" t="s">
        <v>25</v>
      </c>
      <c r="E47" s="38" t="s">
        <v>22</v>
      </c>
      <c r="F47" s="38" t="s">
        <v>23</v>
      </c>
      <c r="G47" s="38" t="s">
        <v>24</v>
      </c>
      <c r="H47" s="38" t="s">
        <v>25</v>
      </c>
    </row>
    <row r="48" spans="1:14" x14ac:dyDescent="0.25">
      <c r="A48" s="25" t="s">
        <v>87</v>
      </c>
      <c r="B48" s="39">
        <f>E43</f>
        <v>250000</v>
      </c>
      <c r="C48" s="25"/>
      <c r="D48" s="25"/>
      <c r="E48" s="25" t="s">
        <v>87</v>
      </c>
      <c r="F48" s="39">
        <f>H43</f>
        <v>251550</v>
      </c>
      <c r="G48" s="25"/>
      <c r="H48" s="25"/>
    </row>
    <row r="49" spans="1:16" x14ac:dyDescent="0.25">
      <c r="A49" s="25" t="s">
        <v>27</v>
      </c>
      <c r="B49" s="39">
        <f>'OCTOBER 21'!D63</f>
        <v>1108</v>
      </c>
      <c r="C49" s="25"/>
      <c r="D49" s="25"/>
      <c r="E49" s="25" t="s">
        <v>27</v>
      </c>
      <c r="F49" s="39">
        <f>'OCTOBER 21'!H63</f>
        <v>-1692</v>
      </c>
      <c r="G49" s="25"/>
      <c r="H49" s="25"/>
    </row>
    <row r="50" spans="1:16" x14ac:dyDescent="0.25">
      <c r="A50" s="25" t="s">
        <v>6</v>
      </c>
      <c r="B50" s="39"/>
      <c r="C50" s="25"/>
      <c r="D50" s="25"/>
      <c r="E50" s="25"/>
      <c r="F50" s="39"/>
      <c r="G50" s="25"/>
      <c r="H50" s="25"/>
    </row>
    <row r="51" spans="1:16" x14ac:dyDescent="0.25">
      <c r="A51" s="25" t="s">
        <v>9</v>
      </c>
      <c r="B51" s="39">
        <f>F43</f>
        <v>13800</v>
      </c>
      <c r="C51" s="25"/>
      <c r="D51" s="25"/>
      <c r="E51" s="25"/>
      <c r="F51" s="39"/>
      <c r="G51" s="25"/>
      <c r="H51" s="25"/>
    </row>
    <row r="52" spans="1:16" x14ac:dyDescent="0.25">
      <c r="A52" s="25" t="s">
        <v>70</v>
      </c>
      <c r="B52" s="39">
        <f>J43</f>
        <v>0</v>
      </c>
      <c r="C52" s="25"/>
      <c r="D52" s="25"/>
      <c r="E52" s="25"/>
      <c r="F52" s="39"/>
      <c r="G52" s="25"/>
      <c r="H52" s="25"/>
    </row>
    <row r="53" spans="1:16" x14ac:dyDescent="0.25">
      <c r="A53" s="25" t="s">
        <v>28</v>
      </c>
      <c r="B53" s="40">
        <v>0.1</v>
      </c>
      <c r="C53" s="39">
        <f>B53*B48</f>
        <v>25000</v>
      </c>
      <c r="D53" s="25"/>
      <c r="E53" s="25" t="s">
        <v>28</v>
      </c>
      <c r="F53" s="40">
        <v>0.1</v>
      </c>
      <c r="G53" s="39">
        <f>F53*B48</f>
        <v>25000</v>
      </c>
      <c r="H53" s="25"/>
      <c r="P53">
        <f>4000-3720</f>
        <v>280</v>
      </c>
    </row>
    <row r="54" spans="1:16" x14ac:dyDescent="0.25">
      <c r="A54" s="38" t="s">
        <v>29</v>
      </c>
      <c r="B54" s="25" t="s">
        <v>30</v>
      </c>
      <c r="C54" s="25"/>
      <c r="D54" s="25"/>
      <c r="E54" s="38" t="s">
        <v>29</v>
      </c>
      <c r="F54" s="41"/>
      <c r="G54" s="25"/>
      <c r="H54" s="25"/>
    </row>
    <row r="55" spans="1:16" x14ac:dyDescent="0.25">
      <c r="A55" s="42" t="s">
        <v>31</v>
      </c>
      <c r="B55" s="40">
        <v>0.3</v>
      </c>
      <c r="C55" s="43"/>
      <c r="D55" s="25"/>
      <c r="E55" s="42" t="s">
        <v>31</v>
      </c>
      <c r="F55" s="40">
        <v>0.3</v>
      </c>
      <c r="G55" s="43"/>
      <c r="H55" s="25"/>
      <c r="I55" s="33"/>
    </row>
    <row r="56" spans="1:16" x14ac:dyDescent="0.25">
      <c r="A56" s="41" t="s">
        <v>71</v>
      </c>
      <c r="C56">
        <v>28000</v>
      </c>
      <c r="D56" s="43"/>
      <c r="E56" s="41" t="s">
        <v>71</v>
      </c>
      <c r="G56">
        <v>28000</v>
      </c>
      <c r="H56" s="25"/>
    </row>
    <row r="57" spans="1:16" x14ac:dyDescent="0.25">
      <c r="A57" s="41" t="s">
        <v>72</v>
      </c>
      <c r="B57" s="40"/>
      <c r="C57" s="25">
        <v>9000</v>
      </c>
      <c r="D57" s="25"/>
      <c r="E57" s="41" t="s">
        <v>72</v>
      </c>
      <c r="F57" s="40"/>
      <c r="G57" s="25">
        <v>9000</v>
      </c>
      <c r="H57" s="25"/>
    </row>
    <row r="58" spans="1:16" x14ac:dyDescent="0.25">
      <c r="A58" s="41" t="s">
        <v>73</v>
      </c>
      <c r="B58" s="40"/>
      <c r="C58" s="25">
        <v>8000</v>
      </c>
      <c r="D58" s="25"/>
      <c r="E58" s="41" t="s">
        <v>73</v>
      </c>
      <c r="F58" s="40"/>
      <c r="G58" s="25">
        <v>8000</v>
      </c>
      <c r="H58" s="25"/>
    </row>
    <row r="59" spans="1:16" x14ac:dyDescent="0.25">
      <c r="A59" s="41" t="s">
        <v>74</v>
      </c>
      <c r="B59" s="25"/>
      <c r="C59" s="43">
        <v>10000</v>
      </c>
      <c r="D59" s="25"/>
      <c r="E59" s="41" t="s">
        <v>74</v>
      </c>
      <c r="F59" s="25"/>
      <c r="G59" s="43">
        <v>10000</v>
      </c>
      <c r="H59" s="25"/>
    </row>
    <row r="60" spans="1:16" x14ac:dyDescent="0.25">
      <c r="A60" s="41" t="s">
        <v>75</v>
      </c>
      <c r="B60" s="25"/>
      <c r="C60" s="43">
        <v>4000</v>
      </c>
      <c r="D60" s="25"/>
      <c r="E60" s="41" t="s">
        <v>75</v>
      </c>
      <c r="F60" s="25"/>
      <c r="G60" s="43">
        <v>4000</v>
      </c>
      <c r="H60" s="25"/>
    </row>
    <row r="61" spans="1:16" x14ac:dyDescent="0.25">
      <c r="A61" s="41" t="s">
        <v>9</v>
      </c>
      <c r="B61" s="25"/>
      <c r="C61" s="43">
        <v>6615</v>
      </c>
      <c r="D61" s="25"/>
      <c r="E61" s="41" t="s">
        <v>9</v>
      </c>
      <c r="F61" s="25"/>
      <c r="G61" s="43">
        <v>6615</v>
      </c>
      <c r="H61" s="25"/>
      <c r="J61" s="29"/>
    </row>
    <row r="62" spans="1:16" x14ac:dyDescent="0.25">
      <c r="A62" s="41" t="s">
        <v>80</v>
      </c>
      <c r="B62" s="25"/>
      <c r="C62" s="43">
        <v>25000</v>
      </c>
      <c r="D62" s="25"/>
      <c r="E62" s="41" t="s">
        <v>80</v>
      </c>
      <c r="F62" s="25"/>
      <c r="G62" s="43">
        <v>25000</v>
      </c>
      <c r="H62" s="25"/>
    </row>
    <row r="63" spans="1:16" x14ac:dyDescent="0.25">
      <c r="A63" s="41" t="s">
        <v>79</v>
      </c>
      <c r="B63" s="25"/>
      <c r="C63" s="43">
        <v>5000</v>
      </c>
      <c r="D63" s="25"/>
      <c r="E63" s="41" t="s">
        <v>79</v>
      </c>
      <c r="F63" s="25"/>
      <c r="G63" s="43">
        <v>5000</v>
      </c>
      <c r="H63" s="25"/>
    </row>
    <row r="64" spans="1:16" x14ac:dyDescent="0.25">
      <c r="A64" s="41" t="s">
        <v>82</v>
      </c>
      <c r="B64" s="25"/>
      <c r="C64" s="43">
        <v>133585</v>
      </c>
      <c r="D64" s="25"/>
      <c r="E64" s="41" t="s">
        <v>82</v>
      </c>
      <c r="F64" s="25"/>
      <c r="G64" s="43">
        <v>133585</v>
      </c>
      <c r="H64" s="25"/>
    </row>
    <row r="65" spans="1:11" x14ac:dyDescent="0.25">
      <c r="A65" s="41" t="s">
        <v>85</v>
      </c>
      <c r="B65" s="25"/>
      <c r="C65" s="43">
        <v>9600</v>
      </c>
      <c r="D65" s="25"/>
      <c r="E65" s="41" t="s">
        <v>85</v>
      </c>
      <c r="F65" s="25"/>
      <c r="G65" s="43">
        <v>9600</v>
      </c>
      <c r="H65" s="25"/>
    </row>
    <row r="66" spans="1:11" x14ac:dyDescent="0.25">
      <c r="A66" s="38" t="s">
        <v>19</v>
      </c>
      <c r="B66" s="44">
        <f>B48+B51+B52-C53</f>
        <v>238800</v>
      </c>
      <c r="C66" s="44">
        <f>SUM(C55:C65)</f>
        <v>238800</v>
      </c>
      <c r="D66" s="44">
        <f>B66-C66</f>
        <v>0</v>
      </c>
      <c r="E66" s="38" t="s">
        <v>19</v>
      </c>
      <c r="F66" s="44">
        <f>F48+F49+F52-G53</f>
        <v>224858</v>
      </c>
      <c r="G66" s="44">
        <f>SUM(G55:G65)</f>
        <v>238800</v>
      </c>
      <c r="H66" s="44">
        <f>F66-G66</f>
        <v>-13942</v>
      </c>
      <c r="K66" s="29"/>
    </row>
    <row r="67" spans="1:11" x14ac:dyDescent="0.25">
      <c r="A67" s="45" t="s">
        <v>32</v>
      </c>
      <c r="B67" s="46"/>
      <c r="C67" s="46" t="s">
        <v>33</v>
      </c>
      <c r="D67" s="47"/>
      <c r="E67" s="45"/>
      <c r="F67" s="45" t="s">
        <v>34</v>
      </c>
      <c r="G67" s="3"/>
      <c r="H67" s="3"/>
    </row>
    <row r="68" spans="1:11" x14ac:dyDescent="0.25">
      <c r="A68" s="45" t="s">
        <v>35</v>
      </c>
      <c r="B68" s="46"/>
      <c r="C68" s="46" t="s">
        <v>36</v>
      </c>
      <c r="D68" s="47"/>
      <c r="E68" s="45"/>
      <c r="F68" s="45" t="s">
        <v>37</v>
      </c>
      <c r="G68" s="3"/>
      <c r="H68" s="3"/>
    </row>
  </sheetData>
  <mergeCells count="3">
    <mergeCell ref="B1:E1"/>
    <mergeCell ref="B2:E2"/>
    <mergeCell ref="B3:E3"/>
  </mergeCells>
  <pageMargins left="0.7" right="0.7" top="0.75" bottom="0.75" header="0.3" footer="0.3"/>
  <pageSetup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24" workbookViewId="0">
      <selection activeCell="F43" sqref="F43"/>
    </sheetView>
  </sheetViews>
  <sheetFormatPr defaultRowHeight="15" x14ac:dyDescent="0.25"/>
  <cols>
    <col min="1" max="1" width="29.7109375" customWidth="1"/>
    <col min="5" max="5" width="11" customWidth="1"/>
  </cols>
  <sheetData>
    <row r="1" spans="1:10" ht="35.25" customHeight="1" x14ac:dyDescent="0.25">
      <c r="A1" s="59"/>
      <c r="B1" s="64" t="s">
        <v>83</v>
      </c>
      <c r="C1" s="64"/>
      <c r="D1" s="64"/>
      <c r="E1" s="64"/>
      <c r="F1" s="1"/>
      <c r="G1" s="1"/>
      <c r="H1" s="2" t="s">
        <v>1</v>
      </c>
      <c r="I1" s="60">
        <v>610272317011</v>
      </c>
      <c r="J1" s="60"/>
    </row>
    <row r="2" spans="1:10" ht="33" customHeight="1" x14ac:dyDescent="0.25">
      <c r="A2" s="60"/>
      <c r="B2" s="64" t="s">
        <v>2</v>
      </c>
      <c r="C2" s="64"/>
      <c r="D2" s="64"/>
      <c r="E2" s="64"/>
      <c r="F2" s="1"/>
      <c r="G2" s="1"/>
      <c r="H2" s="4"/>
      <c r="I2" s="60"/>
      <c r="J2" s="60"/>
    </row>
    <row r="3" spans="1:10" ht="32.25" customHeight="1" x14ac:dyDescent="0.25">
      <c r="A3" s="1"/>
      <c r="B3" s="65" t="s">
        <v>86</v>
      </c>
      <c r="C3" s="65"/>
      <c r="D3" s="65"/>
      <c r="E3" s="65"/>
      <c r="F3" s="1"/>
      <c r="G3" s="1"/>
      <c r="H3" s="6"/>
      <c r="I3" s="6"/>
      <c r="J3" s="60"/>
    </row>
    <row r="4" spans="1:10" x14ac:dyDescent="0.25">
      <c r="A4" s="57" t="s">
        <v>4</v>
      </c>
      <c r="B4" s="57" t="s">
        <v>5</v>
      </c>
      <c r="C4" s="57" t="s">
        <v>6</v>
      </c>
      <c r="D4" s="58" t="s">
        <v>7</v>
      </c>
      <c r="E4" s="57" t="s">
        <v>8</v>
      </c>
      <c r="F4" s="58" t="s">
        <v>9</v>
      </c>
      <c r="G4" s="58" t="s">
        <v>11</v>
      </c>
      <c r="H4" s="57" t="s">
        <v>12</v>
      </c>
      <c r="I4" s="58" t="s">
        <v>13</v>
      </c>
      <c r="J4" s="61" t="s">
        <v>70</v>
      </c>
    </row>
    <row r="5" spans="1:10" x14ac:dyDescent="0.25">
      <c r="A5" s="12" t="s">
        <v>38</v>
      </c>
      <c r="B5" s="13" t="s">
        <v>16</v>
      </c>
      <c r="C5" s="14"/>
      <c r="D5" s="14">
        <f>'NOVEMBER 21'!I5</f>
        <v>0</v>
      </c>
      <c r="E5" s="15">
        <v>20000</v>
      </c>
      <c r="F5" s="16"/>
      <c r="G5" s="15">
        <f>C5+D5+E5+F5</f>
        <v>20000</v>
      </c>
      <c r="H5" s="15"/>
      <c r="I5" s="17">
        <f>G5-H5</f>
        <v>20000</v>
      </c>
      <c r="J5" s="18"/>
    </row>
    <row r="6" spans="1:10" x14ac:dyDescent="0.25">
      <c r="A6" s="52" t="s">
        <v>39</v>
      </c>
      <c r="B6" s="13" t="s">
        <v>17</v>
      </c>
      <c r="C6" s="14"/>
      <c r="D6" s="14">
        <f>'NOVEMBER 21'!I6</f>
        <v>1350</v>
      </c>
      <c r="E6" s="15">
        <v>20000</v>
      </c>
      <c r="F6" s="16"/>
      <c r="G6" s="15">
        <f t="shared" ref="G6:G42" si="0">C6+D6+E6+F6</f>
        <v>21350</v>
      </c>
      <c r="H6" s="15">
        <v>20000</v>
      </c>
      <c r="I6" s="17">
        <f>G6-H6</f>
        <v>1350</v>
      </c>
      <c r="J6" s="18"/>
    </row>
    <row r="7" spans="1:10" x14ac:dyDescent="0.25">
      <c r="A7" s="18" t="s">
        <v>38</v>
      </c>
      <c r="B7" s="13" t="s">
        <v>18</v>
      </c>
      <c r="C7" s="14"/>
      <c r="D7" s="14">
        <f>'NOVEMBER 21'!I7</f>
        <v>0</v>
      </c>
      <c r="E7" s="15">
        <v>20000</v>
      </c>
      <c r="F7" s="16"/>
      <c r="G7" s="15">
        <f t="shared" si="0"/>
        <v>20000</v>
      </c>
      <c r="H7" s="15"/>
      <c r="I7" s="17">
        <f>G7-H7</f>
        <v>20000</v>
      </c>
      <c r="J7" s="18"/>
    </row>
    <row r="8" spans="1:10" x14ac:dyDescent="0.25">
      <c r="A8" s="53" t="s">
        <v>40</v>
      </c>
      <c r="B8" s="18">
        <v>4</v>
      </c>
      <c r="C8" s="14"/>
      <c r="D8" s="14">
        <f>'NOVEMBER 21'!I8</f>
        <v>0</v>
      </c>
      <c r="E8" s="15"/>
      <c r="F8" s="16"/>
      <c r="G8" s="15">
        <f t="shared" si="0"/>
        <v>0</v>
      </c>
      <c r="H8" s="15"/>
      <c r="I8" s="17">
        <f>G8-H8</f>
        <v>0</v>
      </c>
      <c r="J8" s="18"/>
    </row>
    <row r="9" spans="1:10" x14ac:dyDescent="0.25">
      <c r="A9" s="20" t="s">
        <v>41</v>
      </c>
      <c r="B9" s="18">
        <v>5</v>
      </c>
      <c r="C9" s="14"/>
      <c r="D9" s="14">
        <f>'NOVEMBER 21'!I9</f>
        <v>0</v>
      </c>
      <c r="E9" s="15">
        <v>4500</v>
      </c>
      <c r="F9" s="16">
        <v>300</v>
      </c>
      <c r="G9" s="15">
        <f t="shared" si="0"/>
        <v>4800</v>
      </c>
      <c r="H9" s="15">
        <v>4800</v>
      </c>
      <c r="I9" s="17">
        <f>G9-H9</f>
        <v>0</v>
      </c>
      <c r="J9" s="18"/>
    </row>
    <row r="10" spans="1:10" x14ac:dyDescent="0.25">
      <c r="A10" s="20" t="s">
        <v>42</v>
      </c>
      <c r="B10" s="18">
        <v>6</v>
      </c>
      <c r="C10" s="14"/>
      <c r="D10" s="14">
        <f>'NOVEMBER 21'!I10</f>
        <v>0</v>
      </c>
      <c r="E10" s="15">
        <v>4000</v>
      </c>
      <c r="F10" s="16"/>
      <c r="G10" s="15">
        <f t="shared" si="0"/>
        <v>4000</v>
      </c>
      <c r="H10" s="15"/>
      <c r="I10" s="17">
        <f t="shared" ref="I10:I42" si="1">G10-H10</f>
        <v>4000</v>
      </c>
      <c r="J10" s="18"/>
    </row>
    <row r="11" spans="1:10" x14ac:dyDescent="0.25">
      <c r="A11" s="20" t="s">
        <v>43</v>
      </c>
      <c r="B11" s="18">
        <v>7</v>
      </c>
      <c r="C11" s="14"/>
      <c r="D11" s="14">
        <f>'NOVEMBER 21'!I11</f>
        <v>6650</v>
      </c>
      <c r="E11" s="15">
        <v>5000</v>
      </c>
      <c r="F11" s="16"/>
      <c r="G11" s="15">
        <f t="shared" si="0"/>
        <v>11650</v>
      </c>
      <c r="H11" s="15"/>
      <c r="I11" s="17">
        <f t="shared" si="1"/>
        <v>11650</v>
      </c>
      <c r="J11" s="18"/>
    </row>
    <row r="12" spans="1:10" x14ac:dyDescent="0.25">
      <c r="A12" s="20" t="s">
        <v>39</v>
      </c>
      <c r="B12" s="18">
        <v>8</v>
      </c>
      <c r="C12" s="14"/>
      <c r="D12" s="14">
        <f>'NOVEMBER 21'!I12</f>
        <v>0</v>
      </c>
      <c r="E12" s="15">
        <v>5000</v>
      </c>
      <c r="F12" s="16"/>
      <c r="G12" s="15">
        <f t="shared" si="0"/>
        <v>5000</v>
      </c>
      <c r="H12" s="15">
        <v>5000</v>
      </c>
      <c r="I12" s="17">
        <f t="shared" si="1"/>
        <v>0</v>
      </c>
      <c r="J12" s="18"/>
    </row>
    <row r="13" spans="1:10" x14ac:dyDescent="0.25">
      <c r="A13" s="20" t="s">
        <v>44</v>
      </c>
      <c r="B13" s="18">
        <v>9</v>
      </c>
      <c r="C13" s="14"/>
      <c r="D13" s="14">
        <f>'NOVEMBER 21'!I13</f>
        <v>27710</v>
      </c>
      <c r="E13" s="15">
        <v>5000</v>
      </c>
      <c r="F13" s="16"/>
      <c r="G13" s="15">
        <f t="shared" si="0"/>
        <v>32710</v>
      </c>
      <c r="H13" s="15">
        <v>10000</v>
      </c>
      <c r="I13" s="17">
        <f t="shared" si="1"/>
        <v>22710</v>
      </c>
      <c r="J13" s="18"/>
    </row>
    <row r="14" spans="1:10" x14ac:dyDescent="0.25">
      <c r="A14" s="20" t="s">
        <v>45</v>
      </c>
      <c r="B14" s="18">
        <v>10</v>
      </c>
      <c r="C14" s="14"/>
      <c r="D14" s="14">
        <f>'NOVEMBER 21'!I14</f>
        <v>0</v>
      </c>
      <c r="E14" s="15"/>
      <c r="F14" s="16"/>
      <c r="G14" s="15">
        <f t="shared" si="0"/>
        <v>0</v>
      </c>
      <c r="H14" s="15"/>
      <c r="I14" s="17">
        <f t="shared" si="1"/>
        <v>0</v>
      </c>
      <c r="J14" s="18"/>
    </row>
    <row r="15" spans="1:10" x14ac:dyDescent="0.25">
      <c r="A15" s="19" t="s">
        <v>81</v>
      </c>
      <c r="B15" s="18">
        <v>11</v>
      </c>
      <c r="C15" s="14"/>
      <c r="D15" s="14">
        <f>'NOVEMBER 21'!I15</f>
        <v>0</v>
      </c>
      <c r="E15" s="15">
        <v>5000</v>
      </c>
      <c r="F15" s="16"/>
      <c r="G15" s="15">
        <f t="shared" si="0"/>
        <v>5000</v>
      </c>
      <c r="H15" s="15"/>
      <c r="I15" s="17">
        <f t="shared" si="1"/>
        <v>5000</v>
      </c>
      <c r="J15" s="18"/>
    </row>
    <row r="16" spans="1:10" x14ac:dyDescent="0.25">
      <c r="A16" s="20" t="s">
        <v>46</v>
      </c>
      <c r="B16" s="18">
        <v>12</v>
      </c>
      <c r="C16" s="14"/>
      <c r="D16" s="14">
        <f>'NOVEMBER 21'!I16</f>
        <v>200</v>
      </c>
      <c r="E16" s="15">
        <v>5000</v>
      </c>
      <c r="F16" s="16"/>
      <c r="G16" s="15">
        <f t="shared" si="0"/>
        <v>5200</v>
      </c>
      <c r="H16" s="15">
        <v>5000</v>
      </c>
      <c r="I16" s="17">
        <f t="shared" si="1"/>
        <v>200</v>
      </c>
      <c r="J16" s="18"/>
    </row>
    <row r="17" spans="1:10" x14ac:dyDescent="0.25">
      <c r="A17" s="53" t="s">
        <v>40</v>
      </c>
      <c r="B17" s="18">
        <v>13</v>
      </c>
      <c r="C17" s="14"/>
      <c r="D17" s="14">
        <f>'NOVEMBER 21'!I17</f>
        <v>0</v>
      </c>
      <c r="E17" s="15"/>
      <c r="F17" s="16"/>
      <c r="G17" s="15">
        <f t="shared" si="0"/>
        <v>0</v>
      </c>
      <c r="H17" s="15"/>
      <c r="I17" s="17">
        <f t="shared" si="1"/>
        <v>0</v>
      </c>
      <c r="J17" s="18"/>
    </row>
    <row r="18" spans="1:10" x14ac:dyDescent="0.25">
      <c r="A18" s="20" t="s">
        <v>47</v>
      </c>
      <c r="B18" s="18">
        <v>14</v>
      </c>
      <c r="C18" s="14"/>
      <c r="D18" s="14">
        <f>'NOVEMBER 21'!I18</f>
        <v>3130</v>
      </c>
      <c r="E18" s="15">
        <v>5000</v>
      </c>
      <c r="F18" s="16"/>
      <c r="G18" s="15">
        <f t="shared" si="0"/>
        <v>8130</v>
      </c>
      <c r="H18" s="15"/>
      <c r="I18" s="17">
        <f t="shared" si="1"/>
        <v>8130</v>
      </c>
      <c r="J18" s="18"/>
    </row>
    <row r="19" spans="1:10" x14ac:dyDescent="0.25">
      <c r="A19" s="20" t="s">
        <v>48</v>
      </c>
      <c r="B19" s="18">
        <v>15</v>
      </c>
      <c r="C19" s="14"/>
      <c r="D19" s="14">
        <f>'NOVEMBER 21'!I19</f>
        <v>0</v>
      </c>
      <c r="E19" s="15">
        <v>5000</v>
      </c>
      <c r="F19" s="15">
        <v>300</v>
      </c>
      <c r="G19" s="15">
        <f t="shared" si="0"/>
        <v>5300</v>
      </c>
      <c r="H19" s="15">
        <v>5300</v>
      </c>
      <c r="I19" s="17">
        <f t="shared" si="1"/>
        <v>0</v>
      </c>
      <c r="J19" s="18"/>
    </row>
    <row r="20" spans="1:10" x14ac:dyDescent="0.25">
      <c r="A20" s="21" t="s">
        <v>14</v>
      </c>
      <c r="B20" s="18">
        <v>16</v>
      </c>
      <c r="C20" s="14"/>
      <c r="D20" s="14">
        <f>'NOVEMBER 21'!I20</f>
        <v>0</v>
      </c>
      <c r="E20" s="15"/>
      <c r="F20" s="15"/>
      <c r="G20" s="15">
        <f t="shared" si="0"/>
        <v>0</v>
      </c>
      <c r="H20" s="15"/>
      <c r="I20" s="17">
        <f t="shared" si="1"/>
        <v>0</v>
      </c>
      <c r="J20" s="18"/>
    </row>
    <row r="21" spans="1:10" x14ac:dyDescent="0.25">
      <c r="A21" s="19" t="s">
        <v>84</v>
      </c>
      <c r="B21" s="18">
        <v>17</v>
      </c>
      <c r="C21" s="14"/>
      <c r="D21" s="14">
        <f>'NOVEMBER 21'!I21</f>
        <v>0</v>
      </c>
      <c r="E21" s="15">
        <v>10000</v>
      </c>
      <c r="F21" s="15"/>
      <c r="G21" s="15">
        <f t="shared" si="0"/>
        <v>10000</v>
      </c>
      <c r="H21" s="15"/>
      <c r="I21" s="17">
        <f t="shared" si="1"/>
        <v>10000</v>
      </c>
      <c r="J21" s="18"/>
    </row>
    <row r="22" spans="1:10" x14ac:dyDescent="0.25">
      <c r="A22" s="20" t="s">
        <v>49</v>
      </c>
      <c r="B22" s="18">
        <v>18</v>
      </c>
      <c r="C22" s="14"/>
      <c r="D22" s="14">
        <f>'NOVEMBER 21'!I22</f>
        <v>150</v>
      </c>
      <c r="E22" s="15">
        <v>11000</v>
      </c>
      <c r="F22" s="15"/>
      <c r="G22" s="15">
        <f t="shared" si="0"/>
        <v>11150</v>
      </c>
      <c r="H22" s="15"/>
      <c r="I22" s="17">
        <f t="shared" si="1"/>
        <v>11150</v>
      </c>
      <c r="J22" s="18"/>
    </row>
    <row r="23" spans="1:10" x14ac:dyDescent="0.25">
      <c r="A23" s="20" t="s">
        <v>50</v>
      </c>
      <c r="B23" s="18">
        <v>19</v>
      </c>
      <c r="C23" s="14"/>
      <c r="D23" s="14">
        <f>'NOVEMBER 21'!I23</f>
        <v>450</v>
      </c>
      <c r="E23" s="15">
        <v>12000</v>
      </c>
      <c r="F23" s="15"/>
      <c r="G23" s="15">
        <f t="shared" si="0"/>
        <v>12450</v>
      </c>
      <c r="H23" s="15"/>
      <c r="I23" s="17">
        <f t="shared" si="1"/>
        <v>12450</v>
      </c>
      <c r="J23" s="18"/>
    </row>
    <row r="24" spans="1:10" x14ac:dyDescent="0.25">
      <c r="A24" s="54" t="s">
        <v>14</v>
      </c>
      <c r="B24" s="18">
        <v>20</v>
      </c>
      <c r="C24" s="14"/>
      <c r="D24" s="14">
        <f>'NOVEMBER 21'!I24</f>
        <v>0</v>
      </c>
      <c r="E24" s="15"/>
      <c r="F24" s="15"/>
      <c r="G24" s="15">
        <f t="shared" si="0"/>
        <v>0</v>
      </c>
      <c r="H24" s="15"/>
      <c r="I24" s="17">
        <f t="shared" si="1"/>
        <v>0</v>
      </c>
      <c r="J24" s="18"/>
    </row>
    <row r="25" spans="1:10" x14ac:dyDescent="0.25">
      <c r="A25" s="20" t="s">
        <v>51</v>
      </c>
      <c r="B25" s="18">
        <v>21</v>
      </c>
      <c r="C25" s="14"/>
      <c r="D25" s="14">
        <f>'NOVEMBER 21'!I25</f>
        <v>13050</v>
      </c>
      <c r="E25" s="15">
        <v>12000</v>
      </c>
      <c r="F25" s="15"/>
      <c r="G25" s="15">
        <f t="shared" si="0"/>
        <v>25050</v>
      </c>
      <c r="H25" s="15"/>
      <c r="I25" s="17">
        <f t="shared" si="1"/>
        <v>25050</v>
      </c>
      <c r="J25" s="18"/>
    </row>
    <row r="26" spans="1:10" x14ac:dyDescent="0.25">
      <c r="A26" s="20" t="s">
        <v>15</v>
      </c>
      <c r="B26" s="18">
        <v>22</v>
      </c>
      <c r="C26" s="14"/>
      <c r="D26" s="14">
        <f>'NOVEMBER 21'!I26</f>
        <v>0</v>
      </c>
      <c r="E26" s="15"/>
      <c r="F26" s="15"/>
      <c r="G26" s="15">
        <f t="shared" si="0"/>
        <v>0</v>
      </c>
      <c r="H26" s="15"/>
      <c r="I26" s="17">
        <f t="shared" si="1"/>
        <v>0</v>
      </c>
      <c r="J26" s="18"/>
    </row>
    <row r="27" spans="1:10" x14ac:dyDescent="0.25">
      <c r="A27" s="20" t="s">
        <v>53</v>
      </c>
      <c r="B27" s="18">
        <v>23</v>
      </c>
      <c r="C27" s="14"/>
      <c r="D27" s="14">
        <f>'NOVEMBER 21'!I27</f>
        <v>825</v>
      </c>
      <c r="E27" s="15">
        <v>5000</v>
      </c>
      <c r="F27" s="15"/>
      <c r="G27" s="15">
        <f t="shared" si="0"/>
        <v>5825</v>
      </c>
      <c r="H27" s="15"/>
      <c r="I27" s="17">
        <f t="shared" si="1"/>
        <v>5825</v>
      </c>
      <c r="J27" s="18"/>
    </row>
    <row r="28" spans="1:10" x14ac:dyDescent="0.25">
      <c r="A28" s="20" t="s">
        <v>54</v>
      </c>
      <c r="B28" s="18">
        <v>24</v>
      </c>
      <c r="C28" s="14"/>
      <c r="D28" s="14">
        <f>'NOVEMBER 21'!I28</f>
        <v>11675</v>
      </c>
      <c r="E28" s="15">
        <v>6000</v>
      </c>
      <c r="F28" s="15"/>
      <c r="G28" s="15">
        <f t="shared" si="0"/>
        <v>17675</v>
      </c>
      <c r="H28" s="15"/>
      <c r="I28" s="17">
        <f t="shared" si="1"/>
        <v>17675</v>
      </c>
      <c r="J28" s="18"/>
    </row>
    <row r="29" spans="1:10" x14ac:dyDescent="0.25">
      <c r="A29" s="20" t="s">
        <v>55</v>
      </c>
      <c r="B29" s="18">
        <v>25</v>
      </c>
      <c r="C29" s="14"/>
      <c r="D29" s="14">
        <f>'NOVEMBER 21'!I29</f>
        <v>0</v>
      </c>
      <c r="E29" s="15">
        <v>5000</v>
      </c>
      <c r="F29" s="15"/>
      <c r="G29" s="15">
        <f t="shared" si="0"/>
        <v>5000</v>
      </c>
      <c r="H29" s="15"/>
      <c r="I29" s="17">
        <f t="shared" si="1"/>
        <v>5000</v>
      </c>
      <c r="J29" s="18"/>
    </row>
    <row r="30" spans="1:10" x14ac:dyDescent="0.25">
      <c r="A30" s="20" t="s">
        <v>56</v>
      </c>
      <c r="B30" s="18">
        <v>26</v>
      </c>
      <c r="C30" s="14"/>
      <c r="D30" s="14">
        <f>'NOVEMBER 21'!I30</f>
        <v>0</v>
      </c>
      <c r="E30" s="15">
        <v>5000</v>
      </c>
      <c r="F30" s="15">
        <v>450</v>
      </c>
      <c r="G30" s="15">
        <f t="shared" si="0"/>
        <v>5450</v>
      </c>
      <c r="H30" s="15">
        <v>5450</v>
      </c>
      <c r="I30" s="17">
        <f t="shared" si="1"/>
        <v>0</v>
      </c>
      <c r="J30" s="18"/>
    </row>
    <row r="31" spans="1:10" x14ac:dyDescent="0.25">
      <c r="A31" s="55" t="s">
        <v>14</v>
      </c>
      <c r="B31" s="18">
        <v>27</v>
      </c>
      <c r="C31" s="14"/>
      <c r="D31" s="14">
        <f>'NOVEMBER 21'!I31</f>
        <v>0</v>
      </c>
      <c r="E31" s="15"/>
      <c r="F31" s="15"/>
      <c r="G31" s="15">
        <f t="shared" si="0"/>
        <v>0</v>
      </c>
      <c r="H31" s="15"/>
      <c r="I31" s="17">
        <f t="shared" si="1"/>
        <v>0</v>
      </c>
      <c r="J31" s="18"/>
    </row>
    <row r="32" spans="1:10" x14ac:dyDescent="0.25">
      <c r="A32" s="21" t="s">
        <v>15</v>
      </c>
      <c r="B32" s="18">
        <v>28</v>
      </c>
      <c r="C32" s="14"/>
      <c r="D32" s="14">
        <f>'NOVEMBER 21'!I32</f>
        <v>100</v>
      </c>
      <c r="E32" s="15"/>
      <c r="F32" s="15"/>
      <c r="G32" s="15">
        <f t="shared" si="0"/>
        <v>100</v>
      </c>
      <c r="H32" s="15"/>
      <c r="I32" s="17">
        <f t="shared" si="1"/>
        <v>100</v>
      </c>
      <c r="J32" s="18"/>
    </row>
    <row r="33" spans="1:10" x14ac:dyDescent="0.25">
      <c r="A33" s="22" t="s">
        <v>58</v>
      </c>
      <c r="B33" s="18">
        <v>29</v>
      </c>
      <c r="C33" s="14"/>
      <c r="D33" s="14">
        <f>'NOVEMBER 21'!I33</f>
        <v>0</v>
      </c>
      <c r="E33" s="15">
        <v>12000</v>
      </c>
      <c r="F33" s="15">
        <v>1500</v>
      </c>
      <c r="G33" s="15">
        <f t="shared" si="0"/>
        <v>13500</v>
      </c>
      <c r="H33" s="15">
        <v>12000</v>
      </c>
      <c r="I33" s="17">
        <f t="shared" si="1"/>
        <v>1500</v>
      </c>
      <c r="J33" s="18"/>
    </row>
    <row r="34" spans="1:10" x14ac:dyDescent="0.25">
      <c r="A34" s="51" t="s">
        <v>59</v>
      </c>
      <c r="B34" s="18">
        <v>30</v>
      </c>
      <c r="C34" s="14"/>
      <c r="D34" s="14">
        <f>'NOVEMBER 21'!I34</f>
        <v>0</v>
      </c>
      <c r="E34" s="15">
        <v>10000</v>
      </c>
      <c r="F34" s="15">
        <v>600</v>
      </c>
      <c r="G34" s="15">
        <f t="shared" si="0"/>
        <v>10600</v>
      </c>
      <c r="H34" s="15">
        <v>1000</v>
      </c>
      <c r="I34" s="17">
        <f t="shared" si="1"/>
        <v>9600</v>
      </c>
      <c r="J34" s="18"/>
    </row>
    <row r="35" spans="1:10" x14ac:dyDescent="0.25">
      <c r="A35" s="22" t="s">
        <v>60</v>
      </c>
      <c r="B35" s="18">
        <v>31</v>
      </c>
      <c r="C35" s="23"/>
      <c r="D35" s="14">
        <f>'NOVEMBER 21'!I35</f>
        <v>200</v>
      </c>
      <c r="E35" s="15">
        <v>12000</v>
      </c>
      <c r="F35" s="15">
        <v>1000</v>
      </c>
      <c r="G35" s="15">
        <f t="shared" si="0"/>
        <v>13200</v>
      </c>
      <c r="H35" s="15">
        <v>13000</v>
      </c>
      <c r="I35" s="17">
        <f t="shared" si="1"/>
        <v>200</v>
      </c>
      <c r="J35" s="18"/>
    </row>
    <row r="36" spans="1:10" x14ac:dyDescent="0.25">
      <c r="A36" s="22" t="s">
        <v>61</v>
      </c>
      <c r="B36" s="18">
        <v>32</v>
      </c>
      <c r="C36" s="14"/>
      <c r="D36" s="14">
        <f>'NOVEMBER 21'!I36</f>
        <v>0</v>
      </c>
      <c r="E36" s="15">
        <v>12000</v>
      </c>
      <c r="F36" s="15"/>
      <c r="G36" s="15">
        <f t="shared" si="0"/>
        <v>12000</v>
      </c>
      <c r="H36" s="15">
        <v>1500</v>
      </c>
      <c r="I36" s="17">
        <f t="shared" si="1"/>
        <v>10500</v>
      </c>
      <c r="J36" s="18"/>
    </row>
    <row r="37" spans="1:10" x14ac:dyDescent="0.25">
      <c r="A37" s="22" t="s">
        <v>62</v>
      </c>
      <c r="B37" s="18">
        <v>33</v>
      </c>
      <c r="C37" s="23"/>
      <c r="D37" s="14">
        <f>'NOVEMBER 21'!I37</f>
        <v>0</v>
      </c>
      <c r="E37" s="15">
        <v>9000</v>
      </c>
      <c r="F37" s="15"/>
      <c r="G37" s="15">
        <f t="shared" si="0"/>
        <v>9000</v>
      </c>
      <c r="H37" s="15"/>
      <c r="I37" s="17">
        <f t="shared" si="1"/>
        <v>9000</v>
      </c>
      <c r="J37" s="18"/>
    </row>
    <row r="38" spans="1:10" x14ac:dyDescent="0.25">
      <c r="A38" s="19" t="s">
        <v>63</v>
      </c>
      <c r="B38" s="18">
        <v>34</v>
      </c>
      <c r="C38" s="14"/>
      <c r="D38" s="14">
        <f>'NOVEMBER 21'!I38</f>
        <v>0</v>
      </c>
      <c r="E38" s="15">
        <v>5000</v>
      </c>
      <c r="F38" s="15"/>
      <c r="G38" s="15">
        <f t="shared" si="0"/>
        <v>5000</v>
      </c>
      <c r="H38" s="15"/>
      <c r="I38" s="17">
        <f t="shared" si="1"/>
        <v>5000</v>
      </c>
      <c r="J38" s="18"/>
    </row>
    <row r="39" spans="1:10" x14ac:dyDescent="0.25">
      <c r="A39" s="18" t="s">
        <v>64</v>
      </c>
      <c r="B39" s="18">
        <v>35</v>
      </c>
      <c r="C39" s="14"/>
      <c r="D39" s="14">
        <f>'NOVEMBER 21'!I39</f>
        <v>0</v>
      </c>
      <c r="E39" s="15">
        <v>5500</v>
      </c>
      <c r="F39" s="15"/>
      <c r="G39" s="15">
        <f t="shared" si="0"/>
        <v>5500</v>
      </c>
      <c r="H39" s="15">
        <v>2500</v>
      </c>
      <c r="I39" s="17">
        <f t="shared" si="1"/>
        <v>3000</v>
      </c>
      <c r="J39" s="18"/>
    </row>
    <row r="40" spans="1:10" x14ac:dyDescent="0.25">
      <c r="A40" s="12" t="s">
        <v>65</v>
      </c>
      <c r="B40" s="18">
        <v>36</v>
      </c>
      <c r="C40" s="14"/>
      <c r="D40" s="14">
        <f>'NOVEMBER 21'!I40</f>
        <v>0</v>
      </c>
      <c r="E40" s="15">
        <v>5000</v>
      </c>
      <c r="F40" s="15"/>
      <c r="G40" s="15">
        <f t="shared" si="0"/>
        <v>5000</v>
      </c>
      <c r="H40" s="15"/>
      <c r="I40" s="17">
        <f t="shared" si="1"/>
        <v>5000</v>
      </c>
      <c r="J40" s="18"/>
    </row>
    <row r="41" spans="1:10" x14ac:dyDescent="0.25">
      <c r="A41" s="12" t="s">
        <v>66</v>
      </c>
      <c r="B41" s="18">
        <v>37</v>
      </c>
      <c r="C41" s="14"/>
      <c r="D41" s="14">
        <f>'NOVEMBER 21'!I41</f>
        <v>1550</v>
      </c>
      <c r="E41" s="15">
        <v>5000</v>
      </c>
      <c r="F41" s="15"/>
      <c r="G41" s="15">
        <f t="shared" si="0"/>
        <v>6550</v>
      </c>
      <c r="H41" s="15"/>
      <c r="I41" s="17">
        <f t="shared" si="1"/>
        <v>6550</v>
      </c>
      <c r="J41" s="18"/>
    </row>
    <row r="42" spans="1:10" x14ac:dyDescent="0.25">
      <c r="A42" s="12" t="s">
        <v>67</v>
      </c>
      <c r="B42" s="18">
        <v>38</v>
      </c>
      <c r="C42" s="14"/>
      <c r="D42" s="14">
        <f>'NOVEMBER 21'!I42</f>
        <v>0</v>
      </c>
      <c r="E42" s="15">
        <v>5000</v>
      </c>
      <c r="F42" s="15">
        <v>450</v>
      </c>
      <c r="G42" s="15">
        <f t="shared" si="0"/>
        <v>5450</v>
      </c>
      <c r="H42" s="15">
        <v>5400</v>
      </c>
      <c r="I42" s="17">
        <f t="shared" si="1"/>
        <v>50</v>
      </c>
      <c r="J42" s="18"/>
    </row>
    <row r="43" spans="1:10" x14ac:dyDescent="0.25">
      <c r="A43" s="24" t="s">
        <v>19</v>
      </c>
      <c r="B43" s="25"/>
      <c r="C43" s="26"/>
      <c r="D43" s="14">
        <f>'NOVEMBER 21'!I43</f>
        <v>67040</v>
      </c>
      <c r="E43" s="27">
        <f t="shared" ref="E43:J43" si="2">SUM(E5:E42)</f>
        <v>250000</v>
      </c>
      <c r="F43" s="16">
        <f t="shared" si="2"/>
        <v>4600</v>
      </c>
      <c r="G43" s="15">
        <f t="shared" si="2"/>
        <v>321640</v>
      </c>
      <c r="H43" s="15">
        <f>SUM(H5:H42)</f>
        <v>90950</v>
      </c>
      <c r="I43" s="15">
        <f t="shared" si="2"/>
        <v>230690</v>
      </c>
      <c r="J43" s="18">
        <f t="shared" si="2"/>
        <v>0</v>
      </c>
    </row>
    <row r="44" spans="1:10" x14ac:dyDescent="0.25">
      <c r="H44" s="62"/>
    </row>
    <row r="45" spans="1:10" x14ac:dyDescent="0.25">
      <c r="A45" s="3" t="s">
        <v>20</v>
      </c>
      <c r="B45" s="30"/>
      <c r="C45" s="30"/>
      <c r="D45" s="30"/>
      <c r="E45" s="31"/>
      <c r="F45" s="32"/>
      <c r="G45" s="34"/>
    </row>
    <row r="46" spans="1:10" x14ac:dyDescent="0.25">
      <c r="A46" s="36" t="s">
        <v>21</v>
      </c>
      <c r="B46" s="36"/>
      <c r="C46" s="36"/>
      <c r="D46" s="37"/>
      <c r="E46" s="36" t="s">
        <v>12</v>
      </c>
      <c r="F46" s="3"/>
      <c r="G46" s="3"/>
      <c r="H46" s="3"/>
    </row>
    <row r="47" spans="1:10" x14ac:dyDescent="0.25">
      <c r="A47" s="38" t="s">
        <v>22</v>
      </c>
      <c r="B47" s="38" t="s">
        <v>23</v>
      </c>
      <c r="C47" s="38" t="s">
        <v>24</v>
      </c>
      <c r="D47" s="38" t="s">
        <v>25</v>
      </c>
      <c r="E47" s="38" t="s">
        <v>22</v>
      </c>
      <c r="F47" s="38" t="s">
        <v>23</v>
      </c>
      <c r="G47" s="38" t="s">
        <v>24</v>
      </c>
      <c r="H47" s="38" t="s">
        <v>25</v>
      </c>
    </row>
    <row r="48" spans="1:10" x14ac:dyDescent="0.25">
      <c r="A48" s="25" t="s">
        <v>88</v>
      </c>
      <c r="B48" s="39">
        <f>E43</f>
        <v>250000</v>
      </c>
      <c r="C48" s="25"/>
      <c r="D48" s="25"/>
      <c r="E48" s="25" t="s">
        <v>88</v>
      </c>
      <c r="F48" s="39">
        <f>H43</f>
        <v>90950</v>
      </c>
      <c r="G48" s="25"/>
      <c r="H48" s="25"/>
    </row>
    <row r="49" spans="1:10" x14ac:dyDescent="0.25">
      <c r="A49" s="25" t="s">
        <v>27</v>
      </c>
      <c r="B49" s="39">
        <f>'NOVEMBER 21'!D66</f>
        <v>0</v>
      </c>
      <c r="C49" s="25"/>
      <c r="D49" s="25"/>
      <c r="E49" s="25" t="s">
        <v>27</v>
      </c>
      <c r="F49" s="39">
        <f>'NOVEMBER 21'!H66</f>
        <v>-13942</v>
      </c>
      <c r="G49" s="25"/>
      <c r="H49" s="25"/>
    </row>
    <row r="50" spans="1:10" x14ac:dyDescent="0.25">
      <c r="A50" s="25" t="s">
        <v>6</v>
      </c>
      <c r="B50" s="39"/>
      <c r="C50" s="25"/>
      <c r="D50" s="25"/>
      <c r="E50" s="25"/>
      <c r="F50" s="39"/>
      <c r="G50" s="25"/>
      <c r="H50" s="25"/>
    </row>
    <row r="51" spans="1:10" x14ac:dyDescent="0.25">
      <c r="A51" s="25" t="s">
        <v>9</v>
      </c>
      <c r="B51" s="39">
        <f>F43</f>
        <v>4600</v>
      </c>
      <c r="C51" s="25"/>
      <c r="D51" s="25"/>
      <c r="E51" s="25"/>
      <c r="F51" s="39"/>
      <c r="G51" s="25"/>
      <c r="H51" s="25"/>
    </row>
    <row r="52" spans="1:10" x14ac:dyDescent="0.25">
      <c r="A52" s="25" t="s">
        <v>70</v>
      </c>
      <c r="B52" s="39">
        <f>J43</f>
        <v>0</v>
      </c>
      <c r="C52" s="25"/>
      <c r="D52" s="25"/>
      <c r="E52" s="25"/>
      <c r="F52" s="39"/>
      <c r="G52" s="25"/>
      <c r="H52" s="25"/>
    </row>
    <row r="53" spans="1:10" x14ac:dyDescent="0.25">
      <c r="A53" s="25" t="s">
        <v>28</v>
      </c>
      <c r="B53" s="40">
        <v>0.1</v>
      </c>
      <c r="C53" s="39">
        <f>B53*B48</f>
        <v>25000</v>
      </c>
      <c r="D53" s="25"/>
      <c r="E53" s="25" t="s">
        <v>28</v>
      </c>
      <c r="F53" s="40">
        <v>0.1</v>
      </c>
      <c r="G53" s="39">
        <f>F53*B48</f>
        <v>25000</v>
      </c>
      <c r="H53" s="25"/>
    </row>
    <row r="54" spans="1:10" x14ac:dyDescent="0.25">
      <c r="A54" s="38" t="s">
        <v>29</v>
      </c>
      <c r="B54" s="25" t="s">
        <v>30</v>
      </c>
      <c r="C54" s="25"/>
      <c r="D54" s="25"/>
      <c r="E54" s="38" t="s">
        <v>29</v>
      </c>
      <c r="F54" s="41"/>
      <c r="G54" s="25"/>
      <c r="H54" s="25"/>
    </row>
    <row r="55" spans="1:10" x14ac:dyDescent="0.25">
      <c r="A55" s="42" t="s">
        <v>31</v>
      </c>
      <c r="B55" s="40">
        <v>0.3</v>
      </c>
      <c r="C55" s="43"/>
      <c r="D55" s="25"/>
      <c r="E55" s="42" t="s">
        <v>31</v>
      </c>
      <c r="F55" s="40">
        <v>0.3</v>
      </c>
      <c r="G55" s="43"/>
      <c r="H55" s="25"/>
      <c r="I55" s="33"/>
    </row>
    <row r="56" spans="1:10" x14ac:dyDescent="0.25">
      <c r="A56" s="41" t="s">
        <v>71</v>
      </c>
      <c r="C56">
        <v>28000</v>
      </c>
      <c r="D56" s="43"/>
      <c r="E56" s="41" t="s">
        <v>71</v>
      </c>
      <c r="G56">
        <v>28000</v>
      </c>
      <c r="H56" s="25"/>
    </row>
    <row r="57" spans="1:10" x14ac:dyDescent="0.25">
      <c r="A57" s="41" t="s">
        <v>72</v>
      </c>
      <c r="B57" s="40"/>
      <c r="C57" s="25">
        <v>9000</v>
      </c>
      <c r="D57" s="25"/>
      <c r="E57" s="41" t="s">
        <v>72</v>
      </c>
      <c r="F57" s="40"/>
      <c r="G57" s="25">
        <v>9000</v>
      </c>
      <c r="H57" s="25"/>
    </row>
    <row r="58" spans="1:10" x14ac:dyDescent="0.25">
      <c r="A58" s="41" t="s">
        <v>73</v>
      </c>
      <c r="B58" s="40"/>
      <c r="C58" s="25">
        <v>8000</v>
      </c>
      <c r="D58" s="25"/>
      <c r="E58" s="41" t="s">
        <v>73</v>
      </c>
      <c r="F58" s="40"/>
      <c r="G58" s="25">
        <v>8000</v>
      </c>
      <c r="H58" s="25"/>
    </row>
    <row r="59" spans="1:10" x14ac:dyDescent="0.25">
      <c r="A59" s="41" t="s">
        <v>74</v>
      </c>
      <c r="B59" s="25"/>
      <c r="C59" s="43">
        <v>10000</v>
      </c>
      <c r="D59" s="25"/>
      <c r="E59" s="41" t="s">
        <v>74</v>
      </c>
      <c r="F59" s="25"/>
      <c r="G59" s="43">
        <v>10000</v>
      </c>
      <c r="H59" s="25"/>
    </row>
    <row r="60" spans="1:10" x14ac:dyDescent="0.25">
      <c r="A60" s="41" t="s">
        <v>75</v>
      </c>
      <c r="B60" s="25"/>
      <c r="C60" s="43">
        <v>4000</v>
      </c>
      <c r="D60" s="25"/>
      <c r="E60" s="41" t="s">
        <v>75</v>
      </c>
      <c r="F60" s="25"/>
      <c r="G60" s="43">
        <v>4000</v>
      </c>
      <c r="H60" s="25"/>
    </row>
    <row r="61" spans="1:10" x14ac:dyDescent="0.25">
      <c r="A61" s="41" t="s">
        <v>9</v>
      </c>
      <c r="B61" s="25"/>
      <c r="C61" s="43">
        <f>5130+4000</f>
        <v>9130</v>
      </c>
      <c r="D61" s="25"/>
      <c r="E61" s="41" t="s">
        <v>9</v>
      </c>
      <c r="F61" s="25"/>
      <c r="G61" s="43">
        <v>9130</v>
      </c>
      <c r="H61" s="25"/>
      <c r="J61" s="29">
        <f>C56+C57+C58+C59</f>
        <v>55000</v>
      </c>
    </row>
    <row r="62" spans="1:10" x14ac:dyDescent="0.25">
      <c r="A62" s="41" t="s">
        <v>80</v>
      </c>
      <c r="B62" s="25"/>
      <c r="C62" s="43">
        <v>15000</v>
      </c>
      <c r="D62" s="25"/>
      <c r="E62" s="41" t="s">
        <v>80</v>
      </c>
      <c r="F62" s="25"/>
      <c r="G62" s="43">
        <v>15000</v>
      </c>
      <c r="H62" s="25"/>
    </row>
    <row r="63" spans="1:10" x14ac:dyDescent="0.25">
      <c r="A63" s="41" t="s">
        <v>79</v>
      </c>
      <c r="B63" s="25"/>
      <c r="C63" s="43">
        <v>5000</v>
      </c>
      <c r="D63" s="25"/>
      <c r="E63" s="41" t="s">
        <v>79</v>
      </c>
      <c r="F63" s="25"/>
      <c r="G63" s="43">
        <v>5000</v>
      </c>
      <c r="H63" s="25"/>
    </row>
    <row r="64" spans="1:10" x14ac:dyDescent="0.25">
      <c r="A64" s="41"/>
      <c r="B64" s="25"/>
      <c r="C64" s="43"/>
      <c r="D64" s="25"/>
      <c r="E64" s="41"/>
      <c r="F64" s="25"/>
      <c r="G64" s="43"/>
      <c r="H64" s="25"/>
    </row>
    <row r="65" spans="1:9" x14ac:dyDescent="0.25">
      <c r="A65" s="41"/>
      <c r="B65" s="25"/>
      <c r="C65" s="43"/>
      <c r="D65" s="25"/>
      <c r="E65" s="41"/>
      <c r="F65" s="25"/>
      <c r="G65" s="43"/>
      <c r="H65" s="25"/>
    </row>
    <row r="66" spans="1:9" x14ac:dyDescent="0.25">
      <c r="A66" s="38" t="s">
        <v>19</v>
      </c>
      <c r="B66" s="44">
        <f>B48+B51+B52-C53</f>
        <v>229600</v>
      </c>
      <c r="C66" s="44">
        <f>SUM(C55:C65)</f>
        <v>88130</v>
      </c>
      <c r="D66" s="44">
        <f>B66-C66</f>
        <v>141470</v>
      </c>
      <c r="E66" s="38" t="s">
        <v>19</v>
      </c>
      <c r="F66" s="44">
        <f>F48+F49+F52-G53</f>
        <v>52008</v>
      </c>
      <c r="G66" s="44">
        <f>SUM(G55:G65)</f>
        <v>88130</v>
      </c>
      <c r="H66" s="44">
        <f>F66-G66</f>
        <v>-36122</v>
      </c>
    </row>
    <row r="67" spans="1:9" x14ac:dyDescent="0.25">
      <c r="A67" s="45" t="s">
        <v>32</v>
      </c>
      <c r="B67" s="46"/>
      <c r="C67" s="46" t="s">
        <v>33</v>
      </c>
      <c r="D67" s="47"/>
      <c r="E67" s="45"/>
      <c r="F67" s="45" t="s">
        <v>34</v>
      </c>
      <c r="G67" s="3"/>
      <c r="H67" s="3"/>
    </row>
    <row r="68" spans="1:9" x14ac:dyDescent="0.25">
      <c r="A68" s="45" t="s">
        <v>35</v>
      </c>
      <c r="B68" s="46"/>
      <c r="C68" s="46" t="s">
        <v>36</v>
      </c>
      <c r="D68" s="47"/>
      <c r="E68" s="45"/>
      <c r="F68" s="45" t="s">
        <v>37</v>
      </c>
      <c r="G68" s="3"/>
      <c r="H68" s="3"/>
    </row>
    <row r="78" spans="1:9" x14ac:dyDescent="0.25">
      <c r="I78">
        <f>28000-17000</f>
        <v>11000</v>
      </c>
    </row>
  </sheetData>
  <mergeCells count="3">
    <mergeCell ref="B1:E1"/>
    <mergeCell ref="B2:E2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2021-09-17T12:58:40Z</dcterms:created>
  <dcterms:modified xsi:type="dcterms:W3CDTF">2021-12-08T08:14:36Z</dcterms:modified>
</cp:coreProperties>
</file>