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45" windowWidth="17715" windowHeight="11250" activeTab="2"/>
  </bookViews>
  <sheets>
    <sheet name="FEBRUARY 21" sheetId="1" r:id="rId1"/>
    <sheet name="MARCH 21" sheetId="2" r:id="rId2"/>
    <sheet name="APRIL 21" sheetId="3" r:id="rId3"/>
  </sheets>
  <calcPr calcId="144525"/>
</workbook>
</file>

<file path=xl/calcChain.xml><?xml version="1.0" encoding="utf-8"?>
<calcChain xmlns="http://schemas.openxmlformats.org/spreadsheetml/2006/main">
  <c r="N41" i="3" l="1"/>
  <c r="G22" i="3" l="1"/>
  <c r="G9" i="3"/>
  <c r="G12" i="3" l="1"/>
  <c r="H29" i="3"/>
  <c r="D29" i="3"/>
  <c r="G16" i="3" l="1"/>
  <c r="G10" i="3" l="1"/>
  <c r="G17" i="3" l="1"/>
  <c r="G6" i="3" l="1"/>
  <c r="G15" i="3" l="1"/>
  <c r="E13" i="3" l="1"/>
  <c r="C23" i="3"/>
  <c r="E17" i="3"/>
  <c r="E16" i="3"/>
  <c r="E15" i="3"/>
  <c r="E14" i="3"/>
  <c r="E7" i="3"/>
  <c r="H33" i="3" l="1"/>
  <c r="D33" i="3"/>
  <c r="I18" i="3"/>
  <c r="D18" i="3"/>
  <c r="C22" i="3" s="1"/>
  <c r="C18" i="3"/>
  <c r="F17" i="3"/>
  <c r="H17" i="3" s="1"/>
  <c r="F16" i="3"/>
  <c r="H16" i="3" s="1"/>
  <c r="F15" i="3"/>
  <c r="H15" i="3" s="1"/>
  <c r="F14" i="3"/>
  <c r="H14" i="3" s="1"/>
  <c r="E12" i="3"/>
  <c r="F12" i="3" s="1"/>
  <c r="H12" i="3" s="1"/>
  <c r="E11" i="3"/>
  <c r="F11" i="3" s="1"/>
  <c r="H11" i="3" s="1"/>
  <c r="E10" i="3"/>
  <c r="F10" i="3" s="1"/>
  <c r="H10" i="3" s="1"/>
  <c r="F9" i="3"/>
  <c r="H9" i="3" s="1"/>
  <c r="F8" i="3"/>
  <c r="H8" i="3" s="1"/>
  <c r="G18" i="3"/>
  <c r="F7" i="3"/>
  <c r="H7" i="3" s="1"/>
  <c r="H26" i="3" l="1"/>
  <c r="D26" i="3"/>
  <c r="C33" i="3" s="1"/>
  <c r="E33" i="3" s="1"/>
  <c r="F6" i="3"/>
  <c r="G17" i="2"/>
  <c r="H6" i="3" l="1"/>
  <c r="E15" i="2"/>
  <c r="G12" i="1" l="1"/>
  <c r="G8" i="2" l="1"/>
  <c r="P21" i="2" l="1"/>
  <c r="P9" i="2"/>
  <c r="P10" i="2"/>
  <c r="P11" i="2"/>
  <c r="P12" i="2"/>
  <c r="P13" i="2"/>
  <c r="P14" i="2"/>
  <c r="P15" i="2"/>
  <c r="P16" i="2"/>
  <c r="P17" i="2"/>
  <c r="P18" i="2"/>
  <c r="P19" i="2"/>
  <c r="P20" i="2"/>
  <c r="P8" i="2"/>
  <c r="E8" i="2"/>
  <c r="E9" i="2"/>
  <c r="E10" i="2"/>
  <c r="E11" i="2"/>
  <c r="E13" i="2"/>
  <c r="E16" i="2"/>
  <c r="E17" i="2"/>
  <c r="E18" i="2"/>
  <c r="E7" i="2"/>
  <c r="R28" i="2"/>
  <c r="N28" i="2"/>
  <c r="O52" i="2"/>
  <c r="Q52" i="2" s="1"/>
  <c r="O51" i="2"/>
  <c r="Q51" i="2" s="1"/>
  <c r="O50" i="2"/>
  <c r="Q50" i="2" s="1"/>
  <c r="S38" i="2"/>
  <c r="O38" i="2"/>
  <c r="H34" i="2"/>
  <c r="D34" i="2"/>
  <c r="T21" i="2"/>
  <c r="O21" i="2"/>
  <c r="N27" i="2" s="1"/>
  <c r="N21" i="2"/>
  <c r="Q20" i="2"/>
  <c r="S20" i="2" s="1"/>
  <c r="Q19" i="2"/>
  <c r="S19" i="2" s="1"/>
  <c r="I19" i="2"/>
  <c r="D19" i="2"/>
  <c r="C23" i="2" s="1"/>
  <c r="C19" i="2"/>
  <c r="Q18" i="2"/>
  <c r="S18" i="2" s="1"/>
  <c r="F18" i="2"/>
  <c r="H18" i="2" s="1"/>
  <c r="Q17" i="2"/>
  <c r="S17" i="2" s="1"/>
  <c r="F17" i="2"/>
  <c r="H17" i="2" s="1"/>
  <c r="R21" i="2"/>
  <c r="R27" i="2" s="1"/>
  <c r="Q16" i="2"/>
  <c r="G19" i="2"/>
  <c r="G23" i="2" s="1"/>
  <c r="F16" i="2"/>
  <c r="H16" i="2" s="1"/>
  <c r="Q15" i="2"/>
  <c r="S15" i="2" s="1"/>
  <c r="F15" i="2"/>
  <c r="H15" i="2" s="1"/>
  <c r="Q14" i="2"/>
  <c r="S14" i="2" s="1"/>
  <c r="Q13" i="2"/>
  <c r="S13" i="2" s="1"/>
  <c r="F13" i="2"/>
  <c r="H13" i="2" s="1"/>
  <c r="Q12" i="2"/>
  <c r="S12" i="2" s="1"/>
  <c r="Q11" i="2"/>
  <c r="S11" i="2" s="1"/>
  <c r="F11" i="2"/>
  <c r="H11" i="2" s="1"/>
  <c r="Q10" i="2"/>
  <c r="S10" i="2" s="1"/>
  <c r="F10" i="2"/>
  <c r="H10" i="2" s="1"/>
  <c r="Q9" i="2"/>
  <c r="S9" i="2" s="1"/>
  <c r="F9" i="2"/>
  <c r="H9" i="2" s="1"/>
  <c r="Q8" i="2"/>
  <c r="Q21" i="2" s="1"/>
  <c r="F8" i="2"/>
  <c r="H8" i="2" s="1"/>
  <c r="F7" i="2"/>
  <c r="E18" i="3" l="1"/>
  <c r="F13" i="3"/>
  <c r="S16" i="2"/>
  <c r="O31" i="2"/>
  <c r="N38" i="2" s="1"/>
  <c r="P38" i="2" s="1"/>
  <c r="S31" i="2"/>
  <c r="R38" i="2" s="1"/>
  <c r="T38" i="2" s="1"/>
  <c r="D27" i="2"/>
  <c r="H27" i="2"/>
  <c r="H7" i="2"/>
  <c r="S8" i="2"/>
  <c r="R19" i="1"/>
  <c r="H13" i="3" l="1"/>
  <c r="H18" i="3" s="1"/>
  <c r="F18" i="3"/>
  <c r="S21" i="2"/>
  <c r="R18" i="1"/>
  <c r="R16" i="1" l="1"/>
  <c r="G16" i="1" l="1"/>
  <c r="C19" i="1" l="1"/>
  <c r="D19" i="1"/>
  <c r="E19" i="1"/>
  <c r="G19" i="1"/>
  <c r="I19" i="1"/>
  <c r="N21" i="1"/>
  <c r="O21" i="1"/>
  <c r="P21" i="1"/>
  <c r="R21" i="1"/>
  <c r="T21" i="1"/>
  <c r="O51" i="1" l="1"/>
  <c r="Q51" i="1" s="1"/>
  <c r="Q20" i="1"/>
  <c r="S20" i="1" s="1"/>
  <c r="O52" i="1"/>
  <c r="Q52" i="1" s="1"/>
  <c r="S38" i="1"/>
  <c r="O38" i="1"/>
  <c r="Q19" i="1"/>
  <c r="S19" i="1" s="1"/>
  <c r="Q18" i="1"/>
  <c r="Q17" i="1"/>
  <c r="S17" i="1" s="1"/>
  <c r="Q16" i="1"/>
  <c r="S16" i="1" s="1"/>
  <c r="Q15" i="1"/>
  <c r="S15" i="1" s="1"/>
  <c r="Q14" i="1"/>
  <c r="S14" i="1" s="1"/>
  <c r="Q13" i="1"/>
  <c r="S13" i="1" s="1"/>
  <c r="Q12" i="1"/>
  <c r="S12" i="1" s="1"/>
  <c r="Q11" i="1"/>
  <c r="S11" i="1" s="1"/>
  <c r="Q10" i="1"/>
  <c r="S10" i="1" s="1"/>
  <c r="Q9" i="1"/>
  <c r="S9" i="1" s="1"/>
  <c r="Q8" i="1"/>
  <c r="H34" i="1"/>
  <c r="D34" i="1"/>
  <c r="O50" i="1"/>
  <c r="Q50" i="1" s="1"/>
  <c r="F18" i="1"/>
  <c r="H18" i="1" s="1"/>
  <c r="F17" i="1"/>
  <c r="H17" i="1" s="1"/>
  <c r="F16" i="1"/>
  <c r="H16" i="1" s="1"/>
  <c r="F15" i="1"/>
  <c r="H15" i="1" s="1"/>
  <c r="F14" i="1"/>
  <c r="H14" i="1" s="1"/>
  <c r="E14" i="2" s="1"/>
  <c r="F14" i="2" s="1"/>
  <c r="H14" i="2" s="1"/>
  <c r="F13" i="1"/>
  <c r="H13" i="1" s="1"/>
  <c r="F12" i="1"/>
  <c r="F11" i="1"/>
  <c r="H11" i="1" s="1"/>
  <c r="F10" i="1"/>
  <c r="H10" i="1" s="1"/>
  <c r="F9" i="1"/>
  <c r="H9" i="1" s="1"/>
  <c r="F8" i="1"/>
  <c r="H8" i="1" s="1"/>
  <c r="H12" i="1" l="1"/>
  <c r="E12" i="2" s="1"/>
  <c r="S18" i="1"/>
  <c r="Q21" i="1"/>
  <c r="S8" i="1"/>
  <c r="F7" i="1"/>
  <c r="F19" i="1" s="1"/>
  <c r="E19" i="2" l="1"/>
  <c r="F12" i="2"/>
  <c r="S21" i="1"/>
  <c r="H7" i="1"/>
  <c r="H19" i="1" s="1"/>
  <c r="H12" i="2" l="1"/>
  <c r="H19" i="2" s="1"/>
  <c r="F19" i="2"/>
  <c r="N27" i="1"/>
  <c r="S31" i="1" s="1"/>
  <c r="R27" i="1"/>
  <c r="R38" i="1" s="1"/>
  <c r="T38" i="1" s="1"/>
  <c r="C23" i="1"/>
  <c r="G23" i="1"/>
  <c r="O31" i="1" l="1"/>
  <c r="N38" i="1" s="1"/>
  <c r="P38" i="1" s="1"/>
  <c r="H27" i="1"/>
  <c r="D27" i="1"/>
  <c r="C34" i="1" s="1"/>
  <c r="E34" i="1" s="1"/>
  <c r="C24" i="2" s="1"/>
  <c r="C34" i="2" s="1"/>
  <c r="E34" i="2" s="1"/>
  <c r="I38" i="2" s="1"/>
  <c r="G34" i="1"/>
  <c r="I34" i="1" s="1"/>
  <c r="G24" i="2" s="1"/>
  <c r="G34" i="2" s="1"/>
  <c r="I34" i="2" s="1"/>
  <c r="G23" i="3" s="1"/>
  <c r="G33" i="3" s="1"/>
  <c r="I33" i="3" s="1"/>
  <c r="I38" i="1" l="1"/>
</calcChain>
</file>

<file path=xl/sharedStrings.xml><?xml version="1.0" encoding="utf-8"?>
<sst xmlns="http://schemas.openxmlformats.org/spreadsheetml/2006/main" count="307" uniqueCount="81">
  <si>
    <t>RENT STATEMENT</t>
  </si>
  <si>
    <t>NAME</t>
  </si>
  <si>
    <t>DEPOSIT</t>
  </si>
  <si>
    <t>RENT</t>
  </si>
  <si>
    <t>B/F</t>
  </si>
  <si>
    <t>TOTAL DUE</t>
  </si>
  <si>
    <t xml:space="preserve">PAID </t>
  </si>
  <si>
    <t>BALANCE</t>
  </si>
  <si>
    <t>ARREARS PAID</t>
  </si>
  <si>
    <t>TOTAL</t>
  </si>
  <si>
    <t>SUMMARY</t>
  </si>
  <si>
    <t xml:space="preserve">DETAILS </t>
  </si>
  <si>
    <t>CR</t>
  </si>
  <si>
    <t>DR</t>
  </si>
  <si>
    <t>BAL</t>
  </si>
  <si>
    <t>DETAILS</t>
  </si>
  <si>
    <t xml:space="preserve">CR </t>
  </si>
  <si>
    <t>BF</t>
  </si>
  <si>
    <t>ARREARS</t>
  </si>
  <si>
    <t>COMMISION</t>
  </si>
  <si>
    <t>PAYMENTS</t>
  </si>
  <si>
    <t>FOR THE MONTH OF FEBRUARY 2021</t>
  </si>
  <si>
    <t>FEBRUARY</t>
  </si>
  <si>
    <t>ELIZABETH WANGU PLOT 1 TUALA</t>
  </si>
  <si>
    <t>ELIZABETH WANGU PLOT2 OLEKASASI</t>
  </si>
  <si>
    <t>SHOPS</t>
  </si>
  <si>
    <t>JIMMY AUTO SPARES</t>
  </si>
  <si>
    <t>EMILLY LESENI</t>
  </si>
  <si>
    <t>DALAS PUB</t>
  </si>
  <si>
    <t>AORON</t>
  </si>
  <si>
    <t>SHADRACK</t>
  </si>
  <si>
    <t>VACCANT</t>
  </si>
  <si>
    <t>NEEMA BEAUTY</t>
  </si>
  <si>
    <t>BIG BURNER</t>
  </si>
  <si>
    <t>SHOP1</t>
  </si>
  <si>
    <t>SHOP2</t>
  </si>
  <si>
    <t>SHOP3</t>
  </si>
  <si>
    <t>SHOP4</t>
  </si>
  <si>
    <t>FATUMA HUSSEIN</t>
  </si>
  <si>
    <t>ESTHER MUTHONI</t>
  </si>
  <si>
    <t>DEBRA</t>
  </si>
  <si>
    <t>12 &amp; 13</t>
  </si>
  <si>
    <t>2 &amp; 3</t>
  </si>
  <si>
    <t>PREPARED BY</t>
  </si>
  <si>
    <t>APPROVED BY</t>
  </si>
  <si>
    <t xml:space="preserve">RECEIVED  BY </t>
  </si>
  <si>
    <t>FLORENCE</t>
  </si>
  <si>
    <t>GRACE</t>
  </si>
  <si>
    <t>PRISCILLA</t>
  </si>
  <si>
    <t>KENNEDY HOTEL</t>
  </si>
  <si>
    <t>LL</t>
  </si>
  <si>
    <t>PURITY CLEANING</t>
  </si>
  <si>
    <t>PURITY MURINGE</t>
  </si>
  <si>
    <t>ERICK CARETAKER</t>
  </si>
  <si>
    <t>LEAH KIAMA</t>
  </si>
  <si>
    <t>NEW</t>
  </si>
  <si>
    <t>DAVID MAIZO</t>
  </si>
  <si>
    <t>DOUGLAS KOMBO</t>
  </si>
  <si>
    <t>MOSES KILONZO</t>
  </si>
  <si>
    <t>PAID ON 10/2</t>
  </si>
  <si>
    <t>DAVID MAIZO PAID LL</t>
  </si>
  <si>
    <t>DAVID MAIZO 9PAID LL</t>
  </si>
  <si>
    <t>PAID ON 17/2</t>
  </si>
  <si>
    <t>PAID ON 5/2</t>
  </si>
  <si>
    <t>FOR THE MONTH OF MARCH 2021</t>
  </si>
  <si>
    <t>MARCH</t>
  </si>
  <si>
    <t>ll2600</t>
  </si>
  <si>
    <t>AORON PAID LL</t>
  </si>
  <si>
    <t>LL3500</t>
  </si>
  <si>
    <t>SHADRACK PAID LL</t>
  </si>
  <si>
    <t>I</t>
  </si>
  <si>
    <t>PAID ON 11/3</t>
  </si>
  <si>
    <t>MICHAEL KHARIKALA</t>
  </si>
  <si>
    <t>PAID ON 12/3</t>
  </si>
  <si>
    <t>APRIL</t>
  </si>
  <si>
    <t>FOR THE MONTH OF APRIL 2021</t>
  </si>
  <si>
    <t>PAID ON1 0/4</t>
  </si>
  <si>
    <t>DIRECT TO LL</t>
  </si>
  <si>
    <t>PURITY PAID LL</t>
  </si>
  <si>
    <t>DIRECT TO LLBIG BURNER&amp;PURITY</t>
  </si>
  <si>
    <t>PAID 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</si>
</sst>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A8600"/>
      <name val="Times New Roman"/>
      <family val="1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1" xfId="0" applyBorder="1"/>
    <xf numFmtId="0" fontId="2" fillId="0" borderId="1" xfId="0" applyFont="1" applyBorder="1"/>
    <xf numFmtId="0" fontId="6" fillId="0" borderId="1" xfId="0" applyFont="1" applyBorder="1"/>
    <xf numFmtId="0" fontId="1" fillId="0" borderId="1" xfId="0" applyFont="1" applyBorder="1"/>
    <xf numFmtId="0" fontId="0" fillId="0" borderId="2" xfId="0" applyFill="1" applyBorder="1"/>
    <xf numFmtId="0" fontId="2" fillId="0" borderId="1" xfId="0" applyFont="1" applyBorder="1" applyAlignment="1">
      <alignment horizontal="right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/>
    <xf numFmtId="0" fontId="8" fillId="0" borderId="1" xfId="0" applyFont="1" applyBorder="1"/>
    <xf numFmtId="9" fontId="6" fillId="0" borderId="1" xfId="0" applyNumberFormat="1" applyFont="1" applyBorder="1"/>
    <xf numFmtId="3" fontId="6" fillId="0" borderId="1" xfId="0" applyNumberFormat="1" applyFont="1" applyBorder="1"/>
    <xf numFmtId="4" fontId="6" fillId="0" borderId="1" xfId="0" applyNumberFormat="1" applyFont="1" applyBorder="1"/>
    <xf numFmtId="0" fontId="9" fillId="0" borderId="1" xfId="0" applyFont="1" applyFill="1" applyBorder="1"/>
    <xf numFmtId="14" fontId="6" fillId="0" borderId="1" xfId="0" applyNumberFormat="1" applyFont="1" applyBorder="1"/>
    <xf numFmtId="0" fontId="9" fillId="0" borderId="1" xfId="0" applyFont="1" applyBorder="1"/>
    <xf numFmtId="3" fontId="9" fillId="0" borderId="1" xfId="0" applyNumberFormat="1" applyFont="1" applyBorder="1"/>
    <xf numFmtId="4" fontId="9" fillId="0" borderId="1" xfId="0" applyNumberFormat="1" applyFont="1" applyBorder="1"/>
    <xf numFmtId="3" fontId="0" fillId="0" borderId="1" xfId="0" applyNumberFormat="1" applyBorder="1"/>
    <xf numFmtId="43" fontId="11" fillId="0" borderId="0" xfId="1" applyFont="1" applyFill="1" applyBorder="1"/>
    <xf numFmtId="0" fontId="11" fillId="0" borderId="0" xfId="0" applyFont="1" applyBorder="1"/>
    <xf numFmtId="164" fontId="11" fillId="0" borderId="0" xfId="0" applyNumberFormat="1" applyFont="1" applyBorder="1"/>
    <xf numFmtId="3" fontId="0" fillId="0" borderId="0" xfId="0" applyNumberFormat="1"/>
    <xf numFmtId="0" fontId="1" fillId="0" borderId="2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52"/>
  <sheetViews>
    <sheetView topLeftCell="A3" workbookViewId="0">
      <selection activeCell="D38" sqref="D38"/>
    </sheetView>
  </sheetViews>
  <sheetFormatPr defaultRowHeight="15" x14ac:dyDescent="0.25"/>
  <cols>
    <col min="1" max="1" width="6.7109375" customWidth="1"/>
    <col min="2" max="2" width="19.28515625" customWidth="1"/>
    <col min="11" max="11" width="0.140625" customWidth="1"/>
    <col min="12" max="12" width="6.42578125" customWidth="1"/>
    <col min="13" max="13" width="16.5703125" customWidth="1"/>
    <col min="14" max="14" width="8.7109375" customWidth="1"/>
    <col min="15" max="15" width="9.42578125" customWidth="1"/>
    <col min="16" max="16" width="7.28515625" customWidth="1"/>
    <col min="17" max="17" width="9" customWidth="1"/>
    <col min="18" max="18" width="11.140625" customWidth="1"/>
    <col min="19" max="19" width="7" customWidth="1"/>
    <col min="20" max="20" width="12.140625" customWidth="1"/>
  </cols>
  <sheetData>
    <row r="3" spans="1:21" ht="18.75" x14ac:dyDescent="0.25">
      <c r="D3" s="1" t="s">
        <v>23</v>
      </c>
      <c r="E3" s="2"/>
      <c r="F3" s="3"/>
      <c r="G3" s="4"/>
    </row>
    <row r="4" spans="1:21" ht="18.75" x14ac:dyDescent="0.25">
      <c r="D4" s="1" t="s">
        <v>0</v>
      </c>
      <c r="E4" s="1"/>
      <c r="F4" s="5"/>
      <c r="G4" s="5"/>
      <c r="O4" s="1" t="s">
        <v>24</v>
      </c>
      <c r="P4" s="2"/>
      <c r="Q4" s="3"/>
      <c r="R4" s="4"/>
    </row>
    <row r="5" spans="1:21" ht="18.75" x14ac:dyDescent="0.25">
      <c r="D5" s="1" t="s">
        <v>21</v>
      </c>
      <c r="E5" s="1"/>
      <c r="F5" s="5"/>
      <c r="G5" s="5"/>
      <c r="O5" s="1" t="s">
        <v>0</v>
      </c>
      <c r="P5" s="1"/>
      <c r="Q5" s="5"/>
      <c r="R5" s="5"/>
    </row>
    <row r="6" spans="1:21" ht="18.75" x14ac:dyDescent="0.25">
      <c r="A6" s="6" t="s">
        <v>25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O6" s="1" t="s">
        <v>21</v>
      </c>
      <c r="P6" s="1"/>
      <c r="Q6" s="5"/>
      <c r="R6" s="5"/>
    </row>
    <row r="7" spans="1:21" x14ac:dyDescent="0.25">
      <c r="A7" s="6">
        <v>1</v>
      </c>
      <c r="B7" s="8" t="s">
        <v>26</v>
      </c>
      <c r="C7" s="6"/>
      <c r="D7" s="6">
        <v>7000</v>
      </c>
      <c r="E7" s="6"/>
      <c r="F7" s="6">
        <f>C7+D7+E7</f>
        <v>7000</v>
      </c>
      <c r="G7" s="6">
        <v>7000</v>
      </c>
      <c r="H7" s="6">
        <f>F7-G7</f>
        <v>0</v>
      </c>
      <c r="I7" s="6"/>
      <c r="L7" s="6"/>
      <c r="M7" s="7" t="s">
        <v>1</v>
      </c>
      <c r="N7" s="7" t="s">
        <v>2</v>
      </c>
      <c r="O7" s="7" t="s">
        <v>3</v>
      </c>
      <c r="P7" s="7" t="s">
        <v>4</v>
      </c>
      <c r="Q7" s="7" t="s">
        <v>5</v>
      </c>
      <c r="R7" s="7" t="s">
        <v>6</v>
      </c>
      <c r="S7" s="7" t="s">
        <v>7</v>
      </c>
      <c r="T7" s="7" t="s">
        <v>8</v>
      </c>
    </row>
    <row r="8" spans="1:21" ht="14.25" customHeight="1" x14ac:dyDescent="0.25">
      <c r="A8" s="6" t="s">
        <v>42</v>
      </c>
      <c r="B8" s="6" t="s">
        <v>27</v>
      </c>
      <c r="C8" s="6"/>
      <c r="D8" s="6">
        <v>13000</v>
      </c>
      <c r="E8" s="6"/>
      <c r="F8" s="6">
        <f t="shared" ref="F8:F18" si="0">C8+D8+E8</f>
        <v>13000</v>
      </c>
      <c r="G8" s="6">
        <v>13000</v>
      </c>
      <c r="H8" s="6">
        <f t="shared" ref="H8:H18" si="1">F8-G8</f>
        <v>0</v>
      </c>
      <c r="I8" s="6"/>
      <c r="L8" s="6" t="s">
        <v>34</v>
      </c>
      <c r="M8" s="8" t="s">
        <v>38</v>
      </c>
      <c r="N8" s="6"/>
      <c r="O8" s="6">
        <v>3000</v>
      </c>
      <c r="P8" s="6"/>
      <c r="Q8" s="6">
        <f>N8+O8+P8</f>
        <v>3000</v>
      </c>
      <c r="R8" s="6">
        <v>3000</v>
      </c>
      <c r="S8" s="6">
        <f>Q8-R8</f>
        <v>0</v>
      </c>
      <c r="T8" s="6"/>
    </row>
    <row r="9" spans="1:21" ht="13.5" customHeight="1" x14ac:dyDescent="0.25">
      <c r="A9" s="6"/>
      <c r="B9" s="6"/>
      <c r="C9" s="6"/>
      <c r="D9" s="6"/>
      <c r="E9" s="6"/>
      <c r="F9" s="6">
        <f t="shared" si="0"/>
        <v>0</v>
      </c>
      <c r="G9" s="6"/>
      <c r="H9" s="6">
        <f t="shared" si="1"/>
        <v>0</v>
      </c>
      <c r="I9" s="6"/>
      <c r="L9" s="6" t="s">
        <v>35</v>
      </c>
      <c r="M9" s="6" t="s">
        <v>39</v>
      </c>
      <c r="N9" s="6"/>
      <c r="O9" s="6">
        <v>3000</v>
      </c>
      <c r="P9" s="6"/>
      <c r="Q9" s="6">
        <f t="shared" ref="Q9:Q20" si="2">N9+O9+P9</f>
        <v>3000</v>
      </c>
      <c r="R9" s="6">
        <v>3000</v>
      </c>
      <c r="S9" s="6">
        <f t="shared" ref="S9:S12" si="3">Q9-R9</f>
        <v>0</v>
      </c>
      <c r="T9" s="6"/>
    </row>
    <row r="10" spans="1:21" x14ac:dyDescent="0.25">
      <c r="A10" s="6">
        <v>4</v>
      </c>
      <c r="B10" s="9" t="s">
        <v>31</v>
      </c>
      <c r="C10" s="6"/>
      <c r="D10" s="6"/>
      <c r="E10" s="6"/>
      <c r="F10" s="6">
        <f t="shared" si="0"/>
        <v>0</v>
      </c>
      <c r="G10" s="6"/>
      <c r="H10" s="6">
        <f t="shared" si="1"/>
        <v>0</v>
      </c>
      <c r="I10" s="6"/>
      <c r="L10" s="6" t="s">
        <v>36</v>
      </c>
      <c r="M10" s="6" t="s">
        <v>53</v>
      </c>
      <c r="N10" s="6"/>
      <c r="O10" s="6"/>
      <c r="P10" s="6"/>
      <c r="Q10" s="6">
        <f t="shared" si="2"/>
        <v>0</v>
      </c>
      <c r="R10" s="6"/>
      <c r="S10" s="6">
        <f t="shared" si="3"/>
        <v>0</v>
      </c>
      <c r="T10" s="6"/>
    </row>
    <row r="11" spans="1:21" x14ac:dyDescent="0.25">
      <c r="A11" s="6">
        <v>5</v>
      </c>
      <c r="B11" s="8" t="s">
        <v>28</v>
      </c>
      <c r="C11" s="6"/>
      <c r="D11" s="6">
        <v>3500</v>
      </c>
      <c r="E11" s="6"/>
      <c r="F11" s="6">
        <f t="shared" si="0"/>
        <v>3500</v>
      </c>
      <c r="G11" s="6">
        <v>3500</v>
      </c>
      <c r="H11" s="6">
        <f t="shared" si="1"/>
        <v>0</v>
      </c>
      <c r="I11" s="6"/>
      <c r="L11" s="6" t="s">
        <v>37</v>
      </c>
      <c r="M11" s="6" t="s">
        <v>40</v>
      </c>
      <c r="N11" s="6"/>
      <c r="O11" s="6">
        <v>5000</v>
      </c>
      <c r="P11" s="6"/>
      <c r="Q11" s="6">
        <f t="shared" si="2"/>
        <v>5000</v>
      </c>
      <c r="R11" s="6">
        <v>5000</v>
      </c>
      <c r="S11" s="6">
        <f t="shared" si="3"/>
        <v>0</v>
      </c>
      <c r="T11" s="6"/>
    </row>
    <row r="12" spans="1:21" x14ac:dyDescent="0.25">
      <c r="A12" s="6">
        <v>6</v>
      </c>
      <c r="B12" s="6" t="s">
        <v>29</v>
      </c>
      <c r="C12" s="6"/>
      <c r="D12" s="6">
        <v>3500</v>
      </c>
      <c r="E12" s="6"/>
      <c r="F12" s="6">
        <f t="shared" si="0"/>
        <v>3500</v>
      </c>
      <c r="G12" s="6">
        <f>900+2600</f>
        <v>3500</v>
      </c>
      <c r="H12" s="6">
        <f>F12-G12</f>
        <v>0</v>
      </c>
      <c r="I12" s="6"/>
      <c r="J12" t="s">
        <v>66</v>
      </c>
      <c r="L12" s="6">
        <v>5</v>
      </c>
      <c r="M12" s="9" t="s">
        <v>31</v>
      </c>
      <c r="N12" s="6"/>
      <c r="O12" s="6"/>
      <c r="P12" s="6"/>
      <c r="Q12" s="6">
        <f t="shared" si="2"/>
        <v>0</v>
      </c>
      <c r="R12" s="6"/>
      <c r="S12" s="6">
        <f t="shared" si="3"/>
        <v>0</v>
      </c>
      <c r="T12" s="6"/>
    </row>
    <row r="13" spans="1:21" x14ac:dyDescent="0.25">
      <c r="A13" s="6">
        <v>7</v>
      </c>
      <c r="B13" s="8" t="s">
        <v>52</v>
      </c>
      <c r="C13" s="6"/>
      <c r="D13" s="6">
        <v>3500</v>
      </c>
      <c r="E13" s="6"/>
      <c r="F13" s="6">
        <f t="shared" si="0"/>
        <v>3500</v>
      </c>
      <c r="G13" s="9">
        <v>3500</v>
      </c>
      <c r="H13" s="6">
        <f t="shared" si="1"/>
        <v>0</v>
      </c>
      <c r="I13" s="6"/>
      <c r="L13" s="6">
        <v>6</v>
      </c>
      <c r="M13" s="6" t="s">
        <v>54</v>
      </c>
      <c r="N13" s="6"/>
      <c r="O13" s="6">
        <v>4000</v>
      </c>
      <c r="P13" s="6"/>
      <c r="Q13" s="6">
        <f t="shared" si="2"/>
        <v>4000</v>
      </c>
      <c r="R13" s="6">
        <v>4000</v>
      </c>
      <c r="S13" s="6">
        <f>Q13-R13</f>
        <v>0</v>
      </c>
      <c r="T13" s="6"/>
    </row>
    <row r="14" spans="1:21" x14ac:dyDescent="0.25">
      <c r="A14" s="6">
        <v>8</v>
      </c>
      <c r="B14" s="10" t="s">
        <v>30</v>
      </c>
      <c r="C14" s="6"/>
      <c r="D14" s="6">
        <v>3500</v>
      </c>
      <c r="E14" s="6"/>
      <c r="F14" s="6">
        <f t="shared" si="0"/>
        <v>3500</v>
      </c>
      <c r="G14" s="6">
        <v>3500</v>
      </c>
      <c r="H14" s="6">
        <f>F14-G14</f>
        <v>0</v>
      </c>
      <c r="I14" s="6"/>
      <c r="J14" t="s">
        <v>68</v>
      </c>
      <c r="L14" s="6">
        <v>7</v>
      </c>
      <c r="M14" s="9" t="s">
        <v>31</v>
      </c>
      <c r="N14" s="6"/>
      <c r="O14" s="6"/>
      <c r="P14" s="6"/>
      <c r="Q14" s="6">
        <f t="shared" si="2"/>
        <v>0</v>
      </c>
      <c r="R14" s="9"/>
      <c r="S14" s="6">
        <f t="shared" ref="S14" si="4">Q14-R14</f>
        <v>0</v>
      </c>
      <c r="T14" s="6"/>
    </row>
    <row r="15" spans="1:21" x14ac:dyDescent="0.25">
      <c r="A15" s="6">
        <v>9</v>
      </c>
      <c r="B15" s="9" t="s">
        <v>31</v>
      </c>
      <c r="C15" s="6"/>
      <c r="D15" s="6"/>
      <c r="E15" s="6"/>
      <c r="F15" s="6">
        <f t="shared" si="0"/>
        <v>0</v>
      </c>
      <c r="G15" s="6"/>
      <c r="H15" s="6">
        <f t="shared" si="1"/>
        <v>0</v>
      </c>
      <c r="I15" s="6"/>
      <c r="L15" s="6">
        <v>8</v>
      </c>
      <c r="M15" s="29" t="s">
        <v>55</v>
      </c>
      <c r="N15" s="6"/>
      <c r="O15" s="6"/>
      <c r="P15" s="6"/>
      <c r="Q15" s="6">
        <f t="shared" si="2"/>
        <v>0</v>
      </c>
      <c r="R15" s="6"/>
      <c r="S15" s="6">
        <f>Q15-R15</f>
        <v>0</v>
      </c>
      <c r="T15" s="6"/>
      <c r="U15" t="s">
        <v>50</v>
      </c>
    </row>
    <row r="16" spans="1:21" x14ac:dyDescent="0.25">
      <c r="A16" s="6">
        <v>10</v>
      </c>
      <c r="B16" s="6" t="s">
        <v>49</v>
      </c>
      <c r="C16" s="6"/>
      <c r="D16" s="6">
        <v>7000</v>
      </c>
      <c r="E16" s="6"/>
      <c r="F16" s="6">
        <f t="shared" si="0"/>
        <v>7000</v>
      </c>
      <c r="G16" s="6">
        <f>7000</f>
        <v>7000</v>
      </c>
      <c r="H16" s="6">
        <f t="shared" si="1"/>
        <v>0</v>
      </c>
      <c r="I16" s="6"/>
      <c r="L16" s="6">
        <v>9</v>
      </c>
      <c r="M16" s="6" t="s">
        <v>56</v>
      </c>
      <c r="N16" s="6"/>
      <c r="O16" s="6">
        <v>4000</v>
      </c>
      <c r="P16" s="6"/>
      <c r="Q16" s="6">
        <f t="shared" si="2"/>
        <v>4000</v>
      </c>
      <c r="R16" s="6">
        <f>4000</f>
        <v>4000</v>
      </c>
      <c r="S16" s="6">
        <f t="shared" ref="S16:S20" si="5">Q16-R16</f>
        <v>0</v>
      </c>
      <c r="T16" s="6"/>
      <c r="U16" t="s">
        <v>50</v>
      </c>
    </row>
    <row r="17" spans="1:20" x14ac:dyDescent="0.25">
      <c r="A17" s="6">
        <v>11</v>
      </c>
      <c r="B17" s="6" t="s">
        <v>32</v>
      </c>
      <c r="C17" s="6"/>
      <c r="D17" s="6">
        <v>7000</v>
      </c>
      <c r="E17" s="6"/>
      <c r="F17" s="6">
        <f t="shared" si="0"/>
        <v>7000</v>
      </c>
      <c r="G17" s="6">
        <v>7000</v>
      </c>
      <c r="H17" s="6">
        <f t="shared" si="1"/>
        <v>0</v>
      </c>
      <c r="I17" s="6"/>
      <c r="L17" s="6">
        <v>10</v>
      </c>
      <c r="M17" s="9" t="s">
        <v>31</v>
      </c>
      <c r="N17" s="6"/>
      <c r="O17" s="6"/>
      <c r="P17" s="6"/>
      <c r="Q17" s="6">
        <f t="shared" si="2"/>
        <v>0</v>
      </c>
      <c r="R17" s="6"/>
      <c r="S17" s="6">
        <f t="shared" si="5"/>
        <v>0</v>
      </c>
      <c r="T17" s="6"/>
    </row>
    <row r="18" spans="1:20" x14ac:dyDescent="0.25">
      <c r="A18" s="6" t="s">
        <v>41</v>
      </c>
      <c r="B18" s="6" t="s">
        <v>33</v>
      </c>
      <c r="C18" s="6"/>
      <c r="D18" s="6">
        <v>7000</v>
      </c>
      <c r="E18" s="6"/>
      <c r="F18" s="6">
        <f t="shared" si="0"/>
        <v>7000</v>
      </c>
      <c r="G18" s="6">
        <v>7000</v>
      </c>
      <c r="H18" s="6">
        <f t="shared" si="1"/>
        <v>0</v>
      </c>
      <c r="I18" s="6"/>
      <c r="L18" s="6">
        <v>11</v>
      </c>
      <c r="M18" s="6" t="s">
        <v>57</v>
      </c>
      <c r="N18" s="6"/>
      <c r="O18" s="6">
        <v>1000</v>
      </c>
      <c r="P18" s="6"/>
      <c r="Q18" s="6">
        <f t="shared" si="2"/>
        <v>1000</v>
      </c>
      <c r="R18" s="6">
        <f>1000</f>
        <v>1000</v>
      </c>
      <c r="S18" s="6">
        <f t="shared" si="5"/>
        <v>0</v>
      </c>
      <c r="T18" s="6"/>
    </row>
    <row r="19" spans="1:20" x14ac:dyDescent="0.25">
      <c r="A19" s="6"/>
      <c r="B19" s="11" t="s">
        <v>9</v>
      </c>
      <c r="C19" s="11">
        <f t="shared" ref="C19:I19" si="6">SUM(C7:C18)</f>
        <v>0</v>
      </c>
      <c r="D19" s="7">
        <f t="shared" si="6"/>
        <v>55000</v>
      </c>
      <c r="E19" s="6">
        <f t="shared" si="6"/>
        <v>0</v>
      </c>
      <c r="F19" s="6">
        <f t="shared" si="6"/>
        <v>55000</v>
      </c>
      <c r="G19" s="7">
        <f t="shared" si="6"/>
        <v>55000</v>
      </c>
      <c r="H19" s="7">
        <f t="shared" si="6"/>
        <v>0</v>
      </c>
      <c r="I19" s="7">
        <f t="shared" si="6"/>
        <v>0</v>
      </c>
      <c r="L19" s="6">
        <v>12</v>
      </c>
      <c r="M19" s="6" t="s">
        <v>58</v>
      </c>
      <c r="N19" s="6"/>
      <c r="O19" s="6">
        <v>3000</v>
      </c>
      <c r="P19" s="6">
        <v>1000</v>
      </c>
      <c r="Q19" s="6">
        <f t="shared" si="2"/>
        <v>4000</v>
      </c>
      <c r="R19" s="6">
        <f>2950</f>
        <v>2950</v>
      </c>
      <c r="S19" s="6">
        <f t="shared" si="5"/>
        <v>1050</v>
      </c>
      <c r="T19" s="6"/>
    </row>
    <row r="20" spans="1:20" x14ac:dyDescent="0.25">
      <c r="L20" s="6"/>
      <c r="M20" s="8"/>
      <c r="N20" s="6"/>
      <c r="O20" s="6"/>
      <c r="P20" s="6"/>
      <c r="Q20" s="6">
        <f t="shared" si="2"/>
        <v>0</v>
      </c>
      <c r="R20" s="6"/>
      <c r="S20" s="6">
        <f t="shared" si="5"/>
        <v>0</v>
      </c>
      <c r="T20" s="6"/>
    </row>
    <row r="21" spans="1:20" ht="18.75" x14ac:dyDescent="0.3">
      <c r="B21" s="12" t="s">
        <v>10</v>
      </c>
      <c r="C21" s="13"/>
      <c r="D21" s="13"/>
      <c r="E21" s="13"/>
      <c r="F21" s="13"/>
      <c r="G21" s="14"/>
      <c r="H21" s="14"/>
      <c r="L21" s="6"/>
      <c r="M21" s="11" t="s">
        <v>9</v>
      </c>
      <c r="N21" s="11">
        <f t="shared" ref="N21:T21" si="7">SUM(N8:N20)</f>
        <v>0</v>
      </c>
      <c r="O21" s="7">
        <f t="shared" si="7"/>
        <v>23000</v>
      </c>
      <c r="P21" s="6">
        <f t="shared" si="7"/>
        <v>1000</v>
      </c>
      <c r="Q21" s="6">
        <f t="shared" si="7"/>
        <v>24000</v>
      </c>
      <c r="R21" s="7">
        <f t="shared" si="7"/>
        <v>22950</v>
      </c>
      <c r="S21" s="7">
        <f t="shared" si="7"/>
        <v>1050</v>
      </c>
      <c r="T21" s="7">
        <f t="shared" si="7"/>
        <v>0</v>
      </c>
    </row>
    <row r="22" spans="1:20" ht="15.75" x14ac:dyDescent="0.25">
      <c r="B22" s="15" t="s">
        <v>11</v>
      </c>
      <c r="C22" s="15" t="s">
        <v>12</v>
      </c>
      <c r="D22" s="15" t="s">
        <v>13</v>
      </c>
      <c r="E22" s="15" t="s">
        <v>14</v>
      </c>
      <c r="F22" s="15" t="s">
        <v>15</v>
      </c>
      <c r="G22" s="15" t="s">
        <v>16</v>
      </c>
      <c r="H22" s="15" t="s">
        <v>13</v>
      </c>
      <c r="I22" s="15" t="s">
        <v>14</v>
      </c>
    </row>
    <row r="23" spans="1:20" x14ac:dyDescent="0.25">
      <c r="A23" s="10"/>
      <c r="B23" s="8" t="s">
        <v>22</v>
      </c>
      <c r="C23">
        <f>D19</f>
        <v>55000</v>
      </c>
      <c r="D23" s="16"/>
      <c r="E23" s="17"/>
      <c r="F23" s="18" t="s">
        <v>22</v>
      </c>
      <c r="G23" s="17">
        <f>G19</f>
        <v>55000</v>
      </c>
      <c r="H23" s="16"/>
      <c r="I23" s="8"/>
    </row>
    <row r="24" spans="1:20" x14ac:dyDescent="0.25">
      <c r="B24" s="8" t="s">
        <v>17</v>
      </c>
      <c r="C24" s="17"/>
      <c r="D24" s="8"/>
      <c r="E24" s="8"/>
      <c r="F24" s="8" t="s">
        <v>17</v>
      </c>
      <c r="G24" s="17"/>
      <c r="H24" s="8"/>
      <c r="I24" s="8"/>
      <c r="L24" s="10"/>
      <c r="P24" s="6"/>
    </row>
    <row r="25" spans="1:20" ht="18.75" x14ac:dyDescent="0.3">
      <c r="B25" s="8" t="s">
        <v>2</v>
      </c>
      <c r="C25" s="8"/>
      <c r="D25" s="8"/>
      <c r="E25" s="8"/>
      <c r="F25" s="8"/>
      <c r="G25" s="17"/>
      <c r="H25" s="17"/>
      <c r="I25" s="8"/>
      <c r="M25" s="12" t="s">
        <v>10</v>
      </c>
      <c r="N25" s="13"/>
      <c r="O25" s="13"/>
      <c r="P25" s="13"/>
      <c r="Q25" s="13"/>
      <c r="R25" s="14"/>
      <c r="S25" s="14"/>
    </row>
    <row r="26" spans="1:20" ht="15.75" x14ac:dyDescent="0.25">
      <c r="B26" s="8" t="s">
        <v>18</v>
      </c>
      <c r="C26" s="8"/>
      <c r="D26" s="8"/>
      <c r="E26" s="8"/>
      <c r="F26" s="8" t="s">
        <v>18</v>
      </c>
      <c r="G26" s="17"/>
      <c r="H26" s="17"/>
      <c r="I26" s="8"/>
      <c r="M26" s="15" t="s">
        <v>11</v>
      </c>
      <c r="N26" s="15" t="s">
        <v>12</v>
      </c>
      <c r="O26" s="15" t="s">
        <v>13</v>
      </c>
      <c r="P26" s="15" t="s">
        <v>14</v>
      </c>
      <c r="Q26" s="15" t="s">
        <v>15</v>
      </c>
      <c r="R26" s="15" t="s">
        <v>16</v>
      </c>
      <c r="S26" s="15" t="s">
        <v>13</v>
      </c>
      <c r="T26" s="15" t="s">
        <v>14</v>
      </c>
    </row>
    <row r="27" spans="1:20" x14ac:dyDescent="0.25">
      <c r="B27" s="8" t="s">
        <v>19</v>
      </c>
      <c r="C27" s="16">
        <v>0.1</v>
      </c>
      <c r="D27" s="8">
        <f>C27*C23</f>
        <v>5500</v>
      </c>
      <c r="E27" s="8"/>
      <c r="F27" s="8" t="s">
        <v>19</v>
      </c>
      <c r="G27" s="16">
        <v>0.1</v>
      </c>
      <c r="H27" s="8">
        <f>C27*C23</f>
        <v>5500</v>
      </c>
      <c r="I27" s="8"/>
      <c r="M27" s="8" t="s">
        <v>22</v>
      </c>
      <c r="N27">
        <f>O21</f>
        <v>23000</v>
      </c>
      <c r="O27" s="16"/>
      <c r="P27" s="17"/>
      <c r="Q27" s="18" t="s">
        <v>22</v>
      </c>
      <c r="R27" s="17">
        <f>R21</f>
        <v>22950</v>
      </c>
      <c r="S27" s="16"/>
      <c r="T27" s="8"/>
    </row>
    <row r="28" spans="1:20" x14ac:dyDescent="0.25">
      <c r="B28" s="19" t="s">
        <v>20</v>
      </c>
      <c r="C28" s="8"/>
      <c r="D28" s="8"/>
      <c r="E28" s="8"/>
      <c r="F28" s="19" t="s">
        <v>20</v>
      </c>
      <c r="G28" s="8"/>
      <c r="H28" s="8"/>
      <c r="I28" s="8"/>
      <c r="M28" s="8" t="s">
        <v>17</v>
      </c>
      <c r="N28" s="17"/>
      <c r="O28" s="8"/>
      <c r="P28" s="8"/>
      <c r="Q28" s="8" t="s">
        <v>17</v>
      </c>
      <c r="R28" s="17"/>
      <c r="S28" s="8"/>
      <c r="T28" s="8"/>
    </row>
    <row r="29" spans="1:20" x14ac:dyDescent="0.25">
      <c r="B29" s="20" t="s">
        <v>67</v>
      </c>
      <c r="C29" s="16"/>
      <c r="D29" s="8">
        <v>2600</v>
      </c>
      <c r="E29" s="8"/>
      <c r="F29" s="20" t="s">
        <v>67</v>
      </c>
      <c r="G29" s="16"/>
      <c r="H29" s="8">
        <v>2600</v>
      </c>
      <c r="I29" s="8"/>
      <c r="M29" s="8" t="s">
        <v>2</v>
      </c>
      <c r="N29" s="8"/>
      <c r="O29" s="8"/>
      <c r="P29" s="8"/>
      <c r="Q29" s="8"/>
      <c r="R29" s="17"/>
      <c r="S29" s="17"/>
      <c r="T29" s="8"/>
    </row>
    <row r="30" spans="1:20" x14ac:dyDescent="0.25">
      <c r="B30" s="6" t="s">
        <v>51</v>
      </c>
      <c r="C30" s="6"/>
      <c r="D30" s="6">
        <v>1000</v>
      </c>
      <c r="E30" s="6"/>
      <c r="F30" s="6" t="s">
        <v>51</v>
      </c>
      <c r="G30" s="6"/>
      <c r="H30" s="6">
        <v>1000</v>
      </c>
      <c r="I30" s="8"/>
      <c r="M30" s="8" t="s">
        <v>18</v>
      </c>
      <c r="N30" s="8"/>
      <c r="O30" s="8"/>
      <c r="P30" s="8"/>
      <c r="Q30" s="8" t="s">
        <v>18</v>
      </c>
      <c r="R30" s="17"/>
      <c r="S30" s="17"/>
      <c r="T30" s="8"/>
    </row>
    <row r="31" spans="1:20" x14ac:dyDescent="0.25">
      <c r="B31" s="20" t="s">
        <v>59</v>
      </c>
      <c r="C31" s="8"/>
      <c r="D31" s="8">
        <v>46265</v>
      </c>
      <c r="E31" s="8"/>
      <c r="F31" s="20" t="s">
        <v>59</v>
      </c>
      <c r="G31" s="8"/>
      <c r="H31" s="8">
        <v>46265</v>
      </c>
      <c r="I31" s="8"/>
      <c r="M31" s="8" t="s">
        <v>19</v>
      </c>
      <c r="N31" s="16">
        <v>0.1</v>
      </c>
      <c r="O31" s="8">
        <f>N31*N27</f>
        <v>2300</v>
      </c>
      <c r="P31" s="8"/>
      <c r="Q31" s="8" t="s">
        <v>19</v>
      </c>
      <c r="R31" s="16">
        <v>0.1</v>
      </c>
      <c r="S31" s="8">
        <f>N31*N27</f>
        <v>2300</v>
      </c>
      <c r="T31" s="8"/>
    </row>
    <row r="32" spans="1:20" x14ac:dyDescent="0.25">
      <c r="B32" s="20" t="s">
        <v>63</v>
      </c>
      <c r="C32" s="8"/>
      <c r="D32" s="8">
        <v>4055</v>
      </c>
      <c r="E32" s="8"/>
      <c r="F32" s="20" t="s">
        <v>63</v>
      </c>
      <c r="G32" s="8"/>
      <c r="H32" s="8">
        <v>4055</v>
      </c>
      <c r="I32" s="8"/>
      <c r="M32" s="19" t="s">
        <v>20</v>
      </c>
      <c r="N32" s="8"/>
      <c r="O32" s="8"/>
      <c r="P32" s="8"/>
      <c r="Q32" s="19" t="s">
        <v>20</v>
      </c>
      <c r="R32" s="8"/>
      <c r="S32" s="8"/>
      <c r="T32" s="8"/>
    </row>
    <row r="33" spans="2:20" x14ac:dyDescent="0.25">
      <c r="B33" s="20" t="s">
        <v>69</v>
      </c>
      <c r="C33" s="17"/>
      <c r="D33" s="17">
        <v>3500</v>
      </c>
      <c r="E33" s="17"/>
      <c r="F33" s="20" t="s">
        <v>69</v>
      </c>
      <c r="G33" s="17"/>
      <c r="H33" s="17">
        <v>3500</v>
      </c>
      <c r="I33" s="8"/>
      <c r="M33" s="20" t="s">
        <v>61</v>
      </c>
      <c r="N33" s="16"/>
      <c r="O33" s="8">
        <v>4000</v>
      </c>
      <c r="P33" s="8"/>
      <c r="Q33" s="20" t="s">
        <v>60</v>
      </c>
      <c r="R33" s="16"/>
      <c r="S33" s="8">
        <v>4000</v>
      </c>
      <c r="T33" s="8"/>
    </row>
    <row r="34" spans="2:20" x14ac:dyDescent="0.25">
      <c r="B34" s="21" t="s">
        <v>9</v>
      </c>
      <c r="C34" s="24">
        <f>C23+C24+C25-D27</f>
        <v>49500</v>
      </c>
      <c r="D34" s="21">
        <f>SUM(D29:D33)</f>
        <v>57420</v>
      </c>
      <c r="E34" s="22">
        <f>C34-D34</f>
        <v>-7920</v>
      </c>
      <c r="F34" s="23"/>
      <c r="G34" s="22">
        <f>G23+G24-H27</f>
        <v>49500</v>
      </c>
      <c r="H34" s="22">
        <f>SUM(H29:H33)</f>
        <v>57420</v>
      </c>
      <c r="I34" s="22">
        <f>G34-H34</f>
        <v>-7920</v>
      </c>
      <c r="M34" s="6" t="s">
        <v>62</v>
      </c>
      <c r="N34" s="6"/>
      <c r="O34" s="6">
        <v>16600</v>
      </c>
      <c r="P34" s="6"/>
      <c r="Q34" s="6" t="s">
        <v>62</v>
      </c>
      <c r="R34" s="6"/>
      <c r="S34" s="6">
        <v>16600</v>
      </c>
      <c r="T34" s="8"/>
    </row>
    <row r="35" spans="2:20" x14ac:dyDescent="0.25">
      <c r="B35" s="25" t="s">
        <v>43</v>
      </c>
      <c r="C35" s="26"/>
      <c r="D35" s="26" t="s">
        <v>44</v>
      </c>
      <c r="E35" s="27"/>
      <c r="F35" s="25"/>
      <c r="G35" s="25" t="s">
        <v>45</v>
      </c>
      <c r="M35" s="20"/>
      <c r="N35" s="8"/>
      <c r="P35" s="8"/>
      <c r="Q35" s="20"/>
      <c r="R35" s="8"/>
      <c r="S35" s="8"/>
      <c r="T35" s="8"/>
    </row>
    <row r="36" spans="2:20" x14ac:dyDescent="0.25">
      <c r="B36" s="25" t="s">
        <v>46</v>
      </c>
      <c r="C36" s="26"/>
      <c r="D36" s="26" t="s">
        <v>47</v>
      </c>
      <c r="E36" s="27"/>
      <c r="F36" s="25"/>
      <c r="G36" s="25" t="s">
        <v>48</v>
      </c>
      <c r="M36" s="20"/>
      <c r="N36" s="8"/>
      <c r="O36" s="8"/>
      <c r="P36" s="8"/>
      <c r="Q36" s="20"/>
      <c r="R36" s="8"/>
      <c r="S36" s="8"/>
      <c r="T36" s="8"/>
    </row>
    <row r="37" spans="2:20" x14ac:dyDescent="0.25">
      <c r="M37" s="20"/>
      <c r="N37" s="17"/>
      <c r="O37" s="17"/>
      <c r="P37" s="17"/>
      <c r="Q37" s="20"/>
      <c r="R37" s="17"/>
      <c r="S37" s="17"/>
      <c r="T37" s="8"/>
    </row>
    <row r="38" spans="2:20" x14ac:dyDescent="0.25">
      <c r="I38" s="28">
        <f>E34+P38</f>
        <v>-7820</v>
      </c>
      <c r="M38" s="21" t="s">
        <v>9</v>
      </c>
      <c r="N38" s="24">
        <f>N27+N28+N29-O31</f>
        <v>20700</v>
      </c>
      <c r="O38" s="21">
        <f>SUM(O33:O37)</f>
        <v>20600</v>
      </c>
      <c r="P38" s="22">
        <f>N38-O38</f>
        <v>100</v>
      </c>
      <c r="Q38" s="23"/>
      <c r="R38" s="22">
        <f>R27+R28-S31</f>
        <v>20650</v>
      </c>
      <c r="S38" s="22">
        <f>SUM(S33:S37)</f>
        <v>20600</v>
      </c>
      <c r="T38" s="22">
        <f>R38-S38</f>
        <v>50</v>
      </c>
    </row>
    <row r="40" spans="2:20" x14ac:dyDescent="0.25">
      <c r="M40" s="25" t="s">
        <v>43</v>
      </c>
      <c r="N40" s="26"/>
      <c r="O40" s="26" t="s">
        <v>44</v>
      </c>
      <c r="P40" s="27"/>
      <c r="Q40" s="25"/>
      <c r="R40" s="25" t="s">
        <v>45</v>
      </c>
    </row>
    <row r="41" spans="2:20" x14ac:dyDescent="0.25">
      <c r="M41" s="25" t="s">
        <v>46</v>
      </c>
      <c r="N41" s="26"/>
      <c r="O41" s="26" t="s">
        <v>47</v>
      </c>
      <c r="P41" s="27"/>
      <c r="Q41" s="25"/>
      <c r="R41" s="25" t="s">
        <v>48</v>
      </c>
    </row>
    <row r="50" spans="10:18" x14ac:dyDescent="0.25">
      <c r="J50" s="6"/>
      <c r="K50" s="8"/>
      <c r="L50" s="6"/>
      <c r="M50" s="6"/>
      <c r="N50" s="6"/>
      <c r="O50" s="6">
        <f>L50+M50+N50</f>
        <v>0</v>
      </c>
      <c r="P50" s="6"/>
      <c r="Q50" s="6">
        <f>O50-P50</f>
        <v>0</v>
      </c>
      <c r="R50" s="6"/>
    </row>
    <row r="51" spans="10:18" x14ac:dyDescent="0.25">
      <c r="J51" s="6"/>
      <c r="K51" s="6"/>
      <c r="L51" s="6"/>
      <c r="M51" s="6"/>
      <c r="N51" s="6"/>
      <c r="O51" s="6">
        <f>L51+M51+N51</f>
        <v>0</v>
      </c>
      <c r="P51" s="6"/>
      <c r="Q51" s="6">
        <f>O51-P51</f>
        <v>0</v>
      </c>
      <c r="R51" s="6"/>
    </row>
    <row r="52" spans="10:18" x14ac:dyDescent="0.25">
      <c r="J52" s="6"/>
      <c r="K52" s="8"/>
      <c r="L52" s="6"/>
      <c r="M52" s="6"/>
      <c r="N52" s="6"/>
      <c r="O52" s="6">
        <f>L52+M52+N52</f>
        <v>0</v>
      </c>
      <c r="P52" s="6"/>
      <c r="Q52" s="6">
        <f>O52-P52</f>
        <v>0</v>
      </c>
      <c r="R52" s="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52"/>
  <sheetViews>
    <sheetView workbookViewId="0">
      <selection activeCell="J20" sqref="J20"/>
    </sheetView>
  </sheetViews>
  <sheetFormatPr defaultRowHeight="15" x14ac:dyDescent="0.25"/>
  <sheetData>
    <row r="3" spans="1:21" ht="18.75" x14ac:dyDescent="0.25">
      <c r="D3" s="1" t="s">
        <v>23</v>
      </c>
      <c r="E3" s="2"/>
      <c r="F3" s="3"/>
      <c r="G3" s="4"/>
    </row>
    <row r="4" spans="1:21" ht="18.75" x14ac:dyDescent="0.25">
      <c r="D4" s="1" t="s">
        <v>0</v>
      </c>
      <c r="E4" s="1"/>
      <c r="F4" s="5"/>
      <c r="G4" s="5"/>
      <c r="O4" s="1" t="s">
        <v>24</v>
      </c>
      <c r="P4" s="2"/>
      <c r="Q4" s="3"/>
      <c r="R4" s="4"/>
    </row>
    <row r="5" spans="1:21" ht="18.75" x14ac:dyDescent="0.25">
      <c r="D5" s="1" t="s">
        <v>64</v>
      </c>
      <c r="E5" s="1"/>
      <c r="F5" s="5"/>
      <c r="G5" s="5"/>
      <c r="O5" s="1" t="s">
        <v>0</v>
      </c>
      <c r="P5" s="1"/>
      <c r="Q5" s="5"/>
      <c r="R5" s="5"/>
    </row>
    <row r="6" spans="1:21" ht="18.75" x14ac:dyDescent="0.25">
      <c r="A6" s="6" t="s">
        <v>25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O6" s="1" t="s">
        <v>64</v>
      </c>
      <c r="P6" s="1"/>
      <c r="Q6" s="5"/>
      <c r="R6" s="5"/>
    </row>
    <row r="7" spans="1:21" x14ac:dyDescent="0.25">
      <c r="A7" s="6">
        <v>1</v>
      </c>
      <c r="B7" s="8" t="s">
        <v>26</v>
      </c>
      <c r="C7" s="6"/>
      <c r="D7" s="6">
        <v>7000</v>
      </c>
      <c r="E7" s="6">
        <f>'FEBRUARY 21'!H7:H19</f>
        <v>0</v>
      </c>
      <c r="F7" s="6">
        <f>C7+D7+E7</f>
        <v>7000</v>
      </c>
      <c r="G7" s="6">
        <v>7000</v>
      </c>
      <c r="H7" s="6">
        <f>F7-G7</f>
        <v>0</v>
      </c>
      <c r="I7" s="6"/>
      <c r="L7" s="6"/>
      <c r="M7" s="7" t="s">
        <v>1</v>
      </c>
      <c r="N7" s="7" t="s">
        <v>2</v>
      </c>
      <c r="O7" s="7" t="s">
        <v>3</v>
      </c>
      <c r="P7" s="7" t="s">
        <v>4</v>
      </c>
      <c r="Q7" s="7" t="s">
        <v>5</v>
      </c>
      <c r="R7" s="7" t="s">
        <v>6</v>
      </c>
      <c r="S7" s="7" t="s">
        <v>7</v>
      </c>
      <c r="T7" s="7" t="s">
        <v>8</v>
      </c>
    </row>
    <row r="8" spans="1:21" x14ac:dyDescent="0.25">
      <c r="A8" s="6" t="s">
        <v>42</v>
      </c>
      <c r="B8" s="6" t="s">
        <v>27</v>
      </c>
      <c r="C8" s="6"/>
      <c r="D8" s="6">
        <v>13000</v>
      </c>
      <c r="E8" s="6">
        <f>'FEBRUARY 21'!H8:H20</f>
        <v>0</v>
      </c>
      <c r="F8" s="6">
        <f t="shared" ref="F8:F18" si="0">C8+D8+E8</f>
        <v>13000</v>
      </c>
      <c r="G8" s="6">
        <f>13000</f>
        <v>13000</v>
      </c>
      <c r="H8" s="6">
        <f t="shared" ref="H8:H18" si="1">F8-G8</f>
        <v>0</v>
      </c>
      <c r="I8" s="6"/>
      <c r="L8" s="6" t="s">
        <v>34</v>
      </c>
      <c r="M8" s="8" t="s">
        <v>38</v>
      </c>
      <c r="N8" s="6"/>
      <c r="O8" s="6">
        <v>3000</v>
      </c>
      <c r="P8" s="6">
        <f>'FEBRUARY 21'!S8:S20</f>
        <v>0</v>
      </c>
      <c r="Q8" s="6">
        <f>N8+O8+P8</f>
        <v>3000</v>
      </c>
      <c r="R8" s="6"/>
      <c r="S8" s="6">
        <f>Q8-R8</f>
        <v>3000</v>
      </c>
      <c r="T8" s="6"/>
    </row>
    <row r="9" spans="1:21" x14ac:dyDescent="0.25">
      <c r="A9" s="6"/>
      <c r="B9" s="6"/>
      <c r="C9" s="6"/>
      <c r="D9" s="6"/>
      <c r="E9" s="6">
        <f>'FEBRUARY 21'!H9:H21</f>
        <v>0</v>
      </c>
      <c r="F9" s="6">
        <f t="shared" si="0"/>
        <v>0</v>
      </c>
      <c r="G9" s="6"/>
      <c r="H9" s="6">
        <f t="shared" si="1"/>
        <v>0</v>
      </c>
      <c r="I9" s="6"/>
      <c r="L9" s="6" t="s">
        <v>35</v>
      </c>
      <c r="M9" s="6" t="s">
        <v>39</v>
      </c>
      <c r="N9" s="6"/>
      <c r="O9" s="6">
        <v>3000</v>
      </c>
      <c r="P9" s="6">
        <f>'FEBRUARY 21'!S9:S21</f>
        <v>0</v>
      </c>
      <c r="Q9" s="6">
        <f t="shared" ref="Q9:Q20" si="2">N9+O9+P9</f>
        <v>3000</v>
      </c>
      <c r="R9" s="6"/>
      <c r="S9" s="6">
        <f t="shared" ref="S9:S12" si="3">Q9-R9</f>
        <v>3000</v>
      </c>
      <c r="T9" s="6"/>
    </row>
    <row r="10" spans="1:21" x14ac:dyDescent="0.25">
      <c r="A10" s="6">
        <v>4</v>
      </c>
      <c r="B10" s="8" t="s">
        <v>52</v>
      </c>
      <c r="C10" s="6"/>
      <c r="D10" s="6"/>
      <c r="E10" s="6">
        <f>'FEBRUARY 21'!H10:H22</f>
        <v>0</v>
      </c>
      <c r="F10" s="6">
        <f t="shared" si="0"/>
        <v>0</v>
      </c>
      <c r="G10" s="6"/>
      <c r="H10" s="6">
        <f t="shared" si="1"/>
        <v>0</v>
      </c>
      <c r="I10" s="6"/>
      <c r="J10" t="s">
        <v>50</v>
      </c>
      <c r="L10" s="6" t="s">
        <v>36</v>
      </c>
      <c r="M10" s="6" t="s">
        <v>53</v>
      </c>
      <c r="N10" s="6"/>
      <c r="O10" s="6"/>
      <c r="P10" s="6">
        <f>'FEBRUARY 21'!S10:S22</f>
        <v>0</v>
      </c>
      <c r="Q10" s="6">
        <f t="shared" si="2"/>
        <v>0</v>
      </c>
      <c r="R10" s="6"/>
      <c r="S10" s="6">
        <f t="shared" si="3"/>
        <v>0</v>
      </c>
      <c r="T10" s="6"/>
    </row>
    <row r="11" spans="1:21" x14ac:dyDescent="0.25">
      <c r="A11" s="6">
        <v>5</v>
      </c>
      <c r="B11" s="8" t="s">
        <v>28</v>
      </c>
      <c r="C11" s="6"/>
      <c r="D11" s="6">
        <v>3500</v>
      </c>
      <c r="E11" s="6">
        <f>'FEBRUARY 21'!H11:H23</f>
        <v>0</v>
      </c>
      <c r="F11" s="6">
        <f t="shared" si="0"/>
        <v>3500</v>
      </c>
      <c r="G11" s="6">
        <v>3500</v>
      </c>
      <c r="H11" s="6">
        <f t="shared" si="1"/>
        <v>0</v>
      </c>
      <c r="I11" s="6"/>
      <c r="L11" s="6" t="s">
        <v>37</v>
      </c>
      <c r="M11" s="6" t="s">
        <v>40</v>
      </c>
      <c r="N11" s="6"/>
      <c r="O11" s="6">
        <v>5000</v>
      </c>
      <c r="P11" s="6">
        <f>'FEBRUARY 21'!S11:S23</f>
        <v>0</v>
      </c>
      <c r="Q11" s="6">
        <f t="shared" si="2"/>
        <v>5000</v>
      </c>
      <c r="R11" s="6"/>
      <c r="S11" s="6">
        <f t="shared" si="3"/>
        <v>5000</v>
      </c>
      <c r="T11" s="6"/>
    </row>
    <row r="12" spans="1:21" x14ac:dyDescent="0.25">
      <c r="A12" s="6">
        <v>6</v>
      </c>
      <c r="B12" s="6" t="s">
        <v>29</v>
      </c>
      <c r="C12" s="6"/>
      <c r="D12" s="6">
        <v>3500</v>
      </c>
      <c r="E12" s="6">
        <f>'FEBRUARY 21'!H12:H24</f>
        <v>0</v>
      </c>
      <c r="F12" s="6">
        <f t="shared" si="0"/>
        <v>3500</v>
      </c>
      <c r="G12" s="6">
        <v>3500</v>
      </c>
      <c r="H12" s="6">
        <f>F12-G12</f>
        <v>0</v>
      </c>
      <c r="I12" s="6"/>
      <c r="L12" s="6">
        <v>5</v>
      </c>
      <c r="M12" s="9" t="s">
        <v>31</v>
      </c>
      <c r="N12" s="6"/>
      <c r="O12" s="6"/>
      <c r="P12" s="6">
        <f>'FEBRUARY 21'!S12:S24</f>
        <v>0</v>
      </c>
      <c r="Q12" s="6">
        <f t="shared" si="2"/>
        <v>0</v>
      </c>
      <c r="R12" s="6"/>
      <c r="S12" s="6">
        <f t="shared" si="3"/>
        <v>0</v>
      </c>
      <c r="T12" s="6"/>
    </row>
    <row r="13" spans="1:21" x14ac:dyDescent="0.25">
      <c r="A13" s="6">
        <v>7</v>
      </c>
      <c r="B13" s="8" t="s">
        <v>52</v>
      </c>
      <c r="C13" s="6"/>
      <c r="D13" s="6">
        <v>3500</v>
      </c>
      <c r="E13" s="6">
        <f>'FEBRUARY 21'!H13:H25</f>
        <v>0</v>
      </c>
      <c r="F13" s="6">
        <f t="shared" si="0"/>
        <v>3500</v>
      </c>
      <c r="G13" s="8">
        <v>3500</v>
      </c>
      <c r="H13" s="6">
        <f t="shared" si="1"/>
        <v>0</v>
      </c>
      <c r="I13" s="6"/>
      <c r="L13" s="6">
        <v>6</v>
      </c>
      <c r="M13" s="6" t="s">
        <v>54</v>
      </c>
      <c r="N13" s="6"/>
      <c r="O13" s="6">
        <v>4000</v>
      </c>
      <c r="P13" s="6">
        <f>'FEBRUARY 21'!S13:S25</f>
        <v>0</v>
      </c>
      <c r="Q13" s="6">
        <f t="shared" si="2"/>
        <v>4000</v>
      </c>
      <c r="R13" s="6"/>
      <c r="S13" s="6">
        <f>Q13-R13</f>
        <v>4000</v>
      </c>
      <c r="T13" s="6"/>
    </row>
    <row r="14" spans="1:21" x14ac:dyDescent="0.25">
      <c r="A14" s="6">
        <v>8</v>
      </c>
      <c r="B14" s="10" t="s">
        <v>30</v>
      </c>
      <c r="C14" s="6"/>
      <c r="D14" s="6">
        <v>3500</v>
      </c>
      <c r="E14" s="6">
        <f>'FEBRUARY 21'!H14:H26</f>
        <v>0</v>
      </c>
      <c r="F14" s="6">
        <f t="shared" si="0"/>
        <v>3500</v>
      </c>
      <c r="G14" s="6"/>
      <c r="H14" s="6">
        <f>F14-G14</f>
        <v>3500</v>
      </c>
      <c r="I14" s="6"/>
      <c r="L14" s="6">
        <v>7</v>
      </c>
      <c r="M14" s="9" t="s">
        <v>31</v>
      </c>
      <c r="N14" s="6"/>
      <c r="O14" s="6"/>
      <c r="P14" s="6">
        <f>'FEBRUARY 21'!S14:S26</f>
        <v>0</v>
      </c>
      <c r="Q14" s="6">
        <f t="shared" si="2"/>
        <v>0</v>
      </c>
      <c r="R14" s="9"/>
      <c r="S14" s="6">
        <f>Q14-R14</f>
        <v>0</v>
      </c>
      <c r="T14" s="6"/>
    </row>
    <row r="15" spans="1:21" x14ac:dyDescent="0.25">
      <c r="A15" s="6">
        <v>9</v>
      </c>
      <c r="B15" s="8" t="s">
        <v>72</v>
      </c>
      <c r="C15" s="6"/>
      <c r="D15" s="6">
        <v>3500</v>
      </c>
      <c r="E15" s="6">
        <f>'FEBRUARY 21'!H15:H27</f>
        <v>0</v>
      </c>
      <c r="F15" s="6">
        <f t="shared" si="0"/>
        <v>3500</v>
      </c>
      <c r="G15" s="6">
        <v>3500</v>
      </c>
      <c r="H15" s="6">
        <f t="shared" si="1"/>
        <v>0</v>
      </c>
      <c r="I15" s="6"/>
      <c r="L15" s="6">
        <v>8</v>
      </c>
      <c r="M15" s="29" t="s">
        <v>55</v>
      </c>
      <c r="N15" s="6"/>
      <c r="O15" s="6">
        <v>4000</v>
      </c>
      <c r="P15" s="6">
        <f>'FEBRUARY 21'!S15:S27</f>
        <v>0</v>
      </c>
      <c r="Q15" s="6">
        <f t="shared" si="2"/>
        <v>4000</v>
      </c>
      <c r="R15" s="6"/>
      <c r="S15" s="6">
        <f>Q15-R15</f>
        <v>4000</v>
      </c>
      <c r="T15" s="6"/>
      <c r="U15" t="s">
        <v>50</v>
      </c>
    </row>
    <row r="16" spans="1:21" x14ac:dyDescent="0.25">
      <c r="A16" s="6">
        <v>10</v>
      </c>
      <c r="B16" s="6" t="s">
        <v>49</v>
      </c>
      <c r="C16" s="6"/>
      <c r="D16" s="6">
        <v>7000</v>
      </c>
      <c r="E16" s="6">
        <f>'FEBRUARY 21'!H16:H28</f>
        <v>0</v>
      </c>
      <c r="F16" s="6">
        <f t="shared" si="0"/>
        <v>7000</v>
      </c>
      <c r="G16" s="6">
        <v>7000</v>
      </c>
      <c r="H16" s="6">
        <f t="shared" si="1"/>
        <v>0</v>
      </c>
      <c r="I16" s="6"/>
      <c r="L16" s="6">
        <v>9</v>
      </c>
      <c r="M16" s="6" t="s">
        <v>56</v>
      </c>
      <c r="N16" s="6"/>
      <c r="O16" s="6">
        <v>4000</v>
      </c>
      <c r="P16" s="6">
        <f>'FEBRUARY 21'!S16:S28</f>
        <v>0</v>
      </c>
      <c r="Q16" s="6">
        <f t="shared" si="2"/>
        <v>4000</v>
      </c>
      <c r="R16" s="6"/>
      <c r="S16" s="6">
        <f t="shared" ref="S16:S20" si="4">Q16-R16</f>
        <v>4000</v>
      </c>
      <c r="T16" s="6"/>
      <c r="U16" t="s">
        <v>50</v>
      </c>
    </row>
    <row r="17" spans="1:20" x14ac:dyDescent="0.25">
      <c r="A17" s="6">
        <v>11</v>
      </c>
      <c r="B17" s="6" t="s">
        <v>32</v>
      </c>
      <c r="C17" s="6"/>
      <c r="D17" s="6">
        <v>7000</v>
      </c>
      <c r="E17" s="6">
        <f>'FEBRUARY 21'!H17:H29</f>
        <v>0</v>
      </c>
      <c r="F17" s="6">
        <f t="shared" si="0"/>
        <v>7000</v>
      </c>
      <c r="G17" s="6">
        <f>7000</f>
        <v>7000</v>
      </c>
      <c r="H17" s="6">
        <f t="shared" si="1"/>
        <v>0</v>
      </c>
      <c r="I17" s="6"/>
      <c r="L17" s="6">
        <v>10</v>
      </c>
      <c r="M17" s="9" t="s">
        <v>31</v>
      </c>
      <c r="N17" s="6"/>
      <c r="O17" s="6"/>
      <c r="P17" s="6">
        <f>'FEBRUARY 21'!S17:S29</f>
        <v>0</v>
      </c>
      <c r="Q17" s="6">
        <f t="shared" si="2"/>
        <v>0</v>
      </c>
      <c r="R17" s="6"/>
      <c r="S17" s="6">
        <f t="shared" si="4"/>
        <v>0</v>
      </c>
      <c r="T17" s="6"/>
    </row>
    <row r="18" spans="1:20" x14ac:dyDescent="0.25">
      <c r="A18" s="6" t="s">
        <v>41</v>
      </c>
      <c r="B18" s="6" t="s">
        <v>33</v>
      </c>
      <c r="C18" s="6"/>
      <c r="D18" s="6">
        <v>7000</v>
      </c>
      <c r="E18" s="6">
        <f>'FEBRUARY 21'!H18:H30</f>
        <v>0</v>
      </c>
      <c r="F18" s="6">
        <f t="shared" si="0"/>
        <v>7000</v>
      </c>
      <c r="G18" s="6">
        <v>7000</v>
      </c>
      <c r="H18" s="6">
        <f t="shared" si="1"/>
        <v>0</v>
      </c>
      <c r="I18" s="6"/>
      <c r="L18" s="6">
        <v>11</v>
      </c>
      <c r="M18" s="6" t="s">
        <v>57</v>
      </c>
      <c r="N18" s="6"/>
      <c r="O18" s="6">
        <v>4000</v>
      </c>
      <c r="P18" s="6">
        <f>'FEBRUARY 21'!S18:S30</f>
        <v>0</v>
      </c>
      <c r="Q18" s="6">
        <f t="shared" si="2"/>
        <v>4000</v>
      </c>
      <c r="R18" s="6"/>
      <c r="S18" s="6">
        <f t="shared" si="4"/>
        <v>4000</v>
      </c>
      <c r="T18" s="6"/>
    </row>
    <row r="19" spans="1:20" x14ac:dyDescent="0.25">
      <c r="A19" s="6"/>
      <c r="B19" s="11" t="s">
        <v>9</v>
      </c>
      <c r="C19" s="11">
        <f t="shared" ref="C19:I19" si="5">SUM(C7:C18)</f>
        <v>0</v>
      </c>
      <c r="D19" s="7">
        <f t="shared" si="5"/>
        <v>58500</v>
      </c>
      <c r="E19" s="6">
        <f>SUM(E7:E18)</f>
        <v>0</v>
      </c>
      <c r="F19" s="6">
        <f t="shared" si="5"/>
        <v>58500</v>
      </c>
      <c r="G19" s="7">
        <f t="shared" si="5"/>
        <v>55000</v>
      </c>
      <c r="H19" s="7">
        <f t="shared" si="5"/>
        <v>3500</v>
      </c>
      <c r="I19" s="7">
        <f t="shared" si="5"/>
        <v>0</v>
      </c>
      <c r="L19" s="6">
        <v>12</v>
      </c>
      <c r="M19" s="6" t="s">
        <v>58</v>
      </c>
      <c r="N19" s="6"/>
      <c r="O19" s="6">
        <v>3000</v>
      </c>
      <c r="P19" s="6">
        <f>'FEBRUARY 21'!S19:S31</f>
        <v>1050</v>
      </c>
      <c r="Q19" s="6">
        <f t="shared" si="2"/>
        <v>4050</v>
      </c>
      <c r="R19" s="6"/>
      <c r="S19" s="6">
        <f t="shared" si="4"/>
        <v>4050</v>
      </c>
      <c r="T19" s="6"/>
    </row>
    <row r="20" spans="1:20" x14ac:dyDescent="0.25">
      <c r="L20" s="6"/>
      <c r="M20" s="8"/>
      <c r="N20" s="6"/>
      <c r="O20" s="6"/>
      <c r="P20" s="6">
        <f>'FEBRUARY 21'!S20:S32</f>
        <v>0</v>
      </c>
      <c r="Q20" s="6">
        <f t="shared" si="2"/>
        <v>0</v>
      </c>
      <c r="R20" s="6"/>
      <c r="S20" s="6">
        <f t="shared" si="4"/>
        <v>0</v>
      </c>
      <c r="T20" s="6"/>
    </row>
    <row r="21" spans="1:20" ht="18.75" x14ac:dyDescent="0.3">
      <c r="B21" s="12" t="s">
        <v>10</v>
      </c>
      <c r="C21" s="13"/>
      <c r="D21" s="13"/>
      <c r="E21" s="13"/>
      <c r="F21" s="13"/>
      <c r="G21" s="14"/>
      <c r="H21" s="14"/>
      <c r="L21" s="6"/>
      <c r="M21" s="11" t="s">
        <v>9</v>
      </c>
      <c r="N21" s="11">
        <f t="shared" ref="N21:T21" si="6">SUM(N8:N20)</f>
        <v>0</v>
      </c>
      <c r="O21" s="7">
        <f t="shared" si="6"/>
        <v>30000</v>
      </c>
      <c r="P21" s="6">
        <f>SUM(P8:P20)</f>
        <v>1050</v>
      </c>
      <c r="Q21" s="6">
        <f t="shared" si="6"/>
        <v>31050</v>
      </c>
      <c r="R21" s="7">
        <f t="shared" si="6"/>
        <v>0</v>
      </c>
      <c r="S21" s="7">
        <f t="shared" si="6"/>
        <v>31050</v>
      </c>
      <c r="T21" s="7">
        <f t="shared" si="6"/>
        <v>0</v>
      </c>
    </row>
    <row r="22" spans="1:20" ht="15.75" x14ac:dyDescent="0.25">
      <c r="B22" s="15" t="s">
        <v>11</v>
      </c>
      <c r="C22" s="15" t="s">
        <v>12</v>
      </c>
      <c r="D22" s="15" t="s">
        <v>13</v>
      </c>
      <c r="E22" s="15" t="s">
        <v>14</v>
      </c>
      <c r="F22" s="15" t="s">
        <v>15</v>
      </c>
      <c r="G22" s="15" t="s">
        <v>16</v>
      </c>
      <c r="H22" s="15" t="s">
        <v>13</v>
      </c>
      <c r="I22" s="15" t="s">
        <v>14</v>
      </c>
    </row>
    <row r="23" spans="1:20" x14ac:dyDescent="0.25">
      <c r="A23" s="10"/>
      <c r="B23" s="8" t="s">
        <v>65</v>
      </c>
      <c r="C23">
        <f>D19</f>
        <v>58500</v>
      </c>
      <c r="D23" s="16"/>
      <c r="E23" s="17"/>
      <c r="F23" s="18" t="s">
        <v>65</v>
      </c>
      <c r="G23" s="17">
        <f>G19</f>
        <v>55000</v>
      </c>
      <c r="H23" s="16"/>
      <c r="I23" s="8"/>
    </row>
    <row r="24" spans="1:20" x14ac:dyDescent="0.25">
      <c r="B24" s="8" t="s">
        <v>17</v>
      </c>
      <c r="C24" s="17">
        <f>'FEBRUARY 21'!E34</f>
        <v>-7920</v>
      </c>
      <c r="D24" s="8"/>
      <c r="E24" s="8"/>
      <c r="F24" s="8" t="s">
        <v>17</v>
      </c>
      <c r="G24" s="17">
        <f>'FEBRUARY 21'!I34</f>
        <v>-7920</v>
      </c>
      <c r="H24" s="8"/>
      <c r="I24" s="8"/>
      <c r="L24" s="10"/>
      <c r="P24" s="6"/>
    </row>
    <row r="25" spans="1:20" ht="18.75" x14ac:dyDescent="0.3">
      <c r="B25" s="8" t="s">
        <v>2</v>
      </c>
      <c r="C25" s="8"/>
      <c r="D25" s="8"/>
      <c r="E25" s="8"/>
      <c r="F25" s="8"/>
      <c r="G25" s="17"/>
      <c r="H25" s="17"/>
      <c r="I25" s="8"/>
      <c r="M25" s="12" t="s">
        <v>10</v>
      </c>
      <c r="N25" s="13"/>
      <c r="O25" s="13"/>
      <c r="P25" s="13"/>
      <c r="Q25" s="13"/>
      <c r="R25" s="14"/>
      <c r="S25" s="14"/>
    </row>
    <row r="26" spans="1:20" ht="15.75" x14ac:dyDescent="0.25">
      <c r="B26" s="8" t="s">
        <v>18</v>
      </c>
      <c r="C26" s="8"/>
      <c r="D26" s="8"/>
      <c r="E26" s="8"/>
      <c r="F26" s="8" t="s">
        <v>18</v>
      </c>
      <c r="G26" s="17"/>
      <c r="H26" s="17"/>
      <c r="I26" s="8"/>
      <c r="M26" s="15" t="s">
        <v>11</v>
      </c>
      <c r="N26" s="15" t="s">
        <v>12</v>
      </c>
      <c r="O26" s="15" t="s">
        <v>13</v>
      </c>
      <c r="P26" s="15" t="s">
        <v>14</v>
      </c>
      <c r="Q26" s="15" t="s">
        <v>15</v>
      </c>
      <c r="R26" s="15" t="s">
        <v>16</v>
      </c>
      <c r="S26" s="15" t="s">
        <v>13</v>
      </c>
      <c r="T26" s="15" t="s">
        <v>14</v>
      </c>
    </row>
    <row r="27" spans="1:20" x14ac:dyDescent="0.25">
      <c r="B27" s="8" t="s">
        <v>19</v>
      </c>
      <c r="C27" s="16">
        <v>0.1</v>
      </c>
      <c r="D27" s="8">
        <f>C27*C23</f>
        <v>5850</v>
      </c>
      <c r="E27" s="8"/>
      <c r="F27" s="8" t="s">
        <v>19</v>
      </c>
      <c r="G27" s="16">
        <v>0.1</v>
      </c>
      <c r="H27" s="8">
        <f>C27*C23</f>
        <v>5850</v>
      </c>
      <c r="I27" s="8"/>
      <c r="M27" s="8" t="s">
        <v>65</v>
      </c>
      <c r="N27">
        <f>O21</f>
        <v>30000</v>
      </c>
      <c r="O27" s="16"/>
      <c r="P27" s="17"/>
      <c r="Q27" s="18" t="s">
        <v>65</v>
      </c>
      <c r="R27" s="17">
        <f>R21</f>
        <v>0</v>
      </c>
      <c r="S27" s="16"/>
      <c r="T27" s="8"/>
    </row>
    <row r="28" spans="1:20" x14ac:dyDescent="0.25">
      <c r="B28" s="19" t="s">
        <v>20</v>
      </c>
      <c r="C28" s="8"/>
      <c r="D28" s="8"/>
      <c r="E28" s="8"/>
      <c r="F28" s="19" t="s">
        <v>20</v>
      </c>
      <c r="G28" s="8"/>
      <c r="H28" s="8"/>
      <c r="I28" s="8"/>
      <c r="M28" s="8" t="s">
        <v>17</v>
      </c>
      <c r="N28" s="17">
        <f>'FEBRUARY 21'!P38</f>
        <v>100</v>
      </c>
      <c r="O28" s="8"/>
      <c r="P28" s="8"/>
      <c r="Q28" s="8" t="s">
        <v>17</v>
      </c>
      <c r="R28" s="17">
        <f>'FEBRUARY 21'!T38</f>
        <v>50</v>
      </c>
      <c r="S28" s="8"/>
      <c r="T28" s="8"/>
    </row>
    <row r="29" spans="1:20" x14ac:dyDescent="0.25">
      <c r="B29" s="20"/>
      <c r="C29" s="16"/>
      <c r="D29" s="8"/>
      <c r="E29" s="8"/>
      <c r="F29" s="20"/>
      <c r="G29" s="16"/>
      <c r="H29" s="8"/>
      <c r="I29" s="8"/>
      <c r="M29" s="8" t="s">
        <v>2</v>
      </c>
      <c r="N29" s="8"/>
      <c r="O29" s="8"/>
      <c r="P29" s="8"/>
      <c r="Q29" s="8"/>
      <c r="R29" s="17"/>
      <c r="S29" s="17"/>
      <c r="T29" s="8"/>
    </row>
    <row r="30" spans="1:20" x14ac:dyDescent="0.25">
      <c r="B30" s="6" t="s">
        <v>51</v>
      </c>
      <c r="C30" s="6"/>
      <c r="D30" s="6">
        <v>1000</v>
      </c>
      <c r="E30" s="6"/>
      <c r="F30" s="6" t="s">
        <v>51</v>
      </c>
      <c r="G30" s="6"/>
      <c r="H30" s="6">
        <v>1000</v>
      </c>
      <c r="I30" s="8"/>
      <c r="M30" s="8" t="s">
        <v>18</v>
      </c>
      <c r="N30" s="8"/>
      <c r="O30" s="8"/>
      <c r="P30" s="8"/>
      <c r="Q30" s="8" t="s">
        <v>18</v>
      </c>
      <c r="R30" s="17"/>
      <c r="S30" s="17"/>
      <c r="T30" s="8"/>
    </row>
    <row r="31" spans="1:20" x14ac:dyDescent="0.25">
      <c r="B31" s="20" t="s">
        <v>71</v>
      </c>
      <c r="C31" s="8"/>
      <c r="D31" s="8">
        <v>36405</v>
      </c>
      <c r="E31" s="8"/>
      <c r="F31" s="20" t="s">
        <v>71</v>
      </c>
      <c r="G31" s="8"/>
      <c r="H31" s="8">
        <v>36405</v>
      </c>
      <c r="I31" s="8"/>
      <c r="M31" s="8" t="s">
        <v>19</v>
      </c>
      <c r="N31" s="16">
        <v>0.1</v>
      </c>
      <c r="O31" s="8">
        <f>N31*N27</f>
        <v>3000</v>
      </c>
      <c r="P31" s="8"/>
      <c r="Q31" s="8" t="s">
        <v>19</v>
      </c>
      <c r="R31" s="16">
        <v>0.1</v>
      </c>
      <c r="S31" s="8">
        <f>N31*N27</f>
        <v>3000</v>
      </c>
      <c r="T31" s="8"/>
    </row>
    <row r="32" spans="1:20" x14ac:dyDescent="0.25">
      <c r="B32" s="20" t="s">
        <v>73</v>
      </c>
      <c r="C32" s="8"/>
      <c r="D32" s="8">
        <v>7325</v>
      </c>
      <c r="E32" s="8"/>
      <c r="F32" s="20" t="s">
        <v>73</v>
      </c>
      <c r="G32" s="8"/>
      <c r="H32" s="8">
        <v>7325</v>
      </c>
      <c r="I32" s="8"/>
      <c r="M32" s="19" t="s">
        <v>20</v>
      </c>
      <c r="N32" s="8"/>
      <c r="O32" s="8"/>
      <c r="P32" s="8"/>
      <c r="Q32" s="19" t="s">
        <v>20</v>
      </c>
      <c r="R32" s="8"/>
      <c r="S32" s="8"/>
      <c r="T32" s="8"/>
    </row>
    <row r="33" spans="2:20" x14ac:dyDescent="0.25">
      <c r="B33" s="20"/>
      <c r="C33" s="17"/>
      <c r="D33" s="17"/>
      <c r="E33" s="17"/>
      <c r="F33" s="20"/>
      <c r="G33" s="17"/>
      <c r="H33" s="17"/>
      <c r="I33" s="8"/>
      <c r="M33" s="20"/>
      <c r="N33" s="16"/>
      <c r="P33" s="8"/>
      <c r="Q33" s="20"/>
      <c r="R33" s="16"/>
      <c r="S33" s="8"/>
      <c r="T33" s="8"/>
    </row>
    <row r="34" spans="2:20" x14ac:dyDescent="0.25">
      <c r="B34" s="21" t="s">
        <v>9</v>
      </c>
      <c r="C34" s="24">
        <f>C23+C24+C25-D27</f>
        <v>44730</v>
      </c>
      <c r="D34" s="21">
        <f>SUM(D29:D33)</f>
        <v>44730</v>
      </c>
      <c r="E34" s="22">
        <f>C34-D34</f>
        <v>0</v>
      </c>
      <c r="F34" s="23"/>
      <c r="G34" s="22">
        <f>G23+G24-H27</f>
        <v>41230</v>
      </c>
      <c r="H34" s="22">
        <f>SUM(H29:H33)</f>
        <v>44730</v>
      </c>
      <c r="I34" s="22">
        <f>G34-H34</f>
        <v>-3500</v>
      </c>
      <c r="M34" s="6"/>
      <c r="N34" s="6"/>
      <c r="O34" s="6"/>
      <c r="P34" s="8"/>
      <c r="Q34" s="6"/>
      <c r="R34" s="6"/>
      <c r="S34" s="6"/>
      <c r="T34" s="8"/>
    </row>
    <row r="35" spans="2:20" x14ac:dyDescent="0.25">
      <c r="B35" s="25" t="s">
        <v>43</v>
      </c>
      <c r="C35" s="26"/>
      <c r="D35" s="26" t="s">
        <v>44</v>
      </c>
      <c r="E35" s="27"/>
      <c r="F35" s="25"/>
      <c r="G35" s="25" t="s">
        <v>45</v>
      </c>
      <c r="M35" s="20"/>
      <c r="N35" s="8"/>
      <c r="P35" s="8"/>
      <c r="Q35" s="20"/>
      <c r="R35" s="8"/>
      <c r="S35" s="8"/>
      <c r="T35" s="8"/>
    </row>
    <row r="36" spans="2:20" x14ac:dyDescent="0.25">
      <c r="B36" s="25" t="s">
        <v>46</v>
      </c>
      <c r="C36" s="26"/>
      <c r="D36" s="26" t="s">
        <v>47</v>
      </c>
      <c r="E36" s="27"/>
      <c r="F36" s="25"/>
      <c r="G36" s="25" t="s">
        <v>48</v>
      </c>
      <c r="M36" s="20"/>
      <c r="N36" s="8"/>
      <c r="O36" s="8"/>
      <c r="P36" s="8"/>
      <c r="Q36" s="20"/>
      <c r="R36" s="8"/>
      <c r="S36" s="8"/>
      <c r="T36" s="8"/>
    </row>
    <row r="37" spans="2:20" x14ac:dyDescent="0.25">
      <c r="M37" s="20"/>
      <c r="N37" s="17"/>
      <c r="O37" s="17"/>
      <c r="P37" s="17"/>
      <c r="Q37" s="20"/>
      <c r="R37" s="17"/>
      <c r="S37" s="17"/>
      <c r="T37" s="8"/>
    </row>
    <row r="38" spans="2:20" x14ac:dyDescent="0.25">
      <c r="G38" t="s">
        <v>70</v>
      </c>
      <c r="I38" s="28">
        <f>E34+P38</f>
        <v>27100</v>
      </c>
      <c r="M38" s="21" t="s">
        <v>9</v>
      </c>
      <c r="N38" s="24">
        <f>N27+N28+N29-O31</f>
        <v>27100</v>
      </c>
      <c r="O38" s="21">
        <f>SUM(O33:O37)</f>
        <v>0</v>
      </c>
      <c r="P38" s="22">
        <f>N38-O38</f>
        <v>27100</v>
      </c>
      <c r="Q38" s="23"/>
      <c r="R38" s="22">
        <f>R27+R28-S31</f>
        <v>-2950</v>
      </c>
      <c r="S38" s="22">
        <f>SUM(S33:S37)</f>
        <v>0</v>
      </c>
      <c r="T38" s="22">
        <f>R38-S38</f>
        <v>-2950</v>
      </c>
    </row>
    <row r="40" spans="2:20" x14ac:dyDescent="0.25">
      <c r="M40" s="25" t="s">
        <v>43</v>
      </c>
      <c r="N40" s="26"/>
      <c r="O40" s="26" t="s">
        <v>44</v>
      </c>
      <c r="P40" s="27"/>
      <c r="Q40" s="25"/>
      <c r="R40" s="25" t="s">
        <v>45</v>
      </c>
    </row>
    <row r="41" spans="2:20" x14ac:dyDescent="0.25">
      <c r="M41" s="25" t="s">
        <v>46</v>
      </c>
      <c r="N41" s="26"/>
      <c r="O41" s="26" t="s">
        <v>47</v>
      </c>
      <c r="P41" s="27"/>
      <c r="Q41" s="25"/>
      <c r="R41" s="25" t="s">
        <v>48</v>
      </c>
    </row>
    <row r="50" spans="10:18" x14ac:dyDescent="0.25">
      <c r="J50" s="6"/>
      <c r="K50" s="8"/>
      <c r="L50" s="6"/>
      <c r="M50" s="6"/>
      <c r="N50" s="6"/>
      <c r="O50" s="6">
        <f>L50+M50+N50</f>
        <v>0</v>
      </c>
      <c r="P50" s="6"/>
      <c r="Q50" s="6">
        <f>O50-P50</f>
        <v>0</v>
      </c>
      <c r="R50" s="6"/>
    </row>
    <row r="51" spans="10:18" x14ac:dyDescent="0.25">
      <c r="J51" s="6"/>
      <c r="K51" s="6"/>
      <c r="L51" s="6"/>
      <c r="M51" s="6"/>
      <c r="N51" s="6"/>
      <c r="O51" s="6">
        <f>L51+M51+N51</f>
        <v>0</v>
      </c>
      <c r="P51" s="6"/>
      <c r="Q51" s="6">
        <f>O51-P51</f>
        <v>0</v>
      </c>
      <c r="R51" s="6"/>
    </row>
    <row r="52" spans="10:18" x14ac:dyDescent="0.25">
      <c r="J52" s="6"/>
      <c r="K52" s="8"/>
      <c r="L52" s="6"/>
      <c r="M52" s="6"/>
      <c r="N52" s="6"/>
      <c r="O52" s="6">
        <f>L52+M52+N52</f>
        <v>0</v>
      </c>
      <c r="P52" s="6"/>
      <c r="Q52" s="6">
        <f>O52-P52</f>
        <v>0</v>
      </c>
      <c r="R5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abSelected="1" topLeftCell="A16" workbookViewId="0">
      <selection activeCell="N42" sqref="N42"/>
    </sheetView>
  </sheetViews>
  <sheetFormatPr defaultRowHeight="15" x14ac:dyDescent="0.25"/>
  <cols>
    <col min="1" max="1" width="5.5703125" customWidth="1"/>
    <col min="2" max="2" width="19.140625" customWidth="1"/>
    <col min="6" max="6" width="10.7109375" customWidth="1"/>
    <col min="9" max="9" width="13.7109375" customWidth="1"/>
  </cols>
  <sheetData>
    <row r="2" spans="1:19" ht="18.75" x14ac:dyDescent="0.25">
      <c r="D2" s="1" t="s">
        <v>23</v>
      </c>
      <c r="E2" s="2"/>
      <c r="F2" s="3"/>
      <c r="G2" s="4"/>
    </row>
    <row r="3" spans="1:19" ht="18.75" x14ac:dyDescent="0.25">
      <c r="D3" s="1" t="s">
        <v>0</v>
      </c>
      <c r="E3" s="1"/>
      <c r="F3" s="5"/>
      <c r="G3" s="5"/>
    </row>
    <row r="4" spans="1:19" ht="18.75" x14ac:dyDescent="0.25">
      <c r="D4" s="1" t="s">
        <v>75</v>
      </c>
      <c r="E4" s="1"/>
      <c r="F4" s="5"/>
      <c r="G4" s="5"/>
    </row>
    <row r="5" spans="1:19" x14ac:dyDescent="0.25">
      <c r="A5" s="6" t="s">
        <v>25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</row>
    <row r="6" spans="1:19" x14ac:dyDescent="0.25">
      <c r="A6" s="6">
        <v>1</v>
      </c>
      <c r="B6" s="8" t="s">
        <v>26</v>
      </c>
      <c r="C6" s="6"/>
      <c r="D6" s="6">
        <v>7000</v>
      </c>
      <c r="E6">
        <v>0</v>
      </c>
      <c r="F6" s="6">
        <f>C6+D6+S11</f>
        <v>7000</v>
      </c>
      <c r="G6" s="6">
        <f>7000</f>
        <v>7000</v>
      </c>
      <c r="H6" s="6">
        <f>F6-G6</f>
        <v>0</v>
      </c>
      <c r="I6" s="6"/>
    </row>
    <row r="7" spans="1:19" x14ac:dyDescent="0.25">
      <c r="A7" s="6" t="s">
        <v>42</v>
      </c>
      <c r="B7" s="6" t="s">
        <v>27</v>
      </c>
      <c r="C7" s="6"/>
      <c r="D7" s="6">
        <v>13000</v>
      </c>
      <c r="E7" s="6">
        <f>'MARCH 21'!H8</f>
        <v>0</v>
      </c>
      <c r="F7" s="6">
        <f t="shared" ref="F7:F17" si="0">C7+D7+E7</f>
        <v>13000</v>
      </c>
      <c r="G7" s="6">
        <v>13000</v>
      </c>
      <c r="H7" s="6">
        <f t="shared" ref="H7:H17" si="1">F7-G7</f>
        <v>0</v>
      </c>
      <c r="I7" s="6"/>
    </row>
    <row r="8" spans="1:19" x14ac:dyDescent="0.25">
      <c r="A8" s="6"/>
      <c r="B8" s="6"/>
      <c r="C8" s="6"/>
      <c r="D8" s="6"/>
      <c r="E8" s="6"/>
      <c r="F8" s="6">
        <f t="shared" si="0"/>
        <v>0</v>
      </c>
      <c r="G8" s="6"/>
      <c r="H8" s="6">
        <f t="shared" si="1"/>
        <v>0</v>
      </c>
      <c r="I8" s="6"/>
    </row>
    <row r="9" spans="1:19" x14ac:dyDescent="0.25">
      <c r="A9" s="6">
        <v>4</v>
      </c>
      <c r="B9" s="8" t="s">
        <v>52</v>
      </c>
      <c r="C9" s="6"/>
      <c r="D9" s="6">
        <v>3000</v>
      </c>
      <c r="E9" s="6"/>
      <c r="F9" s="6">
        <f t="shared" si="0"/>
        <v>3000</v>
      </c>
      <c r="G9" s="6">
        <f>1000+2000</f>
        <v>3000</v>
      </c>
      <c r="H9" s="6">
        <f t="shared" si="1"/>
        <v>0</v>
      </c>
      <c r="I9" s="6"/>
      <c r="J9" t="s">
        <v>80</v>
      </c>
    </row>
    <row r="10" spans="1:19" x14ac:dyDescent="0.25">
      <c r="A10" s="6">
        <v>5</v>
      </c>
      <c r="B10" s="8" t="s">
        <v>28</v>
      </c>
      <c r="C10" s="6"/>
      <c r="D10" s="6">
        <v>3500</v>
      </c>
      <c r="E10" s="6">
        <f>'FEBRUARY 21'!H10:H22</f>
        <v>0</v>
      </c>
      <c r="F10" s="6">
        <f t="shared" si="0"/>
        <v>3500</v>
      </c>
      <c r="G10" s="6">
        <f>3500</f>
        <v>3500</v>
      </c>
      <c r="H10" s="6">
        <f t="shared" si="1"/>
        <v>0</v>
      </c>
      <c r="I10" s="6"/>
    </row>
    <row r="11" spans="1:19" x14ac:dyDescent="0.25">
      <c r="A11" s="6">
        <v>6</v>
      </c>
      <c r="B11" s="6" t="s">
        <v>29</v>
      </c>
      <c r="C11" s="6"/>
      <c r="D11" s="6">
        <v>3500</v>
      </c>
      <c r="E11" s="6">
        <f>'FEBRUARY 21'!H11:H23</f>
        <v>0</v>
      </c>
      <c r="F11" s="6">
        <f t="shared" si="0"/>
        <v>3500</v>
      </c>
      <c r="G11" s="6">
        <v>3500</v>
      </c>
      <c r="H11" s="6">
        <f>F11-G11</f>
        <v>0</v>
      </c>
      <c r="I11" s="6"/>
      <c r="S11" s="6"/>
    </row>
    <row r="12" spans="1:19" x14ac:dyDescent="0.25">
      <c r="A12" s="6">
        <v>7</v>
      </c>
      <c r="B12" s="8" t="s">
        <v>52</v>
      </c>
      <c r="C12" s="6"/>
      <c r="D12" s="6">
        <v>3500</v>
      </c>
      <c r="E12" s="6">
        <f>'FEBRUARY 21'!H12:H24</f>
        <v>0</v>
      </c>
      <c r="F12" s="6">
        <f t="shared" si="0"/>
        <v>3500</v>
      </c>
      <c r="G12" s="8">
        <f>3000+500</f>
        <v>3500</v>
      </c>
      <c r="H12" s="6">
        <f t="shared" si="1"/>
        <v>0</v>
      </c>
      <c r="I12" s="6"/>
    </row>
    <row r="13" spans="1:19" x14ac:dyDescent="0.25">
      <c r="A13" s="6">
        <v>8</v>
      </c>
      <c r="B13" s="10" t="s">
        <v>30</v>
      </c>
      <c r="C13" s="6"/>
      <c r="D13" s="6">
        <v>3500</v>
      </c>
      <c r="E13" s="6">
        <f>'MARCH 21'!H14</f>
        <v>3500</v>
      </c>
      <c r="F13" s="6">
        <f t="shared" si="0"/>
        <v>7000</v>
      </c>
      <c r="G13" s="6"/>
      <c r="H13" s="6">
        <f>F13-G13</f>
        <v>7000</v>
      </c>
      <c r="I13" s="6"/>
    </row>
    <row r="14" spans="1:19" x14ac:dyDescent="0.25">
      <c r="A14" s="6">
        <v>9</v>
      </c>
      <c r="B14" s="8" t="s">
        <v>31</v>
      </c>
      <c r="C14" s="6"/>
      <c r="D14" s="6"/>
      <c r="E14" s="6">
        <f>'MARCH 21'!H16</f>
        <v>0</v>
      </c>
      <c r="F14" s="6">
        <f t="shared" si="0"/>
        <v>0</v>
      </c>
      <c r="G14" s="6"/>
      <c r="H14" s="6">
        <f t="shared" si="1"/>
        <v>0</v>
      </c>
      <c r="I14" s="6"/>
    </row>
    <row r="15" spans="1:19" x14ac:dyDescent="0.25">
      <c r="A15" s="6">
        <v>10</v>
      </c>
      <c r="B15" s="6" t="s">
        <v>49</v>
      </c>
      <c r="C15" s="6"/>
      <c r="D15" s="6">
        <v>7000</v>
      </c>
      <c r="E15" s="6">
        <f>'MARCH 21'!H17</f>
        <v>0</v>
      </c>
      <c r="F15" s="6">
        <f t="shared" si="0"/>
        <v>7000</v>
      </c>
      <c r="G15" s="6">
        <f>7000</f>
        <v>7000</v>
      </c>
      <c r="H15" s="6">
        <f t="shared" si="1"/>
        <v>0</v>
      </c>
      <c r="I15" s="6"/>
    </row>
    <row r="16" spans="1:19" x14ac:dyDescent="0.25">
      <c r="A16" s="6">
        <v>11</v>
      </c>
      <c r="B16" s="6" t="s">
        <v>32</v>
      </c>
      <c r="C16" s="6"/>
      <c r="D16" s="6">
        <v>7000</v>
      </c>
      <c r="E16" s="6">
        <f>'MARCH 21'!H17</f>
        <v>0</v>
      </c>
      <c r="F16" s="6">
        <f t="shared" si="0"/>
        <v>7000</v>
      </c>
      <c r="G16" s="6">
        <f>7000</f>
        <v>7000</v>
      </c>
      <c r="H16" s="6">
        <f t="shared" si="1"/>
        <v>0</v>
      </c>
      <c r="I16" s="6"/>
    </row>
    <row r="17" spans="1:10" x14ac:dyDescent="0.25">
      <c r="A17" s="6" t="s">
        <v>41</v>
      </c>
      <c r="B17" s="6" t="s">
        <v>33</v>
      </c>
      <c r="C17" s="6"/>
      <c r="D17" s="6">
        <v>7000</v>
      </c>
      <c r="E17" s="6">
        <f>'MARCH 21'!H18</f>
        <v>0</v>
      </c>
      <c r="F17" s="6">
        <f t="shared" si="0"/>
        <v>7000</v>
      </c>
      <c r="G17" s="6">
        <f>7000</f>
        <v>7000</v>
      </c>
      <c r="H17" s="6">
        <f t="shared" si="1"/>
        <v>0</v>
      </c>
      <c r="I17" s="6"/>
      <c r="J17" t="s">
        <v>80</v>
      </c>
    </row>
    <row r="18" spans="1:10" x14ac:dyDescent="0.25">
      <c r="A18" s="6"/>
      <c r="B18" s="11" t="s">
        <v>9</v>
      </c>
      <c r="C18" s="11">
        <f t="shared" ref="C18:I18" si="2">SUM(C6:C17)</f>
        <v>0</v>
      </c>
      <c r="D18" s="7">
        <f t="shared" si="2"/>
        <v>58000</v>
      </c>
      <c r="E18" s="6">
        <f>SUM(E6:E17)</f>
        <v>3500</v>
      </c>
      <c r="F18" s="6">
        <f t="shared" si="2"/>
        <v>61500</v>
      </c>
      <c r="G18" s="7">
        <f t="shared" si="2"/>
        <v>54500</v>
      </c>
      <c r="H18" s="7">
        <f t="shared" si="2"/>
        <v>7000</v>
      </c>
      <c r="I18" s="7">
        <f t="shared" si="2"/>
        <v>0</v>
      </c>
    </row>
    <row r="20" spans="1:10" ht="18.75" x14ac:dyDescent="0.3">
      <c r="B20" s="12" t="s">
        <v>10</v>
      </c>
      <c r="C20" s="13"/>
      <c r="D20" s="13"/>
      <c r="E20" s="13"/>
      <c r="F20" s="13"/>
      <c r="G20" s="14"/>
      <c r="H20" s="14"/>
    </row>
    <row r="21" spans="1:10" ht="15.75" x14ac:dyDescent="0.25">
      <c r="B21" s="15" t="s">
        <v>11</v>
      </c>
      <c r="C21" s="15" t="s">
        <v>12</v>
      </c>
      <c r="D21" s="15" t="s">
        <v>13</v>
      </c>
      <c r="E21" s="15" t="s">
        <v>14</v>
      </c>
      <c r="F21" s="15" t="s">
        <v>15</v>
      </c>
      <c r="G21" s="15" t="s">
        <v>16</v>
      </c>
      <c r="H21" s="15" t="s">
        <v>13</v>
      </c>
      <c r="I21" s="15" t="s">
        <v>14</v>
      </c>
    </row>
    <row r="22" spans="1:10" x14ac:dyDescent="0.25">
      <c r="A22" s="10"/>
      <c r="B22" s="8" t="s">
        <v>74</v>
      </c>
      <c r="C22">
        <f>D18</f>
        <v>58000</v>
      </c>
      <c r="D22" s="16"/>
      <c r="E22" s="17"/>
      <c r="F22" s="18" t="s">
        <v>74</v>
      </c>
      <c r="G22" s="17">
        <f>G18</f>
        <v>54500</v>
      </c>
      <c r="H22" s="16"/>
      <c r="I22" s="8"/>
    </row>
    <row r="23" spans="1:10" x14ac:dyDescent="0.25">
      <c r="B23" s="8" t="s">
        <v>17</v>
      </c>
      <c r="C23" s="17">
        <f>'MARCH 21'!E34</f>
        <v>0</v>
      </c>
      <c r="D23" s="8"/>
      <c r="E23" s="8"/>
      <c r="F23" s="8" t="s">
        <v>17</v>
      </c>
      <c r="G23" s="17">
        <f>'MARCH 21'!I34</f>
        <v>-3500</v>
      </c>
      <c r="H23" s="8"/>
      <c r="I23" s="8"/>
    </row>
    <row r="24" spans="1:10" x14ac:dyDescent="0.25">
      <c r="B24" s="8" t="s">
        <v>2</v>
      </c>
      <c r="C24" s="8"/>
      <c r="D24" s="8"/>
      <c r="E24" s="8"/>
      <c r="F24" s="8"/>
      <c r="G24" s="17"/>
      <c r="H24" s="17"/>
      <c r="I24" s="8"/>
    </row>
    <row r="25" spans="1:10" x14ac:dyDescent="0.25">
      <c r="B25" s="8" t="s">
        <v>18</v>
      </c>
      <c r="C25" s="8"/>
      <c r="D25" s="8"/>
      <c r="E25" s="8"/>
      <c r="F25" s="8" t="s">
        <v>18</v>
      </c>
      <c r="G25" s="17"/>
      <c r="H25" s="17"/>
      <c r="I25" s="8"/>
    </row>
    <row r="26" spans="1:10" x14ac:dyDescent="0.25">
      <c r="B26" s="8" t="s">
        <v>19</v>
      </c>
      <c r="C26" s="16">
        <v>0.1</v>
      </c>
      <c r="D26" s="8">
        <f>C26*C22</f>
        <v>5800</v>
      </c>
      <c r="E26" s="8"/>
      <c r="F26" s="8" t="s">
        <v>19</v>
      </c>
      <c r="G26" s="16">
        <v>0.1</v>
      </c>
      <c r="H26" s="8">
        <f>C26*C22</f>
        <v>5800</v>
      </c>
      <c r="I26" s="8"/>
    </row>
    <row r="27" spans="1:10" x14ac:dyDescent="0.25">
      <c r="B27" s="19" t="s">
        <v>20</v>
      </c>
      <c r="C27" s="8"/>
      <c r="D27" s="8"/>
      <c r="E27" s="8"/>
      <c r="F27" s="19" t="s">
        <v>20</v>
      </c>
      <c r="G27" s="8"/>
      <c r="H27" s="8"/>
      <c r="I27" s="8"/>
    </row>
    <row r="28" spans="1:10" x14ac:dyDescent="0.25">
      <c r="B28" s="20" t="s">
        <v>51</v>
      </c>
      <c r="C28" s="16"/>
      <c r="D28" s="8">
        <v>500</v>
      </c>
      <c r="E28" s="8"/>
      <c r="F28" s="20" t="s">
        <v>51</v>
      </c>
      <c r="G28" s="16"/>
      <c r="H28" s="8">
        <v>500</v>
      </c>
      <c r="I28" s="8"/>
    </row>
    <row r="29" spans="1:10" x14ac:dyDescent="0.25">
      <c r="B29" s="6" t="s">
        <v>76</v>
      </c>
      <c r="C29" s="6"/>
      <c r="D29" s="6">
        <f>51200-8000</f>
        <v>43200</v>
      </c>
      <c r="E29" s="6"/>
      <c r="F29" s="6" t="s">
        <v>76</v>
      </c>
      <c r="G29" s="6"/>
      <c r="H29" s="6">
        <f>51200-8000</f>
        <v>43200</v>
      </c>
      <c r="I29" s="8"/>
    </row>
    <row r="30" spans="1:10" x14ac:dyDescent="0.25">
      <c r="B30" s="20" t="s">
        <v>79</v>
      </c>
      <c r="C30" s="8"/>
      <c r="D30" s="8">
        <v>8000</v>
      </c>
      <c r="E30" s="8"/>
      <c r="F30" s="20" t="s">
        <v>77</v>
      </c>
      <c r="G30" s="8"/>
      <c r="H30" s="8">
        <v>8000</v>
      </c>
      <c r="I30" s="8"/>
    </row>
    <row r="31" spans="1:10" x14ac:dyDescent="0.25">
      <c r="B31" s="20" t="s">
        <v>78</v>
      </c>
      <c r="C31" s="8"/>
      <c r="D31" s="8">
        <v>2000</v>
      </c>
      <c r="E31" s="8"/>
      <c r="F31" s="20" t="s">
        <v>78</v>
      </c>
      <c r="G31" s="8"/>
      <c r="H31" s="8">
        <v>2000</v>
      </c>
      <c r="I31" s="8"/>
    </row>
    <row r="32" spans="1:10" x14ac:dyDescent="0.25">
      <c r="B32" s="20"/>
      <c r="C32" s="17"/>
      <c r="D32" s="17"/>
      <c r="E32" s="17"/>
      <c r="F32" s="20"/>
      <c r="G32" s="17"/>
      <c r="H32" s="17"/>
      <c r="I32" s="8"/>
    </row>
    <row r="33" spans="2:14" x14ac:dyDescent="0.25">
      <c r="B33" s="21" t="s">
        <v>9</v>
      </c>
      <c r="C33" s="24">
        <f>C22+C23+C24-D26</f>
        <v>52200</v>
      </c>
      <c r="D33" s="21">
        <f>SUM(D28:D32)</f>
        <v>53700</v>
      </c>
      <c r="E33" s="22">
        <f>C33-D33</f>
        <v>-1500</v>
      </c>
      <c r="F33" s="23"/>
      <c r="G33" s="22">
        <f>G22+G23-H26</f>
        <v>45200</v>
      </c>
      <c r="H33" s="22">
        <f>SUM(H28:H32)</f>
        <v>53700</v>
      </c>
      <c r="I33" s="22">
        <f>G33-H33</f>
        <v>-8500</v>
      </c>
    </row>
    <row r="34" spans="2:14" x14ac:dyDescent="0.25">
      <c r="B34" s="25" t="s">
        <v>43</v>
      </c>
      <c r="C34" s="26"/>
      <c r="D34" s="26" t="s">
        <v>44</v>
      </c>
      <c r="E34" s="27"/>
      <c r="F34" s="25"/>
      <c r="G34" s="25" t="s">
        <v>45</v>
      </c>
    </row>
    <row r="35" spans="2:14" x14ac:dyDescent="0.25">
      <c r="B35" s="25" t="s">
        <v>46</v>
      </c>
      <c r="C35" s="26"/>
      <c r="D35" s="26" t="s">
        <v>47</v>
      </c>
      <c r="E35" s="27"/>
      <c r="F35" s="25"/>
      <c r="G35" s="25" t="s">
        <v>48</v>
      </c>
    </row>
    <row r="41" spans="2:14" x14ac:dyDescent="0.25">
      <c r="N41">
        <f>12000-6650</f>
        <v>5350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FEBRUARY 21</vt:lpstr>
      <vt:lpstr>MARCH 21</vt:lpstr>
      <vt:lpstr>APRIL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dcterms:created xsi:type="dcterms:W3CDTF">2021-01-28T11:34:16Z</dcterms:created>
  <dcterms:modified xsi:type="dcterms:W3CDTF">2021-10-28T15:22:42Z</dcterms:modified>
</cp:coreProperties>
</file>