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315" windowHeight="11700" activeTab="5"/>
  </bookViews>
  <sheets>
    <sheet name="JANUARY 20" sheetId="1" r:id="rId1"/>
    <sheet name="FEBRUARY 20" sheetId="2" r:id="rId2"/>
    <sheet name="MARCH 20" sheetId="3" r:id="rId3"/>
    <sheet name="APRIL 20" sheetId="4" r:id="rId4"/>
    <sheet name="MAY 20" sheetId="5" r:id="rId5"/>
    <sheet name="JUNE 20" sheetId="6" r:id="rId6"/>
  </sheets>
  <calcPr calcId="144525" iterate="1" iterateCount="300"/>
</workbook>
</file>

<file path=xl/calcChain.xml><?xml version="1.0" encoding="utf-8"?>
<calcChain xmlns="http://schemas.openxmlformats.org/spreadsheetml/2006/main">
  <c r="H23" i="6" l="1"/>
  <c r="D23" i="6"/>
  <c r="D17" i="6"/>
  <c r="D6" i="6"/>
  <c r="D7" i="6"/>
  <c r="D8" i="6"/>
  <c r="D9" i="6"/>
  <c r="D10" i="6"/>
  <c r="D11" i="6"/>
  <c r="D12" i="6"/>
  <c r="D13" i="6"/>
  <c r="D14" i="6"/>
  <c r="D15" i="6"/>
  <c r="D16" i="6"/>
  <c r="D5" i="6"/>
  <c r="I33" i="6" l="1"/>
  <c r="E33" i="6"/>
  <c r="G17" i="6"/>
  <c r="H22" i="6" s="1"/>
  <c r="E17" i="6"/>
  <c r="E18" i="6" s="1"/>
  <c r="C17" i="6"/>
  <c r="F16" i="6"/>
  <c r="H16" i="6" s="1"/>
  <c r="F15" i="6"/>
  <c r="H15" i="6" s="1"/>
  <c r="F14" i="6"/>
  <c r="H14" i="6" s="1"/>
  <c r="F13" i="6"/>
  <c r="H13" i="6" s="1"/>
  <c r="F12" i="6"/>
  <c r="H12" i="6" s="1"/>
  <c r="F11" i="6"/>
  <c r="H11" i="6" s="1"/>
  <c r="F10" i="6"/>
  <c r="H10" i="6" s="1"/>
  <c r="F9" i="6"/>
  <c r="H9" i="6" s="1"/>
  <c r="F8" i="6"/>
  <c r="H8" i="6" s="1"/>
  <c r="F6" i="6"/>
  <c r="H6" i="6" s="1"/>
  <c r="F5" i="6"/>
  <c r="H5" i="6" s="1"/>
  <c r="H17" i="6" l="1"/>
  <c r="F17" i="6"/>
  <c r="D22" i="6"/>
  <c r="M26" i="4"/>
  <c r="H33" i="4"/>
  <c r="J33" i="4" s="1"/>
  <c r="P24" i="4"/>
  <c r="P25" i="4" s="1"/>
  <c r="M24" i="4"/>
  <c r="K27" i="3"/>
  <c r="E25" i="6" l="1"/>
  <c r="I25" i="6" s="1"/>
  <c r="H33" i="6" s="1"/>
  <c r="J33" i="6" s="1"/>
  <c r="L27" i="3"/>
  <c r="K24" i="3"/>
  <c r="M10" i="3"/>
  <c r="K10" i="3"/>
  <c r="T33" i="1"/>
  <c r="L18" i="2"/>
  <c r="L17" i="2"/>
  <c r="M15" i="2"/>
  <c r="N31" i="1"/>
  <c r="L31" i="1"/>
  <c r="L14" i="1"/>
  <c r="J10" i="1"/>
  <c r="L29" i="1"/>
  <c r="O20" i="1"/>
  <c r="E32" i="1"/>
  <c r="Q26" i="2"/>
  <c r="O30" i="2"/>
  <c r="O28" i="2"/>
  <c r="D33" i="6" l="1"/>
  <c r="F33" i="6" s="1"/>
  <c r="I33" i="5"/>
  <c r="E33" i="5"/>
  <c r="G17" i="5"/>
  <c r="H22" i="5" s="1"/>
  <c r="E17" i="5"/>
  <c r="D22" i="5" s="1"/>
  <c r="C17" i="5"/>
  <c r="D7" i="5"/>
  <c r="E25" i="5" l="1"/>
  <c r="I25" i="5" s="1"/>
  <c r="E18" i="5"/>
  <c r="E27" i="4"/>
  <c r="E17" i="4" l="1"/>
  <c r="E18" i="4" s="1"/>
  <c r="D7" i="4" l="1"/>
  <c r="I33" i="4"/>
  <c r="E33" i="4"/>
  <c r="G17" i="4"/>
  <c r="H22" i="4" s="1"/>
  <c r="C17" i="4"/>
  <c r="D22" i="4" l="1"/>
  <c r="E25" i="4"/>
  <c r="I25" i="4" s="1"/>
  <c r="I30" i="3"/>
  <c r="E30" i="3"/>
  <c r="E30" i="2" l="1"/>
  <c r="D6" i="3" l="1"/>
  <c r="D7" i="3"/>
  <c r="D10" i="3"/>
  <c r="D12" i="3"/>
  <c r="D13" i="3"/>
  <c r="D14" i="3"/>
  <c r="D15" i="3"/>
  <c r="D16" i="3"/>
  <c r="I33" i="3"/>
  <c r="E33" i="3"/>
  <c r="G17" i="3"/>
  <c r="H22" i="3" s="1"/>
  <c r="E17" i="3"/>
  <c r="C17" i="3"/>
  <c r="F16" i="3"/>
  <c r="H16" i="3" s="1"/>
  <c r="F15" i="3"/>
  <c r="H15" i="3" s="1"/>
  <c r="F14" i="3"/>
  <c r="H14" i="3" s="1"/>
  <c r="F13" i="3"/>
  <c r="H13" i="3" s="1"/>
  <c r="F12" i="3"/>
  <c r="H12" i="3" s="1"/>
  <c r="F10" i="3"/>
  <c r="H10" i="3" s="1"/>
  <c r="F6" i="3"/>
  <c r="H6" i="3" s="1"/>
  <c r="D6" i="5" l="1"/>
  <c r="F6" i="5" s="1"/>
  <c r="H6" i="5" s="1"/>
  <c r="D6" i="4"/>
  <c r="F6" i="4" s="1"/>
  <c r="H6" i="4" s="1"/>
  <c r="D10" i="5"/>
  <c r="F10" i="5" s="1"/>
  <c r="H10" i="5" s="1"/>
  <c r="D10" i="4"/>
  <c r="F10" i="4" s="1"/>
  <c r="H10" i="4" s="1"/>
  <c r="D12" i="5"/>
  <c r="F12" i="5" s="1"/>
  <c r="H12" i="5" s="1"/>
  <c r="D12" i="4"/>
  <c r="F12" i="4" s="1"/>
  <c r="H12" i="4" s="1"/>
  <c r="D14" i="5"/>
  <c r="F14" i="5" s="1"/>
  <c r="H14" i="5" s="1"/>
  <c r="D14" i="4"/>
  <c r="F14" i="4" s="1"/>
  <c r="H14" i="4" s="1"/>
  <c r="D16" i="5"/>
  <c r="F16" i="5" s="1"/>
  <c r="H16" i="5" s="1"/>
  <c r="D16" i="4"/>
  <c r="F16" i="4" s="1"/>
  <c r="H16" i="4" s="1"/>
  <c r="D13" i="5"/>
  <c r="F13" i="5" s="1"/>
  <c r="H13" i="5" s="1"/>
  <c r="D13" i="4"/>
  <c r="F13" i="4" s="1"/>
  <c r="H13" i="4" s="1"/>
  <c r="D15" i="5"/>
  <c r="F15" i="5" s="1"/>
  <c r="H15" i="5" s="1"/>
  <c r="D15" i="4"/>
  <c r="F15" i="4" s="1"/>
  <c r="H15" i="4" s="1"/>
  <c r="D22" i="3"/>
  <c r="E18" i="3"/>
  <c r="E25" i="3"/>
  <c r="I25" i="3" s="1"/>
  <c r="D15" i="2"/>
  <c r="F15" i="2" s="1"/>
  <c r="F16" i="2"/>
  <c r="H6" i="1" l="1"/>
  <c r="D6" i="2" l="1"/>
  <c r="D10" i="2"/>
  <c r="D11" i="2"/>
  <c r="D12" i="2"/>
  <c r="D13" i="2"/>
  <c r="D14" i="2"/>
  <c r="I33" i="2"/>
  <c r="E33" i="2"/>
  <c r="G17" i="2"/>
  <c r="H22" i="2" s="1"/>
  <c r="E17" i="2"/>
  <c r="D22" i="2" s="1"/>
  <c r="C17" i="2"/>
  <c r="H16" i="2"/>
  <c r="H15" i="2"/>
  <c r="F14" i="2"/>
  <c r="H14" i="2" s="1"/>
  <c r="F13" i="2"/>
  <c r="H13" i="2" s="1"/>
  <c r="F12" i="2"/>
  <c r="H12" i="2" s="1"/>
  <c r="F11" i="2"/>
  <c r="H11" i="2" s="1"/>
  <c r="D11" i="3" s="1"/>
  <c r="F11" i="3" s="1"/>
  <c r="H11" i="3" s="1"/>
  <c r="F10" i="2"/>
  <c r="H10" i="2" s="1"/>
  <c r="F9" i="2"/>
  <c r="H9" i="2" s="1"/>
  <c r="D9" i="3" s="1"/>
  <c r="F8" i="2"/>
  <c r="H8" i="2" s="1"/>
  <c r="D8" i="3" s="1"/>
  <c r="F8" i="3" s="1"/>
  <c r="H8" i="3" s="1"/>
  <c r="F6" i="2"/>
  <c r="H6" i="2" s="1"/>
  <c r="D11" i="4" l="1"/>
  <c r="F11" i="4" s="1"/>
  <c r="H11" i="4" s="1"/>
  <c r="D11" i="5"/>
  <c r="F11" i="5" s="1"/>
  <c r="H11" i="5" s="1"/>
  <c r="D8" i="4"/>
  <c r="F8" i="4" s="1"/>
  <c r="H8" i="4" s="1"/>
  <c r="D8" i="5"/>
  <c r="F8" i="5" s="1"/>
  <c r="H8" i="5" s="1"/>
  <c r="F9" i="3"/>
  <c r="H9" i="3" s="1"/>
  <c r="E25" i="2"/>
  <c r="I25" i="2" s="1"/>
  <c r="F15" i="1"/>
  <c r="F12" i="1"/>
  <c r="H12" i="1" s="1"/>
  <c r="D9" i="5" l="1"/>
  <c r="F9" i="5" s="1"/>
  <c r="H9" i="5" s="1"/>
  <c r="D9" i="4"/>
  <c r="F9" i="4" s="1"/>
  <c r="H9" i="4" s="1"/>
  <c r="F8" i="1"/>
  <c r="E16" i="1"/>
  <c r="D21" i="1" s="1"/>
  <c r="H8" i="1"/>
  <c r="E27" i="1"/>
  <c r="I27" i="1"/>
  <c r="I32" i="1" l="1"/>
  <c r="G16" i="1"/>
  <c r="H21" i="1" s="1"/>
  <c r="D16" i="1"/>
  <c r="C16" i="1"/>
  <c r="H15" i="1"/>
  <c r="F14" i="1"/>
  <c r="H14" i="1" s="1"/>
  <c r="F13" i="1"/>
  <c r="H13" i="1" s="1"/>
  <c r="F11" i="1"/>
  <c r="H11" i="1" s="1"/>
  <c r="F10" i="1"/>
  <c r="H10" i="1" s="1"/>
  <c r="F9" i="1"/>
  <c r="H9" i="1" s="1"/>
  <c r="F7" i="1"/>
  <c r="H7" i="1" s="1"/>
  <c r="F6" i="1"/>
  <c r="F5" i="1"/>
  <c r="H5" i="1" s="1"/>
  <c r="D5" i="2" s="1"/>
  <c r="D17" i="2" l="1"/>
  <c r="F17" i="2" s="1"/>
  <c r="F5" i="2"/>
  <c r="H5" i="2" s="1"/>
  <c r="F16" i="1"/>
  <c r="H16" i="1"/>
  <c r="E24" i="1"/>
  <c r="D5" i="3" l="1"/>
  <c r="H17" i="2"/>
  <c r="I24" i="1"/>
  <c r="D32" i="1"/>
  <c r="F32" i="1" s="1"/>
  <c r="D23" i="2" s="1"/>
  <c r="D33" i="2" s="1"/>
  <c r="F33" i="2" s="1"/>
  <c r="D23" i="3" s="1"/>
  <c r="D33" i="3" s="1"/>
  <c r="F33" i="3" s="1"/>
  <c r="D23" i="4" s="1"/>
  <c r="D33" i="4" s="1"/>
  <c r="F33" i="4" s="1"/>
  <c r="D23" i="5" s="1"/>
  <c r="D33" i="5" s="1"/>
  <c r="F33" i="5" s="1"/>
  <c r="F5" i="3" l="1"/>
  <c r="H5" i="3" s="1"/>
  <c r="D17" i="3"/>
  <c r="F17" i="3" s="1"/>
  <c r="H32" i="1"/>
  <c r="J32" i="1" s="1"/>
  <c r="H23" i="2" s="1"/>
  <c r="H33" i="2" s="1"/>
  <c r="J33" i="2" s="1"/>
  <c r="H23" i="3" s="1"/>
  <c r="H33" i="3" s="1"/>
  <c r="J33" i="3" s="1"/>
  <c r="H23" i="4" s="1"/>
  <c r="H23" i="5" s="1"/>
  <c r="H33" i="5" s="1"/>
  <c r="J33" i="5" s="1"/>
  <c r="D5" i="5" l="1"/>
  <c r="D5" i="4"/>
  <c r="H17" i="3"/>
  <c r="D17" i="5" l="1"/>
  <c r="F17" i="5" s="1"/>
  <c r="F5" i="5"/>
  <c r="H5" i="5" s="1"/>
  <c r="H17" i="5" s="1"/>
  <c r="F5" i="4"/>
  <c r="H5" i="4" s="1"/>
  <c r="H17" i="4" s="1"/>
  <c r="D17" i="4"/>
  <c r="F17" i="4" s="1"/>
</calcChain>
</file>

<file path=xl/sharedStrings.xml><?xml version="1.0" encoding="utf-8"?>
<sst xmlns="http://schemas.openxmlformats.org/spreadsheetml/2006/main" count="418" uniqueCount="75">
  <si>
    <t xml:space="preserve">RENT STATEMENT </t>
  </si>
  <si>
    <t>FOR THE MONTH OF JANUARY  2020</t>
  </si>
  <si>
    <t xml:space="preserve">NO. </t>
  </si>
  <si>
    <t>NAME</t>
  </si>
  <si>
    <t>DEPOSIT</t>
  </si>
  <si>
    <t>BF</t>
  </si>
  <si>
    <t>RENT</t>
  </si>
  <si>
    <t>TOTAL DUE</t>
  </si>
  <si>
    <t>PAID</t>
  </si>
  <si>
    <t>BAL</t>
  </si>
  <si>
    <t>TOTAL</t>
  </si>
  <si>
    <t xml:space="preserve"> </t>
  </si>
  <si>
    <t>SUMMARY</t>
  </si>
  <si>
    <t>EXPECTED</t>
  </si>
  <si>
    <t xml:space="preserve">DETAILS </t>
  </si>
  <si>
    <t xml:space="preserve">CR </t>
  </si>
  <si>
    <t>DR</t>
  </si>
  <si>
    <t>BL</t>
  </si>
  <si>
    <t>JAN</t>
  </si>
  <si>
    <t>COMM</t>
  </si>
  <si>
    <t>PAYMENTS</t>
  </si>
  <si>
    <t xml:space="preserve">PREPARED BY </t>
  </si>
  <si>
    <t>APPROVED BY</t>
  </si>
  <si>
    <t xml:space="preserve">RECEIVED BY </t>
  </si>
  <si>
    <t>FLORENCE</t>
  </si>
  <si>
    <t>GRACE</t>
  </si>
  <si>
    <t>GEORGE MOI</t>
  </si>
  <si>
    <t>H6</t>
  </si>
  <si>
    <t>H7</t>
  </si>
  <si>
    <t>H9</t>
  </si>
  <si>
    <t>H10</t>
  </si>
  <si>
    <t>H11</t>
  </si>
  <si>
    <t>H12</t>
  </si>
  <si>
    <t>S1</t>
  </si>
  <si>
    <t>S4</t>
  </si>
  <si>
    <t>S5</t>
  </si>
  <si>
    <t>NELLY ATIENO</t>
  </si>
  <si>
    <t>DAVID KOMBO</t>
  </si>
  <si>
    <t>JOHN KARANJA</t>
  </si>
  <si>
    <t>HARON</t>
  </si>
  <si>
    <t>SALOME WAMBUI</t>
  </si>
  <si>
    <t>DENNIS OURU</t>
  </si>
  <si>
    <t>PAID ON 4/1</t>
  </si>
  <si>
    <t>GEORGE</t>
  </si>
  <si>
    <t>VACCANT</t>
  </si>
  <si>
    <t>LL</t>
  </si>
  <si>
    <t>JOTHAM WEKESA</t>
  </si>
  <si>
    <t>DIRECT TO LL</t>
  </si>
  <si>
    <t>HARUN KIMATHI</t>
  </si>
  <si>
    <t>S2</t>
  </si>
  <si>
    <t>VACCATED</t>
  </si>
  <si>
    <t>PAID ON 12/1</t>
  </si>
  <si>
    <t>FATUMA</t>
  </si>
  <si>
    <t>NELLY</t>
  </si>
  <si>
    <t>FOR THE MONTH OF FEBRUARY  2020</t>
  </si>
  <si>
    <t>FEB</t>
  </si>
  <si>
    <t>WILLIAM</t>
  </si>
  <si>
    <t>S3</t>
  </si>
  <si>
    <t>H8</t>
  </si>
  <si>
    <t>PAID ON6/2</t>
  </si>
  <si>
    <t>MARCH</t>
  </si>
  <si>
    <t>FOR THE MONTH OF MARCH 2020</t>
  </si>
  <si>
    <t>JOHN</t>
  </si>
  <si>
    <t>PAID ON 13/3</t>
  </si>
  <si>
    <t>EVICTED</t>
  </si>
  <si>
    <t>GEORGE MAKORI</t>
  </si>
  <si>
    <t>FOR THE MONTH OF APRIL 2020</t>
  </si>
  <si>
    <t>APRIL</t>
  </si>
  <si>
    <t>CHALI</t>
  </si>
  <si>
    <t>MAY</t>
  </si>
  <si>
    <t>FOR THE MONTH OF MAY 2020</t>
  </si>
  <si>
    <t>NOT AVAILABLE</t>
  </si>
  <si>
    <t>TALKED WITH LL</t>
  </si>
  <si>
    <t>FOR THE MONTH OF JUNE 2020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</si>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</sst>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;\-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1" xfId="0" applyFont="1" applyFill="1" applyBorder="1"/>
    <xf numFmtId="0" fontId="0" fillId="0" borderId="0" xfId="0" applyBorder="1"/>
    <xf numFmtId="0" fontId="3" fillId="0" borderId="0" xfId="0" applyFont="1" applyBorder="1"/>
    <xf numFmtId="0" fontId="4" fillId="0" borderId="0" xfId="0" applyFont="1"/>
    <xf numFmtId="49" fontId="5" fillId="0" borderId="0" xfId="1" applyNumberFormat="1" applyFont="1" applyBorder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6" fillId="0" borderId="0" xfId="0" applyFont="1" applyBorder="1"/>
    <xf numFmtId="4" fontId="6" fillId="0" borderId="0" xfId="0" applyNumberFormat="1" applyFont="1" applyBorder="1"/>
    <xf numFmtId="164" fontId="5" fillId="0" borderId="0" xfId="0" applyNumberFormat="1" applyFont="1" applyBorder="1"/>
    <xf numFmtId="0" fontId="6" fillId="0" borderId="0" xfId="0" applyFont="1"/>
    <xf numFmtId="0" fontId="6" fillId="0" borderId="2" xfId="0" applyFont="1" applyBorder="1"/>
    <xf numFmtId="0" fontId="6" fillId="0" borderId="1" xfId="0" applyFont="1" applyBorder="1"/>
    <xf numFmtId="0" fontId="4" fillId="0" borderId="1" xfId="0" applyFont="1" applyBorder="1"/>
    <xf numFmtId="3" fontId="4" fillId="0" borderId="1" xfId="0" applyNumberFormat="1" applyFont="1" applyBorder="1"/>
    <xf numFmtId="0" fontId="4" fillId="0" borderId="0" xfId="0" applyFont="1" applyFill="1" applyBorder="1"/>
    <xf numFmtId="9" fontId="4" fillId="0" borderId="1" xfId="0" applyNumberFormat="1" applyFont="1" applyBorder="1"/>
    <xf numFmtId="3" fontId="6" fillId="0" borderId="1" xfId="0" applyNumberFormat="1" applyFont="1" applyBorder="1"/>
    <xf numFmtId="16" fontId="4" fillId="0" borderId="1" xfId="0" applyNumberFormat="1" applyFont="1" applyBorder="1"/>
    <xf numFmtId="14" fontId="4" fillId="0" borderId="1" xfId="0" applyNumberFormat="1" applyFont="1" applyBorder="1"/>
    <xf numFmtId="14" fontId="4" fillId="0" borderId="1" xfId="0" applyNumberFormat="1" applyFont="1" applyFill="1" applyBorder="1"/>
    <xf numFmtId="0" fontId="4" fillId="0" borderId="1" xfId="0" applyFont="1" applyFill="1" applyBorder="1"/>
    <xf numFmtId="0" fontId="2" fillId="0" borderId="1" xfId="0" applyFont="1" applyBorder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opLeftCell="A3" workbookViewId="0">
      <selection activeCell="K33" sqref="K33"/>
    </sheetView>
  </sheetViews>
  <sheetFormatPr defaultRowHeight="15" x14ac:dyDescent="0.25"/>
  <cols>
    <col min="7" max="7" width="7.5703125" customWidth="1"/>
  </cols>
  <sheetData>
    <row r="1" spans="1:12" x14ac:dyDescent="0.25">
      <c r="A1" s="1"/>
      <c r="B1" s="1"/>
      <c r="C1" s="1"/>
      <c r="D1" s="1" t="s">
        <v>26</v>
      </c>
      <c r="E1" s="1"/>
      <c r="F1" s="1"/>
      <c r="G1" s="1"/>
      <c r="H1" s="1"/>
    </row>
    <row r="2" spans="1:12" x14ac:dyDescent="0.25">
      <c r="A2" s="1"/>
      <c r="B2" s="1"/>
      <c r="C2" s="1"/>
      <c r="D2" s="1" t="s">
        <v>0</v>
      </c>
      <c r="E2" s="1"/>
      <c r="F2" s="1"/>
      <c r="G2" s="1"/>
      <c r="H2" s="1"/>
    </row>
    <row r="3" spans="1:12" x14ac:dyDescent="0.25">
      <c r="A3" s="1"/>
      <c r="B3" s="1"/>
      <c r="C3" s="1"/>
      <c r="D3" s="1" t="s">
        <v>1</v>
      </c>
      <c r="E3" s="1"/>
      <c r="F3" s="1"/>
      <c r="G3" s="1"/>
      <c r="H3" s="1"/>
    </row>
    <row r="4" spans="1:12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12" x14ac:dyDescent="0.25">
      <c r="A5" s="3" t="s">
        <v>27</v>
      </c>
      <c r="B5" s="3" t="s">
        <v>36</v>
      </c>
      <c r="C5" s="3"/>
      <c r="D5" s="3"/>
      <c r="E5" s="3">
        <v>2000</v>
      </c>
      <c r="F5" s="3">
        <f>C5+D5+E5</f>
        <v>2000</v>
      </c>
      <c r="G5" s="3">
        <v>2000</v>
      </c>
      <c r="H5" s="3">
        <f>F5-G5</f>
        <v>0</v>
      </c>
      <c r="I5" t="s">
        <v>50</v>
      </c>
    </row>
    <row r="6" spans="1:12" x14ac:dyDescent="0.25">
      <c r="A6" s="3" t="s">
        <v>28</v>
      </c>
      <c r="B6" s="3" t="s">
        <v>46</v>
      </c>
      <c r="C6" s="3"/>
      <c r="D6" s="3"/>
      <c r="E6" s="3">
        <v>5000</v>
      </c>
      <c r="F6" s="3">
        <f t="shared" ref="F6:F14" si="0">C6+D6+E6</f>
        <v>5000</v>
      </c>
      <c r="G6" s="3">
        <v>5000</v>
      </c>
      <c r="H6" s="3">
        <f>F6-G6</f>
        <v>0</v>
      </c>
      <c r="I6" t="s">
        <v>45</v>
      </c>
      <c r="K6" t="s">
        <v>11</v>
      </c>
    </row>
    <row r="7" spans="1:12" x14ac:dyDescent="0.25">
      <c r="A7" s="3" t="s">
        <v>29</v>
      </c>
      <c r="B7" s="3" t="s">
        <v>38</v>
      </c>
      <c r="C7" s="3"/>
      <c r="D7" s="3"/>
      <c r="E7" s="3">
        <v>4000</v>
      </c>
      <c r="F7" s="3">
        <f>C7+D7+E7</f>
        <v>4000</v>
      </c>
      <c r="G7" s="3">
        <v>4000</v>
      </c>
      <c r="H7" s="3">
        <f t="shared" ref="H7:H15" si="1">F7-G7</f>
        <v>0</v>
      </c>
      <c r="I7" t="s">
        <v>45</v>
      </c>
    </row>
    <row r="8" spans="1:12" x14ac:dyDescent="0.25">
      <c r="A8" s="3" t="s">
        <v>30</v>
      </c>
      <c r="B8" s="3" t="s">
        <v>39</v>
      </c>
      <c r="C8" s="3"/>
      <c r="D8" s="3"/>
      <c r="E8" s="3">
        <v>2500</v>
      </c>
      <c r="F8" s="3">
        <f>C8+ D8+E8</f>
        <v>2500</v>
      </c>
      <c r="G8" s="3"/>
      <c r="H8" s="3">
        <f t="shared" si="1"/>
        <v>2500</v>
      </c>
    </row>
    <row r="9" spans="1:12" x14ac:dyDescent="0.25">
      <c r="A9" s="3" t="s">
        <v>31</v>
      </c>
      <c r="B9" s="25" t="s">
        <v>44</v>
      </c>
      <c r="C9" s="3"/>
      <c r="D9" s="3"/>
      <c r="E9" s="3"/>
      <c r="F9" s="3">
        <f t="shared" si="0"/>
        <v>0</v>
      </c>
      <c r="G9" s="3"/>
      <c r="H9" s="3">
        <f t="shared" si="1"/>
        <v>0</v>
      </c>
    </row>
    <row r="10" spans="1:12" x14ac:dyDescent="0.25">
      <c r="A10" s="3" t="s">
        <v>32</v>
      </c>
      <c r="B10" s="4" t="s">
        <v>37</v>
      </c>
      <c r="C10" s="4"/>
      <c r="D10" s="3"/>
      <c r="E10" s="3">
        <v>4000</v>
      </c>
      <c r="F10" s="3">
        <f t="shared" si="0"/>
        <v>4000</v>
      </c>
      <c r="G10" s="3">
        <v>4000</v>
      </c>
      <c r="H10" s="3">
        <f>F10-G10</f>
        <v>0</v>
      </c>
      <c r="J10">
        <f>G10+G11+G12+G14</f>
        <v>17000</v>
      </c>
    </row>
    <row r="11" spans="1:12" x14ac:dyDescent="0.25">
      <c r="A11" s="3" t="s">
        <v>33</v>
      </c>
      <c r="B11" s="3" t="s">
        <v>40</v>
      </c>
      <c r="C11" s="3"/>
      <c r="D11" s="3"/>
      <c r="E11" s="3">
        <v>4000</v>
      </c>
      <c r="F11" s="3">
        <f t="shared" si="0"/>
        <v>4000</v>
      </c>
      <c r="G11" s="3">
        <v>4000</v>
      </c>
      <c r="H11" s="3">
        <f t="shared" si="1"/>
        <v>0</v>
      </c>
    </row>
    <row r="12" spans="1:12" x14ac:dyDescent="0.25">
      <c r="A12" s="3" t="s">
        <v>49</v>
      </c>
      <c r="B12" s="3" t="s">
        <v>52</v>
      </c>
      <c r="C12" s="3"/>
      <c r="D12" s="3"/>
      <c r="E12" s="3">
        <v>4000</v>
      </c>
      <c r="F12" s="3">
        <f t="shared" si="0"/>
        <v>4000</v>
      </c>
      <c r="G12" s="3">
        <v>4000</v>
      </c>
      <c r="H12" s="3">
        <f t="shared" si="1"/>
        <v>0</v>
      </c>
    </row>
    <row r="13" spans="1:12" x14ac:dyDescent="0.25">
      <c r="A13" s="3" t="s">
        <v>34</v>
      </c>
      <c r="B13" s="3" t="s">
        <v>41</v>
      </c>
      <c r="C13" s="3"/>
      <c r="D13" s="3"/>
      <c r="E13" s="3">
        <v>5000</v>
      </c>
      <c r="F13" s="3">
        <f t="shared" si="0"/>
        <v>5000</v>
      </c>
      <c r="G13" s="3">
        <v>5000</v>
      </c>
      <c r="H13" s="3">
        <f t="shared" si="1"/>
        <v>0</v>
      </c>
      <c r="I13" t="s">
        <v>45</v>
      </c>
    </row>
    <row r="14" spans="1:12" x14ac:dyDescent="0.25">
      <c r="A14" s="3" t="s">
        <v>35</v>
      </c>
      <c r="B14" s="3" t="s">
        <v>48</v>
      </c>
      <c r="C14" s="3"/>
      <c r="D14" s="3"/>
      <c r="E14" s="3">
        <v>5000</v>
      </c>
      <c r="F14" s="3">
        <f t="shared" si="0"/>
        <v>5000</v>
      </c>
      <c r="G14" s="3">
        <v>5000</v>
      </c>
      <c r="H14" s="3">
        <f>F14-G14</f>
        <v>0</v>
      </c>
      <c r="L14">
        <f>G10+G11+G12+G14</f>
        <v>17000</v>
      </c>
    </row>
    <row r="15" spans="1:12" x14ac:dyDescent="0.25">
      <c r="A15" s="3"/>
      <c r="B15" s="2"/>
      <c r="C15" s="2"/>
      <c r="D15" s="3"/>
      <c r="E15" s="3"/>
      <c r="F15" s="3">
        <f>C15+D15+E15</f>
        <v>0</v>
      </c>
      <c r="G15" s="3"/>
      <c r="H15" s="3">
        <f t="shared" si="1"/>
        <v>0</v>
      </c>
    </row>
    <row r="16" spans="1:12" x14ac:dyDescent="0.25">
      <c r="A16" s="3"/>
      <c r="B16" s="2" t="s">
        <v>10</v>
      </c>
      <c r="C16" s="2">
        <f>SUM(C5:C15)</f>
        <v>0</v>
      </c>
      <c r="D16" s="3">
        <f>SUM(D5:D15)</f>
        <v>0</v>
      </c>
      <c r="E16" s="2">
        <f>SUM(E5:E15)</f>
        <v>35500</v>
      </c>
      <c r="F16" s="3">
        <f>C16+D16+E16</f>
        <v>35500</v>
      </c>
      <c r="G16" s="2">
        <f>SUM(G5:G15)</f>
        <v>33000</v>
      </c>
      <c r="H16" s="2">
        <f>SUM(H5:H15)</f>
        <v>2500</v>
      </c>
    </row>
    <row r="17" spans="1:20" x14ac:dyDescent="0.25">
      <c r="A17" s="5"/>
      <c r="B17" s="6"/>
      <c r="C17" s="6"/>
      <c r="D17" s="6"/>
      <c r="E17" s="6" t="s">
        <v>11</v>
      </c>
      <c r="F17" s="6"/>
      <c r="G17" s="6"/>
      <c r="H17" s="5"/>
    </row>
    <row r="18" spans="1:20" x14ac:dyDescent="0.25">
      <c r="B18" s="7" t="s">
        <v>12</v>
      </c>
      <c r="C18" s="7"/>
      <c r="D18" s="8"/>
      <c r="E18" s="9"/>
      <c r="F18" s="10"/>
      <c r="G18" s="11"/>
      <c r="H18" s="12"/>
      <c r="I18" s="11"/>
      <c r="J18" s="7"/>
    </row>
    <row r="19" spans="1:20" x14ac:dyDescent="0.25">
      <c r="B19" s="13" t="s">
        <v>13</v>
      </c>
      <c r="C19" s="13"/>
      <c r="D19" s="13"/>
      <c r="E19" s="13"/>
      <c r="F19" s="14"/>
      <c r="G19" s="13" t="s">
        <v>8</v>
      </c>
      <c r="H19" s="7"/>
      <c r="I19" s="7"/>
      <c r="J19" s="7"/>
    </row>
    <row r="20" spans="1:20" x14ac:dyDescent="0.25">
      <c r="B20" s="15" t="s">
        <v>14</v>
      </c>
      <c r="C20" s="15"/>
      <c r="D20" s="15" t="s">
        <v>15</v>
      </c>
      <c r="E20" s="15" t="s">
        <v>16</v>
      </c>
      <c r="F20" s="15" t="s">
        <v>17</v>
      </c>
      <c r="G20" s="15" t="s">
        <v>14</v>
      </c>
      <c r="H20" s="15" t="s">
        <v>15</v>
      </c>
      <c r="I20" s="15" t="s">
        <v>16</v>
      </c>
      <c r="J20" s="15" t="s">
        <v>17</v>
      </c>
      <c r="M20">
        <v>31000</v>
      </c>
      <c r="N20">
        <v>14000</v>
      </c>
      <c r="O20">
        <f>M20-N20</f>
        <v>17000</v>
      </c>
    </row>
    <row r="21" spans="1:20" x14ac:dyDescent="0.25">
      <c r="B21" s="16" t="s">
        <v>18</v>
      </c>
      <c r="C21" s="16"/>
      <c r="D21" s="17">
        <f>E16</f>
        <v>35500</v>
      </c>
      <c r="E21" s="16"/>
      <c r="F21" s="16"/>
      <c r="G21" s="16" t="s">
        <v>18</v>
      </c>
      <c r="H21" s="17">
        <f>G16</f>
        <v>33000</v>
      </c>
      <c r="I21" s="16"/>
      <c r="J21" s="16"/>
    </row>
    <row r="22" spans="1:20" x14ac:dyDescent="0.25">
      <c r="B22" s="16" t="s">
        <v>5</v>
      </c>
      <c r="C22" s="16"/>
      <c r="D22" s="17"/>
      <c r="E22" s="16"/>
      <c r="F22" s="16"/>
      <c r="G22" s="16" t="s">
        <v>5</v>
      </c>
      <c r="H22" s="17"/>
      <c r="I22" s="16"/>
      <c r="J22" s="16"/>
    </row>
    <row r="23" spans="1:20" x14ac:dyDescent="0.25">
      <c r="B23" s="18" t="s">
        <v>4</v>
      </c>
      <c r="I23" s="16"/>
      <c r="J23" s="16"/>
    </row>
    <row r="24" spans="1:20" x14ac:dyDescent="0.25">
      <c r="B24" s="16" t="s">
        <v>19</v>
      </c>
      <c r="C24" s="16"/>
      <c r="D24" s="19">
        <v>0.1</v>
      </c>
      <c r="E24" s="17">
        <f>D21*D24</f>
        <v>3550</v>
      </c>
      <c r="F24" s="16"/>
      <c r="G24" s="16" t="s">
        <v>19</v>
      </c>
      <c r="H24" s="19">
        <v>0.1</v>
      </c>
      <c r="I24" s="17">
        <f>E24</f>
        <v>3550</v>
      </c>
      <c r="J24" s="16"/>
    </row>
    <row r="25" spans="1:20" x14ac:dyDescent="0.25">
      <c r="B25" s="15" t="s">
        <v>20</v>
      </c>
      <c r="D25" s="17"/>
      <c r="E25" s="15"/>
      <c r="F25" s="15"/>
      <c r="G25" s="15" t="s">
        <v>20</v>
      </c>
      <c r="H25" s="20"/>
      <c r="I25" s="15"/>
      <c r="J25" s="15"/>
    </row>
    <row r="26" spans="1:20" x14ac:dyDescent="0.25">
      <c r="B26" s="21" t="s">
        <v>42</v>
      </c>
      <c r="C26" s="19"/>
      <c r="D26" s="16"/>
      <c r="E26" s="16">
        <v>10087</v>
      </c>
      <c r="F26" s="16"/>
      <c r="G26" s="21" t="s">
        <v>42</v>
      </c>
      <c r="H26" s="19"/>
      <c r="I26" s="16">
        <v>10087</v>
      </c>
      <c r="J26" s="16"/>
    </row>
    <row r="27" spans="1:20" x14ac:dyDescent="0.25">
      <c r="B27" s="22" t="s">
        <v>47</v>
      </c>
      <c r="C27" s="22"/>
      <c r="D27" s="16"/>
      <c r="E27" s="16">
        <f>E6+E7+E13</f>
        <v>14000</v>
      </c>
      <c r="F27" s="16"/>
      <c r="G27" s="22" t="s">
        <v>47</v>
      </c>
      <c r="H27" s="22"/>
      <c r="I27" s="16">
        <f>E6+E7+E13</f>
        <v>14000</v>
      </c>
      <c r="J27" s="16"/>
      <c r="L27">
        <v>10087</v>
      </c>
    </row>
    <row r="28" spans="1:20" x14ac:dyDescent="0.25">
      <c r="B28" s="22" t="s">
        <v>51</v>
      </c>
      <c r="C28" s="22"/>
      <c r="D28" s="16"/>
      <c r="E28" s="16">
        <v>7887</v>
      </c>
      <c r="F28" s="16"/>
      <c r="G28" s="22" t="s">
        <v>51</v>
      </c>
      <c r="H28" s="22"/>
      <c r="I28" s="16">
        <v>7887</v>
      </c>
      <c r="J28" s="16"/>
      <c r="L28">
        <v>7887</v>
      </c>
    </row>
    <row r="29" spans="1:20" x14ac:dyDescent="0.25">
      <c r="B29" s="22" t="s">
        <v>53</v>
      </c>
      <c r="C29" s="22"/>
      <c r="D29" s="16"/>
      <c r="E29" s="16"/>
      <c r="F29" s="16"/>
      <c r="G29" s="22" t="s">
        <v>53</v>
      </c>
      <c r="H29" s="22"/>
      <c r="I29" s="16">
        <v>2000</v>
      </c>
      <c r="J29" s="16"/>
      <c r="L29">
        <f>SUM(L27:L28)</f>
        <v>17974</v>
      </c>
    </row>
    <row r="30" spans="1:20" x14ac:dyDescent="0.25">
      <c r="B30" s="23"/>
      <c r="C30" s="23"/>
      <c r="D30" s="16"/>
      <c r="E30" s="16"/>
      <c r="F30" s="16"/>
      <c r="G30" s="22"/>
      <c r="H30" s="16"/>
      <c r="I30" s="24"/>
      <c r="J30" s="16"/>
      <c r="L30">
        <v>3550</v>
      </c>
    </row>
    <row r="31" spans="1:20" x14ac:dyDescent="0.25">
      <c r="B31" s="22"/>
      <c r="C31" s="22"/>
      <c r="D31" s="16"/>
      <c r="E31" s="24"/>
      <c r="F31" s="16"/>
      <c r="G31" s="16"/>
      <c r="H31" s="16"/>
      <c r="I31" s="16"/>
      <c r="J31" s="16"/>
      <c r="L31">
        <f>SUM(L29:L30)</f>
        <v>21524</v>
      </c>
      <c r="M31">
        <v>17000</v>
      </c>
      <c r="N31">
        <f>L31-M31</f>
        <v>4524</v>
      </c>
      <c r="S31">
        <v>35500</v>
      </c>
      <c r="T31">
        <v>31000</v>
      </c>
    </row>
    <row r="32" spans="1:20" x14ac:dyDescent="0.25">
      <c r="B32" s="15" t="s">
        <v>10</v>
      </c>
      <c r="C32" s="15"/>
      <c r="D32" s="20">
        <f>D21+D22+D23-E24</f>
        <v>31950</v>
      </c>
      <c r="E32" s="20">
        <f>SUM(E26:E31)</f>
        <v>31974</v>
      </c>
      <c r="F32" s="20">
        <f>D32-E32</f>
        <v>-24</v>
      </c>
      <c r="G32" s="15" t="s">
        <v>10</v>
      </c>
      <c r="H32" s="20">
        <f>H21+H22-I24</f>
        <v>29450</v>
      </c>
      <c r="I32" s="20">
        <f>SUM(I26:I31)</f>
        <v>33974</v>
      </c>
      <c r="J32" s="20">
        <f>H32-I32</f>
        <v>-4524</v>
      </c>
      <c r="S32">
        <v>3</v>
      </c>
      <c r="T32">
        <v>3550</v>
      </c>
    </row>
    <row r="33" spans="2:20" x14ac:dyDescent="0.25">
      <c r="T33">
        <f>SUM(T31:T32)</f>
        <v>34550</v>
      </c>
    </row>
    <row r="34" spans="2:20" x14ac:dyDescent="0.25">
      <c r="B34" t="s">
        <v>21</v>
      </c>
      <c r="E34" t="s">
        <v>22</v>
      </c>
      <c r="H34" t="s">
        <v>23</v>
      </c>
    </row>
    <row r="36" spans="2:20" x14ac:dyDescent="0.25">
      <c r="B36" t="s">
        <v>24</v>
      </c>
      <c r="E36" t="s">
        <v>25</v>
      </c>
      <c r="H36" t="s">
        <v>43</v>
      </c>
    </row>
  </sheetData>
  <pageMargins left="0.7" right="0.7" top="0.75" bottom="0.75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opLeftCell="A3" workbookViewId="0">
      <selection activeCell="J33" sqref="J33"/>
    </sheetView>
  </sheetViews>
  <sheetFormatPr defaultRowHeight="15" x14ac:dyDescent="0.25"/>
  <sheetData>
    <row r="1" spans="1:13" x14ac:dyDescent="0.25">
      <c r="A1" s="1"/>
      <c r="B1" s="1"/>
      <c r="C1" s="1"/>
      <c r="D1" s="1" t="s">
        <v>26</v>
      </c>
      <c r="E1" s="1"/>
      <c r="F1" s="1"/>
      <c r="G1" s="1"/>
      <c r="H1" s="1"/>
    </row>
    <row r="2" spans="1:13" x14ac:dyDescent="0.25">
      <c r="A2" s="1"/>
      <c r="B2" s="1"/>
      <c r="C2" s="1"/>
      <c r="D2" s="1" t="s">
        <v>0</v>
      </c>
      <c r="E2" s="1"/>
      <c r="F2" s="1"/>
      <c r="G2" s="1"/>
      <c r="H2" s="1"/>
    </row>
    <row r="3" spans="1:13" x14ac:dyDescent="0.25">
      <c r="A3" s="1"/>
      <c r="B3" s="1"/>
      <c r="C3" s="1"/>
      <c r="D3" s="1" t="s">
        <v>54</v>
      </c>
      <c r="E3" s="1"/>
      <c r="F3" s="1"/>
      <c r="G3" s="1"/>
      <c r="H3" s="1"/>
    </row>
    <row r="4" spans="1:13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13" x14ac:dyDescent="0.25">
      <c r="A5" s="3" t="s">
        <v>27</v>
      </c>
      <c r="B5" s="3" t="s">
        <v>44</v>
      </c>
      <c r="C5" s="3"/>
      <c r="D5" s="3">
        <f>'JANUARY 20'!H5:H15</f>
        <v>0</v>
      </c>
      <c r="E5" s="3"/>
      <c r="F5" s="3">
        <f>C5+D5+E5</f>
        <v>0</v>
      </c>
      <c r="G5" s="3"/>
      <c r="H5" s="3">
        <f>F5-G5</f>
        <v>0</v>
      </c>
    </row>
    <row r="6" spans="1:13" x14ac:dyDescent="0.25">
      <c r="A6" s="3" t="s">
        <v>28</v>
      </c>
      <c r="B6" s="3" t="s">
        <v>56</v>
      </c>
      <c r="C6" s="3"/>
      <c r="D6" s="3">
        <f>'JANUARY 20'!H6:H16</f>
        <v>0</v>
      </c>
      <c r="E6" s="3">
        <v>5000</v>
      </c>
      <c r="F6" s="3">
        <f t="shared" ref="F6:F14" si="0">C6+D6+E6</f>
        <v>5000</v>
      </c>
      <c r="G6" s="3">
        <v>1500</v>
      </c>
      <c r="H6" s="3">
        <f t="shared" ref="H6:H16" si="1">F6-G6</f>
        <v>3500</v>
      </c>
      <c r="K6" t="s">
        <v>11</v>
      </c>
    </row>
    <row r="7" spans="1:13" x14ac:dyDescent="0.25">
      <c r="A7" s="3" t="s">
        <v>58</v>
      </c>
      <c r="B7" s="3"/>
      <c r="C7" s="3"/>
      <c r="D7" s="3"/>
      <c r="E7" s="3"/>
      <c r="F7" s="3"/>
      <c r="G7" s="3"/>
      <c r="H7" s="3"/>
    </row>
    <row r="8" spans="1:13" x14ac:dyDescent="0.25">
      <c r="A8" s="3" t="s">
        <v>29</v>
      </c>
      <c r="B8" s="3" t="s">
        <v>38</v>
      </c>
      <c r="C8" s="3"/>
      <c r="D8" s="3"/>
      <c r="E8" s="3">
        <v>4000</v>
      </c>
      <c r="F8" s="3">
        <f>C8+D8+E8</f>
        <v>4000</v>
      </c>
      <c r="G8" s="3">
        <v>4000</v>
      </c>
      <c r="H8" s="3">
        <f t="shared" si="1"/>
        <v>0</v>
      </c>
      <c r="I8" t="s">
        <v>45</v>
      </c>
    </row>
    <row r="9" spans="1:13" x14ac:dyDescent="0.25">
      <c r="A9" s="3" t="s">
        <v>30</v>
      </c>
      <c r="B9" s="3" t="s">
        <v>39</v>
      </c>
      <c r="C9" s="3"/>
      <c r="D9" s="3">
        <v>2500</v>
      </c>
      <c r="E9" s="3">
        <v>2500</v>
      </c>
      <c r="F9" s="3">
        <f>C9+ D9+E9</f>
        <v>5000</v>
      </c>
      <c r="G9" s="3">
        <v>5000</v>
      </c>
      <c r="H9" s="3">
        <f t="shared" si="1"/>
        <v>0</v>
      </c>
      <c r="I9" t="s">
        <v>64</v>
      </c>
    </row>
    <row r="10" spans="1:13" x14ac:dyDescent="0.25">
      <c r="A10" s="3" t="s">
        <v>31</v>
      </c>
      <c r="B10" s="25" t="s">
        <v>44</v>
      </c>
      <c r="C10" s="3"/>
      <c r="D10" s="3">
        <f>'JANUARY 20'!H9:H19</f>
        <v>0</v>
      </c>
      <c r="E10" s="3"/>
      <c r="F10" s="3">
        <f t="shared" si="0"/>
        <v>0</v>
      </c>
      <c r="G10" s="3"/>
      <c r="H10" s="3">
        <f t="shared" si="1"/>
        <v>0</v>
      </c>
    </row>
    <row r="11" spans="1:13" x14ac:dyDescent="0.25">
      <c r="A11" s="3" t="s">
        <v>32</v>
      </c>
      <c r="B11" s="4" t="s">
        <v>37</v>
      </c>
      <c r="C11" s="4"/>
      <c r="D11" s="3">
        <f>'JANUARY 20'!H10:H20</f>
        <v>0</v>
      </c>
      <c r="E11" s="3">
        <v>4000</v>
      </c>
      <c r="F11" s="3">
        <f t="shared" si="0"/>
        <v>4000</v>
      </c>
      <c r="G11" s="3">
        <v>4000</v>
      </c>
      <c r="H11" s="3">
        <f>F11-G11</f>
        <v>0</v>
      </c>
      <c r="I11" t="s">
        <v>45</v>
      </c>
    </row>
    <row r="12" spans="1:13" x14ac:dyDescent="0.25">
      <c r="A12" s="3" t="s">
        <v>33</v>
      </c>
      <c r="B12" s="3" t="s">
        <v>40</v>
      </c>
      <c r="C12" s="3"/>
      <c r="D12" s="3">
        <f>'JANUARY 20'!H11:H21</f>
        <v>0</v>
      </c>
      <c r="E12" s="3">
        <v>4000</v>
      </c>
      <c r="F12" s="3">
        <f t="shared" si="0"/>
        <v>4000</v>
      </c>
      <c r="G12" s="3">
        <v>4000</v>
      </c>
      <c r="H12" s="3">
        <f t="shared" si="1"/>
        <v>0</v>
      </c>
    </row>
    <row r="13" spans="1:13" x14ac:dyDescent="0.25">
      <c r="A13" s="3" t="s">
        <v>49</v>
      </c>
      <c r="B13" s="3" t="s">
        <v>52</v>
      </c>
      <c r="C13" s="3"/>
      <c r="D13" s="3">
        <f>'JANUARY 20'!H12:H22</f>
        <v>0</v>
      </c>
      <c r="E13" s="3">
        <v>4000</v>
      </c>
      <c r="F13" s="3">
        <f t="shared" si="0"/>
        <v>4000</v>
      </c>
      <c r="G13" s="3">
        <v>4000</v>
      </c>
      <c r="H13" s="3">
        <f t="shared" si="1"/>
        <v>0</v>
      </c>
    </row>
    <row r="14" spans="1:13" x14ac:dyDescent="0.25">
      <c r="A14" s="3" t="s">
        <v>57</v>
      </c>
      <c r="B14" s="3"/>
      <c r="C14" s="3"/>
      <c r="D14" s="3">
        <f>'JANUARY 20'!H13:H23</f>
        <v>0</v>
      </c>
      <c r="E14" s="3"/>
      <c r="F14" s="3">
        <f t="shared" si="0"/>
        <v>0</v>
      </c>
      <c r="G14" s="3"/>
      <c r="H14" s="3">
        <f t="shared" si="1"/>
        <v>0</v>
      </c>
      <c r="L14">
        <v>27000</v>
      </c>
    </row>
    <row r="15" spans="1:13" x14ac:dyDescent="0.25">
      <c r="A15" s="3" t="s">
        <v>34</v>
      </c>
      <c r="B15" s="3" t="s">
        <v>41</v>
      </c>
      <c r="C15" s="3"/>
      <c r="D15" s="3">
        <f>'JANUARY 20'!H14:H24</f>
        <v>0</v>
      </c>
      <c r="E15" s="3">
        <v>5000</v>
      </c>
      <c r="F15" s="3">
        <f t="shared" ref="F15:F16" si="2">C15+D15+E15</f>
        <v>5000</v>
      </c>
      <c r="G15" s="3">
        <v>5000</v>
      </c>
      <c r="H15" s="3">
        <f>F15-G15</f>
        <v>0</v>
      </c>
      <c r="L15">
        <v>8000</v>
      </c>
      <c r="M15" s="26">
        <f>'JANUARY 20'!J32</f>
        <v>-4524</v>
      </c>
    </row>
    <row r="16" spans="1:13" x14ac:dyDescent="0.25">
      <c r="A16" s="3" t="s">
        <v>35</v>
      </c>
      <c r="B16" s="3" t="s">
        <v>48</v>
      </c>
      <c r="C16" s="3"/>
      <c r="D16" s="3"/>
      <c r="E16" s="3">
        <v>5000</v>
      </c>
      <c r="F16" s="3">
        <f t="shared" si="2"/>
        <v>5000</v>
      </c>
      <c r="G16" s="3"/>
      <c r="H16" s="3">
        <f t="shared" si="1"/>
        <v>5000</v>
      </c>
      <c r="L16">
        <v>5000</v>
      </c>
      <c r="M16">
        <v>3350</v>
      </c>
    </row>
    <row r="17" spans="1:19" x14ac:dyDescent="0.25">
      <c r="A17" s="3"/>
      <c r="B17" s="2" t="s">
        <v>10</v>
      </c>
      <c r="C17" s="2">
        <f>SUM(C5:C16)</f>
        <v>0</v>
      </c>
      <c r="D17" s="3">
        <f>SUM(D5:D16)</f>
        <v>2500</v>
      </c>
      <c r="E17" s="2">
        <f>SUM(E5:E16)</f>
        <v>33500</v>
      </c>
      <c r="F17" s="3">
        <f>C17+D17+E17</f>
        <v>36000</v>
      </c>
      <c r="G17" s="2">
        <f>SUM(G5:G16)</f>
        <v>27500</v>
      </c>
      <c r="H17" s="2">
        <f>SUM(H5:H16)</f>
        <v>8500</v>
      </c>
      <c r="L17">
        <f>SUM(L15:L16)</f>
        <v>13000</v>
      </c>
      <c r="M17">
        <v>14000</v>
      </c>
      <c r="S17">
        <v>28102</v>
      </c>
    </row>
    <row r="18" spans="1:19" x14ac:dyDescent="0.25">
      <c r="A18" s="5"/>
      <c r="B18" s="6"/>
      <c r="C18" s="6"/>
      <c r="D18" s="6"/>
      <c r="E18" s="6" t="s">
        <v>11</v>
      </c>
      <c r="F18" s="6"/>
      <c r="G18" s="6"/>
      <c r="H18" s="5"/>
      <c r="L18">
        <f>L14-L17</f>
        <v>14000</v>
      </c>
      <c r="N18">
        <v>28102</v>
      </c>
    </row>
    <row r="19" spans="1:19" x14ac:dyDescent="0.25">
      <c r="B19" s="7" t="s">
        <v>12</v>
      </c>
      <c r="C19" s="7"/>
      <c r="D19" s="8"/>
      <c r="E19" s="9"/>
      <c r="F19" s="10"/>
      <c r="G19" s="11"/>
      <c r="H19" s="12"/>
      <c r="I19" s="11"/>
      <c r="J19" s="7"/>
    </row>
    <row r="20" spans="1:19" x14ac:dyDescent="0.25">
      <c r="B20" s="13" t="s">
        <v>13</v>
      </c>
      <c r="C20" s="13"/>
      <c r="D20" s="13"/>
      <c r="E20" s="13"/>
      <c r="F20" s="14"/>
      <c r="G20" s="13" t="s">
        <v>8</v>
      </c>
      <c r="H20" s="7"/>
      <c r="I20" s="7"/>
      <c r="J20" s="7"/>
    </row>
    <row r="21" spans="1:19" x14ac:dyDescent="0.25">
      <c r="B21" s="15" t="s">
        <v>14</v>
      </c>
      <c r="C21" s="15"/>
      <c r="D21" s="15" t="s">
        <v>15</v>
      </c>
      <c r="E21" s="15" t="s">
        <v>16</v>
      </c>
      <c r="F21" s="15" t="s">
        <v>17</v>
      </c>
      <c r="G21" s="15" t="s">
        <v>14</v>
      </c>
      <c r="H21" s="15" t="s">
        <v>15</v>
      </c>
      <c r="I21" s="15" t="s">
        <v>16</v>
      </c>
      <c r="J21" s="15" t="s">
        <v>17</v>
      </c>
    </row>
    <row r="22" spans="1:19" x14ac:dyDescent="0.25">
      <c r="B22" s="16" t="s">
        <v>55</v>
      </c>
      <c r="C22" s="16"/>
      <c r="D22" s="17">
        <f>E17</f>
        <v>33500</v>
      </c>
      <c r="E22" s="16"/>
      <c r="F22" s="16"/>
      <c r="G22" s="16" t="s">
        <v>55</v>
      </c>
      <c r="H22" s="17">
        <f>G17</f>
        <v>27500</v>
      </c>
      <c r="I22" s="16"/>
      <c r="J22" s="16"/>
    </row>
    <row r="23" spans="1:19" x14ac:dyDescent="0.25">
      <c r="B23" s="16" t="s">
        <v>5</v>
      </c>
      <c r="C23" s="16"/>
      <c r="D23" s="17">
        <f>'JANUARY 20'!F32</f>
        <v>-24</v>
      </c>
      <c r="E23" s="16"/>
      <c r="F23" s="16"/>
      <c r="G23" s="16" t="s">
        <v>5</v>
      </c>
      <c r="H23" s="17">
        <f>'JANUARY 20'!J32</f>
        <v>-4524</v>
      </c>
      <c r="I23" s="16"/>
      <c r="J23" s="16"/>
    </row>
    <row r="24" spans="1:19" x14ac:dyDescent="0.25">
      <c r="B24" s="18" t="s">
        <v>4</v>
      </c>
      <c r="I24" s="16"/>
      <c r="J24" s="16"/>
    </row>
    <row r="25" spans="1:19" x14ac:dyDescent="0.25">
      <c r="B25" s="16" t="s">
        <v>19</v>
      </c>
      <c r="C25" s="16"/>
      <c r="D25" s="19">
        <v>0.1</v>
      </c>
      <c r="E25" s="17">
        <f>D22*D25</f>
        <v>3350</v>
      </c>
      <c r="F25" s="16"/>
      <c r="G25" s="16" t="s">
        <v>19</v>
      </c>
      <c r="H25" s="19">
        <v>0.1</v>
      </c>
      <c r="I25" s="17">
        <f>E25</f>
        <v>3350</v>
      </c>
      <c r="J25" s="16"/>
    </row>
    <row r="26" spans="1:19" x14ac:dyDescent="0.25">
      <c r="B26" s="15" t="s">
        <v>20</v>
      </c>
      <c r="D26" s="17"/>
      <c r="E26" s="15"/>
      <c r="F26" s="15"/>
      <c r="G26" s="15" t="s">
        <v>20</v>
      </c>
      <c r="H26" s="20"/>
      <c r="I26" s="15"/>
      <c r="J26" s="15"/>
      <c r="O26">
        <v>33500</v>
      </c>
      <c r="P26">
        <v>27500</v>
      </c>
      <c r="Q26">
        <f>O26-P26</f>
        <v>6000</v>
      </c>
    </row>
    <row r="27" spans="1:19" x14ac:dyDescent="0.25">
      <c r="B27" s="21" t="s">
        <v>59</v>
      </c>
      <c r="C27" s="19"/>
      <c r="D27" s="16"/>
      <c r="E27" s="16">
        <v>28102</v>
      </c>
      <c r="F27" s="16"/>
      <c r="G27" s="21" t="s">
        <v>59</v>
      </c>
      <c r="H27" s="19"/>
      <c r="I27" s="16">
        <v>28102</v>
      </c>
      <c r="J27" s="16"/>
      <c r="O27">
        <v>3350</v>
      </c>
    </row>
    <row r="28" spans="1:19" x14ac:dyDescent="0.25">
      <c r="B28" s="22" t="s">
        <v>38</v>
      </c>
      <c r="D28" s="16"/>
      <c r="E28" s="16">
        <v>4000</v>
      </c>
      <c r="F28" s="16"/>
      <c r="G28" s="22" t="s">
        <v>38</v>
      </c>
      <c r="I28" s="16">
        <v>4000</v>
      </c>
      <c r="J28" s="16"/>
      <c r="O28">
        <f>O26-O27</f>
        <v>30150</v>
      </c>
    </row>
    <row r="29" spans="1:19" x14ac:dyDescent="0.25">
      <c r="B29" s="22" t="s">
        <v>37</v>
      </c>
      <c r="C29" s="22"/>
      <c r="D29" s="16"/>
      <c r="E29" s="16">
        <v>4000</v>
      </c>
      <c r="F29" s="16"/>
      <c r="G29" s="22" t="s">
        <v>37</v>
      </c>
      <c r="H29" s="22"/>
      <c r="I29" s="16">
        <v>4000</v>
      </c>
      <c r="J29" s="16"/>
      <c r="O29">
        <v>4524</v>
      </c>
    </row>
    <row r="30" spans="1:19" x14ac:dyDescent="0.25">
      <c r="B30" s="22" t="s">
        <v>39</v>
      </c>
      <c r="C30" s="22"/>
      <c r="D30" s="16"/>
      <c r="E30" s="16">
        <f>F9</f>
        <v>5000</v>
      </c>
      <c r="F30" s="16"/>
      <c r="G30" s="22" t="s">
        <v>39</v>
      </c>
      <c r="H30" s="22"/>
      <c r="I30" s="16">
        <v>5000</v>
      </c>
      <c r="J30" s="16"/>
      <c r="O30">
        <f>O28-O29</f>
        <v>25626</v>
      </c>
    </row>
    <row r="31" spans="1:19" x14ac:dyDescent="0.25">
      <c r="B31" s="23"/>
      <c r="C31" s="23"/>
      <c r="D31" s="16"/>
      <c r="E31" s="16"/>
      <c r="F31" s="16"/>
      <c r="G31" s="22"/>
      <c r="H31" s="16"/>
      <c r="I31" s="24"/>
      <c r="J31" s="16"/>
    </row>
    <row r="32" spans="1:19" x14ac:dyDescent="0.25">
      <c r="B32" s="22"/>
      <c r="C32" s="22"/>
      <c r="D32" s="16"/>
      <c r="E32" s="24"/>
      <c r="F32" s="16"/>
      <c r="G32" s="16"/>
      <c r="H32" s="16"/>
      <c r="I32" s="16"/>
      <c r="J32" s="16"/>
    </row>
    <row r="33" spans="2:10" x14ac:dyDescent="0.25">
      <c r="B33" s="15" t="s">
        <v>10</v>
      </c>
      <c r="C33" s="15"/>
      <c r="D33" s="20">
        <f>D22+D23+D24-E25</f>
        <v>30126</v>
      </c>
      <c r="E33" s="20">
        <f>SUM(E27:E32)</f>
        <v>41102</v>
      </c>
      <c r="F33" s="20">
        <f>D33-E33</f>
        <v>-10976</v>
      </c>
      <c r="G33" s="15" t="s">
        <v>10</v>
      </c>
      <c r="H33" s="20">
        <f>H22+H23-I25</f>
        <v>19626</v>
      </c>
      <c r="I33" s="20">
        <f>SUM(I27:I32)</f>
        <v>41102</v>
      </c>
      <c r="J33" s="20">
        <f>H33-I33</f>
        <v>-21476</v>
      </c>
    </row>
    <row r="35" spans="2:10" x14ac:dyDescent="0.25">
      <c r="B35" t="s">
        <v>21</v>
      </c>
      <c r="E35" t="s">
        <v>22</v>
      </c>
      <c r="H35" t="s">
        <v>23</v>
      </c>
    </row>
    <row r="37" spans="2:10" x14ac:dyDescent="0.25">
      <c r="B37" t="s">
        <v>24</v>
      </c>
      <c r="E37" t="s">
        <v>25</v>
      </c>
      <c r="H3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4" workbookViewId="0">
      <selection activeCell="L29" sqref="L29"/>
    </sheetView>
  </sheetViews>
  <sheetFormatPr defaultRowHeight="15" x14ac:dyDescent="0.25"/>
  <sheetData>
    <row r="1" spans="1:13" x14ac:dyDescent="0.25">
      <c r="A1" s="1"/>
      <c r="B1" s="1"/>
      <c r="C1" s="1"/>
      <c r="D1" s="1" t="s">
        <v>26</v>
      </c>
      <c r="E1" s="1"/>
      <c r="F1" s="1"/>
      <c r="G1" s="1"/>
      <c r="H1" s="1"/>
    </row>
    <row r="2" spans="1:13" x14ac:dyDescent="0.25">
      <c r="A2" s="1"/>
      <c r="B2" s="1"/>
      <c r="C2" s="1"/>
      <c r="D2" s="1" t="s">
        <v>0</v>
      </c>
      <c r="E2" s="1"/>
      <c r="F2" s="1"/>
      <c r="G2" s="1"/>
      <c r="H2" s="1"/>
    </row>
    <row r="3" spans="1:13" x14ac:dyDescent="0.25">
      <c r="A3" s="1"/>
      <c r="B3" s="1"/>
      <c r="C3" s="1"/>
      <c r="D3" s="1" t="s">
        <v>61</v>
      </c>
      <c r="E3" s="1"/>
      <c r="F3" s="1"/>
      <c r="G3" s="1"/>
      <c r="H3" s="1"/>
    </row>
    <row r="4" spans="1:13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13" x14ac:dyDescent="0.25">
      <c r="A5" s="3" t="s">
        <v>27</v>
      </c>
      <c r="B5" s="3" t="s">
        <v>44</v>
      </c>
      <c r="C5" s="3"/>
      <c r="D5" s="3">
        <f>'FEBRUARY 20'!H5:H16</f>
        <v>0</v>
      </c>
      <c r="E5" s="3"/>
      <c r="F5" s="3">
        <f>C5+D5+E5</f>
        <v>0</v>
      </c>
      <c r="G5" s="3"/>
      <c r="H5" s="3">
        <f>F5-G5</f>
        <v>0</v>
      </c>
    </row>
    <row r="6" spans="1:13" x14ac:dyDescent="0.25">
      <c r="A6" s="3" t="s">
        <v>28</v>
      </c>
      <c r="B6" s="3" t="s">
        <v>56</v>
      </c>
      <c r="C6" s="3"/>
      <c r="D6" s="3">
        <f>'FEBRUARY 20'!H6:H17</f>
        <v>3500</v>
      </c>
      <c r="E6" s="3">
        <v>5000</v>
      </c>
      <c r="F6" s="3">
        <f t="shared" ref="F6:F16" si="0">C6+D6+E6</f>
        <v>8500</v>
      </c>
      <c r="G6" s="3">
        <v>8500</v>
      </c>
      <c r="H6" s="3">
        <f t="shared" ref="H6:H16" si="1">F6-G6</f>
        <v>0</v>
      </c>
      <c r="I6" t="s">
        <v>50</v>
      </c>
    </row>
    <row r="7" spans="1:13" x14ac:dyDescent="0.25">
      <c r="A7" s="3" t="s">
        <v>58</v>
      </c>
      <c r="B7" s="3"/>
      <c r="C7" s="3"/>
      <c r="D7" s="3">
        <f>'FEBRUARY 20'!H7:H18</f>
        <v>0</v>
      </c>
      <c r="E7" s="3"/>
      <c r="F7" s="3"/>
      <c r="G7" s="3"/>
      <c r="H7" s="3"/>
    </row>
    <row r="8" spans="1:13" x14ac:dyDescent="0.25">
      <c r="A8" s="3" t="s">
        <v>29</v>
      </c>
      <c r="B8" s="3" t="s">
        <v>38</v>
      </c>
      <c r="C8" s="3"/>
      <c r="D8" s="3">
        <f>'FEBRUARY 20'!H8:H19</f>
        <v>0</v>
      </c>
      <c r="E8" s="3">
        <v>4000</v>
      </c>
      <c r="F8" s="3">
        <f>C8+D8+E8</f>
        <v>4000</v>
      </c>
      <c r="G8" s="3">
        <v>4000</v>
      </c>
      <c r="H8" s="3">
        <f t="shared" si="1"/>
        <v>0</v>
      </c>
      <c r="I8" t="s">
        <v>45</v>
      </c>
    </row>
    <row r="9" spans="1:13" x14ac:dyDescent="0.25">
      <c r="A9" s="3" t="s">
        <v>30</v>
      </c>
      <c r="B9" s="3"/>
      <c r="C9" s="3"/>
      <c r="D9" s="3">
        <f>'FEBRUARY 20'!H9:H20</f>
        <v>0</v>
      </c>
      <c r="E9" s="3"/>
      <c r="F9" s="3">
        <f>C9+ D9+E9</f>
        <v>0</v>
      </c>
      <c r="G9" s="3"/>
      <c r="H9" s="3">
        <f t="shared" si="1"/>
        <v>0</v>
      </c>
    </row>
    <row r="10" spans="1:13" x14ac:dyDescent="0.25">
      <c r="A10" s="3" t="s">
        <v>31</v>
      </c>
      <c r="B10" s="25" t="s">
        <v>44</v>
      </c>
      <c r="C10" s="3"/>
      <c r="D10" s="3">
        <f>'FEBRUARY 20'!H10:H21</f>
        <v>0</v>
      </c>
      <c r="E10" s="3"/>
      <c r="F10" s="3">
        <f t="shared" si="0"/>
        <v>0</v>
      </c>
      <c r="G10" s="3"/>
      <c r="H10" s="3">
        <f t="shared" si="1"/>
        <v>0</v>
      </c>
      <c r="K10">
        <f>G12+G13+G15</f>
        <v>13000</v>
      </c>
      <c r="M10">
        <f>-N1021476</f>
        <v>0</v>
      </c>
    </row>
    <row r="11" spans="1:13" x14ac:dyDescent="0.25">
      <c r="A11" s="3" t="s">
        <v>32</v>
      </c>
      <c r="B11" s="4" t="s">
        <v>37</v>
      </c>
      <c r="C11" s="4"/>
      <c r="D11" s="3">
        <f>'FEBRUARY 20'!H11:H22</f>
        <v>0</v>
      </c>
      <c r="E11" s="3">
        <v>4000</v>
      </c>
      <c r="F11" s="3">
        <f t="shared" si="0"/>
        <v>4000</v>
      </c>
      <c r="G11" s="3">
        <v>4000</v>
      </c>
      <c r="H11" s="3">
        <f>F11-G11</f>
        <v>0</v>
      </c>
      <c r="I11" t="s">
        <v>45</v>
      </c>
    </row>
    <row r="12" spans="1:13" x14ac:dyDescent="0.25">
      <c r="A12" s="3" t="s">
        <v>33</v>
      </c>
      <c r="B12" s="3" t="s">
        <v>40</v>
      </c>
      <c r="C12" s="3"/>
      <c r="D12" s="3">
        <f>'FEBRUARY 20'!H12:H23</f>
        <v>0</v>
      </c>
      <c r="E12" s="3">
        <v>4000</v>
      </c>
      <c r="F12" s="3">
        <f t="shared" si="0"/>
        <v>4000</v>
      </c>
      <c r="G12" s="3">
        <v>4000</v>
      </c>
      <c r="H12" s="3">
        <f t="shared" si="1"/>
        <v>0</v>
      </c>
    </row>
    <row r="13" spans="1:13" x14ac:dyDescent="0.25">
      <c r="A13" s="3" t="s">
        <v>49</v>
      </c>
      <c r="B13" s="3" t="s">
        <v>52</v>
      </c>
      <c r="C13" s="3"/>
      <c r="D13" s="3">
        <f>'FEBRUARY 20'!H13:H24</f>
        <v>0</v>
      </c>
      <c r="E13" s="3">
        <v>4000</v>
      </c>
      <c r="F13" s="3">
        <f t="shared" si="0"/>
        <v>4000</v>
      </c>
      <c r="G13" s="3">
        <v>4000</v>
      </c>
      <c r="H13" s="3">
        <f t="shared" si="1"/>
        <v>0</v>
      </c>
    </row>
    <row r="14" spans="1:13" x14ac:dyDescent="0.25">
      <c r="A14" s="3" t="s">
        <v>57</v>
      </c>
      <c r="B14" s="3"/>
      <c r="C14" s="3"/>
      <c r="D14" s="3">
        <f>'FEBRUARY 20'!H14:H25</f>
        <v>0</v>
      </c>
      <c r="E14" s="3"/>
      <c r="F14" s="3">
        <f t="shared" si="0"/>
        <v>0</v>
      </c>
      <c r="G14" s="3"/>
      <c r="H14" s="3">
        <f t="shared" si="1"/>
        <v>0</v>
      </c>
    </row>
    <row r="15" spans="1:13" x14ac:dyDescent="0.25">
      <c r="A15" s="3" t="s">
        <v>34</v>
      </c>
      <c r="B15" s="3" t="s">
        <v>41</v>
      </c>
      <c r="C15" s="3"/>
      <c r="D15" s="3">
        <f>'FEBRUARY 20'!H15:H26</f>
        <v>0</v>
      </c>
      <c r="E15" s="3">
        <v>5000</v>
      </c>
      <c r="F15" s="3">
        <f t="shared" si="0"/>
        <v>5000</v>
      </c>
      <c r="G15" s="3">
        <v>5000</v>
      </c>
      <c r="H15" s="3">
        <f>F15-G15</f>
        <v>0</v>
      </c>
    </row>
    <row r="16" spans="1:13" x14ac:dyDescent="0.25">
      <c r="A16" s="3" t="s">
        <v>35</v>
      </c>
      <c r="B16" s="3" t="s">
        <v>48</v>
      </c>
      <c r="C16" s="3"/>
      <c r="D16" s="3">
        <f>'FEBRUARY 20'!H16:H27</f>
        <v>5000</v>
      </c>
      <c r="E16" s="3"/>
      <c r="F16" s="3">
        <f t="shared" si="0"/>
        <v>5000</v>
      </c>
      <c r="G16" s="3">
        <v>5000</v>
      </c>
      <c r="H16" s="3">
        <f t="shared" si="1"/>
        <v>0</v>
      </c>
      <c r="I16" t="s">
        <v>50</v>
      </c>
    </row>
    <row r="17" spans="1:13" x14ac:dyDescent="0.25">
      <c r="A17" s="3"/>
      <c r="B17" s="2" t="s">
        <v>10</v>
      </c>
      <c r="C17" s="2">
        <f>SUM(C5:C16)</f>
        <v>0</v>
      </c>
      <c r="D17" s="3">
        <f>SUM(D5:D16)</f>
        <v>8500</v>
      </c>
      <c r="E17" s="2">
        <f>SUM(E5:E16)</f>
        <v>26000</v>
      </c>
      <c r="F17" s="3">
        <f>C17+D17+E17</f>
        <v>34500</v>
      </c>
      <c r="G17" s="2">
        <f>SUM(G5:G16)</f>
        <v>34500</v>
      </c>
      <c r="H17" s="2">
        <f>SUM(H5:H16)</f>
        <v>0</v>
      </c>
    </row>
    <row r="18" spans="1:13" x14ac:dyDescent="0.25">
      <c r="A18" s="5"/>
      <c r="B18" s="6"/>
      <c r="C18" s="6"/>
      <c r="D18" s="6"/>
      <c r="E18" s="6">
        <f>E17-E8</f>
        <v>22000</v>
      </c>
      <c r="F18" s="6"/>
      <c r="G18" s="6"/>
      <c r="H18" s="5"/>
    </row>
    <row r="19" spans="1:13" x14ac:dyDescent="0.25">
      <c r="B19" s="7" t="s">
        <v>12</v>
      </c>
      <c r="C19" s="7"/>
      <c r="D19" s="8"/>
      <c r="E19" s="9"/>
      <c r="F19" s="10"/>
      <c r="G19" s="11"/>
      <c r="H19" s="12"/>
      <c r="I19" s="11"/>
      <c r="J19" s="7"/>
    </row>
    <row r="20" spans="1:13" x14ac:dyDescent="0.25">
      <c r="B20" s="13" t="s">
        <v>13</v>
      </c>
      <c r="C20" s="13"/>
      <c r="D20" s="13"/>
      <c r="E20" s="13"/>
      <c r="F20" s="14"/>
      <c r="G20" s="13" t="s">
        <v>8</v>
      </c>
      <c r="H20" s="7"/>
      <c r="I20" s="7"/>
      <c r="J20" s="7"/>
    </row>
    <row r="21" spans="1:13" x14ac:dyDescent="0.25">
      <c r="B21" s="15" t="s">
        <v>14</v>
      </c>
      <c r="C21" s="15"/>
      <c r="D21" s="15" t="s">
        <v>15</v>
      </c>
      <c r="E21" s="15" t="s">
        <v>16</v>
      </c>
      <c r="F21" s="15" t="s">
        <v>17</v>
      </c>
      <c r="G21" s="15" t="s">
        <v>14</v>
      </c>
      <c r="H21" s="15" t="s">
        <v>15</v>
      </c>
      <c r="I21" s="15" t="s">
        <v>16</v>
      </c>
      <c r="J21" s="15" t="s">
        <v>17</v>
      </c>
    </row>
    <row r="22" spans="1:13" x14ac:dyDescent="0.25">
      <c r="B22" s="16" t="s">
        <v>60</v>
      </c>
      <c r="C22" s="16"/>
      <c r="D22" s="17">
        <f>E17</f>
        <v>26000</v>
      </c>
      <c r="E22" s="16"/>
      <c r="F22" s="16"/>
      <c r="G22" s="16" t="s">
        <v>60</v>
      </c>
      <c r="H22" s="17">
        <f>G17</f>
        <v>34500</v>
      </c>
      <c r="I22" s="16"/>
      <c r="J22" s="16"/>
    </row>
    <row r="23" spans="1:13" x14ac:dyDescent="0.25">
      <c r="B23" s="16" t="s">
        <v>5</v>
      </c>
      <c r="C23" s="16"/>
      <c r="D23" s="17">
        <f>'FEBRUARY 20'!F33</f>
        <v>-10976</v>
      </c>
      <c r="E23" s="16"/>
      <c r="F23" s="16"/>
      <c r="G23" s="16" t="s">
        <v>5</v>
      </c>
      <c r="H23" s="17">
        <f>'FEBRUARY 20'!J33</f>
        <v>-21476</v>
      </c>
      <c r="I23" s="16"/>
      <c r="J23" s="16"/>
    </row>
    <row r="24" spans="1:13" x14ac:dyDescent="0.25">
      <c r="B24" s="18" t="s">
        <v>4</v>
      </c>
      <c r="I24" s="16"/>
      <c r="J24" s="16"/>
      <c r="K24" s="26">
        <f>H23</f>
        <v>-21476</v>
      </c>
    </row>
    <row r="25" spans="1:13" x14ac:dyDescent="0.25">
      <c r="B25" s="16" t="s">
        <v>19</v>
      </c>
      <c r="C25" s="16"/>
      <c r="D25" s="19">
        <v>0.1</v>
      </c>
      <c r="E25" s="17">
        <f>D22*D25</f>
        <v>2600</v>
      </c>
      <c r="F25" s="16"/>
      <c r="G25" s="16" t="s">
        <v>19</v>
      </c>
      <c r="H25" s="19">
        <v>0.1</v>
      </c>
      <c r="I25" s="17">
        <f>E25</f>
        <v>2600</v>
      </c>
      <c r="J25" s="16"/>
      <c r="K25">
        <v>2600</v>
      </c>
    </row>
    <row r="26" spans="1:13" x14ac:dyDescent="0.25">
      <c r="B26" s="15" t="s">
        <v>20</v>
      </c>
      <c r="D26" s="17"/>
      <c r="E26" s="15"/>
      <c r="F26" s="15"/>
      <c r="G26" s="15" t="s">
        <v>20</v>
      </c>
      <c r="H26" s="20"/>
      <c r="I26" s="15"/>
      <c r="J26" s="15"/>
      <c r="K26">
        <v>6077</v>
      </c>
      <c r="L26">
        <v>13000</v>
      </c>
      <c r="M26" s="26"/>
    </row>
    <row r="27" spans="1:13" x14ac:dyDescent="0.25">
      <c r="B27" s="21" t="s">
        <v>38</v>
      </c>
      <c r="C27" s="19"/>
      <c r="D27" s="16"/>
      <c r="E27" s="16">
        <v>4000</v>
      </c>
      <c r="F27" s="16"/>
      <c r="G27" s="21" t="s">
        <v>62</v>
      </c>
      <c r="H27" s="19"/>
      <c r="I27" s="16">
        <v>4000</v>
      </c>
      <c r="J27" s="16"/>
      <c r="K27" s="26">
        <f>K24-K25-K26</f>
        <v>-30153</v>
      </c>
      <c r="L27" s="26">
        <f>K27+L26</f>
        <v>-17153</v>
      </c>
    </row>
    <row r="28" spans="1:13" x14ac:dyDescent="0.25">
      <c r="B28" s="22"/>
      <c r="D28" s="16"/>
      <c r="E28" s="16"/>
      <c r="F28" s="16"/>
      <c r="G28" s="22"/>
      <c r="I28" s="16"/>
      <c r="J28" s="16"/>
    </row>
    <row r="29" spans="1:13" x14ac:dyDescent="0.25">
      <c r="B29" s="22" t="s">
        <v>63</v>
      </c>
      <c r="C29" s="22"/>
      <c r="D29" s="16"/>
      <c r="E29" s="16">
        <v>6077</v>
      </c>
      <c r="F29" s="16"/>
      <c r="G29" s="22" t="s">
        <v>63</v>
      </c>
      <c r="H29" s="22"/>
      <c r="I29" s="16">
        <v>6077</v>
      </c>
      <c r="J29" s="16"/>
    </row>
    <row r="30" spans="1:13" x14ac:dyDescent="0.25">
      <c r="B30" s="22" t="s">
        <v>37</v>
      </c>
      <c r="C30" s="22"/>
      <c r="D30" s="16"/>
      <c r="E30" s="16">
        <f>E11</f>
        <v>4000</v>
      </c>
      <c r="F30" s="16"/>
      <c r="G30" s="22" t="s">
        <v>37</v>
      </c>
      <c r="H30" s="22"/>
      <c r="I30" s="16">
        <f>E11</f>
        <v>4000</v>
      </c>
      <c r="J30" s="16"/>
    </row>
    <row r="31" spans="1:13" x14ac:dyDescent="0.25">
      <c r="B31" s="23" t="s">
        <v>48</v>
      </c>
      <c r="C31" s="23"/>
      <c r="D31" s="16"/>
      <c r="E31" s="16">
        <v>5000</v>
      </c>
      <c r="F31" s="16"/>
      <c r="G31" s="23" t="s">
        <v>48</v>
      </c>
      <c r="H31" s="23"/>
      <c r="I31" s="16">
        <v>5000</v>
      </c>
      <c r="J31" s="16"/>
    </row>
    <row r="32" spans="1:13" x14ac:dyDescent="0.25">
      <c r="B32" s="22" t="s">
        <v>56</v>
      </c>
      <c r="C32" s="22"/>
      <c r="D32" s="16"/>
      <c r="E32" s="24">
        <v>8500</v>
      </c>
      <c r="F32" s="16"/>
      <c r="G32" s="22" t="s">
        <v>56</v>
      </c>
      <c r="H32" s="22"/>
      <c r="I32" s="16">
        <v>8500</v>
      </c>
      <c r="J32" s="24"/>
    </row>
    <row r="33" spans="2:10" x14ac:dyDescent="0.25">
      <c r="B33" s="15" t="s">
        <v>10</v>
      </c>
      <c r="C33" s="15"/>
      <c r="D33" s="20">
        <f>D22+D23+D24-E25</f>
        <v>12424</v>
      </c>
      <c r="E33" s="20">
        <f>SUM(E27:E32)</f>
        <v>27577</v>
      </c>
      <c r="F33" s="20">
        <f>D33-E33</f>
        <v>-15153</v>
      </c>
      <c r="G33" s="15" t="s">
        <v>10</v>
      </c>
      <c r="H33" s="20">
        <f>H22+H23-I25</f>
        <v>10424</v>
      </c>
      <c r="I33" s="20">
        <f>SUM(I27:I32)</f>
        <v>27577</v>
      </c>
      <c r="J33" s="20">
        <f>H33-I33</f>
        <v>-17153</v>
      </c>
    </row>
    <row r="35" spans="2:10" x14ac:dyDescent="0.25">
      <c r="B35" t="s">
        <v>21</v>
      </c>
      <c r="E35" t="s">
        <v>22</v>
      </c>
      <c r="H35" t="s">
        <v>23</v>
      </c>
    </row>
    <row r="37" spans="2:10" x14ac:dyDescent="0.25">
      <c r="B37" t="s">
        <v>24</v>
      </c>
      <c r="E37" t="s">
        <v>25</v>
      </c>
      <c r="H3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opLeftCell="A10" workbookViewId="0">
      <selection activeCell="S27" sqref="S27"/>
    </sheetView>
  </sheetViews>
  <sheetFormatPr defaultRowHeight="15" x14ac:dyDescent="0.25"/>
  <sheetData>
    <row r="1" spans="1:17" x14ac:dyDescent="0.25">
      <c r="A1" s="1"/>
      <c r="B1" s="1"/>
      <c r="C1" s="1"/>
      <c r="D1" s="1" t="s">
        <v>65</v>
      </c>
      <c r="E1" s="1"/>
      <c r="F1" s="1"/>
      <c r="G1" s="1"/>
      <c r="H1" s="1"/>
    </row>
    <row r="2" spans="1:17" x14ac:dyDescent="0.25">
      <c r="A2" s="1"/>
      <c r="B2" s="1"/>
      <c r="C2" s="1"/>
      <c r="D2" s="1" t="s">
        <v>0</v>
      </c>
      <c r="E2" s="1"/>
      <c r="F2" s="1"/>
      <c r="G2" s="1"/>
      <c r="H2" s="1"/>
    </row>
    <row r="3" spans="1:17" x14ac:dyDescent="0.25">
      <c r="A3" s="1"/>
      <c r="B3" s="1"/>
      <c r="C3" s="1"/>
      <c r="D3" s="1" t="s">
        <v>66</v>
      </c>
      <c r="E3" s="1"/>
      <c r="F3" s="1"/>
      <c r="G3" s="1"/>
      <c r="H3" s="1"/>
    </row>
    <row r="4" spans="1:17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17" x14ac:dyDescent="0.25">
      <c r="A5" s="3" t="s">
        <v>27</v>
      </c>
      <c r="B5" s="3" t="s">
        <v>44</v>
      </c>
      <c r="C5" s="3"/>
      <c r="D5" s="3">
        <f>'MARCH 20'!H5:H16</f>
        <v>0</v>
      </c>
      <c r="E5" s="3"/>
      <c r="F5" s="3">
        <f>C5+D5+E5</f>
        <v>0</v>
      </c>
      <c r="G5" s="3"/>
      <c r="H5" s="3">
        <f>F5-G5</f>
        <v>0</v>
      </c>
    </row>
    <row r="6" spans="1:17" x14ac:dyDescent="0.25">
      <c r="A6" s="3" t="s">
        <v>28</v>
      </c>
      <c r="B6" s="3" t="s">
        <v>68</v>
      </c>
      <c r="C6" s="3"/>
      <c r="D6" s="3">
        <f>'MARCH 20'!H6:H17</f>
        <v>0</v>
      </c>
      <c r="E6" s="3">
        <v>2500</v>
      </c>
      <c r="F6" s="3">
        <f t="shared" ref="F6:F16" si="0">C6+D6+E6</f>
        <v>2500</v>
      </c>
      <c r="G6" s="3"/>
      <c r="H6" s="3">
        <f t="shared" ref="H6:H16" si="1">F6-G6</f>
        <v>2500</v>
      </c>
      <c r="I6" t="s">
        <v>71</v>
      </c>
    </row>
    <row r="7" spans="1:17" x14ac:dyDescent="0.25">
      <c r="A7" s="3" t="s">
        <v>58</v>
      </c>
      <c r="B7" s="3"/>
      <c r="C7" s="3"/>
      <c r="D7" s="3">
        <f>'MARCH 20'!H7:H18</f>
        <v>0</v>
      </c>
      <c r="E7" s="3"/>
      <c r="F7" s="3"/>
      <c r="G7" s="3"/>
      <c r="H7" s="3"/>
    </row>
    <row r="8" spans="1:17" x14ac:dyDescent="0.25">
      <c r="A8" s="3" t="s">
        <v>29</v>
      </c>
      <c r="B8" s="3" t="s">
        <v>38</v>
      </c>
      <c r="C8" s="3"/>
      <c r="D8" s="3">
        <f>'MARCH 20'!H8:H19</f>
        <v>0</v>
      </c>
      <c r="E8" s="3">
        <v>4000</v>
      </c>
      <c r="F8" s="3">
        <f>C8+D8+E8</f>
        <v>4000</v>
      </c>
      <c r="G8" s="3">
        <v>4000</v>
      </c>
      <c r="H8" s="3">
        <f t="shared" si="1"/>
        <v>0</v>
      </c>
      <c r="I8" t="s">
        <v>45</v>
      </c>
    </row>
    <row r="9" spans="1:17" x14ac:dyDescent="0.25">
      <c r="A9" s="3" t="s">
        <v>30</v>
      </c>
      <c r="B9" s="3"/>
      <c r="C9" s="3"/>
      <c r="D9" s="3">
        <f>'MARCH 20'!H9:H20</f>
        <v>0</v>
      </c>
      <c r="E9" s="3"/>
      <c r="F9" s="3">
        <f>C9+ D9+E9</f>
        <v>0</v>
      </c>
      <c r="G9" s="3"/>
      <c r="H9" s="3">
        <f t="shared" si="1"/>
        <v>0</v>
      </c>
    </row>
    <row r="10" spans="1:17" x14ac:dyDescent="0.25">
      <c r="A10" s="3" t="s">
        <v>31</v>
      </c>
      <c r="B10" s="25" t="s">
        <v>44</v>
      </c>
      <c r="C10" s="3"/>
      <c r="D10" s="3">
        <f>'MARCH 20'!H10:H21</f>
        <v>0</v>
      </c>
      <c r="E10" s="3"/>
      <c r="F10" s="3">
        <f t="shared" si="0"/>
        <v>0</v>
      </c>
      <c r="G10" s="3"/>
      <c r="H10" s="3">
        <f t="shared" si="1"/>
        <v>0</v>
      </c>
    </row>
    <row r="11" spans="1:17" x14ac:dyDescent="0.25">
      <c r="A11" s="3" t="s">
        <v>32</v>
      </c>
      <c r="B11" s="4" t="s">
        <v>37</v>
      </c>
      <c r="C11" s="4"/>
      <c r="D11" s="3">
        <f>'MARCH 20'!H11:H22</f>
        <v>0</v>
      </c>
      <c r="E11" s="3">
        <v>4000</v>
      </c>
      <c r="F11" s="3">
        <f t="shared" si="0"/>
        <v>4000</v>
      </c>
      <c r="G11" s="3"/>
      <c r="H11" s="3">
        <f>F11-G11</f>
        <v>4000</v>
      </c>
      <c r="I11" t="s">
        <v>72</v>
      </c>
    </row>
    <row r="12" spans="1:17" x14ac:dyDescent="0.25">
      <c r="A12" s="3" t="s">
        <v>33</v>
      </c>
      <c r="B12" s="3" t="s">
        <v>40</v>
      </c>
      <c r="C12" s="3"/>
      <c r="D12" s="3">
        <f>'MARCH 20'!H12:H23</f>
        <v>0</v>
      </c>
      <c r="E12" s="3">
        <v>4000</v>
      </c>
      <c r="F12" s="3">
        <f t="shared" si="0"/>
        <v>4000</v>
      </c>
      <c r="G12" s="3">
        <v>4000</v>
      </c>
      <c r="H12" s="3">
        <f t="shared" si="1"/>
        <v>0</v>
      </c>
    </row>
    <row r="13" spans="1:17" x14ac:dyDescent="0.25">
      <c r="A13" s="3" t="s">
        <v>49</v>
      </c>
      <c r="B13" s="3" t="s">
        <v>52</v>
      </c>
      <c r="C13" s="3"/>
      <c r="D13" s="3">
        <f>'MARCH 20'!H13:H24</f>
        <v>0</v>
      </c>
      <c r="E13" s="3">
        <v>4000</v>
      </c>
      <c r="F13" s="3">
        <f t="shared" si="0"/>
        <v>4000</v>
      </c>
      <c r="G13" s="3">
        <v>4000</v>
      </c>
      <c r="H13" s="3">
        <f t="shared" si="1"/>
        <v>0</v>
      </c>
    </row>
    <row r="14" spans="1:17" x14ac:dyDescent="0.25">
      <c r="A14" s="3" t="s">
        <v>57</v>
      </c>
      <c r="B14" s="3"/>
      <c r="C14" s="3"/>
      <c r="D14" s="3">
        <f>'MARCH 20'!H14:H25</f>
        <v>0</v>
      </c>
      <c r="E14" s="3"/>
      <c r="F14" s="3">
        <f t="shared" si="0"/>
        <v>0</v>
      </c>
      <c r="G14" s="3"/>
      <c r="H14" s="3">
        <f t="shared" si="1"/>
        <v>0</v>
      </c>
      <c r="Q14">
        <v>2500</v>
      </c>
    </row>
    <row r="15" spans="1:17" x14ac:dyDescent="0.25">
      <c r="A15" s="3" t="s">
        <v>34</v>
      </c>
      <c r="B15" s="3" t="s">
        <v>41</v>
      </c>
      <c r="C15" s="3"/>
      <c r="D15" s="3">
        <f>'MARCH 20'!H15:H26</f>
        <v>0</v>
      </c>
      <c r="E15" s="3">
        <v>5000</v>
      </c>
      <c r="F15" s="3">
        <f t="shared" si="0"/>
        <v>5000</v>
      </c>
      <c r="G15" s="3">
        <v>5000</v>
      </c>
      <c r="H15" s="3">
        <f>F15-G15</f>
        <v>0</v>
      </c>
    </row>
    <row r="16" spans="1:17" x14ac:dyDescent="0.25">
      <c r="A16" s="3" t="s">
        <v>35</v>
      </c>
      <c r="B16" s="3" t="s">
        <v>44</v>
      </c>
      <c r="C16" s="3"/>
      <c r="D16" s="3">
        <f>'MARCH 20'!H16:H27</f>
        <v>0</v>
      </c>
      <c r="E16" s="3"/>
      <c r="F16" s="3">
        <f t="shared" si="0"/>
        <v>0</v>
      </c>
      <c r="G16" s="3"/>
      <c r="H16" s="3">
        <f t="shared" si="1"/>
        <v>0</v>
      </c>
    </row>
    <row r="17" spans="1:19" x14ac:dyDescent="0.25">
      <c r="A17" s="3"/>
      <c r="B17" s="2" t="s">
        <v>10</v>
      </c>
      <c r="C17" s="2">
        <f>SUM(C5:C16)</f>
        <v>0</v>
      </c>
      <c r="D17" s="3">
        <f>SUM(D5:D16)</f>
        <v>0</v>
      </c>
      <c r="E17" s="2">
        <f>SUM(E5:E16)</f>
        <v>23500</v>
      </c>
      <c r="F17" s="3">
        <f>C17+D17+E17</f>
        <v>23500</v>
      </c>
      <c r="G17" s="2">
        <f>SUM(G5:G16)</f>
        <v>17000</v>
      </c>
      <c r="H17" s="2">
        <f>SUM(H5:H16)</f>
        <v>6500</v>
      </c>
    </row>
    <row r="18" spans="1:19" x14ac:dyDescent="0.25">
      <c r="A18" s="5"/>
      <c r="B18" s="6"/>
      <c r="C18" s="6"/>
      <c r="D18" s="6"/>
      <c r="E18" s="6">
        <f>E17-E8</f>
        <v>19500</v>
      </c>
      <c r="F18" s="6"/>
      <c r="G18" s="6"/>
      <c r="H18" s="5"/>
    </row>
    <row r="19" spans="1:19" x14ac:dyDescent="0.25">
      <c r="B19" s="7" t="s">
        <v>12</v>
      </c>
      <c r="C19" s="7"/>
      <c r="D19" s="8"/>
      <c r="E19" s="9"/>
      <c r="F19" s="10"/>
      <c r="G19" s="11"/>
      <c r="H19" s="12"/>
      <c r="I19" s="11"/>
      <c r="J19" s="7"/>
    </row>
    <row r="20" spans="1:19" x14ac:dyDescent="0.25">
      <c r="B20" s="13" t="s">
        <v>13</v>
      </c>
      <c r="C20" s="13"/>
      <c r="D20" s="13"/>
      <c r="E20" s="13"/>
      <c r="F20" s="14"/>
      <c r="G20" s="13" t="s">
        <v>8</v>
      </c>
      <c r="H20" s="7"/>
      <c r="I20" s="7"/>
      <c r="J20" s="7"/>
    </row>
    <row r="21" spans="1:19" x14ac:dyDescent="0.25">
      <c r="B21" s="15" t="s">
        <v>14</v>
      </c>
      <c r="C21" s="15"/>
      <c r="D21" s="15" t="s">
        <v>15</v>
      </c>
      <c r="E21" s="15" t="s">
        <v>16</v>
      </c>
      <c r="F21" s="15" t="s">
        <v>17</v>
      </c>
      <c r="G21" s="15" t="s">
        <v>14</v>
      </c>
      <c r="H21" s="15" t="s">
        <v>15</v>
      </c>
      <c r="I21" s="15" t="s">
        <v>16</v>
      </c>
      <c r="J21" s="15" t="s">
        <v>17</v>
      </c>
    </row>
    <row r="22" spans="1:19" x14ac:dyDescent="0.25">
      <c r="B22" s="16" t="s">
        <v>67</v>
      </c>
      <c r="C22" s="16"/>
      <c r="D22" s="17">
        <f>E17</f>
        <v>23500</v>
      </c>
      <c r="E22" s="16"/>
      <c r="F22" s="16"/>
      <c r="G22" s="16" t="s">
        <v>67</v>
      </c>
      <c r="H22" s="17">
        <f>G17</f>
        <v>17000</v>
      </c>
      <c r="I22" s="16"/>
      <c r="J22" s="16"/>
    </row>
    <row r="23" spans="1:19" x14ac:dyDescent="0.25">
      <c r="B23" s="16" t="s">
        <v>5</v>
      </c>
      <c r="C23" s="16"/>
      <c r="D23" s="17">
        <f>'MARCH 20'!F33</f>
        <v>-15153</v>
      </c>
      <c r="E23" s="16"/>
      <c r="F23" s="16"/>
      <c r="G23" s="16" t="s">
        <v>5</v>
      </c>
      <c r="H23" s="17">
        <f>'MARCH 20'!J33</f>
        <v>-17153</v>
      </c>
      <c r="I23" s="16"/>
      <c r="J23" s="16"/>
    </row>
    <row r="24" spans="1:19" x14ac:dyDescent="0.25">
      <c r="B24" s="18" t="s">
        <v>4</v>
      </c>
      <c r="I24" s="16"/>
      <c r="J24" s="16"/>
      <c r="M24" s="26">
        <f>'MARCH 20'!L27</f>
        <v>-17153</v>
      </c>
      <c r="P24">
        <f>SUM(N24:O24)</f>
        <v>0</v>
      </c>
      <c r="S24">
        <v>5500</v>
      </c>
    </row>
    <row r="25" spans="1:19" x14ac:dyDescent="0.25">
      <c r="B25" s="16" t="s">
        <v>19</v>
      </c>
      <c r="C25" s="16"/>
      <c r="D25" s="19">
        <v>0.1</v>
      </c>
      <c r="E25" s="17">
        <f>D22*D25</f>
        <v>2350</v>
      </c>
      <c r="F25" s="16"/>
      <c r="G25" s="16" t="s">
        <v>19</v>
      </c>
      <c r="H25" s="19">
        <v>0.1</v>
      </c>
      <c r="I25" s="17">
        <f>E25</f>
        <v>2350</v>
      </c>
      <c r="J25" s="16"/>
      <c r="M25">
        <v>2350</v>
      </c>
      <c r="P25" s="26">
        <f>M24+P24</f>
        <v>-17153</v>
      </c>
    </row>
    <row r="26" spans="1:19" x14ac:dyDescent="0.25">
      <c r="B26" s="15" t="s">
        <v>20</v>
      </c>
      <c r="D26" s="17"/>
      <c r="E26" s="15"/>
      <c r="F26" s="15"/>
      <c r="G26" s="15" t="s">
        <v>20</v>
      </c>
      <c r="H26" s="20"/>
      <c r="I26" s="15"/>
      <c r="J26" s="15"/>
      <c r="K26" s="26"/>
      <c r="M26" s="26">
        <f>M24-M25</f>
        <v>-19503</v>
      </c>
      <c r="N26">
        <v>13000</v>
      </c>
    </row>
    <row r="27" spans="1:19" x14ac:dyDescent="0.25">
      <c r="B27" s="21" t="s">
        <v>38</v>
      </c>
      <c r="C27" s="19"/>
      <c r="D27" s="16"/>
      <c r="E27" s="16">
        <f>E8</f>
        <v>4000</v>
      </c>
      <c r="F27" s="16"/>
      <c r="G27" s="21" t="s">
        <v>38</v>
      </c>
      <c r="H27" s="19"/>
      <c r="I27" s="16">
        <v>4000</v>
      </c>
      <c r="J27" s="16"/>
    </row>
    <row r="28" spans="1:19" x14ac:dyDescent="0.25">
      <c r="B28" s="22"/>
      <c r="D28" s="16"/>
      <c r="E28" s="16"/>
      <c r="F28" s="16"/>
      <c r="G28" s="22"/>
      <c r="I28" s="16"/>
      <c r="J28" s="16"/>
    </row>
    <row r="29" spans="1:19" x14ac:dyDescent="0.25">
      <c r="B29" s="22"/>
      <c r="C29" s="22"/>
      <c r="D29" s="16"/>
      <c r="E29" s="16"/>
      <c r="F29" s="16"/>
      <c r="G29" s="22"/>
      <c r="H29" s="22"/>
      <c r="I29" s="16"/>
      <c r="J29" s="16"/>
    </row>
    <row r="30" spans="1:19" x14ac:dyDescent="0.25">
      <c r="B30" s="22"/>
      <c r="D30" s="16"/>
      <c r="E30" s="16"/>
      <c r="F30" s="16"/>
      <c r="G30" s="22"/>
      <c r="H30" s="22"/>
      <c r="I30" s="16"/>
      <c r="J30" s="16"/>
    </row>
    <row r="31" spans="1:19" x14ac:dyDescent="0.25">
      <c r="B31" s="23"/>
      <c r="C31" s="23"/>
      <c r="D31" s="16"/>
      <c r="E31" s="16"/>
      <c r="F31" s="16"/>
      <c r="G31" s="23"/>
      <c r="H31" s="23"/>
      <c r="I31" s="16"/>
      <c r="J31" s="16"/>
    </row>
    <row r="32" spans="1:19" x14ac:dyDescent="0.25">
      <c r="B32" s="22"/>
      <c r="C32" s="22"/>
      <c r="D32" s="16"/>
      <c r="E32" s="24"/>
      <c r="F32" s="16"/>
      <c r="G32" s="22"/>
      <c r="H32" s="22"/>
      <c r="I32" s="16"/>
      <c r="J32" s="24"/>
    </row>
    <row r="33" spans="2:10" x14ac:dyDescent="0.25">
      <c r="B33" s="15" t="s">
        <v>10</v>
      </c>
      <c r="C33" s="15"/>
      <c r="D33" s="20">
        <f>D22+D23+D24-E25</f>
        <v>5997</v>
      </c>
      <c r="E33" s="20">
        <f>SUM(E27:E32)</f>
        <v>4000</v>
      </c>
      <c r="F33" s="20">
        <f>D33-E33</f>
        <v>1997</v>
      </c>
      <c r="G33" s="15" t="s">
        <v>10</v>
      </c>
      <c r="H33" s="20">
        <f>H22+H23-I25</f>
        <v>-2503</v>
      </c>
      <c r="I33" s="20">
        <f>SUM(I27:I32)</f>
        <v>4000</v>
      </c>
      <c r="J33" s="20">
        <f>H33-I33</f>
        <v>-6503</v>
      </c>
    </row>
    <row r="35" spans="2:10" x14ac:dyDescent="0.25">
      <c r="B35" t="s">
        <v>21</v>
      </c>
      <c r="E35" t="s">
        <v>22</v>
      </c>
      <c r="H35" t="s">
        <v>23</v>
      </c>
    </row>
    <row r="37" spans="2:10" x14ac:dyDescent="0.25">
      <c r="B37" t="s">
        <v>24</v>
      </c>
      <c r="E37" t="s">
        <v>25</v>
      </c>
      <c r="H37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P20" sqref="P20"/>
    </sheetView>
  </sheetViews>
  <sheetFormatPr defaultRowHeight="15" x14ac:dyDescent="0.25"/>
  <sheetData>
    <row r="1" spans="1:9" x14ac:dyDescent="0.25">
      <c r="A1" s="1"/>
      <c r="B1" s="1"/>
      <c r="C1" s="1"/>
      <c r="D1" s="1" t="s">
        <v>65</v>
      </c>
      <c r="E1" s="1"/>
      <c r="F1" s="1"/>
      <c r="G1" s="1"/>
      <c r="H1" s="1"/>
    </row>
    <row r="2" spans="1:9" x14ac:dyDescent="0.25">
      <c r="A2" s="1"/>
      <c r="B2" s="1"/>
      <c r="C2" s="1"/>
      <c r="D2" s="1" t="s">
        <v>0</v>
      </c>
      <c r="E2" s="1"/>
      <c r="F2" s="1"/>
      <c r="G2" s="1"/>
      <c r="H2" s="1"/>
    </row>
    <row r="3" spans="1:9" x14ac:dyDescent="0.25">
      <c r="A3" s="1"/>
      <c r="B3" s="1"/>
      <c r="C3" s="1"/>
      <c r="D3" s="1" t="s">
        <v>70</v>
      </c>
      <c r="E3" s="1"/>
      <c r="F3" s="1"/>
      <c r="G3" s="1"/>
      <c r="H3" s="1"/>
    </row>
    <row r="4" spans="1:9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 s="3" t="s">
        <v>27</v>
      </c>
      <c r="B5" s="3" t="s">
        <v>44</v>
      </c>
      <c r="C5" s="3"/>
      <c r="D5" s="3">
        <f>'MARCH 20'!H5:H16</f>
        <v>0</v>
      </c>
      <c r="E5" s="3"/>
      <c r="F5" s="3">
        <f>C5+D5+E5</f>
        <v>0</v>
      </c>
      <c r="G5" s="3"/>
      <c r="H5" s="3">
        <f>F5-G5</f>
        <v>0</v>
      </c>
    </row>
    <row r="6" spans="1:9" x14ac:dyDescent="0.25">
      <c r="A6" s="3" t="s">
        <v>28</v>
      </c>
      <c r="B6" s="3" t="s">
        <v>68</v>
      </c>
      <c r="C6" s="3"/>
      <c r="D6" s="3">
        <f>'MARCH 20'!H6:H17</f>
        <v>0</v>
      </c>
      <c r="E6" s="3">
        <v>2500</v>
      </c>
      <c r="F6" s="3">
        <f t="shared" ref="F6:F16" si="0">C6+D6+E6</f>
        <v>2500</v>
      </c>
      <c r="G6" s="3"/>
      <c r="H6" s="3">
        <f t="shared" ref="H6:H16" si="1">F6-G6</f>
        <v>2500</v>
      </c>
    </row>
    <row r="7" spans="1:9" x14ac:dyDescent="0.25">
      <c r="A7" s="3" t="s">
        <v>58</v>
      </c>
      <c r="B7" s="3"/>
      <c r="C7" s="3"/>
      <c r="D7" s="3">
        <f>'MARCH 20'!H7:H18</f>
        <v>0</v>
      </c>
      <c r="E7" s="3"/>
      <c r="F7" s="3"/>
      <c r="G7" s="3"/>
      <c r="H7" s="3"/>
    </row>
    <row r="8" spans="1:9" x14ac:dyDescent="0.25">
      <c r="A8" s="3" t="s">
        <v>29</v>
      </c>
      <c r="B8" s="3" t="s">
        <v>38</v>
      </c>
      <c r="C8" s="3"/>
      <c r="D8" s="3">
        <f>'MARCH 20'!H8:H19</f>
        <v>0</v>
      </c>
      <c r="E8" s="3">
        <v>4000</v>
      </c>
      <c r="F8" s="3">
        <f>C8+D8+E8</f>
        <v>4000</v>
      </c>
      <c r="G8" s="3"/>
      <c r="H8" s="3">
        <f t="shared" si="1"/>
        <v>4000</v>
      </c>
      <c r="I8" t="s">
        <v>45</v>
      </c>
    </row>
    <row r="9" spans="1:9" x14ac:dyDescent="0.25">
      <c r="A9" s="3" t="s">
        <v>30</v>
      </c>
      <c r="B9" s="3"/>
      <c r="C9" s="3"/>
      <c r="D9" s="3">
        <f>'MARCH 20'!H9:H20</f>
        <v>0</v>
      </c>
      <c r="E9" s="3"/>
      <c r="F9" s="3">
        <f>C9+ D9+E9</f>
        <v>0</v>
      </c>
      <c r="G9" s="3"/>
      <c r="H9" s="3">
        <f t="shared" si="1"/>
        <v>0</v>
      </c>
    </row>
    <row r="10" spans="1:9" x14ac:dyDescent="0.25">
      <c r="A10" s="3" t="s">
        <v>31</v>
      </c>
      <c r="B10" s="25" t="s">
        <v>44</v>
      </c>
      <c r="C10" s="3"/>
      <c r="D10" s="3">
        <f>'MARCH 20'!H10:H21</f>
        <v>0</v>
      </c>
      <c r="E10" s="3"/>
      <c r="F10" s="3">
        <f t="shared" si="0"/>
        <v>0</v>
      </c>
      <c r="G10" s="3"/>
      <c r="H10" s="3">
        <f t="shared" si="1"/>
        <v>0</v>
      </c>
    </row>
    <row r="11" spans="1:9" x14ac:dyDescent="0.25">
      <c r="A11" s="3" t="s">
        <v>32</v>
      </c>
      <c r="B11" s="4" t="s">
        <v>37</v>
      </c>
      <c r="C11" s="4"/>
      <c r="D11" s="3">
        <f>'MARCH 20'!H11:H22</f>
        <v>0</v>
      </c>
      <c r="E11" s="3">
        <v>4000</v>
      </c>
      <c r="F11" s="3">
        <f t="shared" si="0"/>
        <v>4000</v>
      </c>
      <c r="G11" s="3"/>
      <c r="H11" s="3">
        <f>F11-G11</f>
        <v>4000</v>
      </c>
    </row>
    <row r="12" spans="1:9" x14ac:dyDescent="0.25">
      <c r="A12" s="3" t="s">
        <v>33</v>
      </c>
      <c r="B12" s="3" t="s">
        <v>40</v>
      </c>
      <c r="C12" s="3"/>
      <c r="D12" s="3">
        <f>'MARCH 20'!H12:H23</f>
        <v>0</v>
      </c>
      <c r="E12" s="3">
        <v>4000</v>
      </c>
      <c r="F12" s="3">
        <f t="shared" si="0"/>
        <v>4000</v>
      </c>
      <c r="G12" s="3"/>
      <c r="H12" s="3">
        <f t="shared" si="1"/>
        <v>4000</v>
      </c>
    </row>
    <row r="13" spans="1:9" x14ac:dyDescent="0.25">
      <c r="A13" s="3" t="s">
        <v>49</v>
      </c>
      <c r="B13" s="3" t="s">
        <v>52</v>
      </c>
      <c r="C13" s="3"/>
      <c r="D13" s="3">
        <f>'MARCH 20'!H13:H24</f>
        <v>0</v>
      </c>
      <c r="E13" s="3">
        <v>4000</v>
      </c>
      <c r="F13" s="3">
        <f t="shared" si="0"/>
        <v>4000</v>
      </c>
      <c r="G13" s="3"/>
      <c r="H13" s="3">
        <f t="shared" si="1"/>
        <v>4000</v>
      </c>
    </row>
    <row r="14" spans="1:9" x14ac:dyDescent="0.25">
      <c r="A14" s="3" t="s">
        <v>57</v>
      </c>
      <c r="B14" s="3"/>
      <c r="C14" s="3"/>
      <c r="D14" s="3">
        <f>'MARCH 20'!H14:H25</f>
        <v>0</v>
      </c>
      <c r="E14" s="3"/>
      <c r="F14" s="3">
        <f t="shared" si="0"/>
        <v>0</v>
      </c>
      <c r="G14" s="3"/>
      <c r="H14" s="3">
        <f t="shared" si="1"/>
        <v>0</v>
      </c>
    </row>
    <row r="15" spans="1:9" x14ac:dyDescent="0.25">
      <c r="A15" s="3" t="s">
        <v>34</v>
      </c>
      <c r="B15" s="3" t="s">
        <v>41</v>
      </c>
      <c r="C15" s="3"/>
      <c r="D15" s="3">
        <f>'MARCH 20'!H15:H26</f>
        <v>0</v>
      </c>
      <c r="E15" s="3">
        <v>5000</v>
      </c>
      <c r="F15" s="3">
        <f t="shared" si="0"/>
        <v>5000</v>
      </c>
      <c r="G15" s="3"/>
      <c r="H15" s="3">
        <f>F15-G15</f>
        <v>5000</v>
      </c>
    </row>
    <row r="16" spans="1:9" x14ac:dyDescent="0.25">
      <c r="A16" s="3" t="s">
        <v>35</v>
      </c>
      <c r="B16" s="3" t="s">
        <v>44</v>
      </c>
      <c r="C16" s="3"/>
      <c r="D16" s="3">
        <f>'MARCH 20'!H16:H27</f>
        <v>0</v>
      </c>
      <c r="E16" s="3"/>
      <c r="F16" s="3">
        <f t="shared" si="0"/>
        <v>0</v>
      </c>
      <c r="G16" s="3"/>
      <c r="H16" s="3">
        <f t="shared" si="1"/>
        <v>0</v>
      </c>
    </row>
    <row r="17" spans="1:11" x14ac:dyDescent="0.25">
      <c r="A17" s="3"/>
      <c r="B17" s="2" t="s">
        <v>10</v>
      </c>
      <c r="C17" s="2">
        <f>SUM(C5:C16)</f>
        <v>0</v>
      </c>
      <c r="D17" s="3">
        <f>SUM(D5:D16)</f>
        <v>0</v>
      </c>
      <c r="E17" s="2">
        <f>SUM(E5:E16)</f>
        <v>23500</v>
      </c>
      <c r="F17" s="3">
        <f>C17+D17+E17</f>
        <v>23500</v>
      </c>
      <c r="G17" s="2">
        <f>SUM(G5:G16)</f>
        <v>0</v>
      </c>
      <c r="H17" s="2">
        <f>SUM(H5:H16)</f>
        <v>23500</v>
      </c>
    </row>
    <row r="18" spans="1:11" x14ac:dyDescent="0.25">
      <c r="A18" s="5"/>
      <c r="B18" s="6"/>
      <c r="C18" s="6"/>
      <c r="D18" s="6"/>
      <c r="E18" s="6">
        <f>E17-E8</f>
        <v>19500</v>
      </c>
      <c r="F18" s="6"/>
      <c r="G18" s="6"/>
      <c r="H18" s="5"/>
    </row>
    <row r="19" spans="1:11" x14ac:dyDescent="0.25">
      <c r="B19" s="7" t="s">
        <v>12</v>
      </c>
      <c r="C19" s="7"/>
      <c r="D19" s="8"/>
      <c r="E19" s="9"/>
      <c r="F19" s="10"/>
      <c r="G19" s="11"/>
      <c r="H19" s="12"/>
      <c r="I19" s="11"/>
      <c r="J19" s="7"/>
    </row>
    <row r="20" spans="1:11" x14ac:dyDescent="0.25">
      <c r="B20" s="13" t="s">
        <v>13</v>
      </c>
      <c r="C20" s="13"/>
      <c r="D20" s="13"/>
      <c r="E20" s="13"/>
      <c r="F20" s="14"/>
      <c r="G20" s="13" t="s">
        <v>8</v>
      </c>
      <c r="H20" s="7"/>
      <c r="I20" s="7"/>
      <c r="J20" s="7"/>
    </row>
    <row r="21" spans="1:11" x14ac:dyDescent="0.25">
      <c r="B21" s="15" t="s">
        <v>14</v>
      </c>
      <c r="C21" s="15"/>
      <c r="D21" s="15" t="s">
        <v>15</v>
      </c>
      <c r="E21" s="15" t="s">
        <v>16</v>
      </c>
      <c r="F21" s="15" t="s">
        <v>17</v>
      </c>
      <c r="G21" s="15" t="s">
        <v>14</v>
      </c>
      <c r="H21" s="15" t="s">
        <v>15</v>
      </c>
      <c r="I21" s="15" t="s">
        <v>16</v>
      </c>
      <c r="J21" s="15" t="s">
        <v>17</v>
      </c>
    </row>
    <row r="22" spans="1:11" x14ac:dyDescent="0.25">
      <c r="B22" s="16" t="s">
        <v>69</v>
      </c>
      <c r="C22" s="16"/>
      <c r="D22" s="17">
        <f>E17</f>
        <v>23500</v>
      </c>
      <c r="E22" s="16"/>
      <c r="F22" s="16"/>
      <c r="G22" s="16" t="s">
        <v>69</v>
      </c>
      <c r="H22" s="17">
        <f>G17</f>
        <v>0</v>
      </c>
      <c r="I22" s="16"/>
      <c r="J22" s="16"/>
    </row>
    <row r="23" spans="1:11" x14ac:dyDescent="0.25">
      <c r="B23" s="16" t="s">
        <v>5</v>
      </c>
      <c r="C23" s="16"/>
      <c r="D23" s="17">
        <f>'APRIL 20'!F33</f>
        <v>1997</v>
      </c>
      <c r="E23" s="16"/>
      <c r="F23" s="16"/>
      <c r="G23" s="16" t="s">
        <v>5</v>
      </c>
      <c r="H23" s="17">
        <f>'APRIL 20'!J33</f>
        <v>-6503</v>
      </c>
      <c r="I23" s="16"/>
      <c r="J23" s="16"/>
    </row>
    <row r="24" spans="1:11" x14ac:dyDescent="0.25">
      <c r="B24" s="18" t="s">
        <v>4</v>
      </c>
      <c r="I24" s="16"/>
      <c r="J24" s="16"/>
    </row>
    <row r="25" spans="1:11" x14ac:dyDescent="0.25">
      <c r="B25" s="16" t="s">
        <v>19</v>
      </c>
      <c r="C25" s="16"/>
      <c r="D25" s="19">
        <v>0.1</v>
      </c>
      <c r="E25" s="17">
        <f>D22*D25</f>
        <v>2350</v>
      </c>
      <c r="F25" s="16"/>
      <c r="G25" s="16" t="s">
        <v>19</v>
      </c>
      <c r="H25" s="19">
        <v>0.1</v>
      </c>
      <c r="I25" s="17">
        <f>E25</f>
        <v>2350</v>
      </c>
      <c r="J25" s="16"/>
    </row>
    <row r="26" spans="1:11" x14ac:dyDescent="0.25">
      <c r="B26" s="15" t="s">
        <v>20</v>
      </c>
      <c r="D26" s="17"/>
      <c r="E26" s="15"/>
      <c r="F26" s="15"/>
      <c r="G26" s="15" t="s">
        <v>20</v>
      </c>
      <c r="H26" s="20"/>
      <c r="I26" s="15"/>
      <c r="J26" s="15"/>
      <c r="K26" s="26"/>
    </row>
    <row r="27" spans="1:11" x14ac:dyDescent="0.25">
      <c r="B27" s="21" t="s">
        <v>38</v>
      </c>
      <c r="C27" s="19"/>
      <c r="D27" s="16"/>
      <c r="E27" s="16"/>
      <c r="F27" s="16"/>
      <c r="G27" s="21" t="s">
        <v>38</v>
      </c>
      <c r="H27" s="19"/>
      <c r="I27" s="16"/>
      <c r="J27" s="16"/>
    </row>
    <row r="28" spans="1:11" x14ac:dyDescent="0.25">
      <c r="B28" s="22"/>
      <c r="D28" s="16"/>
      <c r="E28" s="16"/>
      <c r="F28" s="16"/>
      <c r="G28" s="22"/>
      <c r="I28" s="16"/>
      <c r="J28" s="16"/>
    </row>
    <row r="29" spans="1:11" x14ac:dyDescent="0.25">
      <c r="B29" s="22"/>
      <c r="C29" s="22"/>
      <c r="D29" s="16"/>
      <c r="E29" s="16"/>
      <c r="F29" s="16"/>
      <c r="G29" s="22"/>
      <c r="H29" s="22"/>
      <c r="I29" s="16"/>
      <c r="J29" s="16"/>
    </row>
    <row r="30" spans="1:11" x14ac:dyDescent="0.25">
      <c r="B30" s="22"/>
      <c r="D30" s="16"/>
      <c r="E30" s="16"/>
      <c r="F30" s="16"/>
      <c r="G30" s="22"/>
      <c r="H30" s="22"/>
      <c r="I30" s="16"/>
      <c r="J30" s="16"/>
    </row>
    <row r="31" spans="1:11" x14ac:dyDescent="0.25">
      <c r="B31" s="23"/>
      <c r="C31" s="23"/>
      <c r="D31" s="16"/>
      <c r="E31" s="16"/>
      <c r="F31" s="16"/>
      <c r="G31" s="23"/>
      <c r="H31" s="23"/>
      <c r="I31" s="16"/>
      <c r="J31" s="16"/>
    </row>
    <row r="32" spans="1:11" x14ac:dyDescent="0.25">
      <c r="B32" s="22"/>
      <c r="C32" s="22"/>
      <c r="D32" s="16"/>
      <c r="E32" s="24"/>
      <c r="F32" s="16"/>
      <c r="G32" s="22"/>
      <c r="H32" s="22"/>
      <c r="I32" s="16"/>
      <c r="J32" s="24"/>
    </row>
    <row r="33" spans="2:10" x14ac:dyDescent="0.25">
      <c r="B33" s="15" t="s">
        <v>10</v>
      </c>
      <c r="C33" s="15"/>
      <c r="D33" s="20">
        <f>D22+D23+D24-E25</f>
        <v>23147</v>
      </c>
      <c r="E33" s="20">
        <f>SUM(E27:E32)</f>
        <v>0</v>
      </c>
      <c r="F33" s="20">
        <f>D33-E33</f>
        <v>23147</v>
      </c>
      <c r="G33" s="15" t="s">
        <v>10</v>
      </c>
      <c r="H33" s="20">
        <f>H22+H23-I25</f>
        <v>-8853</v>
      </c>
      <c r="I33" s="20">
        <f>SUM(I27:I32)</f>
        <v>0</v>
      </c>
      <c r="J33" s="20">
        <f>H33-I33</f>
        <v>-8853</v>
      </c>
    </row>
    <row r="35" spans="2:10" x14ac:dyDescent="0.25">
      <c r="B35" t="s">
        <v>21</v>
      </c>
      <c r="E35" t="s">
        <v>22</v>
      </c>
      <c r="H35" t="s">
        <v>23</v>
      </c>
    </row>
    <row r="37" spans="2:10" x14ac:dyDescent="0.25">
      <c r="B37" t="s">
        <v>24</v>
      </c>
      <c r="E37" t="s">
        <v>25</v>
      </c>
      <c r="H37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J36" sqref="J36"/>
    </sheetView>
  </sheetViews>
  <sheetFormatPr defaultRowHeight="15" x14ac:dyDescent="0.25"/>
  <cols>
    <col min="1" max="1" width="6.5703125" customWidth="1"/>
    <col min="2" max="2" width="16.7109375" customWidth="1"/>
    <col min="7" max="7" width="15" customWidth="1"/>
  </cols>
  <sheetData>
    <row r="1" spans="1:9" x14ac:dyDescent="0.25">
      <c r="A1" s="1"/>
      <c r="B1" s="1"/>
      <c r="C1" s="1"/>
      <c r="D1" s="1" t="s">
        <v>65</v>
      </c>
      <c r="E1" s="1"/>
      <c r="F1" s="1"/>
      <c r="G1" s="1"/>
      <c r="H1" s="1"/>
    </row>
    <row r="2" spans="1:9" x14ac:dyDescent="0.25">
      <c r="A2" s="1"/>
      <c r="B2" s="1"/>
      <c r="C2" s="1"/>
      <c r="D2" s="1" t="s">
        <v>0</v>
      </c>
      <c r="E2" s="1"/>
      <c r="F2" s="1"/>
      <c r="G2" s="1"/>
      <c r="H2" s="1"/>
    </row>
    <row r="3" spans="1:9" x14ac:dyDescent="0.25">
      <c r="A3" s="1"/>
      <c r="B3" s="1"/>
      <c r="C3" s="1"/>
      <c r="D3" s="1" t="s">
        <v>73</v>
      </c>
      <c r="E3" s="1"/>
      <c r="F3" s="1"/>
      <c r="G3" s="1"/>
      <c r="H3" s="1"/>
    </row>
    <row r="4" spans="1:9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9" x14ac:dyDescent="0.25">
      <c r="A5" s="3" t="s">
        <v>27</v>
      </c>
      <c r="B5" s="3" t="s">
        <v>44</v>
      </c>
      <c r="C5" s="3"/>
      <c r="D5" s="3">
        <f>'MAY 20'!H5:H16</f>
        <v>0</v>
      </c>
      <c r="E5" s="3"/>
      <c r="F5" s="3">
        <f>C5+D5+E5</f>
        <v>0</v>
      </c>
      <c r="G5" s="3"/>
      <c r="H5" s="3">
        <f>F5-G5</f>
        <v>0</v>
      </c>
    </row>
    <row r="6" spans="1:9" x14ac:dyDescent="0.25">
      <c r="A6" s="3" t="s">
        <v>28</v>
      </c>
      <c r="B6" s="3" t="s">
        <v>68</v>
      </c>
      <c r="C6" s="3"/>
      <c r="D6" s="3">
        <f>'MAY 20'!H6:H17</f>
        <v>2500</v>
      </c>
      <c r="E6" s="3">
        <v>2500</v>
      </c>
      <c r="F6" s="3">
        <f t="shared" ref="F6:F16" si="0">C6+D6+E6</f>
        <v>5000</v>
      </c>
      <c r="G6" s="3"/>
      <c r="H6" s="3">
        <f t="shared" ref="H6:H16" si="1">F6-G6</f>
        <v>5000</v>
      </c>
    </row>
    <row r="7" spans="1:9" x14ac:dyDescent="0.25">
      <c r="A7" s="3" t="s">
        <v>58</v>
      </c>
      <c r="B7" s="3"/>
      <c r="C7" s="3"/>
      <c r="D7" s="3">
        <f>'MAY 20'!H7:H18</f>
        <v>0</v>
      </c>
      <c r="E7" s="3"/>
      <c r="F7" s="3"/>
      <c r="G7" s="3"/>
      <c r="H7" s="3"/>
    </row>
    <row r="8" spans="1:9" x14ac:dyDescent="0.25">
      <c r="A8" s="3" t="s">
        <v>29</v>
      </c>
      <c r="B8" s="3" t="s">
        <v>38</v>
      </c>
      <c r="C8" s="3"/>
      <c r="D8" s="3">
        <f>'MAY 20'!H8:H19</f>
        <v>4000</v>
      </c>
      <c r="E8" s="3">
        <v>4000</v>
      </c>
      <c r="F8" s="3">
        <f>C8+D8+E8</f>
        <v>8000</v>
      </c>
      <c r="G8" s="3"/>
      <c r="H8" s="3">
        <f t="shared" si="1"/>
        <v>8000</v>
      </c>
      <c r="I8" t="s">
        <v>45</v>
      </c>
    </row>
    <row r="9" spans="1:9" x14ac:dyDescent="0.25">
      <c r="A9" s="3" t="s">
        <v>30</v>
      </c>
      <c r="B9" s="3"/>
      <c r="C9" s="3"/>
      <c r="D9" s="3">
        <f>'MAY 20'!H9:H20</f>
        <v>0</v>
      </c>
      <c r="E9" s="3"/>
      <c r="F9" s="3">
        <f>C9+ D9+E9</f>
        <v>0</v>
      </c>
      <c r="G9" s="3"/>
      <c r="H9" s="3">
        <f t="shared" si="1"/>
        <v>0</v>
      </c>
    </row>
    <row r="10" spans="1:9" x14ac:dyDescent="0.25">
      <c r="A10" s="3" t="s">
        <v>31</v>
      </c>
      <c r="B10" s="25" t="s">
        <v>44</v>
      </c>
      <c r="C10" s="3"/>
      <c r="D10" s="3">
        <f>'MAY 20'!H10:H21</f>
        <v>0</v>
      </c>
      <c r="E10" s="3"/>
      <c r="F10" s="3">
        <f t="shared" si="0"/>
        <v>0</v>
      </c>
      <c r="G10" s="3"/>
      <c r="H10" s="3">
        <f t="shared" si="1"/>
        <v>0</v>
      </c>
    </row>
    <row r="11" spans="1:9" x14ac:dyDescent="0.25">
      <c r="A11" s="3" t="s">
        <v>32</v>
      </c>
      <c r="B11" s="4" t="s">
        <v>37</v>
      </c>
      <c r="C11" s="4"/>
      <c r="D11" s="3">
        <f>'MAY 20'!H11:H22</f>
        <v>4000</v>
      </c>
      <c r="E11" s="3">
        <v>4000</v>
      </c>
      <c r="F11" s="3">
        <f t="shared" si="0"/>
        <v>8000</v>
      </c>
      <c r="G11" s="3"/>
      <c r="H11" s="3">
        <f>F11-G11</f>
        <v>8000</v>
      </c>
    </row>
    <row r="12" spans="1:9" x14ac:dyDescent="0.25">
      <c r="A12" s="3" t="s">
        <v>33</v>
      </c>
      <c r="B12" s="3" t="s">
        <v>40</v>
      </c>
      <c r="C12" s="3"/>
      <c r="D12" s="3">
        <f>'MAY 20'!H12:H23</f>
        <v>4000</v>
      </c>
      <c r="E12" s="3">
        <v>4000</v>
      </c>
      <c r="F12" s="3">
        <f t="shared" si="0"/>
        <v>8000</v>
      </c>
      <c r="G12" s="3"/>
      <c r="H12" s="3">
        <f t="shared" si="1"/>
        <v>8000</v>
      </c>
    </row>
    <row r="13" spans="1:9" x14ac:dyDescent="0.25">
      <c r="A13" s="3" t="s">
        <v>49</v>
      </c>
      <c r="B13" s="3" t="s">
        <v>52</v>
      </c>
      <c r="C13" s="3"/>
      <c r="D13" s="3">
        <f>'MAY 20'!H13:H24</f>
        <v>4000</v>
      </c>
      <c r="E13" s="3">
        <v>4000</v>
      </c>
      <c r="F13" s="3">
        <f t="shared" si="0"/>
        <v>8000</v>
      </c>
      <c r="G13" s="3"/>
      <c r="H13" s="3">
        <f t="shared" si="1"/>
        <v>8000</v>
      </c>
    </row>
    <row r="14" spans="1:9" x14ac:dyDescent="0.25">
      <c r="A14" s="3" t="s">
        <v>57</v>
      </c>
      <c r="B14" s="3"/>
      <c r="C14" s="3"/>
      <c r="D14" s="3">
        <f>'MAY 20'!H14:H25</f>
        <v>0</v>
      </c>
      <c r="E14" s="3"/>
      <c r="F14" s="3">
        <f t="shared" si="0"/>
        <v>0</v>
      </c>
      <c r="G14" s="3"/>
      <c r="H14" s="3">
        <f t="shared" si="1"/>
        <v>0</v>
      </c>
    </row>
    <row r="15" spans="1:9" x14ac:dyDescent="0.25">
      <c r="A15" s="3" t="s">
        <v>34</v>
      </c>
      <c r="B15" s="3" t="s">
        <v>41</v>
      </c>
      <c r="C15" s="3"/>
      <c r="D15" s="3">
        <f>'MAY 20'!H15:H26</f>
        <v>5000</v>
      </c>
      <c r="E15" s="3">
        <v>5000</v>
      </c>
      <c r="F15" s="3">
        <f t="shared" si="0"/>
        <v>10000</v>
      </c>
      <c r="G15" s="3"/>
      <c r="H15" s="3">
        <f>F15-G15</f>
        <v>10000</v>
      </c>
    </row>
    <row r="16" spans="1:9" x14ac:dyDescent="0.25">
      <c r="A16" s="3" t="s">
        <v>35</v>
      </c>
      <c r="B16" s="3" t="s">
        <v>44</v>
      </c>
      <c r="C16" s="3"/>
      <c r="D16" s="3">
        <f>'MAY 20'!H16:H27</f>
        <v>0</v>
      </c>
      <c r="E16" s="3"/>
      <c r="F16" s="3">
        <f t="shared" si="0"/>
        <v>0</v>
      </c>
      <c r="G16" s="3"/>
      <c r="H16" s="3">
        <f t="shared" si="1"/>
        <v>0</v>
      </c>
    </row>
    <row r="17" spans="1:11" x14ac:dyDescent="0.25">
      <c r="A17" s="3"/>
      <c r="B17" s="2" t="s">
        <v>10</v>
      </c>
      <c r="C17" s="2">
        <f>SUM(C5:C16)</f>
        <v>0</v>
      </c>
      <c r="D17" s="3">
        <f>SUM(D5:D16)</f>
        <v>23500</v>
      </c>
      <c r="E17" s="2">
        <f>SUM(E5:E16)</f>
        <v>23500</v>
      </c>
      <c r="F17" s="3">
        <f>C17+D17+E17</f>
        <v>47000</v>
      </c>
      <c r="G17" s="2">
        <f>SUM(G5:G16)</f>
        <v>0</v>
      </c>
      <c r="H17" s="2">
        <f>SUM(H5:H16)</f>
        <v>47000</v>
      </c>
    </row>
    <row r="18" spans="1:11" x14ac:dyDescent="0.25">
      <c r="A18" s="5"/>
      <c r="B18" s="6"/>
      <c r="C18" s="6"/>
      <c r="D18" s="6"/>
      <c r="E18" s="6">
        <f>E17-E8</f>
        <v>19500</v>
      </c>
      <c r="F18" s="6"/>
      <c r="G18" s="6"/>
      <c r="H18" s="5"/>
    </row>
    <row r="19" spans="1:11" x14ac:dyDescent="0.25">
      <c r="C19" s="7"/>
      <c r="D19" s="8"/>
      <c r="E19" s="7" t="s">
        <v>12</v>
      </c>
      <c r="F19" s="10"/>
      <c r="G19" s="11"/>
      <c r="H19" s="12"/>
      <c r="I19" s="11"/>
      <c r="J19" s="7"/>
    </row>
    <row r="20" spans="1:11" x14ac:dyDescent="0.25">
      <c r="B20" s="13" t="s">
        <v>13</v>
      </c>
      <c r="C20" s="13"/>
      <c r="D20" s="13"/>
      <c r="E20" s="13"/>
      <c r="F20" s="14"/>
      <c r="G20" s="13" t="s">
        <v>8</v>
      </c>
      <c r="H20" s="7"/>
      <c r="I20" s="7"/>
      <c r="J20" s="7"/>
    </row>
    <row r="21" spans="1:11" x14ac:dyDescent="0.25">
      <c r="B21" s="15" t="s">
        <v>14</v>
      </c>
      <c r="C21" s="15"/>
      <c r="D21" s="15" t="s">
        <v>15</v>
      </c>
      <c r="E21" s="15" t="s">
        <v>16</v>
      </c>
      <c r="F21" s="15" t="s">
        <v>17</v>
      </c>
      <c r="G21" s="15" t="s">
        <v>14</v>
      </c>
      <c r="H21" s="15" t="s">
        <v>15</v>
      </c>
      <c r="I21" s="15" t="s">
        <v>16</v>
      </c>
      <c r="J21" s="15" t="s">
        <v>17</v>
      </c>
    </row>
    <row r="22" spans="1:11" x14ac:dyDescent="0.25">
      <c r="B22" s="16" t="s">
        <v>74</v>
      </c>
      <c r="C22" s="16"/>
      <c r="D22" s="17">
        <f>E17</f>
        <v>23500</v>
      </c>
      <c r="E22" s="16"/>
      <c r="F22" s="16"/>
      <c r="G22" s="16" t="s">
        <v>74</v>
      </c>
      <c r="H22" s="17">
        <f>G17</f>
        <v>0</v>
      </c>
      <c r="I22" s="16"/>
      <c r="J22" s="16"/>
    </row>
    <row r="23" spans="1:11" x14ac:dyDescent="0.25">
      <c r="B23" s="16" t="s">
        <v>5</v>
      </c>
      <c r="C23" s="16"/>
      <c r="D23" s="17">
        <f>'MAY 20'!F33</f>
        <v>23147</v>
      </c>
      <c r="E23" s="16"/>
      <c r="F23" s="16"/>
      <c r="G23" s="16" t="s">
        <v>5</v>
      </c>
      <c r="H23" s="17">
        <f>'MAY 20'!J33</f>
        <v>-8853</v>
      </c>
      <c r="I23" s="16"/>
      <c r="J23" s="16"/>
    </row>
    <row r="24" spans="1:11" x14ac:dyDescent="0.25">
      <c r="B24" s="18" t="s">
        <v>4</v>
      </c>
      <c r="I24" s="16"/>
      <c r="J24" s="16"/>
    </row>
    <row r="25" spans="1:11" x14ac:dyDescent="0.25">
      <c r="B25" s="16" t="s">
        <v>19</v>
      </c>
      <c r="C25" s="16"/>
      <c r="D25" s="19">
        <v>0.1</v>
      </c>
      <c r="E25" s="17">
        <f>D22*D25</f>
        <v>2350</v>
      </c>
      <c r="F25" s="16"/>
      <c r="G25" s="16" t="s">
        <v>19</v>
      </c>
      <c r="H25" s="19">
        <v>0.1</v>
      </c>
      <c r="I25" s="17">
        <f>E25</f>
        <v>2350</v>
      </c>
      <c r="J25" s="16"/>
    </row>
    <row r="26" spans="1:11" x14ac:dyDescent="0.25">
      <c r="B26" s="15" t="s">
        <v>20</v>
      </c>
      <c r="D26" s="17"/>
      <c r="E26" s="15"/>
      <c r="F26" s="15"/>
      <c r="G26" s="15" t="s">
        <v>20</v>
      </c>
      <c r="H26" s="20"/>
      <c r="I26" s="15"/>
      <c r="J26" s="15"/>
      <c r="K26" s="26"/>
    </row>
    <row r="27" spans="1:11" x14ac:dyDescent="0.25">
      <c r="B27" s="21" t="s">
        <v>38</v>
      </c>
      <c r="C27" s="19"/>
      <c r="D27" s="16"/>
      <c r="E27" s="16"/>
      <c r="F27" s="16"/>
      <c r="G27" s="21" t="s">
        <v>38</v>
      </c>
      <c r="H27" s="19"/>
      <c r="I27" s="16"/>
      <c r="J27" s="16"/>
    </row>
    <row r="28" spans="1:11" x14ac:dyDescent="0.25">
      <c r="B28" s="22"/>
      <c r="D28" s="16"/>
      <c r="E28" s="16"/>
      <c r="F28" s="16"/>
      <c r="G28" s="22"/>
      <c r="I28" s="16"/>
      <c r="J28" s="16"/>
    </row>
    <row r="29" spans="1:11" x14ac:dyDescent="0.25">
      <c r="B29" s="22"/>
      <c r="C29" s="22"/>
      <c r="D29" s="16"/>
      <c r="E29" s="16"/>
      <c r="F29" s="16"/>
      <c r="G29" s="22"/>
      <c r="H29" s="22"/>
      <c r="I29" s="16"/>
      <c r="J29" s="16"/>
    </row>
    <row r="30" spans="1:11" x14ac:dyDescent="0.25">
      <c r="B30" s="22"/>
      <c r="D30" s="16"/>
      <c r="E30" s="16"/>
      <c r="F30" s="16"/>
      <c r="G30" s="22"/>
      <c r="H30" s="22"/>
      <c r="I30" s="16"/>
      <c r="J30" s="16"/>
    </row>
    <row r="31" spans="1:11" x14ac:dyDescent="0.25">
      <c r="B31" s="23"/>
      <c r="C31" s="23"/>
      <c r="D31" s="16"/>
      <c r="E31" s="16"/>
      <c r="F31" s="16"/>
      <c r="G31" s="23"/>
      <c r="H31" s="23"/>
      <c r="I31" s="16"/>
      <c r="J31" s="16"/>
    </row>
    <row r="32" spans="1:11" x14ac:dyDescent="0.25">
      <c r="B32" s="22"/>
      <c r="C32" s="22"/>
      <c r="D32" s="16"/>
      <c r="E32" s="24"/>
      <c r="F32" s="16"/>
      <c r="G32" s="22"/>
      <c r="H32" s="22"/>
      <c r="I32" s="16"/>
      <c r="J32" s="24"/>
    </row>
    <row r="33" spans="2:10" x14ac:dyDescent="0.25">
      <c r="B33" s="15" t="s">
        <v>10</v>
      </c>
      <c r="C33" s="15"/>
      <c r="D33" s="20">
        <f>D22+D23+D24-E25</f>
        <v>44297</v>
      </c>
      <c r="E33" s="20">
        <f>SUM(E27:E32)</f>
        <v>0</v>
      </c>
      <c r="F33" s="20">
        <f>D33-E33</f>
        <v>44297</v>
      </c>
      <c r="G33" s="15" t="s">
        <v>10</v>
      </c>
      <c r="H33" s="20">
        <f>H22+H23-I25</f>
        <v>-11203</v>
      </c>
      <c r="I33" s="20">
        <f>SUM(I27:I32)</f>
        <v>0</v>
      </c>
      <c r="J33" s="20">
        <f>H33-I33</f>
        <v>-11203</v>
      </c>
    </row>
    <row r="35" spans="2:10" x14ac:dyDescent="0.25">
      <c r="B35" t="s">
        <v>21</v>
      </c>
      <c r="E35" t="s">
        <v>22</v>
      </c>
      <c r="H35" t="s">
        <v>23</v>
      </c>
    </row>
    <row r="37" spans="2:10" x14ac:dyDescent="0.25">
      <c r="B37" t="s">
        <v>24</v>
      </c>
      <c r="E37" t="s">
        <v>25</v>
      </c>
      <c r="H3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JANUARY 20</vt:lpstr>
      <vt:lpstr>FEBRUARY 20</vt:lpstr>
      <vt:lpstr>MARCH 20</vt:lpstr>
      <vt:lpstr>APRIL 20</vt:lpstr>
      <vt:lpstr>MAY 20</vt:lpstr>
      <vt:lpstr>JUNE 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Assetflow</dc:creator>
  <cp:lastModifiedBy>Grace Njeri</cp:lastModifiedBy>
  <cp:lastPrinted>2020-01-13T10:05:31Z</cp:lastPrinted>
  <dcterms:created xsi:type="dcterms:W3CDTF">2020-01-07T14:37:53Z</dcterms:created>
  <dcterms:modified xsi:type="dcterms:W3CDTF">2020-05-28T11:30:31Z</dcterms:modified>
</cp:coreProperties>
</file>