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310" activeTab="5"/>
  </bookViews>
  <sheets>
    <sheet name="MARCH 20" sheetId="1" r:id="rId1"/>
    <sheet name="APRIL 20" sheetId="2" r:id="rId2"/>
    <sheet name="MAY 20" sheetId="3" r:id="rId3"/>
    <sheet name="JUNE 20" sheetId="4" r:id="rId4"/>
    <sheet name="JULY 20" sheetId="5" r:id="rId5"/>
    <sheet name="AUGUST 20" sheetId="6" r:id="rId6"/>
  </sheets>
  <calcPr calcId="144525" iterate="1" iterateCount="300"/>
  <fileRecoveryPr repairLoad="1"/>
</workbook>
</file>

<file path=xl/calcChain.xml><?xml version="1.0" encoding="utf-8"?>
<calcChain xmlns="http://schemas.openxmlformats.org/spreadsheetml/2006/main">
  <c r="J42" i="6" l="1"/>
  <c r="J43" i="6"/>
  <c r="D42" i="6" s="1"/>
  <c r="H42" i="6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5" i="6"/>
  <c r="C29" i="6" s="1"/>
  <c r="H43" i="6"/>
  <c r="D43" i="6"/>
  <c r="D40" i="6"/>
  <c r="J29" i="6"/>
  <c r="C36" i="6" s="1"/>
  <c r="I29" i="6"/>
  <c r="G29" i="6"/>
  <c r="G33" i="6" s="1"/>
  <c r="E29" i="6"/>
  <c r="C33" i="6" s="1"/>
  <c r="D29" i="6"/>
  <c r="C35" i="6" s="1"/>
  <c r="H46" i="5"/>
  <c r="D45" i="6" l="1"/>
  <c r="G36" i="6"/>
  <c r="H40" i="6"/>
  <c r="H45" i="6" s="1"/>
  <c r="H47" i="5"/>
  <c r="D47" i="5"/>
  <c r="D46" i="5" l="1"/>
  <c r="C6" i="5" l="1"/>
  <c r="D40" i="5"/>
  <c r="H40" i="5" s="1"/>
  <c r="H48" i="5" s="1"/>
  <c r="J29" i="5"/>
  <c r="G36" i="5" s="1"/>
  <c r="I29" i="5"/>
  <c r="G29" i="5"/>
  <c r="G33" i="5" s="1"/>
  <c r="E29" i="5"/>
  <c r="D29" i="5"/>
  <c r="C35" i="5" s="1"/>
  <c r="C36" i="5" l="1"/>
  <c r="D48" i="5"/>
  <c r="D38" i="5"/>
  <c r="G12" i="4"/>
  <c r="G28" i="4" l="1"/>
  <c r="G15" i="4"/>
  <c r="G9" i="4"/>
  <c r="G14" i="4" l="1"/>
  <c r="H58" i="3" l="1"/>
  <c r="H38" i="3"/>
  <c r="G33" i="3" l="1"/>
  <c r="H30" i="3"/>
  <c r="G5" i="3"/>
  <c r="H58" i="2" l="1"/>
  <c r="H57" i="2"/>
  <c r="D58" i="3" l="1"/>
  <c r="G15" i="3" l="1"/>
  <c r="C6" i="4" l="1"/>
  <c r="D40" i="4" l="1"/>
  <c r="D46" i="4" s="1"/>
  <c r="J29" i="4"/>
  <c r="I29" i="4"/>
  <c r="G29" i="4"/>
  <c r="E29" i="4"/>
  <c r="C33" i="4" s="1"/>
  <c r="D29" i="4"/>
  <c r="C35" i="4" s="1"/>
  <c r="C36" i="4" l="1"/>
  <c r="G36" i="4"/>
  <c r="D38" i="4"/>
  <c r="H38" i="4"/>
  <c r="H40" i="4"/>
  <c r="H46" i="4" s="1"/>
  <c r="G33" i="4"/>
  <c r="H44" i="3" l="1"/>
  <c r="D44" i="3"/>
  <c r="M13" i="2" l="1"/>
  <c r="L32" i="2"/>
  <c r="D46" i="2"/>
  <c r="D45" i="2"/>
  <c r="G14" i="3" l="1"/>
  <c r="G22" i="3"/>
  <c r="C24" i="3" l="1"/>
  <c r="H42" i="3" l="1"/>
  <c r="D42" i="3"/>
  <c r="C25" i="1" l="1"/>
  <c r="G5" i="2" l="1"/>
  <c r="G22" i="2" l="1"/>
  <c r="C6" i="3" l="1"/>
  <c r="H40" i="3"/>
  <c r="J29" i="3"/>
  <c r="I29" i="3"/>
  <c r="C36" i="3" s="1"/>
  <c r="E29" i="3"/>
  <c r="C33" i="3" s="1"/>
  <c r="D29" i="3"/>
  <c r="G29" i="3"/>
  <c r="D38" i="3" l="1"/>
  <c r="G8" i="2"/>
  <c r="G29" i="2" s="1"/>
  <c r="G33" i="2" s="1"/>
  <c r="C34" i="2" l="1"/>
  <c r="C50" i="2" s="1"/>
  <c r="J29" i="2" l="1"/>
  <c r="F6" i="1"/>
  <c r="H6" i="1" s="1"/>
  <c r="C9" i="2"/>
  <c r="C12" i="2"/>
  <c r="C14" i="2"/>
  <c r="C18" i="2"/>
  <c r="C19" i="2"/>
  <c r="C20" i="2"/>
  <c r="C21" i="2"/>
  <c r="C23" i="2"/>
  <c r="C26" i="2"/>
  <c r="C27" i="2"/>
  <c r="C28" i="2"/>
  <c r="D50" i="2" l="1"/>
  <c r="H40" i="2"/>
  <c r="H50" i="2" s="1"/>
  <c r="I29" i="2"/>
  <c r="C36" i="2" s="1"/>
  <c r="E29" i="2"/>
  <c r="C33" i="2" s="1"/>
  <c r="H38" i="2" s="1"/>
  <c r="D29" i="2"/>
  <c r="F28" i="2"/>
  <c r="H28" i="2" s="1"/>
  <c r="C28" i="3" s="1"/>
  <c r="F28" i="3" s="1"/>
  <c r="H28" i="3" s="1"/>
  <c r="C28" i="4" s="1"/>
  <c r="F28" i="4" s="1"/>
  <c r="H28" i="4" s="1"/>
  <c r="F27" i="2"/>
  <c r="H27" i="2" s="1"/>
  <c r="F27" i="3" s="1"/>
  <c r="H27" i="3" s="1"/>
  <c r="C27" i="4" s="1"/>
  <c r="F27" i="4" s="1"/>
  <c r="H27" i="4" s="1"/>
  <c r="F26" i="2"/>
  <c r="H26" i="2" s="1"/>
  <c r="C26" i="3" s="1"/>
  <c r="F26" i="3" s="1"/>
  <c r="H26" i="3" s="1"/>
  <c r="C26" i="4" s="1"/>
  <c r="F26" i="4" s="1"/>
  <c r="H26" i="4" s="1"/>
  <c r="F23" i="2"/>
  <c r="H23" i="2" s="1"/>
  <c r="F23" i="3" s="1"/>
  <c r="H23" i="3" s="1"/>
  <c r="C23" i="4" s="1"/>
  <c r="F23" i="4" s="1"/>
  <c r="H23" i="4" s="1"/>
  <c r="F21" i="2"/>
  <c r="H21" i="2" s="1"/>
  <c r="C21" i="3" s="1"/>
  <c r="F21" i="3" s="1"/>
  <c r="H21" i="3" s="1"/>
  <c r="C21" i="4" s="1"/>
  <c r="F21" i="4" s="1"/>
  <c r="H21" i="4" s="1"/>
  <c r="F20" i="2"/>
  <c r="H20" i="2" s="1"/>
  <c r="C20" i="3" s="1"/>
  <c r="F20" i="3" s="1"/>
  <c r="H20" i="3" s="1"/>
  <c r="C20" i="4" s="1"/>
  <c r="F20" i="4" s="1"/>
  <c r="H20" i="4" s="1"/>
  <c r="F19" i="2"/>
  <c r="H19" i="2" s="1"/>
  <c r="C19" i="3" s="1"/>
  <c r="F19" i="3" s="1"/>
  <c r="H19" i="3" s="1"/>
  <c r="C19" i="4" s="1"/>
  <c r="F19" i="4" s="1"/>
  <c r="H19" i="4" s="1"/>
  <c r="F18" i="2"/>
  <c r="H18" i="2" s="1"/>
  <c r="C18" i="3" s="1"/>
  <c r="F18" i="3" s="1"/>
  <c r="H18" i="3" s="1"/>
  <c r="C18" i="4" s="1"/>
  <c r="F18" i="4" s="1"/>
  <c r="H18" i="4" s="1"/>
  <c r="F14" i="2"/>
  <c r="H14" i="2" s="1"/>
  <c r="C14" i="3" s="1"/>
  <c r="F14" i="3" s="1"/>
  <c r="H14" i="3" s="1"/>
  <c r="C14" i="4" s="1"/>
  <c r="F14" i="4" s="1"/>
  <c r="H14" i="4" s="1"/>
  <c r="F13" i="2"/>
  <c r="H13" i="2" s="1"/>
  <c r="C13" i="3" s="1"/>
  <c r="F13" i="3" s="1"/>
  <c r="H13" i="3" s="1"/>
  <c r="C13" i="4" s="1"/>
  <c r="F13" i="4" s="1"/>
  <c r="H13" i="4" s="1"/>
  <c r="F12" i="2"/>
  <c r="H12" i="2" s="1"/>
  <c r="C12" i="3" s="1"/>
  <c r="F12" i="3" s="1"/>
  <c r="H12" i="3" s="1"/>
  <c r="C12" i="4" s="1"/>
  <c r="F12" i="4" s="1"/>
  <c r="H12" i="4" s="1"/>
  <c r="F11" i="2"/>
  <c r="H11" i="2" s="1"/>
  <c r="F11" i="3" s="1"/>
  <c r="H11" i="3" s="1"/>
  <c r="C11" i="4" s="1"/>
  <c r="F11" i="4" s="1"/>
  <c r="H11" i="4" s="1"/>
  <c r="F9" i="2"/>
  <c r="H9" i="2" s="1"/>
  <c r="C9" i="3" s="1"/>
  <c r="F9" i="3" s="1"/>
  <c r="H9" i="3" s="1"/>
  <c r="C9" i="4" s="1"/>
  <c r="F9" i="4" s="1"/>
  <c r="H9" i="4" s="1"/>
  <c r="F9" i="6" l="1"/>
  <c r="H9" i="6" s="1"/>
  <c r="C9" i="5"/>
  <c r="F9" i="5" s="1"/>
  <c r="H9" i="5" s="1"/>
  <c r="C12" i="5"/>
  <c r="F12" i="6"/>
  <c r="H12" i="6" s="1"/>
  <c r="F14" i="6"/>
  <c r="H14" i="6" s="1"/>
  <c r="C14" i="5"/>
  <c r="F14" i="5" s="1"/>
  <c r="H14" i="5" s="1"/>
  <c r="F19" i="6"/>
  <c r="H19" i="6" s="1"/>
  <c r="C19" i="5"/>
  <c r="F19" i="5" s="1"/>
  <c r="H19" i="5" s="1"/>
  <c r="F21" i="6"/>
  <c r="H21" i="6" s="1"/>
  <c r="C21" i="5"/>
  <c r="F21" i="5" s="1"/>
  <c r="H21" i="5" s="1"/>
  <c r="F26" i="6"/>
  <c r="H26" i="6" s="1"/>
  <c r="C26" i="5"/>
  <c r="F26" i="5" s="1"/>
  <c r="H26" i="5" s="1"/>
  <c r="F28" i="6"/>
  <c r="H28" i="6" s="1"/>
  <c r="C28" i="5"/>
  <c r="F28" i="5" s="1"/>
  <c r="H28" i="5" s="1"/>
  <c r="F11" i="6"/>
  <c r="H11" i="6" s="1"/>
  <c r="C11" i="5"/>
  <c r="F11" i="5" s="1"/>
  <c r="H11" i="5" s="1"/>
  <c r="F13" i="6"/>
  <c r="H13" i="6" s="1"/>
  <c r="C13" i="5"/>
  <c r="F13" i="5" s="1"/>
  <c r="H13" i="5" s="1"/>
  <c r="F18" i="6"/>
  <c r="H18" i="6" s="1"/>
  <c r="C18" i="5"/>
  <c r="F18" i="5" s="1"/>
  <c r="H18" i="5" s="1"/>
  <c r="F20" i="6"/>
  <c r="H20" i="6" s="1"/>
  <c r="C20" i="5"/>
  <c r="F20" i="5" s="1"/>
  <c r="H20" i="5" s="1"/>
  <c r="F23" i="6"/>
  <c r="H23" i="6" s="1"/>
  <c r="C23" i="5"/>
  <c r="F23" i="5" s="1"/>
  <c r="H23" i="5" s="1"/>
  <c r="F27" i="6"/>
  <c r="H27" i="6" s="1"/>
  <c r="C27" i="5"/>
  <c r="F27" i="5" s="1"/>
  <c r="H27" i="5" s="1"/>
  <c r="F12" i="5"/>
  <c r="H12" i="5" s="1"/>
  <c r="D38" i="2"/>
  <c r="H23" i="1" l="1"/>
  <c r="H26" i="1"/>
  <c r="H27" i="1"/>
  <c r="H28" i="1"/>
  <c r="E29" i="1" l="1"/>
  <c r="F22" i="1" l="1"/>
  <c r="H22" i="1" s="1"/>
  <c r="F23" i="1"/>
  <c r="F24" i="1"/>
  <c r="H24" i="1" s="1"/>
  <c r="C24" i="2" s="1"/>
  <c r="F24" i="2" s="1"/>
  <c r="H24" i="2" s="1"/>
  <c r="F24" i="3" s="1"/>
  <c r="H24" i="3" s="1"/>
  <c r="C24" i="4" s="1"/>
  <c r="F24" i="4" s="1"/>
  <c r="H24" i="4" s="1"/>
  <c r="F25" i="1"/>
  <c r="H25" i="1" s="1"/>
  <c r="C25" i="2" s="1"/>
  <c r="F25" i="2" s="1"/>
  <c r="H25" i="2" s="1"/>
  <c r="F25" i="3" s="1"/>
  <c r="H25" i="3" s="1"/>
  <c r="C25" i="4" s="1"/>
  <c r="F25" i="4" s="1"/>
  <c r="H25" i="4" s="1"/>
  <c r="F26" i="1"/>
  <c r="F27" i="1"/>
  <c r="G29" i="1"/>
  <c r="C33" i="1" s="1"/>
  <c r="I29" i="1"/>
  <c r="C36" i="1" s="1"/>
  <c r="D51" i="1"/>
  <c r="H40" i="1"/>
  <c r="H51" i="1" s="1"/>
  <c r="D29" i="1"/>
  <c r="F28" i="1"/>
  <c r="F21" i="1"/>
  <c r="H21" i="1" s="1"/>
  <c r="F20" i="1"/>
  <c r="H20" i="1" s="1"/>
  <c r="F19" i="1"/>
  <c r="H19" i="1" s="1"/>
  <c r="F18" i="1"/>
  <c r="H18" i="1" s="1"/>
  <c r="F17" i="1"/>
  <c r="H17" i="1" s="1"/>
  <c r="C17" i="2" s="1"/>
  <c r="F17" i="2" s="1"/>
  <c r="H17" i="2" s="1"/>
  <c r="C17" i="3" s="1"/>
  <c r="F17" i="3" s="1"/>
  <c r="H17" i="3" s="1"/>
  <c r="C17" i="4" s="1"/>
  <c r="F17" i="4" s="1"/>
  <c r="H17" i="4" s="1"/>
  <c r="F16" i="1"/>
  <c r="H16" i="1" s="1"/>
  <c r="C16" i="2" s="1"/>
  <c r="F16" i="2" s="1"/>
  <c r="H16" i="2" s="1"/>
  <c r="C16" i="3" s="1"/>
  <c r="F16" i="3" s="1"/>
  <c r="H16" i="3" s="1"/>
  <c r="C16" i="4" s="1"/>
  <c r="F16" i="4" s="1"/>
  <c r="H16" i="4" s="1"/>
  <c r="F15" i="1"/>
  <c r="H15" i="1" s="1"/>
  <c r="C15" i="2" s="1"/>
  <c r="F15" i="2" s="1"/>
  <c r="H15" i="2" s="1"/>
  <c r="C15" i="3" s="1"/>
  <c r="F15" i="3" s="1"/>
  <c r="H15" i="3" s="1"/>
  <c r="C15" i="4" s="1"/>
  <c r="F14" i="1"/>
  <c r="H14" i="1" s="1"/>
  <c r="F13" i="1"/>
  <c r="H13" i="1" s="1"/>
  <c r="F12" i="1"/>
  <c r="H12" i="1" s="1"/>
  <c r="F11" i="1"/>
  <c r="H11" i="1" s="1"/>
  <c r="F10" i="1"/>
  <c r="H10" i="1" s="1"/>
  <c r="C10" i="2" s="1"/>
  <c r="F10" i="2" s="1"/>
  <c r="H10" i="2" s="1"/>
  <c r="C10" i="3" s="1"/>
  <c r="F10" i="3" s="1"/>
  <c r="H10" i="3" s="1"/>
  <c r="C10" i="4" s="1"/>
  <c r="F10" i="4" s="1"/>
  <c r="H10" i="4" s="1"/>
  <c r="F9" i="1"/>
  <c r="H9" i="1" s="1"/>
  <c r="F8" i="1"/>
  <c r="H8" i="1" s="1"/>
  <c r="C8" i="2" s="1"/>
  <c r="F8" i="2" s="1"/>
  <c r="H8" i="2" s="1"/>
  <c r="C8" i="3" s="1"/>
  <c r="F8" i="3" s="1"/>
  <c r="H8" i="3" s="1"/>
  <c r="C8" i="4" s="1"/>
  <c r="F8" i="4" s="1"/>
  <c r="H8" i="4" s="1"/>
  <c r="F5" i="1"/>
  <c r="H5" i="1" s="1"/>
  <c r="C5" i="2" s="1"/>
  <c r="F5" i="2" s="1"/>
  <c r="H5" i="2" s="1"/>
  <c r="C5" i="3" s="1"/>
  <c r="F5" i="3" s="1"/>
  <c r="H5" i="3" s="1"/>
  <c r="C5" i="4" s="1"/>
  <c r="F5" i="4" s="1"/>
  <c r="H5" i="4" s="1"/>
  <c r="F8" i="6" l="1"/>
  <c r="H8" i="6" s="1"/>
  <c r="C8" i="5"/>
  <c r="F8" i="5" s="1"/>
  <c r="H8" i="5" s="1"/>
  <c r="F10" i="6"/>
  <c r="H10" i="6" s="1"/>
  <c r="C10" i="5"/>
  <c r="F10" i="5" s="1"/>
  <c r="H10" i="5" s="1"/>
  <c r="F16" i="6"/>
  <c r="H16" i="6" s="1"/>
  <c r="C16" i="5"/>
  <c r="F16" i="5" s="1"/>
  <c r="H16" i="5" s="1"/>
  <c r="F25" i="6"/>
  <c r="H25" i="6" s="1"/>
  <c r="C25" i="5"/>
  <c r="F25" i="5" s="1"/>
  <c r="H25" i="5" s="1"/>
  <c r="C5" i="5"/>
  <c r="F17" i="6"/>
  <c r="H17" i="6" s="1"/>
  <c r="C17" i="5"/>
  <c r="F17" i="5" s="1"/>
  <c r="H17" i="5" s="1"/>
  <c r="F24" i="6"/>
  <c r="H24" i="6" s="1"/>
  <c r="C24" i="5"/>
  <c r="F24" i="5" s="1"/>
  <c r="H24" i="5" s="1"/>
  <c r="F15" i="4"/>
  <c r="H15" i="4" s="1"/>
  <c r="F22" i="2"/>
  <c r="H22" i="2" s="1"/>
  <c r="C22" i="3" s="1"/>
  <c r="G33" i="1"/>
  <c r="C29" i="1"/>
  <c r="F29" i="1" s="1"/>
  <c r="F7" i="1"/>
  <c r="H7" i="1" s="1"/>
  <c r="F5" i="5" l="1"/>
  <c r="H5" i="5" s="1"/>
  <c r="F15" i="6"/>
  <c r="H15" i="6" s="1"/>
  <c r="C15" i="5"/>
  <c r="F15" i="5" s="1"/>
  <c r="H15" i="5" s="1"/>
  <c r="F5" i="6"/>
  <c r="H5" i="6" s="1"/>
  <c r="F22" i="3"/>
  <c r="H22" i="3" s="1"/>
  <c r="C22" i="4" s="1"/>
  <c r="F22" i="4" s="1"/>
  <c r="H22" i="4" s="1"/>
  <c r="D38" i="1"/>
  <c r="H38" i="1" s="1"/>
  <c r="L30" i="1"/>
  <c r="L34" i="1" s="1"/>
  <c r="C7" i="2"/>
  <c r="H29" i="1"/>
  <c r="G51" i="1"/>
  <c r="I51" i="1" s="1"/>
  <c r="C51" i="1"/>
  <c r="E51" i="1" s="1"/>
  <c r="F22" i="6" l="1"/>
  <c r="H22" i="6" s="1"/>
  <c r="C22" i="5"/>
  <c r="F22" i="5" s="1"/>
  <c r="H22" i="5" s="1"/>
  <c r="G34" i="2"/>
  <c r="E50" i="2"/>
  <c r="C34" i="3" s="1"/>
  <c r="F7" i="2"/>
  <c r="H7" i="2" s="1"/>
  <c r="C7" i="3" s="1"/>
  <c r="C29" i="2"/>
  <c r="F29" i="2" s="1"/>
  <c r="H29" i="2" s="1"/>
  <c r="H30" i="2" s="1"/>
  <c r="C58" i="3" l="1"/>
  <c r="E58" i="3" s="1"/>
  <c r="C34" i="4" s="1"/>
  <c r="F7" i="3"/>
  <c r="H7" i="3" s="1"/>
  <c r="C7" i="4" s="1"/>
  <c r="C29" i="3"/>
  <c r="F29" i="3" s="1"/>
  <c r="H29" i="3" s="1"/>
  <c r="G50" i="2"/>
  <c r="I50" i="2" s="1"/>
  <c r="G34" i="3" s="1"/>
  <c r="C46" i="4" l="1"/>
  <c r="E46" i="4" s="1"/>
  <c r="G58" i="3"/>
  <c r="I58" i="3" s="1"/>
  <c r="G34" i="4" s="1"/>
  <c r="F7" i="4"/>
  <c r="H7" i="4" s="1"/>
  <c r="C29" i="4"/>
  <c r="F29" i="4" s="1"/>
  <c r="C7" i="5" l="1"/>
  <c r="G46" i="4"/>
  <c r="I46" i="4" s="1"/>
  <c r="H29" i="4"/>
  <c r="H30" i="4" s="1"/>
  <c r="G34" i="5" l="1"/>
  <c r="G48" i="5" s="1"/>
  <c r="I48" i="5" s="1"/>
  <c r="G34" i="6" s="1"/>
  <c r="C34" i="5"/>
  <c r="C48" i="5" s="1"/>
  <c r="E48" i="5" s="1"/>
  <c r="C34" i="6" s="1"/>
  <c r="F7" i="6"/>
  <c r="H7" i="6" s="1"/>
  <c r="F29" i="6"/>
  <c r="H29" i="6" s="1"/>
  <c r="H30" i="6" s="1"/>
  <c r="F7" i="5"/>
  <c r="H7" i="5" s="1"/>
  <c r="C29" i="5"/>
  <c r="F29" i="5" s="1"/>
  <c r="H29" i="5" s="1"/>
  <c r="H30" i="5" s="1"/>
  <c r="C45" i="6" l="1"/>
  <c r="E45" i="6" s="1"/>
  <c r="G45" i="6"/>
  <c r="I45" i="6" s="1"/>
</calcChain>
</file>

<file path=xl/sharedStrings.xml><?xml version="1.0" encoding="utf-8"?>
<sst xmlns="http://schemas.openxmlformats.org/spreadsheetml/2006/main" count="520" uniqueCount="108">
  <si>
    <t xml:space="preserve">RENT STATEMENT </t>
  </si>
  <si>
    <t xml:space="preserve">NO. </t>
  </si>
  <si>
    <t>NAME</t>
  </si>
  <si>
    <t>BF</t>
  </si>
  <si>
    <t>DEPOSIT</t>
  </si>
  <si>
    <t>RENT</t>
  </si>
  <si>
    <t>TOTAL DUE</t>
  </si>
  <si>
    <t xml:space="preserve">PAID </t>
  </si>
  <si>
    <t>BAL</t>
  </si>
  <si>
    <t>VACCANT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</si>
  <si>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</si>
  <si>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</si>
  <si>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</si>
  <si>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</si>
  <si>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</si>
  <si>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</si>
  <si>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</si>
  <si>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</si>
  <si>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MARCH</t>
  </si>
  <si>
    <t>DEP</t>
  </si>
  <si>
    <t>COMM</t>
  </si>
  <si>
    <t>PAYMENTS</t>
  </si>
  <si>
    <t xml:space="preserve"> </t>
  </si>
  <si>
    <t>LETTING FEE</t>
  </si>
  <si>
    <t xml:space="preserve">TOTAL </t>
  </si>
  <si>
    <t>PREPARED BY</t>
  </si>
  <si>
    <t>APPROVED BY</t>
  </si>
  <si>
    <t>RECEIVED BY</t>
  </si>
  <si>
    <t>FLORENCE</t>
  </si>
  <si>
    <t>GRACE</t>
  </si>
  <si>
    <t>MAINGI WANJIKU</t>
  </si>
  <si>
    <t>ARREARS PAID</t>
  </si>
  <si>
    <t>PAMELA DALAS</t>
  </si>
  <si>
    <t>MAKENA</t>
  </si>
  <si>
    <t>JUSTER KAGENDO</t>
  </si>
  <si>
    <t>PAULINE NZILA</t>
  </si>
  <si>
    <t>JANET MKOCHI</t>
  </si>
  <si>
    <t>PAUL KWEMWU</t>
  </si>
  <si>
    <t>THOMAS MASIWA</t>
  </si>
  <si>
    <t>ATIENO</t>
  </si>
  <si>
    <t>CAROLINE HAMISI</t>
  </si>
  <si>
    <t>LOCKED</t>
  </si>
  <si>
    <t>WINFRED MWIKALI</t>
  </si>
  <si>
    <t>DANIEL MAINA</t>
  </si>
  <si>
    <t>LUCY</t>
  </si>
  <si>
    <t>SAMSON</t>
  </si>
  <si>
    <t>JOHN NJENGA</t>
  </si>
  <si>
    <t>STORE</t>
  </si>
  <si>
    <t>FOR THE MONTH OF APRIL 2020</t>
  </si>
  <si>
    <t>JATEL COMMNS</t>
  </si>
  <si>
    <t>MARY DALAS</t>
  </si>
  <si>
    <t>S1</t>
  </si>
  <si>
    <t>S2</t>
  </si>
  <si>
    <t>VACCATED</t>
  </si>
  <si>
    <t>SHIKUKU</t>
  </si>
  <si>
    <t>RACHAEL</t>
  </si>
  <si>
    <t>WATER DEPOSIT</t>
  </si>
  <si>
    <t>UNBROKING TOILET</t>
  </si>
  <si>
    <t>PAID ON 6/4</t>
  </si>
  <si>
    <t>APRIL</t>
  </si>
  <si>
    <t>TRIZAH AKINYI</t>
  </si>
  <si>
    <t>PAID ON 15/4</t>
  </si>
  <si>
    <t>LL</t>
  </si>
  <si>
    <t>JATEL</t>
  </si>
  <si>
    <t>TOKENS</t>
  </si>
  <si>
    <t>FOR THE MONTH OF MAY 2020</t>
  </si>
  <si>
    <t>PAID ON 30/4</t>
  </si>
  <si>
    <t>LABOUR OF EVICTION</t>
  </si>
  <si>
    <t>EVICTED</t>
  </si>
  <si>
    <t>DANIEL</t>
  </si>
  <si>
    <t>PAID ON 1/5</t>
  </si>
  <si>
    <t>NJOKI 25000</t>
  </si>
  <si>
    <t>PAID ON 14/5</t>
  </si>
  <si>
    <t>JANET</t>
  </si>
  <si>
    <t>CHIEF COST</t>
  </si>
  <si>
    <t xml:space="preserve">14/5 CHIEF COST </t>
  </si>
  <si>
    <t>PAID ON 15/5</t>
  </si>
  <si>
    <t>TOOLS FOR BREAKING DOOR</t>
  </si>
  <si>
    <t>FRANK MUTEGI</t>
  </si>
  <si>
    <t>FOR THE MONTH OF JUNE 2020</t>
  </si>
  <si>
    <t>JUNE</t>
  </si>
  <si>
    <t>REPAIR LABOUR</t>
  </si>
  <si>
    <t>SECURITY</t>
  </si>
  <si>
    <t>PAINT</t>
  </si>
  <si>
    <t>CEMENT</t>
  </si>
  <si>
    <t>FILLER</t>
  </si>
  <si>
    <t>SAND PAPER</t>
  </si>
  <si>
    <t>BRUSH</t>
  </si>
  <si>
    <t>WANJIKU</t>
  </si>
  <si>
    <t>BULB HOLDER</t>
  </si>
  <si>
    <t>MAY</t>
  </si>
  <si>
    <t>BROOM+MOPER</t>
  </si>
  <si>
    <t>PAID ON 4/6</t>
  </si>
  <si>
    <t>security</t>
  </si>
  <si>
    <t>PAID ON 15/6</t>
  </si>
  <si>
    <t>JULY</t>
  </si>
  <si>
    <t>FOR THE MONTH OF JULY 2020</t>
  </si>
  <si>
    <t>DEP REFUND-PAULINE</t>
  </si>
  <si>
    <t>DEP REFUND-PAULINE SHP 4</t>
  </si>
  <si>
    <t>DEP REFUND-LUCY SHP 18</t>
  </si>
  <si>
    <t>DEP REFUND-FRANKLINE</t>
  </si>
  <si>
    <t>SERVICE COST CARRYING ITEMS</t>
  </si>
  <si>
    <t>SERVICE COSTCARRYING ITEMS</t>
  </si>
  <si>
    <t>CARRYING ITEMS</t>
  </si>
  <si>
    <t>AUGUST</t>
  </si>
  <si>
    <t>CARRING ITEM LABOUR</t>
  </si>
  <si>
    <t>FOR THE MONTH OF AUGUST 2020</t>
  </si>
  <si>
    <t>FROM ASSETFLOW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</si>
</sst>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7" fontId="3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2" xfId="0" applyFill="1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3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ont="1" applyFill="1" applyBorder="1"/>
    <xf numFmtId="9" fontId="0" fillId="0" borderId="1" xfId="0" applyNumberFormat="1" applyFont="1" applyBorder="1"/>
    <xf numFmtId="0" fontId="6" fillId="0" borderId="1" xfId="0" applyFont="1" applyBorder="1"/>
    <xf numFmtId="3" fontId="3" fillId="0" borderId="1" xfId="0" applyNumberFormat="1" applyFont="1" applyBorder="1"/>
    <xf numFmtId="14" fontId="0" fillId="0" borderId="1" xfId="0" applyNumberFormat="1" applyBorder="1"/>
    <xf numFmtId="9" fontId="0" fillId="0" borderId="1" xfId="0" applyNumberFormat="1" applyBorder="1"/>
    <xf numFmtId="16" fontId="0" fillId="0" borderId="1" xfId="0" applyNumberFormat="1" applyBorder="1"/>
    <xf numFmtId="14" fontId="0" fillId="0" borderId="1" xfId="0" applyNumberFormat="1" applyFont="1" applyBorder="1"/>
    <xf numFmtId="14" fontId="3" fillId="0" borderId="1" xfId="0" applyNumberFormat="1" applyFont="1" applyBorder="1"/>
    <xf numFmtId="3" fontId="3" fillId="0" borderId="1" xfId="0" applyNumberFormat="1" applyFont="1" applyFill="1" applyBorder="1"/>
    <xf numFmtId="0" fontId="7" fillId="0" borderId="2" xfId="0" applyFont="1" applyFill="1" applyBorder="1"/>
    <xf numFmtId="0" fontId="8" fillId="0" borderId="1" xfId="0" applyFont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6" workbookViewId="0">
      <selection activeCell="K31" sqref="K31"/>
    </sheetView>
  </sheetViews>
  <sheetFormatPr defaultRowHeight="15" x14ac:dyDescent="0.25"/>
  <cols>
    <col min="1" max="1" width="4" customWidth="1"/>
    <col min="2" max="2" width="20.140625" bestFit="1" customWidth="1"/>
  </cols>
  <sheetData>
    <row r="1" spans="1:10" x14ac:dyDescent="0.25">
      <c r="D1" s="1" t="s">
        <v>30</v>
      </c>
      <c r="E1" s="1"/>
      <c r="F1" s="1"/>
      <c r="G1" s="1"/>
    </row>
    <row r="2" spans="1:10" x14ac:dyDescent="0.25">
      <c r="D2" s="1" t="s">
        <v>0</v>
      </c>
      <c r="E2" s="1"/>
      <c r="F2" s="1"/>
      <c r="G2" s="1"/>
    </row>
    <row r="3" spans="1:10" x14ac:dyDescent="0.25">
      <c r="D3" s="1" t="s">
        <v>48</v>
      </c>
      <c r="E3" s="1"/>
      <c r="F3" s="2"/>
      <c r="G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31</v>
      </c>
    </row>
    <row r="5" spans="1:10" x14ac:dyDescent="0.25">
      <c r="A5" s="4" t="s">
        <v>51</v>
      </c>
      <c r="B5" s="4" t="s">
        <v>50</v>
      </c>
      <c r="C5" s="4">
        <v>10500</v>
      </c>
      <c r="D5" s="4"/>
      <c r="E5" s="4">
        <v>15000</v>
      </c>
      <c r="F5" s="4">
        <f>C5+D5+E5</f>
        <v>25500</v>
      </c>
      <c r="G5" s="4"/>
      <c r="H5" s="4">
        <f>F5-G5</f>
        <v>25500</v>
      </c>
      <c r="I5" s="4"/>
    </row>
    <row r="6" spans="1:10" x14ac:dyDescent="0.25">
      <c r="A6" s="4" t="s">
        <v>52</v>
      </c>
      <c r="B6" s="4" t="s">
        <v>32</v>
      </c>
      <c r="C6" s="4">
        <v>89000</v>
      </c>
      <c r="D6" s="4"/>
      <c r="E6" s="4">
        <v>10000</v>
      </c>
      <c r="F6" s="4">
        <f>C6+D6+E6</f>
        <v>99000</v>
      </c>
      <c r="G6" s="4"/>
      <c r="H6" s="4">
        <f>F6-G6</f>
        <v>99000</v>
      </c>
      <c r="I6" s="4"/>
      <c r="J6" t="s">
        <v>53</v>
      </c>
    </row>
    <row r="7" spans="1:10" x14ac:dyDescent="0.25">
      <c r="A7" s="4">
        <v>1</v>
      </c>
      <c r="B7" s="4" t="s">
        <v>49</v>
      </c>
      <c r="C7" s="4"/>
      <c r="D7" s="4"/>
      <c r="E7" s="4"/>
      <c r="F7" s="4">
        <f t="shared" ref="F7:F28" si="0">C7+D7+E7</f>
        <v>0</v>
      </c>
      <c r="G7" s="4"/>
      <c r="H7" s="4">
        <f t="shared" ref="H7:H28" si="1">F7-G7</f>
        <v>0</v>
      </c>
      <c r="I7" s="4"/>
    </row>
    <row r="8" spans="1:10" x14ac:dyDescent="0.25">
      <c r="A8" s="4">
        <v>2</v>
      </c>
      <c r="B8" s="4" t="s">
        <v>33</v>
      </c>
      <c r="C8" s="4">
        <v>14000</v>
      </c>
      <c r="D8" s="4"/>
      <c r="E8" s="4"/>
      <c r="F8" s="4">
        <f t="shared" si="0"/>
        <v>14000</v>
      </c>
      <c r="G8" s="4">
        <v>500</v>
      </c>
      <c r="H8" s="4">
        <f>F8-G8</f>
        <v>13500</v>
      </c>
      <c r="I8" s="4"/>
    </row>
    <row r="9" spans="1:10" x14ac:dyDescent="0.25">
      <c r="A9" s="4">
        <v>3</v>
      </c>
      <c r="B9" s="4" t="s">
        <v>34</v>
      </c>
      <c r="C9" s="4">
        <v>6000</v>
      </c>
      <c r="D9" s="4"/>
      <c r="E9" s="4">
        <v>5500</v>
      </c>
      <c r="F9" s="4">
        <f t="shared" si="0"/>
        <v>11500</v>
      </c>
      <c r="G9" s="4">
        <v>5500</v>
      </c>
      <c r="H9" s="4">
        <f>F9-G9</f>
        <v>6000</v>
      </c>
      <c r="I9" s="4"/>
    </row>
    <row r="10" spans="1:10" x14ac:dyDescent="0.25">
      <c r="A10" s="4">
        <v>4</v>
      </c>
      <c r="B10" s="28" t="s">
        <v>35</v>
      </c>
      <c r="C10" s="4"/>
      <c r="D10" s="4"/>
      <c r="E10" s="4"/>
      <c r="F10" s="4">
        <f t="shared" si="0"/>
        <v>0</v>
      </c>
      <c r="G10" s="4"/>
      <c r="H10" s="4">
        <f t="shared" si="1"/>
        <v>0</v>
      </c>
      <c r="I10" s="4"/>
    </row>
    <row r="11" spans="1:10" x14ac:dyDescent="0.25">
      <c r="A11" s="4">
        <v>5</v>
      </c>
      <c r="B11" s="4" t="s">
        <v>36</v>
      </c>
      <c r="C11" s="4">
        <v>33200</v>
      </c>
      <c r="D11" s="4"/>
      <c r="E11" s="4">
        <v>5500</v>
      </c>
      <c r="F11" s="4">
        <f t="shared" si="0"/>
        <v>38700</v>
      </c>
      <c r="G11" s="4"/>
      <c r="H11" s="4">
        <f>F11-G11</f>
        <v>38700</v>
      </c>
      <c r="I11" s="4"/>
      <c r="J11" t="s">
        <v>71</v>
      </c>
    </row>
    <row r="12" spans="1:10" x14ac:dyDescent="0.25">
      <c r="A12" s="4">
        <v>6</v>
      </c>
      <c r="B12" s="5" t="s">
        <v>9</v>
      </c>
      <c r="C12" s="4"/>
      <c r="D12" s="4"/>
      <c r="E12" s="4"/>
      <c r="F12" s="4">
        <f t="shared" si="0"/>
        <v>0</v>
      </c>
      <c r="G12" s="4"/>
      <c r="H12" s="4">
        <f t="shared" si="1"/>
        <v>0</v>
      </c>
      <c r="I12" s="4"/>
    </row>
    <row r="13" spans="1:10" x14ac:dyDescent="0.25">
      <c r="A13" s="4">
        <v>7</v>
      </c>
      <c r="B13" s="6" t="s">
        <v>37</v>
      </c>
      <c r="C13" s="4">
        <v>11000</v>
      </c>
      <c r="D13" s="4"/>
      <c r="E13" s="4"/>
      <c r="F13" s="4">
        <f t="shared" si="0"/>
        <v>11000</v>
      </c>
      <c r="G13" s="4"/>
      <c r="H13" s="4">
        <f t="shared" si="1"/>
        <v>11000</v>
      </c>
      <c r="I13" s="4"/>
      <c r="J13" t="s">
        <v>53</v>
      </c>
    </row>
    <row r="14" spans="1:10" x14ac:dyDescent="0.25">
      <c r="A14" s="4">
        <v>8</v>
      </c>
      <c r="B14" s="4" t="s">
        <v>38</v>
      </c>
      <c r="C14" s="4">
        <v>25500</v>
      </c>
      <c r="D14" s="4"/>
      <c r="E14" s="4">
        <v>5500</v>
      </c>
      <c r="F14" s="4">
        <f t="shared" si="0"/>
        <v>31000</v>
      </c>
      <c r="G14" s="4"/>
      <c r="H14" s="4">
        <f t="shared" si="1"/>
        <v>31000</v>
      </c>
      <c r="I14" s="4"/>
    </row>
    <row r="15" spans="1:10" x14ac:dyDescent="0.25">
      <c r="A15" s="4">
        <v>9</v>
      </c>
      <c r="B15" s="4" t="s">
        <v>39</v>
      </c>
      <c r="C15" s="4">
        <v>18500</v>
      </c>
      <c r="D15" s="4"/>
      <c r="E15" s="4">
        <v>5500</v>
      </c>
      <c r="F15" s="4">
        <f t="shared" si="0"/>
        <v>24000</v>
      </c>
      <c r="G15" s="4"/>
      <c r="H15" s="4">
        <f t="shared" si="1"/>
        <v>24000</v>
      </c>
      <c r="I15" s="4"/>
    </row>
    <row r="16" spans="1:10" x14ac:dyDescent="0.25">
      <c r="A16" s="4">
        <v>10</v>
      </c>
      <c r="B16" s="5" t="s">
        <v>54</v>
      </c>
      <c r="C16" s="4"/>
      <c r="D16" s="4">
        <v>7500</v>
      </c>
      <c r="E16" s="4">
        <v>5500</v>
      </c>
      <c r="F16" s="4">
        <f t="shared" si="0"/>
        <v>13000</v>
      </c>
      <c r="G16" s="4"/>
      <c r="H16" s="4">
        <f t="shared" si="1"/>
        <v>13000</v>
      </c>
      <c r="I16" s="4"/>
    </row>
    <row r="17" spans="1:12" x14ac:dyDescent="0.25">
      <c r="A17" s="4">
        <v>11</v>
      </c>
      <c r="B17" s="4" t="s">
        <v>40</v>
      </c>
      <c r="C17" s="4"/>
      <c r="D17" s="4"/>
      <c r="E17" s="4"/>
      <c r="F17" s="4">
        <f t="shared" si="0"/>
        <v>0</v>
      </c>
      <c r="G17" s="4"/>
      <c r="H17" s="4">
        <f>F17-G17</f>
        <v>0</v>
      </c>
      <c r="I17" s="4"/>
    </row>
    <row r="18" spans="1:12" x14ac:dyDescent="0.25">
      <c r="A18" s="4">
        <v>12</v>
      </c>
      <c r="B18" s="5" t="s">
        <v>9</v>
      </c>
      <c r="C18" s="4"/>
      <c r="D18" s="4"/>
      <c r="E18" s="4"/>
      <c r="F18" s="4">
        <f>C18+D18+E18</f>
        <v>0</v>
      </c>
      <c r="G18" s="4"/>
      <c r="H18" s="4">
        <f t="shared" si="1"/>
        <v>0</v>
      </c>
      <c r="I18" s="4"/>
    </row>
    <row r="19" spans="1:12" x14ac:dyDescent="0.25">
      <c r="A19" s="4">
        <v>13</v>
      </c>
      <c r="B19" s="27" t="s">
        <v>47</v>
      </c>
      <c r="C19" s="4"/>
      <c r="D19" s="4"/>
      <c r="E19" s="4">
        <v>0</v>
      </c>
      <c r="F19" s="4">
        <f t="shared" si="0"/>
        <v>0</v>
      </c>
      <c r="G19" s="4"/>
      <c r="H19" s="4">
        <f t="shared" si="1"/>
        <v>0</v>
      </c>
      <c r="I19" s="4"/>
    </row>
    <row r="20" spans="1:12" x14ac:dyDescent="0.25">
      <c r="A20" s="4">
        <v>14</v>
      </c>
      <c r="B20" s="4" t="s">
        <v>41</v>
      </c>
      <c r="C20" s="4"/>
      <c r="D20" s="4"/>
      <c r="E20" s="4"/>
      <c r="F20" s="4">
        <f t="shared" si="0"/>
        <v>0</v>
      </c>
      <c r="G20" s="4"/>
      <c r="H20" s="4">
        <f t="shared" si="1"/>
        <v>0</v>
      </c>
      <c r="I20" s="4"/>
    </row>
    <row r="21" spans="1:12" x14ac:dyDescent="0.25">
      <c r="A21" s="4">
        <v>15</v>
      </c>
      <c r="B21" s="5" t="s">
        <v>9</v>
      </c>
      <c r="C21" s="4"/>
      <c r="D21" s="4"/>
      <c r="E21" s="4"/>
      <c r="F21" s="4">
        <f t="shared" si="0"/>
        <v>0</v>
      </c>
      <c r="G21" s="4"/>
      <c r="H21" s="4">
        <f t="shared" si="1"/>
        <v>0</v>
      </c>
      <c r="I21" s="4"/>
    </row>
    <row r="22" spans="1:12" x14ac:dyDescent="0.25">
      <c r="A22" s="4">
        <v>16</v>
      </c>
      <c r="B22" s="28" t="s">
        <v>42</v>
      </c>
      <c r="C22" s="4">
        <v>6000</v>
      </c>
      <c r="D22" s="4"/>
      <c r="E22" s="4">
        <v>5500</v>
      </c>
      <c r="F22" s="4">
        <f t="shared" si="0"/>
        <v>11500</v>
      </c>
      <c r="G22" s="4"/>
      <c r="H22" s="4">
        <f t="shared" si="1"/>
        <v>11500</v>
      </c>
      <c r="I22" s="4"/>
    </row>
    <row r="23" spans="1:12" x14ac:dyDescent="0.25">
      <c r="A23" s="4">
        <v>17</v>
      </c>
      <c r="B23" s="4" t="s">
        <v>43</v>
      </c>
      <c r="C23" s="4">
        <v>35500</v>
      </c>
      <c r="D23" s="4"/>
      <c r="E23" s="4">
        <v>5500</v>
      </c>
      <c r="F23" s="4">
        <f t="shared" si="0"/>
        <v>41000</v>
      </c>
      <c r="G23" s="4"/>
      <c r="H23" s="4">
        <f t="shared" si="1"/>
        <v>41000</v>
      </c>
      <c r="I23" s="4"/>
    </row>
    <row r="24" spans="1:12" x14ac:dyDescent="0.25">
      <c r="A24" s="4">
        <v>18</v>
      </c>
      <c r="B24" s="4" t="s">
        <v>44</v>
      </c>
      <c r="C24" s="4">
        <v>5500</v>
      </c>
      <c r="D24" s="4"/>
      <c r="E24" s="4"/>
      <c r="F24" s="4">
        <f t="shared" si="0"/>
        <v>5500</v>
      </c>
      <c r="G24" s="4"/>
      <c r="H24" s="4">
        <f t="shared" si="1"/>
        <v>5500</v>
      </c>
      <c r="I24" s="4"/>
    </row>
    <row r="25" spans="1:12" x14ac:dyDescent="0.25">
      <c r="A25" s="4">
        <v>19</v>
      </c>
      <c r="B25" s="5" t="s">
        <v>55</v>
      </c>
      <c r="C25" s="4">
        <f>6000+11000</f>
        <v>17000</v>
      </c>
      <c r="D25" s="4"/>
      <c r="E25" s="4"/>
      <c r="F25" s="4">
        <f t="shared" si="0"/>
        <v>17000</v>
      </c>
      <c r="G25" s="4"/>
      <c r="H25" s="4">
        <f t="shared" si="1"/>
        <v>17000</v>
      </c>
      <c r="I25" s="4"/>
    </row>
    <row r="26" spans="1:12" x14ac:dyDescent="0.25">
      <c r="A26" s="4">
        <v>20</v>
      </c>
      <c r="B26" s="5" t="s">
        <v>9</v>
      </c>
      <c r="C26" s="4"/>
      <c r="D26" s="4"/>
      <c r="E26" s="4"/>
      <c r="F26" s="4">
        <f t="shared" si="0"/>
        <v>0</v>
      </c>
      <c r="G26" s="4"/>
      <c r="H26" s="4">
        <f t="shared" si="1"/>
        <v>0</v>
      </c>
      <c r="I26" s="4"/>
    </row>
    <row r="27" spans="1:12" x14ac:dyDescent="0.25">
      <c r="A27" s="4">
        <v>21</v>
      </c>
      <c r="B27" s="4" t="s">
        <v>45</v>
      </c>
      <c r="C27" s="4">
        <v>22500</v>
      </c>
      <c r="D27" s="4"/>
      <c r="E27" s="4">
        <v>5500</v>
      </c>
      <c r="F27" s="4">
        <f t="shared" si="0"/>
        <v>28000</v>
      </c>
      <c r="G27" s="4"/>
      <c r="H27" s="4">
        <f t="shared" si="1"/>
        <v>28000</v>
      </c>
      <c r="I27" s="4"/>
    </row>
    <row r="28" spans="1:12" x14ac:dyDescent="0.25">
      <c r="A28" s="4">
        <v>22</v>
      </c>
      <c r="B28" s="4" t="s">
        <v>46</v>
      </c>
      <c r="C28" s="4">
        <v>46500</v>
      </c>
      <c r="D28" s="4"/>
      <c r="E28" s="4">
        <v>5500</v>
      </c>
      <c r="F28" s="4">
        <f t="shared" si="0"/>
        <v>52000</v>
      </c>
      <c r="G28" s="4"/>
      <c r="H28" s="4">
        <f t="shared" si="1"/>
        <v>52000</v>
      </c>
      <c r="I28" s="4"/>
    </row>
    <row r="29" spans="1:12" x14ac:dyDescent="0.25">
      <c r="A29" s="3"/>
      <c r="B29" s="3" t="s">
        <v>10</v>
      </c>
      <c r="C29" s="4">
        <f>SUM(C5:C28)</f>
        <v>340700</v>
      </c>
      <c r="D29" s="3">
        <f>SUM(D5:D28)</f>
        <v>7500</v>
      </c>
      <c r="E29" s="3">
        <f>SUM(E5:E28)</f>
        <v>74500</v>
      </c>
      <c r="F29" s="4">
        <f>C29+D29+E29</f>
        <v>422700</v>
      </c>
      <c r="G29" s="3">
        <f>SUM(G5:G28)</f>
        <v>6000</v>
      </c>
      <c r="H29" s="4">
        <f>SUM(H5:H28)</f>
        <v>416700</v>
      </c>
      <c r="I29" s="4">
        <f>SUM(I5:I28)</f>
        <v>0</v>
      </c>
    </row>
    <row r="30" spans="1:12" x14ac:dyDescent="0.25">
      <c r="B30" s="7" t="s">
        <v>11</v>
      </c>
      <c r="C30" s="8"/>
      <c r="D30" s="9"/>
      <c r="E30" s="10"/>
      <c r="F30" s="11"/>
      <c r="G30" s="12"/>
      <c r="H30" s="11"/>
      <c r="L30">
        <f>G38*G33</f>
        <v>480</v>
      </c>
    </row>
    <row r="31" spans="1:12" x14ac:dyDescent="0.25">
      <c r="B31" s="1" t="s">
        <v>12</v>
      </c>
      <c r="C31" s="1"/>
      <c r="D31" s="1"/>
      <c r="E31" s="13"/>
      <c r="F31" s="1" t="s">
        <v>13</v>
      </c>
      <c r="G31" s="14"/>
      <c r="H31" s="14"/>
    </row>
    <row r="32" spans="1:12" x14ac:dyDescent="0.25">
      <c r="B32" s="3" t="s">
        <v>14</v>
      </c>
      <c r="C32" s="3" t="s">
        <v>15</v>
      </c>
      <c r="D32" s="3" t="s">
        <v>16</v>
      </c>
      <c r="E32" s="3" t="s">
        <v>17</v>
      </c>
      <c r="F32" s="3" t="s">
        <v>14</v>
      </c>
      <c r="G32" s="3" t="s">
        <v>15</v>
      </c>
      <c r="H32" s="3" t="s">
        <v>16</v>
      </c>
      <c r="I32" s="3" t="s">
        <v>17</v>
      </c>
    </row>
    <row r="33" spans="2:12" x14ac:dyDescent="0.25">
      <c r="B33" s="15" t="s">
        <v>18</v>
      </c>
      <c r="C33" s="16">
        <f>G29</f>
        <v>6000</v>
      </c>
      <c r="D33" s="15"/>
      <c r="E33" s="15"/>
      <c r="F33" s="15" t="s">
        <v>18</v>
      </c>
      <c r="G33" s="16">
        <f>G29</f>
        <v>6000</v>
      </c>
      <c r="H33" s="15"/>
      <c r="I33" s="15"/>
    </row>
    <row r="34" spans="2:12" x14ac:dyDescent="0.25">
      <c r="B34" s="15" t="s">
        <v>3</v>
      </c>
      <c r="C34" s="16"/>
      <c r="D34" s="15"/>
      <c r="E34" s="15"/>
      <c r="F34" s="15" t="s">
        <v>3</v>
      </c>
      <c r="G34" s="16"/>
      <c r="H34" s="15"/>
      <c r="I34" s="15"/>
      <c r="L34" s="29">
        <f>G33-L30</f>
        <v>5520</v>
      </c>
    </row>
    <row r="35" spans="2:12" x14ac:dyDescent="0.25">
      <c r="B35" s="17" t="s">
        <v>4</v>
      </c>
      <c r="C35" s="4"/>
      <c r="D35" s="4"/>
      <c r="E35" s="4"/>
      <c r="F35" s="17" t="s">
        <v>19</v>
      </c>
      <c r="G35" s="4"/>
      <c r="H35" s="15"/>
    </row>
    <row r="36" spans="2:12" x14ac:dyDescent="0.25">
      <c r="B36" s="17" t="s">
        <v>31</v>
      </c>
      <c r="C36" s="4">
        <f>I29</f>
        <v>0</v>
      </c>
      <c r="D36" s="4"/>
      <c r="E36" s="4"/>
      <c r="F36" s="17"/>
      <c r="G36" s="4"/>
      <c r="H36" s="15"/>
      <c r="I36" s="15"/>
    </row>
    <row r="37" spans="2:12" x14ac:dyDescent="0.25">
      <c r="B37" s="17"/>
      <c r="C37" s="4"/>
      <c r="D37" s="4"/>
      <c r="E37" s="4"/>
      <c r="F37" s="17"/>
      <c r="G37" s="4"/>
      <c r="H37" s="15"/>
      <c r="I37" s="15"/>
    </row>
    <row r="38" spans="2:12" x14ac:dyDescent="0.25">
      <c r="B38" s="15" t="s">
        <v>20</v>
      </c>
      <c r="C38" s="18">
        <v>0.08</v>
      </c>
      <c r="D38" s="16">
        <f>C38*G33</f>
        <v>480</v>
      </c>
      <c r="E38" s="15"/>
      <c r="F38" s="15" t="s">
        <v>20</v>
      </c>
      <c r="G38" s="18">
        <v>0.08</v>
      </c>
      <c r="H38" s="16">
        <f>D38</f>
        <v>480</v>
      </c>
      <c r="I38" s="16"/>
    </row>
    <row r="39" spans="2:12" x14ac:dyDescent="0.25">
      <c r="B39" s="19" t="s">
        <v>21</v>
      </c>
      <c r="C39" s="3" t="s">
        <v>22</v>
      </c>
      <c r="D39" s="3"/>
      <c r="E39" s="3"/>
      <c r="F39" s="19" t="s">
        <v>21</v>
      </c>
      <c r="G39" s="20"/>
      <c r="H39" s="3"/>
      <c r="I39" s="3"/>
    </row>
    <row r="40" spans="2:12" x14ac:dyDescent="0.25">
      <c r="B40" s="21" t="s">
        <v>23</v>
      </c>
      <c r="C40" s="22">
        <v>0.3</v>
      </c>
      <c r="D40" s="4"/>
      <c r="E40" s="4"/>
      <c r="F40" s="21" t="s">
        <v>23</v>
      </c>
      <c r="G40" s="22">
        <v>0.3</v>
      </c>
      <c r="H40" s="4">
        <f>D40</f>
        <v>0</v>
      </c>
      <c r="I40" s="4"/>
    </row>
    <row r="41" spans="2:12" x14ac:dyDescent="0.25">
      <c r="B41" s="23"/>
      <c r="C41" s="4"/>
      <c r="D41" s="4"/>
      <c r="E41" s="24"/>
      <c r="F41" s="23"/>
      <c r="G41" s="4"/>
      <c r="H41" s="4"/>
      <c r="I41" s="4"/>
      <c r="J41" s="29"/>
    </row>
    <row r="42" spans="2:12" x14ac:dyDescent="0.25">
      <c r="B42" s="4" t="s">
        <v>57</v>
      </c>
      <c r="C42" s="22"/>
      <c r="D42" s="4">
        <v>500</v>
      </c>
      <c r="E42" s="4"/>
      <c r="F42" s="4" t="s">
        <v>57</v>
      </c>
      <c r="G42" s="22"/>
      <c r="H42" s="4">
        <v>500</v>
      </c>
      <c r="I42" s="4"/>
      <c r="J42" s="29"/>
    </row>
    <row r="43" spans="2:12" x14ac:dyDescent="0.25">
      <c r="B43" s="24" t="s">
        <v>58</v>
      </c>
      <c r="C43" s="15"/>
      <c r="D43" s="15">
        <v>6077</v>
      </c>
      <c r="E43" s="15"/>
      <c r="F43" s="24" t="s">
        <v>58</v>
      </c>
      <c r="G43" s="15"/>
      <c r="H43" s="15">
        <v>6077</v>
      </c>
      <c r="I43" s="15"/>
      <c r="J43" s="29"/>
    </row>
    <row r="44" spans="2:12" x14ac:dyDescent="0.25">
      <c r="B44" s="24"/>
      <c r="C44" s="15"/>
      <c r="D44" s="15"/>
      <c r="E44" s="15"/>
      <c r="F44" s="24"/>
      <c r="G44" s="15"/>
      <c r="H44" s="15"/>
      <c r="I44" s="15"/>
    </row>
    <row r="45" spans="2:12" x14ac:dyDescent="0.25">
      <c r="B45" s="24"/>
      <c r="C45" s="15"/>
      <c r="D45" s="15"/>
      <c r="E45" s="15"/>
      <c r="F45" s="24"/>
      <c r="G45" s="15"/>
      <c r="H45" s="15"/>
      <c r="I45" s="15"/>
    </row>
    <row r="46" spans="2:12" x14ac:dyDescent="0.25">
      <c r="B46" s="24"/>
      <c r="C46" s="15"/>
      <c r="D46" s="15"/>
      <c r="E46" s="15"/>
      <c r="F46" s="24"/>
      <c r="G46" s="15"/>
      <c r="H46" s="15"/>
      <c r="I46" s="15"/>
    </row>
    <row r="47" spans="2:12" x14ac:dyDescent="0.25">
      <c r="B47" s="24"/>
      <c r="C47" s="15"/>
      <c r="D47" s="15"/>
      <c r="E47" s="15"/>
      <c r="F47" s="24"/>
      <c r="G47" s="15"/>
      <c r="H47" s="15"/>
      <c r="I47" s="15"/>
    </row>
    <row r="48" spans="2:12" x14ac:dyDescent="0.25">
      <c r="B48" s="23"/>
      <c r="C48" s="4"/>
      <c r="D48" s="4"/>
      <c r="E48" s="24"/>
      <c r="F48" s="23"/>
      <c r="G48" s="4"/>
      <c r="H48" s="4"/>
      <c r="I48" s="4"/>
    </row>
    <row r="49" spans="2:9" x14ac:dyDescent="0.25">
      <c r="B49" s="24"/>
      <c r="C49" s="15"/>
      <c r="D49" s="15"/>
      <c r="E49" s="15"/>
      <c r="F49" s="24"/>
      <c r="G49" s="15"/>
      <c r="H49" s="15"/>
      <c r="I49" s="15"/>
    </row>
    <row r="50" spans="2:9" x14ac:dyDescent="0.25">
      <c r="B50" s="24"/>
      <c r="C50" s="15"/>
      <c r="D50" s="15"/>
      <c r="E50" s="15"/>
      <c r="F50" s="24"/>
      <c r="G50" s="15"/>
      <c r="H50" s="15"/>
      <c r="I50" s="15"/>
    </row>
    <row r="51" spans="2:9" x14ac:dyDescent="0.25">
      <c r="B51" s="25" t="s">
        <v>24</v>
      </c>
      <c r="C51" s="20">
        <f>C33+C34+C35+C36+C37-D38</f>
        <v>5520</v>
      </c>
      <c r="D51" s="26">
        <f>SUM(D40:D50)</f>
        <v>6577</v>
      </c>
      <c r="E51" s="20">
        <f>C51-D51</f>
        <v>-1057</v>
      </c>
      <c r="F51" s="25" t="s">
        <v>24</v>
      </c>
      <c r="G51" s="20">
        <f>G33+G34+G35+G36+G37-H38</f>
        <v>5520</v>
      </c>
      <c r="H51" s="20">
        <f>SUM(H40:H50)</f>
        <v>6577</v>
      </c>
      <c r="I51" s="20">
        <f>G51-H51</f>
        <v>-1057</v>
      </c>
    </row>
    <row r="52" spans="2:9" x14ac:dyDescent="0.25">
      <c r="B52" t="s">
        <v>25</v>
      </c>
      <c r="D52" t="s">
        <v>26</v>
      </c>
      <c r="G52" t="s">
        <v>27</v>
      </c>
    </row>
    <row r="53" spans="2:9" x14ac:dyDescent="0.25">
      <c r="B53" t="s">
        <v>28</v>
      </c>
      <c r="D53" t="s">
        <v>29</v>
      </c>
      <c r="G53" t="s">
        <v>88</v>
      </c>
    </row>
  </sheetData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K37" sqref="K37"/>
    </sheetView>
  </sheetViews>
  <sheetFormatPr defaultRowHeight="15" x14ac:dyDescent="0.25"/>
  <cols>
    <col min="2" max="2" width="17.140625" customWidth="1"/>
  </cols>
  <sheetData>
    <row r="1" spans="1:13" x14ac:dyDescent="0.25">
      <c r="D1" s="1" t="s">
        <v>30</v>
      </c>
      <c r="E1" s="1"/>
      <c r="F1" s="1"/>
      <c r="G1" s="1"/>
    </row>
    <row r="2" spans="1:13" x14ac:dyDescent="0.25">
      <c r="D2" s="1" t="s">
        <v>0</v>
      </c>
      <c r="E2" s="1"/>
      <c r="F2" s="1"/>
      <c r="G2" s="1"/>
    </row>
    <row r="3" spans="1:13" x14ac:dyDescent="0.25">
      <c r="D3" s="1" t="s">
        <v>48</v>
      </c>
      <c r="E3" s="1"/>
      <c r="F3" s="2"/>
      <c r="G3" s="1"/>
    </row>
    <row r="4" spans="1:13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31</v>
      </c>
      <c r="J4" s="3" t="s">
        <v>56</v>
      </c>
    </row>
    <row r="5" spans="1:13" x14ac:dyDescent="0.25">
      <c r="A5" s="4" t="s">
        <v>51</v>
      </c>
      <c r="B5" s="4" t="s">
        <v>50</v>
      </c>
      <c r="C5" s="4">
        <f>'MARCH 20'!H5:H28</f>
        <v>25500</v>
      </c>
      <c r="D5" s="4"/>
      <c r="E5" s="4">
        <v>15000</v>
      </c>
      <c r="F5" s="4">
        <f>C5+D5+E5</f>
        <v>40500</v>
      </c>
      <c r="G5" s="4">
        <f>6000+10000+4000</f>
        <v>20000</v>
      </c>
      <c r="H5" s="4">
        <f>F5-G5</f>
        <v>20500</v>
      </c>
      <c r="I5" s="4">
        <v>5000</v>
      </c>
      <c r="J5" s="4"/>
    </row>
    <row r="6" spans="1:13" x14ac:dyDescent="0.25">
      <c r="A6" s="4" t="s">
        <v>52</v>
      </c>
      <c r="B6" s="4" t="s">
        <v>9</v>
      </c>
      <c r="C6" s="4"/>
      <c r="D6" s="4"/>
      <c r="E6" s="4"/>
      <c r="F6" s="4"/>
      <c r="G6" s="4"/>
      <c r="H6" s="4"/>
      <c r="I6" s="4"/>
      <c r="J6" s="4"/>
    </row>
    <row r="7" spans="1:13" x14ac:dyDescent="0.25">
      <c r="A7" s="4">
        <v>1</v>
      </c>
      <c r="B7" s="4" t="s">
        <v>49</v>
      </c>
      <c r="C7" s="4">
        <f>'MARCH 20'!H7:H30</f>
        <v>0</v>
      </c>
      <c r="D7" s="4"/>
      <c r="E7" s="4">
        <v>5500</v>
      </c>
      <c r="F7" s="4">
        <f t="shared" ref="F7:F28" si="0">C7+D7+E7</f>
        <v>5500</v>
      </c>
      <c r="G7" s="4">
        <v>5500</v>
      </c>
      <c r="H7" s="4">
        <f t="shared" ref="H7:H28" si="1">F7-G7</f>
        <v>0</v>
      </c>
      <c r="I7" s="4"/>
      <c r="J7" s="4"/>
      <c r="K7" t="s">
        <v>62</v>
      </c>
    </row>
    <row r="8" spans="1:13" x14ac:dyDescent="0.25">
      <c r="A8" s="4">
        <v>2</v>
      </c>
      <c r="B8" s="4" t="s">
        <v>33</v>
      </c>
      <c r="C8" s="4">
        <f>'MARCH 20'!H8:H31</f>
        <v>13500</v>
      </c>
      <c r="D8" s="4"/>
      <c r="E8" s="4">
        <v>5500</v>
      </c>
      <c r="F8" s="4">
        <f t="shared" si="0"/>
        <v>19000</v>
      </c>
      <c r="G8" s="4">
        <f>5500+1000</f>
        <v>6500</v>
      </c>
      <c r="H8" s="4">
        <f>F8-G8</f>
        <v>12500</v>
      </c>
      <c r="I8" s="4">
        <v>1000</v>
      </c>
      <c r="J8" s="4"/>
    </row>
    <row r="9" spans="1:13" x14ac:dyDescent="0.25">
      <c r="A9" s="4">
        <v>3</v>
      </c>
      <c r="B9" s="4" t="s">
        <v>34</v>
      </c>
      <c r="C9" s="4">
        <f>'MARCH 20'!H9:H32</f>
        <v>6000</v>
      </c>
      <c r="D9" s="4"/>
      <c r="E9" s="4">
        <v>5500</v>
      </c>
      <c r="F9" s="4">
        <f t="shared" si="0"/>
        <v>11500</v>
      </c>
      <c r="G9" s="4">
        <v>5500</v>
      </c>
      <c r="H9" s="4">
        <f>F9-G9</f>
        <v>6000</v>
      </c>
      <c r="I9" s="4"/>
      <c r="J9" s="4"/>
    </row>
    <row r="10" spans="1:13" x14ac:dyDescent="0.25">
      <c r="A10" s="4">
        <v>4</v>
      </c>
      <c r="B10" s="28" t="s">
        <v>35</v>
      </c>
      <c r="C10" s="4">
        <f>'MARCH 20'!H10:H33</f>
        <v>0</v>
      </c>
      <c r="D10" s="4"/>
      <c r="E10" s="4">
        <v>5500</v>
      </c>
      <c r="F10" s="4">
        <f t="shared" si="0"/>
        <v>5500</v>
      </c>
      <c r="G10" s="4">
        <v>5500</v>
      </c>
      <c r="H10" s="4">
        <f t="shared" si="1"/>
        <v>0</v>
      </c>
      <c r="I10" s="4"/>
      <c r="J10" s="4"/>
    </row>
    <row r="11" spans="1:13" x14ac:dyDescent="0.25">
      <c r="A11" s="4">
        <v>5</v>
      </c>
      <c r="B11" s="4" t="s">
        <v>36</v>
      </c>
      <c r="C11" s="4">
        <v>13700</v>
      </c>
      <c r="D11" s="4"/>
      <c r="E11" s="4">
        <v>5500</v>
      </c>
      <c r="F11" s="4">
        <f t="shared" si="0"/>
        <v>19200</v>
      </c>
      <c r="G11" s="4"/>
      <c r="H11" s="4">
        <f>F11-G11</f>
        <v>19200</v>
      </c>
      <c r="I11" s="4"/>
      <c r="J11" s="4"/>
      <c r="K11" t="s">
        <v>53</v>
      </c>
      <c r="M11">
        <v>38700</v>
      </c>
    </row>
    <row r="12" spans="1:13" x14ac:dyDescent="0.25">
      <c r="A12" s="4">
        <v>6</v>
      </c>
      <c r="B12" s="5" t="s">
        <v>9</v>
      </c>
      <c r="C12" s="4">
        <f>'MARCH 20'!H12:H35</f>
        <v>0</v>
      </c>
      <c r="D12" s="4"/>
      <c r="E12" s="4"/>
      <c r="F12" s="4">
        <f t="shared" si="0"/>
        <v>0</v>
      </c>
      <c r="G12" s="4"/>
      <c r="H12" s="4">
        <f t="shared" si="1"/>
        <v>0</v>
      </c>
      <c r="I12" s="4"/>
      <c r="J12" s="4"/>
      <c r="M12">
        <v>25000</v>
      </c>
    </row>
    <row r="13" spans="1:13" x14ac:dyDescent="0.25">
      <c r="A13" s="4">
        <v>7</v>
      </c>
      <c r="B13" s="6" t="s">
        <v>9</v>
      </c>
      <c r="C13" s="4"/>
      <c r="D13" s="4"/>
      <c r="E13" s="4"/>
      <c r="F13" s="4">
        <f t="shared" si="0"/>
        <v>0</v>
      </c>
      <c r="G13" s="4"/>
      <c r="H13" s="4">
        <f t="shared" si="1"/>
        <v>0</v>
      </c>
      <c r="I13" s="4"/>
      <c r="J13" s="4"/>
      <c r="M13">
        <f>M11-M12</f>
        <v>13700</v>
      </c>
    </row>
    <row r="14" spans="1:13" x14ac:dyDescent="0.25">
      <c r="A14" s="4">
        <v>8</v>
      </c>
      <c r="B14" s="4" t="s">
        <v>38</v>
      </c>
      <c r="C14" s="4">
        <f>'MARCH 20'!H14:H37</f>
        <v>31000</v>
      </c>
      <c r="D14" s="4"/>
      <c r="E14" s="4">
        <v>5500</v>
      </c>
      <c r="F14" s="4">
        <f t="shared" si="0"/>
        <v>36500</v>
      </c>
      <c r="G14" s="4">
        <v>3000</v>
      </c>
      <c r="H14" s="4">
        <f t="shared" si="1"/>
        <v>33500</v>
      </c>
      <c r="I14" s="4"/>
      <c r="J14" s="4"/>
    </row>
    <row r="15" spans="1:13" x14ac:dyDescent="0.25">
      <c r="A15" s="4">
        <v>9</v>
      </c>
      <c r="B15" s="4" t="s">
        <v>60</v>
      </c>
      <c r="C15" s="4">
        <f>'MARCH 20'!H15:H38</f>
        <v>24000</v>
      </c>
      <c r="D15" s="4"/>
      <c r="E15" s="4">
        <v>5500</v>
      </c>
      <c r="F15" s="4">
        <f t="shared" si="0"/>
        <v>29500</v>
      </c>
      <c r="G15" s="4">
        <v>5500</v>
      </c>
      <c r="H15" s="4">
        <f t="shared" si="1"/>
        <v>24000</v>
      </c>
      <c r="I15" s="4"/>
      <c r="J15" s="4"/>
    </row>
    <row r="16" spans="1:13" x14ac:dyDescent="0.25">
      <c r="A16" s="4">
        <v>10</v>
      </c>
      <c r="B16" s="28" t="s">
        <v>54</v>
      </c>
      <c r="C16" s="4">
        <f>'MARCH 20'!H16:H39</f>
        <v>13000</v>
      </c>
      <c r="D16" s="4"/>
      <c r="E16" s="4">
        <v>5500</v>
      </c>
      <c r="F16" s="4">
        <f t="shared" si="0"/>
        <v>18500</v>
      </c>
      <c r="G16" s="4"/>
      <c r="H16" s="4">
        <f t="shared" si="1"/>
        <v>18500</v>
      </c>
      <c r="I16" s="4"/>
      <c r="J16" s="4"/>
    </row>
    <row r="17" spans="1:12" x14ac:dyDescent="0.25">
      <c r="A17" s="4">
        <v>11</v>
      </c>
      <c r="B17" s="4" t="s">
        <v>40</v>
      </c>
      <c r="C17" s="4">
        <f>'MARCH 20'!H17:H40</f>
        <v>0</v>
      </c>
      <c r="D17" s="4"/>
      <c r="E17" s="4">
        <v>5500</v>
      </c>
      <c r="F17" s="4">
        <f t="shared" si="0"/>
        <v>5500</v>
      </c>
      <c r="G17" s="4">
        <v>5500</v>
      </c>
      <c r="H17" s="4">
        <f>F17-G17</f>
        <v>0</v>
      </c>
      <c r="I17" s="4"/>
      <c r="J17" s="4"/>
    </row>
    <row r="18" spans="1:12" x14ac:dyDescent="0.25">
      <c r="A18" s="4">
        <v>12</v>
      </c>
      <c r="B18" s="5" t="s">
        <v>9</v>
      </c>
      <c r="C18" s="4">
        <f>'MARCH 20'!H18:H41</f>
        <v>0</v>
      </c>
      <c r="D18" s="4"/>
      <c r="E18" s="4"/>
      <c r="F18" s="4">
        <f>C18+D18+E18</f>
        <v>0</v>
      </c>
      <c r="G18" s="4"/>
      <c r="H18" s="4">
        <f t="shared" si="1"/>
        <v>0</v>
      </c>
      <c r="I18" s="4"/>
      <c r="J18" s="4"/>
    </row>
    <row r="19" spans="1:12" x14ac:dyDescent="0.25">
      <c r="A19" s="4">
        <v>13</v>
      </c>
      <c r="B19" s="27" t="s">
        <v>47</v>
      </c>
      <c r="C19" s="4">
        <f>'MARCH 20'!H19:H42</f>
        <v>0</v>
      </c>
      <c r="D19" s="4"/>
      <c r="E19" s="4">
        <v>0</v>
      </c>
      <c r="F19" s="4">
        <f t="shared" si="0"/>
        <v>0</v>
      </c>
      <c r="G19" s="4"/>
      <c r="H19" s="4">
        <f t="shared" si="1"/>
        <v>0</v>
      </c>
      <c r="I19" s="4"/>
      <c r="J19" s="4"/>
    </row>
    <row r="20" spans="1:12" x14ac:dyDescent="0.25">
      <c r="A20" s="4">
        <v>14</v>
      </c>
      <c r="B20" s="4" t="s">
        <v>41</v>
      </c>
      <c r="C20" s="4">
        <f>'MARCH 20'!H20:H43</f>
        <v>0</v>
      </c>
      <c r="D20" s="4"/>
      <c r="E20" s="4"/>
      <c r="F20" s="4">
        <f t="shared" si="0"/>
        <v>0</v>
      </c>
      <c r="G20" s="4"/>
      <c r="H20" s="4">
        <f t="shared" si="1"/>
        <v>0</v>
      </c>
      <c r="I20" s="4"/>
      <c r="J20" s="4"/>
    </row>
    <row r="21" spans="1:12" x14ac:dyDescent="0.25">
      <c r="A21" s="4">
        <v>15</v>
      </c>
      <c r="B21" s="5" t="s">
        <v>9</v>
      </c>
      <c r="C21" s="4">
        <f>'MARCH 20'!H21:H44</f>
        <v>0</v>
      </c>
      <c r="D21" s="4"/>
      <c r="E21" s="4"/>
      <c r="F21" s="4">
        <f t="shared" si="0"/>
        <v>0</v>
      </c>
      <c r="G21" s="4"/>
      <c r="H21" s="4">
        <f t="shared" si="1"/>
        <v>0</v>
      </c>
      <c r="I21" s="4"/>
      <c r="J21" s="4"/>
    </row>
    <row r="22" spans="1:12" x14ac:dyDescent="0.25">
      <c r="A22" s="4">
        <v>16</v>
      </c>
      <c r="B22" s="28" t="s">
        <v>42</v>
      </c>
      <c r="C22" s="4">
        <v>7000</v>
      </c>
      <c r="D22" s="4"/>
      <c r="E22" s="4">
        <v>5500</v>
      </c>
      <c r="F22" s="4">
        <f t="shared" si="0"/>
        <v>12500</v>
      </c>
      <c r="G22" s="4">
        <f>5500+3500+1000</f>
        <v>10000</v>
      </c>
      <c r="H22" s="4">
        <f t="shared" si="1"/>
        <v>2500</v>
      </c>
      <c r="I22" s="4">
        <v>4500</v>
      </c>
      <c r="J22" s="4"/>
    </row>
    <row r="23" spans="1:12" x14ac:dyDescent="0.25">
      <c r="A23" s="4">
        <v>17</v>
      </c>
      <c r="B23" s="4" t="s">
        <v>43</v>
      </c>
      <c r="C23" s="4">
        <f>'MARCH 20'!H23:H46</f>
        <v>41000</v>
      </c>
      <c r="D23" s="4"/>
      <c r="E23" s="4">
        <v>5500</v>
      </c>
      <c r="F23" s="4">
        <f t="shared" si="0"/>
        <v>46500</v>
      </c>
      <c r="G23" s="4"/>
      <c r="H23" s="4">
        <f t="shared" si="1"/>
        <v>46500</v>
      </c>
      <c r="I23" s="4"/>
      <c r="J23" s="4"/>
      <c r="K23" t="s">
        <v>68</v>
      </c>
    </row>
    <row r="24" spans="1:12" x14ac:dyDescent="0.25">
      <c r="A24" s="4">
        <v>18</v>
      </c>
      <c r="B24" s="4" t="s">
        <v>44</v>
      </c>
      <c r="C24" s="4">
        <f>'MARCH 20'!H24:H47</f>
        <v>5500</v>
      </c>
      <c r="D24" s="4"/>
      <c r="E24" s="4">
        <v>5500</v>
      </c>
      <c r="F24" s="4">
        <f t="shared" si="0"/>
        <v>11000</v>
      </c>
      <c r="G24" s="4"/>
      <c r="H24" s="4">
        <f t="shared" si="1"/>
        <v>11000</v>
      </c>
      <c r="I24" s="4"/>
      <c r="J24" s="4"/>
    </row>
    <row r="25" spans="1:12" x14ac:dyDescent="0.25">
      <c r="A25" s="4">
        <v>19</v>
      </c>
      <c r="B25" s="28" t="s">
        <v>55</v>
      </c>
      <c r="C25" s="4">
        <f>'MARCH 20'!H25:H48</f>
        <v>17000</v>
      </c>
      <c r="D25" s="4"/>
      <c r="E25" s="4">
        <v>5500</v>
      </c>
      <c r="F25" s="4">
        <f t="shared" si="0"/>
        <v>22500</v>
      </c>
      <c r="G25" s="4"/>
      <c r="H25" s="4">
        <f t="shared" si="1"/>
        <v>22500</v>
      </c>
      <c r="I25" s="4"/>
      <c r="J25" s="4"/>
      <c r="K25" t="s">
        <v>53</v>
      </c>
    </row>
    <row r="26" spans="1:12" x14ac:dyDescent="0.25">
      <c r="A26" s="4">
        <v>20</v>
      </c>
      <c r="B26" s="5" t="s">
        <v>9</v>
      </c>
      <c r="C26" s="4">
        <f>'MARCH 20'!H26:H49</f>
        <v>0</v>
      </c>
      <c r="D26" s="4"/>
      <c r="E26" s="4"/>
      <c r="F26" s="4">
        <f t="shared" si="0"/>
        <v>0</v>
      </c>
      <c r="G26" s="4"/>
      <c r="H26" s="4">
        <f t="shared" si="1"/>
        <v>0</v>
      </c>
      <c r="I26" s="4"/>
      <c r="J26" s="4"/>
    </row>
    <row r="27" spans="1:12" x14ac:dyDescent="0.25">
      <c r="A27" s="4">
        <v>21</v>
      </c>
      <c r="B27" s="4" t="s">
        <v>45</v>
      </c>
      <c r="C27" s="4">
        <f>'MARCH 20'!H27:H50</f>
        <v>28000</v>
      </c>
      <c r="D27" s="4"/>
      <c r="E27" s="4">
        <v>5500</v>
      </c>
      <c r="F27" s="4">
        <f t="shared" si="0"/>
        <v>33500</v>
      </c>
      <c r="G27" s="4"/>
      <c r="H27" s="4">
        <f t="shared" si="1"/>
        <v>33500</v>
      </c>
      <c r="I27" s="4"/>
      <c r="J27" s="4"/>
      <c r="K27" t="s">
        <v>68</v>
      </c>
    </row>
    <row r="28" spans="1:12" x14ac:dyDescent="0.25">
      <c r="A28" s="4">
        <v>22</v>
      </c>
      <c r="B28" s="4" t="s">
        <v>46</v>
      </c>
      <c r="C28" s="4">
        <f>'MARCH 20'!H28:H51</f>
        <v>52000</v>
      </c>
      <c r="D28" s="4"/>
      <c r="E28" s="4">
        <v>5500</v>
      </c>
      <c r="F28" s="4">
        <f t="shared" si="0"/>
        <v>57500</v>
      </c>
      <c r="G28" s="4">
        <v>5000</v>
      </c>
      <c r="H28" s="4">
        <f t="shared" si="1"/>
        <v>52500</v>
      </c>
      <c r="I28" s="4"/>
      <c r="J28" s="4"/>
    </row>
    <row r="29" spans="1:12" x14ac:dyDescent="0.25">
      <c r="A29" s="3"/>
      <c r="B29" s="3" t="s">
        <v>10</v>
      </c>
      <c r="C29" s="4">
        <f>SUM(C5:C28)</f>
        <v>277200</v>
      </c>
      <c r="D29" s="3">
        <f>SUM(D5:D28)</f>
        <v>0</v>
      </c>
      <c r="E29" s="3">
        <f>SUM(E5:E28)</f>
        <v>97500</v>
      </c>
      <c r="F29" s="4">
        <f>C29+D29+E29</f>
        <v>374700</v>
      </c>
      <c r="G29" s="3">
        <f>SUM(G5:G28)</f>
        <v>72000</v>
      </c>
      <c r="H29" s="4">
        <f>F29-G29</f>
        <v>302700</v>
      </c>
      <c r="I29" s="4">
        <f>SUM(I5:I28)</f>
        <v>10500</v>
      </c>
      <c r="J29" s="3">
        <f>SUM(J5:J28)</f>
        <v>0</v>
      </c>
    </row>
    <row r="30" spans="1:12" x14ac:dyDescent="0.25">
      <c r="B30" s="7" t="s">
        <v>11</v>
      </c>
      <c r="C30" s="8"/>
      <c r="D30" s="9"/>
      <c r="E30" s="10"/>
      <c r="F30" s="11"/>
      <c r="G30" s="12"/>
      <c r="H30" s="11">
        <f>H29-C29-G27-G25-G24-G23-G16-G14-G11+500</f>
        <v>23000</v>
      </c>
      <c r="J30" s="29"/>
    </row>
    <row r="31" spans="1:12" x14ac:dyDescent="0.25">
      <c r="B31" s="1" t="s">
        <v>12</v>
      </c>
      <c r="C31" s="1"/>
      <c r="D31" s="1"/>
      <c r="E31" s="13"/>
      <c r="F31" s="1" t="s">
        <v>13</v>
      </c>
      <c r="G31" s="14"/>
      <c r="H31" s="14"/>
    </row>
    <row r="32" spans="1:12" x14ac:dyDescent="0.25">
      <c r="B32" s="3" t="s">
        <v>14</v>
      </c>
      <c r="C32" s="3" t="s">
        <v>15</v>
      </c>
      <c r="D32" s="3" t="s">
        <v>16</v>
      </c>
      <c r="E32" s="3" t="s">
        <v>17</v>
      </c>
      <c r="F32" s="3" t="s">
        <v>14</v>
      </c>
      <c r="G32" s="3" t="s">
        <v>15</v>
      </c>
      <c r="H32" s="3" t="s">
        <v>16</v>
      </c>
      <c r="I32" s="3" t="s">
        <v>17</v>
      </c>
      <c r="L32">
        <f>E25+E24+E16+E11+2500+500</f>
        <v>25000</v>
      </c>
    </row>
    <row r="33" spans="2:12" x14ac:dyDescent="0.25">
      <c r="B33" s="15" t="s">
        <v>59</v>
      </c>
      <c r="C33" s="16">
        <f>E29</f>
        <v>97500</v>
      </c>
      <c r="D33" s="15"/>
      <c r="E33" s="15"/>
      <c r="F33" s="15" t="s">
        <v>59</v>
      </c>
      <c r="G33" s="16">
        <f>G29</f>
        <v>72000</v>
      </c>
      <c r="H33" s="15"/>
      <c r="I33" s="15"/>
    </row>
    <row r="34" spans="2:12" x14ac:dyDescent="0.25">
      <c r="B34" s="15" t="s">
        <v>3</v>
      </c>
      <c r="C34" s="16">
        <f>'MARCH 20'!I51</f>
        <v>-1057</v>
      </c>
      <c r="D34" s="15"/>
      <c r="E34" s="15"/>
      <c r="F34" s="15" t="s">
        <v>3</v>
      </c>
      <c r="G34" s="16">
        <f>'MARCH 20'!I51</f>
        <v>-1057</v>
      </c>
      <c r="H34" s="15"/>
      <c r="I34" s="15"/>
      <c r="L34" s="29"/>
    </row>
    <row r="35" spans="2:12" x14ac:dyDescent="0.25">
      <c r="B35" s="17" t="s">
        <v>4</v>
      </c>
      <c r="C35" s="4"/>
      <c r="D35" s="4"/>
      <c r="E35" s="4"/>
      <c r="F35" s="17" t="s">
        <v>19</v>
      </c>
      <c r="G35" s="4"/>
      <c r="H35" s="15"/>
    </row>
    <row r="36" spans="2:12" x14ac:dyDescent="0.25">
      <c r="B36" s="17" t="s">
        <v>31</v>
      </c>
      <c r="C36" s="4">
        <f>I29</f>
        <v>10500</v>
      </c>
      <c r="D36" s="4"/>
      <c r="E36" s="4"/>
      <c r="F36" s="17"/>
      <c r="G36" s="4"/>
      <c r="H36" s="15"/>
      <c r="I36" s="15"/>
    </row>
    <row r="37" spans="2:12" x14ac:dyDescent="0.25">
      <c r="B37" s="17"/>
      <c r="C37" s="4"/>
      <c r="D37" s="4"/>
      <c r="E37" s="4"/>
      <c r="F37" s="17"/>
      <c r="G37" s="4"/>
      <c r="H37" s="15"/>
      <c r="I37" s="15"/>
      <c r="L37" s="29"/>
    </row>
    <row r="38" spans="2:12" x14ac:dyDescent="0.25">
      <c r="B38" s="15" t="s">
        <v>20</v>
      </c>
      <c r="C38" s="18">
        <v>0.08</v>
      </c>
      <c r="D38" s="16">
        <f>C38*C33</f>
        <v>7800</v>
      </c>
      <c r="E38" s="15"/>
      <c r="F38" s="15" t="s">
        <v>20</v>
      </c>
      <c r="G38" s="18">
        <v>0.08</v>
      </c>
      <c r="H38" s="16">
        <f>G38*C33</f>
        <v>7800</v>
      </c>
      <c r="I38" s="16"/>
    </row>
    <row r="39" spans="2:12" x14ac:dyDescent="0.25">
      <c r="B39" s="19" t="s">
        <v>21</v>
      </c>
      <c r="C39" s="3" t="s">
        <v>22</v>
      </c>
      <c r="D39" s="3"/>
      <c r="E39" s="3"/>
      <c r="F39" s="19" t="s">
        <v>21</v>
      </c>
      <c r="G39" s="20"/>
      <c r="H39" s="3"/>
      <c r="I39" s="3"/>
      <c r="J39" s="29"/>
    </row>
    <row r="40" spans="2:12" x14ac:dyDescent="0.25">
      <c r="B40" s="21" t="s">
        <v>23</v>
      </c>
      <c r="C40" s="22">
        <v>0.3</v>
      </c>
      <c r="D40" s="4"/>
      <c r="E40" s="4"/>
      <c r="F40" s="21" t="s">
        <v>23</v>
      </c>
      <c r="G40" s="22">
        <v>0.3</v>
      </c>
      <c r="H40" s="4">
        <f>D40</f>
        <v>0</v>
      </c>
      <c r="I40" s="4"/>
    </row>
    <row r="41" spans="2:12" x14ac:dyDescent="0.25">
      <c r="B41" s="4" t="s">
        <v>61</v>
      </c>
      <c r="C41" s="22"/>
      <c r="D41" s="4">
        <v>39000</v>
      </c>
      <c r="E41" s="4"/>
      <c r="F41" s="4" t="s">
        <v>61</v>
      </c>
      <c r="G41" s="22"/>
      <c r="H41" s="4">
        <v>39000</v>
      </c>
      <c r="I41" s="4"/>
    </row>
    <row r="42" spans="2:12" x14ac:dyDescent="0.25">
      <c r="B42" s="24" t="s">
        <v>63</v>
      </c>
      <c r="C42" s="15"/>
      <c r="D42" s="15">
        <v>5500</v>
      </c>
      <c r="E42" s="15"/>
      <c r="F42" s="24" t="s">
        <v>63</v>
      </c>
      <c r="G42" s="15"/>
      <c r="H42" s="15">
        <v>5500</v>
      </c>
      <c r="I42" s="15"/>
    </row>
    <row r="43" spans="2:12" x14ac:dyDescent="0.25">
      <c r="B43" s="24" t="s">
        <v>64</v>
      </c>
      <c r="C43" s="15"/>
      <c r="D43" s="15">
        <v>2068</v>
      </c>
      <c r="E43" s="15"/>
      <c r="F43" s="24" t="s">
        <v>64</v>
      </c>
      <c r="G43" s="15"/>
      <c r="H43" s="15">
        <v>2068</v>
      </c>
      <c r="I43" s="15"/>
    </row>
    <row r="44" spans="2:12" x14ac:dyDescent="0.25">
      <c r="B44" s="24" t="s">
        <v>66</v>
      </c>
      <c r="C44" s="15"/>
      <c r="D44" s="15">
        <v>16500</v>
      </c>
      <c r="E44" s="15"/>
      <c r="F44" s="24" t="s">
        <v>66</v>
      </c>
      <c r="G44" s="15"/>
      <c r="H44" s="15">
        <v>16500</v>
      </c>
      <c r="I44" s="15"/>
    </row>
    <row r="45" spans="2:12" x14ac:dyDescent="0.25">
      <c r="B45" s="24" t="s">
        <v>69</v>
      </c>
      <c r="C45" s="15"/>
      <c r="D45" s="15">
        <f>E23</f>
        <v>5500</v>
      </c>
      <c r="E45" s="15"/>
      <c r="F45" s="24"/>
      <c r="G45" s="15"/>
      <c r="H45" s="15"/>
      <c r="I45" s="15"/>
      <c r="K45" s="29"/>
    </row>
    <row r="46" spans="2:12" x14ac:dyDescent="0.25">
      <c r="B46" s="24" t="s">
        <v>45</v>
      </c>
      <c r="C46" s="15"/>
      <c r="D46" s="15">
        <f>E27</f>
        <v>5500</v>
      </c>
      <c r="E46" s="15"/>
      <c r="F46" s="24"/>
      <c r="G46" s="15"/>
      <c r="H46" s="15"/>
      <c r="I46" s="15"/>
      <c r="K46" s="29"/>
    </row>
    <row r="47" spans="2:12" x14ac:dyDescent="0.25">
      <c r="B47" s="24" t="s">
        <v>55</v>
      </c>
      <c r="C47" s="15"/>
      <c r="D47" s="15">
        <v>5500</v>
      </c>
      <c r="E47" s="15"/>
      <c r="F47" s="24"/>
      <c r="G47" s="15"/>
      <c r="H47" s="15"/>
      <c r="I47" s="15"/>
      <c r="K47" s="29"/>
    </row>
    <row r="48" spans="2:12" x14ac:dyDescent="0.25">
      <c r="B48" s="24" t="s">
        <v>73</v>
      </c>
      <c r="C48" s="15"/>
      <c r="D48" s="15">
        <v>5500</v>
      </c>
      <c r="E48" s="15"/>
      <c r="F48" s="24"/>
      <c r="G48" s="15"/>
      <c r="H48" s="15"/>
      <c r="I48" s="15"/>
      <c r="K48" s="29"/>
    </row>
    <row r="49" spans="2:11" x14ac:dyDescent="0.25">
      <c r="B49" s="23"/>
      <c r="C49" s="4"/>
      <c r="D49" s="4"/>
      <c r="E49" s="24"/>
      <c r="F49" s="23"/>
      <c r="G49" s="4"/>
      <c r="H49" s="4"/>
      <c r="I49" s="4"/>
      <c r="K49" s="29"/>
    </row>
    <row r="50" spans="2:11" x14ac:dyDescent="0.25">
      <c r="B50" s="25" t="s">
        <v>24</v>
      </c>
      <c r="C50" s="20">
        <f>C33+C34+C35+C36-D38</f>
        <v>99143</v>
      </c>
      <c r="D50" s="26">
        <f>SUM(D40:D49)</f>
        <v>85068</v>
      </c>
      <c r="E50" s="20">
        <f>C50-D50</f>
        <v>14075</v>
      </c>
      <c r="F50" s="25" t="s">
        <v>24</v>
      </c>
      <c r="G50" s="20">
        <f>G33+G34+G35+G36+G37-H38</f>
        <v>63143</v>
      </c>
      <c r="H50" s="20">
        <f>SUM(H40:H49)</f>
        <v>63068</v>
      </c>
      <c r="I50" s="20">
        <f>G50-H50</f>
        <v>75</v>
      </c>
    </row>
    <row r="51" spans="2:11" x14ac:dyDescent="0.25">
      <c r="B51" t="s">
        <v>25</v>
      </c>
      <c r="D51" t="s">
        <v>26</v>
      </c>
      <c r="G51" t="s">
        <v>27</v>
      </c>
    </row>
    <row r="52" spans="2:11" x14ac:dyDescent="0.25">
      <c r="B52" t="s">
        <v>28</v>
      </c>
      <c r="D52" t="s">
        <v>29</v>
      </c>
      <c r="G52" t="s">
        <v>88</v>
      </c>
    </row>
    <row r="57" spans="2:11" x14ac:dyDescent="0.25">
      <c r="H57">
        <f>10000/30</f>
        <v>333.33333333333331</v>
      </c>
    </row>
    <row r="58" spans="2:11" x14ac:dyDescent="0.25">
      <c r="H58">
        <f>H57*23</f>
        <v>7666.6666666666661</v>
      </c>
    </row>
  </sheetData>
  <pageMargins left="0" right="0" top="0.25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19" workbookViewId="0">
      <selection activeCell="H59" sqref="H59"/>
    </sheetView>
  </sheetViews>
  <sheetFormatPr defaultRowHeight="15" x14ac:dyDescent="0.25"/>
  <cols>
    <col min="1" max="1" width="3" customWidth="1"/>
    <col min="2" max="2" width="17.42578125" customWidth="1"/>
  </cols>
  <sheetData>
    <row r="1" spans="1:10" x14ac:dyDescent="0.25">
      <c r="D1" s="1" t="s">
        <v>30</v>
      </c>
      <c r="E1" s="1"/>
      <c r="F1" s="1"/>
      <c r="G1" s="1"/>
    </row>
    <row r="2" spans="1:10" x14ac:dyDescent="0.25">
      <c r="D2" s="1" t="s">
        <v>0</v>
      </c>
      <c r="E2" s="1"/>
      <c r="F2" s="1"/>
      <c r="G2" s="1"/>
    </row>
    <row r="3" spans="1:10" x14ac:dyDescent="0.25">
      <c r="D3" s="1" t="s">
        <v>65</v>
      </c>
      <c r="E3" s="1"/>
      <c r="F3" s="2"/>
      <c r="G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31</v>
      </c>
      <c r="J4" s="3" t="s">
        <v>56</v>
      </c>
    </row>
    <row r="5" spans="1:10" x14ac:dyDescent="0.25">
      <c r="A5" s="4" t="s">
        <v>51</v>
      </c>
      <c r="B5" s="4" t="s">
        <v>50</v>
      </c>
      <c r="C5" s="4">
        <f>'APRIL 20'!H5:H28</f>
        <v>20500</v>
      </c>
      <c r="D5" s="4"/>
      <c r="E5" s="4">
        <v>15000</v>
      </c>
      <c r="F5" s="4">
        <f>C5+D5+E5</f>
        <v>35500</v>
      </c>
      <c r="G5" s="4">
        <f>4000+5000+5000+3000</f>
        <v>17000</v>
      </c>
      <c r="H5" s="4">
        <f>F5-G5</f>
        <v>18500</v>
      </c>
      <c r="I5" s="4">
        <v>2000</v>
      </c>
      <c r="J5" s="4"/>
    </row>
    <row r="6" spans="1:10" x14ac:dyDescent="0.25">
      <c r="A6" s="4" t="s">
        <v>52</v>
      </c>
      <c r="B6" s="4" t="s">
        <v>9</v>
      </c>
      <c r="C6" s="4">
        <f>'APRIL 20'!H6:H29</f>
        <v>0</v>
      </c>
      <c r="D6" s="4"/>
      <c r="E6" s="4"/>
      <c r="F6" s="4"/>
      <c r="G6" s="4"/>
      <c r="H6" s="4"/>
      <c r="I6" s="4"/>
      <c r="J6" s="4"/>
    </row>
    <row r="7" spans="1:10" x14ac:dyDescent="0.25">
      <c r="A7" s="4">
        <v>1</v>
      </c>
      <c r="B7" s="4" t="s">
        <v>49</v>
      </c>
      <c r="C7" s="4">
        <f>'APRIL 20'!H7:H30</f>
        <v>0</v>
      </c>
      <c r="D7" s="4"/>
      <c r="E7" s="4">
        <v>5500</v>
      </c>
      <c r="F7" s="4">
        <f t="shared" ref="F7:F28" si="0">C7+D7+E7</f>
        <v>5500</v>
      </c>
      <c r="G7" s="4">
        <v>5500</v>
      </c>
      <c r="H7" s="4">
        <f t="shared" ref="H7:H28" si="1">F7-G7</f>
        <v>0</v>
      </c>
      <c r="I7" s="4"/>
      <c r="J7" s="4"/>
    </row>
    <row r="8" spans="1:10" x14ac:dyDescent="0.25">
      <c r="A8" s="4">
        <v>2</v>
      </c>
      <c r="B8" s="4" t="s">
        <v>33</v>
      </c>
      <c r="C8" s="4">
        <f>'APRIL 20'!H8:H31</f>
        <v>12500</v>
      </c>
      <c r="D8" s="4"/>
      <c r="E8" s="4">
        <v>5500</v>
      </c>
      <c r="F8" s="4">
        <f t="shared" si="0"/>
        <v>18000</v>
      </c>
      <c r="G8" s="4">
        <v>5500</v>
      </c>
      <c r="H8" s="4">
        <f>F8-G8</f>
        <v>12500</v>
      </c>
      <c r="I8" s="4"/>
      <c r="J8" s="4"/>
    </row>
    <row r="9" spans="1:10" x14ac:dyDescent="0.25">
      <c r="A9" s="4">
        <v>3</v>
      </c>
      <c r="B9" s="4" t="s">
        <v>34</v>
      </c>
      <c r="C9" s="4">
        <f>'APRIL 20'!H9:H32</f>
        <v>6000</v>
      </c>
      <c r="D9" s="4"/>
      <c r="E9" s="4">
        <v>5500</v>
      </c>
      <c r="F9" s="4">
        <f t="shared" si="0"/>
        <v>11500</v>
      </c>
      <c r="G9" s="4">
        <v>5500</v>
      </c>
      <c r="H9" s="4">
        <f>F9-G9</f>
        <v>6000</v>
      </c>
      <c r="I9" s="4"/>
      <c r="J9" s="4"/>
    </row>
    <row r="10" spans="1:10" x14ac:dyDescent="0.25">
      <c r="A10" s="4">
        <v>4</v>
      </c>
      <c r="B10" s="28" t="s">
        <v>35</v>
      </c>
      <c r="C10" s="4">
        <f>'APRIL 20'!H10:H33</f>
        <v>0</v>
      </c>
      <c r="D10" s="4"/>
      <c r="E10" s="4">
        <v>5500</v>
      </c>
      <c r="F10" s="4">
        <f t="shared" si="0"/>
        <v>5500</v>
      </c>
      <c r="G10" s="4">
        <v>5500</v>
      </c>
      <c r="H10" s="4">
        <f t="shared" si="1"/>
        <v>0</v>
      </c>
      <c r="I10" s="4"/>
      <c r="J10" s="4"/>
    </row>
    <row r="11" spans="1:10" x14ac:dyDescent="0.25">
      <c r="A11" s="4">
        <v>5</v>
      </c>
      <c r="B11" s="4" t="s">
        <v>9</v>
      </c>
      <c r="C11" s="4"/>
      <c r="D11" s="4"/>
      <c r="E11" s="4"/>
      <c r="F11" s="4">
        <f t="shared" si="0"/>
        <v>0</v>
      </c>
      <c r="G11" s="4"/>
      <c r="H11" s="4">
        <f>F11-G11</f>
        <v>0</v>
      </c>
      <c r="I11" s="4"/>
      <c r="J11" s="4"/>
    </row>
    <row r="12" spans="1:10" x14ac:dyDescent="0.25">
      <c r="A12" s="4">
        <v>6</v>
      </c>
      <c r="B12" s="5" t="s">
        <v>9</v>
      </c>
      <c r="C12" s="4">
        <f>'APRIL 20'!H12:H35</f>
        <v>0</v>
      </c>
      <c r="D12" s="4"/>
      <c r="E12" s="4"/>
      <c r="F12" s="4">
        <f t="shared" si="0"/>
        <v>0</v>
      </c>
      <c r="G12" s="4"/>
      <c r="H12" s="4">
        <f t="shared" si="1"/>
        <v>0</v>
      </c>
      <c r="I12" s="4"/>
      <c r="J12" s="4"/>
    </row>
    <row r="13" spans="1:10" x14ac:dyDescent="0.25">
      <c r="A13" s="4">
        <v>7</v>
      </c>
      <c r="B13" s="6" t="s">
        <v>9</v>
      </c>
      <c r="C13" s="4">
        <f>'APRIL 20'!H13:H36</f>
        <v>0</v>
      </c>
      <c r="D13" s="4"/>
      <c r="E13" s="4"/>
      <c r="F13" s="4">
        <f t="shared" si="0"/>
        <v>0</v>
      </c>
      <c r="G13" s="4"/>
      <c r="H13" s="4">
        <f t="shared" si="1"/>
        <v>0</v>
      </c>
      <c r="I13" s="4"/>
      <c r="J13" s="4"/>
    </row>
    <row r="14" spans="1:10" x14ac:dyDescent="0.25">
      <c r="A14" s="4">
        <v>8</v>
      </c>
      <c r="B14" s="4" t="s">
        <v>38</v>
      </c>
      <c r="C14" s="4">
        <f>'APRIL 20'!H14:H37</f>
        <v>33500</v>
      </c>
      <c r="D14" s="4"/>
      <c r="E14" s="4">
        <v>5500</v>
      </c>
      <c r="F14" s="4">
        <f t="shared" si="0"/>
        <v>39000</v>
      </c>
      <c r="G14" s="4">
        <f>3500</f>
        <v>3500</v>
      </c>
      <c r="H14" s="4">
        <f t="shared" si="1"/>
        <v>35500</v>
      </c>
      <c r="I14" s="4"/>
      <c r="J14" s="4"/>
    </row>
    <row r="15" spans="1:10" x14ac:dyDescent="0.25">
      <c r="A15" s="4">
        <v>9</v>
      </c>
      <c r="B15" s="4" t="s">
        <v>60</v>
      </c>
      <c r="C15" s="4">
        <f>'APRIL 20'!H15:H38</f>
        <v>24000</v>
      </c>
      <c r="D15" s="4"/>
      <c r="E15" s="4">
        <v>5500</v>
      </c>
      <c r="F15" s="4">
        <f t="shared" si="0"/>
        <v>29500</v>
      </c>
      <c r="G15" s="4">
        <f>2000+3500</f>
        <v>5500</v>
      </c>
      <c r="H15" s="4">
        <f t="shared" si="1"/>
        <v>24000</v>
      </c>
      <c r="I15" s="4"/>
      <c r="J15" s="4"/>
    </row>
    <row r="16" spans="1:10" x14ac:dyDescent="0.25">
      <c r="A16" s="4">
        <v>10</v>
      </c>
      <c r="B16" s="28" t="s">
        <v>54</v>
      </c>
      <c r="C16" s="4">
        <f>'APRIL 20'!H16:H39</f>
        <v>18500</v>
      </c>
      <c r="D16" s="4"/>
      <c r="E16" s="4">
        <v>5500</v>
      </c>
      <c r="F16" s="4">
        <f t="shared" si="0"/>
        <v>24000</v>
      </c>
      <c r="G16" s="4"/>
      <c r="H16" s="4">
        <f t="shared" si="1"/>
        <v>24000</v>
      </c>
      <c r="I16" s="4"/>
      <c r="J16" s="4"/>
    </row>
    <row r="17" spans="1:10" x14ac:dyDescent="0.25">
      <c r="A17" s="4">
        <v>11</v>
      </c>
      <c r="B17" s="4" t="s">
        <v>40</v>
      </c>
      <c r="C17" s="4">
        <f>'APRIL 20'!H17:H40</f>
        <v>0</v>
      </c>
      <c r="D17" s="4"/>
      <c r="E17" s="4">
        <v>5500</v>
      </c>
      <c r="F17" s="4">
        <f t="shared" si="0"/>
        <v>5500</v>
      </c>
      <c r="G17" s="4">
        <v>5500</v>
      </c>
      <c r="H17" s="4">
        <f>F17-G17</f>
        <v>0</v>
      </c>
      <c r="I17" s="4"/>
      <c r="J17" s="4"/>
    </row>
    <row r="18" spans="1:10" x14ac:dyDescent="0.25">
      <c r="A18" s="4">
        <v>12</v>
      </c>
      <c r="B18" s="5" t="s">
        <v>9</v>
      </c>
      <c r="C18" s="4">
        <f>'APRIL 20'!H18:H40</f>
        <v>0</v>
      </c>
      <c r="D18" s="4"/>
      <c r="E18" s="4"/>
      <c r="F18" s="4">
        <f>C18+D18+E18</f>
        <v>0</v>
      </c>
      <c r="G18" s="4"/>
      <c r="H18" s="4">
        <f t="shared" si="1"/>
        <v>0</v>
      </c>
      <c r="I18" s="4"/>
      <c r="J18" s="4"/>
    </row>
    <row r="19" spans="1:10" x14ac:dyDescent="0.25">
      <c r="A19" s="4">
        <v>13</v>
      </c>
      <c r="B19" s="27" t="s">
        <v>47</v>
      </c>
      <c r="C19" s="4">
        <f>'APRIL 20'!H19:H41</f>
        <v>0</v>
      </c>
      <c r="D19" s="4"/>
      <c r="E19" s="4">
        <v>0</v>
      </c>
      <c r="F19" s="4">
        <f t="shared" si="0"/>
        <v>0</v>
      </c>
      <c r="G19" s="4"/>
      <c r="H19" s="4">
        <f t="shared" si="1"/>
        <v>0</v>
      </c>
      <c r="I19" s="4"/>
      <c r="J19" s="4"/>
    </row>
    <row r="20" spans="1:10" x14ac:dyDescent="0.25">
      <c r="A20" s="4">
        <v>14</v>
      </c>
      <c r="B20" s="4" t="s">
        <v>41</v>
      </c>
      <c r="C20" s="4">
        <f>'APRIL 20'!H20:H42</f>
        <v>0</v>
      </c>
      <c r="D20" s="4"/>
      <c r="E20" s="4"/>
      <c r="F20" s="4">
        <f t="shared" si="0"/>
        <v>0</v>
      </c>
      <c r="G20" s="4"/>
      <c r="H20" s="4">
        <f t="shared" si="1"/>
        <v>0</v>
      </c>
      <c r="I20" s="4"/>
      <c r="J20" s="4"/>
    </row>
    <row r="21" spans="1:10" x14ac:dyDescent="0.25">
      <c r="A21" s="4">
        <v>15</v>
      </c>
      <c r="B21" s="5" t="s">
        <v>9</v>
      </c>
      <c r="C21" s="4">
        <f>'APRIL 20'!H21:H43</f>
        <v>0</v>
      </c>
      <c r="D21" s="4"/>
      <c r="E21" s="4"/>
      <c r="F21" s="4">
        <f t="shared" si="0"/>
        <v>0</v>
      </c>
      <c r="G21" s="4"/>
      <c r="H21" s="4">
        <f t="shared" si="1"/>
        <v>0</v>
      </c>
      <c r="I21" s="4"/>
      <c r="J21" s="4"/>
    </row>
    <row r="22" spans="1:10" x14ac:dyDescent="0.25">
      <c r="A22" s="4">
        <v>16</v>
      </c>
      <c r="B22" s="28" t="s">
        <v>42</v>
      </c>
      <c r="C22" s="4">
        <f>'APRIL 20'!H22:H44</f>
        <v>2500</v>
      </c>
      <c r="D22" s="4"/>
      <c r="E22" s="4">
        <v>5500</v>
      </c>
      <c r="F22" s="4">
        <f t="shared" si="0"/>
        <v>8000</v>
      </c>
      <c r="G22" s="4">
        <f>3000+3500</f>
        <v>6500</v>
      </c>
      <c r="H22" s="4">
        <f t="shared" si="1"/>
        <v>1500</v>
      </c>
      <c r="I22" s="4">
        <v>1000</v>
      </c>
      <c r="J22" s="4"/>
    </row>
    <row r="23" spans="1:10" x14ac:dyDescent="0.25">
      <c r="A23" s="4">
        <v>17</v>
      </c>
      <c r="B23" s="4" t="s">
        <v>9</v>
      </c>
      <c r="C23" s="4"/>
      <c r="D23" s="4"/>
      <c r="E23" s="4"/>
      <c r="F23" s="4">
        <f t="shared" si="0"/>
        <v>0</v>
      </c>
      <c r="G23" s="4"/>
      <c r="H23" s="4">
        <f t="shared" si="1"/>
        <v>0</v>
      </c>
      <c r="I23" s="4"/>
      <c r="J23" s="4"/>
    </row>
    <row r="24" spans="1:10" x14ac:dyDescent="0.25">
      <c r="A24" s="4">
        <v>18</v>
      </c>
      <c r="B24" s="4" t="s">
        <v>44</v>
      </c>
      <c r="C24" s="4">
        <f>5500</f>
        <v>5500</v>
      </c>
      <c r="D24" s="4"/>
      <c r="E24" s="4">
        <v>5500</v>
      </c>
      <c r="F24" s="4">
        <f t="shared" si="0"/>
        <v>11000</v>
      </c>
      <c r="G24" s="4">
        <v>11000</v>
      </c>
      <c r="H24" s="4">
        <f t="shared" si="1"/>
        <v>0</v>
      </c>
      <c r="I24" s="4"/>
      <c r="J24" s="4"/>
    </row>
    <row r="25" spans="1:10" x14ac:dyDescent="0.25">
      <c r="A25" s="4">
        <v>19</v>
      </c>
      <c r="B25" s="28" t="s">
        <v>9</v>
      </c>
      <c r="C25" s="4"/>
      <c r="D25" s="4"/>
      <c r="E25" s="4"/>
      <c r="F25" s="4">
        <f t="shared" si="0"/>
        <v>0</v>
      </c>
      <c r="G25" s="4"/>
      <c r="H25" s="4">
        <f t="shared" si="1"/>
        <v>0</v>
      </c>
      <c r="I25" s="4"/>
      <c r="J25" s="4"/>
    </row>
    <row r="26" spans="1:10" x14ac:dyDescent="0.25">
      <c r="A26" s="4">
        <v>20</v>
      </c>
      <c r="B26" s="5" t="s">
        <v>9</v>
      </c>
      <c r="C26" s="4">
        <f>'APRIL 20'!H26:H49</f>
        <v>0</v>
      </c>
      <c r="D26" s="4"/>
      <c r="E26" s="4"/>
      <c r="F26" s="4">
        <f t="shared" si="0"/>
        <v>0</v>
      </c>
      <c r="G26" s="4"/>
      <c r="H26" s="4">
        <f t="shared" si="1"/>
        <v>0</v>
      </c>
      <c r="I26" s="4"/>
      <c r="J26" s="4"/>
    </row>
    <row r="27" spans="1:10" x14ac:dyDescent="0.25">
      <c r="A27" s="4">
        <v>21</v>
      </c>
      <c r="B27" s="4" t="s">
        <v>9</v>
      </c>
      <c r="C27" s="4"/>
      <c r="D27" s="4"/>
      <c r="E27" s="4"/>
      <c r="F27" s="4">
        <f t="shared" si="0"/>
        <v>0</v>
      </c>
      <c r="G27" s="4"/>
      <c r="H27" s="4">
        <f t="shared" si="1"/>
        <v>0</v>
      </c>
      <c r="I27" s="4"/>
      <c r="J27" s="4"/>
    </row>
    <row r="28" spans="1:10" x14ac:dyDescent="0.25">
      <c r="A28" s="4">
        <v>22</v>
      </c>
      <c r="B28" s="4" t="s">
        <v>46</v>
      </c>
      <c r="C28" s="4">
        <f>'APRIL 20'!H28:H50</f>
        <v>52500</v>
      </c>
      <c r="D28" s="4"/>
      <c r="E28" s="4">
        <v>5500</v>
      </c>
      <c r="F28" s="4">
        <f t="shared" si="0"/>
        <v>58000</v>
      </c>
      <c r="G28" s="4">
        <v>7000</v>
      </c>
      <c r="H28" s="4">
        <f t="shared" si="1"/>
        <v>51000</v>
      </c>
      <c r="I28" s="4">
        <v>1000</v>
      </c>
      <c r="J28" s="4"/>
    </row>
    <row r="29" spans="1:10" x14ac:dyDescent="0.25">
      <c r="A29" s="3"/>
      <c r="B29" s="3" t="s">
        <v>10</v>
      </c>
      <c r="C29" s="4">
        <f>SUM(C5:C28)</f>
        <v>175500</v>
      </c>
      <c r="D29" s="3">
        <f>SUM(D5:D28)</f>
        <v>0</v>
      </c>
      <c r="E29" s="3">
        <f>SUM(E5:E28)</f>
        <v>75500</v>
      </c>
      <c r="F29" s="4">
        <f>C29+D29+E29</f>
        <v>251000</v>
      </c>
      <c r="G29" s="3">
        <f>SUM(G5:G28)</f>
        <v>78000</v>
      </c>
      <c r="H29" s="4">
        <f>F29-G29</f>
        <v>173000</v>
      </c>
      <c r="I29" s="4">
        <f>SUM(I5:I28)</f>
        <v>4000</v>
      </c>
      <c r="J29" s="3">
        <f>SUM(J5:J28)</f>
        <v>0</v>
      </c>
    </row>
    <row r="30" spans="1:10" x14ac:dyDescent="0.25">
      <c r="B30" s="7" t="s">
        <v>11</v>
      </c>
      <c r="C30" s="8"/>
      <c r="D30" s="9"/>
      <c r="E30" s="10"/>
      <c r="F30" s="11"/>
      <c r="G30" s="12"/>
      <c r="H30" s="11">
        <f>4000+11000</f>
        <v>15000</v>
      </c>
    </row>
    <row r="31" spans="1:10" x14ac:dyDescent="0.25">
      <c r="B31" s="1" t="s">
        <v>12</v>
      </c>
      <c r="C31" s="1"/>
      <c r="D31" s="1"/>
      <c r="E31" s="13"/>
      <c r="F31" s="1" t="s">
        <v>13</v>
      </c>
      <c r="G31" s="14"/>
      <c r="H31" s="14"/>
    </row>
    <row r="32" spans="1:10" x14ac:dyDescent="0.25">
      <c r="B32" s="3" t="s">
        <v>14</v>
      </c>
      <c r="C32" s="3" t="s">
        <v>15</v>
      </c>
      <c r="D32" s="3" t="s">
        <v>16</v>
      </c>
      <c r="E32" s="3" t="s">
        <v>17</v>
      </c>
      <c r="F32" s="3" t="s">
        <v>14</v>
      </c>
      <c r="G32" s="3" t="s">
        <v>15</v>
      </c>
      <c r="H32" s="3" t="s">
        <v>16</v>
      </c>
      <c r="I32" s="3" t="s">
        <v>17</v>
      </c>
    </row>
    <row r="33" spans="2:9" x14ac:dyDescent="0.25">
      <c r="B33" s="15" t="s">
        <v>90</v>
      </c>
      <c r="C33" s="16">
        <f>E29</f>
        <v>75500</v>
      </c>
      <c r="D33" s="15"/>
      <c r="E33" s="15"/>
      <c r="F33" s="15" t="s">
        <v>90</v>
      </c>
      <c r="G33" s="16">
        <f>G29</f>
        <v>78000</v>
      </c>
      <c r="H33" s="15"/>
      <c r="I33" s="15"/>
    </row>
    <row r="34" spans="2:9" x14ac:dyDescent="0.25">
      <c r="B34" s="15" t="s">
        <v>3</v>
      </c>
      <c r="C34" s="16">
        <f>'APRIL 20'!E50</f>
        <v>14075</v>
      </c>
      <c r="D34" s="15"/>
      <c r="E34" s="15"/>
      <c r="F34" s="15" t="s">
        <v>3</v>
      </c>
      <c r="G34" s="16">
        <f>'APRIL 20'!I50</f>
        <v>75</v>
      </c>
      <c r="H34" s="15"/>
      <c r="I34" s="15"/>
    </row>
    <row r="35" spans="2:9" x14ac:dyDescent="0.25">
      <c r="B35" s="17" t="s">
        <v>4</v>
      </c>
      <c r="C35" s="4"/>
      <c r="D35" s="4"/>
      <c r="E35" s="4"/>
      <c r="F35" s="17" t="s">
        <v>19</v>
      </c>
      <c r="G35" s="4"/>
      <c r="H35" s="15"/>
    </row>
    <row r="36" spans="2:9" x14ac:dyDescent="0.25">
      <c r="B36" s="17" t="s">
        <v>31</v>
      </c>
      <c r="C36" s="4">
        <f>I29</f>
        <v>4000</v>
      </c>
      <c r="D36" s="4"/>
      <c r="E36" s="4"/>
      <c r="F36" s="17"/>
      <c r="G36" s="4"/>
      <c r="H36" s="15"/>
      <c r="I36" s="15"/>
    </row>
    <row r="37" spans="2:9" x14ac:dyDescent="0.25">
      <c r="B37" s="17"/>
      <c r="C37" s="4"/>
      <c r="D37" s="4"/>
      <c r="E37" s="4"/>
      <c r="F37" s="17"/>
      <c r="G37" s="4"/>
      <c r="H37" s="15"/>
      <c r="I37" s="15"/>
    </row>
    <row r="38" spans="2:9" x14ac:dyDescent="0.25">
      <c r="B38" s="15" t="s">
        <v>20</v>
      </c>
      <c r="C38" s="18">
        <v>0.08</v>
      </c>
      <c r="D38" s="16">
        <f>C38*C33</f>
        <v>6040</v>
      </c>
      <c r="E38" s="15"/>
      <c r="F38" s="15" t="s">
        <v>20</v>
      </c>
      <c r="G38" s="18">
        <v>0.08</v>
      </c>
      <c r="H38" s="16">
        <f>G38*C33</f>
        <v>6040</v>
      </c>
      <c r="I38" s="16"/>
    </row>
    <row r="39" spans="2:9" x14ac:dyDescent="0.25">
      <c r="B39" s="19" t="s">
        <v>21</v>
      </c>
      <c r="C39" s="3" t="s">
        <v>22</v>
      </c>
      <c r="D39" s="3"/>
      <c r="E39" s="3"/>
      <c r="F39" s="19" t="s">
        <v>21</v>
      </c>
      <c r="G39" s="20"/>
      <c r="H39" s="3"/>
      <c r="I39" s="3"/>
    </row>
    <row r="40" spans="2:9" x14ac:dyDescent="0.25">
      <c r="B40" s="21" t="s">
        <v>23</v>
      </c>
      <c r="C40" s="22">
        <v>0.3</v>
      </c>
      <c r="D40" s="4"/>
      <c r="E40" s="4"/>
      <c r="F40" s="21" t="s">
        <v>23</v>
      </c>
      <c r="G40" s="22">
        <v>0.3</v>
      </c>
      <c r="H40" s="4">
        <f>D40</f>
        <v>0</v>
      </c>
      <c r="I40" s="4"/>
    </row>
    <row r="41" spans="2:9" x14ac:dyDescent="0.25">
      <c r="B41" s="23" t="s">
        <v>70</v>
      </c>
      <c r="C41" s="4"/>
      <c r="D41" s="4">
        <v>6000</v>
      </c>
      <c r="E41" s="24"/>
      <c r="F41" s="23" t="s">
        <v>70</v>
      </c>
      <c r="G41" s="4"/>
      <c r="H41" s="4">
        <v>6000</v>
      </c>
      <c r="I41" s="4"/>
    </row>
    <row r="42" spans="2:9" x14ac:dyDescent="0.25">
      <c r="B42" s="4" t="s">
        <v>67</v>
      </c>
      <c r="C42" s="22"/>
      <c r="D42" s="4">
        <f>2500+500</f>
        <v>3000</v>
      </c>
      <c r="E42" s="4"/>
      <c r="F42" s="4" t="s">
        <v>67</v>
      </c>
      <c r="G42" s="22"/>
      <c r="H42" s="4">
        <f>2500+500</f>
        <v>3000</v>
      </c>
      <c r="I42" s="4"/>
    </row>
    <row r="43" spans="2:9" x14ac:dyDescent="0.25">
      <c r="B43" s="24" t="s">
        <v>64</v>
      </c>
      <c r="C43" s="15"/>
      <c r="D43" s="15">
        <v>1034</v>
      </c>
      <c r="E43" s="15"/>
      <c r="F43" s="24" t="s">
        <v>64</v>
      </c>
      <c r="G43" s="15"/>
      <c r="H43" s="15">
        <v>1034</v>
      </c>
      <c r="I43" s="15"/>
    </row>
    <row r="44" spans="2:9" x14ac:dyDescent="0.25">
      <c r="B44" s="24" t="s">
        <v>63</v>
      </c>
      <c r="C44" s="15"/>
      <c r="D44" s="15">
        <f>E7</f>
        <v>5500</v>
      </c>
      <c r="E44" s="15"/>
      <c r="F44" s="24" t="s">
        <v>63</v>
      </c>
      <c r="G44" s="15"/>
      <c r="H44" s="15">
        <f>E7</f>
        <v>5500</v>
      </c>
      <c r="I44" s="15"/>
    </row>
    <row r="45" spans="2:9" x14ac:dyDescent="0.25">
      <c r="B45" s="24" t="s">
        <v>75</v>
      </c>
      <c r="C45" s="15"/>
      <c r="D45" s="15">
        <v>1500</v>
      </c>
      <c r="E45" s="15"/>
      <c r="F45" s="24" t="s">
        <v>74</v>
      </c>
      <c r="G45" s="15"/>
      <c r="H45" s="15">
        <v>1500</v>
      </c>
      <c r="I45" s="15"/>
    </row>
    <row r="46" spans="2:9" x14ac:dyDescent="0.25">
      <c r="B46" s="24" t="s">
        <v>72</v>
      </c>
      <c r="C46" s="15"/>
      <c r="D46" s="15">
        <v>22000</v>
      </c>
      <c r="E46" s="15"/>
      <c r="F46" s="24" t="s">
        <v>72</v>
      </c>
      <c r="G46" s="15"/>
      <c r="H46" s="15">
        <v>22000</v>
      </c>
      <c r="I46" s="15"/>
    </row>
    <row r="47" spans="2:9" x14ac:dyDescent="0.25">
      <c r="B47" s="24" t="s">
        <v>76</v>
      </c>
      <c r="C47" s="15"/>
      <c r="D47" s="15">
        <v>10500</v>
      </c>
      <c r="E47" s="15"/>
      <c r="F47" s="24" t="s">
        <v>76</v>
      </c>
      <c r="G47" s="15"/>
      <c r="H47" s="15">
        <v>10500</v>
      </c>
      <c r="I47" s="15"/>
    </row>
    <row r="48" spans="2:9" x14ac:dyDescent="0.25">
      <c r="B48" s="4" t="s">
        <v>77</v>
      </c>
      <c r="C48" s="4"/>
      <c r="D48" s="4">
        <v>500</v>
      </c>
      <c r="E48" s="24"/>
      <c r="F48" s="4" t="s">
        <v>77</v>
      </c>
      <c r="G48" s="4"/>
      <c r="H48" s="4">
        <v>500</v>
      </c>
      <c r="I48" s="4"/>
    </row>
    <row r="49" spans="2:9" x14ac:dyDescent="0.25">
      <c r="B49" s="4" t="s">
        <v>83</v>
      </c>
      <c r="C49" s="4"/>
      <c r="D49" s="4">
        <v>1900</v>
      </c>
      <c r="E49" s="24"/>
      <c r="F49" s="4" t="s">
        <v>83</v>
      </c>
      <c r="G49" s="4"/>
      <c r="H49" s="4">
        <v>1900</v>
      </c>
      <c r="I49" s="24"/>
    </row>
    <row r="50" spans="2:9" x14ac:dyDescent="0.25">
      <c r="B50" s="4" t="s">
        <v>84</v>
      </c>
      <c r="C50" s="4"/>
      <c r="D50" s="4">
        <v>300</v>
      </c>
      <c r="E50" s="24"/>
      <c r="F50" s="4" t="s">
        <v>84</v>
      </c>
      <c r="G50" s="4"/>
      <c r="H50" s="4">
        <v>300</v>
      </c>
      <c r="I50" s="24"/>
    </row>
    <row r="51" spans="2:9" x14ac:dyDescent="0.25">
      <c r="B51" s="4" t="s">
        <v>85</v>
      </c>
      <c r="C51" s="4"/>
      <c r="D51" s="4">
        <v>150</v>
      </c>
      <c r="E51" s="24"/>
      <c r="F51" s="4" t="s">
        <v>85</v>
      </c>
      <c r="G51" s="4"/>
      <c r="H51" s="4">
        <v>150</v>
      </c>
      <c r="I51" s="24"/>
    </row>
    <row r="52" spans="2:9" x14ac:dyDescent="0.25">
      <c r="B52" s="4" t="s">
        <v>86</v>
      </c>
      <c r="C52" s="4"/>
      <c r="D52" s="4">
        <v>100</v>
      </c>
      <c r="E52" s="24"/>
      <c r="F52" s="4" t="s">
        <v>86</v>
      </c>
      <c r="G52" s="4"/>
      <c r="H52" s="4">
        <v>100</v>
      </c>
      <c r="I52" s="24"/>
    </row>
    <row r="53" spans="2:9" x14ac:dyDescent="0.25">
      <c r="B53" s="4" t="s">
        <v>87</v>
      </c>
      <c r="C53" s="4"/>
      <c r="D53" s="4">
        <v>200</v>
      </c>
      <c r="E53" s="24"/>
      <c r="F53" s="4" t="s">
        <v>87</v>
      </c>
      <c r="G53" s="4"/>
      <c r="H53" s="4">
        <v>200</v>
      </c>
      <c r="I53" s="24"/>
    </row>
    <row r="54" spans="2:9" x14ac:dyDescent="0.25">
      <c r="B54" s="23" t="s">
        <v>89</v>
      </c>
      <c r="C54" s="15"/>
      <c r="D54" s="15">
        <v>100</v>
      </c>
      <c r="E54" s="15"/>
      <c r="F54" s="23" t="s">
        <v>89</v>
      </c>
      <c r="G54" s="15"/>
      <c r="H54" s="15">
        <v>100</v>
      </c>
      <c r="I54" s="15"/>
    </row>
    <row r="55" spans="2:9" x14ac:dyDescent="0.25">
      <c r="B55" s="23" t="s">
        <v>81</v>
      </c>
      <c r="C55" s="15"/>
      <c r="D55" s="15">
        <v>1500</v>
      </c>
      <c r="E55" s="15"/>
      <c r="F55" s="23" t="s">
        <v>81</v>
      </c>
      <c r="G55" s="15"/>
      <c r="H55" s="15">
        <v>1500</v>
      </c>
      <c r="I55" s="15"/>
    </row>
    <row r="56" spans="2:9" x14ac:dyDescent="0.25">
      <c r="B56" s="23" t="s">
        <v>82</v>
      </c>
      <c r="C56" s="15"/>
      <c r="D56" s="15">
        <v>10000</v>
      </c>
      <c r="E56" s="15"/>
      <c r="F56" s="23" t="s">
        <v>82</v>
      </c>
      <c r="G56" s="15"/>
      <c r="H56" s="15">
        <v>10000</v>
      </c>
      <c r="I56" s="15"/>
    </row>
    <row r="57" spans="2:9" x14ac:dyDescent="0.25">
      <c r="B57" s="24" t="s">
        <v>91</v>
      </c>
      <c r="C57" s="15"/>
      <c r="D57" s="15">
        <v>200</v>
      </c>
      <c r="E57" s="15"/>
      <c r="F57" s="24" t="s">
        <v>91</v>
      </c>
      <c r="G57" s="15"/>
      <c r="H57" s="15">
        <v>200</v>
      </c>
      <c r="I57" s="15"/>
    </row>
    <row r="58" spans="2:9" x14ac:dyDescent="0.25">
      <c r="B58" s="25" t="s">
        <v>24</v>
      </c>
      <c r="C58" s="20">
        <f>C33+C34+C35+C36+C37-D38</f>
        <v>87535</v>
      </c>
      <c r="D58" s="26">
        <f>SUM(D40:D57)</f>
        <v>64484</v>
      </c>
      <c r="E58" s="20">
        <f>C58-D58</f>
        <v>23051</v>
      </c>
      <c r="F58" s="25" t="s">
        <v>24</v>
      </c>
      <c r="G58" s="20">
        <f>G33+G34+G35+G36+G37-H38</f>
        <v>72035</v>
      </c>
      <c r="H58" s="20">
        <f>SUM(H40:H57)</f>
        <v>64484</v>
      </c>
      <c r="I58" s="20">
        <f>G58-H58</f>
        <v>7551</v>
      </c>
    </row>
    <row r="59" spans="2:9" x14ac:dyDescent="0.25">
      <c r="B59" t="s">
        <v>25</v>
      </c>
      <c r="D59" t="s">
        <v>26</v>
      </c>
      <c r="G59" t="s">
        <v>27</v>
      </c>
    </row>
    <row r="60" spans="2:9" x14ac:dyDescent="0.25">
      <c r="B60" t="s">
        <v>28</v>
      </c>
      <c r="D60" t="s">
        <v>29</v>
      </c>
      <c r="G60" t="s">
        <v>88</v>
      </c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6" workbookViewId="0">
      <selection activeCell="K48" sqref="K48"/>
    </sheetView>
  </sheetViews>
  <sheetFormatPr defaultRowHeight="15" x14ac:dyDescent="0.25"/>
  <cols>
    <col min="1" max="1" width="4.140625" customWidth="1"/>
    <col min="2" max="2" width="20" customWidth="1"/>
  </cols>
  <sheetData>
    <row r="1" spans="1:10" x14ac:dyDescent="0.25">
      <c r="D1" s="1" t="s">
        <v>30</v>
      </c>
      <c r="E1" s="1"/>
      <c r="F1" s="1"/>
      <c r="G1" s="1"/>
    </row>
    <row r="2" spans="1:10" x14ac:dyDescent="0.25">
      <c r="D2" s="1" t="s">
        <v>0</v>
      </c>
      <c r="E2" s="1"/>
      <c r="F2" s="1"/>
      <c r="G2" s="1"/>
    </row>
    <row r="3" spans="1:10" x14ac:dyDescent="0.25">
      <c r="D3" s="1" t="s">
        <v>79</v>
      </c>
      <c r="E3" s="1"/>
      <c r="F3" s="2"/>
      <c r="G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31</v>
      </c>
      <c r="J4" s="3" t="s">
        <v>93</v>
      </c>
    </row>
    <row r="5" spans="1:10" x14ac:dyDescent="0.25">
      <c r="A5" s="4" t="s">
        <v>51</v>
      </c>
      <c r="B5" s="4" t="s">
        <v>50</v>
      </c>
      <c r="C5" s="4">
        <f>'MAY 20'!H5:H28</f>
        <v>18500</v>
      </c>
      <c r="D5" s="4"/>
      <c r="E5" s="4">
        <v>15000</v>
      </c>
      <c r="F5" s="4">
        <f>C5+D5+E5</f>
        <v>33500</v>
      </c>
      <c r="G5" s="4"/>
      <c r="H5" s="4">
        <f>F5-G5</f>
        <v>33500</v>
      </c>
      <c r="I5" s="4"/>
      <c r="J5" s="4"/>
    </row>
    <row r="6" spans="1:10" x14ac:dyDescent="0.25">
      <c r="A6" s="4" t="s">
        <v>52</v>
      </c>
      <c r="B6" s="4" t="s">
        <v>9</v>
      </c>
      <c r="C6" s="4">
        <f>'MAY 20'!H6:H29</f>
        <v>0</v>
      </c>
      <c r="D6" s="4"/>
      <c r="E6" s="4"/>
      <c r="F6" s="4"/>
      <c r="G6" s="4"/>
      <c r="H6" s="4"/>
      <c r="I6" s="4"/>
      <c r="J6" s="4"/>
    </row>
    <row r="7" spans="1:10" x14ac:dyDescent="0.25">
      <c r="A7" s="4">
        <v>1</v>
      </c>
      <c r="B7" s="4" t="s">
        <v>49</v>
      </c>
      <c r="C7" s="4">
        <f>'MAY 20'!H7:H30</f>
        <v>0</v>
      </c>
      <c r="D7" s="4"/>
      <c r="E7" s="4">
        <v>5500</v>
      </c>
      <c r="F7" s="4">
        <f t="shared" ref="F7:F28" si="0">C7+D7+E7</f>
        <v>5500</v>
      </c>
      <c r="G7" s="4">
        <v>5500</v>
      </c>
      <c r="H7" s="4">
        <f t="shared" ref="H7:H28" si="1">F7-G7</f>
        <v>0</v>
      </c>
      <c r="I7" s="4"/>
      <c r="J7" s="4"/>
    </row>
    <row r="8" spans="1:10" x14ac:dyDescent="0.25">
      <c r="A8" s="4">
        <v>2</v>
      </c>
      <c r="B8" s="4" t="s">
        <v>33</v>
      </c>
      <c r="C8" s="4">
        <f>'MAY 20'!H8:H31</f>
        <v>12500</v>
      </c>
      <c r="D8" s="4"/>
      <c r="E8" s="4">
        <v>5500</v>
      </c>
      <c r="F8" s="4">
        <f t="shared" si="0"/>
        <v>18000</v>
      </c>
      <c r="G8" s="4">
        <v>5500</v>
      </c>
      <c r="H8" s="4">
        <f>F8-G8</f>
        <v>12500</v>
      </c>
      <c r="I8" s="4"/>
      <c r="J8" s="4">
        <v>400</v>
      </c>
    </row>
    <row r="9" spans="1:10" x14ac:dyDescent="0.25">
      <c r="A9" s="4">
        <v>3</v>
      </c>
      <c r="B9" s="4" t="s">
        <v>34</v>
      </c>
      <c r="C9" s="4">
        <f>'MAY 20'!H9:H32</f>
        <v>6000</v>
      </c>
      <c r="D9" s="4"/>
      <c r="E9" s="4">
        <v>5500</v>
      </c>
      <c r="F9" s="4">
        <f t="shared" si="0"/>
        <v>11500</v>
      </c>
      <c r="G9" s="4">
        <f>3000+3500</f>
        <v>6500</v>
      </c>
      <c r="H9" s="4">
        <f>F9-G9</f>
        <v>5000</v>
      </c>
      <c r="I9" s="4">
        <v>1000</v>
      </c>
      <c r="J9" s="4"/>
    </row>
    <row r="10" spans="1:10" x14ac:dyDescent="0.25">
      <c r="A10" s="4">
        <v>4</v>
      </c>
      <c r="B10" s="28" t="s">
        <v>35</v>
      </c>
      <c r="C10" s="4">
        <f>'MAY 20'!H10:H33</f>
        <v>0</v>
      </c>
      <c r="D10" s="4"/>
      <c r="E10" s="4">
        <v>5500</v>
      </c>
      <c r="F10" s="4">
        <f t="shared" si="0"/>
        <v>5500</v>
      </c>
      <c r="G10" s="4">
        <v>5500</v>
      </c>
      <c r="H10" s="4">
        <f t="shared" si="1"/>
        <v>0</v>
      </c>
      <c r="I10" s="4"/>
      <c r="J10" s="4"/>
    </row>
    <row r="11" spans="1:10" x14ac:dyDescent="0.25">
      <c r="A11" s="4">
        <v>5</v>
      </c>
      <c r="B11" s="4" t="s">
        <v>9</v>
      </c>
      <c r="C11" s="4">
        <f>'MAY 20'!H11:H34</f>
        <v>0</v>
      </c>
      <c r="D11" s="4"/>
      <c r="E11" s="4"/>
      <c r="F11" s="4">
        <f t="shared" si="0"/>
        <v>0</v>
      </c>
      <c r="G11" s="4"/>
      <c r="H11" s="4">
        <f>F11-G11</f>
        <v>0</v>
      </c>
      <c r="I11" s="4"/>
      <c r="J11" s="4"/>
    </row>
    <row r="12" spans="1:10" x14ac:dyDescent="0.25">
      <c r="A12" s="4">
        <v>6</v>
      </c>
      <c r="B12" s="28" t="s">
        <v>78</v>
      </c>
      <c r="C12" s="4">
        <f>'MAY 20'!H12:H35</f>
        <v>0</v>
      </c>
      <c r="D12" s="4">
        <v>5500</v>
      </c>
      <c r="E12" s="4">
        <v>5500</v>
      </c>
      <c r="F12" s="4">
        <f t="shared" si="0"/>
        <v>11000</v>
      </c>
      <c r="G12" s="4">
        <f>5500+4500</f>
        <v>10000</v>
      </c>
      <c r="H12" s="4">
        <f t="shared" si="1"/>
        <v>1000</v>
      </c>
      <c r="I12" s="4"/>
      <c r="J12" s="4"/>
    </row>
    <row r="13" spans="1:10" x14ac:dyDescent="0.25">
      <c r="A13" s="4">
        <v>7</v>
      </c>
      <c r="B13" s="6" t="s">
        <v>9</v>
      </c>
      <c r="C13" s="4">
        <f>'MAY 20'!H13:H36</f>
        <v>0</v>
      </c>
      <c r="D13" s="4"/>
      <c r="E13" s="4"/>
      <c r="F13" s="4">
        <f t="shared" si="0"/>
        <v>0</v>
      </c>
      <c r="G13" s="4"/>
      <c r="H13" s="4">
        <f t="shared" si="1"/>
        <v>0</v>
      </c>
      <c r="I13" s="4"/>
      <c r="J13" s="4"/>
    </row>
    <row r="14" spans="1:10" x14ac:dyDescent="0.25">
      <c r="A14" s="4">
        <v>8</v>
      </c>
      <c r="B14" s="4" t="s">
        <v>38</v>
      </c>
      <c r="C14" s="4">
        <f>'MAY 20'!H14:H37</f>
        <v>35500</v>
      </c>
      <c r="D14" s="4"/>
      <c r="E14" s="4">
        <v>5500</v>
      </c>
      <c r="F14" s="4">
        <f t="shared" si="0"/>
        <v>41000</v>
      </c>
      <c r="G14" s="4">
        <f>4500</f>
        <v>4500</v>
      </c>
      <c r="H14" s="4">
        <f t="shared" si="1"/>
        <v>36500</v>
      </c>
      <c r="I14" s="4"/>
      <c r="J14" s="4"/>
    </row>
    <row r="15" spans="1:10" x14ac:dyDescent="0.25">
      <c r="A15" s="4">
        <v>9</v>
      </c>
      <c r="B15" s="4" t="s">
        <v>60</v>
      </c>
      <c r="C15" s="4">
        <f>'MAY 20'!H15:H38</f>
        <v>24000</v>
      </c>
      <c r="D15" s="4"/>
      <c r="E15" s="4">
        <v>5500</v>
      </c>
      <c r="F15" s="4">
        <f t="shared" si="0"/>
        <v>29500</v>
      </c>
      <c r="G15" s="4">
        <f>5500</f>
        <v>5500</v>
      </c>
      <c r="H15" s="4">
        <f t="shared" si="1"/>
        <v>24000</v>
      </c>
      <c r="I15" s="4"/>
      <c r="J15" s="4"/>
    </row>
    <row r="16" spans="1:10" x14ac:dyDescent="0.25">
      <c r="A16" s="4">
        <v>10</v>
      </c>
      <c r="B16" s="28" t="s">
        <v>54</v>
      </c>
      <c r="C16" s="4">
        <f>'MAY 20'!H16:H39</f>
        <v>24000</v>
      </c>
      <c r="D16" s="4"/>
      <c r="E16" s="4">
        <v>5500</v>
      </c>
      <c r="F16" s="4">
        <f t="shared" si="0"/>
        <v>29500</v>
      </c>
      <c r="G16" s="4"/>
      <c r="H16" s="4">
        <f t="shared" si="1"/>
        <v>29500</v>
      </c>
      <c r="I16" s="4"/>
      <c r="J16" s="4"/>
    </row>
    <row r="17" spans="1:10" x14ac:dyDescent="0.25">
      <c r="A17" s="4">
        <v>11</v>
      </c>
      <c r="B17" s="4" t="s">
        <v>40</v>
      </c>
      <c r="C17" s="4">
        <f>'MAY 20'!H17:H40</f>
        <v>0</v>
      </c>
      <c r="D17" s="4"/>
      <c r="E17" s="4">
        <v>5500</v>
      </c>
      <c r="F17" s="4">
        <f t="shared" si="0"/>
        <v>5500</v>
      </c>
      <c r="G17" s="4">
        <v>5500</v>
      </c>
      <c r="H17" s="4">
        <f>F17-G17</f>
        <v>0</v>
      </c>
      <c r="I17" s="4"/>
      <c r="J17" s="4"/>
    </row>
    <row r="18" spans="1:10" x14ac:dyDescent="0.25">
      <c r="A18" s="4">
        <v>12</v>
      </c>
      <c r="B18" s="5" t="s">
        <v>9</v>
      </c>
      <c r="C18" s="4">
        <f>'MAY 20'!H18:H41</f>
        <v>0</v>
      </c>
      <c r="D18" s="4"/>
      <c r="E18" s="4"/>
      <c r="F18" s="4">
        <f>C18+D18+E18</f>
        <v>0</v>
      </c>
      <c r="G18" s="4"/>
      <c r="H18" s="4">
        <f t="shared" si="1"/>
        <v>0</v>
      </c>
      <c r="I18" s="4"/>
      <c r="J18" s="4"/>
    </row>
    <row r="19" spans="1:10" x14ac:dyDescent="0.25">
      <c r="A19" s="4">
        <v>13</v>
      </c>
      <c r="B19" s="27" t="s">
        <v>47</v>
      </c>
      <c r="C19" s="4">
        <f>'MAY 20'!H19:H42</f>
        <v>0</v>
      </c>
      <c r="D19" s="4"/>
      <c r="E19" s="4">
        <v>0</v>
      </c>
      <c r="F19" s="4">
        <f t="shared" si="0"/>
        <v>0</v>
      </c>
      <c r="G19" s="4"/>
      <c r="H19" s="4">
        <f t="shared" si="1"/>
        <v>0</v>
      </c>
      <c r="I19" s="4"/>
      <c r="J19" s="4"/>
    </row>
    <row r="20" spans="1:10" x14ac:dyDescent="0.25">
      <c r="A20" s="4">
        <v>14</v>
      </c>
      <c r="B20" s="4" t="s">
        <v>41</v>
      </c>
      <c r="C20" s="4">
        <f>'MAY 20'!H20:H43</f>
        <v>0</v>
      </c>
      <c r="D20" s="4"/>
      <c r="E20" s="4"/>
      <c r="F20" s="4">
        <f t="shared" si="0"/>
        <v>0</v>
      </c>
      <c r="G20" s="4"/>
      <c r="H20" s="4">
        <f t="shared" si="1"/>
        <v>0</v>
      </c>
      <c r="I20" s="4"/>
      <c r="J20" s="4"/>
    </row>
    <row r="21" spans="1:10" x14ac:dyDescent="0.25">
      <c r="A21" s="4">
        <v>15</v>
      </c>
      <c r="B21" s="5" t="s">
        <v>9</v>
      </c>
      <c r="C21" s="4">
        <f>'MAY 20'!H21:H44</f>
        <v>0</v>
      </c>
      <c r="D21" s="4"/>
      <c r="E21" s="4"/>
      <c r="F21" s="4">
        <f t="shared" si="0"/>
        <v>0</v>
      </c>
      <c r="G21" s="4"/>
      <c r="H21" s="4">
        <f t="shared" si="1"/>
        <v>0</v>
      </c>
      <c r="I21" s="4"/>
      <c r="J21" s="4"/>
    </row>
    <row r="22" spans="1:10" x14ac:dyDescent="0.25">
      <c r="A22" s="4">
        <v>16</v>
      </c>
      <c r="B22" s="28" t="s">
        <v>42</v>
      </c>
      <c r="C22" s="4">
        <f>'MAY 20'!H22:H45</f>
        <v>1500</v>
      </c>
      <c r="D22" s="4"/>
      <c r="E22" s="4">
        <v>5500</v>
      </c>
      <c r="F22" s="4">
        <f t="shared" si="0"/>
        <v>7000</v>
      </c>
      <c r="G22" s="4">
        <v>5500</v>
      </c>
      <c r="H22" s="4">
        <f t="shared" si="1"/>
        <v>1500</v>
      </c>
      <c r="I22" s="4"/>
      <c r="J22" s="4"/>
    </row>
    <row r="23" spans="1:10" x14ac:dyDescent="0.25">
      <c r="A23" s="4">
        <v>17</v>
      </c>
      <c r="B23" s="4" t="s">
        <v>9</v>
      </c>
      <c r="C23" s="4">
        <f>'MAY 20'!H23:H46</f>
        <v>0</v>
      </c>
      <c r="D23" s="4"/>
      <c r="E23" s="4"/>
      <c r="F23" s="4">
        <f t="shared" si="0"/>
        <v>0</v>
      </c>
      <c r="G23" s="4"/>
      <c r="H23" s="4">
        <f t="shared" si="1"/>
        <v>0</v>
      </c>
      <c r="I23" s="4"/>
      <c r="J23" s="4"/>
    </row>
    <row r="24" spans="1:10" x14ac:dyDescent="0.25">
      <c r="A24" s="4">
        <v>18</v>
      </c>
      <c r="B24" s="4" t="s">
        <v>44</v>
      </c>
      <c r="C24" s="4">
        <f>'MAY 20'!H24:H47</f>
        <v>0</v>
      </c>
      <c r="D24" s="4"/>
      <c r="E24" s="4">
        <v>5500</v>
      </c>
      <c r="F24" s="4">
        <f t="shared" si="0"/>
        <v>5500</v>
      </c>
      <c r="G24" s="4">
        <v>5500</v>
      </c>
      <c r="H24" s="4">
        <f t="shared" si="1"/>
        <v>0</v>
      </c>
      <c r="I24" s="4"/>
      <c r="J24" s="4">
        <v>400</v>
      </c>
    </row>
    <row r="25" spans="1:10" x14ac:dyDescent="0.25">
      <c r="A25" s="4">
        <v>19</v>
      </c>
      <c r="B25" s="28" t="s">
        <v>9</v>
      </c>
      <c r="C25" s="4">
        <f>'MAY 20'!H25:H48</f>
        <v>0</v>
      </c>
      <c r="D25" s="4"/>
      <c r="E25" s="4"/>
      <c r="F25" s="4">
        <f t="shared" si="0"/>
        <v>0</v>
      </c>
      <c r="G25" s="4"/>
      <c r="H25" s="4">
        <f t="shared" si="1"/>
        <v>0</v>
      </c>
      <c r="I25" s="4"/>
      <c r="J25" s="4"/>
    </row>
    <row r="26" spans="1:10" x14ac:dyDescent="0.25">
      <c r="A26" s="4">
        <v>20</v>
      </c>
      <c r="B26" s="5" t="s">
        <v>9</v>
      </c>
      <c r="C26" s="4">
        <f>'MAY 20'!H26:H54</f>
        <v>0</v>
      </c>
      <c r="D26" s="4"/>
      <c r="E26" s="4"/>
      <c r="F26" s="4">
        <f t="shared" si="0"/>
        <v>0</v>
      </c>
      <c r="G26" s="4"/>
      <c r="H26" s="4">
        <f t="shared" si="1"/>
        <v>0</v>
      </c>
      <c r="I26" s="4"/>
      <c r="J26" s="4"/>
    </row>
    <row r="27" spans="1:10" x14ac:dyDescent="0.25">
      <c r="A27" s="4">
        <v>21</v>
      </c>
      <c r="B27" s="4" t="s">
        <v>9</v>
      </c>
      <c r="C27" s="4">
        <f>'MAY 20'!H27:H57</f>
        <v>0</v>
      </c>
      <c r="D27" s="4"/>
      <c r="E27" s="4"/>
      <c r="F27" s="4">
        <f t="shared" si="0"/>
        <v>0</v>
      </c>
      <c r="G27" s="4"/>
      <c r="H27" s="4">
        <f t="shared" si="1"/>
        <v>0</v>
      </c>
      <c r="I27" s="4"/>
      <c r="J27" s="4"/>
    </row>
    <row r="28" spans="1:10" x14ac:dyDescent="0.25">
      <c r="A28" s="4">
        <v>22</v>
      </c>
      <c r="B28" s="4" t="s">
        <v>46</v>
      </c>
      <c r="C28" s="4">
        <f>'MAY 20'!H28:H58</f>
        <v>51000</v>
      </c>
      <c r="D28" s="4"/>
      <c r="E28" s="4">
        <v>5500</v>
      </c>
      <c r="F28" s="4">
        <f t="shared" si="0"/>
        <v>56500</v>
      </c>
      <c r="G28" s="4">
        <f>6500</f>
        <v>6500</v>
      </c>
      <c r="H28" s="4">
        <f t="shared" si="1"/>
        <v>50000</v>
      </c>
      <c r="I28" s="4">
        <v>1000</v>
      </c>
      <c r="J28" s="4"/>
    </row>
    <row r="29" spans="1:10" x14ac:dyDescent="0.25">
      <c r="A29" s="3"/>
      <c r="B29" s="3" t="s">
        <v>10</v>
      </c>
      <c r="C29" s="4">
        <f>SUM(C5:C28)</f>
        <v>173000</v>
      </c>
      <c r="D29" s="3">
        <f>SUM(D5:D28)</f>
        <v>5500</v>
      </c>
      <c r="E29" s="3">
        <f>SUM(E5:E28)</f>
        <v>81000</v>
      </c>
      <c r="F29" s="4">
        <f>C29+D29+E29</f>
        <v>259500</v>
      </c>
      <c r="G29" s="3">
        <f>SUM(G5:G28)</f>
        <v>66000</v>
      </c>
      <c r="H29" s="4">
        <f>F29-G29</f>
        <v>193500</v>
      </c>
      <c r="I29" s="4">
        <f>SUM(I5:I28)</f>
        <v>2000</v>
      </c>
      <c r="J29" s="3">
        <f>SUM(J5:J28)</f>
        <v>800</v>
      </c>
    </row>
    <row r="30" spans="1:10" x14ac:dyDescent="0.25">
      <c r="C30" s="8"/>
      <c r="D30" s="7" t="s">
        <v>11</v>
      </c>
      <c r="E30" s="10"/>
      <c r="F30" s="11"/>
      <c r="G30" s="12"/>
      <c r="H30" s="11">
        <f>H29-C29-G27-G25-G24-G23-G16-G14-G11</f>
        <v>10500</v>
      </c>
    </row>
    <row r="31" spans="1:10" x14ac:dyDescent="0.25">
      <c r="B31" s="1" t="s">
        <v>12</v>
      </c>
      <c r="C31" s="1"/>
      <c r="D31" s="1"/>
      <c r="E31" s="13"/>
      <c r="F31" s="1" t="s">
        <v>13</v>
      </c>
      <c r="G31" s="14"/>
      <c r="H31" s="14"/>
    </row>
    <row r="32" spans="1:10" x14ac:dyDescent="0.25">
      <c r="B32" s="3" t="s">
        <v>14</v>
      </c>
      <c r="C32" s="3" t="s">
        <v>15</v>
      </c>
      <c r="D32" s="3" t="s">
        <v>16</v>
      </c>
      <c r="E32" s="3" t="s">
        <v>17</v>
      </c>
      <c r="F32" s="3" t="s">
        <v>14</v>
      </c>
      <c r="G32" s="3" t="s">
        <v>15</v>
      </c>
      <c r="H32" s="3" t="s">
        <v>16</v>
      </c>
      <c r="I32" s="3" t="s">
        <v>17</v>
      </c>
    </row>
    <row r="33" spans="2:9" x14ac:dyDescent="0.25">
      <c r="B33" s="15" t="s">
        <v>80</v>
      </c>
      <c r="C33" s="16">
        <f>E29</f>
        <v>81000</v>
      </c>
      <c r="D33" s="15"/>
      <c r="E33" s="15"/>
      <c r="F33" s="15" t="s">
        <v>80</v>
      </c>
      <c r="G33" s="16">
        <f>G29</f>
        <v>66000</v>
      </c>
      <c r="H33" s="15"/>
      <c r="I33" s="15"/>
    </row>
    <row r="34" spans="2:9" x14ac:dyDescent="0.25">
      <c r="B34" s="15" t="s">
        <v>3</v>
      </c>
      <c r="C34" s="16">
        <f>'MAY 20'!E58</f>
        <v>23051</v>
      </c>
      <c r="D34" s="15"/>
      <c r="E34" s="15"/>
      <c r="F34" s="15" t="s">
        <v>3</v>
      </c>
      <c r="G34" s="16">
        <f>'MAY 20'!I58</f>
        <v>7551</v>
      </c>
      <c r="H34" s="15"/>
      <c r="I34" s="15"/>
    </row>
    <row r="35" spans="2:9" x14ac:dyDescent="0.25">
      <c r="B35" s="17" t="s">
        <v>4</v>
      </c>
      <c r="C35" s="4">
        <f>D29</f>
        <v>5500</v>
      </c>
      <c r="D35" s="4"/>
      <c r="E35" s="4"/>
      <c r="F35" s="17"/>
      <c r="G35" s="4"/>
      <c r="H35" s="15"/>
    </row>
    <row r="36" spans="2:9" x14ac:dyDescent="0.25">
      <c r="B36" s="17" t="s">
        <v>82</v>
      </c>
      <c r="C36" s="4">
        <f>J29</f>
        <v>800</v>
      </c>
      <c r="D36" s="4"/>
      <c r="E36" s="4"/>
      <c r="F36" s="17" t="s">
        <v>82</v>
      </c>
      <c r="G36" s="4">
        <f>J29</f>
        <v>800</v>
      </c>
      <c r="H36" s="15"/>
      <c r="I36" s="15"/>
    </row>
    <row r="37" spans="2:9" x14ac:dyDescent="0.25">
      <c r="B37" s="17"/>
      <c r="C37" s="4"/>
      <c r="D37" s="4"/>
      <c r="E37" s="4"/>
      <c r="F37" s="17"/>
      <c r="G37" s="4"/>
      <c r="H37" s="15"/>
      <c r="I37" s="15"/>
    </row>
    <row r="38" spans="2:9" x14ac:dyDescent="0.25">
      <c r="B38" s="15" t="s">
        <v>20</v>
      </c>
      <c r="C38" s="18">
        <v>0.08</v>
      </c>
      <c r="D38" s="16">
        <f>C38*C33</f>
        <v>6480</v>
      </c>
      <c r="E38" s="15"/>
      <c r="F38" s="15" t="s">
        <v>20</v>
      </c>
      <c r="G38" s="18">
        <v>0.08</v>
      </c>
      <c r="H38" s="16">
        <f>G38*C33</f>
        <v>6480</v>
      </c>
      <c r="I38" s="16"/>
    </row>
    <row r="39" spans="2:9" x14ac:dyDescent="0.25">
      <c r="B39" s="19" t="s">
        <v>21</v>
      </c>
      <c r="C39" s="3" t="s">
        <v>22</v>
      </c>
      <c r="D39" s="3"/>
      <c r="E39" s="3"/>
      <c r="F39" s="19" t="s">
        <v>21</v>
      </c>
      <c r="G39" s="20"/>
      <c r="H39" s="3"/>
      <c r="I39" s="3"/>
    </row>
    <row r="40" spans="2:9" x14ac:dyDescent="0.25">
      <c r="B40" s="21" t="s">
        <v>23</v>
      </c>
      <c r="C40" s="22">
        <v>0.3</v>
      </c>
      <c r="D40" s="4">
        <f>C40*D12</f>
        <v>1650</v>
      </c>
      <c r="E40" s="4"/>
      <c r="F40" s="21" t="s">
        <v>23</v>
      </c>
      <c r="G40" s="22">
        <v>0.3</v>
      </c>
      <c r="H40" s="4">
        <f>D40</f>
        <v>1650</v>
      </c>
      <c r="I40" s="4"/>
    </row>
    <row r="41" spans="2:9" x14ac:dyDescent="0.25">
      <c r="B41" s="23" t="s">
        <v>92</v>
      </c>
      <c r="C41" s="4"/>
      <c r="D41" s="4">
        <v>7500</v>
      </c>
      <c r="E41" s="24"/>
      <c r="F41" s="23" t="s">
        <v>92</v>
      </c>
      <c r="G41" s="4"/>
      <c r="H41" s="4">
        <v>7500</v>
      </c>
      <c r="I41" s="4"/>
    </row>
    <row r="42" spans="2:9" x14ac:dyDescent="0.25">
      <c r="B42" s="4" t="s">
        <v>82</v>
      </c>
      <c r="C42" s="22"/>
      <c r="D42" s="4">
        <v>10000</v>
      </c>
      <c r="E42" s="4"/>
      <c r="F42" s="4" t="s">
        <v>82</v>
      </c>
      <c r="G42" s="22"/>
      <c r="H42" s="4">
        <v>10000</v>
      </c>
      <c r="I42" s="4"/>
    </row>
    <row r="43" spans="2:9" x14ac:dyDescent="0.25">
      <c r="B43" s="24" t="s">
        <v>94</v>
      </c>
      <c r="C43" s="15"/>
      <c r="D43" s="15">
        <v>48720</v>
      </c>
      <c r="E43" s="15"/>
      <c r="F43" s="24" t="s">
        <v>94</v>
      </c>
      <c r="G43" s="15"/>
      <c r="H43" s="15">
        <v>48720</v>
      </c>
      <c r="I43" s="15"/>
    </row>
    <row r="44" spans="2:9" x14ac:dyDescent="0.25">
      <c r="B44" s="24" t="s">
        <v>50</v>
      </c>
      <c r="C44" s="15"/>
      <c r="D44" s="15">
        <v>15000</v>
      </c>
      <c r="E44" s="15"/>
      <c r="F44" s="24"/>
      <c r="G44" s="15"/>
      <c r="H44" s="15"/>
      <c r="I44" s="15"/>
    </row>
    <row r="45" spans="2:9" x14ac:dyDescent="0.25">
      <c r="B45" s="24"/>
      <c r="C45" s="15"/>
      <c r="D45" s="15"/>
      <c r="E45" s="15"/>
      <c r="F45" s="24"/>
      <c r="G45" s="15"/>
      <c r="H45" s="15"/>
      <c r="I45" s="15"/>
    </row>
    <row r="46" spans="2:9" x14ac:dyDescent="0.25">
      <c r="B46" s="25" t="s">
        <v>24</v>
      </c>
      <c r="C46" s="20">
        <f>C33+C34+C35+C36+C37-D38</f>
        <v>103871</v>
      </c>
      <c r="D46" s="26">
        <f>SUM(D40:D45)</f>
        <v>82870</v>
      </c>
      <c r="E46" s="20">
        <f>C46-D46</f>
        <v>21001</v>
      </c>
      <c r="F46" s="25" t="s">
        <v>24</v>
      </c>
      <c r="G46" s="20">
        <f>G33+G34+G35+G36+G37-H38</f>
        <v>67871</v>
      </c>
      <c r="H46" s="20">
        <f>SUM(H40:H45)</f>
        <v>67870</v>
      </c>
      <c r="I46" s="20">
        <f>G46-H46</f>
        <v>1</v>
      </c>
    </row>
    <row r="47" spans="2:9" x14ac:dyDescent="0.25">
      <c r="B47" t="s">
        <v>25</v>
      </c>
      <c r="D47" t="s">
        <v>26</v>
      </c>
      <c r="G47" t="s">
        <v>27</v>
      </c>
    </row>
    <row r="48" spans="2:9" x14ac:dyDescent="0.25">
      <c r="B48" t="s">
        <v>28</v>
      </c>
      <c r="D48" t="s">
        <v>29</v>
      </c>
      <c r="G48" t="s">
        <v>88</v>
      </c>
    </row>
  </sheetData>
  <pageMargins left="0" right="0" top="0" bottom="0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L51" sqref="L51"/>
    </sheetView>
  </sheetViews>
  <sheetFormatPr defaultRowHeight="15" x14ac:dyDescent="0.25"/>
  <cols>
    <col min="1" max="1" width="4.85546875" bestFit="1" customWidth="1"/>
    <col min="2" max="2" width="17.7109375" customWidth="1"/>
    <col min="4" max="4" width="6.7109375" customWidth="1"/>
    <col min="5" max="5" width="7.140625" customWidth="1"/>
    <col min="7" max="7" width="7.140625" customWidth="1"/>
  </cols>
  <sheetData>
    <row r="1" spans="1:10" x14ac:dyDescent="0.25">
      <c r="D1" s="1" t="s">
        <v>30</v>
      </c>
      <c r="E1" s="1"/>
      <c r="F1" s="1"/>
      <c r="G1" s="1"/>
    </row>
    <row r="2" spans="1:10" x14ac:dyDescent="0.25">
      <c r="D2" s="1" t="s">
        <v>0</v>
      </c>
      <c r="E2" s="1"/>
      <c r="F2" s="1"/>
      <c r="G2" s="1"/>
    </row>
    <row r="3" spans="1:10" x14ac:dyDescent="0.25">
      <c r="D3" s="1" t="s">
        <v>96</v>
      </c>
      <c r="E3" s="1"/>
      <c r="F3" s="2"/>
      <c r="G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31</v>
      </c>
      <c r="J4" s="3" t="s">
        <v>93</v>
      </c>
    </row>
    <row r="5" spans="1:10" x14ac:dyDescent="0.25">
      <c r="A5" s="4" t="s">
        <v>51</v>
      </c>
      <c r="B5" s="4" t="s">
        <v>50</v>
      </c>
      <c r="C5" s="4">
        <f>'JUNE 20'!H5:H28</f>
        <v>33500</v>
      </c>
      <c r="D5" s="4"/>
      <c r="E5" s="4"/>
      <c r="F5" s="4">
        <f>C5+D5+E5</f>
        <v>33500</v>
      </c>
      <c r="G5" s="4"/>
      <c r="H5" s="4">
        <f>F5-G5</f>
        <v>33500</v>
      </c>
      <c r="I5" s="4"/>
      <c r="J5" s="4"/>
    </row>
    <row r="6" spans="1:10" x14ac:dyDescent="0.25">
      <c r="A6" s="4" t="s">
        <v>52</v>
      </c>
      <c r="B6" s="4" t="s">
        <v>9</v>
      </c>
      <c r="C6" s="4">
        <f>'JUNE 20'!H6:H29</f>
        <v>0</v>
      </c>
      <c r="D6" s="4"/>
      <c r="E6" s="4"/>
      <c r="F6" s="4"/>
      <c r="G6" s="4"/>
      <c r="H6" s="4"/>
      <c r="I6" s="4"/>
      <c r="J6" s="4"/>
    </row>
    <row r="7" spans="1:10" x14ac:dyDescent="0.25">
      <c r="A7" s="4">
        <v>1</v>
      </c>
      <c r="B7" s="4" t="s">
        <v>49</v>
      </c>
      <c r="C7" s="4">
        <f>'JUNE 20'!H7:H30</f>
        <v>0</v>
      </c>
      <c r="D7" s="4"/>
      <c r="E7" s="4">
        <v>5500</v>
      </c>
      <c r="F7" s="4">
        <f t="shared" ref="F7:F28" si="0">C7+D7+E7</f>
        <v>5500</v>
      </c>
      <c r="G7" s="4"/>
      <c r="H7" s="4">
        <f t="shared" ref="H7:H28" si="1">F7-G7</f>
        <v>5500</v>
      </c>
      <c r="I7" s="4"/>
      <c r="J7" s="4"/>
    </row>
    <row r="8" spans="1:10" x14ac:dyDescent="0.25">
      <c r="A8" s="4">
        <v>2</v>
      </c>
      <c r="B8" s="4" t="s">
        <v>33</v>
      </c>
      <c r="C8" s="4">
        <f>'JUNE 20'!H8:H31</f>
        <v>12500</v>
      </c>
      <c r="D8" s="4"/>
      <c r="E8" s="4"/>
      <c r="F8" s="4">
        <f t="shared" si="0"/>
        <v>12500</v>
      </c>
      <c r="G8" s="4"/>
      <c r="H8" s="4">
        <f>F8-G8</f>
        <v>12500</v>
      </c>
      <c r="I8" s="4"/>
      <c r="J8" s="4"/>
    </row>
    <row r="9" spans="1:10" x14ac:dyDescent="0.25">
      <c r="A9" s="4">
        <v>3</v>
      </c>
      <c r="B9" s="4" t="s">
        <v>34</v>
      </c>
      <c r="C9" s="4">
        <f>'JUNE 20'!H9:H32</f>
        <v>5000</v>
      </c>
      <c r="D9" s="4"/>
      <c r="E9" s="4">
        <v>5500</v>
      </c>
      <c r="F9" s="4">
        <f t="shared" si="0"/>
        <v>10500</v>
      </c>
      <c r="G9" s="4"/>
      <c r="H9" s="4">
        <f>F9-G9</f>
        <v>10500</v>
      </c>
      <c r="I9" s="4"/>
      <c r="J9" s="4"/>
    </row>
    <row r="10" spans="1:10" x14ac:dyDescent="0.25">
      <c r="A10" s="4">
        <v>4</v>
      </c>
      <c r="B10" s="28" t="s">
        <v>35</v>
      </c>
      <c r="C10" s="4">
        <f>'JUNE 20'!H10:H33</f>
        <v>0</v>
      </c>
      <c r="D10" s="4"/>
      <c r="E10" s="4"/>
      <c r="F10" s="4">
        <f t="shared" si="0"/>
        <v>0</v>
      </c>
      <c r="G10" s="4"/>
      <c r="H10" s="4">
        <f t="shared" si="1"/>
        <v>0</v>
      </c>
      <c r="I10" s="4"/>
      <c r="J10" s="4"/>
    </row>
    <row r="11" spans="1:10" x14ac:dyDescent="0.25">
      <c r="A11" s="4">
        <v>5</v>
      </c>
      <c r="B11" s="4" t="s">
        <v>9</v>
      </c>
      <c r="C11" s="4">
        <f>'JUNE 20'!H11:H34</f>
        <v>0</v>
      </c>
      <c r="D11" s="4"/>
      <c r="E11" s="4"/>
      <c r="F11" s="4">
        <f t="shared" si="0"/>
        <v>0</v>
      </c>
      <c r="G11" s="4"/>
      <c r="H11" s="4">
        <f>F11-G11</f>
        <v>0</v>
      </c>
      <c r="I11" s="4"/>
      <c r="J11" s="4"/>
    </row>
    <row r="12" spans="1:10" x14ac:dyDescent="0.25">
      <c r="A12" s="4">
        <v>6</v>
      </c>
      <c r="B12" s="28" t="s">
        <v>78</v>
      </c>
      <c r="C12" s="4">
        <f>'JUNE 20'!H12:H35</f>
        <v>1000</v>
      </c>
      <c r="D12" s="4"/>
      <c r="E12" s="4"/>
      <c r="F12" s="4">
        <f t="shared" si="0"/>
        <v>1000</v>
      </c>
      <c r="G12" s="4"/>
      <c r="H12" s="4">
        <f t="shared" si="1"/>
        <v>1000</v>
      </c>
      <c r="I12" s="4"/>
      <c r="J12" s="4"/>
    </row>
    <row r="13" spans="1:10" x14ac:dyDescent="0.25">
      <c r="A13" s="4">
        <v>7</v>
      </c>
      <c r="B13" s="6" t="s">
        <v>9</v>
      </c>
      <c r="C13" s="4">
        <f>'JUNE 20'!H13:H36</f>
        <v>0</v>
      </c>
      <c r="D13" s="4"/>
      <c r="E13" s="4"/>
      <c r="F13" s="4">
        <f t="shared" si="0"/>
        <v>0</v>
      </c>
      <c r="G13" s="4"/>
      <c r="H13" s="4">
        <f t="shared" si="1"/>
        <v>0</v>
      </c>
      <c r="I13" s="4"/>
      <c r="J13" s="4"/>
    </row>
    <row r="14" spans="1:10" x14ac:dyDescent="0.25">
      <c r="A14" s="4">
        <v>8</v>
      </c>
      <c r="B14" s="4" t="s">
        <v>38</v>
      </c>
      <c r="C14" s="4">
        <f>'JUNE 20'!H14:H37</f>
        <v>36500</v>
      </c>
      <c r="D14" s="4"/>
      <c r="E14" s="4">
        <v>5500</v>
      </c>
      <c r="F14" s="4">
        <f t="shared" si="0"/>
        <v>42000</v>
      </c>
      <c r="G14" s="4"/>
      <c r="H14" s="4">
        <f t="shared" si="1"/>
        <v>42000</v>
      </c>
      <c r="I14" s="4"/>
      <c r="J14" s="4"/>
    </row>
    <row r="15" spans="1:10" x14ac:dyDescent="0.25">
      <c r="A15" s="4">
        <v>9</v>
      </c>
      <c r="B15" s="4" t="s">
        <v>60</v>
      </c>
      <c r="C15" s="4">
        <f>'JUNE 20'!H15:H38</f>
        <v>24000</v>
      </c>
      <c r="D15" s="4"/>
      <c r="E15" s="4">
        <v>5500</v>
      </c>
      <c r="F15" s="4">
        <f t="shared" si="0"/>
        <v>29500</v>
      </c>
      <c r="G15" s="4"/>
      <c r="H15" s="4">
        <f t="shared" si="1"/>
        <v>29500</v>
      </c>
      <c r="I15" s="4"/>
      <c r="J15" s="4"/>
    </row>
    <row r="16" spans="1:10" x14ac:dyDescent="0.25">
      <c r="A16" s="4">
        <v>10</v>
      </c>
      <c r="B16" s="28" t="s">
        <v>54</v>
      </c>
      <c r="C16" s="4">
        <f>'JUNE 20'!H16:H39</f>
        <v>29500</v>
      </c>
      <c r="D16" s="4"/>
      <c r="E16" s="4"/>
      <c r="F16" s="4">
        <f t="shared" si="0"/>
        <v>29500</v>
      </c>
      <c r="G16" s="4"/>
      <c r="H16" s="4">
        <f t="shared" si="1"/>
        <v>29500</v>
      </c>
      <c r="I16" s="4"/>
      <c r="J16" s="4"/>
    </row>
    <row r="17" spans="1:10" x14ac:dyDescent="0.25">
      <c r="A17" s="4">
        <v>11</v>
      </c>
      <c r="B17" s="4" t="s">
        <v>40</v>
      </c>
      <c r="C17" s="4">
        <f>'JUNE 20'!H17:H40</f>
        <v>0</v>
      </c>
      <c r="D17" s="4"/>
      <c r="E17" s="4">
        <v>5500</v>
      </c>
      <c r="F17" s="4">
        <f t="shared" si="0"/>
        <v>5500</v>
      </c>
      <c r="G17" s="4"/>
      <c r="H17" s="4">
        <f>F17-G17</f>
        <v>5500</v>
      </c>
      <c r="I17" s="4"/>
      <c r="J17" s="4"/>
    </row>
    <row r="18" spans="1:10" x14ac:dyDescent="0.25">
      <c r="A18" s="4">
        <v>12</v>
      </c>
      <c r="B18" s="5" t="s">
        <v>9</v>
      </c>
      <c r="C18" s="4">
        <f>'JUNE 20'!H18:H41</f>
        <v>0</v>
      </c>
      <c r="D18" s="4"/>
      <c r="E18" s="4"/>
      <c r="F18" s="4">
        <f>C18+D18+E18</f>
        <v>0</v>
      </c>
      <c r="G18" s="4"/>
      <c r="H18" s="4">
        <f t="shared" si="1"/>
        <v>0</v>
      </c>
      <c r="I18" s="4"/>
      <c r="J18" s="4"/>
    </row>
    <row r="19" spans="1:10" x14ac:dyDescent="0.25">
      <c r="A19" s="4">
        <v>13</v>
      </c>
      <c r="B19" s="27" t="s">
        <v>47</v>
      </c>
      <c r="C19" s="4">
        <f>'JUNE 20'!H19:H42</f>
        <v>0</v>
      </c>
      <c r="D19" s="4"/>
      <c r="E19" s="4">
        <v>0</v>
      </c>
      <c r="F19" s="4">
        <f>C19+D19+E19</f>
        <v>0</v>
      </c>
      <c r="G19" s="4"/>
      <c r="H19" s="4">
        <f t="shared" si="1"/>
        <v>0</v>
      </c>
      <c r="I19" s="4"/>
      <c r="J19" s="4"/>
    </row>
    <row r="20" spans="1:10" x14ac:dyDescent="0.25">
      <c r="A20" s="4">
        <v>14</v>
      </c>
      <c r="B20" s="4" t="s">
        <v>41</v>
      </c>
      <c r="C20" s="4">
        <f>'JUNE 20'!H20:H43</f>
        <v>0</v>
      </c>
      <c r="D20" s="4"/>
      <c r="E20" s="4"/>
      <c r="F20" s="4">
        <f t="shared" si="0"/>
        <v>0</v>
      </c>
      <c r="G20" s="4"/>
      <c r="H20" s="4">
        <f t="shared" si="1"/>
        <v>0</v>
      </c>
      <c r="I20" s="4"/>
      <c r="J20" s="4"/>
    </row>
    <row r="21" spans="1:10" x14ac:dyDescent="0.25">
      <c r="A21" s="4">
        <v>15</v>
      </c>
      <c r="B21" s="5" t="s">
        <v>9</v>
      </c>
      <c r="C21" s="4">
        <f>'JUNE 20'!H21:H44</f>
        <v>0</v>
      </c>
      <c r="D21" s="4"/>
      <c r="E21" s="4"/>
      <c r="F21" s="4">
        <f t="shared" si="0"/>
        <v>0</v>
      </c>
      <c r="G21" s="4"/>
      <c r="H21" s="4">
        <f t="shared" si="1"/>
        <v>0</v>
      </c>
      <c r="I21" s="4"/>
      <c r="J21" s="4"/>
    </row>
    <row r="22" spans="1:10" x14ac:dyDescent="0.25">
      <c r="A22" s="4">
        <v>16</v>
      </c>
      <c r="B22" s="28" t="s">
        <v>42</v>
      </c>
      <c r="C22" s="4">
        <f>'JUNE 20'!H22:H45</f>
        <v>1500</v>
      </c>
      <c r="D22" s="4"/>
      <c r="E22" s="4">
        <v>5500</v>
      </c>
      <c r="F22" s="4">
        <f t="shared" si="0"/>
        <v>7000</v>
      </c>
      <c r="G22" s="4"/>
      <c r="H22" s="4">
        <f t="shared" si="1"/>
        <v>7000</v>
      </c>
      <c r="I22" s="4"/>
      <c r="J22" s="4"/>
    </row>
    <row r="23" spans="1:10" x14ac:dyDescent="0.25">
      <c r="A23" s="4">
        <v>17</v>
      </c>
      <c r="B23" s="4" t="s">
        <v>9</v>
      </c>
      <c r="C23" s="4">
        <f>'JUNE 20'!H23:H45</f>
        <v>0</v>
      </c>
      <c r="D23" s="4"/>
      <c r="E23" s="4"/>
      <c r="F23" s="4">
        <f t="shared" si="0"/>
        <v>0</v>
      </c>
      <c r="G23" s="4"/>
      <c r="H23" s="4">
        <f t="shared" si="1"/>
        <v>0</v>
      </c>
      <c r="I23" s="4"/>
      <c r="J23" s="4"/>
    </row>
    <row r="24" spans="1:10" x14ac:dyDescent="0.25">
      <c r="A24" s="4">
        <v>18</v>
      </c>
      <c r="B24" s="4" t="s">
        <v>44</v>
      </c>
      <c r="C24" s="4">
        <f>'JUNE 20'!H24:H45</f>
        <v>0</v>
      </c>
      <c r="D24" s="4"/>
      <c r="E24" s="4"/>
      <c r="F24" s="4">
        <f t="shared" si="0"/>
        <v>0</v>
      </c>
      <c r="G24" s="4"/>
      <c r="H24" s="4">
        <f t="shared" si="1"/>
        <v>0</v>
      </c>
      <c r="I24" s="4"/>
      <c r="J24" s="4"/>
    </row>
    <row r="25" spans="1:10" x14ac:dyDescent="0.25">
      <c r="A25" s="4">
        <v>19</v>
      </c>
      <c r="B25" s="28" t="s">
        <v>9</v>
      </c>
      <c r="C25" s="4">
        <f>'JUNE 20'!H25:H45</f>
        <v>0</v>
      </c>
      <c r="D25" s="4"/>
      <c r="E25" s="4"/>
      <c r="F25" s="4">
        <f t="shared" si="0"/>
        <v>0</v>
      </c>
      <c r="G25" s="4"/>
      <c r="H25" s="4">
        <f t="shared" si="1"/>
        <v>0</v>
      </c>
      <c r="I25" s="4"/>
      <c r="J25" s="4"/>
    </row>
    <row r="26" spans="1:10" x14ac:dyDescent="0.25">
      <c r="A26" s="4">
        <v>20</v>
      </c>
      <c r="B26" s="5" t="s">
        <v>9</v>
      </c>
      <c r="C26" s="4">
        <f>'JUNE 20'!H26:H45</f>
        <v>0</v>
      </c>
      <c r="D26" s="4"/>
      <c r="E26" s="4"/>
      <c r="F26" s="4">
        <f t="shared" si="0"/>
        <v>0</v>
      </c>
      <c r="G26" s="4"/>
      <c r="H26" s="4">
        <f t="shared" si="1"/>
        <v>0</v>
      </c>
      <c r="I26" s="4"/>
      <c r="J26" s="4"/>
    </row>
    <row r="27" spans="1:10" x14ac:dyDescent="0.25">
      <c r="A27" s="4">
        <v>21</v>
      </c>
      <c r="B27" s="4" t="s">
        <v>9</v>
      </c>
      <c r="C27" s="4">
        <f>'JUNE 20'!H27:H45</f>
        <v>0</v>
      </c>
      <c r="D27" s="4"/>
      <c r="E27" s="4"/>
      <c r="F27" s="4">
        <f t="shared" si="0"/>
        <v>0</v>
      </c>
      <c r="G27" s="4"/>
      <c r="H27" s="4">
        <f t="shared" si="1"/>
        <v>0</v>
      </c>
      <c r="I27" s="4"/>
      <c r="J27" s="4"/>
    </row>
    <row r="28" spans="1:10" x14ac:dyDescent="0.25">
      <c r="A28" s="4">
        <v>22</v>
      </c>
      <c r="B28" s="4" t="s">
        <v>46</v>
      </c>
      <c r="C28" s="4">
        <f>'JUNE 20'!H28:H46</f>
        <v>50000</v>
      </c>
      <c r="D28" s="4"/>
      <c r="E28" s="4">
        <v>5500</v>
      </c>
      <c r="F28" s="4">
        <f t="shared" si="0"/>
        <v>55500</v>
      </c>
      <c r="G28" s="4"/>
      <c r="H28" s="4">
        <f t="shared" si="1"/>
        <v>55500</v>
      </c>
      <c r="I28" s="4"/>
      <c r="J28" s="4"/>
    </row>
    <row r="29" spans="1:10" x14ac:dyDescent="0.25">
      <c r="A29" s="3"/>
      <c r="B29" s="3" t="s">
        <v>10</v>
      </c>
      <c r="C29" s="4">
        <f>SUM(C5:C28)</f>
        <v>193500</v>
      </c>
      <c r="D29" s="3">
        <f>SUM(D5:D28)</f>
        <v>0</v>
      </c>
      <c r="E29" s="3">
        <f>SUM(E5:E28)</f>
        <v>38500</v>
      </c>
      <c r="F29" s="4">
        <f>C29+D29+E29</f>
        <v>232000</v>
      </c>
      <c r="G29" s="3">
        <f>SUM(G5:G28)</f>
        <v>0</v>
      </c>
      <c r="H29" s="4">
        <f>F29-G29</f>
        <v>232000</v>
      </c>
      <c r="I29" s="4">
        <f>SUM(I5:I28)</f>
        <v>0</v>
      </c>
      <c r="J29" s="3">
        <f>SUM(J5:J28)</f>
        <v>0</v>
      </c>
    </row>
    <row r="30" spans="1:10" x14ac:dyDescent="0.25">
      <c r="C30" s="8"/>
      <c r="D30" s="7" t="s">
        <v>11</v>
      </c>
      <c r="E30" s="10"/>
      <c r="F30" s="11"/>
      <c r="G30" s="12"/>
      <c r="H30" s="11">
        <f>H29-C29-G27-G25-G24-G23-G16-G14-G11</f>
        <v>38500</v>
      </c>
    </row>
    <row r="31" spans="1:10" x14ac:dyDescent="0.25">
      <c r="B31" s="1" t="s">
        <v>12</v>
      </c>
      <c r="C31" s="1"/>
      <c r="D31" s="1"/>
      <c r="E31" s="13"/>
      <c r="F31" s="1" t="s">
        <v>13</v>
      </c>
      <c r="G31" s="14"/>
      <c r="H31" s="14"/>
    </row>
    <row r="32" spans="1:10" x14ac:dyDescent="0.25">
      <c r="B32" s="3" t="s">
        <v>14</v>
      </c>
      <c r="C32" s="3" t="s">
        <v>15</v>
      </c>
      <c r="D32" s="3" t="s">
        <v>16</v>
      </c>
      <c r="E32" s="3" t="s">
        <v>17</v>
      </c>
      <c r="F32" s="3" t="s">
        <v>14</v>
      </c>
      <c r="G32" s="3" t="s">
        <v>15</v>
      </c>
      <c r="H32" s="3" t="s">
        <v>16</v>
      </c>
      <c r="I32" s="3" t="s">
        <v>17</v>
      </c>
    </row>
    <row r="33" spans="2:9" x14ac:dyDescent="0.25">
      <c r="B33" s="15" t="s">
        <v>95</v>
      </c>
      <c r="C33" s="16"/>
      <c r="D33" s="15"/>
      <c r="E33" s="15"/>
      <c r="F33" s="15" t="s">
        <v>95</v>
      </c>
      <c r="G33" s="16">
        <f>G29</f>
        <v>0</v>
      </c>
      <c r="H33" s="15"/>
      <c r="I33" s="15"/>
    </row>
    <row r="34" spans="2:9" x14ac:dyDescent="0.25">
      <c r="B34" s="15" t="s">
        <v>3</v>
      </c>
      <c r="C34" s="16">
        <f>'JUNE 20'!I46</f>
        <v>1</v>
      </c>
      <c r="D34" s="15"/>
      <c r="E34" s="15"/>
      <c r="F34" s="15" t="s">
        <v>3</v>
      </c>
      <c r="G34" s="16">
        <f>'JUNE 20'!I46</f>
        <v>1</v>
      </c>
      <c r="H34" s="15"/>
      <c r="I34" s="15"/>
    </row>
    <row r="35" spans="2:9" x14ac:dyDescent="0.25">
      <c r="B35" s="17" t="s">
        <v>4</v>
      </c>
      <c r="C35" s="4">
        <f>D29</f>
        <v>0</v>
      </c>
      <c r="D35" s="4"/>
      <c r="E35" s="4"/>
      <c r="F35" s="17"/>
      <c r="G35" s="4"/>
      <c r="H35" s="15"/>
    </row>
    <row r="36" spans="2:9" x14ac:dyDescent="0.25">
      <c r="B36" s="17" t="s">
        <v>82</v>
      </c>
      <c r="C36" s="4">
        <f>J29</f>
        <v>0</v>
      </c>
      <c r="D36" s="4"/>
      <c r="E36" s="4"/>
      <c r="F36" s="17" t="s">
        <v>82</v>
      </c>
      <c r="G36" s="4">
        <f>J29</f>
        <v>0</v>
      </c>
      <c r="H36" s="15"/>
      <c r="I36" s="15"/>
    </row>
    <row r="37" spans="2:9" x14ac:dyDescent="0.25">
      <c r="B37" s="17"/>
      <c r="C37" s="4"/>
      <c r="D37" s="4"/>
      <c r="E37" s="4"/>
      <c r="F37" s="17"/>
      <c r="G37" s="4"/>
      <c r="H37" s="15"/>
      <c r="I37" s="15"/>
    </row>
    <row r="38" spans="2:9" x14ac:dyDescent="0.25">
      <c r="B38" s="15" t="s">
        <v>20</v>
      </c>
      <c r="C38" s="18">
        <v>0.08</v>
      </c>
      <c r="D38" s="16">
        <f>C38*C33</f>
        <v>0</v>
      </c>
      <c r="E38" s="15"/>
      <c r="F38" s="15" t="s">
        <v>20</v>
      </c>
      <c r="G38" s="18">
        <v>0.08</v>
      </c>
      <c r="H38" s="16"/>
      <c r="I38" s="16"/>
    </row>
    <row r="39" spans="2:9" x14ac:dyDescent="0.25">
      <c r="B39" s="19" t="s">
        <v>21</v>
      </c>
      <c r="C39" s="3" t="s">
        <v>22</v>
      </c>
      <c r="D39" s="3"/>
      <c r="E39" s="3"/>
      <c r="F39" s="19" t="s">
        <v>21</v>
      </c>
      <c r="G39" s="20"/>
      <c r="H39" s="3"/>
      <c r="I39" s="3"/>
    </row>
    <row r="40" spans="2:9" x14ac:dyDescent="0.25">
      <c r="B40" s="21" t="s">
        <v>23</v>
      </c>
      <c r="C40" s="22">
        <v>0.3</v>
      </c>
      <c r="D40" s="4">
        <f>C40*D12</f>
        <v>0</v>
      </c>
      <c r="E40" s="4"/>
      <c r="F40" s="21" t="s">
        <v>23</v>
      </c>
      <c r="G40" s="22">
        <v>0.3</v>
      </c>
      <c r="H40" s="4">
        <f>D40</f>
        <v>0</v>
      </c>
      <c r="I40" s="4"/>
    </row>
    <row r="41" spans="2:9" x14ac:dyDescent="0.25">
      <c r="B41" s="23"/>
      <c r="C41" s="4"/>
      <c r="D41" s="4"/>
      <c r="E41" s="24"/>
      <c r="F41" s="23"/>
      <c r="G41" s="4"/>
      <c r="H41" s="4"/>
      <c r="I41" s="4"/>
    </row>
    <row r="42" spans="2:9" x14ac:dyDescent="0.25">
      <c r="B42" s="4" t="s">
        <v>82</v>
      </c>
      <c r="C42" s="22"/>
      <c r="D42" s="4">
        <v>10000</v>
      </c>
      <c r="E42" s="4"/>
      <c r="F42" s="4" t="s">
        <v>82</v>
      </c>
      <c r="G42" s="22"/>
      <c r="H42" s="4">
        <v>10000</v>
      </c>
      <c r="I42" s="4"/>
    </row>
    <row r="43" spans="2:9" x14ac:dyDescent="0.25">
      <c r="B43" s="24" t="s">
        <v>98</v>
      </c>
      <c r="C43" s="15"/>
      <c r="D43" s="15">
        <v>4875</v>
      </c>
      <c r="E43" s="15"/>
      <c r="F43" s="24" t="s">
        <v>97</v>
      </c>
      <c r="G43" s="15"/>
      <c r="H43" s="15">
        <v>4875</v>
      </c>
      <c r="I43" s="15"/>
    </row>
    <row r="44" spans="2:9" x14ac:dyDescent="0.25">
      <c r="B44" s="24" t="s">
        <v>99</v>
      </c>
      <c r="C44" s="15"/>
      <c r="D44" s="15">
        <v>6500</v>
      </c>
      <c r="E44" s="15"/>
      <c r="F44" s="24" t="s">
        <v>99</v>
      </c>
      <c r="G44" s="15"/>
      <c r="H44" s="15">
        <v>6500</v>
      </c>
      <c r="I44" s="15"/>
    </row>
    <row r="45" spans="2:9" x14ac:dyDescent="0.25">
      <c r="B45" s="24" t="s">
        <v>100</v>
      </c>
      <c r="C45" s="15"/>
      <c r="D45" s="15">
        <v>4500</v>
      </c>
      <c r="E45" s="15"/>
      <c r="F45" s="24" t="s">
        <v>100</v>
      </c>
      <c r="G45" s="15"/>
      <c r="H45" s="15">
        <v>4500</v>
      </c>
      <c r="I45" s="15"/>
    </row>
    <row r="46" spans="2:9" x14ac:dyDescent="0.25">
      <c r="B46" s="24" t="s">
        <v>101</v>
      </c>
      <c r="C46" s="15"/>
      <c r="D46" s="15">
        <f>1200+900</f>
        <v>2100</v>
      </c>
      <c r="E46" s="15"/>
      <c r="F46" s="24" t="s">
        <v>102</v>
      </c>
      <c r="G46" s="15"/>
      <c r="H46" s="15">
        <f>1200+900</f>
        <v>2100</v>
      </c>
      <c r="I46" s="15"/>
    </row>
    <row r="47" spans="2:9" x14ac:dyDescent="0.25">
      <c r="B47" s="24" t="s">
        <v>103</v>
      </c>
      <c r="C47" s="15"/>
      <c r="D47" s="15">
        <f>1500</f>
        <v>1500</v>
      </c>
      <c r="E47" s="15"/>
      <c r="F47" s="24" t="s">
        <v>103</v>
      </c>
      <c r="G47" s="15"/>
      <c r="H47" s="15">
        <f>1500</f>
        <v>1500</v>
      </c>
      <c r="I47" s="15"/>
    </row>
    <row r="48" spans="2:9" x14ac:dyDescent="0.25">
      <c r="B48" s="25" t="s">
        <v>24</v>
      </c>
      <c r="C48" s="20">
        <f>C33+C34+C35+C36+C37-D38</f>
        <v>1</v>
      </c>
      <c r="D48" s="26">
        <f>SUM(D40:D47)</f>
        <v>29475</v>
      </c>
      <c r="E48" s="20">
        <f>C48-D48</f>
        <v>-29474</v>
      </c>
      <c r="F48" s="25" t="s">
        <v>24</v>
      </c>
      <c r="G48" s="20">
        <f>G33+G34+G35+G36+G37-H38</f>
        <v>1</v>
      </c>
      <c r="H48" s="20">
        <f>SUM(H40:H47)</f>
        <v>29475</v>
      </c>
      <c r="I48" s="20">
        <f>G48-H48</f>
        <v>-29474</v>
      </c>
    </row>
    <row r="49" spans="2:7" x14ac:dyDescent="0.25">
      <c r="B49" t="s">
        <v>25</v>
      </c>
      <c r="D49" t="s">
        <v>26</v>
      </c>
      <c r="G49" t="s">
        <v>27</v>
      </c>
    </row>
    <row r="50" spans="2:7" x14ac:dyDescent="0.25">
      <c r="B50" t="s">
        <v>28</v>
      </c>
      <c r="D50" t="s">
        <v>29</v>
      </c>
      <c r="G50" t="s">
        <v>88</v>
      </c>
    </row>
  </sheetData>
  <pageMargins left="0.7" right="0.7" top="0.75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13" workbookViewId="0">
      <selection activeCell="N32" sqref="N32"/>
    </sheetView>
  </sheetViews>
  <sheetFormatPr defaultRowHeight="15" x14ac:dyDescent="0.25"/>
  <cols>
    <col min="1" max="1" width="3" customWidth="1"/>
    <col min="2" max="2" width="14.5703125" customWidth="1"/>
    <col min="6" max="6" width="9.140625" customWidth="1"/>
    <col min="7" max="7" width="9.5703125" bestFit="1" customWidth="1"/>
  </cols>
  <sheetData>
    <row r="1" spans="1:10" x14ac:dyDescent="0.25">
      <c r="D1" s="1" t="s">
        <v>30</v>
      </c>
      <c r="E1" s="1"/>
      <c r="F1" s="1"/>
      <c r="G1" s="1"/>
    </row>
    <row r="2" spans="1:10" x14ac:dyDescent="0.25">
      <c r="D2" s="1" t="s">
        <v>0</v>
      </c>
      <c r="E2" s="1"/>
      <c r="F2" s="1"/>
      <c r="G2" s="1"/>
    </row>
    <row r="3" spans="1:10" x14ac:dyDescent="0.25">
      <c r="D3" s="1" t="s">
        <v>106</v>
      </c>
      <c r="E3" s="1"/>
      <c r="F3" s="2"/>
      <c r="G3" s="1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31</v>
      </c>
      <c r="J4" s="3" t="s">
        <v>93</v>
      </c>
    </row>
    <row r="5" spans="1:10" x14ac:dyDescent="0.25">
      <c r="A5" s="4" t="s">
        <v>51</v>
      </c>
      <c r="B5" s="4" t="s">
        <v>50</v>
      </c>
      <c r="C5" s="4">
        <f>'JULY 20'!H5:H29</f>
        <v>33500</v>
      </c>
      <c r="D5" s="4"/>
      <c r="E5" s="4"/>
      <c r="F5" s="4">
        <f>C5+D5+E5</f>
        <v>33500</v>
      </c>
      <c r="G5" s="4"/>
      <c r="H5" s="4">
        <f>F5-G5</f>
        <v>33500</v>
      </c>
      <c r="I5" s="4"/>
      <c r="J5" s="4"/>
    </row>
    <row r="6" spans="1:10" x14ac:dyDescent="0.25">
      <c r="A6" s="4" t="s">
        <v>52</v>
      </c>
      <c r="B6" s="4" t="s">
        <v>9</v>
      </c>
      <c r="C6" s="4">
        <f>'JULY 20'!H6:H30</f>
        <v>0</v>
      </c>
      <c r="D6" s="4"/>
      <c r="E6" s="4"/>
      <c r="F6" s="4"/>
      <c r="G6" s="4"/>
      <c r="H6" s="4"/>
      <c r="I6" s="4"/>
      <c r="J6" s="4"/>
    </row>
    <row r="7" spans="1:10" x14ac:dyDescent="0.25">
      <c r="A7" s="4">
        <v>1</v>
      </c>
      <c r="B7" s="4" t="s">
        <v>49</v>
      </c>
      <c r="C7" s="4">
        <f>'JULY 20'!H7:H31</f>
        <v>5500</v>
      </c>
      <c r="D7" s="4"/>
      <c r="E7" s="4"/>
      <c r="F7" s="4">
        <f t="shared" ref="F7:F28" si="0">C7+D7+E7</f>
        <v>5500</v>
      </c>
      <c r="G7" s="4"/>
      <c r="H7" s="4">
        <f t="shared" ref="H7:H28" si="1">F7-G7</f>
        <v>5500</v>
      </c>
      <c r="I7" s="4"/>
      <c r="J7" s="4"/>
    </row>
    <row r="8" spans="1:10" x14ac:dyDescent="0.25">
      <c r="A8" s="4">
        <v>2</v>
      </c>
      <c r="B8" s="4" t="s">
        <v>33</v>
      </c>
      <c r="C8" s="4">
        <f>'JULY 20'!H8:H32</f>
        <v>12500</v>
      </c>
      <c r="D8" s="4"/>
      <c r="E8" s="4"/>
      <c r="F8" s="4">
        <f t="shared" si="0"/>
        <v>12500</v>
      </c>
      <c r="G8" s="4"/>
      <c r="H8" s="4">
        <f>F8-G8</f>
        <v>12500</v>
      </c>
      <c r="I8" s="4"/>
      <c r="J8" s="4"/>
    </row>
    <row r="9" spans="1:10" x14ac:dyDescent="0.25">
      <c r="A9" s="4">
        <v>3</v>
      </c>
      <c r="B9" s="4" t="s">
        <v>34</v>
      </c>
      <c r="C9" s="4">
        <f>'JULY 20'!H9:H33</f>
        <v>10500</v>
      </c>
      <c r="D9" s="4"/>
      <c r="E9" s="4"/>
      <c r="F9" s="4">
        <f t="shared" si="0"/>
        <v>10500</v>
      </c>
      <c r="G9" s="4"/>
      <c r="H9" s="4">
        <f>F9-G9</f>
        <v>10500</v>
      </c>
      <c r="I9" s="4"/>
      <c r="J9" s="4"/>
    </row>
    <row r="10" spans="1:10" x14ac:dyDescent="0.25">
      <c r="A10" s="4">
        <v>4</v>
      </c>
      <c r="B10" s="28" t="s">
        <v>35</v>
      </c>
      <c r="C10" s="4">
        <f>'JULY 20'!H10:H34</f>
        <v>0</v>
      </c>
      <c r="D10" s="4"/>
      <c r="E10" s="4"/>
      <c r="F10" s="4">
        <f t="shared" si="0"/>
        <v>0</v>
      </c>
      <c r="G10" s="4"/>
      <c r="H10" s="4">
        <f t="shared" si="1"/>
        <v>0</v>
      </c>
      <c r="I10" s="4"/>
      <c r="J10" s="4"/>
    </row>
    <row r="11" spans="1:10" x14ac:dyDescent="0.25">
      <c r="A11" s="4">
        <v>5</v>
      </c>
      <c r="B11" s="4" t="s">
        <v>9</v>
      </c>
      <c r="C11" s="4">
        <f>'JULY 20'!H11:H35</f>
        <v>0</v>
      </c>
      <c r="D11" s="4"/>
      <c r="E11" s="4"/>
      <c r="F11" s="4">
        <f t="shared" si="0"/>
        <v>0</v>
      </c>
      <c r="G11" s="4"/>
      <c r="H11" s="4">
        <f>F11-G11</f>
        <v>0</v>
      </c>
      <c r="I11" s="4"/>
      <c r="J11" s="4"/>
    </row>
    <row r="12" spans="1:10" x14ac:dyDescent="0.25">
      <c r="A12" s="4">
        <v>6</v>
      </c>
      <c r="B12" s="28" t="s">
        <v>78</v>
      </c>
      <c r="C12" s="4">
        <f>'JULY 20'!H12:H36</f>
        <v>1000</v>
      </c>
      <c r="D12" s="4"/>
      <c r="E12" s="4"/>
      <c r="F12" s="4">
        <f t="shared" si="0"/>
        <v>1000</v>
      </c>
      <c r="G12" s="4"/>
      <c r="H12" s="4">
        <f t="shared" si="1"/>
        <v>1000</v>
      </c>
      <c r="I12" s="4"/>
      <c r="J12" s="4"/>
    </row>
    <row r="13" spans="1:10" x14ac:dyDescent="0.25">
      <c r="A13" s="4">
        <v>7</v>
      </c>
      <c r="B13" s="6" t="s">
        <v>9</v>
      </c>
      <c r="C13" s="4">
        <f>'JULY 20'!H13:H37</f>
        <v>0</v>
      </c>
      <c r="D13" s="4"/>
      <c r="E13" s="4"/>
      <c r="F13" s="4">
        <f t="shared" si="0"/>
        <v>0</v>
      </c>
      <c r="G13" s="4"/>
      <c r="H13" s="4">
        <f t="shared" si="1"/>
        <v>0</v>
      </c>
      <c r="I13" s="4"/>
      <c r="J13" s="4"/>
    </row>
    <row r="14" spans="1:10" x14ac:dyDescent="0.25">
      <c r="A14" s="4">
        <v>8</v>
      </c>
      <c r="B14" s="4" t="s">
        <v>38</v>
      </c>
      <c r="C14" s="4">
        <f>'JULY 20'!H14:H38</f>
        <v>42000</v>
      </c>
      <c r="D14" s="4"/>
      <c r="E14" s="4"/>
      <c r="F14" s="4">
        <f t="shared" si="0"/>
        <v>42000</v>
      </c>
      <c r="G14" s="4"/>
      <c r="H14" s="4">
        <f t="shared" si="1"/>
        <v>42000</v>
      </c>
      <c r="I14" s="4"/>
      <c r="J14" s="4"/>
    </row>
    <row r="15" spans="1:10" x14ac:dyDescent="0.25">
      <c r="A15" s="4">
        <v>9</v>
      </c>
      <c r="B15" s="4" t="s">
        <v>60</v>
      </c>
      <c r="C15" s="4">
        <f>'JULY 20'!H15:H39</f>
        <v>29500</v>
      </c>
      <c r="D15" s="4"/>
      <c r="E15" s="4"/>
      <c r="F15" s="4">
        <f t="shared" si="0"/>
        <v>29500</v>
      </c>
      <c r="G15" s="4"/>
      <c r="H15" s="4">
        <f t="shared" si="1"/>
        <v>29500</v>
      </c>
      <c r="I15" s="4"/>
      <c r="J15" s="4"/>
    </row>
    <row r="16" spans="1:10" x14ac:dyDescent="0.25">
      <c r="A16" s="4">
        <v>10</v>
      </c>
      <c r="B16" s="28" t="s">
        <v>54</v>
      </c>
      <c r="C16" s="4">
        <f>'JULY 20'!H16:H40</f>
        <v>29500</v>
      </c>
      <c r="D16" s="4"/>
      <c r="E16" s="4"/>
      <c r="F16" s="4">
        <f t="shared" si="0"/>
        <v>29500</v>
      </c>
      <c r="G16" s="4"/>
      <c r="H16" s="4">
        <f t="shared" si="1"/>
        <v>29500</v>
      </c>
      <c r="I16" s="4"/>
      <c r="J16" s="4"/>
    </row>
    <row r="17" spans="1:18" x14ac:dyDescent="0.25">
      <c r="A17" s="4">
        <v>11</v>
      </c>
      <c r="B17" s="4" t="s">
        <v>40</v>
      </c>
      <c r="C17" s="4">
        <f>'JULY 20'!H17:H41</f>
        <v>5500</v>
      </c>
      <c r="D17" s="4"/>
      <c r="E17" s="4"/>
      <c r="F17" s="4">
        <f t="shared" si="0"/>
        <v>5500</v>
      </c>
      <c r="G17" s="4"/>
      <c r="H17" s="4">
        <f>F17-G17</f>
        <v>5500</v>
      </c>
      <c r="I17" s="4"/>
      <c r="J17" s="4"/>
    </row>
    <row r="18" spans="1:18" x14ac:dyDescent="0.25">
      <c r="A18" s="4">
        <v>12</v>
      </c>
      <c r="B18" s="5" t="s">
        <v>9</v>
      </c>
      <c r="C18" s="4">
        <f>'JULY 20'!H18:H42</f>
        <v>0</v>
      </c>
      <c r="D18" s="4"/>
      <c r="E18" s="4"/>
      <c r="F18" s="4">
        <f>C18+D18+E18</f>
        <v>0</v>
      </c>
      <c r="G18" s="4"/>
      <c r="H18" s="4">
        <f t="shared" si="1"/>
        <v>0</v>
      </c>
      <c r="I18" s="4"/>
      <c r="J18" s="4"/>
    </row>
    <row r="19" spans="1:18" x14ac:dyDescent="0.25">
      <c r="A19" s="4">
        <v>13</v>
      </c>
      <c r="B19" s="27" t="s">
        <v>47</v>
      </c>
      <c r="C19" s="4">
        <f>'JULY 20'!H19:H43</f>
        <v>0</v>
      </c>
      <c r="D19" s="4"/>
      <c r="E19" s="4"/>
      <c r="F19" s="4">
        <f>C19+D19+E19</f>
        <v>0</v>
      </c>
      <c r="G19" s="4"/>
      <c r="H19" s="4">
        <f t="shared" si="1"/>
        <v>0</v>
      </c>
      <c r="I19" s="4"/>
      <c r="J19" s="4"/>
    </row>
    <row r="20" spans="1:18" x14ac:dyDescent="0.25">
      <c r="A20" s="4">
        <v>14</v>
      </c>
      <c r="B20" s="4" t="s">
        <v>41</v>
      </c>
      <c r="C20" s="4">
        <f>'JULY 20'!H20:H44</f>
        <v>0</v>
      </c>
      <c r="D20" s="4"/>
      <c r="E20" s="4"/>
      <c r="F20" s="4">
        <f t="shared" si="0"/>
        <v>0</v>
      </c>
      <c r="G20" s="4"/>
      <c r="H20" s="4">
        <f t="shared" si="1"/>
        <v>0</v>
      </c>
      <c r="I20" s="4"/>
      <c r="J20" s="4"/>
    </row>
    <row r="21" spans="1:18" x14ac:dyDescent="0.25">
      <c r="A21" s="4">
        <v>15</v>
      </c>
      <c r="B21" s="5" t="s">
        <v>9</v>
      </c>
      <c r="C21" s="4">
        <f>'JULY 20'!H21:H45</f>
        <v>0</v>
      </c>
      <c r="D21" s="4"/>
      <c r="E21" s="4"/>
      <c r="F21" s="4">
        <f t="shared" si="0"/>
        <v>0</v>
      </c>
      <c r="G21" s="4"/>
      <c r="H21" s="4">
        <f t="shared" si="1"/>
        <v>0</v>
      </c>
      <c r="I21" s="4"/>
      <c r="J21" s="4"/>
    </row>
    <row r="22" spans="1:18" x14ac:dyDescent="0.25">
      <c r="A22" s="4">
        <v>16</v>
      </c>
      <c r="B22" s="28" t="s">
        <v>42</v>
      </c>
      <c r="C22" s="4">
        <f>'JULY 20'!H22:H46</f>
        <v>7000</v>
      </c>
      <c r="D22" s="4"/>
      <c r="E22" s="4"/>
      <c r="F22" s="4">
        <f t="shared" si="0"/>
        <v>7000</v>
      </c>
      <c r="G22" s="4"/>
      <c r="H22" s="4">
        <f t="shared" si="1"/>
        <v>7000</v>
      </c>
      <c r="I22" s="4"/>
      <c r="J22" s="4"/>
    </row>
    <row r="23" spans="1:18" x14ac:dyDescent="0.25">
      <c r="A23" s="4">
        <v>17</v>
      </c>
      <c r="B23" s="4" t="s">
        <v>9</v>
      </c>
      <c r="C23" s="4">
        <f>'JULY 20'!H23:H47</f>
        <v>0</v>
      </c>
      <c r="D23" s="4"/>
      <c r="E23" s="4"/>
      <c r="F23" s="4">
        <f t="shared" si="0"/>
        <v>0</v>
      </c>
      <c r="G23" s="4"/>
      <c r="H23" s="4">
        <f t="shared" si="1"/>
        <v>0</v>
      </c>
      <c r="I23" s="4"/>
      <c r="J23" s="4"/>
    </row>
    <row r="24" spans="1:18" x14ac:dyDescent="0.25">
      <c r="A24" s="4">
        <v>18</v>
      </c>
      <c r="B24" s="4" t="s">
        <v>44</v>
      </c>
      <c r="C24" s="4">
        <f>'JULY 20'!H24:H48</f>
        <v>0</v>
      </c>
      <c r="D24" s="4"/>
      <c r="E24" s="4"/>
      <c r="F24" s="4">
        <f t="shared" si="0"/>
        <v>0</v>
      </c>
      <c r="G24" s="4"/>
      <c r="H24" s="4">
        <f t="shared" si="1"/>
        <v>0</v>
      </c>
      <c r="I24" s="4"/>
      <c r="J24" s="4"/>
    </row>
    <row r="25" spans="1:18" x14ac:dyDescent="0.25">
      <c r="A25" s="4">
        <v>19</v>
      </c>
      <c r="B25" s="28" t="s">
        <v>9</v>
      </c>
      <c r="C25" s="4">
        <f>'JULY 20'!H25:H49</f>
        <v>0</v>
      </c>
      <c r="D25" s="4"/>
      <c r="E25" s="4"/>
      <c r="F25" s="4">
        <f t="shared" si="0"/>
        <v>0</v>
      </c>
      <c r="G25" s="4"/>
      <c r="H25" s="4">
        <f t="shared" si="1"/>
        <v>0</v>
      </c>
      <c r="I25" s="4"/>
      <c r="J25" s="4"/>
    </row>
    <row r="26" spans="1:18" x14ac:dyDescent="0.25">
      <c r="A26" s="4">
        <v>20</v>
      </c>
      <c r="B26" s="5" t="s">
        <v>9</v>
      </c>
      <c r="C26" s="4">
        <f>'JULY 20'!H26:H50</f>
        <v>0</v>
      </c>
      <c r="D26" s="4"/>
      <c r="E26" s="4"/>
      <c r="F26" s="4">
        <f t="shared" si="0"/>
        <v>0</v>
      </c>
      <c r="G26" s="4"/>
      <c r="H26" s="4">
        <f t="shared" si="1"/>
        <v>0</v>
      </c>
      <c r="I26" s="4"/>
      <c r="J26" s="4"/>
    </row>
    <row r="27" spans="1:18" x14ac:dyDescent="0.25">
      <c r="A27" s="4">
        <v>21</v>
      </c>
      <c r="B27" s="4" t="s">
        <v>9</v>
      </c>
      <c r="C27" s="4">
        <f>'JULY 20'!H27:H51</f>
        <v>0</v>
      </c>
      <c r="D27" s="4"/>
      <c r="E27" s="4"/>
      <c r="F27" s="4">
        <f t="shared" si="0"/>
        <v>0</v>
      </c>
      <c r="G27" s="4"/>
      <c r="H27" s="4">
        <f t="shared" si="1"/>
        <v>0</v>
      </c>
      <c r="I27" s="4"/>
      <c r="J27" s="4"/>
    </row>
    <row r="28" spans="1:18" x14ac:dyDescent="0.25">
      <c r="A28" s="4">
        <v>22</v>
      </c>
      <c r="B28" s="4" t="s">
        <v>46</v>
      </c>
      <c r="C28" s="4">
        <f>'JULY 20'!H28:H52</f>
        <v>55500</v>
      </c>
      <c r="D28" s="4"/>
      <c r="E28" s="4"/>
      <c r="F28" s="4">
        <f t="shared" si="0"/>
        <v>55500</v>
      </c>
      <c r="G28" s="4"/>
      <c r="H28" s="4">
        <f t="shared" si="1"/>
        <v>55500</v>
      </c>
      <c r="I28" s="4"/>
      <c r="J28" s="4"/>
    </row>
    <row r="29" spans="1:18" x14ac:dyDescent="0.25">
      <c r="A29" s="3"/>
      <c r="B29" s="3" t="s">
        <v>10</v>
      </c>
      <c r="C29" s="4">
        <f>SUM(C5:C28)</f>
        <v>232000</v>
      </c>
      <c r="D29" s="3">
        <f>SUM(D5:D28)</f>
        <v>0</v>
      </c>
      <c r="E29" s="3">
        <f>SUM(E5:E28)</f>
        <v>0</v>
      </c>
      <c r="F29" s="4">
        <f>C29+D29+E29</f>
        <v>232000</v>
      </c>
      <c r="G29" s="3">
        <f>SUM(G5:G28)</f>
        <v>0</v>
      </c>
      <c r="H29" s="4">
        <f>F29-G29</f>
        <v>232000</v>
      </c>
      <c r="I29" s="4">
        <f>SUM(I5:I28)</f>
        <v>0</v>
      </c>
      <c r="J29" s="3">
        <f>SUM(J5:J28)</f>
        <v>0</v>
      </c>
    </row>
    <row r="30" spans="1:18" x14ac:dyDescent="0.25">
      <c r="C30" s="8"/>
      <c r="D30" s="7" t="s">
        <v>11</v>
      </c>
      <c r="E30" s="10"/>
      <c r="F30" s="11"/>
      <c r="G30" s="12"/>
      <c r="H30" s="11">
        <f>H29-C29-G27-G25-G24-G23-G16-G14-G11</f>
        <v>0</v>
      </c>
    </row>
    <row r="31" spans="1:18" x14ac:dyDescent="0.25">
      <c r="B31" s="1" t="s">
        <v>12</v>
      </c>
      <c r="C31" s="1"/>
      <c r="D31" s="1"/>
      <c r="E31" s="13"/>
      <c r="F31" s="1" t="s">
        <v>13</v>
      </c>
      <c r="G31" s="14"/>
      <c r="H31" s="14"/>
      <c r="R31" s="18"/>
    </row>
    <row r="32" spans="1:18" x14ac:dyDescent="0.25">
      <c r="B32" s="3" t="s">
        <v>14</v>
      </c>
      <c r="C32" s="3" t="s">
        <v>15</v>
      </c>
      <c r="D32" s="3" t="s">
        <v>16</v>
      </c>
      <c r="E32" s="3" t="s">
        <v>17</v>
      </c>
      <c r="F32" s="3" t="s">
        <v>14</v>
      </c>
      <c r="G32" s="3" t="s">
        <v>15</v>
      </c>
      <c r="H32" s="3" t="s">
        <v>16</v>
      </c>
      <c r="I32" s="3" t="s">
        <v>17</v>
      </c>
      <c r="N32" s="18"/>
    </row>
    <row r="33" spans="2:10" x14ac:dyDescent="0.25">
      <c r="B33" s="15" t="s">
        <v>104</v>
      </c>
      <c r="C33" s="16">
        <f>E29</f>
        <v>0</v>
      </c>
      <c r="D33" s="15"/>
      <c r="E33" s="15"/>
      <c r="F33" s="15" t="s">
        <v>104</v>
      </c>
      <c r="G33" s="16">
        <f>G29</f>
        <v>0</v>
      </c>
      <c r="H33" s="15"/>
      <c r="I33" s="15"/>
    </row>
    <row r="34" spans="2:10" x14ac:dyDescent="0.25">
      <c r="B34" s="15" t="s">
        <v>3</v>
      </c>
      <c r="C34" s="16">
        <f>'JULY 20'!E48</f>
        <v>-29474</v>
      </c>
      <c r="D34" s="15"/>
      <c r="E34" s="15"/>
      <c r="F34" s="15" t="s">
        <v>3</v>
      </c>
      <c r="G34" s="16">
        <f>'JULY 20'!I48</f>
        <v>-29474</v>
      </c>
      <c r="H34" s="15"/>
      <c r="I34" s="15"/>
    </row>
    <row r="35" spans="2:10" x14ac:dyDescent="0.25">
      <c r="B35" s="17" t="s">
        <v>4</v>
      </c>
      <c r="C35" s="4">
        <f>D29</f>
        <v>0</v>
      </c>
      <c r="D35" s="4"/>
      <c r="E35" s="4"/>
      <c r="F35" s="17"/>
      <c r="G35" s="4"/>
      <c r="H35" s="15"/>
    </row>
    <row r="36" spans="2:10" x14ac:dyDescent="0.25">
      <c r="B36" s="17" t="s">
        <v>82</v>
      </c>
      <c r="C36" s="4">
        <f>J29</f>
        <v>0</v>
      </c>
      <c r="D36" s="4"/>
      <c r="E36" s="4"/>
      <c r="F36" s="17" t="s">
        <v>82</v>
      </c>
      <c r="G36" s="4">
        <f>J29</f>
        <v>0</v>
      </c>
      <c r="H36" s="15"/>
      <c r="I36" s="15"/>
    </row>
    <row r="37" spans="2:10" x14ac:dyDescent="0.25">
      <c r="B37" s="15" t="s">
        <v>20</v>
      </c>
      <c r="C37" s="18">
        <v>0.08</v>
      </c>
      <c r="D37" s="16"/>
      <c r="E37" s="15"/>
      <c r="F37" s="15" t="s">
        <v>20</v>
      </c>
      <c r="G37" s="18">
        <v>0.08</v>
      </c>
      <c r="H37" s="15"/>
      <c r="I37" s="15"/>
    </row>
    <row r="38" spans="2:10" x14ac:dyDescent="0.25">
      <c r="B38" s="15" t="s">
        <v>107</v>
      </c>
      <c r="C38">
        <v>10000</v>
      </c>
      <c r="D38" s="16"/>
      <c r="E38" s="15"/>
      <c r="F38" s="15" t="s">
        <v>107</v>
      </c>
      <c r="G38">
        <v>10000</v>
      </c>
      <c r="H38" s="16"/>
      <c r="I38" s="16"/>
    </row>
    <row r="39" spans="2:10" x14ac:dyDescent="0.25">
      <c r="B39" s="19" t="s">
        <v>21</v>
      </c>
      <c r="C39" s="3" t="s">
        <v>22</v>
      </c>
      <c r="D39" s="3"/>
      <c r="E39" s="3"/>
      <c r="F39" s="19" t="s">
        <v>21</v>
      </c>
      <c r="G39" s="20"/>
      <c r="H39" s="3"/>
      <c r="I39" s="3"/>
    </row>
    <row r="40" spans="2:10" x14ac:dyDescent="0.25">
      <c r="B40" s="21" t="s">
        <v>23</v>
      </c>
      <c r="C40" s="22">
        <v>0.3</v>
      </c>
      <c r="D40" s="4">
        <f>C40*D12</f>
        <v>0</v>
      </c>
      <c r="E40" s="4"/>
      <c r="F40" s="21" t="s">
        <v>23</v>
      </c>
      <c r="G40" s="22">
        <v>0.3</v>
      </c>
      <c r="H40" s="4">
        <f>D40</f>
        <v>0</v>
      </c>
      <c r="I40" s="4"/>
    </row>
    <row r="41" spans="2:10" x14ac:dyDescent="0.25">
      <c r="B41" s="23"/>
      <c r="C41" s="4"/>
      <c r="D41" s="4"/>
      <c r="E41" s="24"/>
      <c r="F41" s="23"/>
      <c r="G41" s="4"/>
      <c r="H41" s="4"/>
      <c r="I41" s="4"/>
    </row>
    <row r="42" spans="2:10" x14ac:dyDescent="0.25">
      <c r="B42" s="4" t="s">
        <v>82</v>
      </c>
      <c r="C42" s="22"/>
      <c r="D42" s="4">
        <f>J43</f>
        <v>2333.333333333333</v>
      </c>
      <c r="E42" s="4"/>
      <c r="F42" s="4" t="s">
        <v>82</v>
      </c>
      <c r="G42" s="22"/>
      <c r="H42" s="4">
        <f>D42</f>
        <v>2333.333333333333</v>
      </c>
      <c r="I42" s="4"/>
      <c r="J42">
        <f>10000/30</f>
        <v>333.33333333333331</v>
      </c>
    </row>
    <row r="43" spans="2:10" x14ac:dyDescent="0.25">
      <c r="B43" s="24" t="s">
        <v>105</v>
      </c>
      <c r="C43" s="15"/>
      <c r="D43" s="15">
        <f>2080+77+100</f>
        <v>2257</v>
      </c>
      <c r="E43" s="15"/>
      <c r="F43" s="24" t="s">
        <v>105</v>
      </c>
      <c r="G43" s="15"/>
      <c r="H43" s="15">
        <f>2080+77+100</f>
        <v>2257</v>
      </c>
      <c r="I43" s="15"/>
      <c r="J43">
        <f>J42*7</f>
        <v>2333.333333333333</v>
      </c>
    </row>
    <row r="44" spans="2:10" x14ac:dyDescent="0.25">
      <c r="B44" s="24"/>
      <c r="C44" s="15"/>
      <c r="D44" s="15"/>
      <c r="E44" s="15"/>
      <c r="F44" s="24"/>
      <c r="G44" s="15"/>
      <c r="H44" s="15"/>
      <c r="I44" s="15"/>
    </row>
    <row r="45" spans="2:10" x14ac:dyDescent="0.25">
      <c r="B45" s="25" t="s">
        <v>24</v>
      </c>
      <c r="C45" s="20">
        <f>C33+C34+C35+C36+C37+C38-D38</f>
        <v>-19473.919999999998</v>
      </c>
      <c r="D45" s="26">
        <f>SUM(D40:D44)</f>
        <v>4590.333333333333</v>
      </c>
      <c r="E45" s="20">
        <f>C45-D45</f>
        <v>-24064.25333333333</v>
      </c>
      <c r="F45" s="25" t="s">
        <v>24</v>
      </c>
      <c r="G45" s="20">
        <f>G33+G34+G35+G36+G37+G38-H38</f>
        <v>-19473.919999999998</v>
      </c>
      <c r="H45" s="20">
        <f>SUM(H40:H44)</f>
        <v>4590.333333333333</v>
      </c>
      <c r="I45" s="20">
        <f>G45-H45</f>
        <v>-24064.25333333333</v>
      </c>
    </row>
    <row r="46" spans="2:10" x14ac:dyDescent="0.25">
      <c r="B46" t="s">
        <v>25</v>
      </c>
      <c r="D46" t="s">
        <v>26</v>
      </c>
      <c r="G46" t="s">
        <v>27</v>
      </c>
    </row>
    <row r="47" spans="2:10" x14ac:dyDescent="0.25">
      <c r="B47" t="s">
        <v>28</v>
      </c>
      <c r="D47" t="s">
        <v>29</v>
      </c>
      <c r="G47" t="s">
        <v>88</v>
      </c>
    </row>
  </sheetData>
  <pageMargins left="0.7" right="0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</vt:lpstr>
      <vt:lpstr>APRIL 20</vt:lpstr>
      <vt:lpstr>MAY 20</vt:lpstr>
      <vt:lpstr>JUNE 20</vt:lpstr>
      <vt:lpstr>JULY 20</vt:lpstr>
      <vt:lpstr>AUGUST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2020-08-10T10:20:59Z</cp:lastPrinted>
  <dcterms:created xsi:type="dcterms:W3CDTF">2020-03-23T11:51:23Z</dcterms:created>
  <dcterms:modified xsi:type="dcterms:W3CDTF">2020-10-28T08:27:47Z</dcterms:modified>
</cp:coreProperties>
</file>