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2"/>
  </bookViews>
  <sheets>
    <sheet name="NOVEMBER 20" sheetId="1" r:id="rId1"/>
    <sheet name="DECEMBER 20" sheetId="2" r:id="rId2"/>
    <sheet name="JANUARY 21" sheetId="3" r:id="rId3"/>
  </sheets>
  <externalReferences>
    <externalReference r:id="rId4"/>
  </externalReferences>
  <calcPr calcId="144525" iterate="1" iterateCount="300"/>
</workbook>
</file>

<file path=xl/calcChain.xml><?xml version="1.0" encoding="utf-8"?>
<calcChain xmlns="http://schemas.openxmlformats.org/spreadsheetml/2006/main">
  <c r="G19" i="3" l="1"/>
  <c r="C17" i="3"/>
  <c r="H26" i="3"/>
  <c r="D26" i="3"/>
  <c r="D11" i="3"/>
  <c r="I10" i="3"/>
  <c r="C18" i="3" s="1"/>
  <c r="G10" i="3"/>
  <c r="G16" i="3" s="1"/>
  <c r="E10" i="3"/>
  <c r="C16" i="3" s="1"/>
  <c r="C10" i="3"/>
  <c r="F9" i="3"/>
  <c r="H9" i="3" s="1"/>
  <c r="F8" i="3"/>
  <c r="H8" i="3" s="1"/>
  <c r="F7" i="3"/>
  <c r="H7" i="3" s="1"/>
  <c r="F6" i="3"/>
  <c r="H6" i="3" s="1"/>
  <c r="F5" i="3"/>
  <c r="F10" i="3" s="1"/>
  <c r="D5" i="3"/>
  <c r="D10" i="3" s="1"/>
  <c r="H21" i="3" l="1"/>
  <c r="G26" i="3" s="1"/>
  <c r="I26" i="3" s="1"/>
  <c r="D21" i="3"/>
  <c r="C26" i="3" s="1"/>
  <c r="E26" i="3" s="1"/>
  <c r="H5" i="3"/>
  <c r="H10" i="3" s="1"/>
  <c r="C17" i="2"/>
  <c r="D21" i="2"/>
  <c r="D10" i="2"/>
  <c r="D5" i="2"/>
  <c r="H26" i="2" s="1"/>
  <c r="D26" i="2"/>
  <c r="G16" i="2"/>
  <c r="D11" i="2"/>
  <c r="I10" i="2"/>
  <c r="C18" i="2" s="1"/>
  <c r="G10" i="2"/>
  <c r="E10" i="2"/>
  <c r="C16" i="2" s="1"/>
  <c r="C10" i="2"/>
  <c r="H9" i="2"/>
  <c r="F9" i="2"/>
  <c r="H8" i="2"/>
  <c r="F8" i="2"/>
  <c r="H7" i="2"/>
  <c r="F7" i="2"/>
  <c r="H6" i="2"/>
  <c r="F6" i="2"/>
  <c r="F5" i="2"/>
  <c r="F10" i="2" s="1"/>
  <c r="H5" i="2" l="1"/>
  <c r="H10" i="2" s="1"/>
  <c r="H21" i="2"/>
  <c r="C26" i="2"/>
  <c r="E26" i="2" s="1"/>
  <c r="M27" i="1"/>
  <c r="C18" i="1"/>
  <c r="G16" i="1"/>
  <c r="C26" i="1"/>
  <c r="D26" i="1"/>
  <c r="C10" i="1"/>
  <c r="I10" i="1"/>
  <c r="H22" i="1"/>
  <c r="D22" i="1"/>
  <c r="D10" i="1"/>
  <c r="H26" i="1"/>
  <c r="D11" i="1"/>
  <c r="E10" i="1"/>
  <c r="C16" i="1" s="1"/>
  <c r="H21" i="1" s="1"/>
  <c r="F9" i="1"/>
  <c r="H9" i="1" s="1"/>
  <c r="F8" i="1"/>
  <c r="H8" i="1" s="1"/>
  <c r="F7" i="1"/>
  <c r="H7" i="1" s="1"/>
  <c r="F6" i="1"/>
  <c r="H6" i="1" s="1"/>
  <c r="G10" i="1"/>
  <c r="F5" i="1"/>
  <c r="H5" i="1" s="1"/>
  <c r="F10" i="1" l="1"/>
  <c r="G26" i="1"/>
  <c r="I26" i="1" s="1"/>
  <c r="G19" i="2" s="1"/>
  <c r="G26" i="2" s="1"/>
  <c r="I26" i="2" s="1"/>
  <c r="H10" i="1"/>
  <c r="D21" i="1"/>
  <c r="E26" i="1" s="1"/>
</calcChain>
</file>

<file path=xl/sharedStrings.xml><?xml version="1.0" encoding="utf-8"?>
<sst xmlns="http://schemas.openxmlformats.org/spreadsheetml/2006/main" count="131" uniqueCount="34">
  <si>
    <t xml:space="preserve">RENT STATEMENT </t>
  </si>
  <si>
    <t>FOR THE MONTH OF NOVEMBER 2020</t>
  </si>
  <si>
    <t>NAME</t>
  </si>
  <si>
    <t>BF</t>
  </si>
  <si>
    <t>DEPOSIT</t>
  </si>
  <si>
    <t>RENT</t>
  </si>
  <si>
    <t>TOTAL DUE</t>
  </si>
  <si>
    <t>TOTAL</t>
  </si>
  <si>
    <t>PAID</t>
  </si>
  <si>
    <t xml:space="preserve">DETAILS </t>
  </si>
  <si>
    <t xml:space="preserve">CR </t>
  </si>
  <si>
    <t>DR</t>
  </si>
  <si>
    <t>BL</t>
  </si>
  <si>
    <t>NOVEMBER</t>
  </si>
  <si>
    <t>PAYMENTS</t>
  </si>
  <si>
    <t>PREPARED BY</t>
  </si>
  <si>
    <t>RECEIVED BY</t>
  </si>
  <si>
    <t>FLORENCE</t>
  </si>
  <si>
    <t>GRACE</t>
  </si>
  <si>
    <t>PAUL GATURA</t>
  </si>
  <si>
    <t xml:space="preserve">                                                                                                                          </t>
  </si>
  <si>
    <t>BALANCE</t>
  </si>
  <si>
    <t>SUMMARY</t>
  </si>
  <si>
    <t xml:space="preserve">EXPECTED </t>
  </si>
  <si>
    <t xml:space="preserve">COMMISSION </t>
  </si>
  <si>
    <t>APPROVED  BY</t>
  </si>
  <si>
    <t>MARIAS PAKINI</t>
  </si>
  <si>
    <t>KEPHAR NYAMONGO OENGA</t>
  </si>
  <si>
    <t>COMMISSION ON ARREARS</t>
  </si>
  <si>
    <t>ARREARS PAID</t>
  </si>
  <si>
    <t>DECEMBER</t>
  </si>
  <si>
    <t>FOR THE MONTH OF DECEMBER 2020</t>
  </si>
  <si>
    <t>FOR THE MONTH OF JANUARY 2021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</si>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</sst>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;\-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5" fillId="0" borderId="1" xfId="0" applyFont="1" applyBorder="1"/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49" fontId="6" fillId="0" borderId="1" xfId="0" applyNumberFormat="1" applyFont="1" applyFill="1" applyBorder="1" applyAlignment="1">
      <alignment horizontal="center"/>
    </xf>
    <xf numFmtId="3" fontId="5" fillId="0" borderId="1" xfId="0" applyNumberFormat="1" applyFont="1" applyBorder="1"/>
    <xf numFmtId="3" fontId="8" fillId="0" borderId="1" xfId="0" applyNumberFormat="1" applyFont="1" applyBorder="1"/>
    <xf numFmtId="0" fontId="9" fillId="0" borderId="1" xfId="0" applyFont="1" applyBorder="1"/>
    <xf numFmtId="0" fontId="5" fillId="0" borderId="1" xfId="0" applyFont="1" applyFill="1" applyBorder="1"/>
    <xf numFmtId="49" fontId="10" fillId="0" borderId="1" xfId="0" applyNumberFormat="1" applyFont="1" applyBorder="1"/>
    <xf numFmtId="3" fontId="11" fillId="0" borderId="1" xfId="0" applyNumberFormat="1" applyFont="1" applyBorder="1"/>
    <xf numFmtId="3" fontId="7" fillId="0" borderId="1" xfId="0" applyNumberFormat="1" applyFont="1" applyBorder="1"/>
    <xf numFmtId="49" fontId="12" fillId="0" borderId="1" xfId="0" applyNumberFormat="1" applyFont="1" applyBorder="1"/>
    <xf numFmtId="4" fontId="5" fillId="0" borderId="1" xfId="0" applyNumberFormat="1" applyFont="1" applyBorder="1"/>
    <xf numFmtId="164" fontId="13" fillId="0" borderId="1" xfId="0" applyNumberFormat="1" applyFont="1" applyBorder="1"/>
    <xf numFmtId="0" fontId="5" fillId="0" borderId="0" xfId="0" applyFont="1" applyBorder="1"/>
    <xf numFmtId="49" fontId="12" fillId="0" borderId="0" xfId="0" applyNumberFormat="1" applyFont="1" applyBorder="1"/>
    <xf numFmtId="4" fontId="5" fillId="0" borderId="0" xfId="0" applyNumberFormat="1" applyFont="1" applyBorder="1"/>
    <xf numFmtId="164" fontId="13" fillId="0" borderId="0" xfId="0" applyNumberFormat="1" applyFont="1" applyBorder="1"/>
    <xf numFmtId="0" fontId="3" fillId="0" borderId="0" xfId="0" applyFont="1"/>
    <xf numFmtId="0" fontId="14" fillId="0" borderId="0" xfId="0" applyFont="1"/>
    <xf numFmtId="0" fontId="1" fillId="0" borderId="0" xfId="0" applyFont="1"/>
    <xf numFmtId="0" fontId="15" fillId="0" borderId="0" xfId="0" applyFont="1"/>
    <xf numFmtId="0" fontId="16" fillId="0" borderId="1" xfId="0" applyFont="1" applyBorder="1"/>
    <xf numFmtId="3" fontId="9" fillId="0" borderId="1" xfId="0" applyNumberFormat="1" applyFont="1" applyBorder="1"/>
    <xf numFmtId="0" fontId="11" fillId="0" borderId="1" xfId="0" applyFont="1" applyBorder="1"/>
    <xf numFmtId="9" fontId="9" fillId="0" borderId="1" xfId="0" applyNumberFormat="1" applyFont="1" applyBorder="1"/>
    <xf numFmtId="14" fontId="9" fillId="0" borderId="1" xfId="0" applyNumberFormat="1" applyFont="1" applyBorder="1"/>
    <xf numFmtId="14" fontId="9" fillId="0" borderId="1" xfId="0" applyNumberFormat="1" applyFont="1" applyFill="1" applyBorder="1"/>
    <xf numFmtId="0" fontId="9" fillId="0" borderId="1" xfId="0" applyFont="1" applyFill="1" applyBorder="1"/>
    <xf numFmtId="43" fontId="0" fillId="0" borderId="0" xfId="0" applyNumberForma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UL%20GAT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UGUST19"/>
      <sheetName val="SEPT 19"/>
      <sheetName val="OCTOBER19"/>
      <sheetName val="NOVEMBER 19"/>
      <sheetName val="DECEMBER 19"/>
      <sheetName val="JANUARY 20"/>
      <sheetName val="FEBRUARY 20"/>
      <sheetName val="MARCH 20"/>
      <sheetName val="APRIL 20"/>
      <sheetName val="MAY 20"/>
      <sheetName val="JUNE 20"/>
      <sheetName val="JULY 20"/>
      <sheetName val="AUGUST 20"/>
      <sheetName val="SEPTEMBER20"/>
      <sheetName val="OCTOBER 20"/>
      <sheetName val="NOVEMBER20"/>
      <sheetName val="DECEMBER 20"/>
      <sheetName val="JANUARY 21"/>
      <sheetName val="FEBRUARY 21"/>
      <sheetName val="MARCH 21"/>
      <sheetName val="APRIL21"/>
      <sheetName val="MAY 21"/>
      <sheetName val="JUNE 21"/>
    </sheetNames>
    <sheetDataSet>
      <sheetData sheetId="0">
        <row r="10">
          <cell r="G10">
            <v>10500</v>
          </cell>
        </row>
      </sheetData>
      <sheetData sheetId="1">
        <row r="10">
          <cell r="D10">
            <v>27000</v>
          </cell>
        </row>
      </sheetData>
      <sheetData sheetId="2">
        <row r="10">
          <cell r="E10">
            <v>27000</v>
          </cell>
        </row>
      </sheetData>
      <sheetData sheetId="3">
        <row r="10">
          <cell r="E10">
            <v>22000</v>
          </cell>
        </row>
      </sheetData>
      <sheetData sheetId="4">
        <row r="10">
          <cell r="E10">
            <v>27000</v>
          </cell>
        </row>
      </sheetData>
      <sheetData sheetId="5">
        <row r="10">
          <cell r="E10">
            <v>27000</v>
          </cell>
        </row>
      </sheetData>
      <sheetData sheetId="6">
        <row r="10">
          <cell r="E10">
            <v>27000</v>
          </cell>
        </row>
      </sheetData>
      <sheetData sheetId="7">
        <row r="10">
          <cell r="E10">
            <v>27000</v>
          </cell>
        </row>
      </sheetData>
      <sheetData sheetId="8">
        <row r="10">
          <cell r="E10">
            <v>27000</v>
          </cell>
        </row>
      </sheetData>
      <sheetData sheetId="9">
        <row r="10">
          <cell r="E10">
            <v>22000</v>
          </cell>
        </row>
      </sheetData>
      <sheetData sheetId="10">
        <row r="10">
          <cell r="E10">
            <v>27000</v>
          </cell>
        </row>
      </sheetData>
      <sheetData sheetId="11">
        <row r="10">
          <cell r="E10">
            <v>27000</v>
          </cell>
        </row>
      </sheetData>
      <sheetData sheetId="12">
        <row r="10">
          <cell r="E10">
            <v>27000</v>
          </cell>
        </row>
      </sheetData>
      <sheetData sheetId="13">
        <row r="10">
          <cell r="E10">
            <v>27000</v>
          </cell>
        </row>
      </sheetData>
      <sheetData sheetId="14">
        <row r="10">
          <cell r="E10">
            <v>22000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 t="str">
            <v>DR</v>
          </cell>
        </row>
        <row r="16">
          <cell r="H16">
            <v>0</v>
          </cell>
        </row>
      </sheetData>
      <sheetData sheetId="15">
        <row r="10">
          <cell r="E10">
            <v>27000</v>
          </cell>
        </row>
      </sheetData>
      <sheetData sheetId="16">
        <row r="10">
          <cell r="E10">
            <v>27000</v>
          </cell>
        </row>
      </sheetData>
      <sheetData sheetId="17">
        <row r="10">
          <cell r="E10">
            <v>27000</v>
          </cell>
        </row>
      </sheetData>
      <sheetData sheetId="18">
        <row r="10">
          <cell r="E10">
            <v>27000</v>
          </cell>
        </row>
      </sheetData>
      <sheetData sheetId="19">
        <row r="10">
          <cell r="F10">
            <v>32000</v>
          </cell>
        </row>
      </sheetData>
      <sheetData sheetId="20">
        <row r="10">
          <cell r="E10">
            <v>27000</v>
          </cell>
        </row>
      </sheetData>
      <sheetData sheetId="21"/>
      <sheetData sheetId="22">
        <row r="10">
          <cell r="H10">
            <v>5000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C34" sqref="C34"/>
    </sheetView>
  </sheetViews>
  <sheetFormatPr defaultRowHeight="15" x14ac:dyDescent="0.25"/>
  <cols>
    <col min="1" max="1" width="9.140625" customWidth="1"/>
    <col min="2" max="2" width="22.85546875" customWidth="1"/>
    <col min="6" max="6" width="20.7109375" customWidth="1"/>
    <col min="9" max="9" width="11.140625" customWidth="1"/>
  </cols>
  <sheetData>
    <row r="1" spans="1:13" x14ac:dyDescent="0.25">
      <c r="A1" s="1"/>
      <c r="D1" t="s">
        <v>26</v>
      </c>
      <c r="F1" s="2"/>
      <c r="G1" s="1"/>
    </row>
    <row r="2" spans="1:13" ht="15.75" x14ac:dyDescent="0.25">
      <c r="A2" s="1"/>
      <c r="B2" s="3"/>
      <c r="C2" s="3"/>
      <c r="D2" s="4" t="s">
        <v>0</v>
      </c>
      <c r="F2" s="4"/>
    </row>
    <row r="3" spans="1:13" ht="15.75" x14ac:dyDescent="0.25">
      <c r="A3" s="1"/>
      <c r="B3" s="3" t="s">
        <v>20</v>
      </c>
      <c r="C3" s="3"/>
      <c r="D3" s="4" t="s">
        <v>1</v>
      </c>
      <c r="E3" s="3"/>
      <c r="F3" s="2"/>
      <c r="G3" s="1"/>
    </row>
    <row r="4" spans="1:13" x14ac:dyDescent="0.25">
      <c r="A4" s="5"/>
      <c r="B4" s="6" t="s">
        <v>2</v>
      </c>
      <c r="C4" s="6" t="s">
        <v>4</v>
      </c>
      <c r="D4" s="6" t="s">
        <v>3</v>
      </c>
      <c r="E4" s="6" t="s">
        <v>5</v>
      </c>
      <c r="F4" s="7" t="s">
        <v>6</v>
      </c>
      <c r="G4" s="6" t="s">
        <v>8</v>
      </c>
      <c r="H4" s="8" t="s">
        <v>21</v>
      </c>
      <c r="I4" s="6" t="s">
        <v>29</v>
      </c>
    </row>
    <row r="5" spans="1:13" x14ac:dyDescent="0.25">
      <c r="A5" s="5"/>
      <c r="B5" s="5" t="s">
        <v>27</v>
      </c>
      <c r="C5" s="9"/>
      <c r="D5" s="9">
        <v>3186000</v>
      </c>
      <c r="E5" s="5">
        <v>170000</v>
      </c>
      <c r="F5" s="9">
        <f>C5+D5+E5</f>
        <v>3356000</v>
      </c>
      <c r="G5" s="10"/>
      <c r="H5" s="9">
        <f>F5-G5</f>
        <v>3356000</v>
      </c>
      <c r="I5" s="9"/>
    </row>
    <row r="6" spans="1:13" x14ac:dyDescent="0.25">
      <c r="A6" s="5"/>
      <c r="B6" s="11"/>
      <c r="C6" s="9"/>
      <c r="D6" s="9"/>
      <c r="E6" s="5"/>
      <c r="F6" s="9">
        <f>C6+D6+E6</f>
        <v>0</v>
      </c>
      <c r="G6" s="10"/>
      <c r="H6" s="9">
        <f>F6-G6</f>
        <v>0</v>
      </c>
      <c r="I6" s="9"/>
    </row>
    <row r="7" spans="1:13" x14ac:dyDescent="0.25">
      <c r="A7" s="5"/>
      <c r="B7" s="5"/>
      <c r="C7" s="9"/>
      <c r="D7" s="9"/>
      <c r="E7" s="5"/>
      <c r="F7" s="9">
        <f>C7+D7+E7</f>
        <v>0</v>
      </c>
      <c r="G7" s="10"/>
      <c r="H7" s="9">
        <f>F7-G7</f>
        <v>0</v>
      </c>
      <c r="I7" s="9"/>
    </row>
    <row r="8" spans="1:13" x14ac:dyDescent="0.25">
      <c r="A8" s="5"/>
      <c r="B8" s="11"/>
      <c r="C8" s="9"/>
      <c r="D8" s="9"/>
      <c r="E8" s="5"/>
      <c r="F8" s="9">
        <f>C8+D8+E8</f>
        <v>0</v>
      </c>
      <c r="G8" s="10"/>
      <c r="H8" s="9">
        <f>F8-G8</f>
        <v>0</v>
      </c>
      <c r="I8" s="9"/>
    </row>
    <row r="9" spans="1:13" x14ac:dyDescent="0.25">
      <c r="A9" s="5"/>
      <c r="B9" s="12"/>
      <c r="C9" s="9"/>
      <c r="D9" s="9"/>
      <c r="E9" s="5"/>
      <c r="F9" s="9">
        <f>C9+D9+E9</f>
        <v>0</v>
      </c>
      <c r="G9" s="10"/>
      <c r="H9" s="9">
        <f>F9-G9</f>
        <v>0</v>
      </c>
      <c r="I9" s="9"/>
    </row>
    <row r="10" spans="1:13" x14ac:dyDescent="0.25">
      <c r="A10" s="5"/>
      <c r="B10" s="13" t="s">
        <v>7</v>
      </c>
      <c r="C10" s="9">
        <f t="shared" ref="C10:I10" si="0">SUM(C5:C9)</f>
        <v>0</v>
      </c>
      <c r="D10" s="9">
        <f t="shared" si="0"/>
        <v>3186000</v>
      </c>
      <c r="E10" s="7">
        <f t="shared" si="0"/>
        <v>170000</v>
      </c>
      <c r="F10" s="9">
        <f t="shared" si="0"/>
        <v>3356000</v>
      </c>
      <c r="G10" s="14">
        <f t="shared" si="0"/>
        <v>0</v>
      </c>
      <c r="H10" s="15">
        <f t="shared" si="0"/>
        <v>3356000</v>
      </c>
      <c r="I10" s="9">
        <f t="shared" si="0"/>
        <v>0</v>
      </c>
    </row>
    <row r="11" spans="1:13" x14ac:dyDescent="0.25">
      <c r="A11" s="5"/>
      <c r="B11" s="16"/>
      <c r="C11" s="16"/>
      <c r="D11" s="9">
        <f>[1]SEPTEMBER20!H11:H16</f>
        <v>0</v>
      </c>
      <c r="E11" s="5"/>
      <c r="F11" s="17"/>
      <c r="G11" s="18"/>
      <c r="H11" s="17"/>
    </row>
    <row r="12" spans="1:13" x14ac:dyDescent="0.25">
      <c r="A12" s="19"/>
      <c r="B12" s="20"/>
      <c r="C12" s="20"/>
      <c r="D12" s="20"/>
      <c r="E12" s="19"/>
      <c r="F12" s="21"/>
      <c r="G12" s="22"/>
      <c r="H12" s="21"/>
    </row>
    <row r="13" spans="1:13" ht="15.75" x14ac:dyDescent="0.25">
      <c r="B13" s="23" t="s">
        <v>22</v>
      </c>
      <c r="C13" s="23"/>
      <c r="D13" s="24"/>
      <c r="E13" s="24"/>
      <c r="F13" s="24"/>
      <c r="G13" s="24"/>
      <c r="H13" s="24"/>
      <c r="I13" s="24"/>
      <c r="M13" s="13"/>
    </row>
    <row r="14" spans="1:13" x14ac:dyDescent="0.25">
      <c r="A14" s="25"/>
      <c r="B14" s="26" t="s">
        <v>23</v>
      </c>
      <c r="C14" s="26"/>
      <c r="D14" s="26"/>
      <c r="E14" s="26"/>
      <c r="F14" s="26"/>
      <c r="G14" s="26" t="s">
        <v>8</v>
      </c>
      <c r="H14" s="26"/>
      <c r="I14" s="26"/>
    </row>
    <row r="15" spans="1:13" ht="15.75" x14ac:dyDescent="0.25">
      <c r="B15" s="27" t="s">
        <v>9</v>
      </c>
      <c r="C15" s="27" t="s">
        <v>10</v>
      </c>
      <c r="D15" s="27" t="s">
        <v>11</v>
      </c>
      <c r="E15" s="27" t="s">
        <v>12</v>
      </c>
      <c r="F15" s="27" t="s">
        <v>9</v>
      </c>
      <c r="G15" s="27" t="s">
        <v>10</v>
      </c>
      <c r="H15" s="27" t="s">
        <v>11</v>
      </c>
      <c r="I15" s="27" t="s">
        <v>12</v>
      </c>
    </row>
    <row r="16" spans="1:13" x14ac:dyDescent="0.25">
      <c r="B16" s="11" t="s">
        <v>13</v>
      </c>
      <c r="C16" s="28">
        <f>E10</f>
        <v>170000</v>
      </c>
      <c r="D16" s="11"/>
      <c r="E16" s="11"/>
      <c r="F16" s="11" t="s">
        <v>13</v>
      </c>
      <c r="G16" s="28">
        <f>G10</f>
        <v>0</v>
      </c>
      <c r="H16" s="11"/>
      <c r="I16" s="11"/>
    </row>
    <row r="17" spans="1:13" x14ac:dyDescent="0.25">
      <c r="B17" s="11" t="s">
        <v>3</v>
      </c>
      <c r="C17" s="28"/>
      <c r="D17" s="11"/>
      <c r="E17" s="11"/>
      <c r="F17" s="11"/>
      <c r="G17" s="28"/>
      <c r="H17" s="11"/>
      <c r="I17" s="11"/>
    </row>
    <row r="18" spans="1:13" x14ac:dyDescent="0.25">
      <c r="B18" s="11" t="s">
        <v>29</v>
      </c>
      <c r="C18" s="28">
        <f>I10</f>
        <v>0</v>
      </c>
      <c r="D18" s="11"/>
      <c r="E18" s="11"/>
      <c r="F18" s="11"/>
      <c r="G18" s="28"/>
      <c r="H18" s="11"/>
      <c r="I18" s="11"/>
    </row>
    <row r="19" spans="1:13" x14ac:dyDescent="0.25">
      <c r="B19" s="11" t="s">
        <v>4</v>
      </c>
      <c r="C19" s="28"/>
      <c r="D19" s="11"/>
      <c r="E19" s="11"/>
      <c r="F19" s="11" t="s">
        <v>3</v>
      </c>
      <c r="G19" s="28"/>
      <c r="H19" s="11"/>
      <c r="I19" s="11"/>
    </row>
    <row r="20" spans="1:13" x14ac:dyDescent="0.25">
      <c r="B20" s="29" t="s">
        <v>14</v>
      </c>
      <c r="C20" s="11"/>
      <c r="D20" s="11"/>
      <c r="E20" s="11"/>
      <c r="F20" s="29" t="s">
        <v>14</v>
      </c>
      <c r="G20" s="11"/>
      <c r="H20" s="11"/>
      <c r="I20" s="11"/>
    </row>
    <row r="21" spans="1:13" x14ac:dyDescent="0.25">
      <c r="B21" s="11" t="s">
        <v>24</v>
      </c>
      <c r="C21" s="30">
        <v>7.0000000000000007E-2</v>
      </c>
      <c r="D21" s="11">
        <f>C21*C16</f>
        <v>11900.000000000002</v>
      </c>
      <c r="E21" s="24"/>
      <c r="F21" s="11" t="s">
        <v>24</v>
      </c>
      <c r="G21" s="30">
        <v>7.0000000000000007E-2</v>
      </c>
      <c r="H21" s="11">
        <f>G21*C16</f>
        <v>11900.000000000002</v>
      </c>
      <c r="I21" s="11"/>
    </row>
    <row r="22" spans="1:13" x14ac:dyDescent="0.25">
      <c r="B22" s="31" t="s">
        <v>28</v>
      </c>
      <c r="C22" s="30">
        <v>7.0000000000000007E-2</v>
      </c>
      <c r="D22" s="11">
        <f>C22*D5</f>
        <v>223020.00000000003</v>
      </c>
      <c r="E22" s="11"/>
      <c r="F22" s="31" t="s">
        <v>28</v>
      </c>
      <c r="G22" s="30">
        <v>7.0000000000000007E-2</v>
      </c>
      <c r="H22" s="11">
        <f>G22*D5</f>
        <v>223020.00000000003</v>
      </c>
      <c r="I22" s="11"/>
    </row>
    <row r="23" spans="1:13" x14ac:dyDescent="0.25">
      <c r="B23" s="32"/>
      <c r="C23" s="11"/>
      <c r="D23" s="11"/>
      <c r="E23" s="11"/>
      <c r="F23" s="32"/>
      <c r="G23" s="11"/>
      <c r="H23" s="11"/>
      <c r="I23" s="11"/>
    </row>
    <row r="24" spans="1:13" x14ac:dyDescent="0.25">
      <c r="B24" s="31"/>
      <c r="C24" s="11"/>
      <c r="D24" s="11"/>
      <c r="E24" s="11"/>
      <c r="F24" s="31"/>
      <c r="G24" s="11"/>
      <c r="H24" s="11"/>
      <c r="I24" s="11"/>
    </row>
    <row r="25" spans="1:13" x14ac:dyDescent="0.25">
      <c r="B25" s="33"/>
      <c r="C25" s="11"/>
      <c r="D25" s="11"/>
      <c r="E25" s="11"/>
      <c r="F25" s="33"/>
      <c r="G25" s="11"/>
      <c r="H25" s="11"/>
      <c r="I25" s="11"/>
    </row>
    <row r="26" spans="1:13" x14ac:dyDescent="0.25">
      <c r="A26" s="34"/>
      <c r="B26" s="29" t="s">
        <v>7</v>
      </c>
      <c r="C26" s="14">
        <f>C16+C19+C17-D21</f>
        <v>158100</v>
      </c>
      <c r="D26" s="14">
        <f>SUM(D22:D25)</f>
        <v>223020.00000000003</v>
      </c>
      <c r="E26" s="14">
        <f>C26-D26</f>
        <v>-64920.000000000029</v>
      </c>
      <c r="F26" s="29" t="s">
        <v>7</v>
      </c>
      <c r="G26" s="14">
        <f>G16+G19-H21</f>
        <v>-11900.000000000002</v>
      </c>
      <c r="H26" s="14">
        <f>SUM(H22:H25)</f>
        <v>223020.00000000003</v>
      </c>
      <c r="I26" s="14">
        <f>G26-H26</f>
        <v>-234920.00000000003</v>
      </c>
    </row>
    <row r="27" spans="1:13" x14ac:dyDescent="0.25">
      <c r="A27" s="34"/>
      <c r="B27" s="1"/>
      <c r="C27" s="1"/>
      <c r="D27" s="1"/>
      <c r="E27" s="1"/>
      <c r="M27">
        <f>3356000-170000</f>
        <v>3186000</v>
      </c>
    </row>
    <row r="28" spans="1:13" x14ac:dyDescent="0.25">
      <c r="B28" s="1" t="s">
        <v>15</v>
      </c>
      <c r="C28" s="1"/>
      <c r="E28" s="35" t="s">
        <v>25</v>
      </c>
      <c r="G28" s="1" t="s">
        <v>16</v>
      </c>
    </row>
    <row r="29" spans="1:13" x14ac:dyDescent="0.25">
      <c r="E29" s="1"/>
    </row>
    <row r="30" spans="1:13" x14ac:dyDescent="0.25">
      <c r="B30" s="1" t="s">
        <v>17</v>
      </c>
      <c r="C30" s="1"/>
      <c r="D30" s="1"/>
      <c r="E30" s="1" t="s">
        <v>18</v>
      </c>
      <c r="G30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sqref="A1:J32"/>
    </sheetView>
  </sheetViews>
  <sheetFormatPr defaultRowHeight="15" x14ac:dyDescent="0.25"/>
  <cols>
    <col min="2" max="2" width="15.42578125" customWidth="1"/>
    <col min="8" max="8" width="11" customWidth="1"/>
    <col min="9" max="9" width="10.85546875" customWidth="1"/>
  </cols>
  <sheetData>
    <row r="1" spans="1:9" x14ac:dyDescent="0.25">
      <c r="A1" s="1"/>
      <c r="D1" t="s">
        <v>26</v>
      </c>
      <c r="F1" s="2"/>
      <c r="G1" s="1"/>
    </row>
    <row r="2" spans="1:9" ht="15.75" x14ac:dyDescent="0.25">
      <c r="A2" s="1"/>
      <c r="B2" s="3"/>
      <c r="C2" s="3"/>
      <c r="D2" s="4" t="s">
        <v>0</v>
      </c>
      <c r="F2" s="4"/>
    </row>
    <row r="3" spans="1:9" ht="15.75" x14ac:dyDescent="0.25">
      <c r="A3" s="1"/>
      <c r="B3" s="3" t="s">
        <v>20</v>
      </c>
      <c r="C3" s="3"/>
      <c r="D3" s="4" t="s">
        <v>31</v>
      </c>
      <c r="E3" s="3"/>
      <c r="F3" s="2"/>
      <c r="G3" s="1"/>
    </row>
    <row r="4" spans="1:9" x14ac:dyDescent="0.25">
      <c r="A4" s="5"/>
      <c r="B4" s="6" t="s">
        <v>2</v>
      </c>
      <c r="C4" s="6" t="s">
        <v>4</v>
      </c>
      <c r="D4" s="6" t="s">
        <v>3</v>
      </c>
      <c r="E4" s="6" t="s">
        <v>5</v>
      </c>
      <c r="F4" s="7" t="s">
        <v>6</v>
      </c>
      <c r="G4" s="6" t="s">
        <v>8</v>
      </c>
      <c r="H4" s="8" t="s">
        <v>21</v>
      </c>
      <c r="I4" s="6" t="s">
        <v>29</v>
      </c>
    </row>
    <row r="5" spans="1:9" x14ac:dyDescent="0.25">
      <c r="A5" s="5"/>
      <c r="B5" s="5" t="s">
        <v>27</v>
      </c>
      <c r="C5" s="9"/>
      <c r="D5" s="9">
        <f>'NOVEMBER 20'!H5</f>
        <v>3356000</v>
      </c>
      <c r="E5" s="5">
        <v>170000</v>
      </c>
      <c r="F5" s="9">
        <f>C5+D5+E5</f>
        <v>3526000</v>
      </c>
      <c r="G5" s="10"/>
      <c r="H5" s="9">
        <f>F5-G5</f>
        <v>3526000</v>
      </c>
      <c r="I5" s="9"/>
    </row>
    <row r="6" spans="1:9" x14ac:dyDescent="0.25">
      <c r="A6" s="5"/>
      <c r="B6" s="11"/>
      <c r="C6" s="9"/>
      <c r="D6" s="9"/>
      <c r="E6" s="5"/>
      <c r="F6" s="9">
        <f>C6+D6+E6</f>
        <v>0</v>
      </c>
      <c r="G6" s="10"/>
      <c r="H6" s="9">
        <f>F6-G6</f>
        <v>0</v>
      </c>
      <c r="I6" s="9"/>
    </row>
    <row r="7" spans="1:9" x14ac:dyDescent="0.25">
      <c r="A7" s="5"/>
      <c r="B7" s="5"/>
      <c r="C7" s="9"/>
      <c r="D7" s="9"/>
      <c r="E7" s="5"/>
      <c r="F7" s="9">
        <f>C7+D7+E7</f>
        <v>0</v>
      </c>
      <c r="G7" s="10"/>
      <c r="H7" s="9">
        <f>F7-G7</f>
        <v>0</v>
      </c>
      <c r="I7" s="9"/>
    </row>
    <row r="8" spans="1:9" x14ac:dyDescent="0.25">
      <c r="A8" s="5"/>
      <c r="B8" s="11"/>
      <c r="C8" s="9"/>
      <c r="D8" s="9"/>
      <c r="E8" s="5"/>
      <c r="F8" s="9">
        <f>C8+D8+E8</f>
        <v>0</v>
      </c>
      <c r="G8" s="10"/>
      <c r="H8" s="9">
        <f>F8-G8</f>
        <v>0</v>
      </c>
      <c r="I8" s="9"/>
    </row>
    <row r="9" spans="1:9" x14ac:dyDescent="0.25">
      <c r="A9" s="5"/>
      <c r="B9" s="12"/>
      <c r="C9" s="9"/>
      <c r="D9" s="9"/>
      <c r="E9" s="5"/>
      <c r="F9" s="9">
        <f>C9+D9+E9</f>
        <v>0</v>
      </c>
      <c r="G9" s="10"/>
      <c r="H9" s="9">
        <f>F9-G9</f>
        <v>0</v>
      </c>
      <c r="I9" s="9"/>
    </row>
    <row r="10" spans="1:9" x14ac:dyDescent="0.25">
      <c r="A10" s="5"/>
      <c r="B10" s="13" t="s">
        <v>7</v>
      </c>
      <c r="C10" s="9">
        <f t="shared" ref="C10:I10" si="0">SUM(C5:C9)</f>
        <v>0</v>
      </c>
      <c r="D10" s="9">
        <f>SUM(D5:D9)</f>
        <v>3356000</v>
      </c>
      <c r="E10" s="7">
        <f t="shared" si="0"/>
        <v>170000</v>
      </c>
      <c r="F10" s="9">
        <f t="shared" si="0"/>
        <v>3526000</v>
      </c>
      <c r="G10" s="14">
        <f t="shared" si="0"/>
        <v>0</v>
      </c>
      <c r="H10" s="15">
        <f t="shared" si="0"/>
        <v>3526000</v>
      </c>
      <c r="I10" s="9">
        <f t="shared" si="0"/>
        <v>0</v>
      </c>
    </row>
    <row r="11" spans="1:9" x14ac:dyDescent="0.25">
      <c r="A11" s="5"/>
      <c r="B11" s="16"/>
      <c r="C11" s="16"/>
      <c r="D11" s="9">
        <f>[1]SEPTEMBER20!H11:H16</f>
        <v>0</v>
      </c>
      <c r="E11" s="5"/>
      <c r="F11" s="17"/>
      <c r="G11" s="18"/>
      <c r="H11" s="17"/>
    </row>
    <row r="12" spans="1:9" x14ac:dyDescent="0.25">
      <c r="A12" s="19"/>
      <c r="B12" s="20"/>
      <c r="C12" s="20"/>
      <c r="D12" s="20"/>
      <c r="E12" s="19"/>
      <c r="F12" s="21"/>
      <c r="G12" s="22"/>
      <c r="H12" s="21"/>
    </row>
    <row r="13" spans="1:9" ht="15.75" x14ac:dyDescent="0.25">
      <c r="B13" s="23" t="s">
        <v>22</v>
      </c>
      <c r="C13" s="23"/>
      <c r="D13" s="24"/>
      <c r="E13" s="24"/>
      <c r="F13" s="24"/>
      <c r="G13" s="24"/>
      <c r="H13" s="24"/>
      <c r="I13" s="24"/>
    </row>
    <row r="14" spans="1:9" x14ac:dyDescent="0.25">
      <c r="A14" s="25"/>
      <c r="B14" s="26" t="s">
        <v>23</v>
      </c>
      <c r="C14" s="26"/>
      <c r="D14" s="26"/>
      <c r="E14" s="26"/>
      <c r="F14" s="26"/>
      <c r="G14" s="26" t="s">
        <v>8</v>
      </c>
      <c r="H14" s="26"/>
      <c r="I14" s="26"/>
    </row>
    <row r="15" spans="1:9" ht="15.75" x14ac:dyDescent="0.25">
      <c r="B15" s="27" t="s">
        <v>9</v>
      </c>
      <c r="C15" s="27" t="s">
        <v>10</v>
      </c>
      <c r="D15" s="27" t="s">
        <v>11</v>
      </c>
      <c r="E15" s="27" t="s">
        <v>12</v>
      </c>
      <c r="F15" s="27" t="s">
        <v>9</v>
      </c>
      <c r="G15" s="27" t="s">
        <v>10</v>
      </c>
      <c r="H15" s="27" t="s">
        <v>11</v>
      </c>
      <c r="I15" s="27" t="s">
        <v>12</v>
      </c>
    </row>
    <row r="16" spans="1:9" x14ac:dyDescent="0.25">
      <c r="B16" s="11" t="s">
        <v>30</v>
      </c>
      <c r="C16" s="28">
        <f>E10</f>
        <v>170000</v>
      </c>
      <c r="D16" s="11"/>
      <c r="E16" s="11"/>
      <c r="F16" s="11" t="s">
        <v>30</v>
      </c>
      <c r="G16" s="28">
        <f>G10</f>
        <v>0</v>
      </c>
      <c r="H16" s="11"/>
      <c r="I16" s="11"/>
    </row>
    <row r="17" spans="1:9" x14ac:dyDescent="0.25">
      <c r="B17" s="11" t="s">
        <v>3</v>
      </c>
      <c r="C17" s="28">
        <f>'NOVEMBER 20'!E26</f>
        <v>-64920.000000000029</v>
      </c>
      <c r="D17" s="11"/>
      <c r="E17" s="11"/>
      <c r="F17" s="11"/>
      <c r="G17" s="28"/>
      <c r="H17" s="11"/>
      <c r="I17" s="11"/>
    </row>
    <row r="18" spans="1:9" x14ac:dyDescent="0.25">
      <c r="B18" s="11" t="s">
        <v>29</v>
      </c>
      <c r="C18" s="28">
        <f>I10</f>
        <v>0</v>
      </c>
      <c r="D18" s="11"/>
      <c r="E18" s="11"/>
      <c r="F18" s="11"/>
      <c r="G18" s="28"/>
      <c r="H18" s="11"/>
      <c r="I18" s="11"/>
    </row>
    <row r="19" spans="1:9" x14ac:dyDescent="0.25">
      <c r="B19" s="11" t="s">
        <v>4</v>
      </c>
      <c r="C19" s="28"/>
      <c r="D19" s="11"/>
      <c r="E19" s="11"/>
      <c r="F19" s="11" t="s">
        <v>3</v>
      </c>
      <c r="G19" s="28">
        <f>'NOVEMBER 20'!I26</f>
        <v>-234920.00000000003</v>
      </c>
      <c r="H19" s="11"/>
      <c r="I19" s="11"/>
    </row>
    <row r="20" spans="1:9" x14ac:dyDescent="0.25">
      <c r="B20" s="29" t="s">
        <v>14</v>
      </c>
      <c r="C20" s="11"/>
      <c r="D20" s="11"/>
      <c r="E20" s="11"/>
      <c r="F20" s="29" t="s">
        <v>14</v>
      </c>
      <c r="G20" s="11"/>
      <c r="H20" s="11"/>
      <c r="I20" s="11"/>
    </row>
    <row r="21" spans="1:9" x14ac:dyDescent="0.25">
      <c r="B21" s="11" t="s">
        <v>24</v>
      </c>
      <c r="C21" s="30">
        <v>7.0000000000000007E-2</v>
      </c>
      <c r="D21" s="11">
        <f>C21*C16</f>
        <v>11900.000000000002</v>
      </c>
      <c r="E21" s="24"/>
      <c r="F21" s="11" t="s">
        <v>24</v>
      </c>
      <c r="G21" s="30">
        <v>7.0000000000000007E-2</v>
      </c>
      <c r="H21" s="11">
        <f>G21*C16</f>
        <v>11900.000000000002</v>
      </c>
      <c r="I21" s="11"/>
    </row>
    <row r="22" spans="1:9" x14ac:dyDescent="0.25">
      <c r="B22" s="31"/>
      <c r="C22" s="30"/>
      <c r="D22" s="11"/>
      <c r="E22" s="11"/>
      <c r="F22" s="31"/>
      <c r="G22" s="30"/>
      <c r="H22" s="11"/>
      <c r="I22" s="11"/>
    </row>
    <row r="23" spans="1:9" x14ac:dyDescent="0.25">
      <c r="B23" s="32"/>
      <c r="C23" s="11"/>
      <c r="D23" s="11"/>
      <c r="E23" s="11"/>
      <c r="F23" s="32"/>
      <c r="G23" s="11"/>
      <c r="H23" s="11"/>
      <c r="I23" s="11"/>
    </row>
    <row r="24" spans="1:9" x14ac:dyDescent="0.25">
      <c r="B24" s="31"/>
      <c r="C24" s="11"/>
      <c r="D24" s="11"/>
      <c r="E24" s="11"/>
      <c r="F24" s="31"/>
      <c r="G24" s="11"/>
      <c r="H24" s="11"/>
      <c r="I24" s="11"/>
    </row>
    <row r="25" spans="1:9" x14ac:dyDescent="0.25">
      <c r="B25" s="33"/>
      <c r="C25" s="11"/>
      <c r="D25" s="11"/>
      <c r="E25" s="11"/>
      <c r="F25" s="33"/>
      <c r="G25" s="11"/>
      <c r="H25" s="11"/>
      <c r="I25" s="11"/>
    </row>
    <row r="26" spans="1:9" x14ac:dyDescent="0.25">
      <c r="A26" s="34"/>
      <c r="B26" s="29" t="s">
        <v>7</v>
      </c>
      <c r="C26" s="14">
        <f>C16+C19+C17-D21</f>
        <v>93179.999999999971</v>
      </c>
      <c r="D26" s="14">
        <f>SUM(D22:D25)</f>
        <v>0</v>
      </c>
      <c r="E26" s="14">
        <f>C26-D26</f>
        <v>93179.999999999971</v>
      </c>
      <c r="F26" s="29" t="s">
        <v>7</v>
      </c>
      <c r="G26" s="14">
        <f>G16+G19-H21</f>
        <v>-246820.00000000003</v>
      </c>
      <c r="H26" s="14">
        <f>SUM(H22:H25)</f>
        <v>0</v>
      </c>
      <c r="I26" s="14">
        <f>G26-H26</f>
        <v>-246820.00000000003</v>
      </c>
    </row>
    <row r="27" spans="1:9" x14ac:dyDescent="0.25">
      <c r="A27" s="34"/>
      <c r="B27" s="1"/>
      <c r="C27" s="1"/>
      <c r="D27" s="1"/>
      <c r="E27" s="1"/>
    </row>
    <row r="28" spans="1:9" x14ac:dyDescent="0.25">
      <c r="B28" s="1" t="s">
        <v>15</v>
      </c>
      <c r="C28" s="1"/>
      <c r="E28" s="35" t="s">
        <v>25</v>
      </c>
      <c r="G28" s="1" t="s">
        <v>16</v>
      </c>
    </row>
    <row r="29" spans="1:9" x14ac:dyDescent="0.25">
      <c r="E29" s="1"/>
    </row>
    <row r="30" spans="1:9" x14ac:dyDescent="0.25">
      <c r="B30" s="1" t="s">
        <v>17</v>
      </c>
      <c r="C30" s="1"/>
      <c r="D30" s="1"/>
      <c r="E30" s="1" t="s">
        <v>18</v>
      </c>
      <c r="G30" s="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L18" sqref="L18"/>
    </sheetView>
  </sheetViews>
  <sheetFormatPr defaultRowHeight="15" x14ac:dyDescent="0.25"/>
  <sheetData>
    <row r="1" spans="1:9" x14ac:dyDescent="0.25">
      <c r="A1" s="1"/>
      <c r="D1" t="s">
        <v>26</v>
      </c>
      <c r="F1" s="2"/>
      <c r="G1" s="1"/>
    </row>
    <row r="2" spans="1:9" ht="15.75" x14ac:dyDescent="0.25">
      <c r="A2" s="1"/>
      <c r="B2" s="3"/>
      <c r="C2" s="3"/>
      <c r="D2" s="4" t="s">
        <v>0</v>
      </c>
      <c r="F2" s="4"/>
    </row>
    <row r="3" spans="1:9" ht="15.75" x14ac:dyDescent="0.25">
      <c r="A3" s="1"/>
      <c r="B3" s="3" t="s">
        <v>20</v>
      </c>
      <c r="C3" s="3"/>
      <c r="D3" s="4" t="s">
        <v>32</v>
      </c>
      <c r="E3" s="3"/>
      <c r="F3" s="2"/>
      <c r="G3" s="1"/>
    </row>
    <row r="4" spans="1:9" x14ac:dyDescent="0.25">
      <c r="A4" s="5"/>
      <c r="B4" s="6" t="s">
        <v>2</v>
      </c>
      <c r="C4" s="6" t="s">
        <v>4</v>
      </c>
      <c r="D4" s="6" t="s">
        <v>3</v>
      </c>
      <c r="E4" s="6" t="s">
        <v>5</v>
      </c>
      <c r="F4" s="7" t="s">
        <v>6</v>
      </c>
      <c r="G4" s="6" t="s">
        <v>8</v>
      </c>
      <c r="H4" s="8" t="s">
        <v>21</v>
      </c>
      <c r="I4" s="6" t="s">
        <v>29</v>
      </c>
    </row>
    <row r="5" spans="1:9" x14ac:dyDescent="0.25">
      <c r="A5" s="5"/>
      <c r="B5" s="5" t="s">
        <v>27</v>
      </c>
      <c r="C5" s="9"/>
      <c r="D5" s="9">
        <f>'NOVEMBER 20'!H5</f>
        <v>3356000</v>
      </c>
      <c r="E5" s="5">
        <v>170000</v>
      </c>
      <c r="F5" s="9">
        <f>C5+D5+E5</f>
        <v>3526000</v>
      </c>
      <c r="G5" s="10"/>
      <c r="H5" s="9">
        <f>F5-G5</f>
        <v>3526000</v>
      </c>
      <c r="I5" s="9"/>
    </row>
    <row r="6" spans="1:9" x14ac:dyDescent="0.25">
      <c r="A6" s="5"/>
      <c r="B6" s="11"/>
      <c r="C6" s="9"/>
      <c r="D6" s="9"/>
      <c r="E6" s="5"/>
      <c r="F6" s="9">
        <f>C6+D6+E6</f>
        <v>0</v>
      </c>
      <c r="G6" s="10"/>
      <c r="H6" s="9">
        <f>F6-G6</f>
        <v>0</v>
      </c>
      <c r="I6" s="9"/>
    </row>
    <row r="7" spans="1:9" x14ac:dyDescent="0.25">
      <c r="A7" s="5"/>
      <c r="B7" s="5"/>
      <c r="C7" s="9"/>
      <c r="D7" s="9"/>
      <c r="E7" s="5"/>
      <c r="F7" s="9">
        <f>C7+D7+E7</f>
        <v>0</v>
      </c>
      <c r="G7" s="10"/>
      <c r="H7" s="9">
        <f>F7-G7</f>
        <v>0</v>
      </c>
      <c r="I7" s="9"/>
    </row>
    <row r="8" spans="1:9" x14ac:dyDescent="0.25">
      <c r="A8" s="5"/>
      <c r="B8" s="11"/>
      <c r="C8" s="9"/>
      <c r="D8" s="9"/>
      <c r="E8" s="5"/>
      <c r="F8" s="9">
        <f>C8+D8+E8</f>
        <v>0</v>
      </c>
      <c r="G8" s="10"/>
      <c r="H8" s="9">
        <f>F8-G8</f>
        <v>0</v>
      </c>
      <c r="I8" s="9"/>
    </row>
    <row r="9" spans="1:9" x14ac:dyDescent="0.25">
      <c r="A9" s="5"/>
      <c r="B9" s="12"/>
      <c r="C9" s="9"/>
      <c r="D9" s="9"/>
      <c r="E9" s="5"/>
      <c r="F9" s="9">
        <f>C9+D9+E9</f>
        <v>0</v>
      </c>
      <c r="G9" s="10"/>
      <c r="H9" s="9">
        <f>F9-G9</f>
        <v>0</v>
      </c>
      <c r="I9" s="9"/>
    </row>
    <row r="10" spans="1:9" x14ac:dyDescent="0.25">
      <c r="A10" s="5"/>
      <c r="B10" s="13" t="s">
        <v>7</v>
      </c>
      <c r="C10" s="9">
        <f t="shared" ref="C10:I10" si="0">SUM(C5:C9)</f>
        <v>0</v>
      </c>
      <c r="D10" s="9">
        <f>SUM(D5:D9)</f>
        <v>3356000</v>
      </c>
      <c r="E10" s="7">
        <f t="shared" si="0"/>
        <v>170000</v>
      </c>
      <c r="F10" s="9">
        <f t="shared" si="0"/>
        <v>3526000</v>
      </c>
      <c r="G10" s="14">
        <f t="shared" si="0"/>
        <v>0</v>
      </c>
      <c r="H10" s="15">
        <f t="shared" si="0"/>
        <v>3526000</v>
      </c>
      <c r="I10" s="9">
        <f t="shared" si="0"/>
        <v>0</v>
      </c>
    </row>
    <row r="11" spans="1:9" x14ac:dyDescent="0.25">
      <c r="A11" s="5"/>
      <c r="B11" s="16"/>
      <c r="C11" s="16"/>
      <c r="D11" s="9">
        <f>[1]SEPTEMBER20!H11:H16</f>
        <v>0</v>
      </c>
      <c r="E11" s="5"/>
      <c r="F11" s="17"/>
      <c r="G11" s="18"/>
      <c r="H11" s="17"/>
    </row>
    <row r="12" spans="1:9" x14ac:dyDescent="0.25">
      <c r="A12" s="19"/>
      <c r="B12" s="20"/>
      <c r="C12" s="20"/>
      <c r="D12" s="20"/>
      <c r="E12" s="19"/>
      <c r="F12" s="21"/>
      <c r="G12" s="22"/>
      <c r="H12" s="21"/>
    </row>
    <row r="13" spans="1:9" ht="15.75" x14ac:dyDescent="0.25">
      <c r="B13" s="23" t="s">
        <v>22</v>
      </c>
      <c r="C13" s="23"/>
      <c r="D13" s="24"/>
      <c r="E13" s="24"/>
      <c r="F13" s="24"/>
      <c r="G13" s="24"/>
      <c r="H13" s="24"/>
      <c r="I13" s="24"/>
    </row>
    <row r="14" spans="1:9" x14ac:dyDescent="0.25">
      <c r="A14" s="25"/>
      <c r="B14" s="26" t="s">
        <v>23</v>
      </c>
      <c r="C14" s="26"/>
      <c r="D14" s="26"/>
      <c r="E14" s="26"/>
      <c r="F14" s="26"/>
      <c r="G14" s="26" t="s">
        <v>8</v>
      </c>
      <c r="H14" s="26"/>
      <c r="I14" s="26"/>
    </row>
    <row r="15" spans="1:9" ht="15.75" x14ac:dyDescent="0.25">
      <c r="B15" s="27" t="s">
        <v>9</v>
      </c>
      <c r="C15" s="27" t="s">
        <v>10</v>
      </c>
      <c r="D15" s="27" t="s">
        <v>11</v>
      </c>
      <c r="E15" s="27" t="s">
        <v>12</v>
      </c>
      <c r="F15" s="27" t="s">
        <v>9</v>
      </c>
      <c r="G15" s="27" t="s">
        <v>10</v>
      </c>
      <c r="H15" s="27" t="s">
        <v>11</v>
      </c>
      <c r="I15" s="27" t="s">
        <v>12</v>
      </c>
    </row>
    <row r="16" spans="1:9" x14ac:dyDescent="0.25">
      <c r="B16" s="11" t="s">
        <v>33</v>
      </c>
      <c r="C16" s="28">
        <f>E10</f>
        <v>170000</v>
      </c>
      <c r="D16" s="11"/>
      <c r="E16" s="11"/>
      <c r="F16" s="11" t="s">
        <v>33</v>
      </c>
      <c r="G16" s="28">
        <f>G10</f>
        <v>0</v>
      </c>
      <c r="H16" s="11"/>
      <c r="I16" s="11"/>
    </row>
    <row r="17" spans="1:9" x14ac:dyDescent="0.25">
      <c r="B17" s="11" t="s">
        <v>3</v>
      </c>
      <c r="C17" s="28">
        <f>'DECEMBER 20'!E26</f>
        <v>93179.999999999971</v>
      </c>
      <c r="D17" s="11"/>
      <c r="E17" s="11"/>
      <c r="F17" s="11"/>
      <c r="G17" s="28"/>
      <c r="H17" s="11"/>
      <c r="I17" s="11"/>
    </row>
    <row r="18" spans="1:9" x14ac:dyDescent="0.25">
      <c r="B18" s="11" t="s">
        <v>29</v>
      </c>
      <c r="C18" s="28">
        <f>I10</f>
        <v>0</v>
      </c>
      <c r="D18" s="11"/>
      <c r="E18" s="11"/>
      <c r="F18" s="11"/>
      <c r="G18" s="28"/>
      <c r="H18" s="11"/>
      <c r="I18" s="11"/>
    </row>
    <row r="19" spans="1:9" x14ac:dyDescent="0.25">
      <c r="B19" s="11" t="s">
        <v>4</v>
      </c>
      <c r="C19" s="28"/>
      <c r="D19" s="11"/>
      <c r="E19" s="11"/>
      <c r="F19" s="11" t="s">
        <v>3</v>
      </c>
      <c r="G19" s="28">
        <f>'DECEMBER 20'!I26</f>
        <v>-246820.00000000003</v>
      </c>
      <c r="H19" s="11"/>
      <c r="I19" s="11"/>
    </row>
    <row r="20" spans="1:9" x14ac:dyDescent="0.25">
      <c r="B20" s="29" t="s">
        <v>14</v>
      </c>
      <c r="C20" s="11"/>
      <c r="D20" s="11"/>
      <c r="E20" s="11"/>
      <c r="F20" s="29" t="s">
        <v>14</v>
      </c>
      <c r="G20" s="11"/>
      <c r="H20" s="11"/>
      <c r="I20" s="11"/>
    </row>
    <row r="21" spans="1:9" x14ac:dyDescent="0.25">
      <c r="B21" s="11" t="s">
        <v>24</v>
      </c>
      <c r="C21" s="30">
        <v>7.0000000000000007E-2</v>
      </c>
      <c r="D21" s="11">
        <f>C21*C16</f>
        <v>11900.000000000002</v>
      </c>
      <c r="E21" s="24"/>
      <c r="F21" s="11" t="s">
        <v>24</v>
      </c>
      <c r="G21" s="30">
        <v>7.0000000000000007E-2</v>
      </c>
      <c r="H21" s="11">
        <f>G21*C16</f>
        <v>11900.000000000002</v>
      </c>
      <c r="I21" s="11"/>
    </row>
    <row r="22" spans="1:9" x14ac:dyDescent="0.25">
      <c r="B22" s="31"/>
      <c r="C22" s="30"/>
      <c r="D22" s="11"/>
      <c r="E22" s="11"/>
      <c r="F22" s="31"/>
      <c r="G22" s="30"/>
      <c r="H22" s="11"/>
      <c r="I22" s="11"/>
    </row>
    <row r="23" spans="1:9" x14ac:dyDescent="0.25">
      <c r="B23" s="32"/>
      <c r="C23" s="11"/>
      <c r="D23" s="11"/>
      <c r="E23" s="11"/>
      <c r="F23" s="32"/>
      <c r="G23" s="11"/>
      <c r="H23" s="11"/>
      <c r="I23" s="11"/>
    </row>
    <row r="24" spans="1:9" x14ac:dyDescent="0.25">
      <c r="B24" s="31"/>
      <c r="C24" s="11"/>
      <c r="D24" s="11"/>
      <c r="E24" s="11"/>
      <c r="F24" s="31"/>
      <c r="G24" s="11"/>
      <c r="H24" s="11"/>
      <c r="I24" s="11"/>
    </row>
    <row r="25" spans="1:9" x14ac:dyDescent="0.25">
      <c r="B25" s="33"/>
      <c r="C25" s="11"/>
      <c r="D25" s="11"/>
      <c r="E25" s="11"/>
      <c r="F25" s="33"/>
      <c r="G25" s="11"/>
      <c r="H25" s="11"/>
      <c r="I25" s="11"/>
    </row>
    <row r="26" spans="1:9" x14ac:dyDescent="0.25">
      <c r="A26" s="34"/>
      <c r="B26" s="29" t="s">
        <v>7</v>
      </c>
      <c r="C26" s="14">
        <f>C16+C19+C17-D21</f>
        <v>251280</v>
      </c>
      <c r="D26" s="14">
        <f>SUM(D22:D25)</f>
        <v>0</v>
      </c>
      <c r="E26" s="14">
        <f>C26-D26</f>
        <v>251280</v>
      </c>
      <c r="F26" s="29" t="s">
        <v>7</v>
      </c>
      <c r="G26" s="14">
        <f>G16+G19-H21</f>
        <v>-258720.00000000003</v>
      </c>
      <c r="H26" s="14">
        <f>SUM(H22:H25)</f>
        <v>0</v>
      </c>
      <c r="I26" s="14">
        <f>G26-H26</f>
        <v>-258720.00000000003</v>
      </c>
    </row>
    <row r="27" spans="1:9" x14ac:dyDescent="0.25">
      <c r="A27" s="34"/>
      <c r="B27" s="1"/>
      <c r="C27" s="1"/>
      <c r="D27" s="1"/>
      <c r="E27" s="1"/>
    </row>
    <row r="28" spans="1:9" x14ac:dyDescent="0.25">
      <c r="B28" s="1" t="s">
        <v>15</v>
      </c>
      <c r="C28" s="1"/>
      <c r="E28" s="35" t="s">
        <v>25</v>
      </c>
      <c r="G28" s="1" t="s">
        <v>16</v>
      </c>
    </row>
    <row r="29" spans="1:9" x14ac:dyDescent="0.25">
      <c r="E29" s="1"/>
    </row>
    <row r="30" spans="1:9" x14ac:dyDescent="0.25">
      <c r="B30" s="1" t="s">
        <v>17</v>
      </c>
      <c r="C30" s="1"/>
      <c r="D30" s="1"/>
      <c r="E30" s="1" t="s">
        <v>18</v>
      </c>
      <c r="G30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NOVEMBER 20</vt:lpstr>
      <vt:lpstr>DECEMBER 20</vt:lpstr>
      <vt:lpstr>JANUARY 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</cp:lastModifiedBy>
  <dcterms:created xsi:type="dcterms:W3CDTF">2020-11-20T13:34:13Z</dcterms:created>
  <dcterms:modified xsi:type="dcterms:W3CDTF">2021-06-16T15:18:28Z</dcterms:modified>
</cp:coreProperties>
</file>