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60" windowWidth="17955" windowHeight="11535" activeTab="4"/>
  </bookViews>
  <sheets>
    <sheet name="MAY 20" sheetId="1" r:id="rId1"/>
    <sheet name="JUNE 20" sheetId="2" r:id="rId2"/>
    <sheet name="JULY 20" sheetId="3" r:id="rId3"/>
    <sheet name="AUGUST 20" sheetId="4" r:id="rId4"/>
    <sheet name="SEPTEMBER20" sheetId="5" r:id="rId5"/>
  </sheets>
  <calcPr calcId="144525" iterate="1" iterateCount="300"/>
</workbook>
</file>

<file path=xl/calcChain.xml><?xml version="1.0" encoding="utf-8"?>
<calcChain xmlns="http://schemas.openxmlformats.org/spreadsheetml/2006/main">
  <c r="N44" i="1" l="1"/>
  <c r="I30" i="1" l="1"/>
  <c r="I29" i="1"/>
  <c r="G25" i="5" l="1"/>
  <c r="G23" i="5" l="1"/>
  <c r="G12" i="5" l="1"/>
  <c r="J19" i="3" l="1"/>
  <c r="L21" i="3"/>
  <c r="L25" i="3"/>
  <c r="L24" i="3"/>
  <c r="L23" i="3"/>
  <c r="L22" i="3"/>
  <c r="L20" i="3"/>
  <c r="L19" i="3"/>
  <c r="L18" i="3"/>
  <c r="F36" i="5" l="1"/>
  <c r="B36" i="5"/>
  <c r="D47" i="4"/>
  <c r="H9" i="5"/>
  <c r="D10" i="5"/>
  <c r="D29" i="5" s="1"/>
  <c r="D7" i="5"/>
  <c r="D8" i="5"/>
  <c r="D9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6" i="5"/>
  <c r="G47" i="5"/>
  <c r="C47" i="5"/>
  <c r="I29" i="5"/>
  <c r="E29" i="5"/>
  <c r="B35" i="5" s="1"/>
  <c r="C29" i="5"/>
  <c r="F28" i="5"/>
  <c r="H28" i="5" s="1"/>
  <c r="F27" i="5"/>
  <c r="H27" i="5" s="1"/>
  <c r="F26" i="5"/>
  <c r="H26" i="5" s="1"/>
  <c r="F25" i="5"/>
  <c r="H25" i="5" s="1"/>
  <c r="F24" i="5"/>
  <c r="H24" i="5" s="1"/>
  <c r="F23" i="5"/>
  <c r="H23" i="5" s="1"/>
  <c r="F22" i="5"/>
  <c r="H22" i="5" s="1"/>
  <c r="F21" i="5"/>
  <c r="H21" i="5" s="1"/>
  <c r="F20" i="5"/>
  <c r="H20" i="5" s="1"/>
  <c r="F19" i="5"/>
  <c r="F18" i="5"/>
  <c r="H18" i="5" s="1"/>
  <c r="F17" i="5"/>
  <c r="H17" i="5" s="1"/>
  <c r="F16" i="5"/>
  <c r="H16" i="5" s="1"/>
  <c r="F15" i="5"/>
  <c r="H15" i="5" s="1"/>
  <c r="F14" i="5"/>
  <c r="H14" i="5" s="1"/>
  <c r="F13" i="5"/>
  <c r="H13" i="5" s="1"/>
  <c r="F12" i="5"/>
  <c r="H12" i="5" s="1"/>
  <c r="F11" i="5"/>
  <c r="H11" i="5" s="1"/>
  <c r="F10" i="5"/>
  <c r="H10" i="5" s="1"/>
  <c r="F9" i="5"/>
  <c r="G29" i="5"/>
  <c r="F35" i="5" s="1"/>
  <c r="F8" i="5"/>
  <c r="H8" i="5" s="1"/>
  <c r="F7" i="5"/>
  <c r="H7" i="5" s="1"/>
  <c r="G39" i="5" l="1"/>
  <c r="C39" i="5"/>
  <c r="B47" i="5" s="1"/>
  <c r="D47" i="5" s="1"/>
  <c r="F6" i="5"/>
  <c r="G8" i="4"/>
  <c r="H6" i="5" l="1"/>
  <c r="H29" i="5" s="1"/>
  <c r="F29" i="5"/>
  <c r="G25" i="4"/>
  <c r="F36" i="4" l="1"/>
  <c r="B36" i="4"/>
  <c r="D29" i="4"/>
  <c r="D28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6" i="4"/>
  <c r="G47" i="4"/>
  <c r="C47" i="4"/>
  <c r="B35" i="4"/>
  <c r="G39" i="4" s="1"/>
  <c r="I29" i="4"/>
  <c r="G29" i="4"/>
  <c r="E29" i="4"/>
  <c r="C29" i="4"/>
  <c r="H28" i="4"/>
  <c r="F28" i="4"/>
  <c r="F27" i="4"/>
  <c r="H27" i="4" s="1"/>
  <c r="F26" i="4"/>
  <c r="H26" i="4" s="1"/>
  <c r="H25" i="4"/>
  <c r="F25" i="4"/>
  <c r="F24" i="4"/>
  <c r="H24" i="4" s="1"/>
  <c r="F23" i="4"/>
  <c r="H23" i="4" s="1"/>
  <c r="F22" i="4"/>
  <c r="H22" i="4" s="1"/>
  <c r="H21" i="4"/>
  <c r="F21" i="4"/>
  <c r="H20" i="4"/>
  <c r="F20" i="4"/>
  <c r="F19" i="4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H29" i="3"/>
  <c r="F35" i="4" l="1"/>
  <c r="F47" i="4" s="1"/>
  <c r="H47" i="4" s="1"/>
  <c r="H29" i="4"/>
  <c r="F29" i="4"/>
  <c r="C39" i="4"/>
  <c r="B47" i="4"/>
  <c r="G7" i="3"/>
  <c r="G47" i="3" l="1"/>
  <c r="C41" i="3" l="1"/>
  <c r="G41" i="3" l="1"/>
  <c r="G25" i="3" l="1"/>
  <c r="G15" i="3"/>
  <c r="G8" i="3"/>
  <c r="F36" i="3" l="1"/>
  <c r="D7" i="3"/>
  <c r="D8" i="3"/>
  <c r="D9" i="3"/>
  <c r="D10" i="3"/>
  <c r="D11" i="3"/>
  <c r="D12" i="3"/>
  <c r="D13" i="3"/>
  <c r="D14" i="3"/>
  <c r="D15" i="3"/>
  <c r="D16" i="3"/>
  <c r="D17" i="3"/>
  <c r="D18" i="3"/>
  <c r="D22" i="3"/>
  <c r="D23" i="3"/>
  <c r="D24" i="3"/>
  <c r="D25" i="3"/>
  <c r="D26" i="3"/>
  <c r="D27" i="3"/>
  <c r="D6" i="3"/>
  <c r="C47" i="3"/>
  <c r="I29" i="3"/>
  <c r="E29" i="3"/>
  <c r="B35" i="3" s="1"/>
  <c r="G39" i="3" s="1"/>
  <c r="C29" i="3"/>
  <c r="F28" i="3"/>
  <c r="H28" i="3" s="1"/>
  <c r="D28" i="3"/>
  <c r="F27" i="3"/>
  <c r="H27" i="3" s="1"/>
  <c r="F26" i="3"/>
  <c r="H26" i="3" s="1"/>
  <c r="F25" i="3"/>
  <c r="H25" i="3" s="1"/>
  <c r="F24" i="3"/>
  <c r="H24" i="3" s="1"/>
  <c r="F23" i="3"/>
  <c r="H23" i="3" s="1"/>
  <c r="F22" i="3"/>
  <c r="H22" i="3" s="1"/>
  <c r="F21" i="3"/>
  <c r="H21" i="3" s="1"/>
  <c r="F20" i="3"/>
  <c r="H20" i="3" s="1"/>
  <c r="F18" i="3"/>
  <c r="H18" i="3" s="1"/>
  <c r="F17" i="3"/>
  <c r="H17" i="3" s="1"/>
  <c r="F16" i="3"/>
  <c r="H16" i="3" s="1"/>
  <c r="F15" i="3"/>
  <c r="H15" i="3" s="1"/>
  <c r="F14" i="3"/>
  <c r="H14" i="3" s="1"/>
  <c r="F13" i="3"/>
  <c r="H13" i="3" s="1"/>
  <c r="F12" i="3"/>
  <c r="H12" i="3" s="1"/>
  <c r="H11" i="3"/>
  <c r="F11" i="3"/>
  <c r="F10" i="3"/>
  <c r="H10" i="3" s="1"/>
  <c r="F9" i="3"/>
  <c r="H9" i="3" s="1"/>
  <c r="G29" i="3"/>
  <c r="F35" i="3" s="1"/>
  <c r="F47" i="3" s="1"/>
  <c r="F8" i="3"/>
  <c r="H8" i="3" s="1"/>
  <c r="F7" i="3"/>
  <c r="H7" i="3" s="1"/>
  <c r="H47" i="3" l="1"/>
  <c r="C39" i="3"/>
  <c r="F6" i="3"/>
  <c r="J36" i="2"/>
  <c r="J35" i="2"/>
  <c r="H6" i="3" l="1"/>
  <c r="G25" i="2"/>
  <c r="G9" i="2" l="1"/>
  <c r="G8" i="2"/>
  <c r="G10" i="1" l="1"/>
  <c r="L34" i="1" l="1"/>
  <c r="L33" i="1"/>
  <c r="L30" i="1"/>
  <c r="G41" i="2" l="1"/>
  <c r="C41" i="2"/>
  <c r="D21" i="2" l="1"/>
  <c r="D7" i="2"/>
  <c r="D8" i="2"/>
  <c r="D9" i="2"/>
  <c r="D12" i="2"/>
  <c r="D13" i="2"/>
  <c r="D15" i="2"/>
  <c r="D16" i="2"/>
  <c r="D17" i="2"/>
  <c r="D18" i="2"/>
  <c r="D20" i="2"/>
  <c r="D24" i="2"/>
  <c r="D25" i="2"/>
  <c r="D26" i="2"/>
  <c r="D27" i="2"/>
  <c r="D28" i="2" l="1"/>
  <c r="G47" i="2" l="1"/>
  <c r="C47" i="2"/>
  <c r="I29" i="2"/>
  <c r="E29" i="2"/>
  <c r="B35" i="2" s="1"/>
  <c r="C29" i="2"/>
  <c r="F28" i="2"/>
  <c r="H28" i="2" s="1"/>
  <c r="F27" i="2"/>
  <c r="H27" i="2" s="1"/>
  <c r="F26" i="2"/>
  <c r="H26" i="2" s="1"/>
  <c r="G29" i="2"/>
  <c r="F35" i="2" s="1"/>
  <c r="F25" i="2"/>
  <c r="H25" i="2" s="1"/>
  <c r="F24" i="2"/>
  <c r="H24" i="2" s="1"/>
  <c r="F21" i="2"/>
  <c r="H21" i="2" s="1"/>
  <c r="F20" i="2"/>
  <c r="H20" i="2" s="1"/>
  <c r="F18" i="2"/>
  <c r="H18" i="2" s="1"/>
  <c r="F17" i="2"/>
  <c r="H17" i="2" s="1"/>
  <c r="F16" i="2"/>
  <c r="H16" i="2" s="1"/>
  <c r="F15" i="2"/>
  <c r="H15" i="2" s="1"/>
  <c r="F14" i="2"/>
  <c r="H14" i="2" s="1"/>
  <c r="F13" i="2"/>
  <c r="H13" i="2" s="1"/>
  <c r="F12" i="2"/>
  <c r="H12" i="2" s="1"/>
  <c r="F9" i="2"/>
  <c r="H9" i="2" s="1"/>
  <c r="F8" i="2"/>
  <c r="H8" i="2" s="1"/>
  <c r="F7" i="2"/>
  <c r="H7" i="2" s="1"/>
  <c r="G39" i="2" l="1"/>
  <c r="C39" i="2"/>
  <c r="C38" i="1"/>
  <c r="D52" i="1"/>
  <c r="F29" i="1"/>
  <c r="H52" i="1"/>
  <c r="J29" i="1" l="1"/>
  <c r="C37" i="1" s="1"/>
  <c r="I7" i="1"/>
  <c r="I8" i="1"/>
  <c r="I9" i="1"/>
  <c r="I12" i="1"/>
  <c r="I14" i="1"/>
  <c r="I15" i="1"/>
  <c r="I18" i="1"/>
  <c r="I22" i="1"/>
  <c r="F22" i="2" s="1"/>
  <c r="H22" i="2" s="1"/>
  <c r="I25" i="1"/>
  <c r="I26" i="1"/>
  <c r="I27" i="1"/>
  <c r="I28" i="1"/>
  <c r="H25" i="1" l="1"/>
  <c r="H29" i="1" l="1"/>
  <c r="C35" i="1"/>
  <c r="D29" i="1"/>
  <c r="G28" i="1"/>
  <c r="G27" i="1"/>
  <c r="G26" i="1"/>
  <c r="G25" i="1"/>
  <c r="G24" i="1"/>
  <c r="I24" i="1" s="1"/>
  <c r="G23" i="1"/>
  <c r="I23" i="1" s="1"/>
  <c r="G22" i="1"/>
  <c r="G21" i="1"/>
  <c r="I21" i="1" s="1"/>
  <c r="G20" i="1"/>
  <c r="I20" i="1" s="1"/>
  <c r="G19" i="1"/>
  <c r="I19" i="1" s="1"/>
  <c r="D19" i="2" s="1"/>
  <c r="F19" i="2" s="1"/>
  <c r="H19" i="2" s="1"/>
  <c r="G18" i="1"/>
  <c r="G17" i="1"/>
  <c r="I17" i="1" s="1"/>
  <c r="G16" i="1"/>
  <c r="I16" i="1" s="1"/>
  <c r="G15" i="1"/>
  <c r="G14" i="1"/>
  <c r="G13" i="1"/>
  <c r="I13" i="1" s="1"/>
  <c r="G12" i="1"/>
  <c r="G11" i="1"/>
  <c r="I11" i="1" s="1"/>
  <c r="F11" i="2" s="1"/>
  <c r="H11" i="2" s="1"/>
  <c r="I10" i="1"/>
  <c r="D10" i="2" s="1"/>
  <c r="F10" i="2" s="1"/>
  <c r="H10" i="2" s="1"/>
  <c r="G9" i="1"/>
  <c r="G8" i="1"/>
  <c r="G7" i="1"/>
  <c r="E29" i="1"/>
  <c r="H31" i="2" l="1"/>
  <c r="H29" i="2"/>
  <c r="D19" i="3"/>
  <c r="G35" i="1"/>
  <c r="L26" i="1" s="1"/>
  <c r="J32" i="1"/>
  <c r="F23" i="2"/>
  <c r="D39" i="1"/>
  <c r="C52" i="1" s="1"/>
  <c r="E52" i="1" s="1"/>
  <c r="B36" i="2" s="1"/>
  <c r="B47" i="2" s="1"/>
  <c r="D47" i="2" s="1"/>
  <c r="B36" i="3" s="1"/>
  <c r="B47" i="3" s="1"/>
  <c r="D47" i="3" s="1"/>
  <c r="H39" i="1"/>
  <c r="G6" i="1"/>
  <c r="I6" i="1" s="1"/>
  <c r="D6" i="2" s="1"/>
  <c r="F6" i="2" s="1"/>
  <c r="H6" i="2" s="1"/>
  <c r="F19" i="3" l="1"/>
  <c r="D29" i="3"/>
  <c r="D29" i="2"/>
  <c r="H23" i="2"/>
  <c r="F29" i="2"/>
  <c r="G29" i="1"/>
  <c r="F29" i="3" l="1"/>
  <c r="G52" i="1"/>
  <c r="I52" i="1" s="1"/>
  <c r="F36" i="2" s="1"/>
  <c r="F47" i="2" s="1"/>
  <c r="H47" i="2" s="1"/>
  <c r="F47" i="5" l="1"/>
  <c r="H47" i="5" s="1"/>
</calcChain>
</file>

<file path=xl/sharedStrings.xml><?xml version="1.0" encoding="utf-8"?>
<sst xmlns="http://schemas.openxmlformats.org/spreadsheetml/2006/main" count="373" uniqueCount="86">
  <si>
    <t xml:space="preserve">RENT STATEMENT </t>
  </si>
  <si>
    <t>NAME</t>
  </si>
  <si>
    <t>NO</t>
  </si>
  <si>
    <t>B/F</t>
  </si>
  <si>
    <t>RENT</t>
  </si>
  <si>
    <t>DUE BILL</t>
  </si>
  <si>
    <t>PAID</t>
  </si>
  <si>
    <t>BAL</t>
  </si>
  <si>
    <t>VACCANT</t>
  </si>
  <si>
    <t xml:space="preserve">TOTAL </t>
  </si>
  <si>
    <t>SUMMARY</t>
  </si>
  <si>
    <t>EXPECTED</t>
  </si>
  <si>
    <t xml:space="preserve">DETAILS </t>
  </si>
  <si>
    <t xml:space="preserve">CR </t>
  </si>
  <si>
    <t>DR</t>
  </si>
  <si>
    <t>BL</t>
  </si>
  <si>
    <t>BF</t>
  </si>
  <si>
    <t>DEPOSIT</t>
  </si>
  <si>
    <t>COMM</t>
  </si>
  <si>
    <t>PAYMENTS</t>
  </si>
  <si>
    <t xml:space="preserve"> </t>
  </si>
  <si>
    <t>TOTAL</t>
  </si>
  <si>
    <t>PREPARED BY</t>
  </si>
  <si>
    <t>APPROVED BY</t>
  </si>
  <si>
    <t xml:space="preserve">RECEIVED  BY </t>
  </si>
  <si>
    <t>FLORENCE</t>
  </si>
  <si>
    <t>GRACE</t>
  </si>
  <si>
    <t xml:space="preserve">SAMUEL/JANE </t>
  </si>
  <si>
    <t>FOR THE MONTH OF MAY 2020</t>
  </si>
  <si>
    <t>AGNES WAIRIMU</t>
  </si>
  <si>
    <t>ONESMUS KIMANI</t>
  </si>
  <si>
    <t>CLIFORD ONYACHA</t>
  </si>
  <si>
    <t>MOHAMED MANYE</t>
  </si>
  <si>
    <t>SOFI MINAYO</t>
  </si>
  <si>
    <t>AYUB MIMANYARA</t>
  </si>
  <si>
    <t>CAROLINE MINAYO</t>
  </si>
  <si>
    <t>JAMES KAMARU</t>
  </si>
  <si>
    <t>GODFREY KINYANYA</t>
  </si>
  <si>
    <t>MARY CLEARE</t>
  </si>
  <si>
    <t>SHOP 1</t>
  </si>
  <si>
    <t>SHOP 2</t>
  </si>
  <si>
    <t>SHOP 3</t>
  </si>
  <si>
    <t>MAY</t>
  </si>
  <si>
    <t>SAMUEL/JANE</t>
  </si>
  <si>
    <t>JAMES  KAMARU</t>
  </si>
  <si>
    <t>ARREARS</t>
  </si>
  <si>
    <t>JOSEPH KINUTHIA</t>
  </si>
  <si>
    <t>PAID ON 13/5</t>
  </si>
  <si>
    <t>ERICK WANJALA</t>
  </si>
  <si>
    <t>MAMA  SKY</t>
  </si>
  <si>
    <t>PAID ON 18/5</t>
  </si>
  <si>
    <t>DENNIS</t>
  </si>
  <si>
    <t>MOSES MUNGE</t>
  </si>
  <si>
    <t>PAID ON 20/5</t>
  </si>
  <si>
    <t>JOHN OBANDA</t>
  </si>
  <si>
    <t>FOR THE MONTH OF JUNE 2020</t>
  </si>
  <si>
    <t>JUNE</t>
  </si>
  <si>
    <t>ANTONY OTIENO</t>
  </si>
  <si>
    <t>LETTING FEE</t>
  </si>
  <si>
    <t>ON DEP</t>
  </si>
  <si>
    <t>MARY</t>
  </si>
  <si>
    <t>VACCATED</t>
  </si>
  <si>
    <t>CAROLINE</t>
  </si>
  <si>
    <t>SOFI</t>
  </si>
  <si>
    <t>PAID ON 13/6</t>
  </si>
  <si>
    <t>PAID ON 20/6</t>
  </si>
  <si>
    <t>JAMES DIRECT TO LL</t>
  </si>
  <si>
    <t>JAMESDIRECT TO LL</t>
  </si>
  <si>
    <t>KAMARU DIRECT TO LL</t>
  </si>
  <si>
    <t>MOUREEN</t>
  </si>
  <si>
    <t>JULY</t>
  </si>
  <si>
    <t>FOR THE MONTH OF JULY 2020</t>
  </si>
  <si>
    <t>GODFREY</t>
  </si>
  <si>
    <t>.</t>
  </si>
  <si>
    <t>PAID ON 18/7</t>
  </si>
  <si>
    <t>DENNIS 14</t>
  </si>
  <si>
    <t>AUGUST</t>
  </si>
  <si>
    <t>FOR THE MONTH OF AUGUST 2020</t>
  </si>
  <si>
    <t>PAID ON 15/8</t>
  </si>
  <si>
    <t>SEPTEMBER</t>
  </si>
  <si>
    <t>PAID ON 1/9</t>
  </si>
  <si>
    <t>AGNES WANGARI</t>
  </si>
  <si>
    <t>paid ll</t>
  </si>
  <si>
    <t>AGNES PAID LL</t>
  </si>
  <si>
    <t>PAID ON22/9</t>
  </si>
  <si>
    <t>FOR THE MONTH OF 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</si>
</sst>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Times New Roman"/>
      <family val="1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8" fillId="0" borderId="1" xfId="0" applyFont="1" applyFill="1" applyBorder="1"/>
    <xf numFmtId="164" fontId="10" fillId="0" borderId="1" xfId="1" applyNumberFormat="1" applyFont="1" applyBorder="1" applyAlignment="1">
      <alignment horizontal="right"/>
    </xf>
    <xf numFmtId="0" fontId="0" fillId="0" borderId="1" xfId="0" applyBorder="1"/>
    <xf numFmtId="0" fontId="11" fillId="0" borderId="1" xfId="0" applyFont="1" applyBorder="1"/>
    <xf numFmtId="0" fontId="12" fillId="0" borderId="1" xfId="0" applyFont="1" applyFill="1" applyBorder="1"/>
    <xf numFmtId="0" fontId="4" fillId="0" borderId="1" xfId="0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164" fontId="4" fillId="0" borderId="0" xfId="0" applyNumberFormat="1" applyFont="1"/>
    <xf numFmtId="0" fontId="13" fillId="0" borderId="1" xfId="0" applyFont="1" applyBorder="1"/>
    <xf numFmtId="0" fontId="4" fillId="0" borderId="1" xfId="0" applyFont="1" applyBorder="1"/>
    <xf numFmtId="164" fontId="14" fillId="0" borderId="2" xfId="0" applyNumberFormat="1" applyFont="1" applyBorder="1" applyAlignment="1">
      <alignment horizontal="right"/>
    </xf>
    <xf numFmtId="49" fontId="15" fillId="0" borderId="0" xfId="1" applyNumberFormat="1" applyFont="1" applyBorder="1" applyAlignment="1">
      <alignment horizontal="right"/>
    </xf>
    <xf numFmtId="49" fontId="15" fillId="0" borderId="0" xfId="0" applyNumberFormat="1" applyFont="1" applyBorder="1" applyAlignment="1">
      <alignment horizontal="right"/>
    </xf>
    <xf numFmtId="0" fontId="16" fillId="0" borderId="0" xfId="0" applyFont="1" applyBorder="1"/>
    <xf numFmtId="4" fontId="16" fillId="0" borderId="0" xfId="0" applyNumberFormat="1" applyFont="1" applyBorder="1"/>
    <xf numFmtId="165" fontId="15" fillId="0" borderId="0" xfId="0" applyNumberFormat="1" applyFont="1" applyBorder="1"/>
    <xf numFmtId="0" fontId="16" fillId="0" borderId="0" xfId="0" applyFont="1"/>
    <xf numFmtId="0" fontId="16" fillId="0" borderId="5" xfId="0" applyFont="1" applyBorder="1"/>
    <xf numFmtId="0" fontId="16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16" fillId="0" borderId="1" xfId="0" applyNumberFormat="1" applyFont="1" applyBorder="1"/>
    <xf numFmtId="3" fontId="4" fillId="0" borderId="0" xfId="0" applyNumberFormat="1" applyFont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164" fontId="0" fillId="0" borderId="0" xfId="0" applyNumberFormat="1"/>
    <xf numFmtId="0" fontId="12" fillId="0" borderId="1" xfId="0" applyFont="1" applyBorder="1"/>
    <xf numFmtId="43" fontId="11" fillId="0" borderId="1" xfId="1" applyFont="1" applyBorder="1" applyAlignment="1">
      <alignment horizontal="left"/>
    </xf>
    <xf numFmtId="43" fontId="0" fillId="0" borderId="0" xfId="0" applyNumberForma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6"/>
  <sheetViews>
    <sheetView topLeftCell="A28" workbookViewId="0">
      <selection activeCell="N45" sqref="N45"/>
    </sheetView>
  </sheetViews>
  <sheetFormatPr defaultRowHeight="15" x14ac:dyDescent="0.25"/>
  <cols>
    <col min="1" max="1" width="2.42578125" customWidth="1"/>
    <col min="2" max="2" width="17.85546875" customWidth="1"/>
    <col min="3" max="3" width="7" customWidth="1"/>
    <col min="5" max="5" width="7.28515625" customWidth="1"/>
    <col min="6" max="6" width="8" customWidth="1"/>
    <col min="12" max="12" width="10" bestFit="1" customWidth="1"/>
  </cols>
  <sheetData>
    <row r="2" spans="2:12" ht="15.75" x14ac:dyDescent="0.25">
      <c r="B2" s="1"/>
      <c r="C2" s="1" t="s">
        <v>27</v>
      </c>
      <c r="D2" s="1"/>
      <c r="E2" s="1"/>
      <c r="F2" s="1"/>
      <c r="G2" s="2"/>
      <c r="H2" s="3"/>
      <c r="I2" s="3"/>
      <c r="J2" s="3"/>
    </row>
    <row r="3" spans="2:12" ht="15.75" x14ac:dyDescent="0.25">
      <c r="B3" s="3"/>
      <c r="C3" s="1" t="s">
        <v>0</v>
      </c>
      <c r="E3" s="1"/>
      <c r="F3" s="1"/>
      <c r="G3" s="4"/>
      <c r="H3" s="3"/>
      <c r="I3" s="3"/>
      <c r="J3" s="3"/>
    </row>
    <row r="4" spans="2:12" ht="18.75" x14ac:dyDescent="0.3">
      <c r="B4" s="5"/>
      <c r="C4" s="1" t="s">
        <v>28</v>
      </c>
      <c r="D4" s="1"/>
      <c r="E4" s="1"/>
      <c r="F4" s="1"/>
      <c r="G4" s="6"/>
      <c r="H4" s="7"/>
      <c r="I4" s="3"/>
      <c r="J4" s="3"/>
    </row>
    <row r="5" spans="2:12" x14ac:dyDescent="0.25">
      <c r="B5" s="8" t="s">
        <v>1</v>
      </c>
      <c r="C5" s="8" t="s">
        <v>2</v>
      </c>
      <c r="D5" s="8" t="s">
        <v>17</v>
      </c>
      <c r="E5" s="9" t="s">
        <v>3</v>
      </c>
      <c r="F5" s="10" t="s">
        <v>4</v>
      </c>
      <c r="G5" s="9" t="s">
        <v>5</v>
      </c>
      <c r="H5" s="10" t="s">
        <v>6</v>
      </c>
      <c r="I5" s="11" t="s">
        <v>7</v>
      </c>
      <c r="J5" s="9" t="s">
        <v>45</v>
      </c>
    </row>
    <row r="6" spans="2:12" x14ac:dyDescent="0.25">
      <c r="B6" s="21" t="s">
        <v>8</v>
      </c>
      <c r="C6" s="13">
        <v>1</v>
      </c>
      <c r="D6" s="14"/>
      <c r="E6" s="15"/>
      <c r="F6" s="16"/>
      <c r="G6" s="16">
        <f>D6+E6+F6</f>
        <v>0</v>
      </c>
      <c r="H6" s="16"/>
      <c r="I6" s="17">
        <f>G6-H6</f>
        <v>0</v>
      </c>
      <c r="J6" s="15"/>
    </row>
    <row r="7" spans="2:12" x14ac:dyDescent="0.25">
      <c r="B7" s="18" t="s">
        <v>29</v>
      </c>
      <c r="C7" s="13">
        <v>2</v>
      </c>
      <c r="D7" s="14"/>
      <c r="E7" s="15"/>
      <c r="F7" s="19">
        <v>3500</v>
      </c>
      <c r="G7" s="16">
        <f t="shared" ref="G7:G28" si="0">D7+E7+F7</f>
        <v>3500</v>
      </c>
      <c r="H7" s="16">
        <v>3000</v>
      </c>
      <c r="I7" s="17">
        <f t="shared" ref="I7:I28" si="1">G7-H7</f>
        <v>500</v>
      </c>
      <c r="J7" s="15"/>
    </row>
    <row r="8" spans="2:12" x14ac:dyDescent="0.25">
      <c r="B8" s="18" t="s">
        <v>30</v>
      </c>
      <c r="C8" s="13">
        <v>3</v>
      </c>
      <c r="D8" s="14"/>
      <c r="E8" s="15"/>
      <c r="F8" s="19">
        <v>3500</v>
      </c>
      <c r="G8" s="16">
        <f t="shared" si="0"/>
        <v>3500</v>
      </c>
      <c r="H8" s="16">
        <v>2500</v>
      </c>
      <c r="I8" s="17">
        <f t="shared" si="1"/>
        <v>1000</v>
      </c>
      <c r="J8" s="15"/>
    </row>
    <row r="9" spans="2:12" x14ac:dyDescent="0.25">
      <c r="B9" s="20" t="s">
        <v>31</v>
      </c>
      <c r="C9" s="13">
        <v>4</v>
      </c>
      <c r="D9" s="14"/>
      <c r="E9" s="15"/>
      <c r="F9" s="15">
        <v>3500</v>
      </c>
      <c r="G9" s="16">
        <f t="shared" si="0"/>
        <v>3500</v>
      </c>
      <c r="H9" s="16"/>
      <c r="I9" s="17">
        <f t="shared" si="1"/>
        <v>3500</v>
      </c>
      <c r="J9" s="15"/>
    </row>
    <row r="10" spans="2:12" x14ac:dyDescent="0.25">
      <c r="B10" s="12" t="s">
        <v>32</v>
      </c>
      <c r="C10" s="13">
        <v>5</v>
      </c>
      <c r="D10" s="14"/>
      <c r="E10" s="15"/>
      <c r="F10" s="19">
        <v>3500</v>
      </c>
      <c r="G10" s="16">
        <f>D10+E10+F10</f>
        <v>3500</v>
      </c>
      <c r="H10" s="16">
        <v>3500</v>
      </c>
      <c r="I10" s="17">
        <f t="shared" si="1"/>
        <v>0</v>
      </c>
      <c r="J10" s="15"/>
    </row>
    <row r="11" spans="2:12" x14ac:dyDescent="0.25">
      <c r="B11" s="18" t="s">
        <v>33</v>
      </c>
      <c r="C11" s="13">
        <v>6</v>
      </c>
      <c r="D11" s="14"/>
      <c r="E11" s="15">
        <v>1500</v>
      </c>
      <c r="F11" s="19">
        <v>3500</v>
      </c>
      <c r="G11" s="16">
        <f>D11+E11+F11</f>
        <v>5000</v>
      </c>
      <c r="H11" s="16">
        <v>1500</v>
      </c>
      <c r="I11" s="17">
        <f>G11-H11</f>
        <v>3500</v>
      </c>
      <c r="J11" s="15">
        <v>1500</v>
      </c>
    </row>
    <row r="12" spans="2:12" x14ac:dyDescent="0.25">
      <c r="B12" s="12" t="s">
        <v>34</v>
      </c>
      <c r="C12" s="13">
        <v>7</v>
      </c>
      <c r="D12" s="14"/>
      <c r="E12" s="15"/>
      <c r="F12" s="19">
        <v>3500</v>
      </c>
      <c r="G12" s="16">
        <f t="shared" si="0"/>
        <v>3500</v>
      </c>
      <c r="H12" s="16">
        <v>3500</v>
      </c>
      <c r="I12" s="17">
        <f t="shared" si="1"/>
        <v>0</v>
      </c>
      <c r="J12" s="15"/>
    </row>
    <row r="13" spans="2:12" x14ac:dyDescent="0.25">
      <c r="B13" s="50" t="s">
        <v>8</v>
      </c>
      <c r="C13" s="13">
        <v>8</v>
      </c>
      <c r="D13" s="14"/>
      <c r="E13" s="15"/>
      <c r="F13" s="19"/>
      <c r="G13" s="16">
        <f t="shared" si="0"/>
        <v>0</v>
      </c>
      <c r="H13" s="16"/>
      <c r="I13" s="17">
        <f t="shared" si="1"/>
        <v>0</v>
      </c>
      <c r="J13" s="15"/>
    </row>
    <row r="14" spans="2:12" x14ac:dyDescent="0.25">
      <c r="B14" s="49" t="s">
        <v>35</v>
      </c>
      <c r="C14" s="13">
        <v>9</v>
      </c>
      <c r="D14" s="14"/>
      <c r="E14" s="15"/>
      <c r="F14" s="19">
        <v>3500</v>
      </c>
      <c r="G14" s="16">
        <f t="shared" si="0"/>
        <v>3500</v>
      </c>
      <c r="H14" s="16"/>
      <c r="I14" s="17">
        <f t="shared" si="1"/>
        <v>3500</v>
      </c>
      <c r="J14" s="15"/>
      <c r="K14" t="s">
        <v>61</v>
      </c>
    </row>
    <row r="15" spans="2:12" x14ac:dyDescent="0.25">
      <c r="B15" s="22" t="s">
        <v>36</v>
      </c>
      <c r="C15" s="23">
        <v>10</v>
      </c>
      <c r="D15" s="14"/>
      <c r="E15" s="15"/>
      <c r="F15" s="19">
        <v>3500</v>
      </c>
      <c r="G15" s="16">
        <f t="shared" si="0"/>
        <v>3500</v>
      </c>
      <c r="H15" s="16">
        <v>3500</v>
      </c>
      <c r="I15" s="17">
        <f t="shared" si="1"/>
        <v>0</v>
      </c>
      <c r="J15" s="15"/>
    </row>
    <row r="16" spans="2:12" x14ac:dyDescent="0.25">
      <c r="B16" s="20" t="s">
        <v>49</v>
      </c>
      <c r="C16" s="13">
        <v>11</v>
      </c>
      <c r="D16" s="14"/>
      <c r="E16" s="15"/>
      <c r="F16" s="19">
        <v>3500</v>
      </c>
      <c r="G16" s="16">
        <f t="shared" si="0"/>
        <v>3500</v>
      </c>
      <c r="H16" s="16">
        <v>3500</v>
      </c>
      <c r="I16" s="17">
        <f t="shared" si="1"/>
        <v>0</v>
      </c>
      <c r="J16" s="15"/>
      <c r="L16">
        <v>727665958</v>
      </c>
    </row>
    <row r="17" spans="2:12" x14ac:dyDescent="0.25">
      <c r="B17" s="18" t="s">
        <v>48</v>
      </c>
      <c r="C17" s="13">
        <v>12</v>
      </c>
      <c r="D17" s="14"/>
      <c r="E17" s="15"/>
      <c r="F17" s="19">
        <v>3500</v>
      </c>
      <c r="G17" s="16">
        <f t="shared" si="0"/>
        <v>3500</v>
      </c>
      <c r="H17" s="16">
        <v>3500</v>
      </c>
      <c r="I17" s="17">
        <f t="shared" si="1"/>
        <v>0</v>
      </c>
      <c r="J17" s="15"/>
    </row>
    <row r="18" spans="2:12" x14ac:dyDescent="0.25">
      <c r="B18" s="21" t="s">
        <v>8</v>
      </c>
      <c r="C18" s="13">
        <v>13</v>
      </c>
      <c r="D18" s="14"/>
      <c r="E18" s="15"/>
      <c r="F18" s="19"/>
      <c r="G18" s="16">
        <f t="shared" si="0"/>
        <v>0</v>
      </c>
      <c r="H18" s="16"/>
      <c r="I18" s="17">
        <f t="shared" si="1"/>
        <v>0</v>
      </c>
      <c r="J18" s="15"/>
    </row>
    <row r="19" spans="2:12" x14ac:dyDescent="0.25">
      <c r="B19" s="20" t="s">
        <v>51</v>
      </c>
      <c r="C19" s="13">
        <v>14</v>
      </c>
      <c r="D19" s="14"/>
      <c r="E19" s="15">
        <v>2500</v>
      </c>
      <c r="F19" s="19">
        <v>3500</v>
      </c>
      <c r="G19" s="16">
        <f t="shared" si="0"/>
        <v>6000</v>
      </c>
      <c r="H19" s="16"/>
      <c r="I19" s="17">
        <f t="shared" si="1"/>
        <v>6000</v>
      </c>
      <c r="J19" s="15"/>
    </row>
    <row r="20" spans="2:12" x14ac:dyDescent="0.25">
      <c r="B20" s="18" t="s">
        <v>37</v>
      </c>
      <c r="C20" s="13">
        <v>15</v>
      </c>
      <c r="D20" s="14"/>
      <c r="E20" s="15">
        <v>3500</v>
      </c>
      <c r="F20" s="19">
        <v>3500</v>
      </c>
      <c r="G20" s="16">
        <f t="shared" si="0"/>
        <v>7000</v>
      </c>
      <c r="H20" s="16">
        <v>4900</v>
      </c>
      <c r="I20" s="17">
        <f t="shared" si="1"/>
        <v>2100</v>
      </c>
      <c r="J20" s="15">
        <v>1400</v>
      </c>
    </row>
    <row r="21" spans="2:12" x14ac:dyDescent="0.25">
      <c r="B21" s="49" t="s">
        <v>52</v>
      </c>
      <c r="C21" s="24">
        <v>16</v>
      </c>
      <c r="D21" s="14">
        <v>3500</v>
      </c>
      <c r="E21" s="15"/>
      <c r="F21" s="19">
        <v>1500</v>
      </c>
      <c r="G21" s="16">
        <f t="shared" si="0"/>
        <v>5000</v>
      </c>
      <c r="H21" s="16">
        <v>3500</v>
      </c>
      <c r="I21" s="17">
        <f t="shared" si="1"/>
        <v>1500</v>
      </c>
      <c r="J21" s="15"/>
    </row>
    <row r="22" spans="2:12" x14ac:dyDescent="0.25">
      <c r="B22" s="12" t="s">
        <v>38</v>
      </c>
      <c r="C22" s="13">
        <v>17</v>
      </c>
      <c r="D22" s="14"/>
      <c r="E22" s="15"/>
      <c r="F22" s="19">
        <v>3500</v>
      </c>
      <c r="G22" s="16">
        <f t="shared" si="0"/>
        <v>3500</v>
      </c>
      <c r="H22" s="16"/>
      <c r="I22" s="17">
        <f t="shared" si="1"/>
        <v>3500</v>
      </c>
      <c r="J22" s="15"/>
      <c r="K22" t="s">
        <v>59</v>
      </c>
    </row>
    <row r="23" spans="2:12" x14ac:dyDescent="0.25">
      <c r="B23" s="18" t="s">
        <v>46</v>
      </c>
      <c r="C23" s="13">
        <v>18</v>
      </c>
      <c r="D23" s="14"/>
      <c r="E23" s="15"/>
      <c r="F23" s="19">
        <v>3500</v>
      </c>
      <c r="G23" s="16">
        <f t="shared" si="0"/>
        <v>3500</v>
      </c>
      <c r="H23" s="16"/>
      <c r="I23" s="17">
        <f t="shared" si="1"/>
        <v>3500</v>
      </c>
      <c r="J23" s="15"/>
      <c r="K23" t="s">
        <v>59</v>
      </c>
    </row>
    <row r="24" spans="2:12" x14ac:dyDescent="0.25">
      <c r="B24" s="12" t="s">
        <v>54</v>
      </c>
      <c r="C24" s="25">
        <v>19</v>
      </c>
      <c r="D24" s="14"/>
      <c r="E24" s="15"/>
      <c r="F24" s="19">
        <v>3500</v>
      </c>
      <c r="G24" s="16">
        <f t="shared" si="0"/>
        <v>3500</v>
      </c>
      <c r="H24" s="16">
        <v>3500</v>
      </c>
      <c r="I24" s="17">
        <f t="shared" si="1"/>
        <v>0</v>
      </c>
      <c r="J24" s="15"/>
    </row>
    <row r="25" spans="2:12" x14ac:dyDescent="0.25">
      <c r="B25" s="12" t="s">
        <v>44</v>
      </c>
      <c r="C25" s="25" t="s">
        <v>39</v>
      </c>
      <c r="D25" s="14"/>
      <c r="E25" s="15"/>
      <c r="F25" s="19">
        <v>11000</v>
      </c>
      <c r="G25" s="16">
        <f t="shared" si="0"/>
        <v>11000</v>
      </c>
      <c r="H25" s="16">
        <f>8000+3000</f>
        <v>11000</v>
      </c>
      <c r="I25" s="17">
        <f t="shared" si="1"/>
        <v>0</v>
      </c>
      <c r="J25" s="15"/>
    </row>
    <row r="26" spans="2:12" x14ac:dyDescent="0.25">
      <c r="B26" s="12"/>
      <c r="C26" s="25" t="s">
        <v>40</v>
      </c>
      <c r="D26" s="14"/>
      <c r="E26" s="15"/>
      <c r="F26" s="19"/>
      <c r="G26" s="16">
        <f t="shared" si="0"/>
        <v>0</v>
      </c>
      <c r="H26" s="16"/>
      <c r="I26" s="17">
        <f t="shared" si="1"/>
        <v>0</v>
      </c>
      <c r="J26" s="15"/>
      <c r="L26" s="48">
        <f>G35-L30</f>
        <v>2900</v>
      </c>
    </row>
    <row r="27" spans="2:12" x14ac:dyDescent="0.25">
      <c r="B27" s="12"/>
      <c r="C27" s="25" t="s">
        <v>41</v>
      </c>
      <c r="D27" s="14"/>
      <c r="E27" s="15"/>
      <c r="F27" s="19"/>
      <c r="G27" s="16">
        <f t="shared" si="0"/>
        <v>0</v>
      </c>
      <c r="H27" s="16"/>
      <c r="I27" s="17">
        <f t="shared" si="1"/>
        <v>0</v>
      </c>
      <c r="J27" s="15"/>
    </row>
    <row r="28" spans="2:12" x14ac:dyDescent="0.25">
      <c r="B28" s="12"/>
      <c r="C28" s="25"/>
      <c r="D28" s="14"/>
      <c r="E28" s="15"/>
      <c r="F28" s="19"/>
      <c r="G28" s="16">
        <f t="shared" si="0"/>
        <v>0</v>
      </c>
      <c r="H28" s="16"/>
      <c r="I28" s="17">
        <f t="shared" si="1"/>
        <v>0</v>
      </c>
      <c r="J28" s="15"/>
    </row>
    <row r="29" spans="2:12" x14ac:dyDescent="0.25">
      <c r="B29" s="27" t="s">
        <v>9</v>
      </c>
      <c r="C29" s="28"/>
      <c r="D29" s="14">
        <f t="shared" ref="D29:J29" si="2">SUM(D6:D28)</f>
        <v>3500</v>
      </c>
      <c r="E29" s="15">
        <f t="shared" si="2"/>
        <v>7500</v>
      </c>
      <c r="F29" s="29">
        <f t="shared" si="2"/>
        <v>65000</v>
      </c>
      <c r="G29" s="16">
        <f t="shared" si="2"/>
        <v>76000</v>
      </c>
      <c r="H29" s="16">
        <f t="shared" si="2"/>
        <v>47400</v>
      </c>
      <c r="I29" s="17">
        <f t="shared" si="2"/>
        <v>28600</v>
      </c>
      <c r="J29" s="15">
        <f t="shared" si="2"/>
        <v>2900</v>
      </c>
    </row>
    <row r="30" spans="2:12" x14ac:dyDescent="0.25">
      <c r="I30" s="48">
        <f>I29-D46-D47-D48-D49</f>
        <v>14600</v>
      </c>
      <c r="J30" s="3"/>
      <c r="L30" s="48">
        <f>H25+H24+H21+H17+H16+H15+H12+H10+H8+H7+F20</f>
        <v>44500</v>
      </c>
    </row>
    <row r="32" spans="2:12" x14ac:dyDescent="0.25">
      <c r="B32" s="3" t="s">
        <v>10</v>
      </c>
      <c r="C32" s="30"/>
      <c r="D32" s="31"/>
      <c r="E32" s="32"/>
      <c r="F32" s="33"/>
      <c r="G32" s="34"/>
      <c r="H32" s="33"/>
      <c r="I32" s="26"/>
      <c r="J32" s="26">
        <f>H29-8000</f>
        <v>39400</v>
      </c>
    </row>
    <row r="33" spans="2:14" x14ac:dyDescent="0.25">
      <c r="B33" s="35" t="s">
        <v>11</v>
      </c>
      <c r="C33" s="35"/>
      <c r="D33" s="35"/>
      <c r="E33" s="36"/>
      <c r="F33" s="35" t="s">
        <v>6</v>
      </c>
      <c r="G33" s="3"/>
      <c r="H33" s="3"/>
      <c r="I33" s="3"/>
      <c r="J33" s="3"/>
      <c r="L33" s="48">
        <f>G39*L30</f>
        <v>3115.0000000000005</v>
      </c>
    </row>
    <row r="34" spans="2:14" x14ac:dyDescent="0.25">
      <c r="B34" s="37" t="s">
        <v>12</v>
      </c>
      <c r="C34" s="37" t="s">
        <v>13</v>
      </c>
      <c r="D34" s="37" t="s">
        <v>14</v>
      </c>
      <c r="E34" s="37" t="s">
        <v>15</v>
      </c>
      <c r="F34" s="37" t="s">
        <v>12</v>
      </c>
      <c r="G34" s="37" t="s">
        <v>13</v>
      </c>
      <c r="H34" s="37" t="s">
        <v>14</v>
      </c>
      <c r="I34" s="37" t="s">
        <v>15</v>
      </c>
      <c r="J34" s="3"/>
      <c r="L34" s="51">
        <f>L33/2</f>
        <v>1557.5000000000002</v>
      </c>
    </row>
    <row r="35" spans="2:14" x14ac:dyDescent="0.25">
      <c r="B35" s="28" t="s">
        <v>42</v>
      </c>
      <c r="C35" s="38">
        <f>F29</f>
        <v>65000</v>
      </c>
      <c r="D35" s="28"/>
      <c r="E35" s="28"/>
      <c r="F35" s="28" t="s">
        <v>42</v>
      </c>
      <c r="G35" s="38">
        <f>H29</f>
        <v>47400</v>
      </c>
      <c r="H35" s="28"/>
      <c r="I35" s="28"/>
      <c r="J35" s="26"/>
    </row>
    <row r="36" spans="2:14" x14ac:dyDescent="0.25">
      <c r="B36" s="28" t="s">
        <v>16</v>
      </c>
      <c r="C36" s="38"/>
      <c r="D36" s="28"/>
      <c r="E36" s="28"/>
      <c r="F36" s="28" t="s">
        <v>16</v>
      </c>
      <c r="G36" s="38"/>
      <c r="H36" s="28"/>
      <c r="I36" s="28"/>
      <c r="J36" s="26"/>
    </row>
    <row r="37" spans="2:14" x14ac:dyDescent="0.25">
      <c r="B37" s="28" t="s">
        <v>45</v>
      </c>
      <c r="C37" s="38">
        <f>J29</f>
        <v>2900</v>
      </c>
      <c r="D37" s="28"/>
      <c r="E37" s="28"/>
      <c r="F37" s="28"/>
      <c r="G37" s="38"/>
      <c r="H37" s="28"/>
      <c r="I37" s="28"/>
      <c r="J37" s="26"/>
    </row>
    <row r="38" spans="2:14" x14ac:dyDescent="0.25">
      <c r="B38" s="28" t="s">
        <v>17</v>
      </c>
      <c r="C38" s="38">
        <f>2000</f>
        <v>2000</v>
      </c>
      <c r="D38" s="28"/>
      <c r="E38" s="28"/>
      <c r="F38" s="28"/>
      <c r="G38" s="38"/>
      <c r="H38" s="28"/>
      <c r="I38" s="28"/>
      <c r="J38" s="3"/>
    </row>
    <row r="39" spans="2:14" x14ac:dyDescent="0.25">
      <c r="B39" s="28" t="s">
        <v>18</v>
      </c>
      <c r="C39" s="39">
        <v>7.0000000000000007E-2</v>
      </c>
      <c r="D39" s="38">
        <f>C39*C35</f>
        <v>4550</v>
      </c>
      <c r="E39" s="28"/>
      <c r="F39" s="28" t="s">
        <v>18</v>
      </c>
      <c r="G39" s="39">
        <v>7.0000000000000007E-2</v>
      </c>
      <c r="H39" s="38">
        <f>G39*C35</f>
        <v>4550</v>
      </c>
      <c r="I39" s="28"/>
      <c r="J39" s="3"/>
    </row>
    <row r="40" spans="2:14" x14ac:dyDescent="0.25">
      <c r="B40" s="37" t="s">
        <v>19</v>
      </c>
      <c r="C40" s="28" t="s">
        <v>20</v>
      </c>
      <c r="D40" s="28"/>
      <c r="E40" s="28"/>
      <c r="F40" s="37" t="s">
        <v>19</v>
      </c>
      <c r="G40" s="40"/>
      <c r="H40" s="28"/>
      <c r="I40" s="28"/>
      <c r="J40" s="3"/>
    </row>
    <row r="41" spans="2:14" x14ac:dyDescent="0.25">
      <c r="B41" s="41" t="s">
        <v>68</v>
      </c>
      <c r="C41" s="28"/>
      <c r="D41" s="42">
        <v>8000</v>
      </c>
      <c r="E41" s="28"/>
      <c r="F41" s="41" t="s">
        <v>68</v>
      </c>
      <c r="G41" s="28"/>
      <c r="H41" s="42">
        <v>8000</v>
      </c>
      <c r="I41" s="28"/>
      <c r="J41" s="3"/>
    </row>
    <row r="42" spans="2:14" x14ac:dyDescent="0.25">
      <c r="B42" s="40"/>
      <c r="D42" s="39"/>
      <c r="E42" s="42"/>
      <c r="F42" s="40"/>
      <c r="G42" s="39"/>
      <c r="H42" s="42"/>
      <c r="I42" s="28"/>
      <c r="J42" s="3"/>
    </row>
    <row r="43" spans="2:14" x14ac:dyDescent="0.25">
      <c r="B43" s="40" t="s">
        <v>47</v>
      </c>
      <c r="C43" s="39"/>
      <c r="D43" s="28">
        <v>16150</v>
      </c>
      <c r="E43" s="28"/>
      <c r="F43" s="40" t="s">
        <v>47</v>
      </c>
      <c r="G43" s="39"/>
      <c r="H43" s="28">
        <v>16150</v>
      </c>
      <c r="I43" s="28"/>
      <c r="J43" s="3"/>
    </row>
    <row r="44" spans="2:14" x14ac:dyDescent="0.25">
      <c r="B44" s="40" t="s">
        <v>50</v>
      </c>
      <c r="C44" s="39"/>
      <c r="D44" s="28">
        <v>3000</v>
      </c>
      <c r="E44" s="28"/>
      <c r="F44" s="40" t="s">
        <v>50</v>
      </c>
      <c r="G44" s="39"/>
      <c r="H44" s="28">
        <v>3000</v>
      </c>
      <c r="I44" s="28"/>
      <c r="J44" s="44"/>
      <c r="N44">
        <f>5750-2700</f>
        <v>3050</v>
      </c>
    </row>
    <row r="45" spans="2:14" x14ac:dyDescent="0.25">
      <c r="B45" s="40" t="s">
        <v>53</v>
      </c>
      <c r="C45" s="28"/>
      <c r="D45" s="42">
        <v>12445</v>
      </c>
      <c r="E45" s="28"/>
      <c r="F45" s="40" t="s">
        <v>53</v>
      </c>
      <c r="G45" s="28"/>
      <c r="H45" s="42">
        <v>12445</v>
      </c>
      <c r="I45" s="28"/>
      <c r="J45" s="3"/>
    </row>
    <row r="46" spans="2:14" x14ac:dyDescent="0.25">
      <c r="B46" s="40" t="s">
        <v>46</v>
      </c>
      <c r="C46" s="28"/>
      <c r="D46" s="42">
        <v>3500</v>
      </c>
      <c r="E46" s="28"/>
      <c r="F46" s="40"/>
      <c r="G46" s="28"/>
      <c r="H46" s="42"/>
      <c r="I46" s="28"/>
      <c r="J46" s="3"/>
    </row>
    <row r="47" spans="2:14" x14ac:dyDescent="0.25">
      <c r="B47" s="40" t="s">
        <v>60</v>
      </c>
      <c r="C47" s="28"/>
      <c r="D47" s="42">
        <v>3500</v>
      </c>
      <c r="E47" s="28"/>
      <c r="F47" s="40"/>
      <c r="G47" s="28"/>
      <c r="H47" s="42"/>
      <c r="I47" s="28"/>
      <c r="J47" s="3"/>
    </row>
    <row r="48" spans="2:14" x14ac:dyDescent="0.25">
      <c r="B48" s="40" t="s">
        <v>62</v>
      </c>
      <c r="C48" s="28"/>
      <c r="D48" s="42">
        <v>3500</v>
      </c>
      <c r="E48" s="28"/>
      <c r="F48" s="40"/>
      <c r="G48" s="28"/>
      <c r="H48" s="42"/>
      <c r="I48" s="28"/>
      <c r="J48" s="3"/>
    </row>
    <row r="49" spans="2:10" x14ac:dyDescent="0.25">
      <c r="B49" s="40" t="s">
        <v>63</v>
      </c>
      <c r="C49" s="28"/>
      <c r="D49" s="42">
        <v>3500</v>
      </c>
      <c r="E49" s="28"/>
      <c r="F49" s="40"/>
      <c r="G49" s="28"/>
      <c r="H49" s="42"/>
      <c r="I49" s="28"/>
      <c r="J49" s="3"/>
    </row>
    <row r="50" spans="2:10" x14ac:dyDescent="0.25">
      <c r="B50" s="40"/>
      <c r="C50" s="28"/>
      <c r="D50" s="42"/>
      <c r="E50" s="28"/>
      <c r="F50" s="40"/>
      <c r="G50" s="28"/>
      <c r="H50" s="42"/>
      <c r="I50" s="28"/>
      <c r="J50" s="3"/>
    </row>
    <row r="51" spans="2:10" x14ac:dyDescent="0.25">
      <c r="B51" s="40"/>
      <c r="C51" s="28"/>
      <c r="D51" s="42"/>
      <c r="E51" s="28"/>
      <c r="F51" s="40"/>
      <c r="G51" s="28"/>
      <c r="H51" s="42"/>
      <c r="I51" s="28"/>
      <c r="J51" s="3"/>
    </row>
    <row r="52" spans="2:10" x14ac:dyDescent="0.25">
      <c r="B52" s="37" t="s">
        <v>21</v>
      </c>
      <c r="C52" s="43">
        <f>C38+C35+C36+C37-D39</f>
        <v>65350</v>
      </c>
      <c r="D52" s="43">
        <f>SUM(D41:D51)</f>
        <v>53595</v>
      </c>
      <c r="E52" s="43">
        <f>C52-D52</f>
        <v>11755</v>
      </c>
      <c r="F52" s="37" t="s">
        <v>21</v>
      </c>
      <c r="G52" s="43">
        <f>G35+G36+G38-H39</f>
        <v>42850</v>
      </c>
      <c r="H52" s="43">
        <f>SUM(H41:H51)</f>
        <v>39595</v>
      </c>
      <c r="I52" s="43">
        <f>G52-H52</f>
        <v>3255</v>
      </c>
      <c r="J52" s="44"/>
    </row>
    <row r="53" spans="2:10" x14ac:dyDescent="0.25">
      <c r="B53" s="45" t="s">
        <v>22</v>
      </c>
      <c r="C53" s="46"/>
      <c r="D53" s="46" t="s">
        <v>23</v>
      </c>
      <c r="E53" s="47"/>
      <c r="F53" s="45"/>
      <c r="G53" s="45" t="s">
        <v>24</v>
      </c>
      <c r="H53" s="3"/>
      <c r="I53" s="3"/>
      <c r="J53" s="3"/>
    </row>
    <row r="54" spans="2:10" x14ac:dyDescent="0.25">
      <c r="B54" s="45" t="s">
        <v>25</v>
      </c>
      <c r="C54" s="46"/>
      <c r="D54" s="46" t="s">
        <v>26</v>
      </c>
      <c r="E54" s="47"/>
      <c r="F54" s="45"/>
      <c r="G54" s="45" t="s">
        <v>43</v>
      </c>
      <c r="H54" s="3"/>
      <c r="I54" s="3"/>
      <c r="J54" s="44"/>
    </row>
    <row r="55" spans="2:10" x14ac:dyDescent="0.25">
      <c r="I55" s="3"/>
      <c r="J55" s="44"/>
    </row>
    <row r="56" spans="2:10" x14ac:dyDescent="0.25">
      <c r="C56" s="48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"/>
  <sheetViews>
    <sheetView topLeftCell="A4" workbookViewId="0">
      <selection activeCell="G12" sqref="G12"/>
    </sheetView>
  </sheetViews>
  <sheetFormatPr defaultRowHeight="15" x14ac:dyDescent="0.25"/>
  <cols>
    <col min="1" max="1" width="17.7109375" customWidth="1"/>
  </cols>
  <sheetData>
    <row r="2" spans="1:9" ht="15.75" x14ac:dyDescent="0.25">
      <c r="A2" s="1"/>
      <c r="B2" s="1" t="s">
        <v>27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55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17</v>
      </c>
      <c r="D5" s="9" t="s">
        <v>3</v>
      </c>
      <c r="E5" s="10" t="s">
        <v>4</v>
      </c>
      <c r="F5" s="9" t="s">
        <v>5</v>
      </c>
      <c r="G5" s="10" t="s">
        <v>6</v>
      </c>
      <c r="H5" s="11" t="s">
        <v>7</v>
      </c>
      <c r="I5" s="9" t="s">
        <v>45</v>
      </c>
    </row>
    <row r="6" spans="1:9" x14ac:dyDescent="0.25">
      <c r="A6" s="21" t="s">
        <v>8</v>
      </c>
      <c r="B6" s="13">
        <v>1</v>
      </c>
      <c r="C6" s="14"/>
      <c r="D6" s="15">
        <f>'MAY 20'!I6:I28</f>
        <v>0</v>
      </c>
      <c r="E6" s="16"/>
      <c r="F6" s="16">
        <f>C6+D6+E6</f>
        <v>0</v>
      </c>
      <c r="G6" s="16"/>
      <c r="H6" s="17">
        <f>F6-G6</f>
        <v>0</v>
      </c>
      <c r="I6" s="15"/>
    </row>
    <row r="7" spans="1:9" x14ac:dyDescent="0.25">
      <c r="A7" s="18" t="s">
        <v>29</v>
      </c>
      <c r="B7" s="13">
        <v>2</v>
      </c>
      <c r="C7" s="14"/>
      <c r="D7" s="15">
        <f>'MAY 20'!I7:I29</f>
        <v>500</v>
      </c>
      <c r="E7" s="19">
        <v>3500</v>
      </c>
      <c r="F7" s="16">
        <f t="shared" ref="F7:F28" si="0">C7+D7+E7</f>
        <v>4000</v>
      </c>
      <c r="G7" s="16">
        <v>3000</v>
      </c>
      <c r="H7" s="17">
        <f t="shared" ref="H7:H28" si="1">F7-G7</f>
        <v>1000</v>
      </c>
      <c r="I7" s="15"/>
    </row>
    <row r="8" spans="1:9" x14ac:dyDescent="0.25">
      <c r="A8" s="18" t="s">
        <v>30</v>
      </c>
      <c r="B8" s="13">
        <v>3</v>
      </c>
      <c r="C8" s="14"/>
      <c r="D8" s="15">
        <f>'MAY 20'!I8:I30</f>
        <v>1000</v>
      </c>
      <c r="E8" s="19">
        <v>3500</v>
      </c>
      <c r="F8" s="16">
        <f t="shared" si="0"/>
        <v>4500</v>
      </c>
      <c r="G8" s="16">
        <f>2500</f>
        <v>2500</v>
      </c>
      <c r="H8" s="17">
        <f t="shared" si="1"/>
        <v>2000</v>
      </c>
      <c r="I8" s="15"/>
    </row>
    <row r="9" spans="1:9" x14ac:dyDescent="0.25">
      <c r="A9" s="20" t="s">
        <v>31</v>
      </c>
      <c r="B9" s="13">
        <v>4</v>
      </c>
      <c r="C9" s="14"/>
      <c r="D9" s="15">
        <f>'MAY 20'!I9:I31</f>
        <v>3500</v>
      </c>
      <c r="E9" s="15">
        <v>3500</v>
      </c>
      <c r="F9" s="16">
        <f t="shared" si="0"/>
        <v>7000</v>
      </c>
      <c r="G9" s="16">
        <f>3500</f>
        <v>3500</v>
      </c>
      <c r="H9" s="17">
        <f t="shared" si="1"/>
        <v>3500</v>
      </c>
      <c r="I9" s="15"/>
    </row>
    <row r="10" spans="1:9" x14ac:dyDescent="0.25">
      <c r="A10" s="12" t="s">
        <v>8</v>
      </c>
      <c r="B10" s="13">
        <v>5</v>
      </c>
      <c r="C10" s="14"/>
      <c r="D10" s="15">
        <f>'MAY 20'!I10:I32</f>
        <v>0</v>
      </c>
      <c r="E10" s="19"/>
      <c r="F10" s="16">
        <f t="shared" si="0"/>
        <v>0</v>
      </c>
      <c r="G10" s="16"/>
      <c r="H10" s="17">
        <f t="shared" si="1"/>
        <v>0</v>
      </c>
      <c r="I10" s="15"/>
    </row>
    <row r="11" spans="1:9" x14ac:dyDescent="0.25">
      <c r="A11" s="18"/>
      <c r="B11" s="13">
        <v>6</v>
      </c>
      <c r="C11" s="14"/>
      <c r="D11" s="15"/>
      <c r="E11" s="19"/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12" t="s">
        <v>34</v>
      </c>
      <c r="B12" s="13">
        <v>7</v>
      </c>
      <c r="C12" s="14"/>
      <c r="D12" s="15">
        <f>'MAY 20'!I12:I34</f>
        <v>0</v>
      </c>
      <c r="E12" s="19">
        <v>3500</v>
      </c>
      <c r="F12" s="16">
        <f t="shared" si="0"/>
        <v>3500</v>
      </c>
      <c r="G12" s="16">
        <v>3500</v>
      </c>
      <c r="H12" s="17">
        <f t="shared" si="1"/>
        <v>0</v>
      </c>
      <c r="I12" s="15"/>
    </row>
    <row r="13" spans="1:9" x14ac:dyDescent="0.25">
      <c r="A13" s="50" t="s">
        <v>8</v>
      </c>
      <c r="B13" s="13">
        <v>8</v>
      </c>
      <c r="C13" s="14"/>
      <c r="D13" s="15">
        <f>'MAY 20'!I13:I35</f>
        <v>0</v>
      </c>
      <c r="E13" s="19"/>
      <c r="F13" s="16">
        <f t="shared" si="0"/>
        <v>0</v>
      </c>
      <c r="G13" s="16"/>
      <c r="H13" s="17">
        <f t="shared" si="1"/>
        <v>0</v>
      </c>
      <c r="I13" s="15"/>
    </row>
    <row r="14" spans="1:9" x14ac:dyDescent="0.25">
      <c r="A14" s="49" t="s">
        <v>8</v>
      </c>
      <c r="B14" s="13">
        <v>9</v>
      </c>
      <c r="C14" s="14"/>
      <c r="D14" s="15"/>
      <c r="E14" s="19"/>
      <c r="F14" s="16">
        <f t="shared" si="0"/>
        <v>0</v>
      </c>
      <c r="G14" s="16"/>
      <c r="H14" s="17">
        <f t="shared" si="1"/>
        <v>0</v>
      </c>
      <c r="I14" s="15"/>
    </row>
    <row r="15" spans="1:9" x14ac:dyDescent="0.25">
      <c r="A15" s="22" t="s">
        <v>36</v>
      </c>
      <c r="B15" s="23">
        <v>10</v>
      </c>
      <c r="C15" s="14"/>
      <c r="D15" s="15">
        <f>'MAY 20'!I15:I37</f>
        <v>0</v>
      </c>
      <c r="E15" s="19">
        <v>3500</v>
      </c>
      <c r="F15" s="16">
        <f t="shared" si="0"/>
        <v>3500</v>
      </c>
      <c r="G15" s="16">
        <v>3500</v>
      </c>
      <c r="H15" s="17">
        <f t="shared" si="1"/>
        <v>0</v>
      </c>
      <c r="I15" s="15"/>
    </row>
    <row r="16" spans="1:9" x14ac:dyDescent="0.25">
      <c r="A16" s="20" t="s">
        <v>49</v>
      </c>
      <c r="B16" s="13">
        <v>11</v>
      </c>
      <c r="C16" s="14"/>
      <c r="D16" s="15">
        <f>'MAY 20'!I16:I38</f>
        <v>0</v>
      </c>
      <c r="E16" s="19">
        <v>3500</v>
      </c>
      <c r="F16" s="16">
        <f t="shared" si="0"/>
        <v>3500</v>
      </c>
      <c r="G16" s="16">
        <v>3500</v>
      </c>
      <c r="H16" s="17">
        <f t="shared" si="1"/>
        <v>0</v>
      </c>
      <c r="I16" s="15"/>
    </row>
    <row r="17" spans="1:9" x14ac:dyDescent="0.25">
      <c r="A17" s="18" t="s">
        <v>48</v>
      </c>
      <c r="B17" s="13">
        <v>12</v>
      </c>
      <c r="C17" s="14"/>
      <c r="D17" s="15">
        <f>'MAY 20'!I17:I39</f>
        <v>0</v>
      </c>
      <c r="E17" s="19">
        <v>3500</v>
      </c>
      <c r="F17" s="16">
        <f t="shared" si="0"/>
        <v>3500</v>
      </c>
      <c r="G17" s="16">
        <v>3500</v>
      </c>
      <c r="H17" s="17">
        <f t="shared" si="1"/>
        <v>0</v>
      </c>
      <c r="I17" s="15"/>
    </row>
    <row r="18" spans="1:9" x14ac:dyDescent="0.25">
      <c r="A18" s="21" t="s">
        <v>8</v>
      </c>
      <c r="B18" s="13">
        <v>13</v>
      </c>
      <c r="C18" s="14"/>
      <c r="D18" s="15">
        <f>'MAY 20'!I18:I40</f>
        <v>0</v>
      </c>
      <c r="E18" s="19"/>
      <c r="F18" s="16">
        <f t="shared" si="0"/>
        <v>0</v>
      </c>
      <c r="G18" s="16"/>
      <c r="H18" s="17">
        <f t="shared" si="1"/>
        <v>0</v>
      </c>
      <c r="I18" s="15"/>
    </row>
    <row r="19" spans="1:9" x14ac:dyDescent="0.25">
      <c r="A19" s="20" t="s">
        <v>51</v>
      </c>
      <c r="B19" s="13">
        <v>14</v>
      </c>
      <c r="C19" s="14"/>
      <c r="D19" s="15">
        <f>'MAY 20'!I19:I41</f>
        <v>6000</v>
      </c>
      <c r="E19" s="19">
        <v>3500</v>
      </c>
      <c r="F19" s="16">
        <f t="shared" si="0"/>
        <v>9500</v>
      </c>
      <c r="G19" s="16"/>
      <c r="H19" s="17">
        <f t="shared" si="1"/>
        <v>9500</v>
      </c>
      <c r="I19" s="15"/>
    </row>
    <row r="20" spans="1:9" x14ac:dyDescent="0.25">
      <c r="A20" s="18" t="s">
        <v>37</v>
      </c>
      <c r="B20" s="13">
        <v>15</v>
      </c>
      <c r="C20" s="14"/>
      <c r="D20" s="15">
        <f>'MAY 20'!I20:I42</f>
        <v>2100</v>
      </c>
      <c r="E20" s="19">
        <v>3500</v>
      </c>
      <c r="F20" s="16">
        <f t="shared" si="0"/>
        <v>5600</v>
      </c>
      <c r="G20" s="16"/>
      <c r="H20" s="17">
        <f t="shared" si="1"/>
        <v>5600</v>
      </c>
      <c r="I20" s="15"/>
    </row>
    <row r="21" spans="1:9" x14ac:dyDescent="0.25">
      <c r="A21" s="49" t="s">
        <v>52</v>
      </c>
      <c r="B21" s="24">
        <v>16</v>
      </c>
      <c r="C21" s="14"/>
      <c r="D21" s="15">
        <f>'MAY 20'!I21:I43</f>
        <v>1500</v>
      </c>
      <c r="E21" s="19">
        <v>3500</v>
      </c>
      <c r="F21" s="16">
        <f t="shared" si="0"/>
        <v>5000</v>
      </c>
      <c r="G21" s="16">
        <v>3500</v>
      </c>
      <c r="H21" s="17">
        <f t="shared" si="1"/>
        <v>1500</v>
      </c>
      <c r="I21" s="15"/>
    </row>
    <row r="22" spans="1:9" x14ac:dyDescent="0.25">
      <c r="A22" s="21" t="s">
        <v>8</v>
      </c>
      <c r="B22" s="13">
        <v>17</v>
      </c>
      <c r="C22" s="14"/>
      <c r="D22" s="15"/>
      <c r="E22" s="19"/>
      <c r="F22" s="16">
        <f t="shared" si="0"/>
        <v>0</v>
      </c>
      <c r="G22" s="16"/>
      <c r="H22" s="17">
        <f t="shared" si="1"/>
        <v>0</v>
      </c>
      <c r="I22" s="15"/>
    </row>
    <row r="23" spans="1:9" x14ac:dyDescent="0.25">
      <c r="A23" s="18" t="s">
        <v>57</v>
      </c>
      <c r="B23" s="13">
        <v>18</v>
      </c>
      <c r="C23" s="14">
        <v>3500</v>
      </c>
      <c r="D23" s="15"/>
      <c r="E23" s="19">
        <v>3500</v>
      </c>
      <c r="F23" s="16">
        <f t="shared" si="0"/>
        <v>7000</v>
      </c>
      <c r="G23" s="16">
        <v>7000</v>
      </c>
      <c r="H23" s="17">
        <f t="shared" si="1"/>
        <v>0</v>
      </c>
      <c r="I23" s="15"/>
    </row>
    <row r="24" spans="1:9" x14ac:dyDescent="0.25">
      <c r="A24" s="12" t="s">
        <v>54</v>
      </c>
      <c r="B24" s="25">
        <v>19</v>
      </c>
      <c r="C24" s="14"/>
      <c r="D24" s="15">
        <f>'MAY 20'!I24:I51</f>
        <v>0</v>
      </c>
      <c r="E24" s="19">
        <v>3500</v>
      </c>
      <c r="F24" s="16">
        <f t="shared" si="0"/>
        <v>3500</v>
      </c>
      <c r="G24" s="16">
        <v>3500</v>
      </c>
      <c r="H24" s="17">
        <f t="shared" si="1"/>
        <v>0</v>
      </c>
      <c r="I24" s="15"/>
    </row>
    <row r="25" spans="1:9" x14ac:dyDescent="0.25">
      <c r="A25" s="12" t="s">
        <v>44</v>
      </c>
      <c r="B25" s="25" t="s">
        <v>39</v>
      </c>
      <c r="C25" s="14"/>
      <c r="D25" s="15">
        <f>'MAY 20'!I25:I52</f>
        <v>0</v>
      </c>
      <c r="E25" s="19">
        <v>11000</v>
      </c>
      <c r="F25" s="16">
        <f t="shared" si="0"/>
        <v>11000</v>
      </c>
      <c r="G25" s="16">
        <f>7000+4000</f>
        <v>11000</v>
      </c>
      <c r="H25" s="17">
        <f t="shared" si="1"/>
        <v>0</v>
      </c>
      <c r="I25" s="15"/>
    </row>
    <row r="26" spans="1:9" x14ac:dyDescent="0.25">
      <c r="A26" s="12"/>
      <c r="B26" s="25" t="s">
        <v>40</v>
      </c>
      <c r="C26" s="14"/>
      <c r="D26" s="15">
        <f>'MAY 20'!I26:I53</f>
        <v>0</v>
      </c>
      <c r="E26" s="19"/>
      <c r="F26" s="16">
        <f t="shared" si="0"/>
        <v>0</v>
      </c>
      <c r="G26" s="16"/>
      <c r="H26" s="17">
        <f t="shared" si="1"/>
        <v>0</v>
      </c>
      <c r="I26" s="15"/>
    </row>
    <row r="27" spans="1:9" x14ac:dyDescent="0.25">
      <c r="A27" s="12"/>
      <c r="B27" s="25" t="s">
        <v>41</v>
      </c>
      <c r="C27" s="14"/>
      <c r="D27" s="15">
        <f>'MAY 20'!I27:I54</f>
        <v>0</v>
      </c>
      <c r="E27" s="19"/>
      <c r="F27" s="16">
        <f t="shared" si="0"/>
        <v>0</v>
      </c>
      <c r="G27" s="16"/>
      <c r="H27" s="17">
        <f t="shared" si="1"/>
        <v>0</v>
      </c>
      <c r="I27" s="15"/>
    </row>
    <row r="28" spans="1:9" x14ac:dyDescent="0.25">
      <c r="A28" s="12"/>
      <c r="B28" s="25"/>
      <c r="C28" s="14"/>
      <c r="D28" s="15">
        <f>'MAY 20'!I28:I55</f>
        <v>0</v>
      </c>
      <c r="E28" s="19"/>
      <c r="F28" s="16">
        <f t="shared" si="0"/>
        <v>0</v>
      </c>
      <c r="G28" s="16"/>
      <c r="H28" s="17">
        <f t="shared" si="1"/>
        <v>0</v>
      </c>
      <c r="I28" s="15"/>
    </row>
    <row r="29" spans="1:9" x14ac:dyDescent="0.25">
      <c r="A29" s="27" t="s">
        <v>9</v>
      </c>
      <c r="B29" s="28"/>
      <c r="C29" s="14">
        <f t="shared" ref="C29:I29" si="2">SUM(C6:C28)</f>
        <v>3500</v>
      </c>
      <c r="D29" s="15">
        <f t="shared" si="2"/>
        <v>14600</v>
      </c>
      <c r="E29" s="29">
        <f t="shared" si="2"/>
        <v>53000</v>
      </c>
      <c r="F29" s="16">
        <f t="shared" si="2"/>
        <v>71100</v>
      </c>
      <c r="G29" s="16">
        <f t="shared" si="2"/>
        <v>48000</v>
      </c>
      <c r="H29" s="17">
        <f t="shared" si="2"/>
        <v>23100</v>
      </c>
      <c r="I29" s="15">
        <f t="shared" si="2"/>
        <v>0</v>
      </c>
    </row>
    <row r="30" spans="1:9" x14ac:dyDescent="0.25">
      <c r="H30" s="48"/>
      <c r="I30" s="3"/>
    </row>
    <row r="31" spans="1:9" x14ac:dyDescent="0.25">
      <c r="H31" s="48">
        <f>H7+H8+H9+H19</f>
        <v>16000</v>
      </c>
    </row>
    <row r="32" spans="1:9" x14ac:dyDescent="0.25">
      <c r="A32" s="3" t="s">
        <v>10</v>
      </c>
      <c r="B32" s="30"/>
      <c r="C32" s="31"/>
      <c r="D32" s="32"/>
      <c r="E32" s="33"/>
      <c r="F32" s="34"/>
      <c r="G32" s="33"/>
      <c r="H32" s="26"/>
      <c r="I32" s="3"/>
    </row>
    <row r="33" spans="1:10" x14ac:dyDescent="0.25">
      <c r="A33" s="35" t="s">
        <v>11</v>
      </c>
      <c r="B33" s="35"/>
      <c r="C33" s="35"/>
      <c r="D33" s="36"/>
      <c r="E33" s="35" t="s">
        <v>6</v>
      </c>
      <c r="F33" s="3"/>
      <c r="G33" s="3"/>
      <c r="H33" s="3"/>
      <c r="I33" s="3"/>
    </row>
    <row r="34" spans="1:10" x14ac:dyDescent="0.25">
      <c r="A34" s="37" t="s">
        <v>12</v>
      </c>
      <c r="B34" s="37" t="s">
        <v>13</v>
      </c>
      <c r="C34" s="37" t="s">
        <v>14</v>
      </c>
      <c r="D34" s="37" t="s">
        <v>15</v>
      </c>
      <c r="E34" s="37" t="s">
        <v>12</v>
      </c>
      <c r="F34" s="37" t="s">
        <v>13</v>
      </c>
      <c r="G34" s="37" t="s">
        <v>14</v>
      </c>
      <c r="H34" s="37" t="s">
        <v>15</v>
      </c>
      <c r="I34" s="3"/>
    </row>
    <row r="35" spans="1:10" x14ac:dyDescent="0.25">
      <c r="A35" s="28" t="s">
        <v>56</v>
      </c>
      <c r="B35" s="38">
        <f>E29</f>
        <v>53000</v>
      </c>
      <c r="C35" s="28"/>
      <c r="D35" s="28"/>
      <c r="E35" s="28" t="s">
        <v>56</v>
      </c>
      <c r="F35" s="38">
        <f>G29</f>
        <v>48000</v>
      </c>
      <c r="G35" s="28"/>
      <c r="H35" s="28"/>
      <c r="I35" s="26"/>
      <c r="J35">
        <f>F35*F39</f>
        <v>3360.0000000000005</v>
      </c>
    </row>
    <row r="36" spans="1:10" x14ac:dyDescent="0.25">
      <c r="A36" s="28" t="s">
        <v>16</v>
      </c>
      <c r="B36" s="38">
        <f>'MAY 20'!E52</f>
        <v>11755</v>
      </c>
      <c r="C36" s="28"/>
      <c r="D36" s="28"/>
      <c r="E36" s="28" t="s">
        <v>16</v>
      </c>
      <c r="F36" s="38">
        <f>'MAY 20'!I52</f>
        <v>3255</v>
      </c>
      <c r="G36" s="28"/>
      <c r="H36" s="28"/>
      <c r="I36" s="26"/>
      <c r="J36">
        <f>J35/4</f>
        <v>840.00000000000011</v>
      </c>
    </row>
    <row r="37" spans="1:10" x14ac:dyDescent="0.25">
      <c r="A37" s="28" t="s">
        <v>45</v>
      </c>
      <c r="B37" s="38"/>
      <c r="C37" s="28"/>
      <c r="D37" s="28"/>
      <c r="E37" s="28"/>
      <c r="F37" s="38"/>
      <c r="G37" s="28"/>
      <c r="H37" s="28"/>
      <c r="I37" s="26"/>
    </row>
    <row r="38" spans="1:10" x14ac:dyDescent="0.25">
      <c r="A38" s="28" t="s">
        <v>17</v>
      </c>
      <c r="B38" s="38">
        <v>3500</v>
      </c>
      <c r="C38" s="28"/>
      <c r="D38" s="28"/>
      <c r="E38" s="28"/>
      <c r="F38" s="38"/>
      <c r="G38" s="28"/>
      <c r="H38" s="28"/>
      <c r="I38" s="3"/>
    </row>
    <row r="39" spans="1:10" x14ac:dyDescent="0.25">
      <c r="A39" s="28" t="s">
        <v>18</v>
      </c>
      <c r="B39" s="39">
        <v>7.0000000000000007E-2</v>
      </c>
      <c r="C39" s="38">
        <f>B39*B35</f>
        <v>3710.0000000000005</v>
      </c>
      <c r="D39" s="28"/>
      <c r="E39" s="28" t="s">
        <v>18</v>
      </c>
      <c r="F39" s="39">
        <v>7.0000000000000007E-2</v>
      </c>
      <c r="G39" s="38">
        <f>F39*B35</f>
        <v>3710.0000000000005</v>
      </c>
      <c r="H39" s="28"/>
      <c r="I39" s="3"/>
    </row>
    <row r="40" spans="1:10" x14ac:dyDescent="0.25">
      <c r="A40" s="37" t="s">
        <v>19</v>
      </c>
      <c r="B40" s="28" t="s">
        <v>20</v>
      </c>
      <c r="C40" s="28"/>
      <c r="D40" s="28"/>
      <c r="E40" s="37" t="s">
        <v>19</v>
      </c>
      <c r="F40" s="40"/>
      <c r="G40" s="28"/>
      <c r="H40" s="28"/>
      <c r="I40" s="3"/>
    </row>
    <row r="41" spans="1:10" x14ac:dyDescent="0.25">
      <c r="A41" s="41" t="s">
        <v>58</v>
      </c>
      <c r="B41" s="39">
        <v>0.3</v>
      </c>
      <c r="C41" s="42">
        <f>B41*C23</f>
        <v>1050</v>
      </c>
      <c r="D41" s="28"/>
      <c r="E41" s="41" t="s">
        <v>58</v>
      </c>
      <c r="F41" s="39">
        <v>0.3</v>
      </c>
      <c r="G41" s="42">
        <f>F41*C23</f>
        <v>1050</v>
      </c>
      <c r="H41" s="28"/>
      <c r="I41" s="3"/>
    </row>
    <row r="42" spans="1:10" x14ac:dyDescent="0.25">
      <c r="A42" s="40"/>
      <c r="C42" s="39"/>
      <c r="D42" s="42"/>
      <c r="E42" s="40"/>
      <c r="F42" s="39"/>
      <c r="G42" s="42"/>
      <c r="H42" s="28"/>
      <c r="I42" s="3"/>
    </row>
    <row r="43" spans="1:10" x14ac:dyDescent="0.25">
      <c r="A43" s="40" t="s">
        <v>66</v>
      </c>
      <c r="B43" s="39"/>
      <c r="C43" s="28">
        <v>7000</v>
      </c>
      <c r="D43" s="28"/>
      <c r="E43" s="40" t="s">
        <v>67</v>
      </c>
      <c r="F43" s="39"/>
      <c r="G43" s="28">
        <v>7000</v>
      </c>
      <c r="H43" s="28"/>
      <c r="I43" s="3"/>
    </row>
    <row r="44" spans="1:10" x14ac:dyDescent="0.25">
      <c r="A44" s="40" t="s">
        <v>64</v>
      </c>
      <c r="B44" s="39"/>
      <c r="C44" s="28">
        <v>36495</v>
      </c>
      <c r="D44" s="28"/>
      <c r="E44" s="40" t="s">
        <v>64</v>
      </c>
      <c r="F44" s="39"/>
      <c r="G44" s="28">
        <v>36495</v>
      </c>
      <c r="H44" s="28"/>
      <c r="I44" s="44"/>
    </row>
    <row r="45" spans="1:10" x14ac:dyDescent="0.25">
      <c r="A45" s="40" t="s">
        <v>65</v>
      </c>
      <c r="B45" s="28"/>
      <c r="C45" s="42">
        <v>3000</v>
      </c>
      <c r="D45" s="28"/>
      <c r="E45" s="40" t="s">
        <v>65</v>
      </c>
      <c r="F45" s="28"/>
      <c r="G45" s="42">
        <v>3000</v>
      </c>
      <c r="H45" s="28"/>
      <c r="I45" s="3"/>
    </row>
    <row r="46" spans="1:10" x14ac:dyDescent="0.25">
      <c r="A46" s="40" t="s">
        <v>72</v>
      </c>
      <c r="B46" s="28"/>
      <c r="C46" s="42">
        <v>3500</v>
      </c>
      <c r="D46" s="28"/>
      <c r="E46" s="40"/>
      <c r="F46" s="28"/>
      <c r="G46" s="42"/>
      <c r="H46" s="28"/>
      <c r="I46" s="3"/>
    </row>
    <row r="47" spans="1:10" x14ac:dyDescent="0.25">
      <c r="A47" s="37" t="s">
        <v>21</v>
      </c>
      <c r="B47" s="43">
        <f>B38+B35+B36+B37-C39</f>
        <v>64545</v>
      </c>
      <c r="C47" s="43">
        <f>SUM(C41:C46)</f>
        <v>51045</v>
      </c>
      <c r="D47" s="43">
        <f>B47-C47</f>
        <v>13500</v>
      </c>
      <c r="E47" s="37" t="s">
        <v>21</v>
      </c>
      <c r="F47" s="43">
        <f>F35+F36+F38-G39</f>
        <v>47545</v>
      </c>
      <c r="G47" s="43">
        <f>SUM(G41:G46)</f>
        <v>47545</v>
      </c>
      <c r="H47" s="43">
        <f>F47-G47</f>
        <v>0</v>
      </c>
      <c r="I47" s="44"/>
    </row>
    <row r="48" spans="1:10" x14ac:dyDescent="0.25">
      <c r="A48" s="45" t="s">
        <v>22</v>
      </c>
      <c r="B48" s="46"/>
      <c r="C48" s="46" t="s">
        <v>23</v>
      </c>
      <c r="D48" s="47"/>
      <c r="E48" s="45"/>
      <c r="F48" s="45" t="s">
        <v>24</v>
      </c>
      <c r="G48" s="3"/>
      <c r="H48" s="3"/>
      <c r="I48" s="3"/>
    </row>
    <row r="49" spans="1:9" x14ac:dyDescent="0.25">
      <c r="A49" s="45" t="s">
        <v>25</v>
      </c>
      <c r="B49" s="46"/>
      <c r="C49" s="46" t="s">
        <v>26</v>
      </c>
      <c r="D49" s="47"/>
      <c r="E49" s="45"/>
      <c r="F49" s="45" t="s">
        <v>43</v>
      </c>
      <c r="G49" s="3"/>
      <c r="H49" s="3"/>
      <c r="I49" s="44"/>
    </row>
    <row r="50" spans="1:9" x14ac:dyDescent="0.25">
      <c r="H50" s="3"/>
      <c r="I50" s="44"/>
    </row>
    <row r="51" spans="1:9" x14ac:dyDescent="0.25">
      <c r="B51" s="48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topLeftCell="A7" workbookViewId="0">
      <selection activeCell="L31" sqref="L31"/>
    </sheetView>
  </sheetViews>
  <sheetFormatPr defaultRowHeight="15" x14ac:dyDescent="0.25"/>
  <cols>
    <col min="1" max="1" width="18.28515625" customWidth="1"/>
  </cols>
  <sheetData>
    <row r="2" spans="1:9" ht="15.75" x14ac:dyDescent="0.25">
      <c r="A2" s="1"/>
      <c r="B2" s="1" t="s">
        <v>27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71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17</v>
      </c>
      <c r="D5" s="9" t="s">
        <v>3</v>
      </c>
      <c r="E5" s="10" t="s">
        <v>4</v>
      </c>
      <c r="F5" s="9" t="s">
        <v>5</v>
      </c>
      <c r="G5" s="10" t="s">
        <v>6</v>
      </c>
      <c r="H5" s="11" t="s">
        <v>7</v>
      </c>
      <c r="I5" s="9" t="s">
        <v>45</v>
      </c>
    </row>
    <row r="6" spans="1:9" x14ac:dyDescent="0.25">
      <c r="A6" s="21" t="s">
        <v>8</v>
      </c>
      <c r="B6" s="13">
        <v>1</v>
      </c>
      <c r="C6" s="14"/>
      <c r="D6" s="15">
        <f>'JUNE 20'!H6:H27</f>
        <v>0</v>
      </c>
      <c r="E6" s="16"/>
      <c r="F6" s="16">
        <f>C6+D6+E6</f>
        <v>0</v>
      </c>
      <c r="G6" s="16"/>
      <c r="H6" s="17">
        <f>F6-G6</f>
        <v>0</v>
      </c>
      <c r="I6" s="15"/>
    </row>
    <row r="7" spans="1:9" x14ac:dyDescent="0.25">
      <c r="A7" s="18" t="s">
        <v>29</v>
      </c>
      <c r="B7" s="13">
        <v>2</v>
      </c>
      <c r="C7" s="14"/>
      <c r="D7" s="15">
        <f>'JUNE 20'!H7:H28</f>
        <v>1000</v>
      </c>
      <c r="E7" s="19">
        <v>3500</v>
      </c>
      <c r="F7" s="16">
        <f t="shared" ref="F7:F28" si="0">C7+D7+E7</f>
        <v>4500</v>
      </c>
      <c r="G7" s="16">
        <f>4000</f>
        <v>4000</v>
      </c>
      <c r="H7" s="17">
        <f t="shared" ref="H7:H28" si="1">F7-G7</f>
        <v>500</v>
      </c>
      <c r="I7" s="15"/>
    </row>
    <row r="8" spans="1:9" x14ac:dyDescent="0.25">
      <c r="A8" s="18" t="s">
        <v>30</v>
      </c>
      <c r="B8" s="13">
        <v>3</v>
      </c>
      <c r="C8" s="14"/>
      <c r="D8" s="15">
        <f>'JUNE 20'!H8:H29</f>
        <v>2000</v>
      </c>
      <c r="E8" s="19">
        <v>3500</v>
      </c>
      <c r="F8" s="16">
        <f t="shared" si="0"/>
        <v>5500</v>
      </c>
      <c r="G8" s="16">
        <f>3500</f>
        <v>3500</v>
      </c>
      <c r="H8" s="17">
        <f t="shared" si="1"/>
        <v>2000</v>
      </c>
      <c r="I8" s="15"/>
    </row>
    <row r="9" spans="1:9" x14ac:dyDescent="0.25">
      <c r="A9" s="20" t="s">
        <v>31</v>
      </c>
      <c r="B9" s="13">
        <v>4</v>
      </c>
      <c r="C9" s="14"/>
      <c r="D9" s="15">
        <f>'JUNE 20'!H9:H30</f>
        <v>3500</v>
      </c>
      <c r="E9" s="15">
        <v>3500</v>
      </c>
      <c r="F9" s="16">
        <f t="shared" si="0"/>
        <v>7000</v>
      </c>
      <c r="G9" s="16">
        <v>3500</v>
      </c>
      <c r="H9" s="17">
        <f t="shared" si="1"/>
        <v>3500</v>
      </c>
      <c r="I9" s="15"/>
    </row>
    <row r="10" spans="1:9" x14ac:dyDescent="0.25">
      <c r="A10" s="12" t="s">
        <v>69</v>
      </c>
      <c r="B10" s="13">
        <v>5</v>
      </c>
      <c r="C10" s="14">
        <v>3500</v>
      </c>
      <c r="D10" s="15">
        <f>'JUNE 20'!H10:H31</f>
        <v>0</v>
      </c>
      <c r="E10" s="19">
        <v>3500</v>
      </c>
      <c r="F10" s="16">
        <f t="shared" si="0"/>
        <v>7000</v>
      </c>
      <c r="G10" s="16">
        <v>7000</v>
      </c>
      <c r="H10" s="17">
        <f t="shared" si="1"/>
        <v>0</v>
      </c>
      <c r="I10" s="15"/>
    </row>
    <row r="11" spans="1:9" x14ac:dyDescent="0.25">
      <c r="A11" s="18"/>
      <c r="B11" s="13">
        <v>6</v>
      </c>
      <c r="C11" s="14"/>
      <c r="D11" s="15">
        <f>'JUNE 20'!H11:H32</f>
        <v>0</v>
      </c>
      <c r="E11" s="19"/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12" t="s">
        <v>34</v>
      </c>
      <c r="B12" s="13">
        <v>7</v>
      </c>
      <c r="C12" s="14"/>
      <c r="D12" s="15">
        <f>'JUNE 20'!H12:H33</f>
        <v>0</v>
      </c>
      <c r="E12" s="19">
        <v>3500</v>
      </c>
      <c r="F12" s="16">
        <f t="shared" si="0"/>
        <v>3500</v>
      </c>
      <c r="G12" s="16">
        <v>3500</v>
      </c>
      <c r="H12" s="17">
        <f t="shared" si="1"/>
        <v>0</v>
      </c>
      <c r="I12" s="15"/>
    </row>
    <row r="13" spans="1:9" x14ac:dyDescent="0.25">
      <c r="A13" s="50" t="s">
        <v>8</v>
      </c>
      <c r="B13" s="13">
        <v>8</v>
      </c>
      <c r="C13" s="14"/>
      <c r="D13" s="15">
        <f>'JUNE 20'!H13:H34</f>
        <v>0</v>
      </c>
      <c r="E13" s="19"/>
      <c r="F13" s="16">
        <f t="shared" si="0"/>
        <v>0</v>
      </c>
      <c r="G13" s="16"/>
      <c r="H13" s="17">
        <f t="shared" si="1"/>
        <v>0</v>
      </c>
      <c r="I13" s="15"/>
    </row>
    <row r="14" spans="1:9" x14ac:dyDescent="0.25">
      <c r="A14" s="49" t="s">
        <v>8</v>
      </c>
      <c r="B14" s="13">
        <v>9</v>
      </c>
      <c r="C14" s="14"/>
      <c r="D14" s="15">
        <f>'JUNE 20'!H14:H35</f>
        <v>0</v>
      </c>
      <c r="E14" s="19"/>
      <c r="F14" s="16">
        <f t="shared" si="0"/>
        <v>0</v>
      </c>
      <c r="G14" s="16"/>
      <c r="H14" s="17">
        <f t="shared" si="1"/>
        <v>0</v>
      </c>
      <c r="I14" s="15"/>
    </row>
    <row r="15" spans="1:9" x14ac:dyDescent="0.25">
      <c r="A15" s="22" t="s">
        <v>36</v>
      </c>
      <c r="B15" s="23">
        <v>10</v>
      </c>
      <c r="C15" s="14"/>
      <c r="D15" s="15">
        <f>'JUNE 20'!H15:H36</f>
        <v>0</v>
      </c>
      <c r="E15" s="19">
        <v>3500</v>
      </c>
      <c r="F15" s="16">
        <f t="shared" si="0"/>
        <v>3500</v>
      </c>
      <c r="G15" s="16">
        <f>3500</f>
        <v>3500</v>
      </c>
      <c r="H15" s="17">
        <f t="shared" si="1"/>
        <v>0</v>
      </c>
      <c r="I15" s="15"/>
    </row>
    <row r="16" spans="1:9" x14ac:dyDescent="0.25">
      <c r="A16" s="20" t="s">
        <v>49</v>
      </c>
      <c r="B16" s="13">
        <v>11</v>
      </c>
      <c r="C16" s="14"/>
      <c r="D16" s="15">
        <f>'JUNE 20'!H16:H37</f>
        <v>0</v>
      </c>
      <c r="E16" s="19">
        <v>3500</v>
      </c>
      <c r="F16" s="16">
        <f t="shared" si="0"/>
        <v>3500</v>
      </c>
      <c r="G16" s="16">
        <v>3500</v>
      </c>
      <c r="H16" s="17">
        <f t="shared" si="1"/>
        <v>0</v>
      </c>
      <c r="I16" s="15"/>
    </row>
    <row r="17" spans="1:12" x14ac:dyDescent="0.25">
      <c r="A17" s="18"/>
      <c r="B17" s="13">
        <v>12</v>
      </c>
      <c r="C17" s="14"/>
      <c r="D17" s="15">
        <f>'JUNE 20'!H17:H38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</row>
    <row r="18" spans="1:12" x14ac:dyDescent="0.25">
      <c r="A18" s="21" t="s">
        <v>8</v>
      </c>
      <c r="B18" s="13">
        <v>13</v>
      </c>
      <c r="C18" s="14"/>
      <c r="D18" s="15">
        <f>'JUNE 20'!H18:H39</f>
        <v>0</v>
      </c>
      <c r="E18" s="19"/>
      <c r="F18" s="16">
        <f t="shared" si="0"/>
        <v>0</v>
      </c>
      <c r="G18" s="16"/>
      <c r="H18" s="17">
        <f t="shared" si="1"/>
        <v>0</v>
      </c>
      <c r="I18" s="15"/>
      <c r="L18" s="48">
        <f>E29</f>
        <v>42500</v>
      </c>
    </row>
    <row r="19" spans="1:12" x14ac:dyDescent="0.25">
      <c r="A19" s="20" t="s">
        <v>51</v>
      </c>
      <c r="B19" s="13">
        <v>14</v>
      </c>
      <c r="C19" s="14"/>
      <c r="D19" s="15">
        <f>'JUNE 20'!H19:H40</f>
        <v>9500</v>
      </c>
      <c r="E19" s="19"/>
      <c r="F19" s="16">
        <f t="shared" si="0"/>
        <v>9500</v>
      </c>
      <c r="G19" s="16"/>
      <c r="H19" s="17"/>
      <c r="I19" s="15"/>
      <c r="J19" s="48">
        <f>F19+3500</f>
        <v>13000</v>
      </c>
      <c r="L19" s="52">
        <f>L18-G39</f>
        <v>39525</v>
      </c>
    </row>
    <row r="20" spans="1:12" x14ac:dyDescent="0.25">
      <c r="A20" s="18" t="s">
        <v>8</v>
      </c>
      <c r="B20" s="13">
        <v>15</v>
      </c>
      <c r="C20" s="14"/>
      <c r="D20" s="15"/>
      <c r="E20" s="19"/>
      <c r="F20" s="16">
        <f t="shared" si="0"/>
        <v>0</v>
      </c>
      <c r="G20" s="16"/>
      <c r="H20" s="17">
        <f t="shared" si="1"/>
        <v>0</v>
      </c>
      <c r="I20" s="15"/>
      <c r="L20" s="52">
        <f>L19-G41</f>
        <v>38475</v>
      </c>
    </row>
    <row r="21" spans="1:12" x14ac:dyDescent="0.25">
      <c r="A21" s="49" t="s">
        <v>8</v>
      </c>
      <c r="B21" s="24">
        <v>16</v>
      </c>
      <c r="C21" s="14"/>
      <c r="D21" s="15"/>
      <c r="E21" s="19"/>
      <c r="F21" s="16">
        <f t="shared" si="0"/>
        <v>0</v>
      </c>
      <c r="G21" s="16"/>
      <c r="H21" s="17">
        <f t="shared" si="1"/>
        <v>0</v>
      </c>
      <c r="I21" s="15"/>
      <c r="L21" s="52">
        <f>L20-G43</f>
        <v>31475</v>
      </c>
    </row>
    <row r="22" spans="1:12" x14ac:dyDescent="0.25">
      <c r="A22" s="21" t="s">
        <v>8</v>
      </c>
      <c r="B22" s="13">
        <v>17</v>
      </c>
      <c r="C22" s="14"/>
      <c r="D22" s="15">
        <f>'JUNE 20'!H22:H43</f>
        <v>0</v>
      </c>
      <c r="E22" s="19"/>
      <c r="F22" s="16">
        <f t="shared" si="0"/>
        <v>0</v>
      </c>
      <c r="G22" s="16"/>
      <c r="H22" s="17">
        <f t="shared" si="1"/>
        <v>0</v>
      </c>
      <c r="I22" s="15"/>
      <c r="L22" s="52">
        <f>L21-G45</f>
        <v>3000</v>
      </c>
    </row>
    <row r="23" spans="1:12" x14ac:dyDescent="0.25">
      <c r="A23" s="18" t="s">
        <v>57</v>
      </c>
      <c r="B23" s="13">
        <v>18</v>
      </c>
      <c r="C23" s="14"/>
      <c r="D23" s="15">
        <f>'JUNE 20'!H23:H44</f>
        <v>0</v>
      </c>
      <c r="E23" s="19">
        <v>3500</v>
      </c>
      <c r="F23" s="16">
        <f t="shared" si="0"/>
        <v>3500</v>
      </c>
      <c r="G23" s="16">
        <v>3500</v>
      </c>
      <c r="H23" s="17">
        <f t="shared" si="1"/>
        <v>0</v>
      </c>
      <c r="I23" s="15"/>
      <c r="L23" s="52">
        <f>L22+3500</f>
        <v>6500</v>
      </c>
    </row>
    <row r="24" spans="1:12" x14ac:dyDescent="0.25">
      <c r="A24" s="12" t="s">
        <v>54</v>
      </c>
      <c r="B24" s="25">
        <v>19</v>
      </c>
      <c r="C24" s="14"/>
      <c r="D24" s="15">
        <f>'JUNE 20'!H24:H45</f>
        <v>0</v>
      </c>
      <c r="E24" s="19">
        <v>3500</v>
      </c>
      <c r="F24" s="16">
        <f t="shared" si="0"/>
        <v>3500</v>
      </c>
      <c r="G24" s="16">
        <v>3500</v>
      </c>
      <c r="H24" s="17">
        <f t="shared" si="1"/>
        <v>0</v>
      </c>
      <c r="I24" s="15"/>
      <c r="L24" s="52">
        <f>L23-G44</f>
        <v>3000</v>
      </c>
    </row>
    <row r="25" spans="1:12" x14ac:dyDescent="0.25">
      <c r="A25" s="12" t="s">
        <v>44</v>
      </c>
      <c r="B25" s="25" t="s">
        <v>39</v>
      </c>
      <c r="C25" s="14"/>
      <c r="D25" s="15">
        <f>'JUNE 20'!H25:H46</f>
        <v>0</v>
      </c>
      <c r="E25" s="19">
        <v>11000</v>
      </c>
      <c r="F25" s="16">
        <f t="shared" si="0"/>
        <v>11000</v>
      </c>
      <c r="G25" s="16">
        <f>7000+4000</f>
        <v>11000</v>
      </c>
      <c r="H25" s="17">
        <f t="shared" si="1"/>
        <v>0</v>
      </c>
      <c r="I25" s="15"/>
      <c r="L25" s="52">
        <f>L24+500</f>
        <v>3500</v>
      </c>
    </row>
    <row r="26" spans="1:12" x14ac:dyDescent="0.25">
      <c r="A26" s="12"/>
      <c r="B26" s="25" t="s">
        <v>40</v>
      </c>
      <c r="C26" s="14"/>
      <c r="D26" s="15">
        <f>'JUNE 20'!H26:H47</f>
        <v>0</v>
      </c>
      <c r="E26" s="19"/>
      <c r="F26" s="16">
        <f t="shared" si="0"/>
        <v>0</v>
      </c>
      <c r="G26" s="16"/>
      <c r="H26" s="17">
        <f t="shared" si="1"/>
        <v>0</v>
      </c>
      <c r="I26" s="15"/>
    </row>
    <row r="27" spans="1:12" x14ac:dyDescent="0.25">
      <c r="A27" s="12"/>
      <c r="B27" s="25" t="s">
        <v>41</v>
      </c>
      <c r="C27" s="14"/>
      <c r="D27" s="15">
        <f>'JUNE 20'!H27:H48</f>
        <v>0</v>
      </c>
      <c r="E27" s="19"/>
      <c r="F27" s="16">
        <f t="shared" si="0"/>
        <v>0</v>
      </c>
      <c r="G27" s="16"/>
      <c r="H27" s="17">
        <f t="shared" si="1"/>
        <v>0</v>
      </c>
      <c r="I27" s="15"/>
    </row>
    <row r="28" spans="1:12" x14ac:dyDescent="0.25">
      <c r="A28" s="12"/>
      <c r="B28" s="25"/>
      <c r="C28" s="14"/>
      <c r="D28" s="15">
        <f>'MAY 20'!I28:I55</f>
        <v>0</v>
      </c>
      <c r="E28" s="19"/>
      <c r="F28" s="16">
        <f t="shared" si="0"/>
        <v>0</v>
      </c>
      <c r="G28" s="16"/>
      <c r="H28" s="17">
        <f t="shared" si="1"/>
        <v>0</v>
      </c>
      <c r="I28" s="15"/>
    </row>
    <row r="29" spans="1:12" x14ac:dyDescent="0.25">
      <c r="A29" s="27" t="s">
        <v>9</v>
      </c>
      <c r="B29" s="28"/>
      <c r="C29" s="14">
        <f t="shared" ref="C29:I29" si="2">SUM(C6:C28)</f>
        <v>3500</v>
      </c>
      <c r="D29" s="15">
        <f t="shared" si="2"/>
        <v>16000</v>
      </c>
      <c r="E29" s="29">
        <f t="shared" si="2"/>
        <v>42500</v>
      </c>
      <c r="F29" s="16">
        <f t="shared" si="2"/>
        <v>62000</v>
      </c>
      <c r="G29" s="16">
        <f t="shared" si="2"/>
        <v>46500</v>
      </c>
      <c r="H29" s="16">
        <f>SUM(H6:H28)</f>
        <v>6000</v>
      </c>
      <c r="I29" s="15">
        <f t="shared" si="2"/>
        <v>0</v>
      </c>
    </row>
    <row r="30" spans="1:12" x14ac:dyDescent="0.25">
      <c r="H30" s="48"/>
      <c r="I30" s="3"/>
    </row>
    <row r="32" spans="1:12" x14ac:dyDescent="0.25">
      <c r="A32" s="3" t="s">
        <v>10</v>
      </c>
      <c r="B32" s="30"/>
      <c r="C32" s="31"/>
      <c r="D32" s="32"/>
      <c r="E32" s="33"/>
      <c r="F32" s="34"/>
      <c r="G32" s="33"/>
      <c r="H32" s="26"/>
      <c r="I32" s="3"/>
    </row>
    <row r="33" spans="1:10" x14ac:dyDescent="0.25">
      <c r="A33" s="35" t="s">
        <v>11</v>
      </c>
      <c r="B33" s="35"/>
      <c r="C33" s="35"/>
      <c r="D33" s="36"/>
      <c r="E33" s="35" t="s">
        <v>6</v>
      </c>
      <c r="F33" s="3"/>
      <c r="G33" s="3"/>
      <c r="H33" s="3"/>
      <c r="I33" s="3"/>
    </row>
    <row r="34" spans="1:10" x14ac:dyDescent="0.25">
      <c r="A34" s="37" t="s">
        <v>12</v>
      </c>
      <c r="B34" s="37" t="s">
        <v>13</v>
      </c>
      <c r="C34" s="37" t="s">
        <v>14</v>
      </c>
      <c r="D34" s="37" t="s">
        <v>15</v>
      </c>
      <c r="E34" s="37" t="s">
        <v>12</v>
      </c>
      <c r="F34" s="37" t="s">
        <v>13</v>
      </c>
      <c r="G34" s="37" t="s">
        <v>14</v>
      </c>
      <c r="H34" s="37" t="s">
        <v>15</v>
      </c>
      <c r="I34" s="3"/>
    </row>
    <row r="35" spans="1:10" x14ac:dyDescent="0.25">
      <c r="A35" s="28" t="s">
        <v>70</v>
      </c>
      <c r="B35" s="38">
        <f>E29</f>
        <v>42500</v>
      </c>
      <c r="C35" s="28"/>
      <c r="D35" s="28"/>
      <c r="E35" s="28" t="s">
        <v>70</v>
      </c>
      <c r="F35" s="38">
        <f>G29</f>
        <v>46500</v>
      </c>
      <c r="G35" s="28"/>
      <c r="H35" s="28"/>
      <c r="I35" s="26"/>
    </row>
    <row r="36" spans="1:10" x14ac:dyDescent="0.25">
      <c r="A36" s="28" t="s">
        <v>16</v>
      </c>
      <c r="B36" s="38">
        <f>'JUNE 20'!D47</f>
        <v>13500</v>
      </c>
      <c r="C36" s="28"/>
      <c r="D36" s="28"/>
      <c r="E36" s="28" t="s">
        <v>16</v>
      </c>
      <c r="F36" s="38">
        <f>'JUNE 20'!H47</f>
        <v>0</v>
      </c>
      <c r="G36" s="28"/>
      <c r="H36" s="28"/>
      <c r="I36" s="26"/>
    </row>
    <row r="37" spans="1:10" x14ac:dyDescent="0.25">
      <c r="A37" s="28" t="s">
        <v>45</v>
      </c>
      <c r="B37" s="38"/>
      <c r="C37" s="28"/>
      <c r="D37" s="28"/>
      <c r="E37" s="28"/>
      <c r="F37" s="38"/>
      <c r="G37" s="28"/>
      <c r="H37" s="28"/>
      <c r="I37" s="26" t="s">
        <v>73</v>
      </c>
    </row>
    <row r="38" spans="1:10" x14ac:dyDescent="0.25">
      <c r="A38" s="28" t="s">
        <v>17</v>
      </c>
      <c r="B38" s="38">
        <v>3500</v>
      </c>
      <c r="C38" s="28"/>
      <c r="D38" s="28"/>
      <c r="E38" s="28"/>
      <c r="F38" s="38"/>
      <c r="G38" s="28"/>
      <c r="H38" s="28"/>
      <c r="I38" s="3"/>
    </row>
    <row r="39" spans="1:10" x14ac:dyDescent="0.25">
      <c r="A39" s="28" t="s">
        <v>18</v>
      </c>
      <c r="B39" s="39">
        <v>7.0000000000000007E-2</v>
      </c>
      <c r="C39" s="38">
        <f>B39*B35</f>
        <v>2975.0000000000005</v>
      </c>
      <c r="D39" s="28"/>
      <c r="E39" s="28" t="s">
        <v>18</v>
      </c>
      <c r="F39" s="39">
        <v>7.0000000000000007E-2</v>
      </c>
      <c r="G39" s="38">
        <f>F39*B35</f>
        <v>2975.0000000000005</v>
      </c>
      <c r="H39" s="28"/>
      <c r="I39" s="3"/>
    </row>
    <row r="40" spans="1:10" x14ac:dyDescent="0.25">
      <c r="A40" s="37" t="s">
        <v>19</v>
      </c>
      <c r="B40" s="28" t="s">
        <v>20</v>
      </c>
      <c r="C40" s="28"/>
      <c r="D40" s="28"/>
      <c r="E40" s="37" t="s">
        <v>19</v>
      </c>
      <c r="F40" s="40"/>
      <c r="G40" s="28"/>
      <c r="H40" s="28"/>
      <c r="I40" s="26"/>
    </row>
    <row r="41" spans="1:10" x14ac:dyDescent="0.25">
      <c r="A41" s="41" t="s">
        <v>58</v>
      </c>
      <c r="B41" s="39">
        <v>0.3</v>
      </c>
      <c r="C41" s="42">
        <f>B41*E10</f>
        <v>1050</v>
      </c>
      <c r="D41" s="28"/>
      <c r="E41" s="41" t="s">
        <v>58</v>
      </c>
      <c r="F41" s="39">
        <v>0.3</v>
      </c>
      <c r="G41" s="42">
        <f>F41*E10</f>
        <v>1050</v>
      </c>
      <c r="H41" s="28"/>
      <c r="I41" s="3"/>
    </row>
    <row r="42" spans="1:10" x14ac:dyDescent="0.25">
      <c r="A42" s="40"/>
      <c r="C42" s="39"/>
      <c r="D42" s="42"/>
      <c r="E42" s="40"/>
      <c r="F42" s="39"/>
      <c r="G42" s="42"/>
      <c r="H42" s="28"/>
      <c r="I42" s="3"/>
    </row>
    <row r="43" spans="1:10" x14ac:dyDescent="0.25">
      <c r="A43" s="40" t="s">
        <v>66</v>
      </c>
      <c r="B43" s="39"/>
      <c r="C43" s="28">
        <v>7000</v>
      </c>
      <c r="D43" s="28"/>
      <c r="E43" s="40" t="s">
        <v>67</v>
      </c>
      <c r="F43" s="39"/>
      <c r="G43" s="28">
        <v>7000</v>
      </c>
      <c r="H43" s="28"/>
      <c r="I43" s="26"/>
    </row>
    <row r="44" spans="1:10" x14ac:dyDescent="0.25">
      <c r="A44" s="40">
        <v>44015</v>
      </c>
      <c r="B44" s="39"/>
      <c r="C44" s="28">
        <v>3500</v>
      </c>
      <c r="D44" s="28"/>
      <c r="E44" s="40">
        <v>44015</v>
      </c>
      <c r="F44" s="39"/>
      <c r="G44" s="28">
        <v>3500</v>
      </c>
      <c r="H44" s="28"/>
      <c r="I44" s="44"/>
      <c r="J44" s="48"/>
    </row>
    <row r="45" spans="1:10" x14ac:dyDescent="0.25">
      <c r="A45" s="40" t="s">
        <v>74</v>
      </c>
      <c r="B45" s="28"/>
      <c r="C45" s="42">
        <v>28475</v>
      </c>
      <c r="D45" s="28"/>
      <c r="E45" s="40" t="s">
        <v>74</v>
      </c>
      <c r="F45" s="28"/>
      <c r="G45" s="42">
        <v>28475</v>
      </c>
      <c r="H45" s="28"/>
      <c r="I45" s="3"/>
    </row>
    <row r="46" spans="1:10" x14ac:dyDescent="0.25">
      <c r="A46" s="40" t="s">
        <v>75</v>
      </c>
      <c r="B46" s="28"/>
      <c r="C46" s="42">
        <v>7000</v>
      </c>
      <c r="D46" s="28"/>
      <c r="E46" s="40"/>
      <c r="F46" s="28"/>
      <c r="G46" s="42"/>
      <c r="H46" s="28"/>
      <c r="I46" s="3"/>
    </row>
    <row r="47" spans="1:10" x14ac:dyDescent="0.25">
      <c r="A47" s="37" t="s">
        <v>21</v>
      </c>
      <c r="B47" s="43">
        <f>B38+B35+B36+B37-C39</f>
        <v>56525</v>
      </c>
      <c r="C47" s="43">
        <f>SUM(C41:C46)</f>
        <v>47025</v>
      </c>
      <c r="D47" s="43">
        <f>B47-C47</f>
        <v>9500</v>
      </c>
      <c r="E47" s="37" t="s">
        <v>21</v>
      </c>
      <c r="F47" s="43">
        <f>F35+F36+F38-G39</f>
        <v>43525</v>
      </c>
      <c r="G47" s="43">
        <f>SUM(G41:G46)</f>
        <v>40025</v>
      </c>
      <c r="H47" s="43">
        <f>F47-G47</f>
        <v>3500</v>
      </c>
      <c r="I47" s="44"/>
    </row>
    <row r="48" spans="1:10" x14ac:dyDescent="0.25">
      <c r="A48" s="45" t="s">
        <v>22</v>
      </c>
      <c r="B48" s="46"/>
      <c r="C48" s="46" t="s">
        <v>23</v>
      </c>
      <c r="D48" s="47"/>
      <c r="E48" s="45"/>
      <c r="F48" s="45" t="s">
        <v>24</v>
      </c>
      <c r="G48" s="3"/>
      <c r="H48" s="3"/>
      <c r="I48" s="3"/>
    </row>
    <row r="49" spans="1:9" x14ac:dyDescent="0.25">
      <c r="A49" s="45" t="s">
        <v>25</v>
      </c>
      <c r="B49" s="46"/>
      <c r="C49" s="46" t="s">
        <v>26</v>
      </c>
      <c r="D49" s="47"/>
      <c r="E49" s="45"/>
      <c r="F49" s="45" t="s">
        <v>43</v>
      </c>
      <c r="G49" s="3"/>
      <c r="H49" s="3"/>
      <c r="I49" s="44"/>
    </row>
    <row r="51" spans="1:9" x14ac:dyDescent="0.25">
      <c r="E51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10" workbookViewId="0">
      <selection activeCell="A43" sqref="A43:G43"/>
    </sheetView>
  </sheetViews>
  <sheetFormatPr defaultRowHeight="15" x14ac:dyDescent="0.25"/>
  <cols>
    <col min="1" max="1" width="17" customWidth="1"/>
  </cols>
  <sheetData>
    <row r="2" spans="1:9" ht="15.75" x14ac:dyDescent="0.25">
      <c r="A2" s="1"/>
      <c r="B2" s="1" t="s">
        <v>27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77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17</v>
      </c>
      <c r="D5" s="9" t="s">
        <v>3</v>
      </c>
      <c r="E5" s="10" t="s">
        <v>4</v>
      </c>
      <c r="F5" s="9" t="s">
        <v>5</v>
      </c>
      <c r="G5" s="10" t="s">
        <v>6</v>
      </c>
      <c r="H5" s="11" t="s">
        <v>7</v>
      </c>
      <c r="I5" s="9" t="s">
        <v>45</v>
      </c>
    </row>
    <row r="6" spans="1:9" x14ac:dyDescent="0.25">
      <c r="A6" s="21" t="s">
        <v>8</v>
      </c>
      <c r="B6" s="13">
        <v>1</v>
      </c>
      <c r="C6" s="14"/>
      <c r="D6" s="15">
        <f>'JULY 20'!H6:H28</f>
        <v>0</v>
      </c>
      <c r="E6" s="16"/>
      <c r="F6" s="16">
        <f>C6+D6+E6</f>
        <v>0</v>
      </c>
      <c r="G6" s="16"/>
      <c r="H6" s="17">
        <f>F6-G6</f>
        <v>0</v>
      </c>
      <c r="I6" s="15"/>
    </row>
    <row r="7" spans="1:9" x14ac:dyDescent="0.25">
      <c r="A7" s="18" t="s">
        <v>29</v>
      </c>
      <c r="B7" s="13">
        <v>2</v>
      </c>
      <c r="C7" s="14"/>
      <c r="D7" s="15">
        <f>'JULY 20'!H7:H29</f>
        <v>500</v>
      </c>
      <c r="E7" s="19">
        <v>3500</v>
      </c>
      <c r="F7" s="16">
        <f t="shared" ref="F7:F28" si="0">C7+D7+E7</f>
        <v>4000</v>
      </c>
      <c r="G7" s="16">
        <v>3500</v>
      </c>
      <c r="H7" s="17">
        <f t="shared" ref="H7:H28" si="1">F7-G7</f>
        <v>500</v>
      </c>
      <c r="I7" s="15"/>
    </row>
    <row r="8" spans="1:9" x14ac:dyDescent="0.25">
      <c r="A8" s="18" t="s">
        <v>30</v>
      </c>
      <c r="B8" s="13">
        <v>3</v>
      </c>
      <c r="C8" s="14"/>
      <c r="D8" s="15">
        <f>'JULY 20'!H8:H30</f>
        <v>2000</v>
      </c>
      <c r="E8" s="19">
        <v>3500</v>
      </c>
      <c r="F8" s="16">
        <f t="shared" si="0"/>
        <v>5500</v>
      </c>
      <c r="G8" s="16">
        <f>3500</f>
        <v>3500</v>
      </c>
      <c r="H8" s="17">
        <f t="shared" si="1"/>
        <v>2000</v>
      </c>
      <c r="I8" s="15"/>
    </row>
    <row r="9" spans="1:9" x14ac:dyDescent="0.25">
      <c r="A9" s="20" t="s">
        <v>31</v>
      </c>
      <c r="B9" s="13">
        <v>4</v>
      </c>
      <c r="C9" s="14"/>
      <c r="D9" s="15">
        <f>'JULY 20'!H9:H31</f>
        <v>3500</v>
      </c>
      <c r="E9" s="15">
        <v>3500</v>
      </c>
      <c r="F9" s="16">
        <f t="shared" si="0"/>
        <v>7000</v>
      </c>
      <c r="G9" s="16">
        <v>3500</v>
      </c>
      <c r="H9" s="17">
        <f t="shared" si="1"/>
        <v>3500</v>
      </c>
      <c r="I9" s="15"/>
    </row>
    <row r="10" spans="1:9" x14ac:dyDescent="0.25">
      <c r="A10" s="12" t="s">
        <v>69</v>
      </c>
      <c r="B10" s="13">
        <v>5</v>
      </c>
      <c r="C10" s="14"/>
      <c r="D10" s="15">
        <f>'JULY 20'!H10:H32</f>
        <v>0</v>
      </c>
      <c r="E10" s="19">
        <v>3500</v>
      </c>
      <c r="F10" s="16">
        <f t="shared" si="0"/>
        <v>3500</v>
      </c>
      <c r="G10" s="16">
        <v>3500</v>
      </c>
      <c r="H10" s="17">
        <f t="shared" si="1"/>
        <v>0</v>
      </c>
      <c r="I10" s="15"/>
    </row>
    <row r="11" spans="1:9" x14ac:dyDescent="0.25">
      <c r="A11" s="18"/>
      <c r="B11" s="13">
        <v>6</v>
      </c>
      <c r="C11" s="14"/>
      <c r="D11" s="15">
        <f>'JULY 20'!H11:H33</f>
        <v>0</v>
      </c>
      <c r="E11" s="19"/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12" t="s">
        <v>34</v>
      </c>
      <c r="B12" s="13">
        <v>7</v>
      </c>
      <c r="C12" s="14"/>
      <c r="D12" s="15">
        <f>'JULY 20'!H12:H34</f>
        <v>0</v>
      </c>
      <c r="E12" s="19">
        <v>3500</v>
      </c>
      <c r="F12" s="16">
        <f t="shared" si="0"/>
        <v>3500</v>
      </c>
      <c r="G12" s="16">
        <v>3500</v>
      </c>
      <c r="H12" s="17">
        <f t="shared" si="1"/>
        <v>0</v>
      </c>
      <c r="I12" s="15"/>
    </row>
    <row r="13" spans="1:9" x14ac:dyDescent="0.25">
      <c r="A13" s="50" t="s">
        <v>8</v>
      </c>
      <c r="B13" s="13">
        <v>8</v>
      </c>
      <c r="C13" s="14"/>
      <c r="D13" s="15">
        <f>'JULY 20'!H13:H35</f>
        <v>0</v>
      </c>
      <c r="E13" s="19"/>
      <c r="F13" s="16">
        <f t="shared" si="0"/>
        <v>0</v>
      </c>
      <c r="G13" s="16"/>
      <c r="H13" s="17">
        <f t="shared" si="1"/>
        <v>0</v>
      </c>
      <c r="I13" s="15"/>
    </row>
    <row r="14" spans="1:9" x14ac:dyDescent="0.25">
      <c r="A14" s="49" t="s">
        <v>8</v>
      </c>
      <c r="B14" s="13">
        <v>9</v>
      </c>
      <c r="C14" s="14"/>
      <c r="D14" s="15">
        <f>'JULY 20'!H14:H36</f>
        <v>0</v>
      </c>
      <c r="E14" s="19"/>
      <c r="F14" s="16">
        <f t="shared" si="0"/>
        <v>0</v>
      </c>
      <c r="G14" s="16"/>
      <c r="H14" s="17">
        <f t="shared" si="1"/>
        <v>0</v>
      </c>
      <c r="I14" s="15"/>
    </row>
    <row r="15" spans="1:9" x14ac:dyDescent="0.25">
      <c r="A15" s="22" t="s">
        <v>36</v>
      </c>
      <c r="B15" s="23">
        <v>10</v>
      </c>
      <c r="C15" s="14"/>
      <c r="D15" s="15">
        <f>'JULY 20'!H15:H37</f>
        <v>0</v>
      </c>
      <c r="E15" s="19">
        <v>3500</v>
      </c>
      <c r="F15" s="16">
        <f t="shared" si="0"/>
        <v>3500</v>
      </c>
      <c r="G15" s="16">
        <v>3500</v>
      </c>
      <c r="H15" s="17">
        <f t="shared" si="1"/>
        <v>0</v>
      </c>
      <c r="I15" s="15"/>
    </row>
    <row r="16" spans="1:9" x14ac:dyDescent="0.25">
      <c r="A16" s="20" t="s">
        <v>49</v>
      </c>
      <c r="B16" s="13">
        <v>11</v>
      </c>
      <c r="C16" s="14"/>
      <c r="D16" s="15">
        <f>'JULY 20'!H16:H38</f>
        <v>0</v>
      </c>
      <c r="E16" s="19">
        <v>3500</v>
      </c>
      <c r="F16" s="16">
        <f t="shared" si="0"/>
        <v>3500</v>
      </c>
      <c r="G16" s="16">
        <v>3500</v>
      </c>
      <c r="H16" s="17">
        <f t="shared" si="1"/>
        <v>0</v>
      </c>
      <c r="I16" s="15"/>
    </row>
    <row r="17" spans="1:12" x14ac:dyDescent="0.25">
      <c r="A17" s="18"/>
      <c r="B17" s="13">
        <v>12</v>
      </c>
      <c r="C17" s="14"/>
      <c r="D17" s="15">
        <f>'JULY 20'!H17:H39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</row>
    <row r="18" spans="1:12" x14ac:dyDescent="0.25">
      <c r="A18" s="21" t="s">
        <v>8</v>
      </c>
      <c r="B18" s="13">
        <v>13</v>
      </c>
      <c r="C18" s="14"/>
      <c r="D18" s="15">
        <f>'JULY 20'!H18:H40</f>
        <v>0</v>
      </c>
      <c r="E18" s="19"/>
      <c r="F18" s="16">
        <f t="shared" si="0"/>
        <v>0</v>
      </c>
      <c r="G18" s="16"/>
      <c r="H18" s="17">
        <f t="shared" si="1"/>
        <v>0</v>
      </c>
      <c r="I18" s="15"/>
    </row>
    <row r="19" spans="1:12" x14ac:dyDescent="0.25">
      <c r="A19" s="20" t="s">
        <v>51</v>
      </c>
      <c r="B19" s="13">
        <v>14</v>
      </c>
      <c r="C19" s="14"/>
      <c r="D19" s="15">
        <f>'JULY 20'!H19:H41</f>
        <v>0</v>
      </c>
      <c r="E19" s="19"/>
      <c r="F19" s="16">
        <f t="shared" si="0"/>
        <v>0</v>
      </c>
      <c r="G19" s="16"/>
      <c r="H19" s="17"/>
      <c r="I19" s="15"/>
      <c r="L19" s="52"/>
    </row>
    <row r="20" spans="1:12" x14ac:dyDescent="0.25">
      <c r="A20" s="18" t="s">
        <v>8</v>
      </c>
      <c r="B20" s="13">
        <v>15</v>
      </c>
      <c r="C20" s="14"/>
      <c r="D20" s="15">
        <f>'JULY 20'!H20:H42</f>
        <v>0</v>
      </c>
      <c r="E20" s="19"/>
      <c r="F20" s="16">
        <f t="shared" si="0"/>
        <v>0</v>
      </c>
      <c r="G20" s="16"/>
      <c r="H20" s="17">
        <f t="shared" si="1"/>
        <v>0</v>
      </c>
      <c r="I20" s="15"/>
      <c r="L20" s="52"/>
    </row>
    <row r="21" spans="1:12" x14ac:dyDescent="0.25">
      <c r="A21" s="49" t="s">
        <v>8</v>
      </c>
      <c r="B21" s="24">
        <v>16</v>
      </c>
      <c r="C21" s="14"/>
      <c r="D21" s="15">
        <f>'JULY 20'!H21:H43</f>
        <v>0</v>
      </c>
      <c r="E21" s="19"/>
      <c r="F21" s="16">
        <f t="shared" si="0"/>
        <v>0</v>
      </c>
      <c r="G21" s="16"/>
      <c r="H21" s="17">
        <f t="shared" si="1"/>
        <v>0</v>
      </c>
      <c r="I21" s="15"/>
      <c r="L21" s="52"/>
    </row>
    <row r="22" spans="1:12" x14ac:dyDescent="0.25">
      <c r="A22" s="21" t="s">
        <v>8</v>
      </c>
      <c r="B22" s="13">
        <v>17</v>
      </c>
      <c r="C22" s="14"/>
      <c r="D22" s="15">
        <f>'JULY 20'!H22:H44</f>
        <v>0</v>
      </c>
      <c r="E22" s="19"/>
      <c r="F22" s="16">
        <f t="shared" si="0"/>
        <v>0</v>
      </c>
      <c r="G22" s="16"/>
      <c r="H22" s="17">
        <f t="shared" si="1"/>
        <v>0</v>
      </c>
      <c r="I22" s="15"/>
      <c r="L22" s="52"/>
    </row>
    <row r="23" spans="1:12" x14ac:dyDescent="0.25">
      <c r="A23" s="18" t="s">
        <v>57</v>
      </c>
      <c r="B23" s="13">
        <v>18</v>
      </c>
      <c r="C23" s="14"/>
      <c r="D23" s="15">
        <f>'JULY 20'!H23:H45</f>
        <v>0</v>
      </c>
      <c r="E23" s="19">
        <v>3500</v>
      </c>
      <c r="F23" s="16">
        <f t="shared" si="0"/>
        <v>3500</v>
      </c>
      <c r="G23" s="16">
        <v>3500</v>
      </c>
      <c r="H23" s="17">
        <f t="shared" si="1"/>
        <v>0</v>
      </c>
      <c r="I23" s="15"/>
    </row>
    <row r="24" spans="1:12" x14ac:dyDescent="0.25">
      <c r="A24" s="12" t="s">
        <v>54</v>
      </c>
      <c r="B24" s="25">
        <v>19</v>
      </c>
      <c r="C24" s="14"/>
      <c r="D24" s="15">
        <f>'JULY 20'!H24:H46</f>
        <v>0</v>
      </c>
      <c r="E24" s="19">
        <v>3500</v>
      </c>
      <c r="F24" s="16">
        <f t="shared" si="0"/>
        <v>3500</v>
      </c>
      <c r="G24" s="16">
        <v>3500</v>
      </c>
      <c r="H24" s="17">
        <f t="shared" si="1"/>
        <v>0</v>
      </c>
      <c r="I24" s="15"/>
    </row>
    <row r="25" spans="1:12" x14ac:dyDescent="0.25">
      <c r="A25" s="12" t="s">
        <v>44</v>
      </c>
      <c r="B25" s="25" t="s">
        <v>39</v>
      </c>
      <c r="C25" s="14"/>
      <c r="D25" s="15">
        <f>'JULY 20'!H25:H47</f>
        <v>0</v>
      </c>
      <c r="E25" s="19">
        <v>11000</v>
      </c>
      <c r="F25" s="16">
        <f t="shared" si="0"/>
        <v>11000</v>
      </c>
      <c r="G25" s="16">
        <f>7000+4000</f>
        <v>11000</v>
      </c>
      <c r="H25" s="17">
        <f t="shared" si="1"/>
        <v>0</v>
      </c>
      <c r="I25" s="15"/>
    </row>
    <row r="26" spans="1:12" x14ac:dyDescent="0.25">
      <c r="A26" s="12"/>
      <c r="B26" s="25" t="s">
        <v>40</v>
      </c>
      <c r="C26" s="14"/>
      <c r="D26" s="15">
        <f>'JULY 20'!H26:H48</f>
        <v>0</v>
      </c>
      <c r="E26" s="19"/>
      <c r="F26" s="16">
        <f t="shared" si="0"/>
        <v>0</v>
      </c>
      <c r="G26" s="16"/>
      <c r="H26" s="17">
        <f t="shared" si="1"/>
        <v>0</v>
      </c>
      <c r="I26" s="15"/>
    </row>
    <row r="27" spans="1:12" x14ac:dyDescent="0.25">
      <c r="A27" s="12"/>
      <c r="B27" s="25" t="s">
        <v>41</v>
      </c>
      <c r="C27" s="14"/>
      <c r="D27" s="15">
        <f>'JULY 20'!H27:H49</f>
        <v>0</v>
      </c>
      <c r="E27" s="19"/>
      <c r="F27" s="16">
        <f t="shared" si="0"/>
        <v>0</v>
      </c>
      <c r="G27" s="16"/>
      <c r="H27" s="17">
        <f t="shared" si="1"/>
        <v>0</v>
      </c>
      <c r="I27" s="15"/>
    </row>
    <row r="28" spans="1:12" x14ac:dyDescent="0.25">
      <c r="A28" s="12"/>
      <c r="B28" s="25"/>
      <c r="C28" s="14"/>
      <c r="D28" s="15">
        <f>'JULY 20'!H28:H50</f>
        <v>0</v>
      </c>
      <c r="E28" s="19"/>
      <c r="F28" s="16">
        <f t="shared" si="0"/>
        <v>0</v>
      </c>
      <c r="G28" s="16"/>
      <c r="H28" s="17">
        <f t="shared" si="1"/>
        <v>0</v>
      </c>
      <c r="I28" s="15"/>
    </row>
    <row r="29" spans="1:12" x14ac:dyDescent="0.25">
      <c r="A29" s="27" t="s">
        <v>9</v>
      </c>
      <c r="B29" s="28"/>
      <c r="C29" s="14">
        <f t="shared" ref="C29:I29" si="2">SUM(C6:C28)</f>
        <v>0</v>
      </c>
      <c r="D29" s="15">
        <f>SUM(D6:D28)</f>
        <v>6000</v>
      </c>
      <c r="E29" s="29">
        <f t="shared" si="2"/>
        <v>42500</v>
      </c>
      <c r="F29" s="16">
        <f t="shared" si="2"/>
        <v>48500</v>
      </c>
      <c r="G29" s="16">
        <f t="shared" si="2"/>
        <v>42500</v>
      </c>
      <c r="H29" s="16">
        <f>SUM(H6:H28)</f>
        <v>6000</v>
      </c>
      <c r="I29" s="15">
        <f t="shared" si="2"/>
        <v>0</v>
      </c>
    </row>
    <row r="30" spans="1:12" x14ac:dyDescent="0.25">
      <c r="H30" s="48"/>
      <c r="I30" s="3"/>
    </row>
    <row r="32" spans="1:12" x14ac:dyDescent="0.25">
      <c r="A32" s="3" t="s">
        <v>10</v>
      </c>
      <c r="B32" s="30"/>
      <c r="C32" s="31"/>
      <c r="D32" s="32"/>
      <c r="E32" s="33"/>
      <c r="F32" s="34"/>
      <c r="G32" s="33"/>
      <c r="H32" s="26"/>
      <c r="I32" s="3"/>
    </row>
    <row r="33" spans="1:10" x14ac:dyDescent="0.25">
      <c r="A33" s="35" t="s">
        <v>11</v>
      </c>
      <c r="B33" s="35"/>
      <c r="C33" s="35"/>
      <c r="D33" s="36"/>
      <c r="E33" s="35" t="s">
        <v>6</v>
      </c>
      <c r="F33" s="3"/>
      <c r="G33" s="3"/>
      <c r="H33" s="3"/>
      <c r="I33" s="3"/>
    </row>
    <row r="34" spans="1:10" x14ac:dyDescent="0.25">
      <c r="A34" s="37" t="s">
        <v>12</v>
      </c>
      <c r="B34" s="37" t="s">
        <v>13</v>
      </c>
      <c r="C34" s="37" t="s">
        <v>14</v>
      </c>
      <c r="D34" s="37" t="s">
        <v>15</v>
      </c>
      <c r="E34" s="37" t="s">
        <v>12</v>
      </c>
      <c r="F34" s="37" t="s">
        <v>13</v>
      </c>
      <c r="G34" s="37" t="s">
        <v>14</v>
      </c>
      <c r="H34" s="37" t="s">
        <v>15</v>
      </c>
      <c r="I34" s="3"/>
    </row>
    <row r="35" spans="1:10" x14ac:dyDescent="0.25">
      <c r="A35" s="28" t="s">
        <v>76</v>
      </c>
      <c r="B35" s="38">
        <f>E29</f>
        <v>42500</v>
      </c>
      <c r="C35" s="28"/>
      <c r="D35" s="28"/>
      <c r="E35" s="28" t="s">
        <v>76</v>
      </c>
      <c r="F35" s="38">
        <f>G29</f>
        <v>42500</v>
      </c>
      <c r="G35" s="28"/>
      <c r="H35" s="28"/>
      <c r="I35" s="26"/>
    </row>
    <row r="36" spans="1:10" x14ac:dyDescent="0.25">
      <c r="A36" s="28" t="s">
        <v>16</v>
      </c>
      <c r="B36" s="38">
        <f>'JULY 20'!D47</f>
        <v>9500</v>
      </c>
      <c r="C36" s="28"/>
      <c r="D36" s="28"/>
      <c r="E36" s="28" t="s">
        <v>16</v>
      </c>
      <c r="F36" s="38">
        <f>'JULY 20'!H47</f>
        <v>3500</v>
      </c>
      <c r="G36" s="28"/>
      <c r="H36" s="28"/>
      <c r="I36" s="26"/>
    </row>
    <row r="37" spans="1:10" x14ac:dyDescent="0.25">
      <c r="A37" s="28" t="s">
        <v>45</v>
      </c>
      <c r="B37" s="38"/>
      <c r="C37" s="28"/>
      <c r="D37" s="28"/>
      <c r="E37" s="28"/>
      <c r="F37" s="38"/>
      <c r="G37" s="28"/>
      <c r="H37" s="28"/>
      <c r="I37" s="26" t="s">
        <v>73</v>
      </c>
    </row>
    <row r="38" spans="1:10" x14ac:dyDescent="0.25">
      <c r="A38" s="28" t="s">
        <v>17</v>
      </c>
      <c r="B38" s="38"/>
      <c r="C38" s="28"/>
      <c r="D38" s="28"/>
      <c r="E38" s="28"/>
      <c r="F38" s="38"/>
      <c r="G38" s="28"/>
      <c r="H38" s="28"/>
      <c r="I38" s="3"/>
    </row>
    <row r="39" spans="1:10" x14ac:dyDescent="0.25">
      <c r="A39" s="28" t="s">
        <v>18</v>
      </c>
      <c r="B39" s="39">
        <v>7.0000000000000007E-2</v>
      </c>
      <c r="C39" s="38">
        <f>B39*B35</f>
        <v>2975.0000000000005</v>
      </c>
      <c r="D39" s="28"/>
      <c r="E39" s="28" t="s">
        <v>18</v>
      </c>
      <c r="F39" s="39">
        <v>7.0000000000000007E-2</v>
      </c>
      <c r="G39" s="38">
        <f>F39*B35</f>
        <v>2975.0000000000005</v>
      </c>
      <c r="H39" s="28"/>
      <c r="I39" s="3"/>
    </row>
    <row r="40" spans="1:10" x14ac:dyDescent="0.25">
      <c r="A40" s="37" t="s">
        <v>19</v>
      </c>
      <c r="B40" s="28" t="s">
        <v>20</v>
      </c>
      <c r="C40" s="28"/>
      <c r="D40" s="28"/>
      <c r="E40" s="37" t="s">
        <v>19</v>
      </c>
      <c r="F40" s="40"/>
      <c r="G40" s="28"/>
      <c r="H40" s="28"/>
      <c r="I40" s="26"/>
    </row>
    <row r="41" spans="1:10" x14ac:dyDescent="0.25">
      <c r="A41" s="41" t="s">
        <v>58</v>
      </c>
      <c r="B41" s="39">
        <v>0.3</v>
      </c>
      <c r="C41" s="42"/>
      <c r="D41" s="28"/>
      <c r="E41" s="41" t="s">
        <v>58</v>
      </c>
      <c r="F41" s="39">
        <v>0.3</v>
      </c>
      <c r="G41" s="42"/>
      <c r="H41" s="28"/>
      <c r="I41" s="3"/>
    </row>
    <row r="42" spans="1:10" x14ac:dyDescent="0.25">
      <c r="A42" s="40"/>
      <c r="C42" s="39"/>
      <c r="D42" s="42"/>
      <c r="E42" s="40"/>
      <c r="F42" s="39"/>
      <c r="G42" s="42"/>
      <c r="H42" s="28"/>
      <c r="I42" s="3"/>
    </row>
    <row r="43" spans="1:10" x14ac:dyDescent="0.25">
      <c r="A43" s="40" t="s">
        <v>66</v>
      </c>
      <c r="B43" s="39"/>
      <c r="C43" s="28">
        <v>7000</v>
      </c>
      <c r="D43" s="28"/>
      <c r="E43" s="40" t="s">
        <v>67</v>
      </c>
      <c r="F43" s="39"/>
      <c r="G43" s="28">
        <v>7000</v>
      </c>
      <c r="H43" s="28"/>
      <c r="I43" s="26"/>
    </row>
    <row r="44" spans="1:10" x14ac:dyDescent="0.25">
      <c r="A44" s="40" t="s">
        <v>78</v>
      </c>
      <c r="B44" s="39"/>
      <c r="C44" s="28">
        <v>29000</v>
      </c>
      <c r="D44" s="28"/>
      <c r="E44" s="40" t="s">
        <v>78</v>
      </c>
      <c r="F44" s="39"/>
      <c r="G44" s="28">
        <v>29000</v>
      </c>
      <c r="H44" s="28"/>
      <c r="I44" s="44"/>
      <c r="J44" s="48"/>
    </row>
    <row r="45" spans="1:10" x14ac:dyDescent="0.25">
      <c r="A45" s="40"/>
      <c r="B45" s="28"/>
      <c r="C45" s="42"/>
      <c r="D45" s="28"/>
      <c r="E45" s="40"/>
      <c r="F45" s="28"/>
      <c r="G45" s="42"/>
      <c r="H45" s="28"/>
      <c r="I45" s="3"/>
    </row>
    <row r="46" spans="1:10" x14ac:dyDescent="0.25">
      <c r="A46" s="40"/>
      <c r="B46" s="28"/>
      <c r="C46" s="42"/>
      <c r="D46" s="28"/>
      <c r="E46" s="40"/>
      <c r="F46" s="28"/>
      <c r="G46" s="42"/>
      <c r="H46" s="28"/>
      <c r="I46" s="3"/>
    </row>
    <row r="47" spans="1:10" x14ac:dyDescent="0.25">
      <c r="A47" s="37" t="s">
        <v>21</v>
      </c>
      <c r="B47" s="43">
        <f>B38+B35+B36+B37-C39</f>
        <v>49025</v>
      </c>
      <c r="C47" s="43">
        <f>SUM(C41:C46)</f>
        <v>36000</v>
      </c>
      <c r="D47" s="43">
        <f>B47-C47</f>
        <v>13025</v>
      </c>
      <c r="E47" s="37" t="s">
        <v>21</v>
      </c>
      <c r="F47" s="43">
        <f>F35+F36+F38-G39</f>
        <v>43025</v>
      </c>
      <c r="G47" s="43">
        <f>SUM(G41:G46)</f>
        <v>36000</v>
      </c>
      <c r="H47" s="43">
        <f>F47-G47</f>
        <v>7025</v>
      </c>
      <c r="I47" s="44"/>
    </row>
    <row r="48" spans="1:10" x14ac:dyDescent="0.25">
      <c r="A48" s="45" t="s">
        <v>22</v>
      </c>
      <c r="B48" s="46"/>
      <c r="C48" s="46" t="s">
        <v>23</v>
      </c>
      <c r="D48" s="47"/>
      <c r="E48" s="45"/>
      <c r="F48" s="45" t="s">
        <v>24</v>
      </c>
      <c r="G48" s="3"/>
      <c r="H48" s="3"/>
      <c r="I48" s="3"/>
    </row>
    <row r="49" spans="1:9" x14ac:dyDescent="0.25">
      <c r="A49" s="45" t="s">
        <v>25</v>
      </c>
      <c r="B49" s="46"/>
      <c r="C49" s="46" t="s">
        <v>26</v>
      </c>
      <c r="D49" s="47"/>
      <c r="E49" s="45"/>
      <c r="F49" s="45" t="s">
        <v>43</v>
      </c>
      <c r="G49" s="3"/>
      <c r="H49" s="3"/>
      <c r="I49" s="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tabSelected="1" topLeftCell="A4" workbookViewId="0">
      <selection activeCell="H31" sqref="H31"/>
    </sheetView>
  </sheetViews>
  <sheetFormatPr defaultRowHeight="15" x14ac:dyDescent="0.25"/>
  <cols>
    <col min="1" max="1" width="14.7109375" customWidth="1"/>
    <col min="2" max="2" width="7" customWidth="1"/>
    <col min="3" max="3" width="9.5703125" customWidth="1"/>
    <col min="4" max="4" width="6.85546875" customWidth="1"/>
    <col min="5" max="5" width="7.42578125" customWidth="1"/>
  </cols>
  <sheetData>
    <row r="2" spans="1:9" ht="15.75" x14ac:dyDescent="0.25">
      <c r="A2" s="1"/>
      <c r="B2" s="1" t="s">
        <v>27</v>
      </c>
      <c r="C2" s="1"/>
      <c r="D2" s="1"/>
      <c r="E2" s="1"/>
      <c r="F2" s="2"/>
      <c r="G2" s="3"/>
      <c r="H2" s="3"/>
      <c r="I2" s="3"/>
    </row>
    <row r="3" spans="1:9" ht="15.75" x14ac:dyDescent="0.25">
      <c r="A3" s="3"/>
      <c r="B3" s="1" t="s">
        <v>0</v>
      </c>
      <c r="D3" s="1"/>
      <c r="E3" s="1"/>
      <c r="F3" s="4"/>
      <c r="G3" s="3"/>
      <c r="H3" s="3"/>
      <c r="I3" s="3"/>
    </row>
    <row r="4" spans="1:9" ht="18.75" x14ac:dyDescent="0.3">
      <c r="A4" s="5"/>
      <c r="B4" s="1" t="s">
        <v>85</v>
      </c>
      <c r="C4" s="1"/>
      <c r="D4" s="1"/>
      <c r="E4" s="1"/>
      <c r="F4" s="6"/>
      <c r="G4" s="7"/>
      <c r="H4" s="3"/>
      <c r="I4" s="3"/>
    </row>
    <row r="5" spans="1:9" x14ac:dyDescent="0.25">
      <c r="A5" s="8" t="s">
        <v>1</v>
      </c>
      <c r="B5" s="8" t="s">
        <v>2</v>
      </c>
      <c r="C5" s="8" t="s">
        <v>17</v>
      </c>
      <c r="D5" s="9" t="s">
        <v>3</v>
      </c>
      <c r="E5" s="10" t="s">
        <v>4</v>
      </c>
      <c r="F5" s="9" t="s">
        <v>5</v>
      </c>
      <c r="G5" s="10" t="s">
        <v>6</v>
      </c>
      <c r="H5" s="11" t="s">
        <v>7</v>
      </c>
      <c r="I5" s="9" t="s">
        <v>45</v>
      </c>
    </row>
    <row r="6" spans="1:9" x14ac:dyDescent="0.25">
      <c r="A6" s="21" t="s">
        <v>8</v>
      </c>
      <c r="B6" s="13">
        <v>1</v>
      </c>
      <c r="C6" s="14"/>
      <c r="D6" s="15">
        <f>'AUGUST 20'!H6:H28</f>
        <v>0</v>
      </c>
      <c r="E6" s="16"/>
      <c r="F6" s="16">
        <f>C6+D6+E6</f>
        <v>0</v>
      </c>
      <c r="G6" s="16"/>
      <c r="H6" s="17">
        <f>F6-G6</f>
        <v>0</v>
      </c>
      <c r="I6" s="15"/>
    </row>
    <row r="7" spans="1:9" x14ac:dyDescent="0.25">
      <c r="A7" s="18" t="s">
        <v>29</v>
      </c>
      <c r="B7" s="13">
        <v>2</v>
      </c>
      <c r="C7" s="14"/>
      <c r="D7" s="15">
        <f>'AUGUST 20'!H7:H29</f>
        <v>500</v>
      </c>
      <c r="E7" s="19">
        <v>3500</v>
      </c>
      <c r="F7" s="16">
        <f t="shared" ref="F7:F28" si="0">C7+D7+E7</f>
        <v>4000</v>
      </c>
      <c r="G7" s="16">
        <v>3500</v>
      </c>
      <c r="H7" s="17">
        <f t="shared" ref="H7:H28" si="1">F7-G7</f>
        <v>500</v>
      </c>
      <c r="I7" s="15"/>
    </row>
    <row r="8" spans="1:9" x14ac:dyDescent="0.25">
      <c r="A8" s="18" t="s">
        <v>30</v>
      </c>
      <c r="B8" s="13">
        <v>3</v>
      </c>
      <c r="C8" s="14"/>
      <c r="D8" s="15">
        <f>'AUGUST 20'!H8:H30</f>
        <v>2000</v>
      </c>
      <c r="E8" s="19">
        <v>3500</v>
      </c>
      <c r="F8" s="16">
        <f t="shared" si="0"/>
        <v>5500</v>
      </c>
      <c r="G8" s="16"/>
      <c r="H8" s="17">
        <f t="shared" si="1"/>
        <v>5500</v>
      </c>
      <c r="I8" s="15"/>
    </row>
    <row r="9" spans="1:9" x14ac:dyDescent="0.25">
      <c r="A9" s="20" t="s">
        <v>31</v>
      </c>
      <c r="B9" s="13">
        <v>4</v>
      </c>
      <c r="C9" s="14"/>
      <c r="D9" s="15">
        <f>'AUGUST 20'!H9:H31</f>
        <v>3500</v>
      </c>
      <c r="E9" s="15">
        <v>3500</v>
      </c>
      <c r="F9" s="16">
        <f t="shared" si="0"/>
        <v>7000</v>
      </c>
      <c r="G9" s="16">
        <v>3500</v>
      </c>
      <c r="H9" s="17">
        <f>F9-G9</f>
        <v>3500</v>
      </c>
      <c r="I9" s="15"/>
    </row>
    <row r="10" spans="1:9" x14ac:dyDescent="0.25">
      <c r="A10" s="12" t="s">
        <v>69</v>
      </c>
      <c r="B10" s="13">
        <v>5</v>
      </c>
      <c r="C10" s="14"/>
      <c r="D10" s="15">
        <f>'AUGUST 20'!H10:H32</f>
        <v>0</v>
      </c>
      <c r="E10" s="19">
        <v>3500</v>
      </c>
      <c r="F10" s="16">
        <f t="shared" si="0"/>
        <v>3500</v>
      </c>
      <c r="G10" s="16">
        <v>3500</v>
      </c>
      <c r="H10" s="17">
        <f t="shared" si="1"/>
        <v>0</v>
      </c>
      <c r="I10" s="15"/>
    </row>
    <row r="11" spans="1:9" x14ac:dyDescent="0.25">
      <c r="A11" s="18"/>
      <c r="B11" s="13">
        <v>6</v>
      </c>
      <c r="C11" s="14"/>
      <c r="D11" s="15">
        <f>'AUGUST 20'!H11:H33</f>
        <v>0</v>
      </c>
      <c r="E11" s="19"/>
      <c r="F11" s="16">
        <f>C11+D11+E11</f>
        <v>0</v>
      </c>
      <c r="G11" s="16"/>
      <c r="H11" s="17">
        <f t="shared" si="1"/>
        <v>0</v>
      </c>
      <c r="I11" s="15"/>
    </row>
    <row r="12" spans="1:9" x14ac:dyDescent="0.25">
      <c r="A12" s="12" t="s">
        <v>34</v>
      </c>
      <c r="B12" s="13">
        <v>7</v>
      </c>
      <c r="C12" s="14"/>
      <c r="D12" s="15">
        <f>'AUGUST 20'!H12:H34</f>
        <v>0</v>
      </c>
      <c r="E12" s="19">
        <v>3500</v>
      </c>
      <c r="F12" s="16">
        <f t="shared" si="0"/>
        <v>3500</v>
      </c>
      <c r="G12" s="16">
        <f>3500</f>
        <v>3500</v>
      </c>
      <c r="H12" s="17">
        <f t="shared" si="1"/>
        <v>0</v>
      </c>
      <c r="I12" s="15"/>
    </row>
    <row r="13" spans="1:9" x14ac:dyDescent="0.25">
      <c r="A13" s="50" t="s">
        <v>8</v>
      </c>
      <c r="B13" s="13">
        <v>8</v>
      </c>
      <c r="C13" s="14"/>
      <c r="D13" s="15">
        <f>'AUGUST 20'!H13:H35</f>
        <v>0</v>
      </c>
      <c r="E13" s="19"/>
      <c r="F13" s="16">
        <f t="shared" si="0"/>
        <v>0</v>
      </c>
      <c r="G13" s="16"/>
      <c r="H13" s="17">
        <f t="shared" si="1"/>
        <v>0</v>
      </c>
      <c r="I13" s="15"/>
    </row>
    <row r="14" spans="1:9" x14ac:dyDescent="0.25">
      <c r="A14" s="49" t="s">
        <v>8</v>
      </c>
      <c r="B14" s="13">
        <v>9</v>
      </c>
      <c r="C14" s="14"/>
      <c r="D14" s="15">
        <f>'AUGUST 20'!H14:H36</f>
        <v>0</v>
      </c>
      <c r="E14" s="19"/>
      <c r="F14" s="16">
        <f t="shared" si="0"/>
        <v>0</v>
      </c>
      <c r="G14" s="16"/>
      <c r="H14" s="17">
        <f t="shared" si="1"/>
        <v>0</v>
      </c>
      <c r="I14" s="15"/>
    </row>
    <row r="15" spans="1:9" x14ac:dyDescent="0.25">
      <c r="A15" s="22" t="s">
        <v>36</v>
      </c>
      <c r="B15" s="23">
        <v>10</v>
      </c>
      <c r="C15" s="14"/>
      <c r="D15" s="15">
        <f>'AUGUST 20'!H15:H37</f>
        <v>0</v>
      </c>
      <c r="E15" s="19">
        <v>3500</v>
      </c>
      <c r="F15" s="16">
        <f t="shared" si="0"/>
        <v>3500</v>
      </c>
      <c r="G15" s="16">
        <v>3500</v>
      </c>
      <c r="H15" s="17">
        <f t="shared" si="1"/>
        <v>0</v>
      </c>
      <c r="I15" s="15"/>
    </row>
    <row r="16" spans="1:9" x14ac:dyDescent="0.25">
      <c r="A16" s="20" t="s">
        <v>49</v>
      </c>
      <c r="B16" s="13">
        <v>11</v>
      </c>
      <c r="C16" s="14"/>
      <c r="D16" s="15">
        <f>'AUGUST 20'!H16:H38</f>
        <v>0</v>
      </c>
      <c r="E16" s="19">
        <v>3500</v>
      </c>
      <c r="F16" s="16">
        <f t="shared" si="0"/>
        <v>3500</v>
      </c>
      <c r="G16" s="16">
        <v>3500</v>
      </c>
      <c r="H16" s="17">
        <f t="shared" si="1"/>
        <v>0</v>
      </c>
      <c r="I16" s="15"/>
    </row>
    <row r="17" spans="1:13" x14ac:dyDescent="0.25">
      <c r="A17" s="18"/>
      <c r="B17" s="13">
        <v>12</v>
      </c>
      <c r="C17" s="14"/>
      <c r="D17" s="15">
        <f>'AUGUST 20'!H17:H39</f>
        <v>0</v>
      </c>
      <c r="E17" s="19"/>
      <c r="F17" s="16">
        <f t="shared" si="0"/>
        <v>0</v>
      </c>
      <c r="G17" s="16"/>
      <c r="H17" s="17">
        <f t="shared" si="1"/>
        <v>0</v>
      </c>
      <c r="I17" s="15"/>
    </row>
    <row r="18" spans="1:13" x14ac:dyDescent="0.25">
      <c r="A18" s="49" t="s">
        <v>81</v>
      </c>
      <c r="B18" s="13">
        <v>13</v>
      </c>
      <c r="C18" s="14"/>
      <c r="D18" s="15">
        <f>'AUGUST 20'!H18:H40</f>
        <v>0</v>
      </c>
      <c r="E18" s="19">
        <v>3500</v>
      </c>
      <c r="F18" s="16">
        <f t="shared" si="0"/>
        <v>3500</v>
      </c>
      <c r="G18" s="16">
        <v>3500</v>
      </c>
      <c r="H18" s="17">
        <f t="shared" si="1"/>
        <v>0</v>
      </c>
      <c r="I18" s="15"/>
      <c r="J18" t="s">
        <v>82</v>
      </c>
      <c r="M18" s="39"/>
    </row>
    <row r="19" spans="1:13" x14ac:dyDescent="0.25">
      <c r="A19" s="20"/>
      <c r="B19" s="13">
        <v>14</v>
      </c>
      <c r="C19" s="14"/>
      <c r="D19" s="15">
        <f>'AUGUST 20'!H19:H41</f>
        <v>0</v>
      </c>
      <c r="E19" s="19"/>
      <c r="F19" s="16">
        <f t="shared" si="0"/>
        <v>0</v>
      </c>
      <c r="G19" s="16"/>
      <c r="H19" s="17"/>
      <c r="I19" s="15"/>
    </row>
    <row r="20" spans="1:13" x14ac:dyDescent="0.25">
      <c r="A20" s="18" t="s">
        <v>8</v>
      </c>
      <c r="B20" s="13">
        <v>15</v>
      </c>
      <c r="C20" s="14"/>
      <c r="D20" s="15">
        <f>'AUGUST 20'!H20:H42</f>
        <v>0</v>
      </c>
      <c r="E20" s="19"/>
      <c r="F20" s="16">
        <f t="shared" si="0"/>
        <v>0</v>
      </c>
      <c r="G20" s="16"/>
      <c r="H20" s="17">
        <f t="shared" si="1"/>
        <v>0</v>
      </c>
      <c r="I20" s="15"/>
    </row>
    <row r="21" spans="1:13" x14ac:dyDescent="0.25">
      <c r="A21" s="49" t="s">
        <v>8</v>
      </c>
      <c r="B21" s="24">
        <v>16</v>
      </c>
      <c r="C21" s="14"/>
      <c r="D21" s="15">
        <f>'AUGUST 20'!H21:H43</f>
        <v>0</v>
      </c>
      <c r="E21" s="19"/>
      <c r="F21" s="16">
        <f t="shared" si="0"/>
        <v>0</v>
      </c>
      <c r="G21" s="16"/>
      <c r="H21" s="17">
        <f t="shared" si="1"/>
        <v>0</v>
      </c>
      <c r="I21" s="15"/>
    </row>
    <row r="22" spans="1:13" x14ac:dyDescent="0.25">
      <c r="A22" s="21" t="s">
        <v>8</v>
      </c>
      <c r="B22" s="13">
        <v>17</v>
      </c>
      <c r="C22" s="14"/>
      <c r="D22" s="15">
        <f>'AUGUST 20'!H22:H44</f>
        <v>0</v>
      </c>
      <c r="E22" s="19"/>
      <c r="F22" s="16">
        <f t="shared" si="0"/>
        <v>0</v>
      </c>
      <c r="G22" s="16"/>
      <c r="H22" s="17">
        <f t="shared" si="1"/>
        <v>0</v>
      </c>
      <c r="I22" s="15"/>
    </row>
    <row r="23" spans="1:13" x14ac:dyDescent="0.25">
      <c r="A23" s="18" t="s">
        <v>57</v>
      </c>
      <c r="B23" s="13">
        <v>18</v>
      </c>
      <c r="C23" s="14"/>
      <c r="D23" s="15">
        <f>'AUGUST 20'!H23:H45</f>
        <v>0</v>
      </c>
      <c r="E23" s="19">
        <v>3500</v>
      </c>
      <c r="F23" s="16">
        <f t="shared" si="0"/>
        <v>3500</v>
      </c>
      <c r="G23" s="16">
        <f>3500</f>
        <v>3500</v>
      </c>
      <c r="H23" s="17">
        <f t="shared" si="1"/>
        <v>0</v>
      </c>
      <c r="I23" s="15"/>
    </row>
    <row r="24" spans="1:13" x14ac:dyDescent="0.25">
      <c r="A24" s="12" t="s">
        <v>54</v>
      </c>
      <c r="B24" s="25">
        <v>19</v>
      </c>
      <c r="C24" s="14"/>
      <c r="D24" s="15">
        <f>'AUGUST 20'!H24:H46</f>
        <v>0</v>
      </c>
      <c r="E24" s="19">
        <v>3500</v>
      </c>
      <c r="F24" s="16">
        <f t="shared" si="0"/>
        <v>3500</v>
      </c>
      <c r="G24" s="16">
        <v>3500</v>
      </c>
      <c r="H24" s="17">
        <f t="shared" si="1"/>
        <v>0</v>
      </c>
      <c r="I24" s="15"/>
    </row>
    <row r="25" spans="1:13" x14ac:dyDescent="0.25">
      <c r="A25" s="12" t="s">
        <v>44</v>
      </c>
      <c r="B25" s="25" t="s">
        <v>39</v>
      </c>
      <c r="C25" s="14"/>
      <c r="D25" s="15">
        <f>'AUGUST 20'!H25:H47</f>
        <v>0</v>
      </c>
      <c r="E25" s="19">
        <v>11000</v>
      </c>
      <c r="F25" s="16">
        <f t="shared" si="0"/>
        <v>11000</v>
      </c>
      <c r="G25" s="16">
        <f>7000+4000</f>
        <v>11000</v>
      </c>
      <c r="H25" s="17">
        <f t="shared" si="1"/>
        <v>0</v>
      </c>
      <c r="I25" s="15"/>
    </row>
    <row r="26" spans="1:13" x14ac:dyDescent="0.25">
      <c r="A26" s="12"/>
      <c r="B26" s="25" t="s">
        <v>40</v>
      </c>
      <c r="C26" s="14"/>
      <c r="D26" s="15">
        <f>'AUGUST 20'!H26:H48</f>
        <v>0</v>
      </c>
      <c r="E26" s="19"/>
      <c r="F26" s="16">
        <f t="shared" si="0"/>
        <v>0</v>
      </c>
      <c r="G26" s="16"/>
      <c r="H26" s="17">
        <f t="shared" si="1"/>
        <v>0</v>
      </c>
      <c r="I26" s="15"/>
    </row>
    <row r="27" spans="1:13" x14ac:dyDescent="0.25">
      <c r="A27" s="12"/>
      <c r="B27" s="25" t="s">
        <v>41</v>
      </c>
      <c r="C27" s="14"/>
      <c r="D27" s="15">
        <f>'AUGUST 20'!H27:H49</f>
        <v>0</v>
      </c>
      <c r="E27" s="19"/>
      <c r="F27" s="16">
        <f t="shared" si="0"/>
        <v>0</v>
      </c>
      <c r="G27" s="16"/>
      <c r="H27" s="17">
        <f t="shared" si="1"/>
        <v>0</v>
      </c>
      <c r="I27" s="15"/>
    </row>
    <row r="28" spans="1:13" x14ac:dyDescent="0.25">
      <c r="A28" s="12"/>
      <c r="B28" s="25"/>
      <c r="C28" s="14"/>
      <c r="D28" s="15">
        <f>'AUGUST 20'!H28:H50</f>
        <v>0</v>
      </c>
      <c r="E28" s="19"/>
      <c r="F28" s="16">
        <f t="shared" si="0"/>
        <v>0</v>
      </c>
      <c r="G28" s="16"/>
      <c r="H28" s="17">
        <f t="shared" si="1"/>
        <v>0</v>
      </c>
      <c r="I28" s="15"/>
    </row>
    <row r="29" spans="1:13" x14ac:dyDescent="0.25">
      <c r="A29" s="27" t="s">
        <v>9</v>
      </c>
      <c r="B29" s="28"/>
      <c r="C29" s="14">
        <f t="shared" ref="C29:I29" si="2">SUM(C6:C28)</f>
        <v>0</v>
      </c>
      <c r="D29" s="15">
        <f>SUM(D6:D28)</f>
        <v>6000</v>
      </c>
      <c r="E29" s="29">
        <f t="shared" si="2"/>
        <v>46000</v>
      </c>
      <c r="F29" s="16">
        <f t="shared" si="2"/>
        <v>52000</v>
      </c>
      <c r="G29" s="16">
        <f t="shared" si="2"/>
        <v>42500</v>
      </c>
      <c r="H29" s="16">
        <f>SUM(H6:H28)</f>
        <v>9500</v>
      </c>
      <c r="I29" s="15">
        <f t="shared" si="2"/>
        <v>0</v>
      </c>
    </row>
    <row r="30" spans="1:13" x14ac:dyDescent="0.25">
      <c r="H30" s="48"/>
      <c r="I30" s="3"/>
    </row>
    <row r="32" spans="1:13" x14ac:dyDescent="0.25">
      <c r="A32" s="3" t="s">
        <v>10</v>
      </c>
      <c r="B32" s="30"/>
      <c r="C32" s="31"/>
      <c r="D32" s="32"/>
      <c r="E32" s="33"/>
      <c r="F32" s="34"/>
      <c r="G32" s="33"/>
      <c r="H32" s="26"/>
      <c r="I32" s="3"/>
    </row>
    <row r="33" spans="1:10" x14ac:dyDescent="0.25">
      <c r="A33" s="35" t="s">
        <v>11</v>
      </c>
      <c r="B33" s="35"/>
      <c r="C33" s="35"/>
      <c r="D33" s="36"/>
      <c r="E33" s="35" t="s">
        <v>6</v>
      </c>
      <c r="F33" s="3"/>
      <c r="G33" s="3"/>
      <c r="H33" s="3"/>
      <c r="I33" s="3"/>
    </row>
    <row r="34" spans="1:10" x14ac:dyDescent="0.25">
      <c r="A34" s="37" t="s">
        <v>12</v>
      </c>
      <c r="B34" s="37" t="s">
        <v>13</v>
      </c>
      <c r="C34" s="37" t="s">
        <v>14</v>
      </c>
      <c r="D34" s="37" t="s">
        <v>15</v>
      </c>
      <c r="E34" s="37" t="s">
        <v>12</v>
      </c>
      <c r="F34" s="37" t="s">
        <v>13</v>
      </c>
      <c r="G34" s="37" t="s">
        <v>14</v>
      </c>
      <c r="H34" s="37" t="s">
        <v>15</v>
      </c>
      <c r="I34" s="3"/>
    </row>
    <row r="35" spans="1:10" x14ac:dyDescent="0.25">
      <c r="A35" s="28" t="s">
        <v>79</v>
      </c>
      <c r="B35" s="38">
        <f>E29</f>
        <v>46000</v>
      </c>
      <c r="C35" s="28"/>
      <c r="D35" s="28"/>
      <c r="E35" s="28" t="s">
        <v>79</v>
      </c>
      <c r="F35" s="38">
        <f>G29</f>
        <v>42500</v>
      </c>
      <c r="G35" s="28"/>
      <c r="H35" s="28"/>
      <c r="I35" s="26"/>
    </row>
    <row r="36" spans="1:10" x14ac:dyDescent="0.25">
      <c r="A36" s="28" t="s">
        <v>16</v>
      </c>
      <c r="B36" s="38">
        <f>'AUGUST 20'!D47</f>
        <v>13025</v>
      </c>
      <c r="C36" s="28"/>
      <c r="D36" s="28"/>
      <c r="E36" s="28" t="s">
        <v>16</v>
      </c>
      <c r="F36" s="38">
        <f>'AUGUST 20'!H47</f>
        <v>7025</v>
      </c>
      <c r="G36" s="28"/>
      <c r="H36" s="28"/>
      <c r="I36" s="26"/>
    </row>
    <row r="37" spans="1:10" x14ac:dyDescent="0.25">
      <c r="A37" s="28" t="s">
        <v>45</v>
      </c>
      <c r="B37" s="38"/>
      <c r="C37" s="28"/>
      <c r="D37" s="28"/>
      <c r="E37" s="28"/>
      <c r="F37" s="38"/>
      <c r="G37" s="28"/>
      <c r="H37" s="28"/>
      <c r="I37" s="26" t="s">
        <v>73</v>
      </c>
    </row>
    <row r="38" spans="1:10" x14ac:dyDescent="0.25">
      <c r="A38" s="28" t="s">
        <v>17</v>
      </c>
      <c r="B38" s="38"/>
      <c r="C38" s="28"/>
      <c r="D38" s="28"/>
      <c r="E38" s="28"/>
      <c r="F38" s="38"/>
      <c r="G38" s="28"/>
      <c r="H38" s="28"/>
      <c r="I38" s="3"/>
    </row>
    <row r="39" spans="1:10" x14ac:dyDescent="0.25">
      <c r="A39" s="28" t="s">
        <v>18</v>
      </c>
      <c r="B39" s="39">
        <v>7.0000000000000007E-2</v>
      </c>
      <c r="C39" s="38">
        <f>B39*B35</f>
        <v>3220.0000000000005</v>
      </c>
      <c r="D39" s="28"/>
      <c r="E39" s="28" t="s">
        <v>18</v>
      </c>
      <c r="F39" s="39">
        <v>7.0000000000000007E-2</v>
      </c>
      <c r="G39" s="38">
        <f>F39*B35</f>
        <v>3220.0000000000005</v>
      </c>
      <c r="H39" s="28"/>
      <c r="I39" s="3"/>
    </row>
    <row r="40" spans="1:10" x14ac:dyDescent="0.25">
      <c r="A40" s="37" t="s">
        <v>19</v>
      </c>
      <c r="B40" s="28" t="s">
        <v>20</v>
      </c>
      <c r="C40" s="28"/>
      <c r="D40" s="28"/>
      <c r="E40" s="37" t="s">
        <v>19</v>
      </c>
      <c r="F40" s="40"/>
      <c r="G40" s="28"/>
      <c r="H40" s="28"/>
      <c r="I40" s="26"/>
    </row>
    <row r="41" spans="1:10" x14ac:dyDescent="0.25">
      <c r="A41" s="41" t="s">
        <v>58</v>
      </c>
      <c r="B41" s="39">
        <v>0.3</v>
      </c>
      <c r="C41" s="42"/>
      <c r="D41" s="28"/>
      <c r="E41" s="41" t="s">
        <v>58</v>
      </c>
      <c r="F41" s="39">
        <v>0.3</v>
      </c>
      <c r="G41" s="42"/>
      <c r="H41" s="28"/>
      <c r="I41" s="3"/>
    </row>
    <row r="42" spans="1:10" x14ac:dyDescent="0.25">
      <c r="A42" s="40" t="s">
        <v>66</v>
      </c>
      <c r="B42" s="39"/>
      <c r="C42" s="28">
        <v>7000</v>
      </c>
      <c r="D42" s="28"/>
      <c r="E42" s="40" t="s">
        <v>67</v>
      </c>
      <c r="F42" s="39"/>
      <c r="G42" s="28">
        <v>7000</v>
      </c>
      <c r="H42" s="28"/>
      <c r="I42" s="3"/>
    </row>
    <row r="43" spans="1:10" x14ac:dyDescent="0.25">
      <c r="A43" s="40" t="s">
        <v>80</v>
      </c>
      <c r="C43">
        <v>7000</v>
      </c>
      <c r="D43" s="42"/>
      <c r="E43" s="40" t="s">
        <v>80</v>
      </c>
      <c r="G43" s="42">
        <v>7000</v>
      </c>
      <c r="H43" s="28"/>
      <c r="I43" s="26"/>
    </row>
    <row r="44" spans="1:10" x14ac:dyDescent="0.25">
      <c r="A44" s="40" t="s">
        <v>83</v>
      </c>
      <c r="B44" s="39"/>
      <c r="C44" s="28">
        <v>3500</v>
      </c>
      <c r="D44" s="28"/>
      <c r="E44" s="40" t="s">
        <v>83</v>
      </c>
      <c r="F44" s="39"/>
      <c r="G44" s="28">
        <v>3500</v>
      </c>
      <c r="H44" s="28"/>
      <c r="I44" s="44"/>
      <c r="J44" s="48"/>
    </row>
    <row r="45" spans="1:10" x14ac:dyDescent="0.25">
      <c r="A45" s="40" t="s">
        <v>84</v>
      </c>
      <c r="B45" s="28"/>
      <c r="C45" s="42">
        <v>28800</v>
      </c>
      <c r="D45" s="28"/>
      <c r="E45" s="40" t="s">
        <v>84</v>
      </c>
      <c r="F45" s="28"/>
      <c r="G45" s="42">
        <v>28800</v>
      </c>
      <c r="H45" s="28"/>
      <c r="I45" s="3"/>
    </row>
    <row r="46" spans="1:10" x14ac:dyDescent="0.25">
      <c r="A46" s="40"/>
      <c r="B46" s="28"/>
      <c r="C46" s="42"/>
      <c r="D46" s="28"/>
      <c r="E46" s="40"/>
      <c r="F46" s="28"/>
      <c r="G46" s="42"/>
      <c r="H46" s="28"/>
      <c r="I46" s="3"/>
    </row>
    <row r="47" spans="1:10" x14ac:dyDescent="0.25">
      <c r="A47" s="37" t="s">
        <v>21</v>
      </c>
      <c r="B47" s="43">
        <f>B38+B35+B36+B37-C39</f>
        <v>55805</v>
      </c>
      <c r="C47" s="43">
        <f>SUM(C41:C46)</f>
        <v>46300</v>
      </c>
      <c r="D47" s="43">
        <f>B47-C47</f>
        <v>9505</v>
      </c>
      <c r="E47" s="37" t="s">
        <v>21</v>
      </c>
      <c r="F47" s="43">
        <f>F35+F36+F38-G39</f>
        <v>46305</v>
      </c>
      <c r="G47" s="43">
        <f>SUM(G41:G46)</f>
        <v>46300</v>
      </c>
      <c r="H47" s="43">
        <f>F47-G47</f>
        <v>5</v>
      </c>
      <c r="I47" s="44"/>
    </row>
    <row r="48" spans="1:10" x14ac:dyDescent="0.25">
      <c r="A48" s="45" t="s">
        <v>22</v>
      </c>
      <c r="B48" s="46"/>
      <c r="C48" s="46" t="s">
        <v>23</v>
      </c>
      <c r="D48" s="47"/>
      <c r="E48" s="45"/>
      <c r="F48" s="45" t="s">
        <v>24</v>
      </c>
      <c r="G48" s="3"/>
      <c r="H48" s="3"/>
      <c r="I48" s="3"/>
    </row>
    <row r="49" spans="1:9" x14ac:dyDescent="0.25">
      <c r="A49" s="45" t="s">
        <v>25</v>
      </c>
      <c r="B49" s="46"/>
      <c r="C49" s="46" t="s">
        <v>26</v>
      </c>
      <c r="D49" s="47"/>
      <c r="E49" s="45"/>
      <c r="F49" s="45" t="s">
        <v>43</v>
      </c>
      <c r="G49" s="3"/>
      <c r="H49" s="3"/>
      <c r="I49" s="44"/>
    </row>
  </sheetData>
  <pageMargins left="0" right="0" top="0" bottom="0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 20</vt:lpstr>
      <vt:lpstr>JUNE 20</vt:lpstr>
      <vt:lpstr>JULY 20</vt:lpstr>
      <vt:lpstr>AUGUST 20</vt:lpstr>
      <vt:lpstr>SEPTEMBER20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cp:lastPrinted>2020-10-16T09:18:41Z</cp:lastPrinted>
  <dcterms:created xsi:type="dcterms:W3CDTF">2020-04-27T09:45:26Z</dcterms:created>
  <dcterms:modified xsi:type="dcterms:W3CDTF">2021-09-28T14:30:16Z</dcterms:modified>
</cp:coreProperties>
</file>