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minimized="1" xWindow="960" yWindow="645" windowWidth="17715" windowHeight="11250" firstSheet="2" activeTab="2"/>
  </bookViews>
  <sheets>
    <sheet name="OCTOBER 21" sheetId="1" r:id="rId1"/>
    <sheet name="NOVEMBER  21" sheetId="2" r:id="rId2"/>
    <sheet name="DECEMBER 21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U30" i="2" l="1"/>
  <c r="G45" i="3" l="1"/>
  <c r="C45" i="3"/>
  <c r="R40" i="3"/>
  <c r="N40" i="3"/>
  <c r="W28" i="3"/>
  <c r="V27" i="3"/>
  <c r="W27" i="3" s="1"/>
  <c r="W29" i="3" s="1"/>
  <c r="D24" i="3"/>
  <c r="G23" i="3"/>
  <c r="F29" i="3" s="1"/>
  <c r="E23" i="3"/>
  <c r="B29" i="3" s="1"/>
  <c r="R19" i="3"/>
  <c r="Q24" i="3" s="1"/>
  <c r="P19" i="3"/>
  <c r="M24" i="3" s="1"/>
  <c r="R28" i="3" l="1"/>
  <c r="N28" i="3"/>
  <c r="G33" i="3"/>
  <c r="C33" i="3"/>
  <c r="W28" i="2" l="1"/>
  <c r="V27" i="2"/>
  <c r="W27" i="2" s="1"/>
  <c r="W29" i="2" s="1"/>
  <c r="R19" i="2"/>
  <c r="Q24" i="2" s="1"/>
  <c r="P19" i="2"/>
  <c r="M24" i="2" s="1"/>
  <c r="R28" i="2" s="1"/>
  <c r="R40" i="2"/>
  <c r="N40" i="2"/>
  <c r="Q25" i="2"/>
  <c r="M25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Q7" i="2" l="1"/>
  <c r="S7" i="2" s="1"/>
  <c r="O7" i="3"/>
  <c r="Q7" i="3" s="1"/>
  <c r="S7" i="3" s="1"/>
  <c r="Q9" i="2"/>
  <c r="S9" i="2" s="1"/>
  <c r="O9" i="3"/>
  <c r="Q9" i="3" s="1"/>
  <c r="S9" i="3" s="1"/>
  <c r="Q11" i="2"/>
  <c r="S11" i="2" s="1"/>
  <c r="O11" i="3"/>
  <c r="Q11" i="3" s="1"/>
  <c r="S11" i="3" s="1"/>
  <c r="Q13" i="2"/>
  <c r="S13" i="2" s="1"/>
  <c r="O13" i="3"/>
  <c r="Q13" i="3" s="1"/>
  <c r="S13" i="3" s="1"/>
  <c r="Q15" i="2"/>
  <c r="S15" i="2" s="1"/>
  <c r="O15" i="3"/>
  <c r="Q15" i="3" s="1"/>
  <c r="S15" i="3" s="1"/>
  <c r="Q17" i="2"/>
  <c r="S17" i="2" s="1"/>
  <c r="O17" i="3"/>
  <c r="Q17" i="3" s="1"/>
  <c r="S17" i="3" s="1"/>
  <c r="Q6" i="2"/>
  <c r="O6" i="3"/>
  <c r="Q6" i="3" s="1"/>
  <c r="Q8" i="2"/>
  <c r="S8" i="2" s="1"/>
  <c r="O8" i="3"/>
  <c r="Q8" i="3" s="1"/>
  <c r="S8" i="3" s="1"/>
  <c r="Q10" i="2"/>
  <c r="S10" i="2" s="1"/>
  <c r="O10" i="3"/>
  <c r="Q10" i="3" s="1"/>
  <c r="S10" i="3" s="1"/>
  <c r="Q12" i="2"/>
  <c r="S12" i="2" s="1"/>
  <c r="O12" i="3"/>
  <c r="Q12" i="3" s="1"/>
  <c r="S12" i="3" s="1"/>
  <c r="Q14" i="2"/>
  <c r="S14" i="2" s="1"/>
  <c r="O14" i="3"/>
  <c r="Q14" i="3" s="1"/>
  <c r="S14" i="3" s="1"/>
  <c r="Q16" i="2"/>
  <c r="S16" i="2" s="1"/>
  <c r="O16" i="3"/>
  <c r="Q16" i="3" s="1"/>
  <c r="S16" i="3" s="1"/>
  <c r="Q18" i="2"/>
  <c r="S18" i="2" s="1"/>
  <c r="O18" i="3"/>
  <c r="Q18" i="3" s="1"/>
  <c r="S18" i="3" s="1"/>
  <c r="Q19" i="2"/>
  <c r="S6" i="2"/>
  <c r="S19" i="2" s="1"/>
  <c r="Q40" i="2"/>
  <c r="S40" i="2" s="1"/>
  <c r="Q25" i="3" s="1"/>
  <c r="Q40" i="3" s="1"/>
  <c r="S40" i="3" s="1"/>
  <c r="N28" i="2"/>
  <c r="M40" i="2" s="1"/>
  <c r="O40" i="2" s="1"/>
  <c r="M25" i="3" s="1"/>
  <c r="M40" i="3" s="1"/>
  <c r="O40" i="3" s="1"/>
  <c r="G45" i="2"/>
  <c r="C45" i="2"/>
  <c r="D24" i="2"/>
  <c r="E23" i="2"/>
  <c r="B29" i="2" s="1"/>
  <c r="G23" i="2"/>
  <c r="F29" i="2" s="1"/>
  <c r="Q19" i="3" l="1"/>
  <c r="S6" i="3"/>
  <c r="S19" i="3" s="1"/>
  <c r="G33" i="2"/>
  <c r="C33" i="2"/>
  <c r="G11" i="1" l="1"/>
  <c r="G21" i="1" l="1"/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G45" i="1" l="1"/>
  <c r="C45" i="1"/>
  <c r="D24" i="1"/>
  <c r="G23" i="1"/>
  <c r="F29" i="1" s="1"/>
  <c r="E23" i="1"/>
  <c r="D23" i="1"/>
  <c r="H22" i="1"/>
  <c r="D22" i="2" s="1"/>
  <c r="F22" i="2" s="1"/>
  <c r="H22" i="2" s="1"/>
  <c r="D22" i="3" s="1"/>
  <c r="F22" i="3" s="1"/>
  <c r="H22" i="3" s="1"/>
  <c r="H21" i="1"/>
  <c r="D21" i="2" s="1"/>
  <c r="F21" i="2" s="1"/>
  <c r="H21" i="2" s="1"/>
  <c r="D21" i="3" s="1"/>
  <c r="F21" i="3" s="1"/>
  <c r="H21" i="3" s="1"/>
  <c r="H20" i="1"/>
  <c r="D20" i="2" s="1"/>
  <c r="F20" i="2" s="1"/>
  <c r="H20" i="2" s="1"/>
  <c r="D20" i="3" s="1"/>
  <c r="F20" i="3" s="1"/>
  <c r="H20" i="3" s="1"/>
  <c r="H19" i="1"/>
  <c r="D19" i="2" s="1"/>
  <c r="F19" i="2" s="1"/>
  <c r="H19" i="2" s="1"/>
  <c r="D19" i="3" s="1"/>
  <c r="F19" i="3" s="1"/>
  <c r="H19" i="3" s="1"/>
  <c r="H18" i="1"/>
  <c r="D18" i="2" s="1"/>
  <c r="F18" i="2" s="1"/>
  <c r="H18" i="2" s="1"/>
  <c r="D18" i="3" s="1"/>
  <c r="F18" i="3" s="1"/>
  <c r="H18" i="3" s="1"/>
  <c r="H17" i="1"/>
  <c r="D17" i="2" s="1"/>
  <c r="F17" i="2" s="1"/>
  <c r="H17" i="2" s="1"/>
  <c r="D17" i="3" s="1"/>
  <c r="F17" i="3" s="1"/>
  <c r="H17" i="3" s="1"/>
  <c r="H16" i="1"/>
  <c r="D16" i="2" s="1"/>
  <c r="F16" i="2" s="1"/>
  <c r="H16" i="2" s="1"/>
  <c r="D16" i="3" s="1"/>
  <c r="F16" i="3" s="1"/>
  <c r="H16" i="3" s="1"/>
  <c r="H15" i="1"/>
  <c r="D15" i="2" s="1"/>
  <c r="F15" i="2" s="1"/>
  <c r="H15" i="2" s="1"/>
  <c r="D15" i="3" s="1"/>
  <c r="F15" i="3" s="1"/>
  <c r="H15" i="3" s="1"/>
  <c r="H14" i="1"/>
  <c r="D14" i="2" s="1"/>
  <c r="F14" i="2" s="1"/>
  <c r="H14" i="2" s="1"/>
  <c r="D14" i="3" s="1"/>
  <c r="F14" i="3" s="1"/>
  <c r="H14" i="3" s="1"/>
  <c r="H13" i="1"/>
  <c r="D13" i="2" s="1"/>
  <c r="F13" i="2" s="1"/>
  <c r="H13" i="2" s="1"/>
  <c r="D13" i="3" s="1"/>
  <c r="F13" i="3" s="1"/>
  <c r="H13" i="3" s="1"/>
  <c r="H12" i="1"/>
  <c r="D12" i="2" s="1"/>
  <c r="F12" i="2" s="1"/>
  <c r="H12" i="2" s="1"/>
  <c r="D12" i="3" s="1"/>
  <c r="F12" i="3" s="1"/>
  <c r="H12" i="3" s="1"/>
  <c r="H11" i="1"/>
  <c r="D11" i="2" s="1"/>
  <c r="F11" i="2" s="1"/>
  <c r="H11" i="2" s="1"/>
  <c r="D11" i="3" s="1"/>
  <c r="F11" i="3" s="1"/>
  <c r="H11" i="3" s="1"/>
  <c r="H10" i="1"/>
  <c r="D10" i="2" s="1"/>
  <c r="F10" i="2" s="1"/>
  <c r="H10" i="2" s="1"/>
  <c r="D10" i="3" s="1"/>
  <c r="F10" i="3" s="1"/>
  <c r="H10" i="3" s="1"/>
  <c r="H9" i="1"/>
  <c r="D9" i="2" s="1"/>
  <c r="F9" i="2" s="1"/>
  <c r="H9" i="2" s="1"/>
  <c r="D9" i="3" s="1"/>
  <c r="F9" i="3" s="1"/>
  <c r="H9" i="3" s="1"/>
  <c r="H8" i="1"/>
  <c r="D8" i="2" s="1"/>
  <c r="F8" i="2" s="1"/>
  <c r="H8" i="2" s="1"/>
  <c r="D8" i="3" s="1"/>
  <c r="H7" i="1"/>
  <c r="D7" i="2" s="1"/>
  <c r="F7" i="2" s="1"/>
  <c r="H7" i="2" s="1"/>
  <c r="D7" i="3" s="1"/>
  <c r="F7" i="3" s="1"/>
  <c r="H7" i="3" s="1"/>
  <c r="F6" i="1"/>
  <c r="F8" i="3" l="1"/>
  <c r="H8" i="3" s="1"/>
  <c r="B29" i="1"/>
  <c r="G33" i="1" s="1"/>
  <c r="F45" i="1" s="1"/>
  <c r="H45" i="1" s="1"/>
  <c r="F30" i="2" s="1"/>
  <c r="F45" i="2" s="1"/>
  <c r="H45" i="2" s="1"/>
  <c r="F23" i="1"/>
  <c r="H25" i="1"/>
  <c r="C33" i="1"/>
  <c r="H6" i="1"/>
  <c r="F30" i="3" l="1"/>
  <c r="F45" i="3" s="1"/>
  <c r="H45" i="3" s="1"/>
  <c r="F61" i="2"/>
  <c r="H23" i="1"/>
  <c r="D6" i="2"/>
  <c r="B45" i="1"/>
  <c r="D45" i="1" s="1"/>
  <c r="B30" i="2" s="1"/>
  <c r="B45" i="2" s="1"/>
  <c r="D45" i="2" s="1"/>
  <c r="B30" i="3" s="1"/>
  <c r="B45" i="3" s="1"/>
  <c r="D45" i="3" s="1"/>
  <c r="D23" i="2" l="1"/>
  <c r="F6" i="2"/>
  <c r="H6" i="2" l="1"/>
  <c r="F23" i="2"/>
  <c r="H23" i="2"/>
  <c r="D6" i="3"/>
  <c r="F6" i="3" l="1"/>
  <c r="D23" i="3"/>
  <c r="H6" i="3" l="1"/>
  <c r="H23" i="3" s="1"/>
  <c r="F23" i="3"/>
</calcChain>
</file>

<file path=xl/sharedStrings.xml><?xml version="1.0" encoding="utf-8"?>
<sst xmlns="http://schemas.openxmlformats.org/spreadsheetml/2006/main" count="288" uniqueCount="62">
  <si>
    <t>RENT STATEMENT</t>
  </si>
  <si>
    <t>FOR THE MONTH OF OCTOBER  2021</t>
  </si>
  <si>
    <t>NAME</t>
  </si>
  <si>
    <t>NO</t>
  </si>
  <si>
    <t>DEPOSIT</t>
  </si>
  <si>
    <t>B/F</t>
  </si>
  <si>
    <t>RENT</t>
  </si>
  <si>
    <t>DUE BILL</t>
  </si>
  <si>
    <t>PAID</t>
  </si>
  <si>
    <t>BAL</t>
  </si>
  <si>
    <t>SUMMARY</t>
  </si>
  <si>
    <t>EXPECTED</t>
  </si>
  <si>
    <t xml:space="preserve">DETAILS </t>
  </si>
  <si>
    <t xml:space="preserve">CR </t>
  </si>
  <si>
    <t>DR</t>
  </si>
  <si>
    <t>BL</t>
  </si>
  <si>
    <t>OCTOBER</t>
  </si>
  <si>
    <t>BF</t>
  </si>
  <si>
    <t xml:space="preserve">DEPOSIT </t>
  </si>
  <si>
    <t>COMM</t>
  </si>
  <si>
    <t>PAYMENTS</t>
  </si>
  <si>
    <t xml:space="preserve"> </t>
  </si>
  <si>
    <t>LETTING FEE</t>
  </si>
  <si>
    <t>TOTAL</t>
  </si>
  <si>
    <t>PREPARED BY</t>
  </si>
  <si>
    <t>APPROVED BY</t>
  </si>
  <si>
    <t xml:space="preserve">RECEIVED  BY </t>
  </si>
  <si>
    <t>FLORENCE</t>
  </si>
  <si>
    <t>GRACE</t>
  </si>
  <si>
    <t>MOSES LEMIYIAN</t>
  </si>
  <si>
    <t>KENNEDY NAKEEL</t>
  </si>
  <si>
    <t>LUCY WAIRIMU</t>
  </si>
  <si>
    <t>STEPHEN KILONZO</t>
  </si>
  <si>
    <t>LAZARUS NJENGA</t>
  </si>
  <si>
    <t>CARETAKER</t>
  </si>
  <si>
    <t>VERONICAH MUTHONI</t>
  </si>
  <si>
    <t>VACCANT</t>
  </si>
  <si>
    <t>ROBERT</t>
  </si>
  <si>
    <t>PAID ON 12/10</t>
  </si>
  <si>
    <t>JULIUS NDUNGU</t>
  </si>
  <si>
    <t>ESTHER ANGULA</t>
  </si>
  <si>
    <t>PAUL MAKAU</t>
  </si>
  <si>
    <t>FRIDAY</t>
  </si>
  <si>
    <t>SUSAN WANJIKU</t>
  </si>
  <si>
    <t>ARREARS LAZARUS</t>
  </si>
  <si>
    <t>PAID ON 18/10</t>
  </si>
  <si>
    <t>FOR THE MONTH OF NOVEMBER 2021</t>
  </si>
  <si>
    <t>NOV</t>
  </si>
  <si>
    <t>PAID ON 8/11</t>
  </si>
  <si>
    <t>GATE REPAIR</t>
  </si>
  <si>
    <t>PAID ON 11/11</t>
  </si>
  <si>
    <t>total</t>
  </si>
  <si>
    <t>DAVID NJUGUNA</t>
  </si>
  <si>
    <t>NASHIEKU MUSIYIE</t>
  </si>
  <si>
    <t>JULIUS GIKONYO</t>
  </si>
  <si>
    <t>PAID ON23/11</t>
  </si>
  <si>
    <t>FOR THE MONTH OF DECEMBER 2021</t>
  </si>
  <si>
    <t>DEC</t>
  </si>
  <si>
    <t>DECEMBER</t>
  </si>
  <si>
    <t>KELVIN M NGANAMBA</t>
  </si>
  <si>
    <t>FELIX OTIENO</t>
  </si>
  <si>
    <t>PAID ON 4/12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</si>
</sst>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Times New Roman"/>
      <family val="1"/>
    </font>
    <font>
      <u/>
      <sz val="8"/>
      <name val="Times New Roman"/>
      <family val="1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92D050"/>
      <name val="Calibri"/>
      <family val="2"/>
      <scheme val="minor"/>
    </font>
    <font>
      <sz val="11"/>
      <color rgb="FF92D050"/>
      <name val="Calibri"/>
      <family val="2"/>
      <scheme val="minor"/>
    </font>
    <font>
      <sz val="8"/>
      <color rgb="FF92D050"/>
      <name val="Calibri"/>
      <family val="2"/>
      <scheme val="minor"/>
    </font>
    <font>
      <sz val="8"/>
      <color rgb="FF00B0F0"/>
      <name val="Calibri"/>
      <family val="2"/>
      <scheme val="minor"/>
    </font>
    <font>
      <sz val="8"/>
      <color rgb="FF00B0F0"/>
      <name val="Times New Roman"/>
      <family val="1"/>
    </font>
    <font>
      <sz val="11"/>
      <color rgb="FF00B0F0"/>
      <name val="Calibri"/>
      <family val="2"/>
      <scheme val="minor"/>
    </font>
    <font>
      <b/>
      <sz val="8"/>
      <color rgb="FF00B0F0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name val="Calibri"/>
      <family val="2"/>
      <scheme val="minor"/>
    </font>
    <font>
      <sz val="10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4" fillId="0" borderId="0" xfId="0" applyFont="1"/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right"/>
    </xf>
    <xf numFmtId="164" fontId="8" fillId="0" borderId="1" xfId="1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9" fillId="0" borderId="1" xfId="0" applyFont="1" applyBorder="1"/>
    <xf numFmtId="0" fontId="4" fillId="0" borderId="1" xfId="0" applyFont="1" applyBorder="1"/>
    <xf numFmtId="0" fontId="10" fillId="0" borderId="1" xfId="0" applyFont="1" applyBorder="1"/>
    <xf numFmtId="3" fontId="4" fillId="0" borderId="1" xfId="0" applyNumberFormat="1" applyFont="1" applyBorder="1"/>
    <xf numFmtId="9" fontId="4" fillId="0" borderId="1" xfId="0" applyNumberFormat="1" applyFont="1" applyBorder="1"/>
    <xf numFmtId="14" fontId="4" fillId="0" borderId="1" xfId="0" applyNumberFormat="1" applyFont="1" applyBorder="1"/>
    <xf numFmtId="16" fontId="4" fillId="0" borderId="1" xfId="0" applyNumberFormat="1" applyFont="1" applyBorder="1"/>
    <xf numFmtId="164" fontId="4" fillId="0" borderId="1" xfId="0" applyNumberFormat="1" applyFont="1" applyBorder="1"/>
    <xf numFmtId="3" fontId="10" fillId="0" borderId="1" xfId="0" applyNumberFormat="1" applyFont="1" applyBorder="1"/>
    <xf numFmtId="0" fontId="11" fillId="0" borderId="1" xfId="0" applyFont="1" applyFill="1" applyBorder="1"/>
    <xf numFmtId="0" fontId="12" fillId="0" borderId="1" xfId="0" applyFont="1" applyBorder="1"/>
    <xf numFmtId="0" fontId="11" fillId="0" borderId="1" xfId="0" applyFont="1" applyBorder="1"/>
    <xf numFmtId="164" fontId="14" fillId="0" borderId="1" xfId="1" applyNumberFormat="1" applyFont="1" applyBorder="1" applyAlignment="1">
      <alignment horizontal="right"/>
    </xf>
    <xf numFmtId="164" fontId="15" fillId="0" borderId="1" xfId="1" applyNumberFormat="1" applyFont="1" applyBorder="1" applyAlignment="1">
      <alignment horizontal="right"/>
    </xf>
    <xf numFmtId="164" fontId="18" fillId="0" borderId="1" xfId="1" applyNumberFormat="1" applyFont="1" applyBorder="1" applyAlignment="1">
      <alignment horizontal="right"/>
    </xf>
    <xf numFmtId="0" fontId="1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43" fontId="19" fillId="0" borderId="0" xfId="1" applyFont="1" applyFill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" fillId="0" borderId="0" xfId="0" applyFont="1"/>
    <xf numFmtId="43" fontId="20" fillId="0" borderId="0" xfId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64" fontId="20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10" fillId="0" borderId="1" xfId="0" applyFont="1" applyBorder="1" applyAlignment="1">
      <alignment horizontal="center" vertical="center"/>
    </xf>
    <xf numFmtId="164" fontId="18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3" fillId="0" borderId="1" xfId="0" applyFont="1" applyBorder="1"/>
    <xf numFmtId="0" fontId="16" fillId="0" borderId="1" xfId="0" applyFont="1" applyBorder="1"/>
    <xf numFmtId="0" fontId="8" fillId="0" borderId="1" xfId="0" applyFont="1" applyFill="1" applyBorder="1" applyAlignment="1">
      <alignment horizontal="center"/>
    </xf>
    <xf numFmtId="0" fontId="8" fillId="0" borderId="1" xfId="0" applyFont="1" applyBorder="1"/>
    <xf numFmtId="164" fontId="17" fillId="0" borderId="1" xfId="0" applyNumberFormat="1" applyFont="1" applyBorder="1" applyAlignment="1">
      <alignment horizontal="right"/>
    </xf>
    <xf numFmtId="164" fontId="0" fillId="0" borderId="1" xfId="0" applyNumberFormat="1" applyBorder="1"/>
    <xf numFmtId="43" fontId="19" fillId="0" borderId="0" xfId="1" applyFont="1" applyFill="1" applyBorder="1" applyAlignment="1">
      <alignment horizontal="center" vertical="center"/>
    </xf>
    <xf numFmtId="43" fontId="19" fillId="0" borderId="0" xfId="1" applyFont="1" applyFill="1" applyBorder="1" applyAlignment="1">
      <alignment horizontal="center" vertical="center"/>
    </xf>
    <xf numFmtId="164" fontId="0" fillId="0" borderId="0" xfId="0" applyNumberFormat="1"/>
    <xf numFmtId="43" fontId="19" fillId="0" borderId="0" xfId="1" applyFont="1" applyFill="1" applyBorder="1" applyAlignment="1">
      <alignment horizontal="center" vertical="center"/>
    </xf>
    <xf numFmtId="3" fontId="0" fillId="0" borderId="0" xfId="0" applyNumberFormat="1"/>
    <xf numFmtId="0" fontId="10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43" fontId="19" fillId="0" borderId="0" xfId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0"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SES%20LEMAYI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UST 20"/>
      <sheetName val="SEPTEMBER 20"/>
      <sheetName val="OCTOBER 20"/>
      <sheetName val="NOVEMBER20"/>
      <sheetName val="DECEMBER 20"/>
      <sheetName val="JANUARY 21"/>
      <sheetName val="FEBRUARY 21"/>
      <sheetName val="MARCH 21"/>
      <sheetName val="APRIL21"/>
      <sheetName val="MAY21"/>
      <sheetName val="JUNE 21"/>
      <sheetName val="JULY 21"/>
      <sheetName val="AUGUST 21"/>
      <sheetName val="SEPTEMBER 21"/>
      <sheetName val="OCTOBER 21"/>
      <sheetName val="NOVEMBER 21"/>
      <sheetName val="DECEMBER 2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H28" t="str">
            <v>BL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47"/>
  <sheetViews>
    <sheetView topLeftCell="A19" workbookViewId="0">
      <selection activeCell="A15" sqref="A15"/>
    </sheetView>
  </sheetViews>
  <sheetFormatPr defaultRowHeight="15" x14ac:dyDescent="0.25"/>
  <cols>
    <col min="1" max="1" width="18.42578125" customWidth="1"/>
    <col min="3" max="3" width="15.28515625" customWidth="1"/>
    <col min="5" max="5" width="12.7109375" customWidth="1"/>
    <col min="6" max="6" width="12.85546875" customWidth="1"/>
  </cols>
  <sheetData>
    <row r="2" spans="1:8" ht="15.75" x14ac:dyDescent="0.25">
      <c r="A2" s="38"/>
      <c r="B2" s="39"/>
      <c r="C2" s="38" t="s">
        <v>30</v>
      </c>
      <c r="D2" s="38"/>
      <c r="E2" s="38"/>
      <c r="F2" s="40"/>
      <c r="G2" s="11"/>
      <c r="H2" s="11"/>
    </row>
    <row r="3" spans="1:8" ht="15.75" x14ac:dyDescent="0.25">
      <c r="A3" s="11"/>
      <c r="B3" s="39"/>
      <c r="C3" s="38" t="s">
        <v>0</v>
      </c>
      <c r="D3" s="38"/>
      <c r="E3" s="38"/>
      <c r="F3" s="41"/>
      <c r="G3" s="11"/>
      <c r="H3" s="11"/>
    </row>
    <row r="4" spans="1:8" ht="18.75" x14ac:dyDescent="0.3">
      <c r="A4" s="42"/>
      <c r="B4" s="38" t="s">
        <v>1</v>
      </c>
      <c r="C4" s="38"/>
      <c r="D4" s="39"/>
      <c r="E4" s="38"/>
      <c r="F4" s="43"/>
      <c r="G4" s="44"/>
      <c r="H4" s="11"/>
    </row>
    <row r="5" spans="1:8" x14ac:dyDescent="0.25">
      <c r="A5" s="2" t="s">
        <v>2</v>
      </c>
      <c r="B5" s="2" t="s">
        <v>3</v>
      </c>
      <c r="C5" s="2" t="s">
        <v>4</v>
      </c>
      <c r="D5" s="3" t="s">
        <v>5</v>
      </c>
      <c r="E5" s="4" t="s">
        <v>6</v>
      </c>
      <c r="F5" s="3" t="s">
        <v>7</v>
      </c>
      <c r="G5" s="4" t="s">
        <v>8</v>
      </c>
      <c r="H5" s="5" t="s">
        <v>9</v>
      </c>
    </row>
    <row r="6" spans="1:8" x14ac:dyDescent="0.25">
      <c r="A6" s="19" t="s">
        <v>31</v>
      </c>
      <c r="B6" s="6">
        <v>1</v>
      </c>
      <c r="C6" s="45"/>
      <c r="D6" s="7"/>
      <c r="E6" s="22">
        <v>3500</v>
      </c>
      <c r="F6" s="24">
        <f>C6+D6+E6</f>
        <v>3500</v>
      </c>
      <c r="G6" s="8">
        <v>3500</v>
      </c>
      <c r="H6" s="37">
        <f>F6-G6</f>
        <v>0</v>
      </c>
    </row>
    <row r="7" spans="1:8" x14ac:dyDescent="0.25">
      <c r="A7" s="20" t="s">
        <v>32</v>
      </c>
      <c r="B7" s="6">
        <v>2</v>
      </c>
      <c r="C7" s="45"/>
      <c r="D7" s="7"/>
      <c r="E7" s="23">
        <v>3000</v>
      </c>
      <c r="F7" s="24">
        <f t="shared" ref="F7:F23" si="0">C7+D7+E7</f>
        <v>3000</v>
      </c>
      <c r="G7" s="8">
        <v>3000</v>
      </c>
      <c r="H7" s="37">
        <f t="shared" ref="H7:H19" si="1">F7-G7</f>
        <v>0</v>
      </c>
    </row>
    <row r="8" spans="1:8" x14ac:dyDescent="0.25">
      <c r="A8" s="39" t="s">
        <v>43</v>
      </c>
      <c r="B8" s="6">
        <v>3</v>
      </c>
      <c r="C8" s="45"/>
      <c r="D8" s="7"/>
      <c r="E8" s="46">
        <v>3000</v>
      </c>
      <c r="F8" s="24">
        <f t="shared" si="0"/>
        <v>3000</v>
      </c>
      <c r="G8" s="8">
        <v>3000</v>
      </c>
      <c r="H8" s="37">
        <f t="shared" si="1"/>
        <v>0</v>
      </c>
    </row>
    <row r="9" spans="1:8" x14ac:dyDescent="0.25">
      <c r="A9" s="39" t="s">
        <v>36</v>
      </c>
      <c r="B9" s="6">
        <v>4</v>
      </c>
      <c r="C9" s="45"/>
      <c r="D9" s="7"/>
      <c r="E9" s="23"/>
      <c r="F9" s="24">
        <f t="shared" si="0"/>
        <v>0</v>
      </c>
      <c r="G9" s="8"/>
      <c r="H9" s="37">
        <f t="shared" si="1"/>
        <v>0</v>
      </c>
    </row>
    <row r="10" spans="1:8" x14ac:dyDescent="0.25">
      <c r="A10" s="39" t="s">
        <v>36</v>
      </c>
      <c r="B10" s="6">
        <v>5</v>
      </c>
      <c r="C10" s="45"/>
      <c r="D10" s="7"/>
      <c r="E10" s="23"/>
      <c r="F10" s="24">
        <f t="shared" si="0"/>
        <v>0</v>
      </c>
      <c r="G10" s="8"/>
      <c r="H10" s="37">
        <f t="shared" si="1"/>
        <v>0</v>
      </c>
    </row>
    <row r="11" spans="1:8" x14ac:dyDescent="0.25">
      <c r="A11" s="20" t="s">
        <v>33</v>
      </c>
      <c r="B11" s="6">
        <v>6</v>
      </c>
      <c r="C11" s="45"/>
      <c r="D11" s="7">
        <v>5000</v>
      </c>
      <c r="E11" s="23">
        <v>5000</v>
      </c>
      <c r="F11" s="24">
        <f t="shared" si="0"/>
        <v>10000</v>
      </c>
      <c r="G11" s="8">
        <f>5000+2500</f>
        <v>7500</v>
      </c>
      <c r="H11" s="37">
        <f t="shared" si="1"/>
        <v>2500</v>
      </c>
    </row>
    <row r="12" spans="1:8" x14ac:dyDescent="0.25">
      <c r="A12" s="39" t="s">
        <v>39</v>
      </c>
      <c r="B12" s="6">
        <v>7</v>
      </c>
      <c r="C12" s="45"/>
      <c r="D12" s="7"/>
      <c r="E12" s="23">
        <v>3000</v>
      </c>
      <c r="F12" s="24">
        <f t="shared" si="0"/>
        <v>3000</v>
      </c>
      <c r="G12" s="8">
        <v>3000</v>
      </c>
      <c r="H12" s="37">
        <f t="shared" si="1"/>
        <v>0</v>
      </c>
    </row>
    <row r="13" spans="1:8" x14ac:dyDescent="0.25">
      <c r="A13" s="39" t="s">
        <v>36</v>
      </c>
      <c r="B13" s="6">
        <v>8</v>
      </c>
      <c r="C13" s="45"/>
      <c r="D13" s="7"/>
      <c r="E13" s="23"/>
      <c r="F13" s="24">
        <f t="shared" si="0"/>
        <v>0</v>
      </c>
      <c r="G13" s="8"/>
      <c r="H13" s="37">
        <f t="shared" si="1"/>
        <v>0</v>
      </c>
    </row>
    <row r="14" spans="1:8" x14ac:dyDescent="0.25">
      <c r="A14" s="21" t="s">
        <v>34</v>
      </c>
      <c r="B14" s="6">
        <v>9</v>
      </c>
      <c r="C14" s="45"/>
      <c r="D14" s="7"/>
      <c r="E14" s="23"/>
      <c r="F14" s="24">
        <f t="shared" si="0"/>
        <v>0</v>
      </c>
      <c r="G14" s="8"/>
      <c r="H14" s="37">
        <f t="shared" si="1"/>
        <v>0</v>
      </c>
    </row>
    <row r="15" spans="1:8" x14ac:dyDescent="0.25">
      <c r="A15" s="39" t="s">
        <v>36</v>
      </c>
      <c r="B15" s="9">
        <v>10</v>
      </c>
      <c r="C15" s="45"/>
      <c r="D15" s="7"/>
      <c r="E15" s="23"/>
      <c r="F15" s="24">
        <f t="shared" si="0"/>
        <v>0</v>
      </c>
      <c r="G15" s="8"/>
      <c r="H15" s="37">
        <f t="shared" si="1"/>
        <v>0</v>
      </c>
    </row>
    <row r="16" spans="1:8" x14ac:dyDescent="0.25">
      <c r="A16" s="21" t="s">
        <v>35</v>
      </c>
      <c r="B16" s="6">
        <v>11</v>
      </c>
      <c r="C16" s="45"/>
      <c r="D16" s="7"/>
      <c r="E16" s="23">
        <v>1200</v>
      </c>
      <c r="F16" s="24">
        <f t="shared" si="0"/>
        <v>1200</v>
      </c>
      <c r="G16" s="8">
        <v>1200</v>
      </c>
      <c r="H16" s="37">
        <f t="shared" si="1"/>
        <v>0</v>
      </c>
    </row>
    <row r="17" spans="1:8" x14ac:dyDescent="0.25">
      <c r="A17" s="39" t="s">
        <v>31</v>
      </c>
      <c r="B17" s="6">
        <v>12</v>
      </c>
      <c r="C17" s="45"/>
      <c r="D17" s="7"/>
      <c r="E17" s="23">
        <v>1200</v>
      </c>
      <c r="F17" s="24">
        <f t="shared" si="0"/>
        <v>1200</v>
      </c>
      <c r="G17" s="8">
        <v>1200</v>
      </c>
      <c r="H17" s="37">
        <f t="shared" si="1"/>
        <v>0</v>
      </c>
    </row>
    <row r="18" spans="1:8" x14ac:dyDescent="0.25">
      <c r="A18" s="39" t="s">
        <v>42</v>
      </c>
      <c r="B18" s="6">
        <v>13</v>
      </c>
      <c r="C18" s="45"/>
      <c r="D18" s="7"/>
      <c r="E18" s="23"/>
      <c r="F18" s="24">
        <f t="shared" si="0"/>
        <v>0</v>
      </c>
      <c r="G18" s="8"/>
      <c r="H18" s="37">
        <f t="shared" si="1"/>
        <v>0</v>
      </c>
    </row>
    <row r="19" spans="1:8" x14ac:dyDescent="0.25">
      <c r="A19" s="39" t="s">
        <v>37</v>
      </c>
      <c r="B19" s="6">
        <v>14</v>
      </c>
      <c r="C19" s="45"/>
      <c r="D19" s="7"/>
      <c r="E19" s="23">
        <v>2500</v>
      </c>
      <c r="F19" s="24">
        <f t="shared" si="0"/>
        <v>2500</v>
      </c>
      <c r="G19" s="8">
        <v>2000</v>
      </c>
      <c r="H19" s="37">
        <f t="shared" si="1"/>
        <v>500</v>
      </c>
    </row>
    <row r="20" spans="1:8" x14ac:dyDescent="0.25">
      <c r="A20" s="39" t="s">
        <v>41</v>
      </c>
      <c r="B20" s="6">
        <v>15</v>
      </c>
      <c r="C20" s="45"/>
      <c r="D20" s="7"/>
      <c r="E20" s="23">
        <v>2500</v>
      </c>
      <c r="F20" s="24">
        <f t="shared" si="0"/>
        <v>2500</v>
      </c>
      <c r="G20" s="8">
        <v>2500</v>
      </c>
      <c r="H20" s="37">
        <f>F20-G20</f>
        <v>0</v>
      </c>
    </row>
    <row r="21" spans="1:8" x14ac:dyDescent="0.25">
      <c r="A21" s="39" t="s">
        <v>40</v>
      </c>
      <c r="B21" s="47">
        <v>16</v>
      </c>
      <c r="C21" s="45"/>
      <c r="D21" s="7"/>
      <c r="E21" s="23">
        <v>2500</v>
      </c>
      <c r="F21" s="24">
        <f t="shared" si="0"/>
        <v>2500</v>
      </c>
      <c r="G21" s="8">
        <f>2000</f>
        <v>2000</v>
      </c>
      <c r="H21" s="37">
        <f>F21-G21</f>
        <v>500</v>
      </c>
    </row>
    <row r="22" spans="1:8" x14ac:dyDescent="0.25">
      <c r="A22" s="39" t="s">
        <v>36</v>
      </c>
      <c r="B22" s="6">
        <v>17</v>
      </c>
      <c r="C22" s="45"/>
      <c r="D22" s="7"/>
      <c r="E22" s="23"/>
      <c r="F22" s="24">
        <f t="shared" si="0"/>
        <v>0</v>
      </c>
      <c r="G22" s="8"/>
      <c r="H22" s="37">
        <f>F22-G22</f>
        <v>0</v>
      </c>
    </row>
    <row r="23" spans="1:8" x14ac:dyDescent="0.25">
      <c r="A23" s="10" t="s">
        <v>23</v>
      </c>
      <c r="B23" s="11"/>
      <c r="C23" s="48"/>
      <c r="D23" s="7">
        <f>SUM(D6:D22)</f>
        <v>5000</v>
      </c>
      <c r="E23" s="49">
        <f>SUM(E6:E22)</f>
        <v>27400</v>
      </c>
      <c r="F23" s="24">
        <f t="shared" si="0"/>
        <v>32400</v>
      </c>
      <c r="G23" s="8">
        <f>SUM(G6:G22)</f>
        <v>28900</v>
      </c>
      <c r="H23" s="24">
        <f>SUM(H6:H22)</f>
        <v>3500</v>
      </c>
    </row>
    <row r="24" spans="1:8" x14ac:dyDescent="0.25">
      <c r="A24" s="39"/>
      <c r="B24" s="39"/>
      <c r="C24" s="39"/>
      <c r="D24" s="7">
        <f>'[1]MARCH 21'!H24:H40</f>
        <v>0</v>
      </c>
      <c r="E24" s="39"/>
      <c r="F24" s="39"/>
      <c r="G24" s="39"/>
      <c r="H24" s="50"/>
    </row>
    <row r="25" spans="1:8" x14ac:dyDescent="0.25">
      <c r="A25" s="39"/>
      <c r="B25" s="39"/>
      <c r="C25" s="39"/>
      <c r="D25" s="39"/>
      <c r="E25" s="39"/>
      <c r="F25" s="39"/>
      <c r="G25" s="39"/>
      <c r="H25" s="50">
        <f>H14+H8+H20+H22</f>
        <v>0</v>
      </c>
    </row>
    <row r="26" spans="1:8" ht="24" customHeight="1" x14ac:dyDescent="0.25">
      <c r="A26" s="56" t="s">
        <v>10</v>
      </c>
      <c r="B26" s="56"/>
      <c r="C26" s="56"/>
      <c r="D26" s="56"/>
      <c r="E26" s="56"/>
      <c r="F26" s="56"/>
      <c r="G26" s="56"/>
      <c r="H26" s="56"/>
    </row>
    <row r="27" spans="1:8" ht="21.75" customHeight="1" x14ac:dyDescent="0.25">
      <c r="A27" s="59" t="s">
        <v>11</v>
      </c>
      <c r="B27" s="60"/>
      <c r="C27" s="60"/>
      <c r="D27" s="61"/>
      <c r="E27" s="59" t="s">
        <v>8</v>
      </c>
      <c r="F27" s="60"/>
      <c r="G27" s="60"/>
      <c r="H27" s="61"/>
    </row>
    <row r="28" spans="1:8" ht="24.75" customHeight="1" x14ac:dyDescent="0.25">
      <c r="A28" s="26" t="s">
        <v>12</v>
      </c>
      <c r="B28" s="26" t="s">
        <v>13</v>
      </c>
      <c r="C28" s="26" t="s">
        <v>14</v>
      </c>
      <c r="D28" s="26" t="s">
        <v>15</v>
      </c>
      <c r="E28" s="26" t="s">
        <v>12</v>
      </c>
      <c r="F28" s="26" t="s">
        <v>13</v>
      </c>
      <c r="G28" s="26" t="s">
        <v>14</v>
      </c>
      <c r="H28" s="26"/>
    </row>
    <row r="29" spans="1:8" ht="24.75" customHeight="1" x14ac:dyDescent="0.25">
      <c r="A29" s="25" t="s">
        <v>16</v>
      </c>
      <c r="B29" s="13">
        <f>E23</f>
        <v>27400</v>
      </c>
      <c r="C29" s="11"/>
      <c r="D29" s="11"/>
      <c r="E29" s="25" t="s">
        <v>16</v>
      </c>
      <c r="F29" s="13">
        <f>G23</f>
        <v>28900</v>
      </c>
      <c r="G29" s="11"/>
      <c r="H29" s="11"/>
    </row>
    <row r="30" spans="1:8" ht="21.75" customHeight="1" x14ac:dyDescent="0.25">
      <c r="A30" s="25" t="s">
        <v>17</v>
      </c>
      <c r="B30" s="13"/>
      <c r="C30" s="11"/>
      <c r="D30" s="11"/>
      <c r="E30" s="25" t="s">
        <v>17</v>
      </c>
      <c r="F30" s="13"/>
      <c r="G30" s="11"/>
      <c r="H30" s="11"/>
    </row>
    <row r="31" spans="1:8" ht="24.75" customHeight="1" x14ac:dyDescent="0.25">
      <c r="A31" s="25" t="s">
        <v>44</v>
      </c>
      <c r="B31" s="13">
        <v>2500</v>
      </c>
      <c r="C31" s="11"/>
      <c r="D31" s="11"/>
      <c r="E31" s="25"/>
      <c r="F31" s="13"/>
      <c r="G31" s="11"/>
      <c r="H31" s="11"/>
    </row>
    <row r="32" spans="1:8" ht="21.75" customHeight="1" x14ac:dyDescent="0.25">
      <c r="A32" s="25" t="s">
        <v>18</v>
      </c>
      <c r="B32" s="13"/>
      <c r="C32" s="11"/>
      <c r="D32" s="11"/>
      <c r="E32" s="25"/>
      <c r="F32" s="13"/>
      <c r="G32" s="11"/>
      <c r="H32" s="11"/>
    </row>
    <row r="33" spans="1:8" ht="27.75" customHeight="1" x14ac:dyDescent="0.25">
      <c r="A33" s="25" t="s">
        <v>19</v>
      </c>
      <c r="B33" s="14">
        <v>0.1</v>
      </c>
      <c r="C33" s="13">
        <f>B33*B29</f>
        <v>2740</v>
      </c>
      <c r="D33" s="11"/>
      <c r="E33" s="25" t="s">
        <v>19</v>
      </c>
      <c r="F33" s="14">
        <v>0.1</v>
      </c>
      <c r="G33" s="13">
        <f>F33*B29</f>
        <v>2740</v>
      </c>
      <c r="H33" s="11"/>
    </row>
    <row r="34" spans="1:8" ht="31.5" customHeight="1" x14ac:dyDescent="0.25">
      <c r="A34" s="36" t="s">
        <v>20</v>
      </c>
      <c r="B34" s="11" t="s">
        <v>21</v>
      </c>
      <c r="C34" s="11"/>
      <c r="D34" s="11"/>
      <c r="E34" s="36" t="s">
        <v>20</v>
      </c>
      <c r="F34" s="15"/>
      <c r="G34" s="11"/>
      <c r="H34" s="11"/>
    </row>
    <row r="35" spans="1:8" x14ac:dyDescent="0.25">
      <c r="A35" s="16" t="s">
        <v>22</v>
      </c>
      <c r="B35" s="14">
        <v>0.3</v>
      </c>
      <c r="C35" s="17"/>
      <c r="D35" s="11"/>
      <c r="E35" s="16" t="s">
        <v>22</v>
      </c>
      <c r="F35" s="14">
        <v>0.3</v>
      </c>
      <c r="G35" s="17"/>
      <c r="H35" s="11"/>
    </row>
    <row r="36" spans="1:8" x14ac:dyDescent="0.25">
      <c r="A36" s="15"/>
      <c r="B36" s="35"/>
      <c r="C36" s="35"/>
      <c r="D36" s="17"/>
      <c r="E36" s="15"/>
      <c r="F36" s="35"/>
      <c r="G36" s="35"/>
      <c r="H36" s="11"/>
    </row>
    <row r="37" spans="1:8" x14ac:dyDescent="0.25">
      <c r="A37" s="15" t="s">
        <v>38</v>
      </c>
      <c r="B37" s="14"/>
      <c r="C37" s="11">
        <v>12510</v>
      </c>
      <c r="D37" s="11"/>
      <c r="E37" s="15" t="s">
        <v>38</v>
      </c>
      <c r="F37" s="14"/>
      <c r="G37" s="11">
        <v>12510</v>
      </c>
      <c r="H37" s="11"/>
    </row>
    <row r="38" spans="1:8" x14ac:dyDescent="0.25">
      <c r="A38" s="15" t="s">
        <v>45</v>
      </c>
      <c r="B38" s="11"/>
      <c r="C38" s="17">
        <v>11150</v>
      </c>
      <c r="D38" s="11"/>
      <c r="E38" s="15" t="s">
        <v>45</v>
      </c>
      <c r="F38" s="11"/>
      <c r="G38" s="17">
        <v>11150</v>
      </c>
      <c r="H38" s="11"/>
    </row>
    <row r="39" spans="1:8" x14ac:dyDescent="0.25">
      <c r="A39" s="15"/>
      <c r="B39" s="11"/>
      <c r="C39" s="17"/>
      <c r="D39" s="11"/>
      <c r="E39" s="15"/>
      <c r="F39" s="11"/>
      <c r="G39" s="17"/>
      <c r="H39" s="11"/>
    </row>
    <row r="40" spans="1:8" x14ac:dyDescent="0.25">
      <c r="A40" s="15"/>
      <c r="B40" s="11"/>
      <c r="C40" s="17"/>
      <c r="D40" s="11"/>
      <c r="E40" s="15"/>
      <c r="F40" s="11"/>
      <c r="G40" s="17"/>
      <c r="H40" s="11"/>
    </row>
    <row r="41" spans="1:8" x14ac:dyDescent="0.25">
      <c r="A41" s="15"/>
      <c r="B41" s="11"/>
      <c r="C41" s="17"/>
      <c r="D41" s="11"/>
      <c r="E41" s="15"/>
      <c r="F41" s="11"/>
      <c r="G41" s="17"/>
      <c r="H41" s="11"/>
    </row>
    <row r="42" spans="1:8" x14ac:dyDescent="0.25">
      <c r="A42" s="15"/>
      <c r="B42" s="11"/>
      <c r="C42" s="17"/>
      <c r="D42" s="11"/>
      <c r="E42" s="15"/>
      <c r="F42" s="11"/>
      <c r="G42" s="17"/>
      <c r="H42" s="11"/>
    </row>
    <row r="43" spans="1:8" x14ac:dyDescent="0.25">
      <c r="A43" s="15"/>
      <c r="B43" s="11"/>
      <c r="C43" s="17"/>
      <c r="D43" s="11"/>
      <c r="E43" s="15"/>
      <c r="F43" s="11"/>
      <c r="G43" s="17"/>
      <c r="H43" s="11"/>
    </row>
    <row r="44" spans="1:8" x14ac:dyDescent="0.25">
      <c r="A44" s="15"/>
      <c r="B44" s="11"/>
      <c r="C44" s="17"/>
      <c r="D44" s="11"/>
      <c r="E44" s="15"/>
      <c r="F44" s="11"/>
      <c r="G44" s="17"/>
      <c r="H44" s="11"/>
    </row>
    <row r="45" spans="1:8" x14ac:dyDescent="0.25">
      <c r="A45" s="12" t="s">
        <v>23</v>
      </c>
      <c r="B45" s="18">
        <f>B32+B29+B30+B31-C33</f>
        <v>27160</v>
      </c>
      <c r="C45" s="18">
        <f>SUM(C35:C44)</f>
        <v>23660</v>
      </c>
      <c r="D45" s="18">
        <f>B45-C45</f>
        <v>3500</v>
      </c>
      <c r="E45" s="12" t="s">
        <v>23</v>
      </c>
      <c r="F45" s="18">
        <f>F29+F30+F32-G33</f>
        <v>26160</v>
      </c>
      <c r="G45" s="18">
        <f>SUM(G35:G44)</f>
        <v>23660</v>
      </c>
      <c r="H45" s="18">
        <f>F45-G45</f>
        <v>2500</v>
      </c>
    </row>
    <row r="46" spans="1:8" s="34" customFormat="1" ht="18" customHeight="1" x14ac:dyDescent="0.25">
      <c r="A46" s="30" t="s">
        <v>24</v>
      </c>
      <c r="B46" s="31"/>
      <c r="C46" s="31" t="s">
        <v>25</v>
      </c>
      <c r="D46" s="32"/>
      <c r="E46" s="30"/>
      <c r="F46" s="30" t="s">
        <v>26</v>
      </c>
      <c r="G46" s="33"/>
      <c r="H46" s="33"/>
    </row>
    <row r="47" spans="1:8" s="29" customFormat="1" ht="19.5" customHeight="1" x14ac:dyDescent="0.25">
      <c r="A47" s="27" t="s">
        <v>27</v>
      </c>
      <c r="B47" s="28"/>
      <c r="C47" s="57" t="s">
        <v>28</v>
      </c>
      <c r="D47" s="57"/>
      <c r="E47" s="58" t="s">
        <v>29</v>
      </c>
      <c r="F47" s="58"/>
      <c r="G47" s="1"/>
      <c r="H47" s="1"/>
    </row>
  </sheetData>
  <mergeCells count="5">
    <mergeCell ref="A26:H26"/>
    <mergeCell ref="C47:D47"/>
    <mergeCell ref="E47:F47"/>
    <mergeCell ref="A27:D27"/>
    <mergeCell ref="E27:H27"/>
  </mergeCells>
  <conditionalFormatting sqref="A6:A22">
    <cfRule type="notContainsText" dxfId="9" priority="1" operator="notContains" text="VACCANT">
      <formula>ISERROR(SEARCH("VACCANT",A6))</formula>
    </cfRule>
    <cfRule type="containsText" dxfId="8" priority="2" operator="containsText" text="VACCANT">
      <formula>NOT(ISERROR(SEARCH("VACCANT",A6)))</formula>
    </cfRule>
  </conditionalFormatting>
  <pageMargins left="0.7" right="0.7" top="0.75" bottom="0.75" header="0.3" footer="0.3"/>
  <pageSetup scale="88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61"/>
  <sheetViews>
    <sheetView topLeftCell="A34" workbookViewId="0">
      <selection activeCell="F62" sqref="F62"/>
    </sheetView>
  </sheetViews>
  <sheetFormatPr defaultRowHeight="15" x14ac:dyDescent="0.25"/>
  <cols>
    <col min="1" max="1" width="18.42578125" customWidth="1"/>
    <col min="3" max="3" width="15.28515625" customWidth="1"/>
    <col min="5" max="5" width="12.7109375" customWidth="1"/>
    <col min="6" max="6" width="12.85546875" customWidth="1"/>
    <col min="12" max="12" width="17.85546875" bestFit="1" customWidth="1"/>
  </cols>
  <sheetData>
    <row r="2" spans="1:19" ht="15.75" x14ac:dyDescent="0.25">
      <c r="A2" s="38"/>
      <c r="B2" s="39"/>
      <c r="C2" s="38" t="s">
        <v>30</v>
      </c>
      <c r="D2" s="38"/>
      <c r="E2" s="38"/>
      <c r="F2" s="40"/>
      <c r="G2" s="11"/>
      <c r="H2" s="11"/>
      <c r="L2" s="38"/>
      <c r="M2" s="39"/>
      <c r="N2" s="38" t="s">
        <v>30</v>
      </c>
      <c r="O2" s="38"/>
      <c r="P2" s="38"/>
      <c r="Q2" s="40"/>
      <c r="R2" s="11"/>
      <c r="S2" s="11"/>
    </row>
    <row r="3" spans="1:19" ht="15.75" x14ac:dyDescent="0.25">
      <c r="A3" s="11"/>
      <c r="B3" s="39"/>
      <c r="C3" s="38" t="s">
        <v>0</v>
      </c>
      <c r="D3" s="38"/>
      <c r="E3" s="38"/>
      <c r="F3" s="41"/>
      <c r="G3" s="11"/>
      <c r="H3" s="11"/>
      <c r="L3" s="11"/>
      <c r="M3" s="39"/>
      <c r="N3" s="38" t="s">
        <v>0</v>
      </c>
      <c r="O3" s="38"/>
      <c r="P3" s="38"/>
      <c r="Q3" s="41"/>
      <c r="R3" s="11"/>
      <c r="S3" s="11"/>
    </row>
    <row r="4" spans="1:19" ht="18.75" x14ac:dyDescent="0.3">
      <c r="A4" s="42"/>
      <c r="B4" s="38" t="s">
        <v>46</v>
      </c>
      <c r="C4" s="38"/>
      <c r="D4" s="39"/>
      <c r="E4" s="38"/>
      <c r="F4" s="43"/>
      <c r="G4" s="44"/>
      <c r="H4" s="11"/>
      <c r="L4" s="42"/>
      <c r="M4" s="38" t="s">
        <v>46</v>
      </c>
      <c r="N4" s="38"/>
      <c r="O4" s="39"/>
      <c r="P4" s="38"/>
      <c r="Q4" s="43"/>
      <c r="R4" s="44"/>
      <c r="S4" s="11"/>
    </row>
    <row r="5" spans="1:19" x14ac:dyDescent="0.25">
      <c r="A5" s="2" t="s">
        <v>2</v>
      </c>
      <c r="B5" s="2" t="s">
        <v>3</v>
      </c>
      <c r="C5" s="2" t="s">
        <v>4</v>
      </c>
      <c r="D5" s="3" t="s">
        <v>5</v>
      </c>
      <c r="E5" s="4" t="s">
        <v>6</v>
      </c>
      <c r="F5" s="3" t="s">
        <v>7</v>
      </c>
      <c r="G5" s="4" t="s">
        <v>8</v>
      </c>
      <c r="H5" s="5" t="s">
        <v>9</v>
      </c>
      <c r="L5" s="2" t="s">
        <v>2</v>
      </c>
      <c r="M5" s="2" t="s">
        <v>3</v>
      </c>
      <c r="N5" s="2" t="s">
        <v>4</v>
      </c>
      <c r="O5" s="3" t="s">
        <v>5</v>
      </c>
      <c r="P5" s="4" t="s">
        <v>6</v>
      </c>
      <c r="Q5" s="3" t="s">
        <v>7</v>
      </c>
      <c r="R5" s="4" t="s">
        <v>8</v>
      </c>
      <c r="S5" s="5" t="s">
        <v>9</v>
      </c>
    </row>
    <row r="6" spans="1:19" x14ac:dyDescent="0.25">
      <c r="A6" s="19" t="s">
        <v>31</v>
      </c>
      <c r="B6" s="6">
        <v>1</v>
      </c>
      <c r="C6" s="45"/>
      <c r="D6" s="7">
        <f>'OCTOBER 21'!H6:H22</f>
        <v>0</v>
      </c>
      <c r="E6" s="22">
        <v>3500</v>
      </c>
      <c r="F6" s="24">
        <f>C6+D6+E6</f>
        <v>3500</v>
      </c>
      <c r="G6" s="8">
        <v>3500</v>
      </c>
      <c r="H6" s="37">
        <f>F6-G6</f>
        <v>0</v>
      </c>
      <c r="L6" s="19" t="s">
        <v>52</v>
      </c>
      <c r="M6" s="6">
        <v>1</v>
      </c>
      <c r="N6" s="45"/>
      <c r="O6" s="7">
        <f>'OCTOBER 21'!S6:S22</f>
        <v>0</v>
      </c>
      <c r="P6" s="22">
        <v>2000</v>
      </c>
      <c r="Q6" s="24">
        <f>N6+O6+P6</f>
        <v>2000</v>
      </c>
      <c r="R6" s="8">
        <v>2000</v>
      </c>
      <c r="S6" s="37">
        <f>Q6-R6</f>
        <v>0</v>
      </c>
    </row>
    <row r="7" spans="1:19" x14ac:dyDescent="0.25">
      <c r="A7" s="20" t="s">
        <v>32</v>
      </c>
      <c r="B7" s="6">
        <v>2</v>
      </c>
      <c r="C7" s="45"/>
      <c r="D7" s="7">
        <f>'OCTOBER 21'!H7:H23</f>
        <v>0</v>
      </c>
      <c r="E7" s="23">
        <v>3000</v>
      </c>
      <c r="F7" s="24">
        <f t="shared" ref="F7:F22" si="0">C7+D7+E7</f>
        <v>3000</v>
      </c>
      <c r="G7" s="8">
        <v>3000</v>
      </c>
      <c r="H7" s="37">
        <f t="shared" ref="H7:H19" si="1">F7-G7</f>
        <v>0</v>
      </c>
      <c r="L7" s="20" t="s">
        <v>53</v>
      </c>
      <c r="M7" s="6">
        <v>2</v>
      </c>
      <c r="N7" s="45"/>
      <c r="O7" s="7">
        <f>'OCTOBER 21'!S7:S23</f>
        <v>0</v>
      </c>
      <c r="P7" s="23">
        <v>2000</v>
      </c>
      <c r="Q7" s="24">
        <f t="shared" ref="Q7:Q18" si="2">N7+O7+P7</f>
        <v>2000</v>
      </c>
      <c r="R7" s="8">
        <v>2000</v>
      </c>
      <c r="S7" s="37">
        <f t="shared" ref="S7:S17" si="3">Q7-R7</f>
        <v>0</v>
      </c>
    </row>
    <row r="8" spans="1:19" x14ac:dyDescent="0.25">
      <c r="A8" s="39" t="s">
        <v>43</v>
      </c>
      <c r="B8" s="6">
        <v>3</v>
      </c>
      <c r="C8" s="45"/>
      <c r="D8" s="7">
        <f>'OCTOBER 21'!H8:H24</f>
        <v>0</v>
      </c>
      <c r="E8" s="46">
        <v>3000</v>
      </c>
      <c r="F8" s="24">
        <f t="shared" si="0"/>
        <v>3000</v>
      </c>
      <c r="G8" s="8">
        <v>3000</v>
      </c>
      <c r="H8" s="37">
        <f t="shared" si="1"/>
        <v>0</v>
      </c>
      <c r="L8" s="39" t="s">
        <v>34</v>
      </c>
      <c r="M8" s="6">
        <v>3</v>
      </c>
      <c r="N8" s="45"/>
      <c r="O8" s="7">
        <f>'OCTOBER 21'!S8:S24</f>
        <v>0</v>
      </c>
      <c r="P8" s="46">
        <v>0</v>
      </c>
      <c r="Q8" s="24">
        <f t="shared" si="2"/>
        <v>0</v>
      </c>
      <c r="R8" s="8"/>
      <c r="S8" s="37">
        <f t="shared" si="3"/>
        <v>0</v>
      </c>
    </row>
    <row r="9" spans="1:19" x14ac:dyDescent="0.25">
      <c r="A9" s="39" t="s">
        <v>36</v>
      </c>
      <c r="B9" s="6">
        <v>4</v>
      </c>
      <c r="C9" s="45"/>
      <c r="D9" s="7">
        <f>'OCTOBER 21'!H9:H25</f>
        <v>0</v>
      </c>
      <c r="E9" s="23"/>
      <c r="F9" s="24">
        <f t="shared" si="0"/>
        <v>0</v>
      </c>
      <c r="G9" s="8"/>
      <c r="H9" s="37">
        <f t="shared" si="1"/>
        <v>0</v>
      </c>
      <c r="L9" s="39" t="s">
        <v>54</v>
      </c>
      <c r="M9" s="6">
        <v>4</v>
      </c>
      <c r="N9" s="45"/>
      <c r="O9" s="7">
        <f>'OCTOBER 21'!S9:S25</f>
        <v>0</v>
      </c>
      <c r="P9" s="23">
        <v>1800</v>
      </c>
      <c r="Q9" s="24">
        <f t="shared" si="2"/>
        <v>1800</v>
      </c>
      <c r="R9" s="8">
        <v>1800</v>
      </c>
      <c r="S9" s="37">
        <f t="shared" si="3"/>
        <v>0</v>
      </c>
    </row>
    <row r="10" spans="1:19" x14ac:dyDescent="0.25">
      <c r="A10" s="39" t="s">
        <v>36</v>
      </c>
      <c r="B10" s="6">
        <v>5</v>
      </c>
      <c r="C10" s="45"/>
      <c r="D10" s="7">
        <f>'OCTOBER 21'!H10:H26</f>
        <v>0</v>
      </c>
      <c r="E10" s="23"/>
      <c r="F10" s="24">
        <f t="shared" si="0"/>
        <v>0</v>
      </c>
      <c r="G10" s="8"/>
      <c r="H10" s="37">
        <f t="shared" si="1"/>
        <v>0</v>
      </c>
      <c r="L10" s="39"/>
      <c r="M10" s="6">
        <v>5</v>
      </c>
      <c r="N10" s="45"/>
      <c r="O10" s="7">
        <f>'OCTOBER 21'!S10:S26</f>
        <v>0</v>
      </c>
      <c r="P10" s="23"/>
      <c r="Q10" s="24">
        <f t="shared" si="2"/>
        <v>0</v>
      </c>
      <c r="R10" s="8"/>
      <c r="S10" s="37">
        <f t="shared" si="3"/>
        <v>0</v>
      </c>
    </row>
    <row r="11" spans="1:19" x14ac:dyDescent="0.25">
      <c r="A11" s="20" t="s">
        <v>33</v>
      </c>
      <c r="B11" s="6">
        <v>6</v>
      </c>
      <c r="C11" s="45"/>
      <c r="D11" s="7">
        <f>'OCTOBER 21'!H11:H27</f>
        <v>2500</v>
      </c>
      <c r="E11" s="23">
        <v>5000</v>
      </c>
      <c r="F11" s="24">
        <f t="shared" si="0"/>
        <v>7500</v>
      </c>
      <c r="G11" s="8">
        <v>5000</v>
      </c>
      <c r="H11" s="37">
        <f t="shared" si="1"/>
        <v>2500</v>
      </c>
      <c r="L11" s="20"/>
      <c r="M11" s="6">
        <v>6</v>
      </c>
      <c r="N11" s="45"/>
      <c r="O11" s="7">
        <f>'OCTOBER 21'!S11:S27</f>
        <v>0</v>
      </c>
      <c r="P11" s="23"/>
      <c r="Q11" s="24">
        <f t="shared" si="2"/>
        <v>0</v>
      </c>
      <c r="R11" s="8"/>
      <c r="S11" s="37">
        <f t="shared" si="3"/>
        <v>0</v>
      </c>
    </row>
    <row r="12" spans="1:19" x14ac:dyDescent="0.25">
      <c r="A12" s="39" t="s">
        <v>39</v>
      </c>
      <c r="B12" s="6">
        <v>7</v>
      </c>
      <c r="C12" s="45"/>
      <c r="D12" s="7">
        <f>'OCTOBER 21'!H12:H28</f>
        <v>0</v>
      </c>
      <c r="E12" s="23">
        <v>3000</v>
      </c>
      <c r="F12" s="24">
        <f t="shared" si="0"/>
        <v>3000</v>
      </c>
      <c r="G12" s="8">
        <v>3000</v>
      </c>
      <c r="H12" s="37">
        <f t="shared" si="1"/>
        <v>0</v>
      </c>
      <c r="L12" s="39"/>
      <c r="M12" s="6">
        <v>7</v>
      </c>
      <c r="N12" s="45"/>
      <c r="O12" s="7">
        <f>'OCTOBER 21'!S12:S28</f>
        <v>0</v>
      </c>
      <c r="P12" s="23"/>
      <c r="Q12" s="24">
        <f t="shared" si="2"/>
        <v>0</v>
      </c>
      <c r="R12" s="8"/>
      <c r="S12" s="37">
        <f t="shared" si="3"/>
        <v>0</v>
      </c>
    </row>
    <row r="13" spans="1:19" x14ac:dyDescent="0.25">
      <c r="A13" s="39" t="s">
        <v>36</v>
      </c>
      <c r="B13" s="6">
        <v>8</v>
      </c>
      <c r="C13" s="45"/>
      <c r="D13" s="7">
        <f>'OCTOBER 21'!H13:H29</f>
        <v>0</v>
      </c>
      <c r="E13" s="23"/>
      <c r="F13" s="24">
        <f t="shared" si="0"/>
        <v>0</v>
      </c>
      <c r="G13" s="8"/>
      <c r="H13" s="37">
        <f t="shared" si="1"/>
        <v>0</v>
      </c>
      <c r="L13" s="39"/>
      <c r="M13" s="6">
        <v>8</v>
      </c>
      <c r="N13" s="45"/>
      <c r="O13" s="7">
        <f>'OCTOBER 21'!S13:S29</f>
        <v>0</v>
      </c>
      <c r="P13" s="23"/>
      <c r="Q13" s="24">
        <f t="shared" si="2"/>
        <v>0</v>
      </c>
      <c r="R13" s="8"/>
      <c r="S13" s="37">
        <f t="shared" si="3"/>
        <v>0</v>
      </c>
    </row>
    <row r="14" spans="1:19" x14ac:dyDescent="0.25">
      <c r="A14" s="21" t="s">
        <v>34</v>
      </c>
      <c r="B14" s="6">
        <v>9</v>
      </c>
      <c r="C14" s="45"/>
      <c r="D14" s="7">
        <f>'OCTOBER 21'!H14:H30</f>
        <v>0</v>
      </c>
      <c r="E14" s="23"/>
      <c r="F14" s="24">
        <f t="shared" si="0"/>
        <v>0</v>
      </c>
      <c r="G14" s="8"/>
      <c r="H14" s="37">
        <f t="shared" si="1"/>
        <v>0</v>
      </c>
      <c r="L14" s="21"/>
      <c r="M14" s="6">
        <v>9</v>
      </c>
      <c r="N14" s="45"/>
      <c r="O14" s="7">
        <f>'OCTOBER 21'!S14:S30</f>
        <v>0</v>
      </c>
      <c r="P14" s="23"/>
      <c r="Q14" s="24">
        <f t="shared" si="2"/>
        <v>0</v>
      </c>
      <c r="R14" s="8"/>
      <c r="S14" s="37">
        <f t="shared" si="3"/>
        <v>0</v>
      </c>
    </row>
    <row r="15" spans="1:19" x14ac:dyDescent="0.25">
      <c r="A15" s="39" t="s">
        <v>36</v>
      </c>
      <c r="B15" s="9">
        <v>10</v>
      </c>
      <c r="C15" s="45"/>
      <c r="D15" s="7">
        <f>'OCTOBER 21'!H15:H31</f>
        <v>0</v>
      </c>
      <c r="E15" s="23"/>
      <c r="F15" s="24">
        <f t="shared" si="0"/>
        <v>0</v>
      </c>
      <c r="G15" s="8"/>
      <c r="H15" s="37">
        <f t="shared" si="1"/>
        <v>0</v>
      </c>
      <c r="L15" s="39"/>
      <c r="M15" s="9">
        <v>10</v>
      </c>
      <c r="N15" s="45"/>
      <c r="O15" s="7">
        <f>'OCTOBER 21'!S15:S31</f>
        <v>0</v>
      </c>
      <c r="P15" s="23"/>
      <c r="Q15" s="24">
        <f t="shared" si="2"/>
        <v>0</v>
      </c>
      <c r="R15" s="8"/>
      <c r="S15" s="37">
        <f t="shared" si="3"/>
        <v>0</v>
      </c>
    </row>
    <row r="16" spans="1:19" x14ac:dyDescent="0.25">
      <c r="A16" s="21" t="s">
        <v>35</v>
      </c>
      <c r="B16" s="6">
        <v>11</v>
      </c>
      <c r="C16" s="45"/>
      <c r="D16" s="7">
        <f>'OCTOBER 21'!H16:H32</f>
        <v>0</v>
      </c>
      <c r="E16" s="23">
        <v>1200</v>
      </c>
      <c r="F16" s="24">
        <f t="shared" si="0"/>
        <v>1200</v>
      </c>
      <c r="G16" s="8"/>
      <c r="H16" s="37">
        <f t="shared" si="1"/>
        <v>1200</v>
      </c>
      <c r="L16" s="21"/>
      <c r="M16" s="6">
        <v>11</v>
      </c>
      <c r="N16" s="45"/>
      <c r="O16" s="7">
        <f>'OCTOBER 21'!S16:S32</f>
        <v>0</v>
      </c>
      <c r="P16" s="23"/>
      <c r="Q16" s="24">
        <f t="shared" si="2"/>
        <v>0</v>
      </c>
      <c r="R16" s="8"/>
      <c r="S16" s="37">
        <f t="shared" si="3"/>
        <v>0</v>
      </c>
    </row>
    <row r="17" spans="1:23" x14ac:dyDescent="0.25">
      <c r="A17" s="39" t="s">
        <v>31</v>
      </c>
      <c r="B17" s="6">
        <v>12</v>
      </c>
      <c r="C17" s="45"/>
      <c r="D17" s="7">
        <f>'OCTOBER 21'!H17:H33</f>
        <v>0</v>
      </c>
      <c r="E17" s="23">
        <v>1200</v>
      </c>
      <c r="F17" s="24">
        <f t="shared" si="0"/>
        <v>1200</v>
      </c>
      <c r="G17" s="8">
        <v>1200</v>
      </c>
      <c r="H17" s="37">
        <f t="shared" si="1"/>
        <v>0</v>
      </c>
      <c r="L17" s="39"/>
      <c r="M17" s="6">
        <v>12</v>
      </c>
      <c r="N17" s="45"/>
      <c r="O17" s="7">
        <f>'OCTOBER 21'!S17:S33</f>
        <v>0</v>
      </c>
      <c r="P17" s="23"/>
      <c r="Q17" s="24">
        <f t="shared" si="2"/>
        <v>0</v>
      </c>
      <c r="R17" s="8"/>
      <c r="S17" s="37">
        <f t="shared" si="3"/>
        <v>0</v>
      </c>
    </row>
    <row r="18" spans="1:23" x14ac:dyDescent="0.25">
      <c r="A18" s="39" t="s">
        <v>42</v>
      </c>
      <c r="B18" s="6">
        <v>13</v>
      </c>
      <c r="C18" s="45"/>
      <c r="D18" s="7">
        <f>'OCTOBER 21'!H18:H34</f>
        <v>0</v>
      </c>
      <c r="E18" s="23"/>
      <c r="F18" s="24">
        <f t="shared" si="0"/>
        <v>0</v>
      </c>
      <c r="G18" s="8"/>
      <c r="H18" s="37">
        <f t="shared" si="1"/>
        <v>0</v>
      </c>
      <c r="L18" s="39"/>
      <c r="M18" s="6">
        <v>13</v>
      </c>
      <c r="N18" s="45"/>
      <c r="O18" s="7">
        <f>'OCTOBER 21'!S18:S34</f>
        <v>0</v>
      </c>
      <c r="P18" s="23"/>
      <c r="Q18" s="24">
        <f t="shared" si="2"/>
        <v>0</v>
      </c>
      <c r="R18" s="8"/>
      <c r="S18" s="37">
        <f>Q18-R18</f>
        <v>0</v>
      </c>
    </row>
    <row r="19" spans="1:23" x14ac:dyDescent="0.25">
      <c r="A19" s="39" t="s">
        <v>37</v>
      </c>
      <c r="B19" s="6">
        <v>14</v>
      </c>
      <c r="C19" s="45"/>
      <c r="D19" s="7">
        <f>'OCTOBER 21'!H19:H35</f>
        <v>500</v>
      </c>
      <c r="E19" s="23">
        <v>2500</v>
      </c>
      <c r="F19" s="24">
        <f t="shared" si="0"/>
        <v>3000</v>
      </c>
      <c r="G19" s="8">
        <v>2000</v>
      </c>
      <c r="H19" s="37">
        <f t="shared" si="1"/>
        <v>1000</v>
      </c>
      <c r="L19" s="39" t="s">
        <v>51</v>
      </c>
      <c r="M19" s="39"/>
      <c r="N19" s="39"/>
      <c r="O19" s="39"/>
      <c r="P19" s="50">
        <f>SUM(P6:P18)</f>
        <v>5800</v>
      </c>
      <c r="Q19" s="50">
        <f>SUM(Q6:Q18)</f>
        <v>5800</v>
      </c>
      <c r="R19" s="50">
        <f>SUM(R6:R18)</f>
        <v>5800</v>
      </c>
      <c r="S19" s="50">
        <f>SUM(S6:S18)</f>
        <v>0</v>
      </c>
    </row>
    <row r="20" spans="1:23" x14ac:dyDescent="0.25">
      <c r="A20" s="39" t="s">
        <v>41</v>
      </c>
      <c r="B20" s="6">
        <v>15</v>
      </c>
      <c r="C20" s="45"/>
      <c r="D20" s="7">
        <f>'OCTOBER 21'!H20:H36</f>
        <v>0</v>
      </c>
      <c r="E20" s="23">
        <v>2500</v>
      </c>
      <c r="F20" s="24">
        <f t="shared" si="0"/>
        <v>2500</v>
      </c>
      <c r="G20" s="8">
        <v>2000</v>
      </c>
      <c r="H20" s="37">
        <f>F20-G20</f>
        <v>500</v>
      </c>
      <c r="S20" s="53"/>
    </row>
    <row r="21" spans="1:23" x14ac:dyDescent="0.25">
      <c r="A21" s="39" t="s">
        <v>40</v>
      </c>
      <c r="B21" s="47">
        <v>16</v>
      </c>
      <c r="C21" s="45"/>
      <c r="D21" s="7">
        <f>'OCTOBER 21'!H21:H37</f>
        <v>500</v>
      </c>
      <c r="E21" s="23">
        <v>2500</v>
      </c>
      <c r="F21" s="24">
        <f t="shared" si="0"/>
        <v>3000</v>
      </c>
      <c r="G21" s="8">
        <v>2000</v>
      </c>
      <c r="H21" s="37">
        <f>F21-G21</f>
        <v>1000</v>
      </c>
      <c r="L21" s="56" t="s">
        <v>10</v>
      </c>
      <c r="M21" s="56"/>
      <c r="N21" s="56"/>
      <c r="O21" s="56"/>
      <c r="P21" s="56"/>
      <c r="Q21" s="56"/>
      <c r="R21" s="56"/>
      <c r="S21" s="56"/>
    </row>
    <row r="22" spans="1:23" x14ac:dyDescent="0.25">
      <c r="A22" s="39" t="s">
        <v>36</v>
      </c>
      <c r="B22" s="6">
        <v>17</v>
      </c>
      <c r="C22" s="45"/>
      <c r="D22" s="7">
        <f>'OCTOBER 21'!H22:H38</f>
        <v>0</v>
      </c>
      <c r="E22" s="23"/>
      <c r="F22" s="24">
        <f t="shared" si="0"/>
        <v>0</v>
      </c>
      <c r="G22" s="8"/>
      <c r="H22" s="37">
        <f>F22-G22</f>
        <v>0</v>
      </c>
      <c r="L22" s="59" t="s">
        <v>11</v>
      </c>
      <c r="M22" s="60"/>
      <c r="N22" s="60"/>
      <c r="O22" s="61"/>
      <c r="P22" s="59" t="s">
        <v>8</v>
      </c>
      <c r="Q22" s="60"/>
      <c r="R22" s="60"/>
      <c r="S22" s="61"/>
    </row>
    <row r="23" spans="1:23" ht="15.75" x14ac:dyDescent="0.25">
      <c r="A23" s="10" t="s">
        <v>23</v>
      </c>
      <c r="B23" s="11"/>
      <c r="C23" s="48"/>
      <c r="D23" s="7">
        <f>SUM(D6:D22)</f>
        <v>3500</v>
      </c>
      <c r="E23" s="49">
        <f>SUM(E6:E22)</f>
        <v>27400</v>
      </c>
      <c r="F23" s="24">
        <f>SUM(F6:F22)</f>
        <v>30900</v>
      </c>
      <c r="G23" s="8">
        <f>SUM(G6:G22)</f>
        <v>24700</v>
      </c>
      <c r="H23" s="24">
        <f>SUM(H6:H22)</f>
        <v>6200</v>
      </c>
      <c r="L23" s="26" t="s">
        <v>12</v>
      </c>
      <c r="M23" s="26" t="s">
        <v>13</v>
      </c>
      <c r="N23" s="26" t="s">
        <v>14</v>
      </c>
      <c r="O23" s="26" t="s">
        <v>15</v>
      </c>
      <c r="P23" s="26" t="s">
        <v>12</v>
      </c>
      <c r="Q23" s="26" t="s">
        <v>13</v>
      </c>
      <c r="R23" s="26" t="s">
        <v>14</v>
      </c>
      <c r="S23" s="26"/>
    </row>
    <row r="24" spans="1:23" x14ac:dyDescent="0.25">
      <c r="A24" s="39"/>
      <c r="B24" s="39"/>
      <c r="C24" s="39"/>
      <c r="D24" s="7">
        <f>'[1]MARCH 21'!H24:H40</f>
        <v>0</v>
      </c>
      <c r="E24" s="39"/>
      <c r="F24" s="39"/>
      <c r="G24" s="39"/>
      <c r="H24" s="50"/>
      <c r="L24" s="25" t="s">
        <v>47</v>
      </c>
      <c r="M24" s="13">
        <f>P19</f>
        <v>5800</v>
      </c>
      <c r="N24" s="11"/>
      <c r="O24" s="11"/>
      <c r="P24" s="25" t="s">
        <v>47</v>
      </c>
      <c r="Q24" s="13">
        <f>R19</f>
        <v>5800</v>
      </c>
      <c r="R24" s="11"/>
      <c r="S24" s="11"/>
    </row>
    <row r="25" spans="1:23" x14ac:dyDescent="0.25">
      <c r="A25" s="39"/>
      <c r="B25" s="39"/>
      <c r="C25" s="39"/>
      <c r="D25" s="39"/>
      <c r="E25" s="39"/>
      <c r="F25" s="39"/>
      <c r="G25" s="39"/>
      <c r="H25" s="50"/>
      <c r="L25" s="25" t="s">
        <v>17</v>
      </c>
      <c r="M25" s="13">
        <f>'OCTOBER 21'!O40</f>
        <v>0</v>
      </c>
      <c r="N25" s="11"/>
      <c r="O25" s="11"/>
      <c r="P25" s="25" t="s">
        <v>17</v>
      </c>
      <c r="Q25" s="13">
        <f>'OCTOBER 21'!S40</f>
        <v>0</v>
      </c>
      <c r="R25" s="11"/>
      <c r="S25" s="11"/>
    </row>
    <row r="26" spans="1:23" ht="24" customHeight="1" x14ac:dyDescent="0.25">
      <c r="A26" s="56" t="s">
        <v>10</v>
      </c>
      <c r="B26" s="56"/>
      <c r="C26" s="56"/>
      <c r="D26" s="56"/>
      <c r="E26" s="56"/>
      <c r="F26" s="56"/>
      <c r="G26" s="56"/>
      <c r="H26" s="56"/>
      <c r="L26" s="25"/>
      <c r="M26" s="13"/>
      <c r="N26" s="11"/>
      <c r="O26" s="11"/>
      <c r="P26" s="25"/>
      <c r="Q26" s="13"/>
      <c r="R26" s="11"/>
      <c r="S26" s="11"/>
    </row>
    <row r="27" spans="1:23" ht="21.75" customHeight="1" x14ac:dyDescent="0.25">
      <c r="A27" s="59" t="s">
        <v>11</v>
      </c>
      <c r="B27" s="60"/>
      <c r="C27" s="60"/>
      <c r="D27" s="61"/>
      <c r="E27" s="59" t="s">
        <v>8</v>
      </c>
      <c r="F27" s="60"/>
      <c r="G27" s="60"/>
      <c r="H27" s="61"/>
      <c r="L27" s="25" t="s">
        <v>18</v>
      </c>
      <c r="M27" s="13"/>
      <c r="N27" s="11"/>
      <c r="O27" s="11"/>
      <c r="P27" s="25"/>
      <c r="Q27" s="13"/>
      <c r="R27" s="11"/>
      <c r="S27" s="11"/>
      <c r="V27">
        <f>9000+600+1000+250</f>
        <v>10850</v>
      </c>
      <c r="W27">
        <f>V27+13900</f>
        <v>24750</v>
      </c>
    </row>
    <row r="28" spans="1:23" ht="24.75" customHeight="1" x14ac:dyDescent="0.25">
      <c r="A28" s="26" t="s">
        <v>12</v>
      </c>
      <c r="B28" s="26" t="s">
        <v>13</v>
      </c>
      <c r="C28" s="26" t="s">
        <v>14</v>
      </c>
      <c r="D28" s="26" t="s">
        <v>15</v>
      </c>
      <c r="E28" s="26" t="s">
        <v>12</v>
      </c>
      <c r="F28" s="26" t="s">
        <v>13</v>
      </c>
      <c r="G28" s="26" t="s">
        <v>14</v>
      </c>
      <c r="H28" s="26"/>
      <c r="L28" s="25" t="s">
        <v>19</v>
      </c>
      <c r="M28" s="14">
        <v>0.1</v>
      </c>
      <c r="N28" s="13">
        <f>M28*M24</f>
        <v>580</v>
      </c>
      <c r="O28" s="11"/>
      <c r="P28" s="25" t="s">
        <v>19</v>
      </c>
      <c r="Q28" s="14">
        <v>0.1</v>
      </c>
      <c r="R28" s="13">
        <f>Q28*M24</f>
        <v>580</v>
      </c>
      <c r="S28" s="11"/>
      <c r="U28">
        <v>5800</v>
      </c>
      <c r="W28">
        <f>3400+3000+11000+4000</f>
        <v>21400</v>
      </c>
    </row>
    <row r="29" spans="1:23" ht="24.75" customHeight="1" x14ac:dyDescent="0.25">
      <c r="A29" s="25" t="s">
        <v>47</v>
      </c>
      <c r="B29" s="13">
        <f>E23</f>
        <v>27400</v>
      </c>
      <c r="C29" s="11"/>
      <c r="D29" s="11"/>
      <c r="E29" s="25" t="s">
        <v>47</v>
      </c>
      <c r="F29" s="13">
        <f>G23</f>
        <v>24700</v>
      </c>
      <c r="G29" s="11"/>
      <c r="H29" s="11"/>
      <c r="L29" s="36" t="s">
        <v>20</v>
      </c>
      <c r="M29" s="11" t="s">
        <v>21</v>
      </c>
      <c r="N29" s="11"/>
      <c r="O29" s="11"/>
      <c r="P29" s="36" t="s">
        <v>20</v>
      </c>
      <c r="Q29" s="15"/>
      <c r="R29" s="11"/>
      <c r="S29" s="11"/>
      <c r="U29">
        <v>580</v>
      </c>
      <c r="W29">
        <f>W27-W28</f>
        <v>3350</v>
      </c>
    </row>
    <row r="30" spans="1:23" ht="21.75" customHeight="1" x14ac:dyDescent="0.25">
      <c r="A30" s="25" t="s">
        <v>17</v>
      </c>
      <c r="B30" s="13">
        <f>'OCTOBER 21'!D45</f>
        <v>3500</v>
      </c>
      <c r="C30" s="11"/>
      <c r="D30" s="11"/>
      <c r="E30" s="25" t="s">
        <v>17</v>
      </c>
      <c r="F30" s="13">
        <f>'OCTOBER 21'!H45</f>
        <v>2500</v>
      </c>
      <c r="G30" s="11"/>
      <c r="H30" s="11"/>
      <c r="L30" s="16" t="s">
        <v>22</v>
      </c>
      <c r="M30" s="14">
        <v>0.3</v>
      </c>
      <c r="N30" s="17"/>
      <c r="O30" s="11"/>
      <c r="P30" s="16" t="s">
        <v>22</v>
      </c>
      <c r="Q30" s="14">
        <v>0.3</v>
      </c>
      <c r="R30" s="17"/>
      <c r="S30" s="11"/>
      <c r="U30">
        <f>U28-U29</f>
        <v>5220</v>
      </c>
    </row>
    <row r="31" spans="1:23" ht="24.75" customHeight="1" x14ac:dyDescent="0.25">
      <c r="A31" s="25" t="s">
        <v>44</v>
      </c>
      <c r="B31" s="13"/>
      <c r="C31" s="11"/>
      <c r="D31" s="11"/>
      <c r="E31" s="25"/>
      <c r="F31" s="13"/>
      <c r="G31" s="11"/>
      <c r="H31" s="11"/>
      <c r="L31" s="15"/>
      <c r="M31" s="35"/>
      <c r="N31" s="35"/>
      <c r="O31" s="17"/>
      <c r="P31" s="15"/>
      <c r="Q31" s="35"/>
      <c r="R31" s="35"/>
      <c r="S31" s="11"/>
    </row>
    <row r="32" spans="1:23" ht="21.75" customHeight="1" x14ac:dyDescent="0.25">
      <c r="A32" s="25" t="s">
        <v>18</v>
      </c>
      <c r="B32" s="13"/>
      <c r="C32" s="11"/>
      <c r="D32" s="11"/>
      <c r="E32" s="25"/>
      <c r="F32" s="13"/>
      <c r="G32" s="11"/>
      <c r="H32" s="11"/>
      <c r="L32" s="15"/>
      <c r="M32" s="14"/>
      <c r="N32" s="11"/>
      <c r="O32" s="11"/>
      <c r="P32" s="15"/>
      <c r="Q32" s="14"/>
      <c r="R32" s="11"/>
      <c r="S32" s="11"/>
    </row>
    <row r="33" spans="1:19" ht="27.75" customHeight="1" x14ac:dyDescent="0.25">
      <c r="A33" s="25" t="s">
        <v>19</v>
      </c>
      <c r="B33" s="14">
        <v>0.1</v>
      </c>
      <c r="C33" s="13">
        <f>B33*B29</f>
        <v>2740</v>
      </c>
      <c r="D33" s="11"/>
      <c r="E33" s="25" t="s">
        <v>19</v>
      </c>
      <c r="F33" s="14">
        <v>0.1</v>
      </c>
      <c r="G33" s="13">
        <f>F33*B29</f>
        <v>2740</v>
      </c>
      <c r="H33" s="11"/>
      <c r="L33" s="15"/>
      <c r="M33" s="11"/>
      <c r="N33" s="17"/>
      <c r="O33" s="11"/>
      <c r="P33" s="15"/>
      <c r="Q33" s="11"/>
      <c r="R33" s="17"/>
      <c r="S33" s="11"/>
    </row>
    <row r="34" spans="1:19" ht="31.5" customHeight="1" x14ac:dyDescent="0.25">
      <c r="A34" s="36" t="s">
        <v>20</v>
      </c>
      <c r="B34" s="11" t="s">
        <v>21</v>
      </c>
      <c r="C34" s="11"/>
      <c r="D34" s="11"/>
      <c r="E34" s="36" t="s">
        <v>20</v>
      </c>
      <c r="F34" s="15"/>
      <c r="G34" s="11"/>
      <c r="H34" s="11"/>
      <c r="L34" s="15"/>
      <c r="M34" s="11"/>
      <c r="N34" s="17"/>
      <c r="O34" s="11"/>
      <c r="P34" s="15"/>
      <c r="Q34" s="11"/>
      <c r="R34" s="17"/>
      <c r="S34" s="11"/>
    </row>
    <row r="35" spans="1:19" x14ac:dyDescent="0.25">
      <c r="A35" s="16" t="s">
        <v>22</v>
      </c>
      <c r="B35" s="14">
        <v>0.3</v>
      </c>
      <c r="C35" s="17"/>
      <c r="D35" s="11"/>
      <c r="E35" s="16" t="s">
        <v>22</v>
      </c>
      <c r="F35" s="14">
        <v>0.3</v>
      </c>
      <c r="G35" s="17"/>
      <c r="H35" s="11"/>
      <c r="L35" s="15"/>
      <c r="M35" s="11"/>
      <c r="N35" s="17"/>
      <c r="O35" s="11"/>
      <c r="P35" s="15"/>
      <c r="Q35" s="11"/>
      <c r="R35" s="17"/>
      <c r="S35" s="11"/>
    </row>
    <row r="36" spans="1:19" x14ac:dyDescent="0.25">
      <c r="A36" s="15" t="s">
        <v>48</v>
      </c>
      <c r="B36" s="35"/>
      <c r="C36" s="35">
        <v>2500</v>
      </c>
      <c r="D36" s="17"/>
      <c r="E36" s="15" t="s">
        <v>48</v>
      </c>
      <c r="F36" s="35"/>
      <c r="G36" s="35">
        <v>2500</v>
      </c>
      <c r="H36" s="11"/>
      <c r="L36" s="15"/>
      <c r="M36" s="11"/>
      <c r="N36" s="17"/>
      <c r="O36" s="11"/>
      <c r="P36" s="15"/>
      <c r="Q36" s="11"/>
      <c r="R36" s="17"/>
      <c r="S36" s="11"/>
    </row>
    <row r="37" spans="1:19" x14ac:dyDescent="0.25">
      <c r="A37" s="15" t="s">
        <v>49</v>
      </c>
      <c r="B37" s="14"/>
      <c r="C37" s="11">
        <v>2300</v>
      </c>
      <c r="D37" s="11"/>
      <c r="E37" s="15" t="s">
        <v>49</v>
      </c>
      <c r="F37" s="14"/>
      <c r="G37" s="11">
        <v>2300</v>
      </c>
      <c r="H37" s="11"/>
      <c r="L37" s="15"/>
      <c r="M37" s="11"/>
      <c r="N37" s="17"/>
      <c r="O37" s="11"/>
      <c r="P37" s="15"/>
      <c r="Q37" s="11"/>
      <c r="R37" s="17"/>
      <c r="S37" s="11"/>
    </row>
    <row r="38" spans="1:19" x14ac:dyDescent="0.25">
      <c r="A38" s="15" t="s">
        <v>50</v>
      </c>
      <c r="B38" s="11"/>
      <c r="C38" s="17">
        <v>12660</v>
      </c>
      <c r="D38" s="11"/>
      <c r="E38" s="15" t="s">
        <v>50</v>
      </c>
      <c r="F38" s="11"/>
      <c r="G38" s="17">
        <v>12660</v>
      </c>
      <c r="H38" s="11"/>
      <c r="L38" s="15"/>
      <c r="M38" s="11"/>
      <c r="N38" s="17"/>
      <c r="O38" s="11"/>
      <c r="P38" s="15"/>
      <c r="Q38" s="11"/>
      <c r="R38" s="17"/>
      <c r="S38" s="11"/>
    </row>
    <row r="39" spans="1:19" x14ac:dyDescent="0.25">
      <c r="A39" s="15" t="s">
        <v>55</v>
      </c>
      <c r="B39" s="11"/>
      <c r="C39" s="17">
        <v>4055</v>
      </c>
      <c r="D39" s="11"/>
      <c r="E39" s="15" t="s">
        <v>55</v>
      </c>
      <c r="F39" s="11"/>
      <c r="G39" s="17">
        <v>4055</v>
      </c>
      <c r="H39" s="11"/>
      <c r="L39" s="15"/>
      <c r="M39" s="11"/>
      <c r="N39" s="17"/>
      <c r="O39" s="11"/>
      <c r="P39" s="15"/>
      <c r="Q39" s="11"/>
      <c r="R39" s="17"/>
      <c r="S39" s="11"/>
    </row>
    <row r="40" spans="1:19" x14ac:dyDescent="0.25">
      <c r="A40" s="15"/>
      <c r="B40" s="11"/>
      <c r="C40" s="17"/>
      <c r="D40" s="11"/>
      <c r="E40" s="15"/>
      <c r="F40" s="11"/>
      <c r="G40" s="17"/>
      <c r="H40" s="11"/>
      <c r="L40" s="12" t="s">
        <v>23</v>
      </c>
      <c r="M40" s="18">
        <f>M27+M24+M25+M26-N28</f>
        <v>5220</v>
      </c>
      <c r="N40" s="18">
        <f>SUM(N30:N39)</f>
        <v>0</v>
      </c>
      <c r="O40" s="18">
        <f>M40-N40</f>
        <v>5220</v>
      </c>
      <c r="P40" s="12" t="s">
        <v>23</v>
      </c>
      <c r="Q40" s="18">
        <f>Q24+Q25+Q27-R28</f>
        <v>5220</v>
      </c>
      <c r="R40" s="18">
        <f>SUM(R30:R39)</f>
        <v>0</v>
      </c>
      <c r="S40" s="18">
        <f>Q40-R40</f>
        <v>5220</v>
      </c>
    </row>
    <row r="41" spans="1:19" x14ac:dyDescent="0.25">
      <c r="A41" s="15"/>
      <c r="B41" s="11"/>
      <c r="C41" s="17"/>
      <c r="D41" s="11"/>
      <c r="E41" s="15"/>
      <c r="F41" s="11"/>
      <c r="G41" s="17"/>
      <c r="H41" s="11"/>
      <c r="L41" s="30" t="s">
        <v>24</v>
      </c>
      <c r="M41" s="31"/>
      <c r="N41" s="31" t="s">
        <v>25</v>
      </c>
      <c r="O41" s="32"/>
      <c r="P41" s="30"/>
      <c r="Q41" s="30" t="s">
        <v>26</v>
      </c>
      <c r="R41" s="33"/>
      <c r="S41" s="33"/>
    </row>
    <row r="42" spans="1:19" x14ac:dyDescent="0.25">
      <c r="A42" s="15"/>
      <c r="B42" s="11"/>
      <c r="C42" s="17"/>
      <c r="D42" s="11"/>
      <c r="E42" s="15"/>
      <c r="F42" s="11"/>
      <c r="G42" s="17"/>
      <c r="H42" s="11"/>
      <c r="L42" s="52" t="s">
        <v>27</v>
      </c>
      <c r="M42" s="28"/>
      <c r="N42" s="57" t="s">
        <v>28</v>
      </c>
      <c r="O42" s="57"/>
      <c r="P42" s="58" t="s">
        <v>29</v>
      </c>
      <c r="Q42" s="58"/>
      <c r="R42" s="1"/>
      <c r="S42" s="1"/>
    </row>
    <row r="43" spans="1:19" x14ac:dyDescent="0.25">
      <c r="A43" s="15"/>
      <c r="B43" s="11"/>
      <c r="C43" s="17"/>
      <c r="D43" s="11"/>
      <c r="E43" s="15"/>
      <c r="F43" s="11"/>
      <c r="G43" s="17"/>
      <c r="H43" s="11"/>
    </row>
    <row r="44" spans="1:19" x14ac:dyDescent="0.25">
      <c r="A44" s="15"/>
      <c r="B44" s="11"/>
      <c r="C44" s="17"/>
      <c r="D44" s="11"/>
      <c r="E44" s="15"/>
      <c r="F44" s="11"/>
      <c r="G44" s="17"/>
      <c r="H44" s="11"/>
    </row>
    <row r="45" spans="1:19" x14ac:dyDescent="0.25">
      <c r="A45" s="12" t="s">
        <v>23</v>
      </c>
      <c r="B45" s="18">
        <f>B32+B29+B30+B31-C33</f>
        <v>28160</v>
      </c>
      <c r="C45" s="18">
        <f>SUM(C35:C44)</f>
        <v>21515</v>
      </c>
      <c r="D45" s="18">
        <f>B45-C45</f>
        <v>6645</v>
      </c>
      <c r="E45" s="12" t="s">
        <v>23</v>
      </c>
      <c r="F45" s="18">
        <f>F29+F30+F32-G33</f>
        <v>24460</v>
      </c>
      <c r="G45" s="18">
        <f>SUM(G35:G44)</f>
        <v>21515</v>
      </c>
      <c r="H45" s="18">
        <f>F45-G45</f>
        <v>2945</v>
      </c>
    </row>
    <row r="46" spans="1:19" s="34" customFormat="1" ht="18" customHeight="1" x14ac:dyDescent="0.25">
      <c r="A46" s="30" t="s">
        <v>24</v>
      </c>
      <c r="B46" s="31"/>
      <c r="C46" s="31" t="s">
        <v>25</v>
      </c>
      <c r="D46" s="32"/>
      <c r="E46" s="30"/>
      <c r="F46" s="30" t="s">
        <v>26</v>
      </c>
      <c r="G46" s="33"/>
      <c r="H46" s="33"/>
    </row>
    <row r="47" spans="1:19" s="29" customFormat="1" ht="19.5" customHeight="1" x14ac:dyDescent="0.25">
      <c r="A47" s="51" t="s">
        <v>27</v>
      </c>
      <c r="B47" s="28"/>
      <c r="C47" s="57" t="s">
        <v>28</v>
      </c>
      <c r="D47" s="57"/>
      <c r="E47" s="58" t="s">
        <v>29</v>
      </c>
      <c r="F47" s="58"/>
      <c r="G47" s="1"/>
      <c r="H47" s="1"/>
    </row>
    <row r="51" spans="6:6" x14ac:dyDescent="0.25">
      <c r="F51" s="55"/>
    </row>
    <row r="61" spans="6:6" x14ac:dyDescent="0.25">
      <c r="F61" s="55">
        <f>H45+M40</f>
        <v>8165</v>
      </c>
    </row>
  </sheetData>
  <mergeCells count="10">
    <mergeCell ref="L21:S21"/>
    <mergeCell ref="L22:O22"/>
    <mergeCell ref="P22:S22"/>
    <mergeCell ref="N42:O42"/>
    <mergeCell ref="P42:Q42"/>
    <mergeCell ref="A26:H26"/>
    <mergeCell ref="A27:D27"/>
    <mergeCell ref="E27:H27"/>
    <mergeCell ref="C47:D47"/>
    <mergeCell ref="E47:F47"/>
  </mergeCells>
  <conditionalFormatting sqref="A6:A22">
    <cfRule type="notContainsText" dxfId="7" priority="3" operator="notContains" text="VACCANT">
      <formula>ISERROR(SEARCH("VACCANT",A6))</formula>
    </cfRule>
    <cfRule type="containsText" dxfId="6" priority="4" operator="containsText" text="VACCANT">
      <formula>NOT(ISERROR(SEARCH("VACCANT",A6)))</formula>
    </cfRule>
  </conditionalFormatting>
  <conditionalFormatting sqref="L6:L18">
    <cfRule type="notContainsText" dxfId="5" priority="1" operator="notContains" text="VACCANT">
      <formula>ISERROR(SEARCH("VACCANT",L6))</formula>
    </cfRule>
    <cfRule type="containsText" dxfId="4" priority="2" operator="containsText" text="VACCANT">
      <formula>NOT(ISERROR(SEARCH("VACCANT",L6)))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7"/>
  <sheetViews>
    <sheetView tabSelected="1" topLeftCell="A4" workbookViewId="0">
      <selection activeCell="G20" sqref="G20"/>
    </sheetView>
  </sheetViews>
  <sheetFormatPr defaultRowHeight="15" x14ac:dyDescent="0.25"/>
  <cols>
    <col min="1" max="1" width="21.5703125" customWidth="1"/>
    <col min="12" max="12" width="18.7109375" customWidth="1"/>
  </cols>
  <sheetData>
    <row r="2" spans="1:19" ht="15.75" x14ac:dyDescent="0.25">
      <c r="A2" s="38"/>
      <c r="B2" s="39"/>
      <c r="C2" s="38" t="s">
        <v>30</v>
      </c>
      <c r="D2" s="38"/>
      <c r="E2" s="38"/>
      <c r="F2" s="40"/>
      <c r="G2" s="11"/>
      <c r="H2" s="11"/>
      <c r="L2" s="38"/>
      <c r="M2" s="39"/>
      <c r="N2" s="38" t="s">
        <v>30</v>
      </c>
      <c r="O2" s="38"/>
      <c r="P2" s="38"/>
      <c r="Q2" s="40"/>
      <c r="R2" s="11"/>
      <c r="S2" s="11"/>
    </row>
    <row r="3" spans="1:19" ht="15.75" x14ac:dyDescent="0.25">
      <c r="A3" s="11"/>
      <c r="B3" s="39"/>
      <c r="C3" s="38" t="s">
        <v>0</v>
      </c>
      <c r="D3" s="38"/>
      <c r="E3" s="38"/>
      <c r="F3" s="41"/>
      <c r="G3" s="11"/>
      <c r="H3" s="11"/>
      <c r="L3" s="11"/>
      <c r="M3" s="39"/>
      <c r="N3" s="38" t="s">
        <v>0</v>
      </c>
      <c r="O3" s="38"/>
      <c r="P3" s="38"/>
      <c r="Q3" s="41"/>
      <c r="R3" s="11"/>
      <c r="S3" s="11"/>
    </row>
    <row r="4" spans="1:19" ht="18.75" x14ac:dyDescent="0.3">
      <c r="A4" s="42"/>
      <c r="B4" s="38" t="s">
        <v>56</v>
      </c>
      <c r="C4" s="38"/>
      <c r="D4" s="39"/>
      <c r="E4" s="38"/>
      <c r="F4" s="43"/>
      <c r="G4" s="44"/>
      <c r="H4" s="11"/>
      <c r="L4" s="42"/>
      <c r="M4" s="38" t="s">
        <v>56</v>
      </c>
      <c r="N4" s="38"/>
      <c r="O4" s="39"/>
      <c r="P4" s="38"/>
      <c r="Q4" s="43"/>
      <c r="R4" s="44"/>
      <c r="S4" s="11"/>
    </row>
    <row r="5" spans="1:19" x14ac:dyDescent="0.25">
      <c r="A5" s="2" t="s">
        <v>2</v>
      </c>
      <c r="B5" s="2" t="s">
        <v>3</v>
      </c>
      <c r="C5" s="2" t="s">
        <v>4</v>
      </c>
      <c r="D5" s="3" t="s">
        <v>5</v>
      </c>
      <c r="E5" s="4" t="s">
        <v>6</v>
      </c>
      <c r="F5" s="3" t="s">
        <v>7</v>
      </c>
      <c r="G5" s="4" t="s">
        <v>8</v>
      </c>
      <c r="H5" s="5" t="s">
        <v>9</v>
      </c>
      <c r="L5" s="2" t="s">
        <v>2</v>
      </c>
      <c r="M5" s="2" t="s">
        <v>3</v>
      </c>
      <c r="N5" s="2" t="s">
        <v>4</v>
      </c>
      <c r="O5" s="3" t="s">
        <v>5</v>
      </c>
      <c r="P5" s="4" t="s">
        <v>6</v>
      </c>
      <c r="Q5" s="3" t="s">
        <v>7</v>
      </c>
      <c r="R5" s="4" t="s">
        <v>8</v>
      </c>
      <c r="S5" s="5" t="s">
        <v>9</v>
      </c>
    </row>
    <row r="6" spans="1:19" x14ac:dyDescent="0.25">
      <c r="A6" s="19" t="s">
        <v>31</v>
      </c>
      <c r="B6" s="6">
        <v>1</v>
      </c>
      <c r="C6" s="45"/>
      <c r="D6" s="7">
        <f>'NOVEMBER  21'!H6:H22</f>
        <v>0</v>
      </c>
      <c r="E6" s="22">
        <v>3500</v>
      </c>
      <c r="F6" s="24">
        <f>C6+D6+E6</f>
        <v>3500</v>
      </c>
      <c r="G6" s="8">
        <v>3500</v>
      </c>
      <c r="H6" s="37">
        <f>F6-G6</f>
        <v>0</v>
      </c>
      <c r="L6" s="19" t="s">
        <v>52</v>
      </c>
      <c r="M6" s="6">
        <v>1</v>
      </c>
      <c r="N6" s="45"/>
      <c r="O6" s="7">
        <f>'NOVEMBER  21'!O6:O18</f>
        <v>0</v>
      </c>
      <c r="P6" s="22">
        <v>2000</v>
      </c>
      <c r="Q6" s="24">
        <f>N6+O6+P6</f>
        <v>2000</v>
      </c>
      <c r="R6" s="8"/>
      <c r="S6" s="37">
        <f>Q6-R6</f>
        <v>2000</v>
      </c>
    </row>
    <row r="7" spans="1:19" x14ac:dyDescent="0.25">
      <c r="A7" s="20" t="s">
        <v>32</v>
      </c>
      <c r="B7" s="6">
        <v>2</v>
      </c>
      <c r="C7" s="45"/>
      <c r="D7" s="7">
        <f>'NOVEMBER  21'!H7:H23</f>
        <v>0</v>
      </c>
      <c r="E7" s="23">
        <v>3000</v>
      </c>
      <c r="F7" s="24">
        <f t="shared" ref="F7:F22" si="0">C7+D7+E7</f>
        <v>3000</v>
      </c>
      <c r="G7" s="8">
        <v>3000</v>
      </c>
      <c r="H7" s="37">
        <f t="shared" ref="H7:H19" si="1">F7-G7</f>
        <v>0</v>
      </c>
      <c r="L7" s="20" t="s">
        <v>53</v>
      </c>
      <c r="M7" s="6">
        <v>2</v>
      </c>
      <c r="N7" s="45"/>
      <c r="O7" s="7">
        <f>'NOVEMBER  21'!O7:O19</f>
        <v>0</v>
      </c>
      <c r="P7" s="23">
        <v>2000</v>
      </c>
      <c r="Q7" s="24">
        <f t="shared" ref="Q7:Q18" si="2">N7+O7+P7</f>
        <v>2000</v>
      </c>
      <c r="R7" s="8"/>
      <c r="S7" s="37">
        <f t="shared" ref="S7:S17" si="3">Q7-R7</f>
        <v>2000</v>
      </c>
    </row>
    <row r="8" spans="1:19" x14ac:dyDescent="0.25">
      <c r="A8" s="39" t="s">
        <v>43</v>
      </c>
      <c r="B8" s="6">
        <v>3</v>
      </c>
      <c r="C8" s="45"/>
      <c r="D8" s="7">
        <f>'NOVEMBER  21'!H8:H24</f>
        <v>0</v>
      </c>
      <c r="E8" s="46">
        <v>3000</v>
      </c>
      <c r="F8" s="24">
        <f t="shared" si="0"/>
        <v>3000</v>
      </c>
      <c r="G8" s="8"/>
      <c r="H8" s="37">
        <f t="shared" si="1"/>
        <v>3000</v>
      </c>
      <c r="L8" s="39" t="s">
        <v>34</v>
      </c>
      <c r="M8" s="6">
        <v>3</v>
      </c>
      <c r="N8" s="45"/>
      <c r="O8" s="7">
        <f>'NOVEMBER  21'!O8:O20</f>
        <v>0</v>
      </c>
      <c r="P8" s="46">
        <v>0</v>
      </c>
      <c r="Q8" s="24">
        <f t="shared" si="2"/>
        <v>0</v>
      </c>
      <c r="R8" s="8"/>
      <c r="S8" s="37">
        <f t="shared" si="3"/>
        <v>0</v>
      </c>
    </row>
    <row r="9" spans="1:19" x14ac:dyDescent="0.25">
      <c r="A9" s="39" t="s">
        <v>59</v>
      </c>
      <c r="B9" s="6">
        <v>4</v>
      </c>
      <c r="C9" s="45">
        <v>3000</v>
      </c>
      <c r="D9" s="7">
        <f>'NOVEMBER  21'!H9:H25</f>
        <v>0</v>
      </c>
      <c r="E9" s="23">
        <v>3000</v>
      </c>
      <c r="F9" s="24">
        <f t="shared" si="0"/>
        <v>6000</v>
      </c>
      <c r="G9" s="8">
        <v>6000</v>
      </c>
      <c r="H9" s="37">
        <f t="shared" si="1"/>
        <v>0</v>
      </c>
      <c r="L9" s="39" t="s">
        <v>54</v>
      </c>
      <c r="M9" s="6">
        <v>4</v>
      </c>
      <c r="N9" s="45"/>
      <c r="O9" s="7">
        <f>'NOVEMBER  21'!O9:O21</f>
        <v>0</v>
      </c>
      <c r="P9" s="23"/>
      <c r="Q9" s="24">
        <f t="shared" si="2"/>
        <v>0</v>
      </c>
      <c r="R9" s="8"/>
      <c r="S9" s="37">
        <f t="shared" si="3"/>
        <v>0</v>
      </c>
    </row>
    <row r="10" spans="1:19" x14ac:dyDescent="0.25">
      <c r="A10" s="39" t="s">
        <v>60</v>
      </c>
      <c r="B10" s="6">
        <v>5</v>
      </c>
      <c r="C10" s="45">
        <v>3000</v>
      </c>
      <c r="D10" s="7">
        <f>'NOVEMBER  21'!H10:H26</f>
        <v>0</v>
      </c>
      <c r="E10" s="23">
        <v>3000</v>
      </c>
      <c r="F10" s="24">
        <f t="shared" si="0"/>
        <v>6000</v>
      </c>
      <c r="G10" s="8">
        <v>3000</v>
      </c>
      <c r="H10" s="37">
        <f t="shared" si="1"/>
        <v>3000</v>
      </c>
      <c r="L10" s="39"/>
      <c r="M10" s="6">
        <v>5</v>
      </c>
      <c r="N10" s="45"/>
      <c r="O10" s="7">
        <f>'NOVEMBER  21'!O10:O22</f>
        <v>0</v>
      </c>
      <c r="P10" s="23"/>
      <c r="Q10" s="24">
        <f t="shared" si="2"/>
        <v>0</v>
      </c>
      <c r="R10" s="8"/>
      <c r="S10" s="37">
        <f t="shared" si="3"/>
        <v>0</v>
      </c>
    </row>
    <row r="11" spans="1:19" x14ac:dyDescent="0.25">
      <c r="A11" s="20" t="s">
        <v>33</v>
      </c>
      <c r="B11" s="6">
        <v>6</v>
      </c>
      <c r="C11" s="45"/>
      <c r="D11" s="7">
        <f>'NOVEMBER  21'!H11:H27</f>
        <v>2500</v>
      </c>
      <c r="E11" s="23">
        <v>5000</v>
      </c>
      <c r="F11" s="24">
        <f t="shared" si="0"/>
        <v>7500</v>
      </c>
      <c r="G11" s="8"/>
      <c r="H11" s="37">
        <f t="shared" si="1"/>
        <v>7500</v>
      </c>
      <c r="L11" s="20"/>
      <c r="M11" s="6">
        <v>6</v>
      </c>
      <c r="N11" s="45"/>
      <c r="O11" s="7">
        <f>'NOVEMBER  21'!O11:O23</f>
        <v>0</v>
      </c>
      <c r="P11" s="23"/>
      <c r="Q11" s="24">
        <f t="shared" si="2"/>
        <v>0</v>
      </c>
      <c r="R11" s="8"/>
      <c r="S11" s="37">
        <f t="shared" si="3"/>
        <v>0</v>
      </c>
    </row>
    <row r="12" spans="1:19" x14ac:dyDescent="0.25">
      <c r="A12" s="39" t="s">
        <v>39</v>
      </c>
      <c r="B12" s="6">
        <v>7</v>
      </c>
      <c r="C12" s="45"/>
      <c r="D12" s="7">
        <f>'NOVEMBER  21'!H12:H28</f>
        <v>0</v>
      </c>
      <c r="E12" s="23">
        <v>3000</v>
      </c>
      <c r="F12" s="24">
        <f t="shared" si="0"/>
        <v>3000</v>
      </c>
      <c r="G12" s="8">
        <v>3000</v>
      </c>
      <c r="H12" s="37">
        <f t="shared" si="1"/>
        <v>0</v>
      </c>
      <c r="L12" s="39"/>
      <c r="M12" s="6">
        <v>7</v>
      </c>
      <c r="N12" s="45"/>
      <c r="O12" s="7">
        <f>'NOVEMBER  21'!O12:O24</f>
        <v>0</v>
      </c>
      <c r="P12" s="23"/>
      <c r="Q12" s="24">
        <f t="shared" si="2"/>
        <v>0</v>
      </c>
      <c r="R12" s="8"/>
      <c r="S12" s="37">
        <f t="shared" si="3"/>
        <v>0</v>
      </c>
    </row>
    <row r="13" spans="1:19" x14ac:dyDescent="0.25">
      <c r="A13" s="39" t="s">
        <v>36</v>
      </c>
      <c r="B13" s="6">
        <v>8</v>
      </c>
      <c r="C13" s="45"/>
      <c r="D13" s="7">
        <f>'NOVEMBER  21'!H13:H29</f>
        <v>0</v>
      </c>
      <c r="E13" s="23"/>
      <c r="F13" s="24">
        <f t="shared" si="0"/>
        <v>0</v>
      </c>
      <c r="G13" s="8"/>
      <c r="H13" s="37">
        <f t="shared" si="1"/>
        <v>0</v>
      </c>
      <c r="L13" s="39"/>
      <c r="M13" s="6">
        <v>8</v>
      </c>
      <c r="N13" s="45"/>
      <c r="O13" s="7">
        <f>'NOVEMBER  21'!O13:O25</f>
        <v>0</v>
      </c>
      <c r="P13" s="23"/>
      <c r="Q13" s="24">
        <f t="shared" si="2"/>
        <v>0</v>
      </c>
      <c r="R13" s="8"/>
      <c r="S13" s="37">
        <f t="shared" si="3"/>
        <v>0</v>
      </c>
    </row>
    <row r="14" spans="1:19" x14ac:dyDescent="0.25">
      <c r="A14" s="21" t="s">
        <v>34</v>
      </c>
      <c r="B14" s="6">
        <v>9</v>
      </c>
      <c r="C14" s="45"/>
      <c r="D14" s="7">
        <f>'NOVEMBER  21'!H14:H30</f>
        <v>0</v>
      </c>
      <c r="E14" s="23"/>
      <c r="F14" s="24">
        <f t="shared" si="0"/>
        <v>0</v>
      </c>
      <c r="G14" s="8"/>
      <c r="H14" s="37">
        <f t="shared" si="1"/>
        <v>0</v>
      </c>
      <c r="L14" s="21"/>
      <c r="M14" s="6">
        <v>9</v>
      </c>
      <c r="N14" s="45"/>
      <c r="O14" s="7">
        <f>'NOVEMBER  21'!O14:O26</f>
        <v>0</v>
      </c>
      <c r="P14" s="23"/>
      <c r="Q14" s="24">
        <f t="shared" si="2"/>
        <v>0</v>
      </c>
      <c r="R14" s="8"/>
      <c r="S14" s="37">
        <f t="shared" si="3"/>
        <v>0</v>
      </c>
    </row>
    <row r="15" spans="1:19" x14ac:dyDescent="0.25">
      <c r="A15" s="39" t="s">
        <v>36</v>
      </c>
      <c r="B15" s="9">
        <v>10</v>
      </c>
      <c r="C15" s="45"/>
      <c r="D15" s="7">
        <f>'NOVEMBER  21'!H15:H31</f>
        <v>0</v>
      </c>
      <c r="E15" s="23"/>
      <c r="F15" s="24">
        <f t="shared" si="0"/>
        <v>0</v>
      </c>
      <c r="G15" s="8"/>
      <c r="H15" s="37">
        <f t="shared" si="1"/>
        <v>0</v>
      </c>
      <c r="L15" s="39"/>
      <c r="M15" s="9">
        <v>10</v>
      </c>
      <c r="N15" s="45"/>
      <c r="O15" s="7">
        <f>'NOVEMBER  21'!O15:O27</f>
        <v>0</v>
      </c>
      <c r="P15" s="23"/>
      <c r="Q15" s="24">
        <f t="shared" si="2"/>
        <v>0</v>
      </c>
      <c r="R15" s="8"/>
      <c r="S15" s="37">
        <f t="shared" si="3"/>
        <v>0</v>
      </c>
    </row>
    <row r="16" spans="1:19" x14ac:dyDescent="0.25">
      <c r="A16" s="21" t="s">
        <v>35</v>
      </c>
      <c r="B16" s="6">
        <v>11</v>
      </c>
      <c r="C16" s="45"/>
      <c r="D16" s="7">
        <f>'NOVEMBER  21'!H16:H32</f>
        <v>1200</v>
      </c>
      <c r="E16" s="23">
        <v>1200</v>
      </c>
      <c r="F16" s="24">
        <f t="shared" si="0"/>
        <v>2400</v>
      </c>
      <c r="G16" s="8"/>
      <c r="H16" s="37">
        <f t="shared" si="1"/>
        <v>2400</v>
      </c>
      <c r="L16" s="21"/>
      <c r="M16" s="6">
        <v>11</v>
      </c>
      <c r="N16" s="45"/>
      <c r="O16" s="7">
        <f>'NOVEMBER  21'!O16:O28</f>
        <v>0</v>
      </c>
      <c r="P16" s="23"/>
      <c r="Q16" s="24">
        <f t="shared" si="2"/>
        <v>0</v>
      </c>
      <c r="R16" s="8"/>
      <c r="S16" s="37">
        <f t="shared" si="3"/>
        <v>0</v>
      </c>
    </row>
    <row r="17" spans="1:23" x14ac:dyDescent="0.25">
      <c r="A17" s="39" t="s">
        <v>31</v>
      </c>
      <c r="B17" s="6">
        <v>12</v>
      </c>
      <c r="C17" s="45"/>
      <c r="D17" s="7">
        <f>'NOVEMBER  21'!H17:H33</f>
        <v>0</v>
      </c>
      <c r="E17" s="23">
        <v>1200</v>
      </c>
      <c r="F17" s="24">
        <f t="shared" si="0"/>
        <v>1200</v>
      </c>
      <c r="G17" s="8">
        <v>1200</v>
      </c>
      <c r="H17" s="37">
        <f t="shared" si="1"/>
        <v>0</v>
      </c>
      <c r="L17" s="39"/>
      <c r="M17" s="6">
        <v>12</v>
      </c>
      <c r="N17" s="45"/>
      <c r="O17" s="7">
        <f>'NOVEMBER  21'!O17:O29</f>
        <v>0</v>
      </c>
      <c r="P17" s="23"/>
      <c r="Q17" s="24">
        <f t="shared" si="2"/>
        <v>0</v>
      </c>
      <c r="R17" s="8"/>
      <c r="S17" s="37">
        <f t="shared" si="3"/>
        <v>0</v>
      </c>
    </row>
    <row r="18" spans="1:23" x14ac:dyDescent="0.25">
      <c r="A18" s="39" t="s">
        <v>42</v>
      </c>
      <c r="B18" s="6">
        <v>13</v>
      </c>
      <c r="C18" s="45"/>
      <c r="D18" s="7">
        <f>'NOVEMBER  21'!H18:H34</f>
        <v>0</v>
      </c>
      <c r="E18" s="23"/>
      <c r="F18" s="24">
        <f t="shared" si="0"/>
        <v>0</v>
      </c>
      <c r="G18" s="8"/>
      <c r="H18" s="37">
        <f t="shared" si="1"/>
        <v>0</v>
      </c>
      <c r="L18" s="39"/>
      <c r="M18" s="6">
        <v>13</v>
      </c>
      <c r="N18" s="45"/>
      <c r="O18" s="7">
        <f>'NOVEMBER  21'!O18:O30</f>
        <v>0</v>
      </c>
      <c r="P18" s="23"/>
      <c r="Q18" s="24">
        <f t="shared" si="2"/>
        <v>0</v>
      </c>
      <c r="R18" s="8"/>
      <c r="S18" s="37">
        <f>Q18-R18</f>
        <v>0</v>
      </c>
    </row>
    <row r="19" spans="1:23" x14ac:dyDescent="0.25">
      <c r="A19" s="39" t="s">
        <v>37</v>
      </c>
      <c r="B19" s="6">
        <v>14</v>
      </c>
      <c r="C19" s="45"/>
      <c r="D19" s="7">
        <f>'NOVEMBER  21'!H19:H35</f>
        <v>1000</v>
      </c>
      <c r="E19" s="23">
        <v>2500</v>
      </c>
      <c r="F19" s="24">
        <f t="shared" si="0"/>
        <v>3500</v>
      </c>
      <c r="G19" s="8">
        <v>2500</v>
      </c>
      <c r="H19" s="37">
        <f t="shared" si="1"/>
        <v>1000</v>
      </c>
      <c r="L19" s="39" t="s">
        <v>51</v>
      </c>
      <c r="M19" s="39"/>
      <c r="N19" s="39"/>
      <c r="O19" s="39"/>
      <c r="P19" s="50">
        <f>SUM(P6:P18)</f>
        <v>4000</v>
      </c>
      <c r="Q19" s="50">
        <f>SUM(Q6:Q18)</f>
        <v>4000</v>
      </c>
      <c r="R19" s="50">
        <f>SUM(R6:R18)</f>
        <v>0</v>
      </c>
      <c r="S19" s="50">
        <f>SUM(S6:S18)</f>
        <v>4000</v>
      </c>
    </row>
    <row r="20" spans="1:23" x14ac:dyDescent="0.25">
      <c r="A20" s="39" t="s">
        <v>41</v>
      </c>
      <c r="B20" s="6">
        <v>15</v>
      </c>
      <c r="C20" s="45"/>
      <c r="D20" s="7">
        <f>'NOVEMBER  21'!H20:H36</f>
        <v>500</v>
      </c>
      <c r="E20" s="23">
        <v>2500</v>
      </c>
      <c r="F20" s="24">
        <f t="shared" si="0"/>
        <v>3000</v>
      </c>
      <c r="G20" s="8"/>
      <c r="H20" s="37">
        <f>F20-G20</f>
        <v>3000</v>
      </c>
      <c r="S20" s="53"/>
    </row>
    <row r="21" spans="1:23" x14ac:dyDescent="0.25">
      <c r="A21" s="39" t="s">
        <v>40</v>
      </c>
      <c r="B21" s="47">
        <v>16</v>
      </c>
      <c r="C21" s="45"/>
      <c r="D21" s="7">
        <f>'NOVEMBER  21'!H21:H37</f>
        <v>1000</v>
      </c>
      <c r="E21" s="23">
        <v>2500</v>
      </c>
      <c r="F21" s="24">
        <f t="shared" si="0"/>
        <v>3500</v>
      </c>
      <c r="G21" s="8"/>
      <c r="H21" s="37">
        <f>F21-G21</f>
        <v>3500</v>
      </c>
      <c r="L21" s="56" t="s">
        <v>10</v>
      </c>
      <c r="M21" s="56"/>
      <c r="N21" s="56"/>
      <c r="O21" s="56"/>
      <c r="P21" s="56"/>
      <c r="Q21" s="56"/>
      <c r="R21" s="56"/>
      <c r="S21" s="56"/>
    </row>
    <row r="22" spans="1:23" x14ac:dyDescent="0.25">
      <c r="A22" s="39" t="s">
        <v>36</v>
      </c>
      <c r="B22" s="6">
        <v>17</v>
      </c>
      <c r="C22" s="45"/>
      <c r="D22" s="7">
        <f>'NOVEMBER  21'!H22:H38</f>
        <v>0</v>
      </c>
      <c r="E22" s="23"/>
      <c r="F22" s="24">
        <f t="shared" si="0"/>
        <v>0</v>
      </c>
      <c r="G22" s="8"/>
      <c r="H22" s="37">
        <f>F22-G22</f>
        <v>0</v>
      </c>
      <c r="L22" s="59" t="s">
        <v>11</v>
      </c>
      <c r="M22" s="60"/>
      <c r="N22" s="60"/>
      <c r="O22" s="61"/>
      <c r="P22" s="59" t="s">
        <v>8</v>
      </c>
      <c r="Q22" s="60"/>
      <c r="R22" s="60"/>
      <c r="S22" s="61"/>
    </row>
    <row r="23" spans="1:23" ht="15.75" x14ac:dyDescent="0.25">
      <c r="A23" s="10" t="s">
        <v>23</v>
      </c>
      <c r="B23" s="11"/>
      <c r="C23" s="48"/>
      <c r="D23" s="7">
        <f>SUM(D6:D22)</f>
        <v>6200</v>
      </c>
      <c r="E23" s="49">
        <f>SUM(E6:E22)</f>
        <v>33400</v>
      </c>
      <c r="F23" s="24">
        <f>SUM(F6:F22)</f>
        <v>45600</v>
      </c>
      <c r="G23" s="8">
        <f>SUM(G6:G22)</f>
        <v>22200</v>
      </c>
      <c r="H23" s="24">
        <f>SUM(H6:H22)</f>
        <v>23400</v>
      </c>
      <c r="L23" s="26" t="s">
        <v>12</v>
      </c>
      <c r="M23" s="26" t="s">
        <v>13</v>
      </c>
      <c r="N23" s="26" t="s">
        <v>14</v>
      </c>
      <c r="O23" s="26" t="s">
        <v>15</v>
      </c>
      <c r="P23" s="26" t="s">
        <v>12</v>
      </c>
      <c r="Q23" s="26" t="s">
        <v>13</v>
      </c>
      <c r="R23" s="26" t="s">
        <v>14</v>
      </c>
      <c r="S23" s="26"/>
    </row>
    <row r="24" spans="1:23" x14ac:dyDescent="0.25">
      <c r="A24" s="39"/>
      <c r="B24" s="39"/>
      <c r="C24" s="39"/>
      <c r="D24" s="7">
        <f>'[1]MARCH 21'!H24:H40</f>
        <v>0</v>
      </c>
      <c r="E24" s="39"/>
      <c r="F24" s="39"/>
      <c r="G24" s="39"/>
      <c r="H24" s="50"/>
      <c r="L24" s="25" t="s">
        <v>57</v>
      </c>
      <c r="M24" s="13">
        <f>P19</f>
        <v>4000</v>
      </c>
      <c r="N24" s="11"/>
      <c r="O24" s="11"/>
      <c r="P24" s="25" t="s">
        <v>57</v>
      </c>
      <c r="Q24" s="13">
        <f>R19</f>
        <v>0</v>
      </c>
      <c r="R24" s="11"/>
      <c r="S24" s="11"/>
    </row>
    <row r="25" spans="1:23" x14ac:dyDescent="0.25">
      <c r="A25" s="39"/>
      <c r="B25" s="39"/>
      <c r="C25" s="39"/>
      <c r="D25" s="39"/>
      <c r="E25" s="39"/>
      <c r="F25" s="39"/>
      <c r="G25" s="39"/>
      <c r="H25" s="50"/>
      <c r="L25" s="25" t="s">
        <v>17</v>
      </c>
      <c r="M25" s="13">
        <f>'NOVEMBER  21'!O40</f>
        <v>5220</v>
      </c>
      <c r="N25" s="11"/>
      <c r="O25" s="11"/>
      <c r="P25" s="25" t="s">
        <v>17</v>
      </c>
      <c r="Q25" s="13">
        <f>'NOVEMBER  21'!S40</f>
        <v>5220</v>
      </c>
      <c r="R25" s="11"/>
      <c r="S25" s="11"/>
    </row>
    <row r="26" spans="1:23" x14ac:dyDescent="0.25">
      <c r="A26" s="56" t="s">
        <v>10</v>
      </c>
      <c r="B26" s="56"/>
      <c r="C26" s="56"/>
      <c r="D26" s="56"/>
      <c r="E26" s="56"/>
      <c r="F26" s="56"/>
      <c r="G26" s="56"/>
      <c r="H26" s="56"/>
      <c r="L26" s="25"/>
      <c r="M26" s="13"/>
      <c r="N26" s="11"/>
      <c r="O26" s="11"/>
      <c r="P26" s="25"/>
      <c r="Q26" s="13"/>
      <c r="R26" s="11"/>
      <c r="S26" s="11"/>
    </row>
    <row r="27" spans="1:23" x14ac:dyDescent="0.25">
      <c r="A27" s="59" t="s">
        <v>11</v>
      </c>
      <c r="B27" s="60"/>
      <c r="C27" s="60"/>
      <c r="D27" s="61"/>
      <c r="E27" s="59" t="s">
        <v>8</v>
      </c>
      <c r="F27" s="60"/>
      <c r="G27" s="60"/>
      <c r="H27" s="61"/>
      <c r="L27" s="25" t="s">
        <v>18</v>
      </c>
      <c r="M27" s="13"/>
      <c r="N27" s="11"/>
      <c r="O27" s="11"/>
      <c r="P27" s="25"/>
      <c r="Q27" s="13"/>
      <c r="R27" s="11"/>
      <c r="S27" s="11"/>
      <c r="V27">
        <f>9000+600+1000+250</f>
        <v>10850</v>
      </c>
      <c r="W27">
        <f>V27+13900</f>
        <v>24750</v>
      </c>
    </row>
    <row r="28" spans="1:23" ht="15.75" x14ac:dyDescent="0.25">
      <c r="A28" s="26" t="s">
        <v>12</v>
      </c>
      <c r="B28" s="26" t="s">
        <v>13</v>
      </c>
      <c r="C28" s="26" t="s">
        <v>14</v>
      </c>
      <c r="D28" s="26" t="s">
        <v>15</v>
      </c>
      <c r="E28" s="26" t="s">
        <v>12</v>
      </c>
      <c r="F28" s="26" t="s">
        <v>13</v>
      </c>
      <c r="G28" s="26" t="s">
        <v>14</v>
      </c>
      <c r="H28" s="26"/>
      <c r="L28" s="25" t="s">
        <v>19</v>
      </c>
      <c r="M28" s="14">
        <v>0.1</v>
      </c>
      <c r="N28" s="13">
        <f>M28*M24</f>
        <v>400</v>
      </c>
      <c r="O28" s="11"/>
      <c r="P28" s="25" t="s">
        <v>19</v>
      </c>
      <c r="Q28" s="14">
        <v>0.1</v>
      </c>
      <c r="R28" s="13">
        <f>Q28*M24</f>
        <v>400</v>
      </c>
      <c r="S28" s="11"/>
      <c r="W28">
        <f>3400+3000+11000+4000</f>
        <v>21400</v>
      </c>
    </row>
    <row r="29" spans="1:23" x14ac:dyDescent="0.25">
      <c r="A29" s="25" t="s">
        <v>58</v>
      </c>
      <c r="B29" s="13">
        <f>E23</f>
        <v>33400</v>
      </c>
      <c r="C29" s="11"/>
      <c r="D29" s="11"/>
      <c r="E29" s="25" t="s">
        <v>58</v>
      </c>
      <c r="F29" s="13">
        <f>G23</f>
        <v>22200</v>
      </c>
      <c r="G29" s="11"/>
      <c r="H29" s="11"/>
      <c r="L29" s="36" t="s">
        <v>20</v>
      </c>
      <c r="M29" s="11" t="s">
        <v>21</v>
      </c>
      <c r="N29" s="11"/>
      <c r="O29" s="11"/>
      <c r="P29" s="36" t="s">
        <v>20</v>
      </c>
      <c r="Q29" s="15"/>
      <c r="R29" s="11"/>
      <c r="S29" s="11"/>
      <c r="W29">
        <f>W27-W28</f>
        <v>3350</v>
      </c>
    </row>
    <row r="30" spans="1:23" x14ac:dyDescent="0.25">
      <c r="A30" s="25" t="s">
        <v>17</v>
      </c>
      <c r="B30" s="13">
        <f>'NOVEMBER  21'!D45</f>
        <v>6645</v>
      </c>
      <c r="C30" s="11"/>
      <c r="D30" s="11"/>
      <c r="E30" s="25" t="s">
        <v>17</v>
      </c>
      <c r="F30" s="13">
        <f>'NOVEMBER  21'!H45</f>
        <v>2945</v>
      </c>
      <c r="G30" s="11"/>
      <c r="H30" s="11"/>
      <c r="L30" s="16" t="s">
        <v>22</v>
      </c>
      <c r="M30" s="14">
        <v>0.3</v>
      </c>
      <c r="N30" s="17"/>
      <c r="O30" s="11"/>
      <c r="P30" s="16" t="s">
        <v>22</v>
      </c>
      <c r="Q30" s="14">
        <v>0.3</v>
      </c>
      <c r="R30" s="17"/>
      <c r="S30" s="11"/>
    </row>
    <row r="31" spans="1:23" x14ac:dyDescent="0.25">
      <c r="A31" s="25" t="s">
        <v>44</v>
      </c>
      <c r="B31" s="13"/>
      <c r="C31" s="11"/>
      <c r="D31" s="11"/>
      <c r="E31" s="25"/>
      <c r="F31" s="13"/>
      <c r="G31" s="11"/>
      <c r="H31" s="11"/>
      <c r="L31" s="15"/>
      <c r="M31" s="35"/>
      <c r="N31" s="35"/>
      <c r="O31" s="17"/>
      <c r="P31" s="15"/>
      <c r="Q31" s="35"/>
      <c r="R31" s="35"/>
      <c r="S31" s="11"/>
    </row>
    <row r="32" spans="1:23" x14ac:dyDescent="0.25">
      <c r="A32" s="25" t="s">
        <v>18</v>
      </c>
      <c r="B32" s="13"/>
      <c r="C32" s="11"/>
      <c r="D32" s="11"/>
      <c r="E32" s="25"/>
      <c r="F32" s="13"/>
      <c r="G32" s="11"/>
      <c r="H32" s="11"/>
      <c r="L32" s="15" t="s">
        <v>61</v>
      </c>
      <c r="M32" s="14"/>
      <c r="N32" s="11">
        <v>5220</v>
      </c>
      <c r="O32" s="11"/>
      <c r="P32" s="15" t="s">
        <v>61</v>
      </c>
      <c r="Q32" s="14"/>
      <c r="R32" s="11">
        <v>5220</v>
      </c>
      <c r="S32" s="11"/>
    </row>
    <row r="33" spans="1:23" x14ac:dyDescent="0.25">
      <c r="A33" s="25" t="s">
        <v>19</v>
      </c>
      <c r="B33" s="14">
        <v>0.1</v>
      </c>
      <c r="C33" s="13">
        <f>B33*B29</f>
        <v>3340</v>
      </c>
      <c r="D33" s="11"/>
      <c r="E33" s="25" t="s">
        <v>19</v>
      </c>
      <c r="F33" s="14">
        <v>0.1</v>
      </c>
      <c r="G33" s="13">
        <f>F33*B29</f>
        <v>3340</v>
      </c>
      <c r="H33" s="11"/>
      <c r="L33" s="15"/>
      <c r="M33" s="11"/>
      <c r="N33" s="17"/>
      <c r="O33" s="11"/>
      <c r="P33" s="15"/>
      <c r="Q33" s="11"/>
      <c r="R33" s="17"/>
      <c r="S33" s="11"/>
    </row>
    <row r="34" spans="1:23" x14ac:dyDescent="0.25">
      <c r="A34" s="36" t="s">
        <v>20</v>
      </c>
      <c r="B34" s="11" t="s">
        <v>21</v>
      </c>
      <c r="C34" s="11"/>
      <c r="D34" s="11"/>
      <c r="E34" s="36" t="s">
        <v>20</v>
      </c>
      <c r="F34" s="15"/>
      <c r="G34" s="11"/>
      <c r="H34" s="11"/>
      <c r="L34" s="15"/>
      <c r="M34" s="11"/>
      <c r="N34" s="17"/>
      <c r="O34" s="11"/>
      <c r="P34" s="15"/>
      <c r="Q34" s="11"/>
      <c r="R34" s="17"/>
      <c r="S34" s="11"/>
    </row>
    <row r="35" spans="1:23" x14ac:dyDescent="0.25">
      <c r="A35" s="16" t="s">
        <v>22</v>
      </c>
      <c r="B35" s="14">
        <v>0.3</v>
      </c>
      <c r="C35" s="17"/>
      <c r="D35" s="11"/>
      <c r="E35" s="16" t="s">
        <v>22</v>
      </c>
      <c r="F35" s="14">
        <v>0.3</v>
      </c>
      <c r="G35" s="17"/>
      <c r="H35" s="11"/>
      <c r="L35" s="15"/>
      <c r="M35" s="11"/>
      <c r="N35" s="17"/>
      <c r="O35" s="11"/>
      <c r="P35" s="15"/>
      <c r="Q35" s="11"/>
      <c r="R35" s="17"/>
      <c r="S35" s="11"/>
    </row>
    <row r="36" spans="1:23" x14ac:dyDescent="0.25">
      <c r="A36" s="15"/>
      <c r="B36" s="35"/>
      <c r="C36" s="35"/>
      <c r="D36" s="17"/>
      <c r="E36" s="15"/>
      <c r="F36" s="35"/>
      <c r="G36" s="35"/>
      <c r="H36" s="11"/>
      <c r="L36" s="15"/>
      <c r="M36" s="11"/>
      <c r="N36" s="17"/>
      <c r="O36" s="11"/>
      <c r="P36" s="15"/>
      <c r="Q36" s="11"/>
      <c r="R36" s="17"/>
      <c r="S36" s="11"/>
    </row>
    <row r="37" spans="1:23" x14ac:dyDescent="0.25">
      <c r="A37" s="15" t="s">
        <v>61</v>
      </c>
      <c r="B37" s="14"/>
      <c r="C37" s="11">
        <v>2945</v>
      </c>
      <c r="D37" s="11"/>
      <c r="E37" s="15" t="s">
        <v>61</v>
      </c>
      <c r="F37" s="14"/>
      <c r="G37" s="11">
        <v>2945</v>
      </c>
      <c r="H37" s="11"/>
      <c r="L37" s="15"/>
      <c r="M37" s="11"/>
      <c r="N37" s="17"/>
      <c r="O37" s="11"/>
      <c r="P37" s="15"/>
      <c r="Q37" s="11"/>
      <c r="R37" s="17"/>
      <c r="S37" s="11"/>
    </row>
    <row r="38" spans="1:23" x14ac:dyDescent="0.25">
      <c r="A38" s="15"/>
      <c r="B38" s="11"/>
      <c r="C38" s="17"/>
      <c r="D38" s="11"/>
      <c r="E38" s="15"/>
      <c r="F38" s="11"/>
      <c r="G38" s="17"/>
      <c r="H38" s="11"/>
      <c r="L38" s="15"/>
      <c r="M38" s="11"/>
      <c r="N38" s="17"/>
      <c r="O38" s="11"/>
      <c r="P38" s="15"/>
      <c r="Q38" s="11"/>
      <c r="R38" s="17"/>
      <c r="S38" s="11"/>
    </row>
    <row r="39" spans="1:23" x14ac:dyDescent="0.25">
      <c r="A39" s="15"/>
      <c r="B39" s="11"/>
      <c r="C39" s="17"/>
      <c r="D39" s="11"/>
      <c r="E39" s="15"/>
      <c r="F39" s="11"/>
      <c r="G39" s="17"/>
      <c r="H39" s="11"/>
      <c r="L39" s="15"/>
      <c r="M39" s="11"/>
      <c r="N39" s="17"/>
      <c r="O39" s="11"/>
      <c r="P39" s="15"/>
      <c r="Q39" s="11"/>
      <c r="R39" s="17"/>
      <c r="S39" s="11"/>
    </row>
    <row r="40" spans="1:23" x14ac:dyDescent="0.25">
      <c r="A40" s="15"/>
      <c r="B40" s="11"/>
      <c r="C40" s="17"/>
      <c r="D40" s="11"/>
      <c r="E40" s="15"/>
      <c r="F40" s="11"/>
      <c r="G40" s="17"/>
      <c r="H40" s="11"/>
      <c r="L40" s="12" t="s">
        <v>23</v>
      </c>
      <c r="M40" s="18">
        <f>M27+M24+M25+M26-N28</f>
        <v>8820</v>
      </c>
      <c r="N40" s="18">
        <f>SUM(N30:N39)</f>
        <v>5220</v>
      </c>
      <c r="O40" s="18">
        <f>M40-N40</f>
        <v>3600</v>
      </c>
      <c r="P40" s="12" t="s">
        <v>23</v>
      </c>
      <c r="Q40" s="18">
        <f>Q24+Q25+Q27-R28</f>
        <v>4820</v>
      </c>
      <c r="R40" s="18">
        <f>SUM(R30:R39)</f>
        <v>5220</v>
      </c>
      <c r="S40" s="18">
        <f>Q40-R40</f>
        <v>-400</v>
      </c>
    </row>
    <row r="41" spans="1:23" x14ac:dyDescent="0.25">
      <c r="A41" s="15"/>
      <c r="B41" s="11"/>
      <c r="C41" s="17"/>
      <c r="D41" s="11"/>
      <c r="E41" s="15"/>
      <c r="F41" s="11"/>
      <c r="G41" s="17"/>
      <c r="H41" s="11"/>
      <c r="L41" s="30" t="s">
        <v>24</v>
      </c>
      <c r="M41" s="31"/>
      <c r="N41" s="31" t="s">
        <v>25</v>
      </c>
      <c r="O41" s="32"/>
      <c r="P41" s="30"/>
      <c r="Q41" s="30" t="s">
        <v>26</v>
      </c>
      <c r="R41" s="33"/>
      <c r="S41" s="33"/>
    </row>
    <row r="42" spans="1:23" x14ac:dyDescent="0.25">
      <c r="A42" s="15"/>
      <c r="B42" s="11"/>
      <c r="C42" s="17"/>
      <c r="D42" s="11"/>
      <c r="E42" s="15"/>
      <c r="F42" s="11"/>
      <c r="G42" s="17"/>
      <c r="H42" s="11"/>
      <c r="L42" s="54" t="s">
        <v>27</v>
      </c>
      <c r="M42" s="28"/>
      <c r="N42" s="57" t="s">
        <v>28</v>
      </c>
      <c r="O42" s="57"/>
      <c r="P42" s="58" t="s">
        <v>29</v>
      </c>
      <c r="Q42" s="58"/>
      <c r="R42" s="1"/>
      <c r="S42" s="1"/>
    </row>
    <row r="43" spans="1:23" x14ac:dyDescent="0.25">
      <c r="A43" s="15"/>
      <c r="B43" s="11"/>
      <c r="C43" s="17"/>
      <c r="D43" s="11"/>
      <c r="E43" s="15"/>
      <c r="F43" s="11"/>
      <c r="G43" s="17"/>
      <c r="H43" s="11"/>
    </row>
    <row r="44" spans="1:23" x14ac:dyDescent="0.25">
      <c r="A44" s="15"/>
      <c r="B44" s="11"/>
      <c r="C44" s="17"/>
      <c r="D44" s="11"/>
      <c r="E44" s="15"/>
      <c r="F44" s="11"/>
      <c r="G44" s="17"/>
      <c r="H44" s="11"/>
    </row>
    <row r="45" spans="1:23" x14ac:dyDescent="0.25">
      <c r="A45" s="12" t="s">
        <v>23</v>
      </c>
      <c r="B45" s="18">
        <f>B32+B29+B30+B31-C33</f>
        <v>36705</v>
      </c>
      <c r="C45" s="18">
        <f>SUM(C35:C44)</f>
        <v>2945</v>
      </c>
      <c r="D45" s="18">
        <f>B45-C45</f>
        <v>33760</v>
      </c>
      <c r="E45" s="12" t="s">
        <v>23</v>
      </c>
      <c r="F45" s="18">
        <f>F29+F30+F32-G33</f>
        <v>21805</v>
      </c>
      <c r="G45" s="18">
        <f>SUM(G35:G44)</f>
        <v>2945</v>
      </c>
      <c r="H45" s="18">
        <f>F45-G45</f>
        <v>18860</v>
      </c>
    </row>
    <row r="46" spans="1:23" x14ac:dyDescent="0.25">
      <c r="A46" s="30" t="s">
        <v>24</v>
      </c>
      <c r="B46" s="31"/>
      <c r="C46" s="31" t="s">
        <v>25</v>
      </c>
      <c r="D46" s="32"/>
      <c r="E46" s="30"/>
      <c r="F46" s="30" t="s">
        <v>26</v>
      </c>
      <c r="G46" s="33"/>
      <c r="H46" s="33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</row>
    <row r="47" spans="1:23" x14ac:dyDescent="0.25">
      <c r="A47" s="54" t="s">
        <v>27</v>
      </c>
      <c r="B47" s="28"/>
      <c r="C47" s="57" t="s">
        <v>28</v>
      </c>
      <c r="D47" s="57"/>
      <c r="E47" s="58" t="s">
        <v>29</v>
      </c>
      <c r="F47" s="58"/>
      <c r="G47" s="1"/>
      <c r="H47" s="1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</row>
  </sheetData>
  <mergeCells count="10">
    <mergeCell ref="N42:O42"/>
    <mergeCell ref="P42:Q42"/>
    <mergeCell ref="C47:D47"/>
    <mergeCell ref="E47:F47"/>
    <mergeCell ref="L21:S21"/>
    <mergeCell ref="L22:O22"/>
    <mergeCell ref="P22:S22"/>
    <mergeCell ref="A26:H26"/>
    <mergeCell ref="A27:D27"/>
    <mergeCell ref="E27:H27"/>
  </mergeCells>
  <conditionalFormatting sqref="A6:A22">
    <cfRule type="notContainsText" dxfId="3" priority="3" operator="notContains" text="VACCANT">
      <formula>ISERROR(SEARCH("VACCANT",A6))</formula>
    </cfRule>
    <cfRule type="containsText" dxfId="2" priority="4" operator="containsText" text="VACCANT">
      <formula>NOT(ISERROR(SEARCH("VACCANT",A6)))</formula>
    </cfRule>
  </conditionalFormatting>
  <conditionalFormatting sqref="L6:L18">
    <cfRule type="notContainsText" dxfId="1" priority="1" operator="notContains" text="VACCANT">
      <formula>ISERROR(SEARCH("VACCANT",L6))</formula>
    </cfRule>
    <cfRule type="containsText" dxfId="0" priority="2" operator="containsText" text="VACCANT">
      <formula>NOT(ISERROR(SEARCH("VACCANT",L6)))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OCTOBER 21</vt:lpstr>
      <vt:lpstr>NOVEMBER 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cp:lastPrinted>2021-10-05T08:56:49Z</cp:lastPrinted>
  <dcterms:created xsi:type="dcterms:W3CDTF">2021-10-04T11:24:18Z</dcterms:created>
  <dcterms:modified xsi:type="dcterms:W3CDTF">2021-12-08T09:28:58Z</dcterms:modified>
</cp:coreProperties>
</file>