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8195" windowHeight="9780" activeTab="5"/>
  </bookViews>
  <sheets>
    <sheet name="JUNE 21" sheetId="1" r:id="rId1"/>
    <sheet name="JULY 21" sheetId="2" r:id="rId2"/>
    <sheet name="AUGUST 21" sheetId="3" r:id="rId3"/>
    <sheet name="SEPT 21" sheetId="4" r:id="rId4"/>
    <sheet name="OCTOBER 21" sheetId="5" r:id="rId5"/>
    <sheet name="NOVEMBER 21" sheetId="6" r:id="rId6"/>
    <sheet name="DECEMBER 21" sheetId="7" r:id="rId7"/>
  </sheets>
  <calcPr calcId="144525"/>
</workbook>
</file>

<file path=xl/calcChain.xml><?xml version="1.0" encoding="utf-8"?>
<calcChain xmlns="http://schemas.openxmlformats.org/spreadsheetml/2006/main">
  <c r="L29" i="6" l="1"/>
  <c r="G13" i="6"/>
  <c r="P28" i="7" l="1"/>
  <c r="M35" i="6"/>
  <c r="D24" i="7"/>
  <c r="G12" i="6"/>
  <c r="G7" i="7"/>
  <c r="G14" i="6" l="1"/>
  <c r="G14" i="5"/>
  <c r="G10" i="6"/>
  <c r="I34" i="7" l="1"/>
  <c r="E34" i="7"/>
  <c r="G18" i="7"/>
  <c r="H23" i="7" s="1"/>
  <c r="E18" i="7"/>
  <c r="C18" i="7"/>
  <c r="D25" i="7" s="1"/>
  <c r="D23" i="7" l="1"/>
  <c r="N23" i="7"/>
  <c r="E26" i="7"/>
  <c r="C18" i="6"/>
  <c r="D25" i="6" s="1"/>
  <c r="I26" i="7" l="1"/>
  <c r="N24" i="7"/>
  <c r="N25" i="7" s="1"/>
  <c r="N27" i="7" s="1"/>
  <c r="N29" i="7" s="1"/>
  <c r="N31" i="7" s="1"/>
  <c r="J41" i="6"/>
  <c r="I34" i="6"/>
  <c r="E34" i="6"/>
  <c r="E18" i="6"/>
  <c r="G18" i="6"/>
  <c r="H23" i="6" s="1"/>
  <c r="D23" i="6" l="1"/>
  <c r="L23" i="6"/>
  <c r="E26" i="6"/>
  <c r="I26" i="6" l="1"/>
  <c r="L24" i="6"/>
  <c r="L25" i="6" s="1"/>
  <c r="L27" i="6" s="1"/>
  <c r="J41" i="5"/>
  <c r="E18" i="5"/>
  <c r="G11" i="5"/>
  <c r="G7" i="5"/>
  <c r="I34" i="5" l="1"/>
  <c r="E34" i="5"/>
  <c r="D23" i="5"/>
  <c r="C18" i="5"/>
  <c r="G18" i="5"/>
  <c r="H23" i="5" s="1"/>
  <c r="E26" i="5" l="1"/>
  <c r="I26" i="5" s="1"/>
  <c r="G14" i="4" l="1"/>
  <c r="G5" i="4" l="1"/>
  <c r="G8" i="4" l="1"/>
  <c r="G9" i="4" l="1"/>
  <c r="G7" i="4" l="1"/>
  <c r="G6" i="4" l="1"/>
  <c r="G17" i="4" l="1"/>
  <c r="G15" i="4" l="1"/>
  <c r="E18" i="4" l="1"/>
  <c r="D23" i="4" s="1"/>
  <c r="I34" i="4"/>
  <c r="E34" i="4"/>
  <c r="C18" i="4"/>
  <c r="F17" i="4"/>
  <c r="H17" i="4" s="1"/>
  <c r="D17" i="5" s="1"/>
  <c r="F17" i="5" s="1"/>
  <c r="H17" i="5" s="1"/>
  <c r="D17" i="6" s="1"/>
  <c r="F17" i="6" s="1"/>
  <c r="H17" i="6" s="1"/>
  <c r="D17" i="7" s="1"/>
  <c r="F17" i="7" s="1"/>
  <c r="H17" i="7" s="1"/>
  <c r="G18" i="4"/>
  <c r="H23" i="4" s="1"/>
  <c r="G14" i="3"/>
  <c r="E26" i="4" l="1"/>
  <c r="I26" i="4" s="1"/>
  <c r="G10" i="3"/>
  <c r="G15" i="3" l="1"/>
  <c r="G8" i="3"/>
  <c r="I33" i="3" l="1"/>
  <c r="E33" i="3"/>
  <c r="E17" i="3"/>
  <c r="D22" i="3" s="1"/>
  <c r="C17" i="3"/>
  <c r="G17" i="3"/>
  <c r="H22" i="3" s="1"/>
  <c r="E25" i="3" l="1"/>
  <c r="I25" i="3" s="1"/>
  <c r="G6" i="2"/>
  <c r="G8" i="2" l="1"/>
  <c r="G15" i="2" l="1"/>
  <c r="D16" i="2" l="1"/>
  <c r="F16" i="2" s="1"/>
  <c r="H16" i="2" s="1"/>
  <c r="D16" i="3" s="1"/>
  <c r="F16" i="3" s="1"/>
  <c r="H16" i="3" s="1"/>
  <c r="D16" i="4" s="1"/>
  <c r="F16" i="4" s="1"/>
  <c r="H16" i="4" s="1"/>
  <c r="D16" i="5" s="1"/>
  <c r="F16" i="5" s="1"/>
  <c r="H16" i="5" s="1"/>
  <c r="D16" i="6" s="1"/>
  <c r="F16" i="6" s="1"/>
  <c r="H16" i="6" s="1"/>
  <c r="D16" i="7" s="1"/>
  <c r="F16" i="7" s="1"/>
  <c r="H16" i="7" s="1"/>
  <c r="I33" i="2"/>
  <c r="E33" i="2"/>
  <c r="E17" i="2"/>
  <c r="D22" i="2" s="1"/>
  <c r="C17" i="2"/>
  <c r="G17" i="2"/>
  <c r="H22" i="2" s="1"/>
  <c r="E25" i="2" l="1"/>
  <c r="I25" i="2" s="1"/>
  <c r="H33" i="2" s="1"/>
  <c r="J33" i="2" s="1"/>
  <c r="H23" i="3" s="1"/>
  <c r="H33" i="3" s="1"/>
  <c r="J33" i="3" s="1"/>
  <c r="H24" i="4" s="1"/>
  <c r="H34" i="4" s="1"/>
  <c r="J34" i="4" s="1"/>
  <c r="H24" i="5" s="1"/>
  <c r="H34" i="5" s="1"/>
  <c r="J34" i="5" s="1"/>
  <c r="H24" i="6" s="1"/>
  <c r="H34" i="6" s="1"/>
  <c r="J34" i="6" s="1"/>
  <c r="H24" i="7" s="1"/>
  <c r="H34" i="7" s="1"/>
  <c r="J34" i="7" s="1"/>
  <c r="L75" i="1"/>
  <c r="L76" i="1" s="1"/>
  <c r="I75" i="1"/>
  <c r="D70" i="1"/>
  <c r="D71" i="1" s="1"/>
  <c r="D69" i="1"/>
  <c r="J68" i="1"/>
  <c r="K68" i="1" s="1"/>
  <c r="C64" i="1"/>
  <c r="D64" i="1" s="1"/>
  <c r="F64" i="1" s="1"/>
  <c r="D33" i="2" l="1"/>
  <c r="F33" i="2" s="1"/>
  <c r="G64" i="1"/>
  <c r="H64" i="1" s="1"/>
  <c r="J64" i="1" s="1"/>
  <c r="E71" i="1"/>
  <c r="G71" i="1" s="1"/>
  <c r="D24" i="4" l="1"/>
  <c r="D34" i="4" s="1"/>
  <c r="F34" i="4" s="1"/>
  <c r="D24" i="5" s="1"/>
  <c r="D34" i="5" s="1"/>
  <c r="F34" i="5" s="1"/>
  <c r="D24" i="6" s="1"/>
  <c r="D34" i="6" s="1"/>
  <c r="F34" i="6" s="1"/>
  <c r="D34" i="7" s="1"/>
  <c r="F34" i="7" s="1"/>
  <c r="D23" i="3"/>
  <c r="D33" i="3" s="1"/>
  <c r="F33" i="3" s="1"/>
  <c r="K64" i="1"/>
  <c r="H71" i="1"/>
  <c r="I71" i="1" s="1"/>
  <c r="K71" i="1" s="1"/>
  <c r="L64" i="1" l="1"/>
  <c r="N64" i="1" s="1"/>
  <c r="O64" i="1" l="1"/>
  <c r="P64" i="1" s="1"/>
  <c r="R64" i="1" s="1"/>
  <c r="S64" i="1" l="1"/>
  <c r="T64" i="1" s="1"/>
  <c r="V64" i="1" s="1"/>
  <c r="W64" i="1" l="1"/>
  <c r="X64" i="1" s="1"/>
  <c r="Z64" i="1" s="1"/>
  <c r="AA64" i="1" l="1"/>
  <c r="AB64" i="1" l="1"/>
  <c r="AD64" i="1" s="1"/>
  <c r="AE64" i="1" l="1"/>
  <c r="AF64" i="1" s="1"/>
  <c r="AH64" i="1" s="1"/>
  <c r="AI64" i="1" l="1"/>
  <c r="AJ64" i="1" s="1"/>
  <c r="H68" i="1" l="1"/>
  <c r="G12" i="1" l="1"/>
  <c r="G7" i="1"/>
  <c r="G11" i="1" l="1"/>
  <c r="G15" i="1" l="1"/>
  <c r="G6" i="1" l="1"/>
  <c r="D17" i="1" l="1"/>
  <c r="C17" i="1"/>
  <c r="E17" i="1"/>
  <c r="G17" i="1"/>
  <c r="H22" i="1" s="1"/>
  <c r="F13" i="1"/>
  <c r="H13" i="1" s="1"/>
  <c r="D13" i="2" s="1"/>
  <c r="F13" i="2" s="1"/>
  <c r="H13" i="2" s="1"/>
  <c r="D13" i="3" s="1"/>
  <c r="F13" i="3" s="1"/>
  <c r="H13" i="3" s="1"/>
  <c r="D13" i="4" s="1"/>
  <c r="F13" i="4" s="1"/>
  <c r="H13" i="4" s="1"/>
  <c r="D13" i="5" s="1"/>
  <c r="F13" i="5" s="1"/>
  <c r="H13" i="5" s="1"/>
  <c r="D13" i="6" s="1"/>
  <c r="F13" i="6" s="1"/>
  <c r="H13" i="6" s="1"/>
  <c r="F13" i="7" s="1"/>
  <c r="H13" i="7" s="1"/>
  <c r="F14" i="1"/>
  <c r="H14" i="1" s="1"/>
  <c r="D14" i="2" s="1"/>
  <c r="F14" i="2" s="1"/>
  <c r="H14" i="2" s="1"/>
  <c r="D14" i="3" s="1"/>
  <c r="F14" i="3" s="1"/>
  <c r="H14" i="3" s="1"/>
  <c r="D14" i="4" s="1"/>
  <c r="F14" i="4" s="1"/>
  <c r="H14" i="4" s="1"/>
  <c r="D14" i="5" s="1"/>
  <c r="F14" i="5" s="1"/>
  <c r="H14" i="5" s="1"/>
  <c r="D14" i="6" s="1"/>
  <c r="F14" i="6" s="1"/>
  <c r="H14" i="6" s="1"/>
  <c r="D14" i="7" s="1"/>
  <c r="F14" i="7" s="1"/>
  <c r="H14" i="7" s="1"/>
  <c r="F15" i="1"/>
  <c r="H15" i="1" s="1"/>
  <c r="D15" i="2" s="1"/>
  <c r="F15" i="2" s="1"/>
  <c r="H15" i="2" s="1"/>
  <c r="D15" i="3" s="1"/>
  <c r="F15" i="3" s="1"/>
  <c r="H15" i="3" s="1"/>
  <c r="D15" i="4" s="1"/>
  <c r="F15" i="4" s="1"/>
  <c r="H15" i="4" s="1"/>
  <c r="D15" i="5" s="1"/>
  <c r="F15" i="5" s="1"/>
  <c r="H15" i="5" s="1"/>
  <c r="D15" i="6" s="1"/>
  <c r="F15" i="6" s="1"/>
  <c r="H15" i="6" s="1"/>
  <c r="D15" i="7" s="1"/>
  <c r="F15" i="7" s="1"/>
  <c r="H15" i="7" s="1"/>
  <c r="F16" i="1"/>
  <c r="I33" i="1"/>
  <c r="E33" i="1"/>
  <c r="D22" i="1"/>
  <c r="F12" i="1"/>
  <c r="H12" i="1" s="1"/>
  <c r="D12" i="2" s="1"/>
  <c r="F12" i="2" s="1"/>
  <c r="H12" i="2" s="1"/>
  <c r="D12" i="3" s="1"/>
  <c r="F12" i="3" s="1"/>
  <c r="H12" i="3" s="1"/>
  <c r="D12" i="4" s="1"/>
  <c r="F12" i="4" s="1"/>
  <c r="H12" i="4" s="1"/>
  <c r="D12" i="5" s="1"/>
  <c r="F12" i="5" s="1"/>
  <c r="H12" i="5" s="1"/>
  <c r="D12" i="6" s="1"/>
  <c r="F12" i="6" s="1"/>
  <c r="H12" i="6" s="1"/>
  <c r="F11" i="1"/>
  <c r="H11" i="1" s="1"/>
  <c r="D11" i="2" s="1"/>
  <c r="F11" i="2" s="1"/>
  <c r="H11" i="2" s="1"/>
  <c r="D11" i="3" s="1"/>
  <c r="F11" i="3" s="1"/>
  <c r="H11" i="3" s="1"/>
  <c r="D11" i="4" s="1"/>
  <c r="F11" i="4" s="1"/>
  <c r="H11" i="4" s="1"/>
  <c r="D11" i="5" s="1"/>
  <c r="F11" i="5" s="1"/>
  <c r="H11" i="5" s="1"/>
  <c r="D11" i="6" s="1"/>
  <c r="F11" i="6" s="1"/>
  <c r="H11" i="6" s="1"/>
  <c r="F10" i="1"/>
  <c r="H10" i="1" s="1"/>
  <c r="D10" i="2" s="1"/>
  <c r="F10" i="2" s="1"/>
  <c r="H10" i="2" s="1"/>
  <c r="D10" i="3" s="1"/>
  <c r="F10" i="3" s="1"/>
  <c r="H10" i="3" s="1"/>
  <c r="D10" i="4" s="1"/>
  <c r="F10" i="4" s="1"/>
  <c r="H10" i="4" s="1"/>
  <c r="D10" i="5" s="1"/>
  <c r="F10" i="5" s="1"/>
  <c r="H10" i="5" s="1"/>
  <c r="D10" i="6" s="1"/>
  <c r="F10" i="6" s="1"/>
  <c r="F9" i="1"/>
  <c r="H9" i="1" s="1"/>
  <c r="D9" i="2" s="1"/>
  <c r="F9" i="2" s="1"/>
  <c r="H9" i="2" s="1"/>
  <c r="D9" i="3" s="1"/>
  <c r="F9" i="3" s="1"/>
  <c r="H9" i="3" s="1"/>
  <c r="D9" i="4" s="1"/>
  <c r="F9" i="4" s="1"/>
  <c r="H9" i="4" s="1"/>
  <c r="D9" i="5" s="1"/>
  <c r="F9" i="5" s="1"/>
  <c r="H9" i="5" s="1"/>
  <c r="D9" i="6" s="1"/>
  <c r="F9" i="6" s="1"/>
  <c r="H9" i="6" s="1"/>
  <c r="F9" i="7" s="1"/>
  <c r="H9" i="7" s="1"/>
  <c r="F8" i="1"/>
  <c r="H8" i="1" s="1"/>
  <c r="D8" i="2" s="1"/>
  <c r="F8" i="2" s="1"/>
  <c r="H8" i="2" s="1"/>
  <c r="D8" i="3" s="1"/>
  <c r="F8" i="3" s="1"/>
  <c r="H8" i="3" s="1"/>
  <c r="D8" i="4" s="1"/>
  <c r="F8" i="4" s="1"/>
  <c r="H8" i="4" s="1"/>
  <c r="D8" i="5" s="1"/>
  <c r="F8" i="5" s="1"/>
  <c r="H8" i="5" s="1"/>
  <c r="D8" i="6" s="1"/>
  <c r="F8" i="6" s="1"/>
  <c r="H8" i="6" s="1"/>
  <c r="F7" i="1"/>
  <c r="H7" i="1" s="1"/>
  <c r="D7" i="2" s="1"/>
  <c r="F7" i="2" s="1"/>
  <c r="H7" i="2" s="1"/>
  <c r="D7" i="3" s="1"/>
  <c r="F7" i="3" s="1"/>
  <c r="H7" i="3" s="1"/>
  <c r="D7" i="4" s="1"/>
  <c r="F7" i="4" s="1"/>
  <c r="H7" i="4" s="1"/>
  <c r="D7" i="5" s="1"/>
  <c r="F7" i="5" s="1"/>
  <c r="H7" i="5" s="1"/>
  <c r="D7" i="6" s="1"/>
  <c r="F7" i="6" s="1"/>
  <c r="H7" i="6" s="1"/>
  <c r="F6" i="1"/>
  <c r="H6" i="1" s="1"/>
  <c r="D6" i="2" s="1"/>
  <c r="F6" i="2" s="1"/>
  <c r="H6" i="2" s="1"/>
  <c r="D6" i="3" s="1"/>
  <c r="F6" i="3" s="1"/>
  <c r="H6" i="3" s="1"/>
  <c r="D6" i="4" s="1"/>
  <c r="F6" i="4" s="1"/>
  <c r="H6" i="4" s="1"/>
  <c r="D6" i="5" s="1"/>
  <c r="F6" i="5" s="1"/>
  <c r="H6" i="5" s="1"/>
  <c r="D6" i="6" s="1"/>
  <c r="F6" i="6" s="1"/>
  <c r="H6" i="6" s="1"/>
  <c r="F5" i="1"/>
  <c r="H5" i="1" s="1"/>
  <c r="D5" i="2" s="1"/>
  <c r="D7" i="7" l="1"/>
  <c r="F7" i="7" s="1"/>
  <c r="H7" i="7" s="1"/>
  <c r="D11" i="7"/>
  <c r="F11" i="7" s="1"/>
  <c r="H11" i="7" s="1"/>
  <c r="D6" i="7"/>
  <c r="F6" i="7" s="1"/>
  <c r="H6" i="7" s="1"/>
  <c r="D8" i="7"/>
  <c r="F8" i="7" s="1"/>
  <c r="H8" i="7" s="1"/>
  <c r="D12" i="7"/>
  <c r="F12" i="7" s="1"/>
  <c r="H12" i="7" s="1"/>
  <c r="H10" i="6"/>
  <c r="F5" i="2"/>
  <c r="D17" i="2"/>
  <c r="F17" i="1"/>
  <c r="H17" i="1"/>
  <c r="E25" i="1"/>
  <c r="I25" i="1" s="1"/>
  <c r="H33" i="1" s="1"/>
  <c r="J33" i="1" s="1"/>
  <c r="D10" i="7" l="1"/>
  <c r="F10" i="7" s="1"/>
  <c r="H10" i="7" s="1"/>
  <c r="F17" i="2"/>
  <c r="H5" i="2"/>
  <c r="D33" i="1"/>
  <c r="F33" i="1" s="1"/>
  <c r="H17" i="2" l="1"/>
  <c r="D17" i="3" s="1"/>
  <c r="D5" i="3"/>
  <c r="F5" i="3" s="1"/>
  <c r="H5" i="3" l="1"/>
  <c r="F17" i="3"/>
  <c r="H17" i="3" l="1"/>
  <c r="D5" i="4"/>
  <c r="D18" i="4" l="1"/>
  <c r="F5" i="4"/>
  <c r="F18" i="4" l="1"/>
  <c r="H5" i="4"/>
  <c r="H18" i="4" l="1"/>
  <c r="D5" i="5"/>
  <c r="F5" i="5" s="1"/>
  <c r="D18" i="5" l="1"/>
  <c r="D18" i="6"/>
  <c r="H5" i="5"/>
  <c r="F18" i="5"/>
  <c r="H18" i="5" l="1"/>
  <c r="D5" i="6"/>
  <c r="F5" i="6" s="1"/>
  <c r="H5" i="6" l="1"/>
  <c r="F18" i="6"/>
  <c r="H18" i="6" l="1"/>
  <c r="D5" i="7"/>
  <c r="F5" i="7" l="1"/>
  <c r="D18" i="7"/>
  <c r="F18" i="7" l="1"/>
  <c r="H5" i="7"/>
  <c r="H18" i="7" s="1"/>
</calcChain>
</file>

<file path=xl/sharedStrings.xml><?xml version="1.0" encoding="utf-8"?>
<sst xmlns="http://schemas.openxmlformats.org/spreadsheetml/2006/main" count="412" uniqueCount="75">
  <si>
    <t xml:space="preserve">RENT STATEMENT </t>
  </si>
  <si>
    <t xml:space="preserve">NO. </t>
  </si>
  <si>
    <t>NAME</t>
  </si>
  <si>
    <t>DEPOSIT</t>
  </si>
  <si>
    <t>BF</t>
  </si>
  <si>
    <t>RENT</t>
  </si>
  <si>
    <t>TOTAL DUE</t>
  </si>
  <si>
    <t>PAID</t>
  </si>
  <si>
    <t>BAL</t>
  </si>
  <si>
    <t xml:space="preserve"> </t>
  </si>
  <si>
    <t>SUMMARY</t>
  </si>
  <si>
    <t>EXPECTED</t>
  </si>
  <si>
    <t xml:space="preserve">DETAILS </t>
  </si>
  <si>
    <t xml:space="preserve">CR </t>
  </si>
  <si>
    <t>DR</t>
  </si>
  <si>
    <t>BL</t>
  </si>
  <si>
    <t>COMM</t>
  </si>
  <si>
    <t>PAYMENTS</t>
  </si>
  <si>
    <t>TOTAL</t>
  </si>
  <si>
    <t xml:space="preserve">PREPARED BY </t>
  </si>
  <si>
    <t>APPROVED BY</t>
  </si>
  <si>
    <t xml:space="preserve">RECEIVED BY </t>
  </si>
  <si>
    <t>FLORENCE</t>
  </si>
  <si>
    <t>GRACE</t>
  </si>
  <si>
    <t>FOR THE MONTH OF JUNE 2021</t>
  </si>
  <si>
    <t>JUNE</t>
  </si>
  <si>
    <t>MOSES GITAU</t>
  </si>
  <si>
    <t>GITAU MOSES</t>
  </si>
  <si>
    <t>CITRIC SAKWA</t>
  </si>
  <si>
    <t>SYPROSE ATIENO</t>
  </si>
  <si>
    <t>RUTH WAMBUI</t>
  </si>
  <si>
    <t>CONSOLATA WAMBUI</t>
  </si>
  <si>
    <t>VINCENT MUKALA</t>
  </si>
  <si>
    <t>GAD ZAKAYO</t>
  </si>
  <si>
    <t>CAREN JEROP</t>
  </si>
  <si>
    <t>N/A</t>
  </si>
  <si>
    <t>ELIAS</t>
  </si>
  <si>
    <t>JUMA</t>
  </si>
  <si>
    <t>ANN MWAKA</t>
  </si>
  <si>
    <t>STEPHEN MIRIAGO</t>
  </si>
  <si>
    <t>LOAN</t>
  </si>
  <si>
    <t>PAID ON 15/6</t>
  </si>
  <si>
    <t>ON DEP</t>
  </si>
  <si>
    <t>NO.12 ON DEP</t>
  </si>
  <si>
    <t>JULY</t>
  </si>
  <si>
    <t>FOR THE MONTH OF JULY 2021</t>
  </si>
  <si>
    <t>ELIAS  TO PAY FROM AUGUST =2500</t>
  </si>
  <si>
    <t>LAMECK</t>
  </si>
  <si>
    <t>JOHN NJERU</t>
  </si>
  <si>
    <t>PAID ON 20/7</t>
  </si>
  <si>
    <t>FOR THE MONTH OF AUGUST 2021</t>
  </si>
  <si>
    <t>AUGUST</t>
  </si>
  <si>
    <t>NEW</t>
  </si>
  <si>
    <t>PAID ON 17/8</t>
  </si>
  <si>
    <t>SEPT</t>
  </si>
  <si>
    <t>FOR THE MONTH OF SEPT 2021</t>
  </si>
  <si>
    <t>LL</t>
  </si>
  <si>
    <t>PAID ON 20/9</t>
  </si>
  <si>
    <t>FOR THE MONTH OF OCTOBER 2021</t>
  </si>
  <si>
    <t>OCTOBER</t>
  </si>
  <si>
    <t>NEW PAID LL</t>
  </si>
  <si>
    <t>PAID ON 15/10</t>
  </si>
  <si>
    <t>EDWIN ONDIEK</t>
  </si>
  <si>
    <t>FOR THE MONTH OF NOVEMBER 2021</t>
  </si>
  <si>
    <t>NOV</t>
  </si>
  <si>
    <t>GARBAGE</t>
  </si>
  <si>
    <t>SIMON OBWANA</t>
  </si>
  <si>
    <t>WILFRED MAINA</t>
  </si>
  <si>
    <t>PAID ON 10/11</t>
  </si>
  <si>
    <t>FOR THE MONTH OF DECEMBER 2021</t>
  </si>
  <si>
    <t>DEC</t>
  </si>
  <si>
    <t>VACCATED</t>
  </si>
  <si>
    <t>CONSOLATA VACCATED</t>
  </si>
  <si>
    <t>CAROLYNE ACHIENG</t>
  </si>
  <si>
    <t>PAID ON 15/12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</si>
</sst>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;\-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Arial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1" xfId="0" applyFont="1" applyFill="1" applyBorder="1"/>
    <xf numFmtId="0" fontId="0" fillId="0" borderId="0" xfId="0" applyBorder="1"/>
    <xf numFmtId="0" fontId="2" fillId="0" borderId="0" xfId="0" applyFont="1" applyBorder="1"/>
    <xf numFmtId="0" fontId="0" fillId="0" borderId="2" xfId="0" applyFill="1" applyBorder="1"/>
    <xf numFmtId="0" fontId="3" fillId="0" borderId="0" xfId="0" applyFont="1"/>
    <xf numFmtId="49" fontId="4" fillId="0" borderId="0" xfId="1" applyNumberFormat="1" applyFont="1" applyBorder="1" applyAlignment="1">
      <alignment horizontal="right"/>
    </xf>
    <xf numFmtId="49" fontId="4" fillId="0" borderId="0" xfId="0" applyNumberFormat="1" applyFont="1" applyBorder="1" applyAlignment="1">
      <alignment horizontal="right"/>
    </xf>
    <xf numFmtId="0" fontId="5" fillId="0" borderId="0" xfId="0" applyFont="1" applyBorder="1"/>
    <xf numFmtId="4" fontId="5" fillId="0" borderId="0" xfId="0" applyNumberFormat="1" applyFont="1" applyBorder="1"/>
    <xf numFmtId="164" fontId="4" fillId="0" borderId="0" xfId="0" applyNumberFormat="1" applyFont="1" applyBorder="1"/>
    <xf numFmtId="3" fontId="0" fillId="0" borderId="0" xfId="0" applyNumberFormat="1"/>
    <xf numFmtId="0" fontId="5" fillId="0" borderId="0" xfId="0" applyFont="1"/>
    <xf numFmtId="0" fontId="5" fillId="0" borderId="3" xfId="0" applyFont="1" applyBorder="1"/>
    <xf numFmtId="0" fontId="5" fillId="0" borderId="1" xfId="0" applyFont="1" applyBorder="1"/>
    <xf numFmtId="0" fontId="3" fillId="0" borderId="1" xfId="0" applyFont="1" applyBorder="1"/>
    <xf numFmtId="3" fontId="3" fillId="0" borderId="1" xfId="0" applyNumberFormat="1" applyFont="1" applyBorder="1"/>
    <xf numFmtId="0" fontId="3" fillId="0" borderId="0" xfId="0" applyFont="1" applyFill="1" applyBorder="1"/>
    <xf numFmtId="9" fontId="3" fillId="0" borderId="1" xfId="0" applyNumberFormat="1" applyFont="1" applyBorder="1"/>
    <xf numFmtId="3" fontId="5" fillId="0" borderId="1" xfId="0" applyNumberFormat="1" applyFont="1" applyBorder="1"/>
    <xf numFmtId="16" fontId="3" fillId="0" borderId="1" xfId="0" applyNumberFormat="1" applyFont="1" applyBorder="1"/>
    <xf numFmtId="14" fontId="3" fillId="0" borderId="1" xfId="0" applyNumberFormat="1" applyFont="1" applyBorder="1"/>
    <xf numFmtId="14" fontId="3" fillId="0" borderId="1" xfId="0" applyNumberFormat="1" applyFont="1" applyFill="1" applyBorder="1"/>
    <xf numFmtId="0" fontId="3" fillId="0" borderId="1" xfId="0" applyFont="1" applyFill="1" applyBorder="1"/>
    <xf numFmtId="0" fontId="0" fillId="0" borderId="1" xfId="0" applyFont="1" applyFill="1" applyBorder="1"/>
    <xf numFmtId="0" fontId="7" fillId="0" borderId="0" xfId="0" applyFont="1"/>
    <xf numFmtId="0" fontId="6" fillId="0" borderId="0" xfId="0" applyFont="1"/>
    <xf numFmtId="0" fontId="0" fillId="0" borderId="1" xfId="0" applyFont="1" applyBorder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6"/>
  <sheetViews>
    <sheetView workbookViewId="0">
      <selection activeCell="L19" sqref="L19"/>
    </sheetView>
  </sheetViews>
  <sheetFormatPr defaultRowHeight="15" x14ac:dyDescent="0.25"/>
  <cols>
    <col min="1" max="1" width="5" customWidth="1"/>
    <col min="2" max="2" width="20.42578125" customWidth="1"/>
    <col min="6" max="6" width="13.7109375" customWidth="1"/>
  </cols>
  <sheetData>
    <row r="1" spans="1:9" x14ac:dyDescent="0.25">
      <c r="C1" s="1"/>
      <c r="D1" s="1" t="s">
        <v>27</v>
      </c>
      <c r="E1" s="1"/>
      <c r="F1" s="1"/>
      <c r="G1" s="1"/>
      <c r="H1" s="1"/>
    </row>
    <row r="2" spans="1:9" x14ac:dyDescent="0.25">
      <c r="A2" s="1"/>
      <c r="C2" s="1"/>
      <c r="D2" s="1" t="s">
        <v>0</v>
      </c>
      <c r="E2" s="1"/>
      <c r="F2" s="1"/>
      <c r="G2" s="1"/>
      <c r="H2" s="1"/>
    </row>
    <row r="3" spans="1:9" x14ac:dyDescent="0.25">
      <c r="A3" s="1"/>
      <c r="B3" s="1"/>
      <c r="C3" s="1"/>
      <c r="D3" s="1" t="s">
        <v>24</v>
      </c>
      <c r="E3" s="1"/>
      <c r="F3" s="1"/>
      <c r="G3" s="1"/>
      <c r="H3" s="1"/>
    </row>
    <row r="4" spans="1:9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9" x14ac:dyDescent="0.25">
      <c r="A5" s="3">
        <v>1</v>
      </c>
      <c r="B5" s="3" t="s">
        <v>28</v>
      </c>
      <c r="C5" s="3"/>
      <c r="D5" s="3"/>
      <c r="E5" s="3">
        <v>2500</v>
      </c>
      <c r="F5" s="3">
        <f>C5+D5+E5</f>
        <v>2500</v>
      </c>
      <c r="G5" s="3">
        <v>2500</v>
      </c>
      <c r="H5" s="3">
        <f>F5-G5</f>
        <v>0</v>
      </c>
    </row>
    <row r="6" spans="1:9" x14ac:dyDescent="0.25">
      <c r="A6" s="3">
        <v>2</v>
      </c>
      <c r="B6" s="3" t="s">
        <v>29</v>
      </c>
      <c r="C6" s="3"/>
      <c r="D6" s="3"/>
      <c r="E6" s="3">
        <v>2000</v>
      </c>
      <c r="F6" s="3">
        <f t="shared" ref="F6:F16" si="0">C6+D6+E6</f>
        <v>2000</v>
      </c>
      <c r="G6" s="3">
        <f>2000</f>
        <v>2000</v>
      </c>
      <c r="H6" s="3">
        <f>F6-G6</f>
        <v>0</v>
      </c>
    </row>
    <row r="7" spans="1:9" x14ac:dyDescent="0.25">
      <c r="A7" s="3">
        <v>3</v>
      </c>
      <c r="B7" s="18" t="s">
        <v>39</v>
      </c>
      <c r="C7" s="3"/>
      <c r="D7" s="3"/>
      <c r="E7" s="3">
        <v>2000</v>
      </c>
      <c r="F7" s="3">
        <f t="shared" si="0"/>
        <v>2000</v>
      </c>
      <c r="G7" s="3">
        <f>1500+500</f>
        <v>2000</v>
      </c>
      <c r="H7" s="3">
        <f>F7-G7</f>
        <v>0</v>
      </c>
    </row>
    <row r="8" spans="1:9" x14ac:dyDescent="0.25">
      <c r="A8" s="3">
        <v>4</v>
      </c>
      <c r="B8" s="3" t="s">
        <v>30</v>
      </c>
      <c r="C8" s="3"/>
      <c r="D8" s="3"/>
      <c r="E8" s="3">
        <v>2000</v>
      </c>
      <c r="F8" s="3">
        <f t="shared" si="0"/>
        <v>2000</v>
      </c>
      <c r="G8" s="3">
        <v>2000</v>
      </c>
      <c r="H8" s="3">
        <f>F8-G8</f>
        <v>0</v>
      </c>
    </row>
    <row r="9" spans="1:9" x14ac:dyDescent="0.25">
      <c r="A9" s="3">
        <v>5</v>
      </c>
      <c r="B9" s="3" t="s">
        <v>31</v>
      </c>
      <c r="C9" s="3"/>
      <c r="D9" s="3"/>
      <c r="E9" s="3">
        <v>2000</v>
      </c>
      <c r="F9" s="3">
        <f t="shared" si="0"/>
        <v>2000</v>
      </c>
      <c r="G9" s="3">
        <v>2000</v>
      </c>
      <c r="H9" s="3">
        <f t="shared" ref="H9:H15" si="1">F9-G9</f>
        <v>0</v>
      </c>
    </row>
    <row r="10" spans="1:9" x14ac:dyDescent="0.25">
      <c r="A10" s="3">
        <v>6</v>
      </c>
      <c r="B10" s="27" t="s">
        <v>32</v>
      </c>
      <c r="C10" s="4"/>
      <c r="D10" s="3"/>
      <c r="E10" s="3">
        <v>2000</v>
      </c>
      <c r="F10" s="3">
        <f>C10+D10+E10</f>
        <v>2000</v>
      </c>
      <c r="G10" s="3">
        <v>2000</v>
      </c>
      <c r="H10" s="3">
        <f t="shared" si="1"/>
        <v>0</v>
      </c>
    </row>
    <row r="11" spans="1:9" x14ac:dyDescent="0.25">
      <c r="A11" s="3">
        <v>7</v>
      </c>
      <c r="B11" s="3" t="s">
        <v>33</v>
      </c>
      <c r="C11" s="3"/>
      <c r="D11" s="3"/>
      <c r="E11" s="3">
        <v>2000</v>
      </c>
      <c r="F11" s="3">
        <f t="shared" si="0"/>
        <v>2000</v>
      </c>
      <c r="G11" s="3">
        <f>2000</f>
        <v>2000</v>
      </c>
      <c r="H11" s="3">
        <f t="shared" si="1"/>
        <v>0</v>
      </c>
    </row>
    <row r="12" spans="1:9" x14ac:dyDescent="0.25">
      <c r="A12" s="3">
        <v>8</v>
      </c>
      <c r="B12" s="3" t="s">
        <v>34</v>
      </c>
      <c r="C12" s="3"/>
      <c r="D12" s="3"/>
      <c r="E12" s="3">
        <v>2000</v>
      </c>
      <c r="F12" s="3">
        <f t="shared" si="0"/>
        <v>2000</v>
      </c>
      <c r="G12" s="3">
        <f>1500+500</f>
        <v>2000</v>
      </c>
      <c r="H12" s="3">
        <f t="shared" si="1"/>
        <v>0</v>
      </c>
    </row>
    <row r="13" spans="1:9" x14ac:dyDescent="0.25">
      <c r="A13" s="3">
        <v>9</v>
      </c>
      <c r="B13" s="3" t="s">
        <v>38</v>
      </c>
      <c r="C13" s="3"/>
      <c r="D13" s="3"/>
      <c r="E13" s="3">
        <v>2000</v>
      </c>
      <c r="F13" s="3">
        <f t="shared" si="0"/>
        <v>2000</v>
      </c>
      <c r="G13" s="3">
        <v>2000</v>
      </c>
      <c r="H13" s="3">
        <f t="shared" si="1"/>
        <v>0</v>
      </c>
    </row>
    <row r="14" spans="1:9" x14ac:dyDescent="0.25">
      <c r="A14" s="3">
        <v>10</v>
      </c>
      <c r="B14" s="3" t="s">
        <v>37</v>
      </c>
      <c r="C14" s="3"/>
      <c r="D14" s="3"/>
      <c r="E14" s="3">
        <v>2000</v>
      </c>
      <c r="F14" s="3">
        <f t="shared" si="0"/>
        <v>2000</v>
      </c>
      <c r="G14" s="3">
        <v>2000</v>
      </c>
      <c r="H14" s="3">
        <f t="shared" si="1"/>
        <v>0</v>
      </c>
    </row>
    <row r="15" spans="1:9" x14ac:dyDescent="0.25">
      <c r="A15" s="3">
        <v>11</v>
      </c>
      <c r="B15" s="3" t="s">
        <v>36</v>
      </c>
      <c r="C15" s="3"/>
      <c r="D15" s="3"/>
      <c r="E15" s="3">
        <v>2000</v>
      </c>
      <c r="F15" s="3">
        <f t="shared" si="0"/>
        <v>2000</v>
      </c>
      <c r="G15" s="3">
        <f>2000</f>
        <v>2000</v>
      </c>
      <c r="H15" s="3">
        <f t="shared" si="1"/>
        <v>0</v>
      </c>
    </row>
    <row r="16" spans="1:9" x14ac:dyDescent="0.25">
      <c r="A16" s="3">
        <v>12</v>
      </c>
      <c r="B16" s="2" t="s">
        <v>35</v>
      </c>
      <c r="C16" s="2"/>
      <c r="D16" s="3"/>
      <c r="E16" s="3">
        <v>2000</v>
      </c>
      <c r="F16" s="3">
        <f t="shared" si="0"/>
        <v>2000</v>
      </c>
      <c r="G16" s="3"/>
      <c r="H16" s="3"/>
      <c r="I16" t="s">
        <v>42</v>
      </c>
    </row>
    <row r="17" spans="1:11" x14ac:dyDescent="0.25">
      <c r="A17" s="3"/>
      <c r="B17" s="2" t="s">
        <v>9</v>
      </c>
      <c r="C17" s="2">
        <f t="shared" ref="C17:H17" si="2">SUM(C5:C16)</f>
        <v>0</v>
      </c>
      <c r="D17" s="3">
        <f t="shared" si="2"/>
        <v>0</v>
      </c>
      <c r="E17" s="2">
        <f t="shared" si="2"/>
        <v>24500</v>
      </c>
      <c r="F17" s="2">
        <f t="shared" si="2"/>
        <v>24500</v>
      </c>
      <c r="G17" s="2">
        <f t="shared" si="2"/>
        <v>22500</v>
      </c>
      <c r="H17" s="2">
        <f t="shared" si="2"/>
        <v>0</v>
      </c>
    </row>
    <row r="18" spans="1:11" x14ac:dyDescent="0.25">
      <c r="A18" s="5"/>
      <c r="B18" s="6"/>
      <c r="C18" s="6"/>
      <c r="D18" s="3"/>
      <c r="E18" s="6" t="s">
        <v>9</v>
      </c>
      <c r="F18" s="6"/>
      <c r="G18" s="6"/>
      <c r="H18" s="7"/>
    </row>
    <row r="19" spans="1:11" x14ac:dyDescent="0.25">
      <c r="B19" s="8" t="s">
        <v>10</v>
      </c>
      <c r="C19" s="8"/>
      <c r="D19" s="9"/>
      <c r="E19" s="10"/>
      <c r="F19" s="11"/>
      <c r="G19" s="12"/>
      <c r="H19" s="13"/>
      <c r="I19" s="12"/>
      <c r="J19" s="8"/>
      <c r="K19" s="14"/>
    </row>
    <row r="20" spans="1:11" x14ac:dyDescent="0.25">
      <c r="B20" s="15" t="s">
        <v>11</v>
      </c>
      <c r="C20" s="15"/>
      <c r="D20" s="15"/>
      <c r="E20" s="15"/>
      <c r="F20" s="16"/>
      <c r="G20" s="15" t="s">
        <v>7</v>
      </c>
      <c r="H20" s="8"/>
      <c r="I20" s="8"/>
      <c r="J20" s="8"/>
      <c r="K20" s="14"/>
    </row>
    <row r="21" spans="1:11" x14ac:dyDescent="0.25">
      <c r="B21" s="17" t="s">
        <v>12</v>
      </c>
      <c r="C21" s="17"/>
      <c r="D21" s="17" t="s">
        <v>13</v>
      </c>
      <c r="E21" s="17" t="s">
        <v>14</v>
      </c>
      <c r="F21" s="17" t="s">
        <v>15</v>
      </c>
      <c r="G21" s="17" t="s">
        <v>12</v>
      </c>
      <c r="H21" s="17" t="s">
        <v>13</v>
      </c>
      <c r="I21" s="17" t="s">
        <v>14</v>
      </c>
      <c r="J21" s="17" t="s">
        <v>15</v>
      </c>
    </row>
    <row r="22" spans="1:11" x14ac:dyDescent="0.25">
      <c r="B22" s="18" t="s">
        <v>25</v>
      </c>
      <c r="C22" s="18"/>
      <c r="D22" s="19">
        <f>E17</f>
        <v>24500</v>
      </c>
      <c r="E22" s="18"/>
      <c r="F22" s="18"/>
      <c r="G22" s="18" t="s">
        <v>25</v>
      </c>
      <c r="H22" s="19">
        <f>G17</f>
        <v>22500</v>
      </c>
      <c r="I22" s="18"/>
      <c r="J22" s="18"/>
      <c r="K22" s="14"/>
    </row>
    <row r="23" spans="1:11" x14ac:dyDescent="0.25">
      <c r="B23" s="18" t="s">
        <v>4</v>
      </c>
      <c r="C23" s="18"/>
      <c r="D23" s="19"/>
      <c r="E23" s="18"/>
      <c r="F23" s="18"/>
      <c r="G23" s="18" t="s">
        <v>4</v>
      </c>
      <c r="H23" s="19"/>
      <c r="I23" s="18"/>
      <c r="J23" s="18"/>
      <c r="K23" s="14"/>
    </row>
    <row r="24" spans="1:11" x14ac:dyDescent="0.25">
      <c r="B24" s="20" t="s">
        <v>3</v>
      </c>
      <c r="I24" s="18"/>
      <c r="J24" s="18"/>
    </row>
    <row r="25" spans="1:11" x14ac:dyDescent="0.25">
      <c r="B25" s="18" t="s">
        <v>16</v>
      </c>
      <c r="C25" s="18"/>
      <c r="D25" s="21">
        <v>0.1</v>
      </c>
      <c r="E25" s="19">
        <f>D22*D25</f>
        <v>2450</v>
      </c>
      <c r="F25" s="18"/>
      <c r="G25" s="18" t="s">
        <v>16</v>
      </c>
      <c r="H25" s="21">
        <v>0.1</v>
      </c>
      <c r="I25" s="19">
        <f>E25</f>
        <v>2450</v>
      </c>
      <c r="J25" s="18"/>
    </row>
    <row r="26" spans="1:11" x14ac:dyDescent="0.25">
      <c r="B26" s="17" t="s">
        <v>17</v>
      </c>
      <c r="D26" s="19"/>
      <c r="E26" s="17"/>
      <c r="F26" s="17"/>
      <c r="G26" s="17" t="s">
        <v>17</v>
      </c>
      <c r="H26" s="22"/>
      <c r="I26" s="17"/>
      <c r="J26" s="17"/>
    </row>
    <row r="27" spans="1:11" x14ac:dyDescent="0.25">
      <c r="B27" s="23" t="s">
        <v>40</v>
      </c>
      <c r="C27" s="21"/>
      <c r="D27" s="18"/>
      <c r="E27" s="18">
        <v>15000</v>
      </c>
      <c r="F27" s="18"/>
      <c r="G27" s="23" t="s">
        <v>40</v>
      </c>
      <c r="H27" s="21"/>
      <c r="I27" s="18">
        <v>15000</v>
      </c>
      <c r="J27" s="18"/>
    </row>
    <row r="28" spans="1:11" x14ac:dyDescent="0.25">
      <c r="B28" s="24" t="s">
        <v>41</v>
      </c>
      <c r="C28" s="24"/>
      <c r="D28" s="18"/>
      <c r="E28" s="18">
        <v>5050</v>
      </c>
      <c r="F28" s="18"/>
      <c r="G28" s="24" t="s">
        <v>41</v>
      </c>
      <c r="H28" s="24"/>
      <c r="I28" s="18">
        <v>5050</v>
      </c>
      <c r="J28" s="18"/>
    </row>
    <row r="29" spans="1:11" x14ac:dyDescent="0.25">
      <c r="B29" s="24" t="s">
        <v>43</v>
      </c>
      <c r="C29" s="24"/>
      <c r="D29" s="18"/>
      <c r="E29" s="18">
        <v>2000</v>
      </c>
      <c r="F29" s="18"/>
      <c r="G29" s="24"/>
      <c r="H29" s="24"/>
      <c r="I29" s="18"/>
      <c r="J29" s="18"/>
    </row>
    <row r="30" spans="1:11" x14ac:dyDescent="0.25">
      <c r="B30" s="24"/>
      <c r="C30" s="24"/>
      <c r="D30" s="18"/>
      <c r="E30" s="18"/>
      <c r="F30" s="18"/>
      <c r="G30" s="24"/>
      <c r="H30" s="24"/>
      <c r="I30" s="18"/>
      <c r="J30" s="18"/>
    </row>
    <row r="31" spans="1:11" x14ac:dyDescent="0.25">
      <c r="B31" s="25"/>
      <c r="C31" s="25"/>
      <c r="D31" s="18"/>
      <c r="E31" s="18"/>
      <c r="F31" s="18"/>
      <c r="H31" s="24"/>
      <c r="I31" s="26"/>
      <c r="J31" s="18"/>
    </row>
    <row r="32" spans="1:11" x14ac:dyDescent="0.25">
      <c r="B32" s="24"/>
      <c r="C32" s="24"/>
      <c r="D32" s="18"/>
      <c r="E32" s="26"/>
      <c r="F32" s="18"/>
      <c r="G32" s="18"/>
      <c r="H32" s="18"/>
      <c r="I32" s="18"/>
      <c r="J32" s="18"/>
    </row>
    <row r="33" spans="2:11" x14ac:dyDescent="0.25">
      <c r="B33" s="17" t="s">
        <v>18</v>
      </c>
      <c r="C33" s="17"/>
      <c r="D33" s="22">
        <f>D22+D23+D24-E25</f>
        <v>22050</v>
      </c>
      <c r="E33" s="22">
        <f>SUM(E27:E32)</f>
        <v>22050</v>
      </c>
      <c r="F33" s="22">
        <f>D33-E33</f>
        <v>0</v>
      </c>
      <c r="G33" s="17" t="s">
        <v>18</v>
      </c>
      <c r="H33" s="22">
        <f>H22+H23-I25</f>
        <v>20050</v>
      </c>
      <c r="I33" s="22">
        <f>SUM(I27:I32)</f>
        <v>20050</v>
      </c>
      <c r="J33" s="22">
        <f>H33-I33</f>
        <v>0</v>
      </c>
    </row>
    <row r="35" spans="2:11" x14ac:dyDescent="0.25">
      <c r="B35" t="s">
        <v>19</v>
      </c>
      <c r="E35" t="s">
        <v>20</v>
      </c>
      <c r="H35" t="s">
        <v>21</v>
      </c>
      <c r="K35" s="14"/>
    </row>
    <row r="36" spans="2:11" x14ac:dyDescent="0.25">
      <c r="K36" s="14"/>
    </row>
    <row r="37" spans="2:11" x14ac:dyDescent="0.25">
      <c r="B37" t="s">
        <v>22</v>
      </c>
      <c r="E37" t="s">
        <v>23</v>
      </c>
      <c r="H37" t="s">
        <v>26</v>
      </c>
    </row>
    <row r="64" spans="2:36" x14ac:dyDescent="0.25">
      <c r="B64">
        <v>100000</v>
      </c>
      <c r="C64" s="28">
        <f>0.05*B64</f>
        <v>5000</v>
      </c>
      <c r="D64">
        <f>B64+C64</f>
        <v>105000</v>
      </c>
      <c r="E64" s="29">
        <v>15000</v>
      </c>
      <c r="F64">
        <f>D64-E64</f>
        <v>90000</v>
      </c>
      <c r="G64" s="28">
        <f>0.05*F64</f>
        <v>4500</v>
      </c>
      <c r="H64">
        <f>F64+G64</f>
        <v>94500</v>
      </c>
      <c r="I64" s="29">
        <v>15000</v>
      </c>
      <c r="J64">
        <f>H64-I64</f>
        <v>79500</v>
      </c>
      <c r="K64" s="28">
        <f>0.05*J64</f>
        <v>3975</v>
      </c>
      <c r="L64">
        <f>J64+K64</f>
        <v>83475</v>
      </c>
      <c r="M64" s="29">
        <v>15000</v>
      </c>
      <c r="N64">
        <f>L64-M64</f>
        <v>68475</v>
      </c>
      <c r="O64" s="28">
        <f>0.05*N64</f>
        <v>3423.75</v>
      </c>
      <c r="P64">
        <f>N64+O64</f>
        <v>71898.75</v>
      </c>
      <c r="Q64" s="29">
        <v>15000</v>
      </c>
      <c r="R64">
        <f>P64-Q64</f>
        <v>56898.75</v>
      </c>
      <c r="S64" s="28">
        <f>0.05*R64</f>
        <v>2844.9375</v>
      </c>
      <c r="T64">
        <f>R64+S64</f>
        <v>59743.6875</v>
      </c>
      <c r="U64" s="29">
        <v>15000</v>
      </c>
      <c r="V64">
        <f>T64-U64</f>
        <v>44743.6875</v>
      </c>
      <c r="W64" s="28">
        <f>0.05*V64</f>
        <v>2237.1843750000003</v>
      </c>
      <c r="X64">
        <f>V64+W64</f>
        <v>46980.871874999997</v>
      </c>
      <c r="Y64" s="29">
        <v>15000</v>
      </c>
      <c r="Z64">
        <f>X64-Y64</f>
        <v>31980.871874999997</v>
      </c>
      <c r="AA64" s="28">
        <f>0.05*Z64</f>
        <v>1599.0435937499999</v>
      </c>
      <c r="AB64">
        <f>Z64+AA64</f>
        <v>33579.915468749998</v>
      </c>
      <c r="AC64" s="29">
        <v>15000</v>
      </c>
      <c r="AD64">
        <f>AB64-AC64</f>
        <v>18579.915468749998</v>
      </c>
      <c r="AE64" s="28">
        <f>0.05*AD64</f>
        <v>928.99577343749991</v>
      </c>
      <c r="AF64">
        <f>AD64+AE64</f>
        <v>19508.911242187496</v>
      </c>
      <c r="AG64" s="29">
        <v>15000</v>
      </c>
      <c r="AH64">
        <f>AF64-AG64</f>
        <v>4508.9112421874961</v>
      </c>
      <c r="AI64" s="28">
        <f>0.05*AH64</f>
        <v>225.44556210937481</v>
      </c>
      <c r="AJ64">
        <f>AH64+AI64</f>
        <v>4734.3568042968709</v>
      </c>
    </row>
    <row r="68" spans="4:12" x14ac:dyDescent="0.25">
      <c r="H68">
        <f>C64+G64+K64+O64+S64+W64+AA64+AE64+AI64</f>
        <v>24734.356804296876</v>
      </c>
      <c r="J68">
        <f>0.05*100000*8</f>
        <v>40000</v>
      </c>
      <c r="K68">
        <f>J68/12</f>
        <v>3333.3333333333335</v>
      </c>
    </row>
    <row r="69" spans="4:12" x14ac:dyDescent="0.25">
      <c r="D69">
        <f>0.05*100000</f>
        <v>5000</v>
      </c>
    </row>
    <row r="70" spans="4:12" x14ac:dyDescent="0.25">
      <c r="D70">
        <f>105000-10000</f>
        <v>95000</v>
      </c>
    </row>
    <row r="71" spans="4:12" x14ac:dyDescent="0.25">
      <c r="D71">
        <f>0.05*D70</f>
        <v>4750</v>
      </c>
      <c r="E71">
        <f>D70+D71</f>
        <v>99750</v>
      </c>
      <c r="F71">
        <v>10000</v>
      </c>
      <c r="G71">
        <f>E71-F71</f>
        <v>89750</v>
      </c>
      <c r="H71">
        <f>0.05*G71</f>
        <v>4487.5</v>
      </c>
      <c r="I71">
        <f>G71+H71</f>
        <v>94237.5</v>
      </c>
      <c r="J71">
        <v>20000</v>
      </c>
      <c r="K71">
        <f>I71-J71</f>
        <v>74237.5</v>
      </c>
    </row>
    <row r="75" spans="4:12" x14ac:dyDescent="0.25">
      <c r="I75">
        <f>112100+3000+4500</f>
        <v>119600</v>
      </c>
      <c r="L75">
        <f>106100+3000+3000</f>
        <v>112100</v>
      </c>
    </row>
    <row r="76" spans="4:12" x14ac:dyDescent="0.25">
      <c r="L76">
        <f>L75+4500+3000</f>
        <v>119600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J33" sqref="J33"/>
    </sheetView>
  </sheetViews>
  <sheetFormatPr defaultRowHeight="15" x14ac:dyDescent="0.25"/>
  <cols>
    <col min="3" max="3" width="11.140625" customWidth="1"/>
  </cols>
  <sheetData>
    <row r="1" spans="1:10" x14ac:dyDescent="0.25">
      <c r="C1" s="1"/>
      <c r="D1" s="1" t="s">
        <v>27</v>
      </c>
      <c r="E1" s="1"/>
      <c r="F1" s="1"/>
      <c r="G1" s="1"/>
      <c r="H1" s="1"/>
    </row>
    <row r="2" spans="1:10" x14ac:dyDescent="0.25">
      <c r="A2" s="1"/>
      <c r="C2" s="1"/>
      <c r="D2" s="1" t="s">
        <v>0</v>
      </c>
      <c r="E2" s="1"/>
      <c r="F2" s="1"/>
      <c r="G2" s="1"/>
      <c r="H2" s="1"/>
    </row>
    <row r="3" spans="1:10" x14ac:dyDescent="0.25">
      <c r="A3" s="1"/>
      <c r="B3" s="1"/>
      <c r="C3" s="1"/>
      <c r="D3" s="1" t="s">
        <v>45</v>
      </c>
      <c r="E3" s="1"/>
      <c r="F3" s="1"/>
      <c r="G3" s="1"/>
      <c r="H3" s="1"/>
      <c r="J3" t="s">
        <v>46</v>
      </c>
    </row>
    <row r="4" spans="1:10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10" x14ac:dyDescent="0.25">
      <c r="A5" s="3">
        <v>1</v>
      </c>
      <c r="B5" s="3" t="s">
        <v>28</v>
      </c>
      <c r="C5" s="3"/>
      <c r="D5" s="3">
        <f>'JUNE 21'!H5:H16</f>
        <v>0</v>
      </c>
      <c r="E5" s="3">
        <v>2500</v>
      </c>
      <c r="F5" s="3">
        <f>C5+D5+E5</f>
        <v>2500</v>
      </c>
      <c r="G5" s="3">
        <v>2500</v>
      </c>
      <c r="H5" s="3">
        <f>F5-G5</f>
        <v>0</v>
      </c>
    </row>
    <row r="6" spans="1:10" x14ac:dyDescent="0.25">
      <c r="A6" s="3">
        <v>2</v>
      </c>
      <c r="B6" s="3" t="s">
        <v>29</v>
      </c>
      <c r="C6" s="3"/>
      <c r="D6" s="3">
        <f>'JUNE 21'!H6:H17</f>
        <v>0</v>
      </c>
      <c r="E6" s="3">
        <v>2000</v>
      </c>
      <c r="F6" s="3">
        <f t="shared" ref="F6:F16" si="0">C6+D6+E6</f>
        <v>2000</v>
      </c>
      <c r="G6" s="3">
        <f>2000</f>
        <v>2000</v>
      </c>
      <c r="H6" s="3">
        <f>F6-G6</f>
        <v>0</v>
      </c>
    </row>
    <row r="7" spans="1:10" x14ac:dyDescent="0.25">
      <c r="A7" s="3">
        <v>3</v>
      </c>
      <c r="B7" s="18" t="s">
        <v>39</v>
      </c>
      <c r="C7" s="3"/>
      <c r="D7" s="3">
        <f>'JUNE 21'!H7:H18</f>
        <v>0</v>
      </c>
      <c r="E7" s="3">
        <v>2000</v>
      </c>
      <c r="F7" s="3">
        <f t="shared" si="0"/>
        <v>2000</v>
      </c>
      <c r="G7" s="3">
        <v>2000</v>
      </c>
      <c r="H7" s="3">
        <f>F7-G7</f>
        <v>0</v>
      </c>
    </row>
    <row r="8" spans="1:10" x14ac:dyDescent="0.25">
      <c r="A8" s="3">
        <v>4</v>
      </c>
      <c r="B8" s="3" t="s">
        <v>30</v>
      </c>
      <c r="C8" s="3"/>
      <c r="D8" s="3">
        <f>'JUNE 21'!H8:H19</f>
        <v>0</v>
      </c>
      <c r="E8" s="3">
        <v>2000</v>
      </c>
      <c r="F8" s="3">
        <f t="shared" si="0"/>
        <v>2000</v>
      </c>
      <c r="G8" s="3">
        <f>2000</f>
        <v>2000</v>
      </c>
      <c r="H8" s="3">
        <f>F8-G8</f>
        <v>0</v>
      </c>
    </row>
    <row r="9" spans="1:10" x14ac:dyDescent="0.25">
      <c r="A9" s="3">
        <v>5</v>
      </c>
      <c r="B9" s="3" t="s">
        <v>31</v>
      </c>
      <c r="C9" s="3"/>
      <c r="D9" s="3">
        <f>'JUNE 21'!H9:H20</f>
        <v>0</v>
      </c>
      <c r="E9" s="3">
        <v>2000</v>
      </c>
      <c r="F9" s="3">
        <f t="shared" si="0"/>
        <v>2000</v>
      </c>
      <c r="G9" s="3">
        <v>2000</v>
      </c>
      <c r="H9" s="3">
        <f t="shared" ref="H9:H16" si="1">F9-G9</f>
        <v>0</v>
      </c>
    </row>
    <row r="10" spans="1:10" x14ac:dyDescent="0.25">
      <c r="A10" s="3">
        <v>6</v>
      </c>
      <c r="B10" s="27" t="s">
        <v>32</v>
      </c>
      <c r="C10" s="4"/>
      <c r="D10" s="3">
        <f>'JUNE 21'!H10:H21</f>
        <v>0</v>
      </c>
      <c r="E10" s="3">
        <v>2000</v>
      </c>
      <c r="F10" s="3">
        <f>C10+D10+E10</f>
        <v>2000</v>
      </c>
      <c r="G10" s="3">
        <v>2000</v>
      </c>
      <c r="H10" s="3">
        <f t="shared" si="1"/>
        <v>0</v>
      </c>
    </row>
    <row r="11" spans="1:10" x14ac:dyDescent="0.25">
      <c r="A11" s="3">
        <v>7</v>
      </c>
      <c r="B11" s="3" t="s">
        <v>33</v>
      </c>
      <c r="C11" s="3"/>
      <c r="D11" s="3">
        <f>'JUNE 21'!H11:H22</f>
        <v>0</v>
      </c>
      <c r="E11" s="3">
        <v>2000</v>
      </c>
      <c r="F11" s="3">
        <f t="shared" si="0"/>
        <v>2000</v>
      </c>
      <c r="G11" s="3">
        <v>2000</v>
      </c>
      <c r="H11" s="3">
        <f t="shared" si="1"/>
        <v>0</v>
      </c>
    </row>
    <row r="12" spans="1:10" x14ac:dyDescent="0.25">
      <c r="A12" s="3">
        <v>8</v>
      </c>
      <c r="B12" s="3" t="s">
        <v>34</v>
      </c>
      <c r="C12" s="3"/>
      <c r="D12" s="3">
        <f>'JUNE 21'!H12:H23</f>
        <v>0</v>
      </c>
      <c r="E12" s="3">
        <v>2000</v>
      </c>
      <c r="F12" s="3">
        <f t="shared" si="0"/>
        <v>2000</v>
      </c>
      <c r="G12" s="3">
        <v>2000</v>
      </c>
      <c r="H12" s="3">
        <f t="shared" si="1"/>
        <v>0</v>
      </c>
    </row>
    <row r="13" spans="1:10" x14ac:dyDescent="0.25">
      <c r="A13" s="3">
        <v>9</v>
      </c>
      <c r="B13" s="3" t="s">
        <v>38</v>
      </c>
      <c r="C13" s="3"/>
      <c r="D13" s="3">
        <f>'JUNE 21'!H13:H24</f>
        <v>0</v>
      </c>
      <c r="E13" s="3">
        <v>2000</v>
      </c>
      <c r="F13" s="3">
        <f t="shared" si="0"/>
        <v>2000</v>
      </c>
      <c r="G13" s="3">
        <v>2000</v>
      </c>
      <c r="H13" s="3">
        <f t="shared" si="1"/>
        <v>0</v>
      </c>
    </row>
    <row r="14" spans="1:10" x14ac:dyDescent="0.25">
      <c r="A14" s="3">
        <v>10</v>
      </c>
      <c r="B14" s="3" t="s">
        <v>37</v>
      </c>
      <c r="C14" s="3"/>
      <c r="D14" s="3">
        <f>'JUNE 21'!H14:H25</f>
        <v>0</v>
      </c>
      <c r="E14" s="3">
        <v>2000</v>
      </c>
      <c r="F14" s="3">
        <f t="shared" si="0"/>
        <v>2000</v>
      </c>
      <c r="G14" s="3"/>
      <c r="H14" s="3">
        <f t="shared" si="1"/>
        <v>2000</v>
      </c>
    </row>
    <row r="15" spans="1:10" x14ac:dyDescent="0.25">
      <c r="A15" s="3">
        <v>11</v>
      </c>
      <c r="B15" s="3" t="s">
        <v>47</v>
      </c>
      <c r="C15" s="3"/>
      <c r="D15" s="3">
        <f>'JUNE 21'!H15:H26</f>
        <v>0</v>
      </c>
      <c r="E15" s="3">
        <v>2000</v>
      </c>
      <c r="F15" s="3">
        <f t="shared" si="0"/>
        <v>2000</v>
      </c>
      <c r="G15" s="3">
        <f>2000</f>
        <v>2000</v>
      </c>
      <c r="H15" s="3">
        <f t="shared" si="1"/>
        <v>0</v>
      </c>
    </row>
    <row r="16" spans="1:10" x14ac:dyDescent="0.25">
      <c r="A16" s="3">
        <v>12</v>
      </c>
      <c r="B16" s="30" t="s">
        <v>48</v>
      </c>
      <c r="C16" s="30"/>
      <c r="D16" s="3">
        <f>'JUNE 21'!H16:H27</f>
        <v>0</v>
      </c>
      <c r="E16" s="3">
        <v>2000</v>
      </c>
      <c r="F16" s="3">
        <f t="shared" si="0"/>
        <v>2000</v>
      </c>
      <c r="G16" s="3">
        <v>2000</v>
      </c>
      <c r="H16" s="3">
        <f t="shared" si="1"/>
        <v>0</v>
      </c>
    </row>
    <row r="17" spans="1:11" x14ac:dyDescent="0.25">
      <c r="A17" s="3"/>
      <c r="B17" s="2" t="s">
        <v>9</v>
      </c>
      <c r="C17" s="2">
        <f t="shared" ref="C17:H17" si="2">SUM(C5:C16)</f>
        <v>0</v>
      </c>
      <c r="D17" s="3">
        <f>SUM(D5:D16)</f>
        <v>0</v>
      </c>
      <c r="E17" s="2">
        <f t="shared" si="2"/>
        <v>24500</v>
      </c>
      <c r="F17" s="2">
        <f t="shared" si="2"/>
        <v>24500</v>
      </c>
      <c r="G17" s="2">
        <f t="shared" si="2"/>
        <v>22500</v>
      </c>
      <c r="H17" s="2">
        <f t="shared" si="2"/>
        <v>2000</v>
      </c>
    </row>
    <row r="18" spans="1:11" x14ac:dyDescent="0.25">
      <c r="A18" s="5"/>
      <c r="B18" s="6"/>
      <c r="C18" s="6"/>
      <c r="D18" s="3"/>
      <c r="E18" s="6" t="s">
        <v>9</v>
      </c>
      <c r="F18" s="6"/>
      <c r="G18" s="6"/>
      <c r="H18" s="7"/>
    </row>
    <row r="19" spans="1:11" x14ac:dyDescent="0.25">
      <c r="B19" s="8" t="s">
        <v>10</v>
      </c>
      <c r="C19" s="8"/>
      <c r="D19" s="9"/>
      <c r="E19" s="10"/>
      <c r="F19" s="11"/>
      <c r="G19" s="12"/>
      <c r="H19" s="13"/>
      <c r="I19" s="12"/>
      <c r="J19" s="8"/>
      <c r="K19" s="14"/>
    </row>
    <row r="20" spans="1:11" x14ac:dyDescent="0.25">
      <c r="B20" s="15" t="s">
        <v>11</v>
      </c>
      <c r="C20" s="15"/>
      <c r="D20" s="15"/>
      <c r="E20" s="15"/>
      <c r="F20" s="16"/>
      <c r="G20" s="15" t="s">
        <v>7</v>
      </c>
      <c r="H20" s="8"/>
      <c r="I20" s="8"/>
      <c r="J20" s="8"/>
      <c r="K20" s="14"/>
    </row>
    <row r="21" spans="1:11" x14ac:dyDescent="0.25">
      <c r="B21" s="17" t="s">
        <v>12</v>
      </c>
      <c r="C21" s="17"/>
      <c r="D21" s="17" t="s">
        <v>13</v>
      </c>
      <c r="E21" s="17" t="s">
        <v>14</v>
      </c>
      <c r="F21" s="17" t="s">
        <v>15</v>
      </c>
      <c r="G21" s="17" t="s">
        <v>12</v>
      </c>
      <c r="H21" s="17" t="s">
        <v>13</v>
      </c>
      <c r="I21" s="17" t="s">
        <v>14</v>
      </c>
      <c r="J21" s="17" t="s">
        <v>15</v>
      </c>
    </row>
    <row r="22" spans="1:11" x14ac:dyDescent="0.25">
      <c r="B22" s="18" t="s">
        <v>44</v>
      </c>
      <c r="C22" s="18"/>
      <c r="D22" s="19">
        <f>E17</f>
        <v>24500</v>
      </c>
      <c r="E22" s="18"/>
      <c r="F22" s="18"/>
      <c r="G22" s="18" t="s">
        <v>44</v>
      </c>
      <c r="H22" s="19">
        <f>G17</f>
        <v>22500</v>
      </c>
      <c r="I22" s="18"/>
      <c r="J22" s="18"/>
      <c r="K22" s="14"/>
    </row>
    <row r="23" spans="1:11" x14ac:dyDescent="0.25">
      <c r="B23" s="18" t="s">
        <v>4</v>
      </c>
      <c r="C23" s="18"/>
      <c r="D23" s="19"/>
      <c r="E23" s="18"/>
      <c r="F23" s="18"/>
      <c r="G23" s="18" t="s">
        <v>4</v>
      </c>
      <c r="H23" s="19"/>
      <c r="I23" s="18"/>
      <c r="J23" s="18"/>
      <c r="K23" s="14"/>
    </row>
    <row r="24" spans="1:11" x14ac:dyDescent="0.25">
      <c r="B24" s="20" t="s">
        <v>3</v>
      </c>
      <c r="I24" s="18"/>
      <c r="J24" s="18"/>
    </row>
    <row r="25" spans="1:11" x14ac:dyDescent="0.25">
      <c r="B25" s="18" t="s">
        <v>16</v>
      </c>
      <c r="C25" s="18"/>
      <c r="D25" s="21">
        <v>0.1</v>
      </c>
      <c r="E25" s="19">
        <f>D22*D25</f>
        <v>2450</v>
      </c>
      <c r="F25" s="18"/>
      <c r="G25" s="18" t="s">
        <v>16</v>
      </c>
      <c r="H25" s="21">
        <v>0.1</v>
      </c>
      <c r="I25" s="19">
        <f>E25</f>
        <v>2450</v>
      </c>
      <c r="J25" s="18"/>
    </row>
    <row r="26" spans="1:11" x14ac:dyDescent="0.25">
      <c r="B26" s="17" t="s">
        <v>17</v>
      </c>
      <c r="D26" s="19"/>
      <c r="E26" s="17"/>
      <c r="F26" s="17"/>
      <c r="G26" s="17" t="s">
        <v>17</v>
      </c>
      <c r="H26" s="22"/>
      <c r="I26" s="17"/>
      <c r="J26" s="17"/>
    </row>
    <row r="27" spans="1:11" x14ac:dyDescent="0.25">
      <c r="B27" s="23" t="s">
        <v>40</v>
      </c>
      <c r="C27" s="21"/>
      <c r="D27" s="18"/>
      <c r="E27" s="18">
        <v>15000</v>
      </c>
      <c r="F27" s="18"/>
      <c r="G27" s="23" t="s">
        <v>40</v>
      </c>
      <c r="H27" s="21"/>
      <c r="I27" s="18">
        <v>15000</v>
      </c>
      <c r="J27" s="18"/>
    </row>
    <row r="28" spans="1:11" x14ac:dyDescent="0.25">
      <c r="B28" s="24" t="s">
        <v>49</v>
      </c>
      <c r="C28" s="24"/>
      <c r="D28" s="18"/>
      <c r="E28" s="18">
        <v>7050</v>
      </c>
      <c r="F28" s="18"/>
      <c r="G28" s="24" t="s">
        <v>49</v>
      </c>
      <c r="H28" s="24"/>
      <c r="I28" s="18">
        <v>7050</v>
      </c>
      <c r="J28" s="18"/>
    </row>
    <row r="29" spans="1:11" x14ac:dyDescent="0.25">
      <c r="B29" s="24"/>
      <c r="C29" s="24"/>
      <c r="D29" s="18"/>
      <c r="E29" s="18"/>
      <c r="F29" s="18"/>
      <c r="G29" s="24"/>
      <c r="H29" s="24"/>
      <c r="I29" s="18"/>
      <c r="J29" s="18"/>
    </row>
    <row r="30" spans="1:11" x14ac:dyDescent="0.25">
      <c r="B30" s="24"/>
      <c r="C30" s="24"/>
      <c r="D30" s="18"/>
      <c r="E30" s="18"/>
      <c r="F30" s="18"/>
      <c r="G30" s="24"/>
      <c r="H30" s="24"/>
      <c r="I30" s="18"/>
      <c r="J30" s="18"/>
    </row>
    <row r="31" spans="1:11" x14ac:dyDescent="0.25">
      <c r="B31" s="25"/>
      <c r="C31" s="25"/>
      <c r="D31" s="18"/>
      <c r="E31" s="18"/>
      <c r="F31" s="18"/>
      <c r="H31" s="24"/>
      <c r="I31" s="26"/>
      <c r="J31" s="18"/>
    </row>
    <row r="32" spans="1:11" x14ac:dyDescent="0.25">
      <c r="B32" s="24"/>
      <c r="C32" s="24"/>
      <c r="D32" s="18"/>
      <c r="E32" s="26"/>
      <c r="F32" s="18"/>
      <c r="G32" s="18"/>
      <c r="H32" s="18"/>
      <c r="I32" s="18"/>
      <c r="J32" s="18"/>
    </row>
    <row r="33" spans="2:11" x14ac:dyDescent="0.25">
      <c r="B33" s="17" t="s">
        <v>18</v>
      </c>
      <c r="C33" s="17"/>
      <c r="D33" s="22">
        <f>D22+D23+D24-E25</f>
        <v>22050</v>
      </c>
      <c r="E33" s="22">
        <f>SUM(E27:E32)</f>
        <v>22050</v>
      </c>
      <c r="F33" s="22">
        <f>D33-E33</f>
        <v>0</v>
      </c>
      <c r="G33" s="17" t="s">
        <v>18</v>
      </c>
      <c r="H33" s="22">
        <f>H22+H23-I25</f>
        <v>20050</v>
      </c>
      <c r="I33" s="22">
        <f>SUM(I27:I32)</f>
        <v>22050</v>
      </c>
      <c r="J33" s="22">
        <f>H33-I33</f>
        <v>-2000</v>
      </c>
    </row>
    <row r="35" spans="2:11" x14ac:dyDescent="0.25">
      <c r="B35" t="s">
        <v>19</v>
      </c>
      <c r="E35" t="s">
        <v>20</v>
      </c>
      <c r="H35" t="s">
        <v>21</v>
      </c>
      <c r="K35" s="14"/>
    </row>
    <row r="36" spans="2:11" x14ac:dyDescent="0.25">
      <c r="K36" s="14"/>
    </row>
    <row r="37" spans="2:11" x14ac:dyDescent="0.25">
      <c r="B37" t="s">
        <v>22</v>
      </c>
      <c r="E37" t="s">
        <v>23</v>
      </c>
      <c r="H3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A15" sqref="A15:XFD15"/>
    </sheetView>
  </sheetViews>
  <sheetFormatPr defaultRowHeight="15" x14ac:dyDescent="0.25"/>
  <sheetData>
    <row r="1" spans="1:8" x14ac:dyDescent="0.25">
      <c r="C1" s="1"/>
      <c r="D1" s="1" t="s">
        <v>27</v>
      </c>
      <c r="E1" s="1"/>
      <c r="F1" s="1"/>
      <c r="G1" s="1"/>
      <c r="H1" s="1"/>
    </row>
    <row r="2" spans="1:8" x14ac:dyDescent="0.25">
      <c r="A2" s="1"/>
      <c r="C2" s="1"/>
      <c r="D2" s="1" t="s">
        <v>0</v>
      </c>
      <c r="E2" s="1"/>
      <c r="F2" s="1"/>
      <c r="G2" s="1"/>
      <c r="H2" s="1"/>
    </row>
    <row r="3" spans="1:8" x14ac:dyDescent="0.25">
      <c r="A3" s="1"/>
      <c r="B3" s="1"/>
      <c r="C3" s="1"/>
      <c r="D3" s="1" t="s">
        <v>50</v>
      </c>
      <c r="E3" s="1"/>
      <c r="F3" s="1"/>
      <c r="G3" s="1"/>
      <c r="H3" s="1"/>
    </row>
    <row r="4" spans="1:8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 x14ac:dyDescent="0.25">
      <c r="A5" s="3">
        <v>1</v>
      </c>
      <c r="B5" s="3" t="s">
        <v>28</v>
      </c>
      <c r="C5" s="3"/>
      <c r="D5" s="3">
        <f>'JULY 21'!H5:H17</f>
        <v>0</v>
      </c>
      <c r="E5" s="3">
        <v>2500</v>
      </c>
      <c r="F5" s="3">
        <f>C5+D5+E5</f>
        <v>2500</v>
      </c>
      <c r="G5" s="3">
        <v>2500</v>
      </c>
      <c r="H5" s="3">
        <f>F5-G5</f>
        <v>0</v>
      </c>
    </row>
    <row r="6" spans="1:8" x14ac:dyDescent="0.25">
      <c r="A6" s="3">
        <v>2</v>
      </c>
      <c r="B6" s="3" t="s">
        <v>29</v>
      </c>
      <c r="C6" s="3"/>
      <c r="D6" s="3">
        <f>'JULY 21'!H6:H18</f>
        <v>0</v>
      </c>
      <c r="E6" s="3">
        <v>2000</v>
      </c>
      <c r="F6" s="3">
        <f t="shared" ref="F6:F16" si="0">C6+D6+E6</f>
        <v>2000</v>
      </c>
      <c r="G6" s="3">
        <v>2000</v>
      </c>
      <c r="H6" s="3">
        <f>F6-G6</f>
        <v>0</v>
      </c>
    </row>
    <row r="7" spans="1:8" x14ac:dyDescent="0.25">
      <c r="A7" s="3">
        <v>3</v>
      </c>
      <c r="B7" s="18" t="s">
        <v>39</v>
      </c>
      <c r="C7" s="3"/>
      <c r="D7" s="3">
        <f>'JULY 21'!H7:H19</f>
        <v>0</v>
      </c>
      <c r="E7" s="3">
        <v>2000</v>
      </c>
      <c r="F7" s="3">
        <f t="shared" si="0"/>
        <v>2000</v>
      </c>
      <c r="G7" s="3">
        <v>2000</v>
      </c>
      <c r="H7" s="3">
        <f>F7-G7</f>
        <v>0</v>
      </c>
    </row>
    <row r="8" spans="1:8" x14ac:dyDescent="0.25">
      <c r="A8" s="3">
        <v>4</v>
      </c>
      <c r="B8" s="3" t="s">
        <v>30</v>
      </c>
      <c r="C8" s="3"/>
      <c r="D8" s="3">
        <f>'JULY 21'!H8:H20</f>
        <v>0</v>
      </c>
      <c r="E8" s="3">
        <v>2000</v>
      </c>
      <c r="F8" s="3">
        <f t="shared" si="0"/>
        <v>2000</v>
      </c>
      <c r="G8" s="3">
        <f>2000</f>
        <v>2000</v>
      </c>
      <c r="H8" s="3">
        <f>F8-G8</f>
        <v>0</v>
      </c>
    </row>
    <row r="9" spans="1:8" x14ac:dyDescent="0.25">
      <c r="A9" s="3">
        <v>5</v>
      </c>
      <c r="B9" s="3" t="s">
        <v>31</v>
      </c>
      <c r="C9" s="3"/>
      <c r="D9" s="3">
        <f>'JULY 21'!H9:H21</f>
        <v>0</v>
      </c>
      <c r="E9" s="3">
        <v>2000</v>
      </c>
      <c r="F9" s="3">
        <f t="shared" si="0"/>
        <v>2000</v>
      </c>
      <c r="G9" s="3">
        <v>2000</v>
      </c>
      <c r="H9" s="3">
        <f t="shared" ref="H9:H16" si="1">F9-G9</f>
        <v>0</v>
      </c>
    </row>
    <row r="10" spans="1:8" x14ac:dyDescent="0.25">
      <c r="A10" s="3">
        <v>6</v>
      </c>
      <c r="B10" s="27" t="s">
        <v>32</v>
      </c>
      <c r="C10" s="4"/>
      <c r="D10" s="3">
        <f>'JULY 21'!H10:H22</f>
        <v>0</v>
      </c>
      <c r="E10" s="3">
        <v>2000</v>
      </c>
      <c r="F10" s="3">
        <f>C10+D10+E10</f>
        <v>2000</v>
      </c>
      <c r="G10" s="3">
        <f>2000</f>
        <v>2000</v>
      </c>
      <c r="H10" s="3">
        <f t="shared" si="1"/>
        <v>0</v>
      </c>
    </row>
    <row r="11" spans="1:8" x14ac:dyDescent="0.25">
      <c r="A11" s="3">
        <v>7</v>
      </c>
      <c r="B11" s="3" t="s">
        <v>33</v>
      </c>
      <c r="C11" s="3"/>
      <c r="D11" s="3">
        <f>'JULY 21'!H11:H23</f>
        <v>0</v>
      </c>
      <c r="E11" s="3">
        <v>2000</v>
      </c>
      <c r="F11" s="3">
        <f t="shared" si="0"/>
        <v>2000</v>
      </c>
      <c r="G11" s="3">
        <v>2000</v>
      </c>
      <c r="H11" s="3">
        <f t="shared" si="1"/>
        <v>0</v>
      </c>
    </row>
    <row r="12" spans="1:8" x14ac:dyDescent="0.25">
      <c r="A12" s="3">
        <v>8</v>
      </c>
      <c r="B12" s="3" t="s">
        <v>52</v>
      </c>
      <c r="C12" s="3"/>
      <c r="D12" s="3">
        <f>'JULY 21'!H12:H24</f>
        <v>0</v>
      </c>
      <c r="E12" s="3">
        <v>2000</v>
      </c>
      <c r="F12" s="3">
        <f t="shared" si="0"/>
        <v>2000</v>
      </c>
      <c r="G12" s="3">
        <v>2000</v>
      </c>
      <c r="H12" s="3">
        <f t="shared" si="1"/>
        <v>0</v>
      </c>
    </row>
    <row r="13" spans="1:8" x14ac:dyDescent="0.25">
      <c r="A13" s="3">
        <v>9</v>
      </c>
      <c r="B13" s="3" t="s">
        <v>38</v>
      </c>
      <c r="C13" s="3"/>
      <c r="D13" s="3">
        <f>'JULY 21'!H13:H25</f>
        <v>0</v>
      </c>
      <c r="E13" s="3">
        <v>2000</v>
      </c>
      <c r="F13" s="3">
        <f t="shared" si="0"/>
        <v>2000</v>
      </c>
      <c r="G13" s="3">
        <v>2000</v>
      </c>
      <c r="H13" s="3">
        <f t="shared" si="1"/>
        <v>0</v>
      </c>
    </row>
    <row r="14" spans="1:8" x14ac:dyDescent="0.25">
      <c r="A14" s="3">
        <v>10</v>
      </c>
      <c r="B14" s="3" t="s">
        <v>37</v>
      </c>
      <c r="C14" s="3"/>
      <c r="D14" s="3">
        <f>'JULY 21'!H14:H26</f>
        <v>2000</v>
      </c>
      <c r="E14" s="3">
        <v>2000</v>
      </c>
      <c r="F14" s="3">
        <f t="shared" si="0"/>
        <v>4000</v>
      </c>
      <c r="G14" s="3">
        <f>2000+1000</f>
        <v>3000</v>
      </c>
      <c r="H14" s="3">
        <f t="shared" si="1"/>
        <v>1000</v>
      </c>
    </row>
    <row r="15" spans="1:8" x14ac:dyDescent="0.25">
      <c r="A15" s="3">
        <v>11</v>
      </c>
      <c r="B15" s="3" t="s">
        <v>47</v>
      </c>
      <c r="C15" s="3"/>
      <c r="D15" s="3">
        <f>'JULY 21'!H15:H27</f>
        <v>0</v>
      </c>
      <c r="E15" s="3">
        <v>2000</v>
      </c>
      <c r="F15" s="3">
        <f t="shared" si="0"/>
        <v>2000</v>
      </c>
      <c r="G15" s="3">
        <f>2000</f>
        <v>2000</v>
      </c>
      <c r="H15" s="3">
        <f t="shared" si="1"/>
        <v>0</v>
      </c>
    </row>
    <row r="16" spans="1:8" x14ac:dyDescent="0.25">
      <c r="A16" s="3">
        <v>12</v>
      </c>
      <c r="B16" s="30" t="s">
        <v>48</v>
      </c>
      <c r="C16" s="30"/>
      <c r="D16" s="3">
        <f>'JULY 21'!H16:H28</f>
        <v>0</v>
      </c>
      <c r="E16" s="3">
        <v>2000</v>
      </c>
      <c r="F16" s="3">
        <f t="shared" si="0"/>
        <v>2000</v>
      </c>
      <c r="G16" s="3">
        <v>2000</v>
      </c>
      <c r="H16" s="3">
        <f t="shared" si="1"/>
        <v>0</v>
      </c>
    </row>
    <row r="17" spans="1:11" x14ac:dyDescent="0.25">
      <c r="A17" s="3"/>
      <c r="B17" s="2" t="s">
        <v>9</v>
      </c>
      <c r="C17" s="2">
        <f t="shared" ref="C17:H17" si="2">SUM(C5:C16)</f>
        <v>0</v>
      </c>
      <c r="D17" s="3">
        <f>'JULY 21'!H17:H29</f>
        <v>2000</v>
      </c>
      <c r="E17" s="2">
        <f t="shared" si="2"/>
        <v>24500</v>
      </c>
      <c r="F17" s="2">
        <f t="shared" si="2"/>
        <v>26500</v>
      </c>
      <c r="G17" s="2">
        <f t="shared" si="2"/>
        <v>25500</v>
      </c>
      <c r="H17" s="2">
        <f t="shared" si="2"/>
        <v>1000</v>
      </c>
    </row>
    <row r="18" spans="1:11" x14ac:dyDescent="0.25">
      <c r="A18" s="5"/>
      <c r="B18" s="6"/>
      <c r="C18" s="6"/>
      <c r="D18" s="3"/>
      <c r="E18" s="6" t="s">
        <v>9</v>
      </c>
      <c r="F18" s="6"/>
      <c r="G18" s="6"/>
      <c r="H18" s="7"/>
    </row>
    <row r="19" spans="1:11" x14ac:dyDescent="0.25">
      <c r="B19" s="8" t="s">
        <v>10</v>
      </c>
      <c r="C19" s="8"/>
      <c r="D19" s="9"/>
      <c r="E19" s="10"/>
      <c r="F19" s="11"/>
      <c r="G19" s="12"/>
      <c r="H19" s="13"/>
      <c r="I19" s="12"/>
      <c r="J19" s="8"/>
      <c r="K19" s="14"/>
    </row>
    <row r="20" spans="1:11" x14ac:dyDescent="0.25">
      <c r="B20" s="15" t="s">
        <v>11</v>
      </c>
      <c r="C20" s="15"/>
      <c r="D20" s="15"/>
      <c r="E20" s="15"/>
      <c r="F20" s="16"/>
      <c r="G20" s="15" t="s">
        <v>7</v>
      </c>
      <c r="H20" s="8"/>
      <c r="I20" s="8"/>
      <c r="J20" s="8"/>
      <c r="K20" s="14"/>
    </row>
    <row r="21" spans="1:11" x14ac:dyDescent="0.25">
      <c r="B21" s="17" t="s">
        <v>12</v>
      </c>
      <c r="C21" s="17"/>
      <c r="D21" s="17" t="s">
        <v>13</v>
      </c>
      <c r="E21" s="17" t="s">
        <v>14</v>
      </c>
      <c r="F21" s="17" t="s">
        <v>15</v>
      </c>
      <c r="G21" s="17" t="s">
        <v>12</v>
      </c>
      <c r="H21" s="17" t="s">
        <v>13</v>
      </c>
      <c r="I21" s="17" t="s">
        <v>14</v>
      </c>
      <c r="J21" s="17" t="s">
        <v>15</v>
      </c>
    </row>
    <row r="22" spans="1:11" x14ac:dyDescent="0.25">
      <c r="B22" s="18" t="s">
        <v>51</v>
      </c>
      <c r="C22" s="18"/>
      <c r="D22" s="19">
        <f>E17</f>
        <v>24500</v>
      </c>
      <c r="E22" s="18"/>
      <c r="F22" s="18"/>
      <c r="G22" s="18" t="s">
        <v>51</v>
      </c>
      <c r="H22" s="19">
        <f>G17</f>
        <v>25500</v>
      </c>
      <c r="I22" s="18"/>
      <c r="J22" s="18"/>
      <c r="K22" s="14"/>
    </row>
    <row r="23" spans="1:11" x14ac:dyDescent="0.25">
      <c r="B23" s="18" t="s">
        <v>4</v>
      </c>
      <c r="C23" s="18"/>
      <c r="D23" s="19">
        <f>'JULY 21'!F33</f>
        <v>0</v>
      </c>
      <c r="E23" s="18"/>
      <c r="F23" s="18"/>
      <c r="G23" s="18" t="s">
        <v>4</v>
      </c>
      <c r="H23" s="19">
        <f>'JULY 21'!J33</f>
        <v>-2000</v>
      </c>
      <c r="I23" s="18"/>
      <c r="J23" s="18"/>
      <c r="K23" s="14"/>
    </row>
    <row r="24" spans="1:11" x14ac:dyDescent="0.25">
      <c r="B24" s="20" t="s">
        <v>3</v>
      </c>
      <c r="I24" s="18"/>
      <c r="J24" s="18"/>
    </row>
    <row r="25" spans="1:11" x14ac:dyDescent="0.25">
      <c r="B25" s="18" t="s">
        <v>16</v>
      </c>
      <c r="C25" s="18"/>
      <c r="D25" s="21">
        <v>0.1</v>
      </c>
      <c r="E25" s="19">
        <f>D22*D25</f>
        <v>2450</v>
      </c>
      <c r="F25" s="18"/>
      <c r="G25" s="18" t="s">
        <v>16</v>
      </c>
      <c r="H25" s="21">
        <v>0.1</v>
      </c>
      <c r="I25" s="19">
        <f>E25</f>
        <v>2450</v>
      </c>
      <c r="J25" s="18"/>
    </row>
    <row r="26" spans="1:11" x14ac:dyDescent="0.25">
      <c r="B26" s="17" t="s">
        <v>17</v>
      </c>
      <c r="D26" s="19"/>
      <c r="E26" s="17"/>
      <c r="F26" s="17"/>
      <c r="G26" s="17" t="s">
        <v>17</v>
      </c>
      <c r="H26" s="22"/>
      <c r="I26" s="17"/>
      <c r="J26" s="17"/>
    </row>
    <row r="27" spans="1:11" x14ac:dyDescent="0.25">
      <c r="B27" s="23" t="s">
        <v>40</v>
      </c>
      <c r="C27" s="21"/>
      <c r="D27" s="18"/>
      <c r="E27" s="18">
        <v>15000</v>
      </c>
      <c r="F27" s="18"/>
      <c r="G27" s="23" t="s">
        <v>40</v>
      </c>
      <c r="H27" s="21"/>
      <c r="I27" s="18">
        <v>15000</v>
      </c>
      <c r="J27" s="18"/>
    </row>
    <row r="28" spans="1:11" x14ac:dyDescent="0.25">
      <c r="B28" s="24" t="s">
        <v>53</v>
      </c>
      <c r="C28" s="24"/>
      <c r="D28" s="18"/>
      <c r="E28" s="18">
        <v>7050</v>
      </c>
      <c r="F28" s="18"/>
      <c r="G28" s="24" t="s">
        <v>53</v>
      </c>
      <c r="H28" s="24"/>
      <c r="I28" s="18">
        <v>7050</v>
      </c>
      <c r="J28" s="18"/>
    </row>
    <row r="29" spans="1:11" x14ac:dyDescent="0.25">
      <c r="B29" s="24"/>
      <c r="C29" s="24"/>
      <c r="D29" s="18"/>
      <c r="E29" s="18"/>
      <c r="F29" s="18"/>
      <c r="G29" s="24"/>
      <c r="H29" s="24"/>
      <c r="I29" s="18"/>
      <c r="J29" s="18"/>
    </row>
    <row r="30" spans="1:11" x14ac:dyDescent="0.25">
      <c r="B30" s="24"/>
      <c r="C30" s="24"/>
      <c r="D30" s="18"/>
      <c r="E30" s="18"/>
      <c r="F30" s="18"/>
      <c r="G30" s="24"/>
      <c r="H30" s="24"/>
      <c r="I30" s="18"/>
      <c r="J30" s="18"/>
    </row>
    <row r="31" spans="1:11" x14ac:dyDescent="0.25">
      <c r="B31" s="25"/>
      <c r="C31" s="25"/>
      <c r="D31" s="18"/>
      <c r="E31" s="18"/>
      <c r="F31" s="18"/>
      <c r="H31" s="24"/>
      <c r="I31" s="26"/>
      <c r="J31" s="18"/>
    </row>
    <row r="32" spans="1:11" x14ac:dyDescent="0.25">
      <c r="B32" s="24"/>
      <c r="C32" s="24"/>
      <c r="D32" s="18"/>
      <c r="E32" s="26"/>
      <c r="F32" s="18"/>
      <c r="G32" s="18"/>
      <c r="H32" s="18"/>
      <c r="I32" s="18"/>
      <c r="J32" s="18"/>
    </row>
    <row r="33" spans="2:11" x14ac:dyDescent="0.25">
      <c r="B33" s="17" t="s">
        <v>18</v>
      </c>
      <c r="C33" s="17"/>
      <c r="D33" s="22">
        <f>D22+D23+D24-E25</f>
        <v>22050</v>
      </c>
      <c r="E33" s="22">
        <f>SUM(E27:E32)</f>
        <v>22050</v>
      </c>
      <c r="F33" s="22">
        <f>D33-E33</f>
        <v>0</v>
      </c>
      <c r="G33" s="17" t="s">
        <v>18</v>
      </c>
      <c r="H33" s="22">
        <f>H22+H23-I25</f>
        <v>21050</v>
      </c>
      <c r="I33" s="22">
        <f>SUM(I27:I32)</f>
        <v>22050</v>
      </c>
      <c r="J33" s="22">
        <f>H33-I33</f>
        <v>-1000</v>
      </c>
    </row>
    <row r="35" spans="2:11" x14ac:dyDescent="0.25">
      <c r="B35" t="s">
        <v>19</v>
      </c>
      <c r="E35" t="s">
        <v>20</v>
      </c>
      <c r="H35" t="s">
        <v>21</v>
      </c>
      <c r="K35" s="14"/>
    </row>
    <row r="36" spans="2:11" x14ac:dyDescent="0.25">
      <c r="K36" s="14"/>
    </row>
    <row r="37" spans="2:11" x14ac:dyDescent="0.25">
      <c r="B37" t="s">
        <v>22</v>
      </c>
      <c r="E37" t="s">
        <v>23</v>
      </c>
      <c r="H37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G12" sqref="G12"/>
    </sheetView>
  </sheetViews>
  <sheetFormatPr defaultRowHeight="15" x14ac:dyDescent="0.25"/>
  <cols>
    <col min="2" max="2" width="20.42578125" customWidth="1"/>
  </cols>
  <sheetData>
    <row r="1" spans="1:9" x14ac:dyDescent="0.25">
      <c r="C1" s="1"/>
      <c r="D1" s="1" t="s">
        <v>27</v>
      </c>
      <c r="E1" s="1"/>
      <c r="F1" s="1"/>
      <c r="G1" s="1"/>
      <c r="H1" s="1"/>
    </row>
    <row r="2" spans="1:9" x14ac:dyDescent="0.25">
      <c r="A2" s="1"/>
      <c r="C2" s="1"/>
      <c r="D2" s="1" t="s">
        <v>0</v>
      </c>
      <c r="E2" s="1"/>
      <c r="F2" s="1"/>
      <c r="G2" s="1"/>
      <c r="H2" s="1"/>
    </row>
    <row r="3" spans="1:9" x14ac:dyDescent="0.25">
      <c r="A3" s="1"/>
      <c r="B3" s="1"/>
      <c r="C3" s="1"/>
      <c r="D3" s="1" t="s">
        <v>55</v>
      </c>
      <c r="E3" s="1"/>
      <c r="F3" s="1"/>
      <c r="G3" s="1"/>
      <c r="H3" s="1"/>
    </row>
    <row r="4" spans="1:9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9" x14ac:dyDescent="0.25">
      <c r="A5" s="3">
        <v>1</v>
      </c>
      <c r="B5" s="3" t="s">
        <v>28</v>
      </c>
      <c r="C5" s="3"/>
      <c r="D5" s="3">
        <f>'AUGUST 21'!H5:H16</f>
        <v>0</v>
      </c>
      <c r="E5" s="3">
        <v>2500</v>
      </c>
      <c r="F5" s="3">
        <f>C5+D5+E5</f>
        <v>2500</v>
      </c>
      <c r="G5" s="3">
        <f>2500</f>
        <v>2500</v>
      </c>
      <c r="H5" s="3">
        <f>F5-G5</f>
        <v>0</v>
      </c>
    </row>
    <row r="6" spans="1:9" x14ac:dyDescent="0.25">
      <c r="A6" s="3">
        <v>2</v>
      </c>
      <c r="B6" s="3" t="s">
        <v>29</v>
      </c>
      <c r="C6" s="3"/>
      <c r="D6" s="3">
        <f>'AUGUST 21'!H6:H17</f>
        <v>0</v>
      </c>
      <c r="E6" s="3">
        <v>2000</v>
      </c>
      <c r="F6" s="3">
        <f t="shared" ref="F6:F17" si="0">C6+D6+E6</f>
        <v>2000</v>
      </c>
      <c r="G6" s="3">
        <f>2000</f>
        <v>2000</v>
      </c>
      <c r="H6" s="3">
        <f>F6-G6</f>
        <v>0</v>
      </c>
    </row>
    <row r="7" spans="1:9" x14ac:dyDescent="0.25">
      <c r="A7" s="3">
        <v>3</v>
      </c>
      <c r="B7" s="18" t="s">
        <v>39</v>
      </c>
      <c r="C7" s="3"/>
      <c r="D7" s="3">
        <f>'AUGUST 21'!H7:H18</f>
        <v>0</v>
      </c>
      <c r="E7" s="3">
        <v>2000</v>
      </c>
      <c r="F7" s="3">
        <f t="shared" si="0"/>
        <v>2000</v>
      </c>
      <c r="G7" s="3">
        <f>2000</f>
        <v>2000</v>
      </c>
      <c r="H7" s="3">
        <f>F7-G7</f>
        <v>0</v>
      </c>
    </row>
    <row r="8" spans="1:9" x14ac:dyDescent="0.25">
      <c r="A8" s="3">
        <v>4</v>
      </c>
      <c r="B8" s="3" t="s">
        <v>30</v>
      </c>
      <c r="C8" s="3"/>
      <c r="D8" s="3">
        <f>'AUGUST 21'!H8:H19</f>
        <v>0</v>
      </c>
      <c r="E8" s="3">
        <v>2000</v>
      </c>
      <c r="F8" s="3">
        <f t="shared" si="0"/>
        <v>2000</v>
      </c>
      <c r="G8" s="3">
        <f>2000</f>
        <v>2000</v>
      </c>
      <c r="H8" s="3">
        <f>F8-G8</f>
        <v>0</v>
      </c>
    </row>
    <row r="9" spans="1:9" x14ac:dyDescent="0.25">
      <c r="A9" s="3">
        <v>5</v>
      </c>
      <c r="B9" s="3" t="s">
        <v>31</v>
      </c>
      <c r="C9" s="3"/>
      <c r="D9" s="3">
        <f>'AUGUST 21'!H9:H20</f>
        <v>0</v>
      </c>
      <c r="E9" s="3">
        <v>2000</v>
      </c>
      <c r="F9" s="3">
        <f t="shared" si="0"/>
        <v>2000</v>
      </c>
      <c r="G9" s="3">
        <f>2000</f>
        <v>2000</v>
      </c>
      <c r="H9" s="3">
        <f t="shared" ref="H9:H17" si="1">F9-G9</f>
        <v>0</v>
      </c>
    </row>
    <row r="10" spans="1:9" x14ac:dyDescent="0.25">
      <c r="A10" s="3">
        <v>6</v>
      </c>
      <c r="B10" s="27" t="s">
        <v>32</v>
      </c>
      <c r="C10" s="4"/>
      <c r="D10" s="3">
        <f>'AUGUST 21'!H10:H21</f>
        <v>0</v>
      </c>
      <c r="E10" s="3">
        <v>2000</v>
      </c>
      <c r="F10" s="3">
        <f>C10+D10+E10</f>
        <v>2000</v>
      </c>
      <c r="G10" s="3">
        <v>2000</v>
      </c>
      <c r="H10" s="3">
        <f t="shared" si="1"/>
        <v>0</v>
      </c>
    </row>
    <row r="11" spans="1:9" x14ac:dyDescent="0.25">
      <c r="A11" s="3">
        <v>7</v>
      </c>
      <c r="B11" s="3" t="s">
        <v>33</v>
      </c>
      <c r="C11" s="3"/>
      <c r="D11" s="3">
        <f>'AUGUST 21'!H11:H22</f>
        <v>0</v>
      </c>
      <c r="E11" s="3">
        <v>2000</v>
      </c>
      <c r="F11" s="3">
        <f t="shared" si="0"/>
        <v>2000</v>
      </c>
      <c r="G11" s="3"/>
      <c r="H11" s="3">
        <f t="shared" si="1"/>
        <v>2000</v>
      </c>
    </row>
    <row r="12" spans="1:9" x14ac:dyDescent="0.25">
      <c r="A12" s="3">
        <v>8</v>
      </c>
      <c r="B12" s="3" t="s">
        <v>52</v>
      </c>
      <c r="C12" s="3"/>
      <c r="D12" s="3">
        <f>'AUGUST 21'!H12:H23</f>
        <v>0</v>
      </c>
      <c r="E12" s="3">
        <v>2000</v>
      </c>
      <c r="F12" s="3">
        <f t="shared" si="0"/>
        <v>2000</v>
      </c>
      <c r="G12" s="3">
        <v>2000</v>
      </c>
      <c r="H12" s="3">
        <f t="shared" si="1"/>
        <v>0</v>
      </c>
    </row>
    <row r="13" spans="1:9" x14ac:dyDescent="0.25">
      <c r="A13" s="3">
        <v>9</v>
      </c>
      <c r="B13" s="3" t="s">
        <v>38</v>
      </c>
      <c r="C13" s="3"/>
      <c r="D13" s="3">
        <f>'AUGUST 21'!H13:H24</f>
        <v>0</v>
      </c>
      <c r="E13" s="3">
        <v>2000</v>
      </c>
      <c r="F13" s="3">
        <f t="shared" si="0"/>
        <v>2000</v>
      </c>
      <c r="G13" s="3">
        <v>2000</v>
      </c>
      <c r="H13" s="3">
        <f t="shared" si="1"/>
        <v>0</v>
      </c>
    </row>
    <row r="14" spans="1:9" x14ac:dyDescent="0.25">
      <c r="A14" s="3">
        <v>10</v>
      </c>
      <c r="B14" s="3" t="s">
        <v>37</v>
      </c>
      <c r="C14" s="3"/>
      <c r="D14" s="3">
        <f>'AUGUST 21'!H14:H25</f>
        <v>1000</v>
      </c>
      <c r="E14" s="3">
        <v>2000</v>
      </c>
      <c r="F14" s="3">
        <f t="shared" si="0"/>
        <v>3000</v>
      </c>
      <c r="G14" s="3">
        <f>800+200</f>
        <v>1000</v>
      </c>
      <c r="H14" s="3">
        <f t="shared" si="1"/>
        <v>2000</v>
      </c>
    </row>
    <row r="15" spans="1:9" x14ac:dyDescent="0.25">
      <c r="A15" s="3">
        <v>11</v>
      </c>
      <c r="B15" s="3" t="s">
        <v>47</v>
      </c>
      <c r="C15" s="3"/>
      <c r="D15" s="3">
        <f>'AUGUST 21'!H15:H26</f>
        <v>0</v>
      </c>
      <c r="E15" s="3">
        <v>2000</v>
      </c>
      <c r="F15" s="3">
        <f t="shared" si="0"/>
        <v>2000</v>
      </c>
      <c r="G15" s="3">
        <f>2000</f>
        <v>2000</v>
      </c>
      <c r="H15" s="3">
        <f t="shared" si="1"/>
        <v>0</v>
      </c>
    </row>
    <row r="16" spans="1:9" x14ac:dyDescent="0.25">
      <c r="A16" s="3">
        <v>12</v>
      </c>
      <c r="B16" s="3"/>
      <c r="C16" s="3"/>
      <c r="D16" s="3">
        <f>'AUGUST 21'!H16:H27</f>
        <v>0</v>
      </c>
      <c r="E16" s="3"/>
      <c r="F16" s="3">
        <f t="shared" si="0"/>
        <v>0</v>
      </c>
      <c r="G16" s="3"/>
      <c r="H16" s="3">
        <f t="shared" si="1"/>
        <v>0</v>
      </c>
      <c r="I16" t="s">
        <v>56</v>
      </c>
    </row>
    <row r="17" spans="1:11" x14ac:dyDescent="0.25">
      <c r="A17" s="3">
        <v>13</v>
      </c>
      <c r="B17" s="30" t="s">
        <v>36</v>
      </c>
      <c r="C17" s="30"/>
      <c r="D17" s="3"/>
      <c r="E17" s="3">
        <v>2500</v>
      </c>
      <c r="F17" s="3">
        <f t="shared" si="0"/>
        <v>2500</v>
      </c>
      <c r="G17" s="3">
        <f>2500</f>
        <v>2500</v>
      </c>
      <c r="H17" s="3">
        <f t="shared" si="1"/>
        <v>0</v>
      </c>
    </row>
    <row r="18" spans="1:11" x14ac:dyDescent="0.25">
      <c r="A18" s="3"/>
      <c r="B18" s="2" t="s">
        <v>9</v>
      </c>
      <c r="C18" s="2">
        <f t="shared" ref="C18:H18" si="2">SUM(C5:C17)</f>
        <v>0</v>
      </c>
      <c r="D18" s="3">
        <f>SUM(D5:D17)</f>
        <v>1000</v>
      </c>
      <c r="E18" s="2">
        <f>SUM(E5:E17)</f>
        <v>25000</v>
      </c>
      <c r="F18" s="2">
        <f t="shared" si="2"/>
        <v>26000</v>
      </c>
      <c r="G18" s="2">
        <f t="shared" si="2"/>
        <v>22000</v>
      </c>
      <c r="H18" s="2">
        <f t="shared" si="2"/>
        <v>4000</v>
      </c>
    </row>
    <row r="19" spans="1:11" x14ac:dyDescent="0.25">
      <c r="A19" s="5"/>
      <c r="B19" s="6"/>
      <c r="C19" s="6"/>
      <c r="D19" s="3"/>
      <c r="E19" s="6" t="s">
        <v>9</v>
      </c>
      <c r="F19" s="6"/>
      <c r="G19" s="6"/>
      <c r="H19" s="7"/>
    </row>
    <row r="20" spans="1:11" x14ac:dyDescent="0.25">
      <c r="B20" s="8" t="s">
        <v>10</v>
      </c>
      <c r="C20" s="8"/>
      <c r="D20" s="9"/>
      <c r="E20" s="10"/>
      <c r="F20" s="11"/>
      <c r="G20" s="12"/>
      <c r="H20" s="13"/>
      <c r="I20" s="12"/>
      <c r="J20" s="8"/>
      <c r="K20" s="14"/>
    </row>
    <row r="21" spans="1:11" x14ac:dyDescent="0.25">
      <c r="B21" s="15" t="s">
        <v>11</v>
      </c>
      <c r="C21" s="15"/>
      <c r="D21" s="15"/>
      <c r="E21" s="15"/>
      <c r="F21" s="16"/>
      <c r="G21" s="15" t="s">
        <v>7</v>
      </c>
      <c r="H21" s="8"/>
      <c r="I21" s="8"/>
      <c r="J21" s="8"/>
      <c r="K21" s="14"/>
    </row>
    <row r="22" spans="1:11" x14ac:dyDescent="0.25">
      <c r="B22" s="17" t="s">
        <v>12</v>
      </c>
      <c r="C22" s="17"/>
      <c r="D22" s="17" t="s">
        <v>13</v>
      </c>
      <c r="E22" s="17" t="s">
        <v>14</v>
      </c>
      <c r="F22" s="17" t="s">
        <v>15</v>
      </c>
      <c r="G22" s="17" t="s">
        <v>12</v>
      </c>
      <c r="H22" s="17" t="s">
        <v>13</v>
      </c>
      <c r="I22" s="17" t="s">
        <v>14</v>
      </c>
      <c r="J22" s="17" t="s">
        <v>15</v>
      </c>
    </row>
    <row r="23" spans="1:11" x14ac:dyDescent="0.25">
      <c r="B23" s="18" t="s">
        <v>54</v>
      </c>
      <c r="C23" s="18"/>
      <c r="D23" s="19">
        <f>E18</f>
        <v>25000</v>
      </c>
      <c r="E23" s="18"/>
      <c r="F23" s="18"/>
      <c r="G23" s="18" t="s">
        <v>54</v>
      </c>
      <c r="H23" s="19">
        <f>G18</f>
        <v>22000</v>
      </c>
      <c r="I23" s="18"/>
      <c r="J23" s="18"/>
      <c r="K23" s="14"/>
    </row>
    <row r="24" spans="1:11" x14ac:dyDescent="0.25">
      <c r="B24" s="18" t="s">
        <v>4</v>
      </c>
      <c r="C24" s="18"/>
      <c r="D24" s="19">
        <f>'JULY 21'!F33</f>
        <v>0</v>
      </c>
      <c r="E24" s="18"/>
      <c r="F24" s="18"/>
      <c r="G24" s="18" t="s">
        <v>4</v>
      </c>
      <c r="H24" s="19">
        <f>'AUGUST 21'!J33</f>
        <v>-1000</v>
      </c>
      <c r="I24" s="18"/>
      <c r="J24" s="18"/>
      <c r="K24" s="14"/>
    </row>
    <row r="25" spans="1:11" x14ac:dyDescent="0.25">
      <c r="B25" s="20" t="s">
        <v>3</v>
      </c>
      <c r="I25" s="18"/>
      <c r="J25" s="18"/>
    </row>
    <row r="26" spans="1:11" x14ac:dyDescent="0.25">
      <c r="B26" s="18" t="s">
        <v>16</v>
      </c>
      <c r="C26" s="18"/>
      <c r="D26" s="21">
        <v>0.1</v>
      </c>
      <c r="E26" s="19">
        <f>D23*D26</f>
        <v>2500</v>
      </c>
      <c r="F26" s="18"/>
      <c r="G26" s="18" t="s">
        <v>16</v>
      </c>
      <c r="H26" s="21">
        <v>0.1</v>
      </c>
      <c r="I26" s="19">
        <f>E26</f>
        <v>2500</v>
      </c>
      <c r="J26" s="18"/>
    </row>
    <row r="27" spans="1:11" x14ac:dyDescent="0.25">
      <c r="B27" s="17" t="s">
        <v>17</v>
      </c>
      <c r="D27" s="19"/>
      <c r="E27" s="17"/>
      <c r="F27" s="17"/>
      <c r="G27" s="17" t="s">
        <v>17</v>
      </c>
      <c r="H27" s="22"/>
      <c r="I27" s="17"/>
      <c r="J27" s="17"/>
    </row>
    <row r="28" spans="1:11" x14ac:dyDescent="0.25">
      <c r="B28" s="23" t="s">
        <v>40</v>
      </c>
      <c r="C28" s="21"/>
      <c r="D28" s="18"/>
      <c r="E28" s="18">
        <v>15000</v>
      </c>
      <c r="F28" s="18"/>
      <c r="G28" s="23" t="s">
        <v>40</v>
      </c>
      <c r="H28" s="21"/>
      <c r="I28" s="18">
        <v>15000</v>
      </c>
      <c r="J28" s="18"/>
    </row>
    <row r="29" spans="1:11" x14ac:dyDescent="0.25">
      <c r="B29" s="24" t="s">
        <v>60</v>
      </c>
      <c r="C29" s="24"/>
      <c r="D29" s="18"/>
      <c r="E29" s="18">
        <v>2000</v>
      </c>
      <c r="F29" s="18"/>
      <c r="G29" s="24" t="s">
        <v>60</v>
      </c>
      <c r="H29" s="24"/>
      <c r="I29" s="18">
        <v>2000</v>
      </c>
      <c r="J29" s="18"/>
    </row>
    <row r="30" spans="1:11" x14ac:dyDescent="0.25">
      <c r="B30" s="24" t="s">
        <v>57</v>
      </c>
      <c r="C30" s="24"/>
      <c r="D30" s="18"/>
      <c r="E30" s="18">
        <v>5500</v>
      </c>
      <c r="F30" s="18"/>
      <c r="G30" s="24" t="s">
        <v>57</v>
      </c>
      <c r="H30" s="24"/>
      <c r="I30" s="18">
        <v>5500</v>
      </c>
      <c r="J30" s="18"/>
    </row>
    <row r="31" spans="1:11" x14ac:dyDescent="0.25">
      <c r="B31" s="24"/>
      <c r="C31" s="24"/>
      <c r="D31" s="18"/>
      <c r="E31" s="18"/>
      <c r="F31" s="18"/>
      <c r="G31" s="24"/>
      <c r="H31" s="24"/>
      <c r="I31" s="18"/>
      <c r="J31" s="18"/>
    </row>
    <row r="32" spans="1:11" x14ac:dyDescent="0.25">
      <c r="B32" s="25"/>
      <c r="C32" s="25"/>
      <c r="D32" s="18"/>
      <c r="E32" s="18"/>
      <c r="F32" s="18"/>
      <c r="H32" s="24"/>
      <c r="I32" s="26"/>
      <c r="J32" s="18"/>
    </row>
    <row r="33" spans="2:11" x14ac:dyDescent="0.25">
      <c r="B33" s="24"/>
      <c r="C33" s="24"/>
      <c r="D33" s="18"/>
      <c r="E33" s="26"/>
      <c r="F33" s="18"/>
      <c r="G33" s="18"/>
      <c r="H33" s="18"/>
      <c r="I33" s="18"/>
      <c r="J33" s="18"/>
    </row>
    <row r="34" spans="2:11" x14ac:dyDescent="0.25">
      <c r="B34" s="17" t="s">
        <v>18</v>
      </c>
      <c r="C34" s="17"/>
      <c r="D34" s="22">
        <f>D23+D24+D25-E26</f>
        <v>22500</v>
      </c>
      <c r="E34" s="22">
        <f>SUM(E28:E33)</f>
        <v>22500</v>
      </c>
      <c r="F34" s="22">
        <f>D34-E34</f>
        <v>0</v>
      </c>
      <c r="G34" s="17" t="s">
        <v>18</v>
      </c>
      <c r="H34" s="22">
        <f>H23+H24-I26</f>
        <v>18500</v>
      </c>
      <c r="I34" s="22">
        <f>SUM(I28:I33)</f>
        <v>22500</v>
      </c>
      <c r="J34" s="22">
        <f>H34-I34</f>
        <v>-4000</v>
      </c>
    </row>
    <row r="36" spans="2:11" x14ac:dyDescent="0.25">
      <c r="B36" t="s">
        <v>19</v>
      </c>
      <c r="E36" t="s">
        <v>20</v>
      </c>
      <c r="H36" t="s">
        <v>21</v>
      </c>
      <c r="K36" s="14"/>
    </row>
    <row r="37" spans="2:11" x14ac:dyDescent="0.25">
      <c r="K37" s="14"/>
    </row>
    <row r="38" spans="2:11" x14ac:dyDescent="0.25">
      <c r="B38" t="s">
        <v>22</v>
      </c>
      <c r="E38" t="s">
        <v>23</v>
      </c>
      <c r="H38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G12" sqref="G12"/>
    </sheetView>
  </sheetViews>
  <sheetFormatPr defaultRowHeight="15" x14ac:dyDescent="0.25"/>
  <cols>
    <col min="2" max="2" width="20.42578125" customWidth="1"/>
  </cols>
  <sheetData>
    <row r="1" spans="1:8" x14ac:dyDescent="0.25">
      <c r="C1" s="1"/>
      <c r="D1" s="1" t="s">
        <v>27</v>
      </c>
      <c r="E1" s="1"/>
      <c r="F1" s="1"/>
      <c r="G1" s="1"/>
      <c r="H1" s="1"/>
    </row>
    <row r="2" spans="1:8" x14ac:dyDescent="0.25">
      <c r="A2" s="1"/>
      <c r="C2" s="1"/>
      <c r="D2" s="1" t="s">
        <v>0</v>
      </c>
      <c r="E2" s="1"/>
      <c r="F2" s="1"/>
      <c r="G2" s="1"/>
      <c r="H2" s="1"/>
    </row>
    <row r="3" spans="1:8" x14ac:dyDescent="0.25">
      <c r="A3" s="1"/>
      <c r="B3" s="1"/>
      <c r="C3" s="1"/>
      <c r="D3" s="1" t="s">
        <v>58</v>
      </c>
      <c r="E3" s="1"/>
      <c r="F3" s="1"/>
      <c r="G3" s="1"/>
      <c r="H3" s="1"/>
    </row>
    <row r="4" spans="1:8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 x14ac:dyDescent="0.25">
      <c r="A5" s="3">
        <v>1</v>
      </c>
      <c r="B5" s="3" t="s">
        <v>28</v>
      </c>
      <c r="C5" s="3"/>
      <c r="D5" s="3">
        <f>'SEPT 21'!H5:H18</f>
        <v>0</v>
      </c>
      <c r="E5" s="3">
        <v>2500</v>
      </c>
      <c r="F5" s="3">
        <f>C5+D5+E5</f>
        <v>2500</v>
      </c>
      <c r="G5" s="3">
        <v>2500</v>
      </c>
      <c r="H5" s="3">
        <f>F5-G5</f>
        <v>0</v>
      </c>
    </row>
    <row r="6" spans="1:8" x14ac:dyDescent="0.25">
      <c r="A6" s="3">
        <v>2</v>
      </c>
      <c r="B6" s="3" t="s">
        <v>29</v>
      </c>
      <c r="C6" s="3"/>
      <c r="D6" s="3">
        <f>'SEPT 21'!H6:H19</f>
        <v>0</v>
      </c>
      <c r="E6" s="3">
        <v>2000</v>
      </c>
      <c r="F6" s="3">
        <f t="shared" ref="F6:F17" si="0">C6+D6+E6</f>
        <v>2000</v>
      </c>
      <c r="G6" s="3">
        <v>2000</v>
      </c>
      <c r="H6" s="3">
        <f>F6-G6</f>
        <v>0</v>
      </c>
    </row>
    <row r="7" spans="1:8" x14ac:dyDescent="0.25">
      <c r="A7" s="3">
        <v>3</v>
      </c>
      <c r="B7" s="18" t="s">
        <v>39</v>
      </c>
      <c r="C7" s="3"/>
      <c r="D7" s="3">
        <f>'SEPT 21'!H7:H20</f>
        <v>0</v>
      </c>
      <c r="E7" s="3">
        <v>2000</v>
      </c>
      <c r="F7" s="3">
        <f t="shared" si="0"/>
        <v>2000</v>
      </c>
      <c r="G7" s="3">
        <f>1500</f>
        <v>1500</v>
      </c>
      <c r="H7" s="3">
        <f>F7-G7</f>
        <v>500</v>
      </c>
    </row>
    <row r="8" spans="1:8" x14ac:dyDescent="0.25">
      <c r="A8" s="3">
        <v>4</v>
      </c>
      <c r="B8" s="3" t="s">
        <v>30</v>
      </c>
      <c r="C8" s="3"/>
      <c r="D8" s="3">
        <f>'SEPT 21'!H8:H21</f>
        <v>0</v>
      </c>
      <c r="E8" s="3">
        <v>2000</v>
      </c>
      <c r="F8" s="3">
        <f t="shared" si="0"/>
        <v>2000</v>
      </c>
      <c r="G8" s="3">
        <v>2000</v>
      </c>
      <c r="H8" s="3">
        <f>F8-G8</f>
        <v>0</v>
      </c>
    </row>
    <row r="9" spans="1:8" x14ac:dyDescent="0.25">
      <c r="A9" s="3">
        <v>5</v>
      </c>
      <c r="B9" s="3" t="s">
        <v>31</v>
      </c>
      <c r="C9" s="3"/>
      <c r="D9" s="3">
        <f>'SEPT 21'!H9:H22</f>
        <v>0</v>
      </c>
      <c r="E9" s="3">
        <v>2000</v>
      </c>
      <c r="F9" s="3">
        <f t="shared" si="0"/>
        <v>2000</v>
      </c>
      <c r="G9" s="3">
        <v>2000</v>
      </c>
      <c r="H9" s="3">
        <f t="shared" ref="H9:H17" si="1">F9-G9</f>
        <v>0</v>
      </c>
    </row>
    <row r="10" spans="1:8" x14ac:dyDescent="0.25">
      <c r="A10" s="3">
        <v>6</v>
      </c>
      <c r="B10" s="27" t="s">
        <v>32</v>
      </c>
      <c r="C10" s="4"/>
      <c r="D10" s="3">
        <f>'SEPT 21'!H10:H23</f>
        <v>0</v>
      </c>
      <c r="E10" s="3">
        <v>2000</v>
      </c>
      <c r="F10" s="3">
        <f>C10+D10+E10</f>
        <v>2000</v>
      </c>
      <c r="G10" s="3">
        <v>2000</v>
      </c>
      <c r="H10" s="3">
        <f t="shared" si="1"/>
        <v>0</v>
      </c>
    </row>
    <row r="11" spans="1:8" x14ac:dyDescent="0.25">
      <c r="A11" s="3">
        <v>7</v>
      </c>
      <c r="B11" s="3" t="s">
        <v>33</v>
      </c>
      <c r="C11" s="3"/>
      <c r="D11" s="3">
        <f>'SEPT 21'!H11:H24</f>
        <v>2000</v>
      </c>
      <c r="E11" s="3">
        <v>2000</v>
      </c>
      <c r="F11" s="3">
        <f t="shared" si="0"/>
        <v>4000</v>
      </c>
      <c r="G11" s="3">
        <f>3000</f>
        <v>3000</v>
      </c>
      <c r="H11" s="3">
        <f t="shared" si="1"/>
        <v>1000</v>
      </c>
    </row>
    <row r="12" spans="1:8" x14ac:dyDescent="0.25">
      <c r="A12" s="3">
        <v>8</v>
      </c>
      <c r="B12" s="3" t="s">
        <v>52</v>
      </c>
      <c r="C12" s="3"/>
      <c r="D12" s="3">
        <f>'SEPT 21'!H12:H25</f>
        <v>0</v>
      </c>
      <c r="E12" s="3">
        <v>2000</v>
      </c>
      <c r="F12" s="3">
        <f t="shared" si="0"/>
        <v>2000</v>
      </c>
      <c r="G12" s="3"/>
      <c r="H12" s="3">
        <f t="shared" si="1"/>
        <v>2000</v>
      </c>
    </row>
    <row r="13" spans="1:8" x14ac:dyDescent="0.25">
      <c r="A13" s="3">
        <v>9</v>
      </c>
      <c r="B13" s="3" t="s">
        <v>38</v>
      </c>
      <c r="C13" s="3"/>
      <c r="D13" s="3">
        <f>'SEPT 21'!H13:H26</f>
        <v>0</v>
      </c>
      <c r="E13" s="3">
        <v>2000</v>
      </c>
      <c r="F13" s="3">
        <f t="shared" si="0"/>
        <v>2000</v>
      </c>
      <c r="G13" s="3"/>
      <c r="H13" s="3">
        <f t="shared" si="1"/>
        <v>2000</v>
      </c>
    </row>
    <row r="14" spans="1:8" x14ac:dyDescent="0.25">
      <c r="A14" s="3">
        <v>10</v>
      </c>
      <c r="B14" s="3" t="s">
        <v>37</v>
      </c>
      <c r="C14" s="3"/>
      <c r="D14" s="3">
        <f>'SEPT 21'!H14:H27</f>
        <v>2000</v>
      </c>
      <c r="E14" s="3">
        <v>2000</v>
      </c>
      <c r="F14" s="3">
        <f t="shared" si="0"/>
        <v>4000</v>
      </c>
      <c r="G14" s="3">
        <f>1550+2030</f>
        <v>3580</v>
      </c>
      <c r="H14" s="3">
        <f t="shared" si="1"/>
        <v>420</v>
      </c>
    </row>
    <row r="15" spans="1:8" x14ac:dyDescent="0.25">
      <c r="A15" s="3">
        <v>11</v>
      </c>
      <c r="B15" s="3" t="s">
        <v>47</v>
      </c>
      <c r="C15" s="3"/>
      <c r="D15" s="3">
        <f>'SEPT 21'!H15:H28</f>
        <v>0</v>
      </c>
      <c r="E15" s="3">
        <v>2000</v>
      </c>
      <c r="F15" s="3">
        <f t="shared" si="0"/>
        <v>2000</v>
      </c>
      <c r="G15" s="3">
        <v>2000</v>
      </c>
      <c r="H15" s="3">
        <f t="shared" si="1"/>
        <v>0</v>
      </c>
    </row>
    <row r="16" spans="1:8" x14ac:dyDescent="0.25">
      <c r="A16" s="3">
        <v>12</v>
      </c>
      <c r="B16" s="3" t="s">
        <v>62</v>
      </c>
      <c r="C16" s="3"/>
      <c r="D16" s="3">
        <f>'SEPT 21'!H16:H29</f>
        <v>0</v>
      </c>
      <c r="E16" s="3">
        <v>2000</v>
      </c>
      <c r="F16" s="3">
        <f t="shared" si="0"/>
        <v>2000</v>
      </c>
      <c r="G16" s="3">
        <v>2000</v>
      </c>
      <c r="H16" s="3">
        <f t="shared" si="1"/>
        <v>0</v>
      </c>
    </row>
    <row r="17" spans="1:12" x14ac:dyDescent="0.25">
      <c r="A17" s="3">
        <v>13</v>
      </c>
      <c r="B17" s="30" t="s">
        <v>36</v>
      </c>
      <c r="C17" s="30"/>
      <c r="D17" s="3">
        <f>'SEPT 21'!H17:H30</f>
        <v>0</v>
      </c>
      <c r="E17" s="3">
        <v>2500</v>
      </c>
      <c r="F17" s="3">
        <f t="shared" si="0"/>
        <v>2500</v>
      </c>
      <c r="G17" s="3">
        <v>2500</v>
      </c>
      <c r="H17" s="3">
        <f t="shared" si="1"/>
        <v>0</v>
      </c>
    </row>
    <row r="18" spans="1:12" x14ac:dyDescent="0.25">
      <c r="A18" s="3"/>
      <c r="B18" s="2" t="s">
        <v>9</v>
      </c>
      <c r="C18" s="2">
        <f t="shared" ref="C18:H18" si="2">SUM(C5:C17)</f>
        <v>0</v>
      </c>
      <c r="D18" s="3">
        <f>'SEPT 21'!H18:H31</f>
        <v>4000</v>
      </c>
      <c r="E18" s="2">
        <f>SUM(E5:E17)</f>
        <v>27000</v>
      </c>
      <c r="F18" s="2">
        <f t="shared" si="2"/>
        <v>31000</v>
      </c>
      <c r="G18" s="2">
        <f t="shared" si="2"/>
        <v>25080</v>
      </c>
      <c r="H18" s="2">
        <f t="shared" si="2"/>
        <v>5920</v>
      </c>
    </row>
    <row r="19" spans="1:12" x14ac:dyDescent="0.25">
      <c r="A19" s="5"/>
      <c r="B19" s="6"/>
      <c r="C19" s="6"/>
      <c r="D19" s="3"/>
      <c r="E19" s="6" t="s">
        <v>9</v>
      </c>
      <c r="F19" s="6"/>
      <c r="G19" s="6"/>
      <c r="H19" s="7"/>
    </row>
    <row r="20" spans="1:12" x14ac:dyDescent="0.25">
      <c r="B20" s="8" t="s">
        <v>10</v>
      </c>
      <c r="C20" s="8"/>
      <c r="D20" s="9"/>
      <c r="E20" s="10"/>
      <c r="F20" s="11"/>
      <c r="G20" s="12"/>
      <c r="H20" s="13"/>
      <c r="I20" s="12"/>
      <c r="J20" s="8"/>
      <c r="K20" s="14"/>
    </row>
    <row r="21" spans="1:12" x14ac:dyDescent="0.25">
      <c r="B21" s="15" t="s">
        <v>11</v>
      </c>
      <c r="C21" s="15"/>
      <c r="D21" s="15"/>
      <c r="E21" s="15"/>
      <c r="F21" s="16"/>
      <c r="G21" s="15" t="s">
        <v>7</v>
      </c>
      <c r="H21" s="8"/>
      <c r="I21" s="8"/>
      <c r="J21" s="8"/>
      <c r="K21" s="14"/>
    </row>
    <row r="22" spans="1:12" x14ac:dyDescent="0.25">
      <c r="B22" s="17" t="s">
        <v>12</v>
      </c>
      <c r="C22" s="17"/>
      <c r="D22" s="17" t="s">
        <v>13</v>
      </c>
      <c r="E22" s="17" t="s">
        <v>14</v>
      </c>
      <c r="F22" s="17" t="s">
        <v>15</v>
      </c>
      <c r="G22" s="17" t="s">
        <v>12</v>
      </c>
      <c r="H22" s="17" t="s">
        <v>13</v>
      </c>
      <c r="I22" s="17" t="s">
        <v>14</v>
      </c>
      <c r="J22" s="17" t="s">
        <v>15</v>
      </c>
    </row>
    <row r="23" spans="1:12" x14ac:dyDescent="0.25">
      <c r="B23" s="18" t="s">
        <v>59</v>
      </c>
      <c r="C23" s="18"/>
      <c r="D23" s="19">
        <f>E18</f>
        <v>27000</v>
      </c>
      <c r="E23" s="18"/>
      <c r="F23" s="18"/>
      <c r="G23" s="18" t="s">
        <v>59</v>
      </c>
      <c r="H23" s="19">
        <f>G18</f>
        <v>25080</v>
      </c>
      <c r="I23" s="18"/>
      <c r="J23" s="18"/>
      <c r="K23" s="14"/>
    </row>
    <row r="24" spans="1:12" x14ac:dyDescent="0.25">
      <c r="B24" s="18" t="s">
        <v>4</v>
      </c>
      <c r="C24" s="18"/>
      <c r="D24" s="19">
        <f>'SEPT 21'!F34</f>
        <v>0</v>
      </c>
      <c r="E24" s="18"/>
      <c r="F24" s="18"/>
      <c r="G24" s="18" t="s">
        <v>4</v>
      </c>
      <c r="H24" s="19">
        <f>'SEPT 21'!J34</f>
        <v>-4000</v>
      </c>
      <c r="I24" s="18"/>
      <c r="J24" s="18"/>
      <c r="K24" s="14"/>
    </row>
    <row r="25" spans="1:12" x14ac:dyDescent="0.25">
      <c r="B25" s="20" t="s">
        <v>3</v>
      </c>
      <c r="I25" s="18"/>
      <c r="J25" s="18"/>
    </row>
    <row r="26" spans="1:12" x14ac:dyDescent="0.25">
      <c r="B26" s="18" t="s">
        <v>16</v>
      </c>
      <c r="C26" s="18"/>
      <c r="D26" s="21">
        <v>0.1</v>
      </c>
      <c r="E26" s="19">
        <f>D23*D26</f>
        <v>2700</v>
      </c>
      <c r="F26" s="18"/>
      <c r="G26" s="18" t="s">
        <v>16</v>
      </c>
      <c r="H26" s="21">
        <v>0.1</v>
      </c>
      <c r="I26" s="19">
        <f>E26</f>
        <v>2700</v>
      </c>
      <c r="J26" s="18"/>
    </row>
    <row r="27" spans="1:12" x14ac:dyDescent="0.25">
      <c r="B27" s="17" t="s">
        <v>17</v>
      </c>
      <c r="D27" s="19"/>
      <c r="E27" s="17"/>
      <c r="F27" s="17"/>
      <c r="G27" s="17" t="s">
        <v>17</v>
      </c>
      <c r="H27" s="22"/>
      <c r="I27" s="17"/>
      <c r="J27" s="17"/>
    </row>
    <row r="28" spans="1:12" x14ac:dyDescent="0.25">
      <c r="B28" s="23" t="s">
        <v>40</v>
      </c>
      <c r="C28" s="21"/>
      <c r="D28" s="18"/>
      <c r="E28" s="18">
        <v>15000</v>
      </c>
      <c r="F28" s="18"/>
      <c r="G28" s="23" t="s">
        <v>40</v>
      </c>
      <c r="H28" s="21"/>
      <c r="I28" s="18">
        <v>15000</v>
      </c>
      <c r="J28" s="18"/>
    </row>
    <row r="29" spans="1:12" x14ac:dyDescent="0.25">
      <c r="B29" s="24" t="s">
        <v>61</v>
      </c>
      <c r="C29" s="24"/>
      <c r="D29" s="18"/>
      <c r="E29" s="18">
        <v>9300</v>
      </c>
      <c r="F29" s="18"/>
      <c r="G29" s="24" t="s">
        <v>61</v>
      </c>
      <c r="H29" s="24"/>
      <c r="I29" s="18">
        <v>9300</v>
      </c>
      <c r="J29" s="18"/>
    </row>
    <row r="30" spans="1:12" x14ac:dyDescent="0.25">
      <c r="B30" s="24"/>
      <c r="C30" s="24"/>
      <c r="D30" s="18"/>
      <c r="E30" s="18"/>
      <c r="F30" s="18"/>
      <c r="G30" s="24"/>
      <c r="H30" s="24"/>
      <c r="I30" s="18"/>
      <c r="J30" s="18"/>
    </row>
    <row r="31" spans="1:12" x14ac:dyDescent="0.25">
      <c r="B31" s="24"/>
      <c r="C31" s="24"/>
      <c r="D31" s="18"/>
      <c r="E31" s="18"/>
      <c r="F31" s="18"/>
      <c r="G31" s="24"/>
      <c r="H31" s="24"/>
      <c r="I31" s="18"/>
      <c r="J31" s="18"/>
    </row>
    <row r="32" spans="1:12" x14ac:dyDescent="0.25">
      <c r="B32" s="25"/>
      <c r="C32" s="25"/>
      <c r="D32" s="18"/>
      <c r="E32" s="18"/>
      <c r="F32" s="18"/>
      <c r="H32" s="24"/>
      <c r="I32" s="26"/>
      <c r="J32" s="18"/>
      <c r="L32" s="14"/>
    </row>
    <row r="33" spans="2:11" x14ac:dyDescent="0.25">
      <c r="B33" s="24"/>
      <c r="C33" s="24"/>
      <c r="D33" s="18"/>
      <c r="E33" s="26"/>
      <c r="F33" s="18"/>
      <c r="G33" s="18"/>
      <c r="H33" s="18"/>
      <c r="I33" s="18"/>
      <c r="J33" s="18"/>
    </row>
    <row r="34" spans="2:11" x14ac:dyDescent="0.25">
      <c r="B34" s="17" t="s">
        <v>18</v>
      </c>
      <c r="C34" s="17"/>
      <c r="D34" s="22">
        <f>D23+D24+D25-E26</f>
        <v>24300</v>
      </c>
      <c r="E34" s="22">
        <f>SUM(E28:E33)</f>
        <v>24300</v>
      </c>
      <c r="F34" s="22">
        <f>D34-E34</f>
        <v>0</v>
      </c>
      <c r="G34" s="17" t="s">
        <v>18</v>
      </c>
      <c r="H34" s="22">
        <f>H23+H24-I26</f>
        <v>18380</v>
      </c>
      <c r="I34" s="22">
        <f>SUM(I28:I33)</f>
        <v>24300</v>
      </c>
      <c r="J34" s="22">
        <f>H34-I34</f>
        <v>-5920</v>
      </c>
    </row>
    <row r="36" spans="2:11" x14ac:dyDescent="0.25">
      <c r="B36" t="s">
        <v>19</v>
      </c>
      <c r="E36" t="s">
        <v>20</v>
      </c>
      <c r="H36" t="s">
        <v>21</v>
      </c>
      <c r="K36" s="14"/>
    </row>
    <row r="37" spans="2:11" x14ac:dyDescent="0.25">
      <c r="K37" s="14"/>
    </row>
    <row r="38" spans="2:11" x14ac:dyDescent="0.25">
      <c r="B38" t="s">
        <v>22</v>
      </c>
      <c r="E38" t="s">
        <v>23</v>
      </c>
      <c r="H38" t="s">
        <v>26</v>
      </c>
    </row>
    <row r="41" spans="2:11" x14ac:dyDescent="0.25">
      <c r="J41">
        <f>15000*5</f>
        <v>75000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L30" sqref="L30"/>
    </sheetView>
  </sheetViews>
  <sheetFormatPr defaultRowHeight="15" x14ac:dyDescent="0.25"/>
  <cols>
    <col min="2" max="2" width="20.42578125" customWidth="1"/>
    <col min="6" max="6" width="15" customWidth="1"/>
  </cols>
  <sheetData>
    <row r="1" spans="1:9" x14ac:dyDescent="0.25">
      <c r="C1" s="1"/>
      <c r="D1" s="1" t="s">
        <v>27</v>
      </c>
      <c r="E1" s="1"/>
      <c r="F1" s="1"/>
      <c r="G1" s="1"/>
      <c r="H1" s="1"/>
    </row>
    <row r="2" spans="1:9" x14ac:dyDescent="0.25">
      <c r="A2" s="1"/>
      <c r="C2" s="1"/>
      <c r="D2" s="1" t="s">
        <v>0</v>
      </c>
      <c r="E2" s="1"/>
      <c r="F2" s="1"/>
      <c r="G2" s="1"/>
      <c r="H2" s="1"/>
    </row>
    <row r="3" spans="1:9" x14ac:dyDescent="0.25">
      <c r="A3" s="1"/>
      <c r="B3" s="1"/>
      <c r="C3" s="1"/>
      <c r="D3" s="1" t="s">
        <v>63</v>
      </c>
      <c r="E3" s="1"/>
      <c r="F3" s="1"/>
      <c r="G3" s="1"/>
      <c r="H3" s="1"/>
    </row>
    <row r="4" spans="1:9" x14ac:dyDescent="0.25">
      <c r="A4" s="2" t="s">
        <v>1</v>
      </c>
      <c r="B4" s="2" t="s">
        <v>2</v>
      </c>
      <c r="C4" s="2" t="s">
        <v>65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9" x14ac:dyDescent="0.25">
      <c r="A5" s="3">
        <v>1</v>
      </c>
      <c r="B5" s="3" t="s">
        <v>28</v>
      </c>
      <c r="C5" s="3">
        <v>100</v>
      </c>
      <c r="D5" s="3">
        <f>'OCTOBER 21'!H5</f>
        <v>0</v>
      </c>
      <c r="E5" s="3">
        <v>2500</v>
      </c>
      <c r="F5" s="3">
        <f>C5+D5+E5</f>
        <v>2600</v>
      </c>
      <c r="G5" s="3"/>
      <c r="H5" s="3">
        <f>F5-G5</f>
        <v>2600</v>
      </c>
    </row>
    <row r="6" spans="1:9" x14ac:dyDescent="0.25">
      <c r="A6" s="3">
        <v>2</v>
      </c>
      <c r="B6" s="3" t="s">
        <v>29</v>
      </c>
      <c r="C6" s="3">
        <v>100</v>
      </c>
      <c r="D6" s="3">
        <f>'OCTOBER 21'!H6</f>
        <v>0</v>
      </c>
      <c r="E6" s="3">
        <v>2000</v>
      </c>
      <c r="F6" s="3">
        <f t="shared" ref="F6:F17" si="0">C6+D6+E6</f>
        <v>2100</v>
      </c>
      <c r="G6" s="3">
        <v>2100</v>
      </c>
      <c r="H6" s="3">
        <f>F6-G6</f>
        <v>0</v>
      </c>
    </row>
    <row r="7" spans="1:9" x14ac:dyDescent="0.25">
      <c r="A7" s="3">
        <v>3</v>
      </c>
      <c r="B7" s="18" t="s">
        <v>39</v>
      </c>
      <c r="C7" s="3">
        <v>100</v>
      </c>
      <c r="D7" s="3">
        <f>'OCTOBER 21'!H7</f>
        <v>500</v>
      </c>
      <c r="E7" s="3">
        <v>2000</v>
      </c>
      <c r="F7" s="3">
        <f t="shared" si="0"/>
        <v>2600</v>
      </c>
      <c r="G7" s="3">
        <v>2000</v>
      </c>
      <c r="H7" s="3">
        <f>F7-G7</f>
        <v>600</v>
      </c>
    </row>
    <row r="8" spans="1:9" x14ac:dyDescent="0.25">
      <c r="A8" s="3">
        <v>4</v>
      </c>
      <c r="B8" s="3" t="s">
        <v>30</v>
      </c>
      <c r="C8" s="3">
        <v>100</v>
      </c>
      <c r="D8" s="3">
        <f>'OCTOBER 21'!H8</f>
        <v>0</v>
      </c>
      <c r="E8" s="3">
        <v>2000</v>
      </c>
      <c r="F8" s="3">
        <f t="shared" si="0"/>
        <v>2100</v>
      </c>
      <c r="G8" s="3">
        <v>2100</v>
      </c>
      <c r="H8" s="3">
        <f>F8-G8</f>
        <v>0</v>
      </c>
    </row>
    <row r="9" spans="1:9" x14ac:dyDescent="0.25">
      <c r="A9" s="3">
        <v>5</v>
      </c>
      <c r="B9" s="3" t="s">
        <v>31</v>
      </c>
      <c r="C9" s="3">
        <v>100</v>
      </c>
      <c r="D9" s="3">
        <f>'OCTOBER 21'!H9</f>
        <v>0</v>
      </c>
      <c r="E9" s="3">
        <v>2000</v>
      </c>
      <c r="F9" s="3">
        <f t="shared" si="0"/>
        <v>2100</v>
      </c>
      <c r="G9" s="3"/>
      <c r="H9" s="3">
        <f t="shared" ref="H9:H17" si="1">F9-G9</f>
        <v>2100</v>
      </c>
      <c r="I9" t="s">
        <v>71</v>
      </c>
    </row>
    <row r="10" spans="1:9" x14ac:dyDescent="0.25">
      <c r="A10" s="3">
        <v>6</v>
      </c>
      <c r="B10" s="27" t="s">
        <v>32</v>
      </c>
      <c r="C10" s="3">
        <v>100</v>
      </c>
      <c r="D10" s="3">
        <f>'OCTOBER 21'!H10</f>
        <v>0</v>
      </c>
      <c r="E10" s="3">
        <v>2000</v>
      </c>
      <c r="F10" s="3">
        <f>C10+D10+E10</f>
        <v>2100</v>
      </c>
      <c r="G10" s="3">
        <f>2000</f>
        <v>2000</v>
      </c>
      <c r="H10" s="3">
        <f t="shared" si="1"/>
        <v>100</v>
      </c>
    </row>
    <row r="11" spans="1:9" x14ac:dyDescent="0.25">
      <c r="A11" s="3">
        <v>7</v>
      </c>
      <c r="B11" s="3" t="s">
        <v>33</v>
      </c>
      <c r="C11" s="3">
        <v>100</v>
      </c>
      <c r="D11" s="3">
        <f>'OCTOBER 21'!H11</f>
        <v>1000</v>
      </c>
      <c r="E11" s="3">
        <v>2000</v>
      </c>
      <c r="F11" s="3">
        <f t="shared" si="0"/>
        <v>3100</v>
      </c>
      <c r="G11" s="3">
        <v>3000</v>
      </c>
      <c r="H11" s="3">
        <f t="shared" si="1"/>
        <v>100</v>
      </c>
    </row>
    <row r="12" spans="1:9" x14ac:dyDescent="0.25">
      <c r="A12" s="3">
        <v>8</v>
      </c>
      <c r="B12" s="3" t="s">
        <v>66</v>
      </c>
      <c r="C12" s="3">
        <v>100</v>
      </c>
      <c r="D12" s="3">
        <f>'OCTOBER 21'!H12</f>
        <v>2000</v>
      </c>
      <c r="E12" s="3">
        <v>2000</v>
      </c>
      <c r="F12" s="3">
        <f t="shared" si="0"/>
        <v>4100</v>
      </c>
      <c r="G12" s="3">
        <f>2100</f>
        <v>2100</v>
      </c>
      <c r="H12" s="3">
        <f t="shared" si="1"/>
        <v>2000</v>
      </c>
      <c r="I12" t="s">
        <v>56</v>
      </c>
    </row>
    <row r="13" spans="1:9" x14ac:dyDescent="0.25">
      <c r="A13" s="3">
        <v>9</v>
      </c>
      <c r="B13" s="3" t="s">
        <v>67</v>
      </c>
      <c r="C13" s="3">
        <v>100</v>
      </c>
      <c r="D13" s="3">
        <f>'OCTOBER 21'!H13</f>
        <v>2000</v>
      </c>
      <c r="E13" s="3">
        <v>2000</v>
      </c>
      <c r="F13" s="3">
        <f t="shared" si="0"/>
        <v>4100</v>
      </c>
      <c r="G13" s="3">
        <f>2100</f>
        <v>2100</v>
      </c>
      <c r="H13" s="3">
        <f t="shared" si="1"/>
        <v>2000</v>
      </c>
      <c r="I13" t="s">
        <v>56</v>
      </c>
    </row>
    <row r="14" spans="1:9" x14ac:dyDescent="0.25">
      <c r="A14" s="3">
        <v>10</v>
      </c>
      <c r="B14" s="3" t="s">
        <v>37</v>
      </c>
      <c r="C14" s="3">
        <v>100</v>
      </c>
      <c r="D14" s="3">
        <f>'OCTOBER 21'!H14</f>
        <v>420</v>
      </c>
      <c r="E14" s="3">
        <v>2000</v>
      </c>
      <c r="F14" s="3">
        <f t="shared" si="0"/>
        <v>2520</v>
      </c>
      <c r="G14" s="3">
        <f>2200</f>
        <v>2200</v>
      </c>
      <c r="H14" s="3">
        <f t="shared" si="1"/>
        <v>320</v>
      </c>
    </row>
    <row r="15" spans="1:9" x14ac:dyDescent="0.25">
      <c r="A15" s="3">
        <v>11</v>
      </c>
      <c r="B15" s="3" t="s">
        <v>47</v>
      </c>
      <c r="C15" s="3">
        <v>100</v>
      </c>
      <c r="D15" s="3">
        <f>'OCTOBER 21'!H15</f>
        <v>0</v>
      </c>
      <c r="E15" s="3">
        <v>2000</v>
      </c>
      <c r="F15" s="3">
        <f t="shared" si="0"/>
        <v>2100</v>
      </c>
      <c r="G15" s="3">
        <v>2000</v>
      </c>
      <c r="H15" s="3">
        <f t="shared" si="1"/>
        <v>100</v>
      </c>
    </row>
    <row r="16" spans="1:9" x14ac:dyDescent="0.25">
      <c r="A16" s="3">
        <v>12</v>
      </c>
      <c r="B16" s="3" t="s">
        <v>62</v>
      </c>
      <c r="C16" s="3">
        <v>100</v>
      </c>
      <c r="D16" s="3">
        <f>'OCTOBER 21'!H16</f>
        <v>0</v>
      </c>
      <c r="E16" s="3">
        <v>2000</v>
      </c>
      <c r="F16" s="3">
        <f t="shared" si="0"/>
        <v>2100</v>
      </c>
      <c r="G16" s="3">
        <v>2100</v>
      </c>
      <c r="H16" s="3">
        <f t="shared" si="1"/>
        <v>0</v>
      </c>
    </row>
    <row r="17" spans="1:12" x14ac:dyDescent="0.25">
      <c r="A17" s="3">
        <v>13</v>
      </c>
      <c r="B17" s="30" t="s">
        <v>36</v>
      </c>
      <c r="C17" s="3">
        <v>100</v>
      </c>
      <c r="D17" s="3">
        <f>'OCTOBER 21'!H17</f>
        <v>0</v>
      </c>
      <c r="E17" s="3">
        <v>2500</v>
      </c>
      <c r="F17" s="3">
        <f t="shared" si="0"/>
        <v>2600</v>
      </c>
      <c r="G17" s="3">
        <v>2500</v>
      </c>
      <c r="H17" s="3">
        <f t="shared" si="1"/>
        <v>100</v>
      </c>
    </row>
    <row r="18" spans="1:12" x14ac:dyDescent="0.25">
      <c r="A18" s="3"/>
      <c r="B18" s="2" t="s">
        <v>9</v>
      </c>
      <c r="C18" s="2">
        <f>SUM(C5:C17)</f>
        <v>1300</v>
      </c>
      <c r="D18" s="3">
        <f>'SEPT 21'!H18:H31</f>
        <v>4000</v>
      </c>
      <c r="E18" s="2">
        <f>SUM(E5:E17)</f>
        <v>27000</v>
      </c>
      <c r="F18" s="2">
        <f t="shared" ref="F18:H18" si="2">SUM(F5:F17)</f>
        <v>34220</v>
      </c>
      <c r="G18" s="2">
        <f t="shared" si="2"/>
        <v>24200</v>
      </c>
      <c r="H18" s="2">
        <f t="shared" si="2"/>
        <v>10020</v>
      </c>
    </row>
    <row r="19" spans="1:12" x14ac:dyDescent="0.25">
      <c r="A19" s="5"/>
      <c r="B19" s="6"/>
      <c r="C19" s="6"/>
      <c r="D19" s="3"/>
      <c r="E19" s="6" t="s">
        <v>9</v>
      </c>
      <c r="F19" s="6"/>
      <c r="G19" s="6"/>
      <c r="H19" s="7"/>
    </row>
    <row r="20" spans="1:12" x14ac:dyDescent="0.25">
      <c r="B20" s="8" t="s">
        <v>10</v>
      </c>
      <c r="C20" s="8"/>
      <c r="D20" s="9"/>
      <c r="E20" s="10"/>
      <c r="F20" s="11"/>
      <c r="G20" s="12"/>
      <c r="H20" s="13"/>
      <c r="I20" s="12"/>
      <c r="J20" s="8"/>
      <c r="K20" s="14"/>
    </row>
    <row r="21" spans="1:12" x14ac:dyDescent="0.25">
      <c r="B21" s="15" t="s">
        <v>11</v>
      </c>
      <c r="C21" s="15"/>
      <c r="D21" s="15"/>
      <c r="E21" s="15"/>
      <c r="F21" s="16"/>
      <c r="G21" s="15" t="s">
        <v>7</v>
      </c>
      <c r="H21" s="8"/>
      <c r="I21" s="8"/>
      <c r="J21" s="8"/>
      <c r="K21" s="14"/>
    </row>
    <row r="22" spans="1:12" x14ac:dyDescent="0.25">
      <c r="B22" s="17" t="s">
        <v>12</v>
      </c>
      <c r="C22" s="17"/>
      <c r="D22" s="17" t="s">
        <v>13</v>
      </c>
      <c r="E22" s="17" t="s">
        <v>14</v>
      </c>
      <c r="F22" s="17" t="s">
        <v>15</v>
      </c>
      <c r="G22" s="17" t="s">
        <v>12</v>
      </c>
      <c r="H22" s="17" t="s">
        <v>13</v>
      </c>
      <c r="I22" s="17" t="s">
        <v>14</v>
      </c>
      <c r="J22" s="17" t="s">
        <v>15</v>
      </c>
    </row>
    <row r="23" spans="1:12" x14ac:dyDescent="0.25">
      <c r="B23" s="18" t="s">
        <v>64</v>
      </c>
      <c r="C23" s="18"/>
      <c r="D23" s="19">
        <f>E18</f>
        <v>27000</v>
      </c>
      <c r="E23" s="18"/>
      <c r="F23" s="18"/>
      <c r="G23" s="18" t="s">
        <v>64</v>
      </c>
      <c r="H23" s="19">
        <f>G18</f>
        <v>24200</v>
      </c>
      <c r="I23" s="18"/>
      <c r="J23" s="18"/>
      <c r="K23" s="14"/>
      <c r="L23">
        <f>E18</f>
        <v>27000</v>
      </c>
    </row>
    <row r="24" spans="1:12" x14ac:dyDescent="0.25">
      <c r="B24" s="18" t="s">
        <v>4</v>
      </c>
      <c r="C24" s="18"/>
      <c r="D24" s="19">
        <f>'OCTOBER 21'!F34</f>
        <v>0</v>
      </c>
      <c r="E24" s="18"/>
      <c r="F24" s="18"/>
      <c r="G24" s="18" t="s">
        <v>4</v>
      </c>
      <c r="H24" s="19">
        <f>'OCTOBER 21'!J34</f>
        <v>-5920</v>
      </c>
      <c r="I24" s="18"/>
      <c r="J24" s="18"/>
      <c r="K24" s="14"/>
      <c r="L24" s="14">
        <f>E26</f>
        <v>2700</v>
      </c>
    </row>
    <row r="25" spans="1:12" x14ac:dyDescent="0.25">
      <c r="B25" s="20" t="s">
        <v>65</v>
      </c>
      <c r="D25">
        <f>C18</f>
        <v>1300</v>
      </c>
      <c r="I25" s="18"/>
      <c r="J25" s="18"/>
      <c r="L25" s="14">
        <f>L23-L24</f>
        <v>24300</v>
      </c>
    </row>
    <row r="26" spans="1:12" x14ac:dyDescent="0.25">
      <c r="B26" s="18" t="s">
        <v>16</v>
      </c>
      <c r="C26" s="18"/>
      <c r="D26" s="21">
        <v>0.1</v>
      </c>
      <c r="E26" s="19">
        <f>D23*D26</f>
        <v>2700</v>
      </c>
      <c r="F26" s="18"/>
      <c r="G26" s="18" t="s">
        <v>16</v>
      </c>
      <c r="H26" s="21">
        <v>0.1</v>
      </c>
      <c r="I26" s="19">
        <f>E26</f>
        <v>2700</v>
      </c>
      <c r="J26" s="18"/>
      <c r="L26">
        <v>1300</v>
      </c>
    </row>
    <row r="27" spans="1:12" x14ac:dyDescent="0.25">
      <c r="B27" s="17" t="s">
        <v>17</v>
      </c>
      <c r="D27" s="19"/>
      <c r="E27" s="17"/>
      <c r="F27" s="17"/>
      <c r="G27" s="17" t="s">
        <v>17</v>
      </c>
      <c r="H27" s="22"/>
      <c r="I27" s="17"/>
      <c r="J27" s="17"/>
      <c r="L27" s="14">
        <f>L25+L26</f>
        <v>25600</v>
      </c>
    </row>
    <row r="28" spans="1:12" x14ac:dyDescent="0.25">
      <c r="B28" s="23" t="s">
        <v>40</v>
      </c>
      <c r="C28" s="21"/>
      <c r="D28" s="18"/>
      <c r="E28" s="18">
        <v>15000</v>
      </c>
      <c r="F28" s="18"/>
      <c r="G28" s="23" t="s">
        <v>40</v>
      </c>
      <c r="H28" s="21"/>
      <c r="I28" s="18">
        <v>15000</v>
      </c>
      <c r="J28" s="18"/>
      <c r="L28">
        <v>15000</v>
      </c>
    </row>
    <row r="29" spans="1:12" x14ac:dyDescent="0.25">
      <c r="B29" s="24" t="s">
        <v>68</v>
      </c>
      <c r="C29" s="24"/>
      <c r="D29" s="18"/>
      <c r="E29" s="18">
        <v>10600</v>
      </c>
      <c r="G29" s="24" t="s">
        <v>68</v>
      </c>
      <c r="H29" s="24"/>
      <c r="I29" s="18">
        <v>10600</v>
      </c>
      <c r="J29" s="18"/>
      <c r="L29" s="14">
        <f>L27-L28</f>
        <v>10600</v>
      </c>
    </row>
    <row r="30" spans="1:12" x14ac:dyDescent="0.25">
      <c r="B30" s="24"/>
      <c r="C30" s="24"/>
      <c r="D30" s="18"/>
      <c r="E30" s="18"/>
      <c r="F30" s="18"/>
      <c r="G30" s="24"/>
      <c r="H30" s="24"/>
      <c r="I30" s="18"/>
      <c r="J30" s="18"/>
    </row>
    <row r="31" spans="1:12" x14ac:dyDescent="0.25">
      <c r="B31" s="24"/>
      <c r="C31" s="24"/>
      <c r="D31" s="18"/>
      <c r="E31" s="18"/>
      <c r="F31" s="18"/>
      <c r="G31" s="24"/>
      <c r="H31" s="24"/>
      <c r="I31" s="18"/>
      <c r="J31" s="18"/>
    </row>
    <row r="32" spans="1:12" x14ac:dyDescent="0.25">
      <c r="B32" s="25" t="s">
        <v>72</v>
      </c>
      <c r="C32" s="25"/>
      <c r="D32" s="18"/>
      <c r="E32" s="18">
        <v>2100</v>
      </c>
      <c r="F32" s="18"/>
      <c r="H32" s="24"/>
      <c r="I32" s="26"/>
      <c r="J32" s="18"/>
      <c r="L32" s="14"/>
    </row>
    <row r="33" spans="2:13" x14ac:dyDescent="0.25">
      <c r="B33" s="24"/>
      <c r="C33" s="24"/>
      <c r="D33" s="18"/>
      <c r="E33" s="26"/>
      <c r="F33" s="18"/>
      <c r="G33" s="18"/>
      <c r="H33" s="18"/>
      <c r="I33" s="18"/>
      <c r="J33" s="18"/>
    </row>
    <row r="34" spans="2:13" x14ac:dyDescent="0.25">
      <c r="B34" s="17" t="s">
        <v>18</v>
      </c>
      <c r="C34" s="17"/>
      <c r="D34" s="22">
        <f>D23+D24+D25-E26</f>
        <v>25600</v>
      </c>
      <c r="E34" s="22">
        <f>SUM(E28:E33)</f>
        <v>27700</v>
      </c>
      <c r="F34" s="22">
        <f>D34-E34</f>
        <v>-2100</v>
      </c>
      <c r="G34" s="17" t="s">
        <v>18</v>
      </c>
      <c r="H34" s="22">
        <f>H23+H24-I26</f>
        <v>15580</v>
      </c>
      <c r="I34" s="22">
        <f>SUM(I28:I33)</f>
        <v>25600</v>
      </c>
      <c r="J34" s="22">
        <f>H34-I34</f>
        <v>-10020</v>
      </c>
    </row>
    <row r="35" spans="2:13" x14ac:dyDescent="0.25">
      <c r="M35">
        <f>15000*6</f>
        <v>90000</v>
      </c>
    </row>
    <row r="36" spans="2:13" x14ac:dyDescent="0.25">
      <c r="B36" t="s">
        <v>19</v>
      </c>
      <c r="E36" t="s">
        <v>20</v>
      </c>
      <c r="H36" t="s">
        <v>21</v>
      </c>
      <c r="K36" s="14"/>
    </row>
    <row r="37" spans="2:13" x14ac:dyDescent="0.25">
      <c r="K37" s="14"/>
    </row>
    <row r="38" spans="2:13" x14ac:dyDescent="0.25">
      <c r="B38" t="s">
        <v>22</v>
      </c>
      <c r="E38" t="s">
        <v>23</v>
      </c>
      <c r="H38" t="s">
        <v>26</v>
      </c>
    </row>
    <row r="41" spans="2:13" x14ac:dyDescent="0.25">
      <c r="J41">
        <f>15000*5</f>
        <v>75000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workbookViewId="0">
      <selection activeCell="A15" sqref="A15:XFD15"/>
    </sheetView>
  </sheetViews>
  <sheetFormatPr defaultRowHeight="15" x14ac:dyDescent="0.25"/>
  <cols>
    <col min="2" max="2" width="19.140625" customWidth="1"/>
  </cols>
  <sheetData>
    <row r="1" spans="1:8" x14ac:dyDescent="0.25">
      <c r="C1" s="1"/>
      <c r="D1" s="1" t="s">
        <v>27</v>
      </c>
      <c r="E1" s="1"/>
      <c r="F1" s="1"/>
      <c r="G1" s="1"/>
      <c r="H1" s="1"/>
    </row>
    <row r="2" spans="1:8" x14ac:dyDescent="0.25">
      <c r="A2" s="1"/>
      <c r="C2" s="1"/>
      <c r="D2" s="1" t="s">
        <v>0</v>
      </c>
      <c r="E2" s="1"/>
      <c r="F2" s="1"/>
      <c r="G2" s="1"/>
      <c r="H2" s="1"/>
    </row>
    <row r="3" spans="1:8" x14ac:dyDescent="0.25">
      <c r="A3" s="1"/>
      <c r="B3" s="1"/>
      <c r="C3" s="1"/>
      <c r="D3" s="1" t="s">
        <v>69</v>
      </c>
      <c r="E3" s="1"/>
      <c r="F3" s="1"/>
      <c r="G3" s="1"/>
      <c r="H3" s="1"/>
    </row>
    <row r="4" spans="1:8" s="32" customFormat="1" ht="30" x14ac:dyDescent="0.25">
      <c r="A4" s="31" t="s">
        <v>1</v>
      </c>
      <c r="B4" s="31" t="s">
        <v>2</v>
      </c>
      <c r="C4" s="31" t="s">
        <v>65</v>
      </c>
      <c r="D4" s="31" t="s">
        <v>4</v>
      </c>
      <c r="E4" s="31" t="s">
        <v>5</v>
      </c>
      <c r="F4" s="31" t="s">
        <v>6</v>
      </c>
      <c r="G4" s="31" t="s">
        <v>7</v>
      </c>
      <c r="H4" s="31" t="s">
        <v>8</v>
      </c>
    </row>
    <row r="5" spans="1:8" x14ac:dyDescent="0.25">
      <c r="A5" s="3">
        <v>1</v>
      </c>
      <c r="B5" s="3" t="s">
        <v>28</v>
      </c>
      <c r="C5" s="3">
        <v>100</v>
      </c>
      <c r="D5" s="3">
        <f>'NOVEMBER 21'!H5</f>
        <v>2600</v>
      </c>
      <c r="E5" s="3">
        <v>2500</v>
      </c>
      <c r="F5" s="3">
        <f>C5+D5+E5</f>
        <v>5200</v>
      </c>
      <c r="G5" s="3">
        <v>3500</v>
      </c>
      <c r="H5" s="3">
        <f>F5-G5</f>
        <v>1700</v>
      </c>
    </row>
    <row r="6" spans="1:8" x14ac:dyDescent="0.25">
      <c r="A6" s="3">
        <v>2</v>
      </c>
      <c r="B6" s="3" t="s">
        <v>29</v>
      </c>
      <c r="C6" s="3">
        <v>100</v>
      </c>
      <c r="D6" s="3">
        <f>'NOVEMBER 21'!H6</f>
        <v>0</v>
      </c>
      <c r="E6" s="3">
        <v>2000</v>
      </c>
      <c r="F6" s="3">
        <f t="shared" ref="F6:F17" si="0">C6+D6+E6</f>
        <v>2100</v>
      </c>
      <c r="G6" s="3">
        <v>2100</v>
      </c>
      <c r="H6" s="3">
        <f>F6-G6</f>
        <v>0</v>
      </c>
    </row>
    <row r="7" spans="1:8" x14ac:dyDescent="0.25">
      <c r="A7" s="3">
        <v>3</v>
      </c>
      <c r="B7" s="18" t="s">
        <v>39</v>
      </c>
      <c r="C7" s="3">
        <v>100</v>
      </c>
      <c r="D7" s="3">
        <f>'NOVEMBER 21'!H7</f>
        <v>600</v>
      </c>
      <c r="E7" s="3">
        <v>2000</v>
      </c>
      <c r="F7" s="3">
        <f t="shared" si="0"/>
        <v>2700</v>
      </c>
      <c r="G7" s="3">
        <f>2000</f>
        <v>2000</v>
      </c>
      <c r="H7" s="3">
        <f>F7-G7</f>
        <v>700</v>
      </c>
    </row>
    <row r="8" spans="1:8" x14ac:dyDescent="0.25">
      <c r="A8" s="3">
        <v>4</v>
      </c>
      <c r="B8" s="3" t="s">
        <v>30</v>
      </c>
      <c r="C8" s="3">
        <v>100</v>
      </c>
      <c r="D8" s="3">
        <f>'NOVEMBER 21'!H8</f>
        <v>0</v>
      </c>
      <c r="E8" s="3">
        <v>2000</v>
      </c>
      <c r="F8" s="3">
        <f t="shared" si="0"/>
        <v>2100</v>
      </c>
      <c r="G8" s="3">
        <v>2100</v>
      </c>
      <c r="H8" s="3">
        <f>F8-G8</f>
        <v>0</v>
      </c>
    </row>
    <row r="9" spans="1:8" x14ac:dyDescent="0.25">
      <c r="A9" s="3">
        <v>5</v>
      </c>
      <c r="B9" s="18" t="s">
        <v>73</v>
      </c>
      <c r="C9" s="3">
        <v>100</v>
      </c>
      <c r="D9" s="3"/>
      <c r="E9" s="3">
        <v>2000</v>
      </c>
      <c r="F9" s="3">
        <f t="shared" si="0"/>
        <v>2100</v>
      </c>
      <c r="G9" s="3">
        <v>2100</v>
      </c>
      <c r="H9" s="3">
        <f t="shared" ref="H9:H17" si="1">F9-G9</f>
        <v>0</v>
      </c>
    </row>
    <row r="10" spans="1:8" x14ac:dyDescent="0.25">
      <c r="A10" s="3">
        <v>6</v>
      </c>
      <c r="B10" s="27" t="s">
        <v>32</v>
      </c>
      <c r="C10" s="3">
        <v>100</v>
      </c>
      <c r="D10" s="3">
        <f>'NOVEMBER 21'!H10</f>
        <v>100</v>
      </c>
      <c r="E10" s="3">
        <v>2000</v>
      </c>
      <c r="F10" s="3">
        <f>C10+D10+E10</f>
        <v>2200</v>
      </c>
      <c r="G10" s="3">
        <v>2000</v>
      </c>
      <c r="H10" s="3">
        <f t="shared" si="1"/>
        <v>200</v>
      </c>
    </row>
    <row r="11" spans="1:8" x14ac:dyDescent="0.25">
      <c r="A11" s="3">
        <v>7</v>
      </c>
      <c r="B11" s="3" t="s">
        <v>33</v>
      </c>
      <c r="C11" s="3">
        <v>100</v>
      </c>
      <c r="D11" s="3">
        <f>'NOVEMBER 21'!H11</f>
        <v>100</v>
      </c>
      <c r="E11" s="3">
        <v>2000</v>
      </c>
      <c r="F11" s="3">
        <f t="shared" si="0"/>
        <v>2200</v>
      </c>
      <c r="G11" s="3">
        <v>2000</v>
      </c>
      <c r="H11" s="3">
        <f t="shared" si="1"/>
        <v>200</v>
      </c>
    </row>
    <row r="12" spans="1:8" x14ac:dyDescent="0.25">
      <c r="A12" s="3">
        <v>8</v>
      </c>
      <c r="B12" s="3" t="s">
        <v>66</v>
      </c>
      <c r="C12" s="3">
        <v>100</v>
      </c>
      <c r="D12" s="3">
        <f>'NOVEMBER 21'!H12</f>
        <v>2000</v>
      </c>
      <c r="E12" s="3">
        <v>2000</v>
      </c>
      <c r="F12" s="3">
        <f t="shared" si="0"/>
        <v>4100</v>
      </c>
      <c r="G12" s="3">
        <v>4100</v>
      </c>
      <c r="H12" s="3">
        <f t="shared" si="1"/>
        <v>0</v>
      </c>
    </row>
    <row r="13" spans="1:8" x14ac:dyDescent="0.25">
      <c r="A13" s="3">
        <v>9</v>
      </c>
      <c r="B13" s="3" t="s">
        <v>67</v>
      </c>
      <c r="C13" s="3">
        <v>100</v>
      </c>
      <c r="D13" s="3"/>
      <c r="E13" s="3">
        <v>2000</v>
      </c>
      <c r="F13" s="3">
        <f t="shared" si="0"/>
        <v>2100</v>
      </c>
      <c r="G13" s="3">
        <v>2150</v>
      </c>
      <c r="H13" s="3">
        <f t="shared" si="1"/>
        <v>-50</v>
      </c>
    </row>
    <row r="14" spans="1:8" x14ac:dyDescent="0.25">
      <c r="A14" s="3">
        <v>10</v>
      </c>
      <c r="B14" s="3" t="s">
        <v>37</v>
      </c>
      <c r="C14" s="3">
        <v>100</v>
      </c>
      <c r="D14" s="3">
        <f>'NOVEMBER 21'!H14</f>
        <v>320</v>
      </c>
      <c r="E14" s="3">
        <v>2000</v>
      </c>
      <c r="F14" s="3">
        <f t="shared" si="0"/>
        <v>2420</v>
      </c>
      <c r="G14" s="3">
        <v>2100</v>
      </c>
      <c r="H14" s="3">
        <f t="shared" si="1"/>
        <v>320</v>
      </c>
    </row>
    <row r="15" spans="1:8" x14ac:dyDescent="0.25">
      <c r="A15" s="3">
        <v>11</v>
      </c>
      <c r="B15" s="3" t="s">
        <v>47</v>
      </c>
      <c r="C15" s="3">
        <v>100</v>
      </c>
      <c r="D15" s="3">
        <f>'NOVEMBER 21'!H15</f>
        <v>100</v>
      </c>
      <c r="E15" s="3">
        <v>2000</v>
      </c>
      <c r="F15" s="3">
        <f t="shared" si="0"/>
        <v>2200</v>
      </c>
      <c r="G15" s="3">
        <v>2100</v>
      </c>
      <c r="H15" s="3">
        <f t="shared" si="1"/>
        <v>100</v>
      </c>
    </row>
    <row r="16" spans="1:8" x14ac:dyDescent="0.25">
      <c r="A16" s="3">
        <v>12</v>
      </c>
      <c r="B16" s="3" t="s">
        <v>62</v>
      </c>
      <c r="C16" s="3">
        <v>100</v>
      </c>
      <c r="D16" s="3">
        <f>'NOVEMBER 21'!H16</f>
        <v>0</v>
      </c>
      <c r="E16" s="3">
        <v>2000</v>
      </c>
      <c r="F16" s="3">
        <f t="shared" si="0"/>
        <v>2100</v>
      </c>
      <c r="G16" s="3">
        <v>2100</v>
      </c>
      <c r="H16" s="3">
        <f t="shared" si="1"/>
        <v>0</v>
      </c>
    </row>
    <row r="17" spans="1:16" x14ac:dyDescent="0.25">
      <c r="A17" s="3">
        <v>13</v>
      </c>
      <c r="B17" s="30" t="s">
        <v>36</v>
      </c>
      <c r="C17" s="3">
        <v>100</v>
      </c>
      <c r="D17" s="3">
        <f>'NOVEMBER 21'!H17</f>
        <v>100</v>
      </c>
      <c r="E17" s="3">
        <v>2500</v>
      </c>
      <c r="F17" s="3">
        <f t="shared" si="0"/>
        <v>2700</v>
      </c>
      <c r="G17" s="3">
        <v>2600</v>
      </c>
      <c r="H17" s="3">
        <f t="shared" si="1"/>
        <v>100</v>
      </c>
    </row>
    <row r="18" spans="1:16" x14ac:dyDescent="0.25">
      <c r="A18" s="3"/>
      <c r="B18" s="2" t="s">
        <v>9</v>
      </c>
      <c r="C18" s="2">
        <f>SUM(C5:C17)</f>
        <v>1300</v>
      </c>
      <c r="D18" s="3">
        <f>SUM(D5:D17)</f>
        <v>5920</v>
      </c>
      <c r="E18" s="2">
        <f>SUM(E5:E17)</f>
        <v>27000</v>
      </c>
      <c r="F18" s="2">
        <f t="shared" ref="F18:H18" si="2">SUM(F5:F17)</f>
        <v>34220</v>
      </c>
      <c r="G18" s="2">
        <f t="shared" si="2"/>
        <v>30950</v>
      </c>
      <c r="H18" s="2">
        <f t="shared" si="2"/>
        <v>3270</v>
      </c>
    </row>
    <row r="19" spans="1:16" x14ac:dyDescent="0.25">
      <c r="A19" s="5"/>
      <c r="B19" s="6"/>
      <c r="C19" s="6"/>
      <c r="D19" s="3"/>
      <c r="E19" s="6" t="s">
        <v>9</v>
      </c>
      <c r="F19" s="6"/>
      <c r="G19" s="6"/>
      <c r="H19" s="7"/>
    </row>
    <row r="20" spans="1:16" x14ac:dyDescent="0.25">
      <c r="B20" s="8" t="s">
        <v>10</v>
      </c>
      <c r="C20" s="8"/>
      <c r="D20" s="9"/>
      <c r="E20" s="10"/>
      <c r="F20" s="11"/>
      <c r="G20" s="12"/>
      <c r="H20" s="13"/>
      <c r="I20" s="12"/>
      <c r="J20" s="8"/>
      <c r="K20" s="14"/>
    </row>
    <row r="21" spans="1:16" x14ac:dyDescent="0.25">
      <c r="B21" s="15" t="s">
        <v>11</v>
      </c>
      <c r="C21" s="15"/>
      <c r="D21" s="15"/>
      <c r="E21" s="15"/>
      <c r="F21" s="16"/>
      <c r="G21" s="15" t="s">
        <v>7</v>
      </c>
      <c r="H21" s="8"/>
      <c r="I21" s="8"/>
      <c r="J21" s="8"/>
      <c r="K21" s="14"/>
    </row>
    <row r="22" spans="1:16" x14ac:dyDescent="0.25">
      <c r="B22" s="17" t="s">
        <v>12</v>
      </c>
      <c r="C22" s="17"/>
      <c r="D22" s="17" t="s">
        <v>13</v>
      </c>
      <c r="E22" s="17" t="s">
        <v>14</v>
      </c>
      <c r="F22" s="17" t="s">
        <v>15</v>
      </c>
      <c r="G22" s="17" t="s">
        <v>12</v>
      </c>
      <c r="H22" s="17" t="s">
        <v>13</v>
      </c>
      <c r="I22" s="17" t="s">
        <v>14</v>
      </c>
      <c r="J22" s="17" t="s">
        <v>15</v>
      </c>
    </row>
    <row r="23" spans="1:16" x14ac:dyDescent="0.25">
      <c r="B23" s="18" t="s">
        <v>70</v>
      </c>
      <c r="C23" s="18"/>
      <c r="D23" s="19">
        <f>E18</f>
        <v>27000</v>
      </c>
      <c r="E23" s="18"/>
      <c r="F23" s="18"/>
      <c r="G23" s="18" t="s">
        <v>70</v>
      </c>
      <c r="H23" s="19">
        <f>G18</f>
        <v>30950</v>
      </c>
      <c r="I23" s="18"/>
      <c r="J23" s="18"/>
      <c r="K23" s="14"/>
      <c r="N23">
        <f>E18</f>
        <v>27000</v>
      </c>
    </row>
    <row r="24" spans="1:16" x14ac:dyDescent="0.25">
      <c r="B24" s="18" t="s">
        <v>4</v>
      </c>
      <c r="C24" s="18"/>
      <c r="D24" s="19">
        <f>-1000</f>
        <v>-1000</v>
      </c>
      <c r="E24" s="18"/>
      <c r="F24" s="18"/>
      <c r="G24" s="18" t="s">
        <v>4</v>
      </c>
      <c r="H24" s="19">
        <f>'NOVEMBER 21'!J34</f>
        <v>-10020</v>
      </c>
      <c r="I24" s="18"/>
      <c r="J24" s="18"/>
      <c r="K24" s="14"/>
      <c r="N24" s="14">
        <f>E26</f>
        <v>2700</v>
      </c>
    </row>
    <row r="25" spans="1:16" x14ac:dyDescent="0.25">
      <c r="B25" s="20" t="s">
        <v>65</v>
      </c>
      <c r="D25">
        <f>C18</f>
        <v>1300</v>
      </c>
      <c r="I25" s="18"/>
      <c r="J25" s="18"/>
      <c r="N25" s="14">
        <f>N23-N24</f>
        <v>24300</v>
      </c>
    </row>
    <row r="26" spans="1:16" x14ac:dyDescent="0.25">
      <c r="B26" s="18" t="s">
        <v>16</v>
      </c>
      <c r="C26" s="18"/>
      <c r="D26" s="21">
        <v>0.1</v>
      </c>
      <c r="E26" s="19">
        <f>D23*D26</f>
        <v>2700</v>
      </c>
      <c r="F26" s="18"/>
      <c r="G26" s="18" t="s">
        <v>16</v>
      </c>
      <c r="H26" s="21">
        <v>0.1</v>
      </c>
      <c r="I26" s="19">
        <f>E26</f>
        <v>2700</v>
      </c>
      <c r="J26" s="18"/>
      <c r="N26">
        <v>1300</v>
      </c>
    </row>
    <row r="27" spans="1:16" x14ac:dyDescent="0.25">
      <c r="B27" s="17" t="s">
        <v>17</v>
      </c>
      <c r="D27" s="19"/>
      <c r="E27" s="17"/>
      <c r="F27" s="17"/>
      <c r="G27" s="17" t="s">
        <v>17</v>
      </c>
      <c r="H27" s="22"/>
      <c r="I27" s="17"/>
      <c r="J27" s="17"/>
      <c r="N27" s="14">
        <f>N25+N26</f>
        <v>25600</v>
      </c>
    </row>
    <row r="28" spans="1:16" x14ac:dyDescent="0.25">
      <c r="B28" s="23" t="s">
        <v>40</v>
      </c>
      <c r="C28" s="21"/>
      <c r="D28" s="18"/>
      <c r="E28" s="18">
        <v>15000</v>
      </c>
      <c r="F28" s="18"/>
      <c r="G28" s="23" t="s">
        <v>40</v>
      </c>
      <c r="H28" s="21"/>
      <c r="I28" s="18">
        <v>15000</v>
      </c>
      <c r="J28" s="18"/>
      <c r="N28">
        <v>1000</v>
      </c>
      <c r="P28">
        <f>15000*7</f>
        <v>105000</v>
      </c>
    </row>
    <row r="29" spans="1:16" x14ac:dyDescent="0.25">
      <c r="B29" s="24" t="s">
        <v>74</v>
      </c>
      <c r="C29" s="24"/>
      <c r="D29" s="18"/>
      <c r="E29" s="18">
        <v>9600</v>
      </c>
      <c r="G29" s="24" t="s">
        <v>74</v>
      </c>
      <c r="H29" s="24"/>
      <c r="I29" s="18">
        <v>9600</v>
      </c>
      <c r="J29" s="18"/>
      <c r="N29" s="14">
        <f>N27-N28</f>
        <v>24600</v>
      </c>
    </row>
    <row r="30" spans="1:16" x14ac:dyDescent="0.25">
      <c r="B30" s="24"/>
      <c r="C30" s="24"/>
      <c r="D30" s="18"/>
      <c r="E30" s="18"/>
      <c r="F30" s="18"/>
      <c r="G30" s="24"/>
      <c r="H30" s="24"/>
      <c r="I30" s="18"/>
      <c r="J30" s="18"/>
      <c r="N30">
        <v>15000</v>
      </c>
    </row>
    <row r="31" spans="1:16" x14ac:dyDescent="0.25">
      <c r="B31" s="24"/>
      <c r="C31" s="24"/>
      <c r="D31" s="18"/>
      <c r="E31" s="18"/>
      <c r="F31" s="18"/>
      <c r="G31" s="24"/>
      <c r="H31" s="24"/>
      <c r="I31" s="18"/>
      <c r="J31" s="18"/>
      <c r="N31" s="14">
        <f>N29-N30</f>
        <v>9600</v>
      </c>
    </row>
    <row r="32" spans="1:16" x14ac:dyDescent="0.25">
      <c r="B32" s="25"/>
      <c r="C32" s="25"/>
      <c r="D32" s="18"/>
      <c r="E32" s="18"/>
      <c r="F32" s="18"/>
      <c r="H32" s="24"/>
      <c r="I32" s="26"/>
      <c r="J32" s="18"/>
    </row>
    <row r="33" spans="2:11" x14ac:dyDescent="0.25">
      <c r="B33" s="24"/>
      <c r="C33" s="24"/>
      <c r="D33" s="18"/>
      <c r="E33" s="26"/>
      <c r="F33" s="18"/>
      <c r="G33" s="18"/>
      <c r="H33" s="18"/>
      <c r="I33" s="18"/>
      <c r="J33" s="18"/>
    </row>
    <row r="34" spans="2:11" x14ac:dyDescent="0.25">
      <c r="B34" s="17" t="s">
        <v>18</v>
      </c>
      <c r="C34" s="17"/>
      <c r="D34" s="22">
        <f>D23+D24+D25-E26</f>
        <v>24600</v>
      </c>
      <c r="E34" s="22">
        <f>SUM(E28:E33)</f>
        <v>24600</v>
      </c>
      <c r="F34" s="22">
        <f>D34-E34</f>
        <v>0</v>
      </c>
      <c r="G34" s="17" t="s">
        <v>18</v>
      </c>
      <c r="H34" s="22">
        <f>H23+H24-I26</f>
        <v>18230</v>
      </c>
      <c r="I34" s="22">
        <f>SUM(I28:I33)</f>
        <v>24600</v>
      </c>
      <c r="J34" s="22">
        <f>H34-I34</f>
        <v>-6370</v>
      </c>
    </row>
    <row r="36" spans="2:11" x14ac:dyDescent="0.25">
      <c r="B36" t="s">
        <v>19</v>
      </c>
      <c r="E36" t="s">
        <v>20</v>
      </c>
      <c r="H36" t="s">
        <v>21</v>
      </c>
      <c r="K36" s="14"/>
    </row>
    <row r="37" spans="2:11" x14ac:dyDescent="0.25">
      <c r="K37" s="14"/>
    </row>
    <row r="38" spans="2:11" x14ac:dyDescent="0.25">
      <c r="B38" t="s">
        <v>22</v>
      </c>
      <c r="E38" t="s">
        <v>23</v>
      </c>
      <c r="H38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JUNE 21</vt:lpstr>
      <vt:lpstr>JULY 21</vt:lpstr>
      <vt:lpstr>AUGUST 21</vt:lpstr>
      <vt:lpstr>SEPT 21</vt:lpstr>
      <vt:lpstr>OCTOBER 21</vt:lpstr>
      <vt:lpstr>NOVEMBER 21</vt:lpstr>
      <vt:lpstr>DECEMBER 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Assetflow</dc:creator>
  <cp:lastModifiedBy>Assetflow</cp:lastModifiedBy>
  <dcterms:created xsi:type="dcterms:W3CDTF">2021-05-28T13:15:47Z</dcterms:created>
  <dcterms:modified xsi:type="dcterms:W3CDTF">2021-12-17T15:08:24Z</dcterms:modified>
</cp:coreProperties>
</file>