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tabRatio="739" firstSheet="4" activeTab="13"/>
  </bookViews>
  <sheets>
    <sheet name="NOVEMBER 20" sheetId="1" r:id="rId1"/>
    <sheet name="DECEMBER 20" sheetId="2" r:id="rId2"/>
    <sheet name="JANUARY 21" sheetId="3" r:id="rId3"/>
    <sheet name="FEB 21" sheetId="4" r:id="rId4"/>
    <sheet name="MARCH 21" sheetId="5" r:id="rId5"/>
    <sheet name="APRIL 21" sheetId="6" r:id="rId6"/>
    <sheet name="MAY 21" sheetId="7" r:id="rId7"/>
    <sheet name="JUNE 21" sheetId="8" r:id="rId8"/>
    <sheet name="JULY 21" sheetId="9" r:id="rId9"/>
    <sheet name="AUGUST 21" sheetId="10" r:id="rId10"/>
    <sheet name="SEPTEMBER 21" sheetId="11" r:id="rId11"/>
    <sheet name="OCTOBER 21" sheetId="12" r:id="rId12"/>
    <sheet name="NOVEMBER 21" sheetId="13" r:id="rId13"/>
    <sheet name="DECEMBER 21" sheetId="14" r:id="rId14"/>
  </sheets>
  <externalReferences>
    <externalReference r:id="rId15"/>
  </externalReferences>
  <calcPr calcId="144525"/>
  <fileRecoveryPr repairLoad="1"/>
</workbook>
</file>

<file path=xl/calcChain.xml><?xml version="1.0" encoding="utf-8"?>
<calcChain xmlns="http://schemas.openxmlformats.org/spreadsheetml/2006/main">
  <c r="G26" i="7" l="1"/>
  <c r="G26" i="6"/>
  <c r="G26" i="5"/>
  <c r="G26" i="4"/>
  <c r="G26" i="3"/>
  <c r="H10" i="4"/>
  <c r="G17" i="4"/>
  <c r="D10" i="14"/>
  <c r="C17" i="14" l="1"/>
  <c r="D6" i="14"/>
  <c r="D7" i="14"/>
  <c r="D8" i="14"/>
  <c r="D9" i="14"/>
  <c r="D5" i="14"/>
  <c r="C17" i="13"/>
  <c r="D5" i="13"/>
  <c r="C17" i="12"/>
  <c r="D6" i="12"/>
  <c r="D7" i="12"/>
  <c r="D8" i="12"/>
  <c r="D9" i="12"/>
  <c r="D10" i="12"/>
  <c r="D5" i="12"/>
  <c r="C17" i="11"/>
  <c r="D6" i="11"/>
  <c r="D7" i="11"/>
  <c r="D8" i="11"/>
  <c r="D9" i="11"/>
  <c r="D10" i="11"/>
  <c r="D5" i="11"/>
  <c r="C17" i="10"/>
  <c r="D6" i="10"/>
  <c r="D7" i="10"/>
  <c r="D8" i="10"/>
  <c r="D9" i="10"/>
  <c r="D10" i="10"/>
  <c r="D5" i="10"/>
  <c r="C17" i="9"/>
  <c r="D6" i="9"/>
  <c r="D7" i="9"/>
  <c r="D8" i="9"/>
  <c r="D9" i="9"/>
  <c r="D10" i="9"/>
  <c r="D5" i="9"/>
  <c r="C17" i="8"/>
  <c r="D6" i="8"/>
  <c r="D7" i="8"/>
  <c r="D8" i="8"/>
  <c r="D9" i="8"/>
  <c r="D10" i="8"/>
  <c r="D5" i="8"/>
  <c r="C17" i="7"/>
  <c r="D6" i="7"/>
  <c r="D7" i="7"/>
  <c r="D8" i="7"/>
  <c r="D9" i="7"/>
  <c r="D10" i="7"/>
  <c r="D5" i="7"/>
  <c r="C17" i="6"/>
  <c r="C17" i="5"/>
  <c r="C17" i="4"/>
  <c r="D6" i="6"/>
  <c r="D7" i="6"/>
  <c r="D8" i="6"/>
  <c r="D9" i="6"/>
  <c r="D10" i="6"/>
  <c r="D5" i="6"/>
  <c r="D6" i="5"/>
  <c r="D7" i="5"/>
  <c r="D8" i="5"/>
  <c r="D9" i="5"/>
  <c r="D10" i="5"/>
  <c r="D5" i="5"/>
  <c r="D6" i="4" l="1"/>
  <c r="D7" i="4"/>
  <c r="D8" i="4"/>
  <c r="D9" i="4"/>
  <c r="D10" i="4"/>
  <c r="D5" i="4"/>
  <c r="H26" i="14"/>
  <c r="D26" i="14"/>
  <c r="D11" i="14"/>
  <c r="I10" i="14"/>
  <c r="C18" i="14" s="1"/>
  <c r="G10" i="14"/>
  <c r="G16" i="14" s="1"/>
  <c r="E10" i="14"/>
  <c r="C16" i="14" s="1"/>
  <c r="C10" i="14"/>
  <c r="F9" i="14"/>
  <c r="H9" i="14" s="1"/>
  <c r="F8" i="14"/>
  <c r="H8" i="14" s="1"/>
  <c r="F7" i="14"/>
  <c r="H7" i="14" s="1"/>
  <c r="F6" i="14"/>
  <c r="H6" i="14" s="1"/>
  <c r="F5" i="14"/>
  <c r="H26" i="13"/>
  <c r="D26" i="13"/>
  <c r="D11" i="13"/>
  <c r="I10" i="13"/>
  <c r="C18" i="13" s="1"/>
  <c r="G10" i="13"/>
  <c r="G16" i="13" s="1"/>
  <c r="E10" i="13"/>
  <c r="C16" i="13" s="1"/>
  <c r="C10" i="13"/>
  <c r="F9" i="13"/>
  <c r="H9" i="13" s="1"/>
  <c r="F8" i="13"/>
  <c r="H8" i="13" s="1"/>
  <c r="F7" i="13"/>
  <c r="H7" i="13" s="1"/>
  <c r="F6" i="13"/>
  <c r="H6" i="13" s="1"/>
  <c r="F5" i="13"/>
  <c r="H26" i="12"/>
  <c r="D26" i="12"/>
  <c r="D11" i="12"/>
  <c r="I10" i="12"/>
  <c r="C18" i="12" s="1"/>
  <c r="G10" i="12"/>
  <c r="G16" i="12" s="1"/>
  <c r="E10" i="12"/>
  <c r="C16" i="12" s="1"/>
  <c r="C10" i="12"/>
  <c r="F9" i="12"/>
  <c r="H9" i="12" s="1"/>
  <c r="F8" i="12"/>
  <c r="H8" i="12" s="1"/>
  <c r="F7" i="12"/>
  <c r="H7" i="12" s="1"/>
  <c r="F6" i="12"/>
  <c r="H6" i="12" s="1"/>
  <c r="F5" i="12"/>
  <c r="H26" i="11"/>
  <c r="D26" i="11"/>
  <c r="D11" i="11"/>
  <c r="I10" i="11"/>
  <c r="C18" i="11" s="1"/>
  <c r="G10" i="11"/>
  <c r="G16" i="11" s="1"/>
  <c r="E10" i="11"/>
  <c r="C16" i="11" s="1"/>
  <c r="C10" i="11"/>
  <c r="F9" i="11"/>
  <c r="H9" i="11" s="1"/>
  <c r="F8" i="11"/>
  <c r="H8" i="11" s="1"/>
  <c r="F7" i="11"/>
  <c r="H7" i="11" s="1"/>
  <c r="F6" i="11"/>
  <c r="H6" i="11" s="1"/>
  <c r="F5" i="11"/>
  <c r="H26" i="10"/>
  <c r="D26" i="10"/>
  <c r="D11" i="10"/>
  <c r="I10" i="10"/>
  <c r="C18" i="10" s="1"/>
  <c r="G10" i="10"/>
  <c r="G16" i="10" s="1"/>
  <c r="E10" i="10"/>
  <c r="C16" i="10" s="1"/>
  <c r="C10" i="10"/>
  <c r="F9" i="10"/>
  <c r="H9" i="10" s="1"/>
  <c r="H8" i="10"/>
  <c r="F8" i="10"/>
  <c r="H7" i="10"/>
  <c r="F7" i="10"/>
  <c r="H6" i="10"/>
  <c r="F6" i="10"/>
  <c r="F5" i="10"/>
  <c r="H26" i="9"/>
  <c r="D26" i="9"/>
  <c r="D11" i="9"/>
  <c r="I10" i="9"/>
  <c r="C18" i="9" s="1"/>
  <c r="G10" i="9"/>
  <c r="G16" i="9" s="1"/>
  <c r="E10" i="9"/>
  <c r="C16" i="9" s="1"/>
  <c r="C10" i="9"/>
  <c r="F9" i="9"/>
  <c r="H9" i="9" s="1"/>
  <c r="F8" i="9"/>
  <c r="H8" i="9" s="1"/>
  <c r="F7" i="9"/>
  <c r="H7" i="9" s="1"/>
  <c r="F6" i="9"/>
  <c r="H6" i="9" s="1"/>
  <c r="F5" i="9"/>
  <c r="H26" i="8"/>
  <c r="D26" i="8"/>
  <c r="D11" i="8"/>
  <c r="I10" i="8"/>
  <c r="C18" i="8" s="1"/>
  <c r="G10" i="8"/>
  <c r="G16" i="8" s="1"/>
  <c r="E10" i="8"/>
  <c r="C16" i="8" s="1"/>
  <c r="C10" i="8"/>
  <c r="F9" i="8"/>
  <c r="H9" i="8" s="1"/>
  <c r="F8" i="8"/>
  <c r="H8" i="8" s="1"/>
  <c r="F7" i="8"/>
  <c r="H7" i="8" s="1"/>
  <c r="F6" i="8"/>
  <c r="H6" i="8" s="1"/>
  <c r="F5" i="8"/>
  <c r="H26" i="7"/>
  <c r="D26" i="7"/>
  <c r="D11" i="7"/>
  <c r="I10" i="7"/>
  <c r="C18" i="7" s="1"/>
  <c r="G10" i="7"/>
  <c r="G16" i="7" s="1"/>
  <c r="E10" i="7"/>
  <c r="C16" i="7" s="1"/>
  <c r="C10" i="7"/>
  <c r="F9" i="7"/>
  <c r="H9" i="7" s="1"/>
  <c r="F8" i="7"/>
  <c r="H8" i="7" s="1"/>
  <c r="F7" i="7"/>
  <c r="H7" i="7" s="1"/>
  <c r="F6" i="7"/>
  <c r="H6" i="7" s="1"/>
  <c r="F5" i="7"/>
  <c r="H26" i="6"/>
  <c r="D26" i="6"/>
  <c r="D11" i="6"/>
  <c r="I10" i="6"/>
  <c r="C18" i="6" s="1"/>
  <c r="G10" i="6"/>
  <c r="G16" i="6" s="1"/>
  <c r="E10" i="6"/>
  <c r="C16" i="6" s="1"/>
  <c r="C10" i="6"/>
  <c r="F9" i="6"/>
  <c r="H9" i="6" s="1"/>
  <c r="F8" i="6"/>
  <c r="H8" i="6" s="1"/>
  <c r="F7" i="6"/>
  <c r="H7" i="6" s="1"/>
  <c r="F6" i="6"/>
  <c r="H6" i="6" s="1"/>
  <c r="F5" i="6"/>
  <c r="H26" i="5"/>
  <c r="D26" i="5"/>
  <c r="D11" i="5"/>
  <c r="I10" i="5"/>
  <c r="C18" i="5" s="1"/>
  <c r="G10" i="5"/>
  <c r="G16" i="5" s="1"/>
  <c r="E10" i="5"/>
  <c r="C16" i="5" s="1"/>
  <c r="C10" i="5"/>
  <c r="F9" i="5"/>
  <c r="H9" i="5" s="1"/>
  <c r="F8" i="5"/>
  <c r="H8" i="5" s="1"/>
  <c r="F7" i="5"/>
  <c r="H7" i="5" s="1"/>
  <c r="F6" i="5"/>
  <c r="H6" i="5" s="1"/>
  <c r="F5" i="5"/>
  <c r="H26" i="4"/>
  <c r="D26" i="4"/>
  <c r="D11" i="4"/>
  <c r="I10" i="4"/>
  <c r="C18" i="4" s="1"/>
  <c r="G10" i="4"/>
  <c r="G16" i="4" s="1"/>
  <c r="E10" i="4"/>
  <c r="C16" i="4" s="1"/>
  <c r="C10" i="4"/>
  <c r="F9" i="4"/>
  <c r="H9" i="4" s="1"/>
  <c r="F8" i="4"/>
  <c r="H8" i="4" s="1"/>
  <c r="F7" i="4"/>
  <c r="H7" i="4" s="1"/>
  <c r="F6" i="4"/>
  <c r="H6" i="4" s="1"/>
  <c r="F5" i="4"/>
  <c r="F10" i="14" l="1"/>
  <c r="H5" i="14"/>
  <c r="H10" i="14" s="1"/>
  <c r="H21" i="14"/>
  <c r="D21" i="14"/>
  <c r="C26" i="14" s="1"/>
  <c r="E26" i="14" s="1"/>
  <c r="F10" i="13"/>
  <c r="H5" i="13"/>
  <c r="H10" i="13" s="1"/>
  <c r="H21" i="13"/>
  <c r="C26" i="13"/>
  <c r="E26" i="13" s="1"/>
  <c r="D21" i="13"/>
  <c r="D10" i="13"/>
  <c r="F10" i="12"/>
  <c r="H5" i="12"/>
  <c r="H10" i="12" s="1"/>
  <c r="H21" i="12"/>
  <c r="D21" i="12"/>
  <c r="C26" i="12" s="1"/>
  <c r="E26" i="12" s="1"/>
  <c r="F10" i="11"/>
  <c r="H5" i="11"/>
  <c r="H10" i="11" s="1"/>
  <c r="H21" i="11"/>
  <c r="D21" i="11"/>
  <c r="C26" i="11" s="1"/>
  <c r="E26" i="11" s="1"/>
  <c r="F10" i="10"/>
  <c r="H5" i="10"/>
  <c r="H10" i="10" s="1"/>
  <c r="H21" i="10"/>
  <c r="D21" i="10"/>
  <c r="C26" i="10" s="1"/>
  <c r="E26" i="10" s="1"/>
  <c r="F10" i="9"/>
  <c r="H5" i="9"/>
  <c r="H10" i="9" s="1"/>
  <c r="H21" i="9"/>
  <c r="C26" i="9"/>
  <c r="E26" i="9" s="1"/>
  <c r="D21" i="9"/>
  <c r="H21" i="8"/>
  <c r="D21" i="8"/>
  <c r="C26" i="8" s="1"/>
  <c r="E26" i="8" s="1"/>
  <c r="F10" i="8"/>
  <c r="H5" i="8"/>
  <c r="H10" i="8" s="1"/>
  <c r="F10" i="7"/>
  <c r="H5" i="7"/>
  <c r="H10" i="7" s="1"/>
  <c r="H21" i="7"/>
  <c r="C26" i="7"/>
  <c r="E26" i="7" s="1"/>
  <c r="D21" i="7"/>
  <c r="F10" i="6"/>
  <c r="H5" i="6"/>
  <c r="H10" i="6" s="1"/>
  <c r="H21" i="6"/>
  <c r="C26" i="6"/>
  <c r="E26" i="6" s="1"/>
  <c r="D21" i="6"/>
  <c r="F10" i="5"/>
  <c r="H5" i="5"/>
  <c r="H10" i="5" s="1"/>
  <c r="H21" i="5"/>
  <c r="D21" i="5"/>
  <c r="C26" i="5" s="1"/>
  <c r="E26" i="5" s="1"/>
  <c r="F10" i="4"/>
  <c r="H5" i="4"/>
  <c r="H21" i="4"/>
  <c r="C26" i="4"/>
  <c r="E26" i="4" s="1"/>
  <c r="D21" i="4"/>
  <c r="I26" i="4"/>
  <c r="G19" i="5" s="1"/>
  <c r="I26" i="5" s="1"/>
  <c r="G19" i="6" s="1"/>
  <c r="I26" i="6" s="1"/>
  <c r="G19" i="7" s="1"/>
  <c r="I26" i="7" s="1"/>
  <c r="G19" i="8" s="1"/>
  <c r="G26" i="8" s="1"/>
  <c r="I26" i="8" s="1"/>
  <c r="G19" i="9" s="1"/>
  <c r="G26" i="9" s="1"/>
  <c r="I26" i="9" s="1"/>
  <c r="G19" i="10" s="1"/>
  <c r="G19" i="3"/>
  <c r="C17" i="3"/>
  <c r="H26" i="3"/>
  <c r="D26" i="3"/>
  <c r="D11" i="3"/>
  <c r="I10" i="3"/>
  <c r="C18" i="3" s="1"/>
  <c r="G10" i="3"/>
  <c r="G16" i="3" s="1"/>
  <c r="E10" i="3"/>
  <c r="C16" i="3" s="1"/>
  <c r="C10" i="3"/>
  <c r="F9" i="3"/>
  <c r="H9" i="3" s="1"/>
  <c r="F8" i="3"/>
  <c r="H8" i="3" s="1"/>
  <c r="F7" i="3"/>
  <c r="H7" i="3" s="1"/>
  <c r="F6" i="3"/>
  <c r="H6" i="3" s="1"/>
  <c r="F5" i="3"/>
  <c r="F10" i="3" s="1"/>
  <c r="D5" i="3"/>
  <c r="D10" i="3" s="1"/>
  <c r="G26" i="10" l="1"/>
  <c r="I26" i="10" s="1"/>
  <c r="G19" i="11" s="1"/>
  <c r="G26" i="11" s="1"/>
  <c r="I26" i="11" s="1"/>
  <c r="G19" i="12" s="1"/>
  <c r="G26" i="12" s="1"/>
  <c r="I26" i="12" s="1"/>
  <c r="G19" i="13" s="1"/>
  <c r="G26" i="13" s="1"/>
  <c r="I26" i="13" s="1"/>
  <c r="G19" i="14" s="1"/>
  <c r="G26" i="14" s="1"/>
  <c r="I26" i="14" s="1"/>
  <c r="H21" i="3"/>
  <c r="I26" i="3" s="1"/>
  <c r="D21" i="3"/>
  <c r="C26" i="3" s="1"/>
  <c r="E26" i="3" s="1"/>
  <c r="H5" i="3"/>
  <c r="H10" i="3" s="1"/>
  <c r="C17" i="2"/>
  <c r="D21" i="2"/>
  <c r="D10" i="2"/>
  <c r="D5" i="2"/>
  <c r="H26" i="2" s="1"/>
  <c r="D26" i="2"/>
  <c r="G16" i="2"/>
  <c r="D11" i="2"/>
  <c r="I10" i="2"/>
  <c r="C18" i="2" s="1"/>
  <c r="G10" i="2"/>
  <c r="E10" i="2"/>
  <c r="C16" i="2" s="1"/>
  <c r="C10" i="2"/>
  <c r="H9" i="2"/>
  <c r="F9" i="2"/>
  <c r="H8" i="2"/>
  <c r="F8" i="2"/>
  <c r="H7" i="2"/>
  <c r="F7" i="2"/>
  <c r="H6" i="2"/>
  <c r="F6" i="2"/>
  <c r="F5" i="2"/>
  <c r="F10" i="2" s="1"/>
  <c r="H5" i="2" l="1"/>
  <c r="H10" i="2" s="1"/>
  <c r="H21" i="2"/>
  <c r="C26" i="2"/>
  <c r="E26" i="2" s="1"/>
  <c r="M27" i="1"/>
  <c r="C18" i="1"/>
  <c r="G16" i="1"/>
  <c r="C26" i="1"/>
  <c r="D26" i="1"/>
  <c r="C10" i="1"/>
  <c r="I10" i="1"/>
  <c r="H22" i="1"/>
  <c r="D22" i="1"/>
  <c r="D10" i="1"/>
  <c r="H26" i="1"/>
  <c r="D11" i="1"/>
  <c r="E10" i="1"/>
  <c r="C16" i="1" s="1"/>
  <c r="H21" i="1" s="1"/>
  <c r="F9" i="1"/>
  <c r="H9" i="1" s="1"/>
  <c r="F8" i="1"/>
  <c r="H8" i="1" s="1"/>
  <c r="F7" i="1"/>
  <c r="H7" i="1" s="1"/>
  <c r="F6" i="1"/>
  <c r="H6" i="1" s="1"/>
  <c r="G10" i="1"/>
  <c r="F5" i="1"/>
  <c r="H5" i="1" s="1"/>
  <c r="F10" i="1" l="1"/>
  <c r="G26" i="1"/>
  <c r="I26" i="1" s="1"/>
  <c r="G19" i="2" s="1"/>
  <c r="G26" i="2" s="1"/>
  <c r="I26" i="2" s="1"/>
  <c r="H10" i="1"/>
  <c r="D21" i="1"/>
  <c r="E26" i="1" s="1"/>
</calcChain>
</file>

<file path=xl/sharedStrings.xml><?xml version="1.0" encoding="utf-8"?>
<sst xmlns="http://schemas.openxmlformats.org/spreadsheetml/2006/main" count="605" uniqueCount="55">
  <si>
    <t xml:space="preserve">RENT STATEMENT </t>
  </si>
  <si>
    <t>FOR THE MONTH OF NOVEMBER 2020</t>
  </si>
  <si>
    <t>NAME</t>
  </si>
  <si>
    <t>BF</t>
  </si>
  <si>
    <t>DEPOSIT</t>
  </si>
  <si>
    <t>RENT</t>
  </si>
  <si>
    <t>TOTAL DUE</t>
  </si>
  <si>
    <t>TOTAL</t>
  </si>
  <si>
    <t>PAID</t>
  </si>
  <si>
    <t xml:space="preserve">DETAILS </t>
  </si>
  <si>
    <t xml:space="preserve">CR </t>
  </si>
  <si>
    <t>DR</t>
  </si>
  <si>
    <t>BL</t>
  </si>
  <si>
    <t>NOVEMBER</t>
  </si>
  <si>
    <t>PAYMENTS</t>
  </si>
  <si>
    <t>PREPARED BY</t>
  </si>
  <si>
    <t>RECEIVED BY</t>
  </si>
  <si>
    <t>FLORENCE</t>
  </si>
  <si>
    <t>GRACE</t>
  </si>
  <si>
    <t>PAUL GATURA</t>
  </si>
  <si>
    <t xml:space="preserve">                                                                                                                          </t>
  </si>
  <si>
    <t>BALANCE</t>
  </si>
  <si>
    <t>SUMMARY</t>
  </si>
  <si>
    <t xml:space="preserve">EXPECTED </t>
  </si>
  <si>
    <t xml:space="preserve">COMMISSION </t>
  </si>
  <si>
    <t>APPROVED  BY</t>
  </si>
  <si>
    <t>MARIAS PAKINI</t>
  </si>
  <si>
    <t>KEPHAR NYAMONGO OENGA</t>
  </si>
  <si>
    <t>COMMISSION ON ARREARS</t>
  </si>
  <si>
    <t>ARREARS PAID</t>
  </si>
  <si>
    <t>DECEMBER</t>
  </si>
  <si>
    <t>FOR THE MONTH OF DECEMBER 2020</t>
  </si>
  <si>
    <t>FOR THE MONTH OF JANUARY 2021</t>
  </si>
  <si>
    <t>JANUARY</t>
  </si>
  <si>
    <t>f</t>
  </si>
  <si>
    <t>FOR THE MONTH OF FEBRUARY 2021</t>
  </si>
  <si>
    <t>FEBRUARY</t>
  </si>
  <si>
    <t>MARCH</t>
  </si>
  <si>
    <t>FOR THE MONTH OF MARCH 2021</t>
  </si>
  <si>
    <t>APRIL</t>
  </si>
  <si>
    <t>FOR THE MONTH OF APRIL 2021</t>
  </si>
  <si>
    <t>FOR THE MONTH OF MAY 2021</t>
  </si>
  <si>
    <t>MAY</t>
  </si>
  <si>
    <t>JUNE</t>
  </si>
  <si>
    <t>FOR THE MONTH OF JUNE 2021</t>
  </si>
  <si>
    <t>FOR THE MONTH OF JULY 2021</t>
  </si>
  <si>
    <t>JULY</t>
  </si>
  <si>
    <t>AUGUST</t>
  </si>
  <si>
    <t>FOR THE MONTH OF AUGUST 2021</t>
  </si>
  <si>
    <t>SEPTEMBER</t>
  </si>
  <si>
    <t>FOR THE MONTH OF SEPTEMBER 2021</t>
  </si>
  <si>
    <t>FOR THE MONTH OF OCTOBER 2021</t>
  </si>
  <si>
    <t>OCTOBER</t>
  </si>
  <si>
    <t>FOR THE MONTH OF NOVEMBER 2021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</si>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</sst>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1" xfId="0" applyFont="1" applyBorder="1"/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6" fillId="0" borderId="1" xfId="0" applyNumberFormat="1" applyFont="1" applyFill="1" applyBorder="1" applyAlignment="1">
      <alignment horizontal="center"/>
    </xf>
    <xf numFmtId="3" fontId="5" fillId="0" borderId="1" xfId="0" applyNumberFormat="1" applyFont="1" applyBorder="1"/>
    <xf numFmtId="3" fontId="8" fillId="0" borderId="1" xfId="0" applyNumberFormat="1" applyFont="1" applyBorder="1"/>
    <xf numFmtId="0" fontId="9" fillId="0" borderId="1" xfId="0" applyFont="1" applyBorder="1"/>
    <xf numFmtId="0" fontId="5" fillId="0" borderId="1" xfId="0" applyFont="1" applyFill="1" applyBorder="1"/>
    <xf numFmtId="49" fontId="10" fillId="0" borderId="1" xfId="0" applyNumberFormat="1" applyFont="1" applyBorder="1"/>
    <xf numFmtId="3" fontId="11" fillId="0" borderId="1" xfId="0" applyNumberFormat="1" applyFont="1" applyBorder="1"/>
    <xf numFmtId="3" fontId="7" fillId="0" borderId="1" xfId="0" applyNumberFormat="1" applyFont="1" applyBorder="1"/>
    <xf numFmtId="49" fontId="12" fillId="0" borderId="1" xfId="0" applyNumberFormat="1" applyFont="1" applyBorder="1"/>
    <xf numFmtId="4" fontId="5" fillId="0" borderId="1" xfId="0" applyNumberFormat="1" applyFont="1" applyBorder="1"/>
    <xf numFmtId="164" fontId="13" fillId="0" borderId="1" xfId="0" applyNumberFormat="1" applyFont="1" applyBorder="1"/>
    <xf numFmtId="0" fontId="5" fillId="0" borderId="0" xfId="0" applyFont="1" applyBorder="1"/>
    <xf numFmtId="49" fontId="12" fillId="0" borderId="0" xfId="0" applyNumberFormat="1" applyFont="1" applyBorder="1"/>
    <xf numFmtId="4" fontId="5" fillId="0" borderId="0" xfId="0" applyNumberFormat="1" applyFont="1" applyBorder="1"/>
    <xf numFmtId="164" fontId="13" fillId="0" borderId="0" xfId="0" applyNumberFormat="1" applyFont="1" applyBorder="1"/>
    <xf numFmtId="0" fontId="3" fillId="0" borderId="0" xfId="0" applyFont="1"/>
    <xf numFmtId="0" fontId="14" fillId="0" borderId="0" xfId="0" applyFont="1"/>
    <xf numFmtId="0" fontId="1" fillId="0" borderId="0" xfId="0" applyFont="1"/>
    <xf numFmtId="0" fontId="15" fillId="0" borderId="0" xfId="0" applyFont="1"/>
    <xf numFmtId="0" fontId="16" fillId="0" borderId="1" xfId="0" applyFont="1" applyBorder="1"/>
    <xf numFmtId="3" fontId="9" fillId="0" borderId="1" xfId="0" applyNumberFormat="1" applyFont="1" applyBorder="1"/>
    <xf numFmtId="0" fontId="11" fillId="0" borderId="1" xfId="0" applyFont="1" applyBorder="1"/>
    <xf numFmtId="9" fontId="9" fillId="0" borderId="1" xfId="0" applyNumberFormat="1" applyFont="1" applyBorder="1"/>
    <xf numFmtId="14" fontId="9" fillId="0" borderId="1" xfId="0" applyNumberFormat="1" applyFont="1" applyBorder="1"/>
    <xf numFmtId="14" fontId="9" fillId="0" borderId="1" xfId="0" applyNumberFormat="1" applyFont="1" applyFill="1" applyBorder="1"/>
    <xf numFmtId="0" fontId="9" fillId="0" borderId="1" xfId="0" applyFont="1" applyFill="1" applyBorder="1"/>
    <xf numFmtId="43" fontId="0" fillId="0" borderId="0" xfId="0" applyNumberForma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UL%20G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UGUST19"/>
      <sheetName val="SEPT 19"/>
      <sheetName val="OCTOBER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>
        <row r="10">
          <cell r="G10">
            <v>10500</v>
          </cell>
        </row>
      </sheetData>
      <sheetData sheetId="1">
        <row r="10">
          <cell r="D10">
            <v>27000</v>
          </cell>
        </row>
      </sheetData>
      <sheetData sheetId="2">
        <row r="10">
          <cell r="E10">
            <v>27000</v>
          </cell>
        </row>
      </sheetData>
      <sheetData sheetId="3">
        <row r="10">
          <cell r="E10">
            <v>22000</v>
          </cell>
        </row>
      </sheetData>
      <sheetData sheetId="4">
        <row r="10">
          <cell r="E10">
            <v>27000</v>
          </cell>
        </row>
      </sheetData>
      <sheetData sheetId="5">
        <row r="10">
          <cell r="E10">
            <v>27000</v>
          </cell>
        </row>
      </sheetData>
      <sheetData sheetId="6">
        <row r="10">
          <cell r="E10">
            <v>27000</v>
          </cell>
        </row>
      </sheetData>
      <sheetData sheetId="7">
        <row r="10">
          <cell r="E10">
            <v>27000</v>
          </cell>
        </row>
      </sheetData>
      <sheetData sheetId="8">
        <row r="10">
          <cell r="E10">
            <v>27000</v>
          </cell>
        </row>
      </sheetData>
      <sheetData sheetId="9">
        <row r="10">
          <cell r="E10">
            <v>22000</v>
          </cell>
        </row>
      </sheetData>
      <sheetData sheetId="10">
        <row r="10">
          <cell r="E10">
            <v>27000</v>
          </cell>
        </row>
      </sheetData>
      <sheetData sheetId="11">
        <row r="10">
          <cell r="E10">
            <v>27000</v>
          </cell>
        </row>
      </sheetData>
      <sheetData sheetId="12">
        <row r="10">
          <cell r="E10">
            <v>27000</v>
          </cell>
        </row>
      </sheetData>
      <sheetData sheetId="13">
        <row r="10">
          <cell r="E10">
            <v>27000</v>
          </cell>
        </row>
      </sheetData>
      <sheetData sheetId="14">
        <row r="10">
          <cell r="E10">
            <v>22000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 t="str">
            <v>DR</v>
          </cell>
        </row>
        <row r="16">
          <cell r="H16">
            <v>0</v>
          </cell>
        </row>
      </sheetData>
      <sheetData sheetId="15">
        <row r="10">
          <cell r="E10">
            <v>27000</v>
          </cell>
        </row>
      </sheetData>
      <sheetData sheetId="16">
        <row r="10">
          <cell r="E10">
            <v>27000</v>
          </cell>
        </row>
      </sheetData>
      <sheetData sheetId="17">
        <row r="10">
          <cell r="E10">
            <v>27000</v>
          </cell>
        </row>
      </sheetData>
      <sheetData sheetId="18">
        <row r="10">
          <cell r="E10">
            <v>27000</v>
          </cell>
        </row>
      </sheetData>
      <sheetData sheetId="19">
        <row r="10">
          <cell r="F10">
            <v>32000</v>
          </cell>
        </row>
      </sheetData>
      <sheetData sheetId="20">
        <row r="10">
          <cell r="E10">
            <v>27000</v>
          </cell>
        </row>
      </sheetData>
      <sheetData sheetId="21"/>
      <sheetData sheetId="22">
        <row r="10">
          <cell r="H10">
            <v>5000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34" sqref="C34"/>
    </sheetView>
  </sheetViews>
  <sheetFormatPr defaultRowHeight="15" x14ac:dyDescent="0.25"/>
  <cols>
    <col min="1" max="1" width="9.140625" customWidth="1"/>
    <col min="2" max="2" width="22.85546875" customWidth="1"/>
    <col min="6" max="6" width="20.7109375" customWidth="1"/>
    <col min="9" max="9" width="11.140625" customWidth="1"/>
  </cols>
  <sheetData>
    <row r="1" spans="1:13" x14ac:dyDescent="0.25">
      <c r="A1" s="1"/>
      <c r="D1" t="s">
        <v>26</v>
      </c>
      <c r="F1" s="2"/>
      <c r="G1" s="1"/>
    </row>
    <row r="2" spans="1:13" ht="15.75" x14ac:dyDescent="0.25">
      <c r="A2" s="1"/>
      <c r="B2" s="3"/>
      <c r="C2" s="3"/>
      <c r="D2" s="4" t="s">
        <v>0</v>
      </c>
      <c r="F2" s="4"/>
    </row>
    <row r="3" spans="1:13" ht="15.75" x14ac:dyDescent="0.25">
      <c r="A3" s="1"/>
      <c r="B3" s="3" t="s">
        <v>20</v>
      </c>
      <c r="C3" s="3"/>
      <c r="D3" s="4" t="s">
        <v>1</v>
      </c>
      <c r="E3" s="3"/>
      <c r="F3" s="2"/>
      <c r="G3" s="1"/>
    </row>
    <row r="4" spans="1:13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13" x14ac:dyDescent="0.25">
      <c r="A5" s="5"/>
      <c r="B5" s="5" t="s">
        <v>27</v>
      </c>
      <c r="C5" s="9"/>
      <c r="D5" s="9">
        <v>3186000</v>
      </c>
      <c r="E5" s="5">
        <v>170000</v>
      </c>
      <c r="F5" s="9">
        <f>C5+D5+E5</f>
        <v>3356000</v>
      </c>
      <c r="G5" s="10"/>
      <c r="H5" s="9">
        <f>F5-G5</f>
        <v>3356000</v>
      </c>
      <c r="I5" s="9"/>
    </row>
    <row r="6" spans="1:13" x14ac:dyDescent="0.25">
      <c r="A6" s="5"/>
      <c r="B6" s="11"/>
      <c r="C6" s="9"/>
      <c r="D6" s="9"/>
      <c r="E6" s="5"/>
      <c r="F6" s="9">
        <f>C6+D6+E6</f>
        <v>0</v>
      </c>
      <c r="G6" s="10"/>
      <c r="H6" s="9">
        <f>F6-G6</f>
        <v>0</v>
      </c>
      <c r="I6" s="9"/>
    </row>
    <row r="7" spans="1:13" x14ac:dyDescent="0.25">
      <c r="A7" s="5"/>
      <c r="B7" s="5"/>
      <c r="C7" s="9"/>
      <c r="D7" s="9"/>
      <c r="E7" s="5"/>
      <c r="F7" s="9">
        <f>C7+D7+E7</f>
        <v>0</v>
      </c>
      <c r="G7" s="10"/>
      <c r="H7" s="9">
        <f>F7-G7</f>
        <v>0</v>
      </c>
      <c r="I7" s="9"/>
    </row>
    <row r="8" spans="1:13" x14ac:dyDescent="0.25">
      <c r="A8" s="5"/>
      <c r="B8" s="11"/>
      <c r="C8" s="9"/>
      <c r="D8" s="9"/>
      <c r="E8" s="5"/>
      <c r="F8" s="9">
        <f>C8+D8+E8</f>
        <v>0</v>
      </c>
      <c r="G8" s="10"/>
      <c r="H8" s="9">
        <f>F8-G8</f>
        <v>0</v>
      </c>
      <c r="I8" s="9"/>
    </row>
    <row r="9" spans="1:13" x14ac:dyDescent="0.25">
      <c r="A9" s="5"/>
      <c r="B9" s="12"/>
      <c r="C9" s="9"/>
      <c r="D9" s="9"/>
      <c r="E9" s="5"/>
      <c r="F9" s="9">
        <f>C9+D9+E9</f>
        <v>0</v>
      </c>
      <c r="G9" s="10"/>
      <c r="H9" s="9">
        <f>F9-G9</f>
        <v>0</v>
      </c>
      <c r="I9" s="9"/>
    </row>
    <row r="10" spans="1:13" x14ac:dyDescent="0.25">
      <c r="A10" s="5"/>
      <c r="B10" s="13" t="s">
        <v>7</v>
      </c>
      <c r="C10" s="9">
        <f t="shared" ref="C10:I10" si="0">SUM(C5:C9)</f>
        <v>0</v>
      </c>
      <c r="D10" s="9">
        <f t="shared" si="0"/>
        <v>3186000</v>
      </c>
      <c r="E10" s="7">
        <f t="shared" si="0"/>
        <v>170000</v>
      </c>
      <c r="F10" s="9">
        <f t="shared" si="0"/>
        <v>3356000</v>
      </c>
      <c r="G10" s="14">
        <f t="shared" si="0"/>
        <v>0</v>
      </c>
      <c r="H10" s="15">
        <f t="shared" si="0"/>
        <v>3356000</v>
      </c>
      <c r="I10" s="9">
        <f t="shared" si="0"/>
        <v>0</v>
      </c>
    </row>
    <row r="11" spans="1:13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13" x14ac:dyDescent="0.25">
      <c r="A12" s="19"/>
      <c r="B12" s="20"/>
      <c r="C12" s="20"/>
      <c r="D12" s="20"/>
      <c r="E12" s="19"/>
      <c r="F12" s="21"/>
      <c r="G12" s="22"/>
      <c r="H12" s="21"/>
    </row>
    <row r="13" spans="1:13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  <c r="M13" s="13"/>
    </row>
    <row r="14" spans="1:13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13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13" x14ac:dyDescent="0.25">
      <c r="B16" s="11" t="s">
        <v>13</v>
      </c>
      <c r="C16" s="28">
        <f>E10</f>
        <v>170000</v>
      </c>
      <c r="D16" s="11"/>
      <c r="E16" s="11"/>
      <c r="F16" s="11" t="s">
        <v>13</v>
      </c>
      <c r="G16" s="28">
        <f>G10</f>
        <v>0</v>
      </c>
      <c r="H16" s="11"/>
      <c r="I16" s="11"/>
    </row>
    <row r="17" spans="1:13" x14ac:dyDescent="0.25">
      <c r="B17" s="11" t="s">
        <v>3</v>
      </c>
      <c r="C17" s="28"/>
      <c r="D17" s="11"/>
      <c r="E17" s="11"/>
      <c r="F17" s="11"/>
      <c r="G17" s="28"/>
      <c r="H17" s="11"/>
      <c r="I17" s="11"/>
    </row>
    <row r="18" spans="1:13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13" x14ac:dyDescent="0.25">
      <c r="B19" s="11" t="s">
        <v>4</v>
      </c>
      <c r="C19" s="28"/>
      <c r="D19" s="11"/>
      <c r="E19" s="11"/>
      <c r="F19" s="11" t="s">
        <v>3</v>
      </c>
      <c r="G19" s="28"/>
      <c r="H19" s="11"/>
      <c r="I19" s="11"/>
    </row>
    <row r="20" spans="1:13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13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13" x14ac:dyDescent="0.25">
      <c r="B22" s="31" t="s">
        <v>28</v>
      </c>
      <c r="C22" s="30">
        <v>7.0000000000000007E-2</v>
      </c>
      <c r="D22" s="11">
        <f>C22*D5</f>
        <v>223020.00000000003</v>
      </c>
      <c r="E22" s="11"/>
      <c r="F22" s="31" t="s">
        <v>28</v>
      </c>
      <c r="G22" s="30">
        <v>7.0000000000000007E-2</v>
      </c>
      <c r="H22" s="11">
        <f>G22*D5</f>
        <v>223020.00000000003</v>
      </c>
      <c r="I22" s="11"/>
    </row>
    <row r="23" spans="1:13" x14ac:dyDescent="0.25">
      <c r="B23" s="32"/>
      <c r="C23" s="11"/>
      <c r="D23" s="11"/>
      <c r="E23" s="11"/>
      <c r="F23" s="32"/>
      <c r="G23" s="11"/>
      <c r="H23" s="11"/>
      <c r="I23" s="11"/>
    </row>
    <row r="24" spans="1:13" x14ac:dyDescent="0.25">
      <c r="B24" s="31"/>
      <c r="C24" s="11"/>
      <c r="D24" s="11"/>
      <c r="E24" s="11"/>
      <c r="F24" s="31"/>
      <c r="G24" s="11"/>
      <c r="H24" s="11"/>
      <c r="I24" s="11"/>
    </row>
    <row r="25" spans="1:13" x14ac:dyDescent="0.25">
      <c r="B25" s="33"/>
      <c r="C25" s="11"/>
      <c r="D25" s="11"/>
      <c r="E25" s="11"/>
      <c r="F25" s="33"/>
      <c r="G25" s="11"/>
      <c r="H25" s="11"/>
      <c r="I25" s="11"/>
    </row>
    <row r="26" spans="1:13" x14ac:dyDescent="0.25">
      <c r="A26" s="34"/>
      <c r="B26" s="29" t="s">
        <v>7</v>
      </c>
      <c r="C26" s="14">
        <f>C16+C19+C17-D21</f>
        <v>158100</v>
      </c>
      <c r="D26" s="14">
        <f>SUM(D22:D25)</f>
        <v>223020.00000000003</v>
      </c>
      <c r="E26" s="14">
        <f>C26-D26</f>
        <v>-64920.000000000029</v>
      </c>
      <c r="F26" s="29" t="s">
        <v>7</v>
      </c>
      <c r="G26" s="14">
        <f>G16+G19-H21</f>
        <v>-11900.000000000002</v>
      </c>
      <c r="H26" s="14">
        <f>SUM(H22:H25)</f>
        <v>223020.00000000003</v>
      </c>
      <c r="I26" s="14">
        <f>G26-H26</f>
        <v>-234920.00000000003</v>
      </c>
    </row>
    <row r="27" spans="1:13" x14ac:dyDescent="0.25">
      <c r="A27" s="34"/>
      <c r="B27" s="1"/>
      <c r="C27" s="1"/>
      <c r="D27" s="1"/>
      <c r="E27" s="1"/>
      <c r="M27">
        <f>3356000-170000</f>
        <v>3186000</v>
      </c>
    </row>
    <row r="28" spans="1:13" x14ac:dyDescent="0.25">
      <c r="B28" s="1" t="s">
        <v>15</v>
      </c>
      <c r="C28" s="1"/>
      <c r="E28" s="35" t="s">
        <v>25</v>
      </c>
      <c r="G28" s="1" t="s">
        <v>16</v>
      </c>
    </row>
    <row r="29" spans="1:13" x14ac:dyDescent="0.25">
      <c r="E29" s="1"/>
    </row>
    <row r="30" spans="1:13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29" sqref="J29"/>
    </sheetView>
  </sheetViews>
  <sheetFormatPr defaultRowHeight="15" x14ac:dyDescent="0.25"/>
  <cols>
    <col min="6" max="6" width="13" customWidth="1"/>
  </cols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48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'JULY 21'!H5:H10</f>
        <v>4546000</v>
      </c>
      <c r="E5" s="5">
        <v>170000</v>
      </c>
      <c r="F5" s="9">
        <f>C5+D5+E5</f>
        <v>4716000</v>
      </c>
      <c r="G5" s="10"/>
      <c r="H5" s="9">
        <f>F5-G5</f>
        <v>4716000</v>
      </c>
      <c r="I5" s="9"/>
    </row>
    <row r="6" spans="1:9" x14ac:dyDescent="0.25">
      <c r="A6" s="5"/>
      <c r="B6" s="11"/>
      <c r="C6" s="9"/>
      <c r="D6" s="9">
        <f>'JULY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>
        <f>'JULY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>
        <f>'JULY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>
        <f>'JULY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'JULY 21'!H10:H15</f>
        <v>4546000</v>
      </c>
      <c r="E10" s="7">
        <f t="shared" si="0"/>
        <v>170000</v>
      </c>
      <c r="F10" s="9">
        <f t="shared" si="0"/>
        <v>4716000</v>
      </c>
      <c r="G10" s="14">
        <f t="shared" si="0"/>
        <v>0</v>
      </c>
      <c r="H10" s="15">
        <f t="shared" si="0"/>
        <v>4716000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47</v>
      </c>
      <c r="C16" s="28">
        <f>E10</f>
        <v>170000</v>
      </c>
      <c r="D16" s="11"/>
      <c r="E16" s="11"/>
      <c r="F16" s="11" t="s">
        <v>47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'JULY 21'!E26</f>
        <v>1199880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'JULY 21'!I26</f>
        <v>-330120.00000000006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1357980</v>
      </c>
      <c r="D26" s="14">
        <f>SUM(D22:D25)</f>
        <v>0</v>
      </c>
      <c r="E26" s="14">
        <f>C26-D26</f>
        <v>1357980</v>
      </c>
      <c r="F26" s="29" t="s">
        <v>7</v>
      </c>
      <c r="G26" s="14">
        <f>G16+G19-H21</f>
        <v>-342020.00000000006</v>
      </c>
      <c r="H26" s="14">
        <f>SUM(H22:H25)</f>
        <v>0</v>
      </c>
      <c r="I26" s="14">
        <f>G26-H26</f>
        <v>-342020.00000000006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K23" sqref="K23"/>
    </sheetView>
  </sheetViews>
  <sheetFormatPr defaultRowHeight="15" x14ac:dyDescent="0.25"/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50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'AUGUST 21'!H5:H10</f>
        <v>4716000</v>
      </c>
      <c r="E5" s="5">
        <v>170000</v>
      </c>
      <c r="F5" s="9">
        <f>C5+D5+E5</f>
        <v>4886000</v>
      </c>
      <c r="G5" s="10"/>
      <c r="H5" s="9">
        <f>F5-G5</f>
        <v>4886000</v>
      </c>
      <c r="I5" s="9"/>
    </row>
    <row r="6" spans="1:9" x14ac:dyDescent="0.25">
      <c r="A6" s="5"/>
      <c r="B6" s="11"/>
      <c r="C6" s="9"/>
      <c r="D6" s="9">
        <f>'AUGUST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>
        <f>'AUGUST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>
        <f>'AUGUST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>
        <f>'AUGUST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'AUGUST 21'!H10:H15</f>
        <v>4716000</v>
      </c>
      <c r="E10" s="7">
        <f t="shared" si="0"/>
        <v>170000</v>
      </c>
      <c r="F10" s="9">
        <f t="shared" si="0"/>
        <v>4886000</v>
      </c>
      <c r="G10" s="14">
        <f t="shared" si="0"/>
        <v>0</v>
      </c>
      <c r="H10" s="15">
        <f t="shared" si="0"/>
        <v>4886000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49</v>
      </c>
      <c r="C16" s="28">
        <f>E10</f>
        <v>170000</v>
      </c>
      <c r="D16" s="11"/>
      <c r="E16" s="11"/>
      <c r="F16" s="11" t="s">
        <v>49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'AUGUST 21'!E26</f>
        <v>1357980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'AUGUST 21'!I26</f>
        <v>-342020.00000000006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1516080</v>
      </c>
      <c r="D26" s="14">
        <f>SUM(D22:D25)</f>
        <v>0</v>
      </c>
      <c r="E26" s="14">
        <f>C26-D26</f>
        <v>1516080</v>
      </c>
      <c r="F26" s="29" t="s">
        <v>7</v>
      </c>
      <c r="G26" s="14">
        <f>G16+G19-H21</f>
        <v>-353920.00000000006</v>
      </c>
      <c r="H26" s="14">
        <f>SUM(H22:H25)</f>
        <v>0</v>
      </c>
      <c r="I26" s="14">
        <f>G26-H26</f>
        <v>-353920.00000000006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8" sqref="J8"/>
    </sheetView>
  </sheetViews>
  <sheetFormatPr defaultRowHeight="15" x14ac:dyDescent="0.25"/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51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'SEPTEMBER 21'!H5:H10</f>
        <v>4886000</v>
      </c>
      <c r="E5" s="5">
        <v>170000</v>
      </c>
      <c r="F5" s="9">
        <f>C5+D5+E5</f>
        <v>5056000</v>
      </c>
      <c r="G5" s="10"/>
      <c r="H5" s="9">
        <f>F5-G5</f>
        <v>5056000</v>
      </c>
      <c r="I5" s="9"/>
    </row>
    <row r="6" spans="1:9" x14ac:dyDescent="0.25">
      <c r="A6" s="5"/>
      <c r="B6" s="11"/>
      <c r="C6" s="9"/>
      <c r="D6" s="9">
        <f>'SEPTEMBER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>
        <f>'SEPTEMBER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>
        <f>'SEPTEMBER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>
        <f>'SEPTEMBER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'SEPTEMBER 21'!H10:H15</f>
        <v>4886000</v>
      </c>
      <c r="E10" s="7">
        <f t="shared" si="0"/>
        <v>170000</v>
      </c>
      <c r="F10" s="9">
        <f t="shared" si="0"/>
        <v>5056000</v>
      </c>
      <c r="G10" s="14">
        <f t="shared" si="0"/>
        <v>0</v>
      </c>
      <c r="H10" s="15">
        <f t="shared" si="0"/>
        <v>5056000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52</v>
      </c>
      <c r="C16" s="28">
        <f>E10</f>
        <v>170000</v>
      </c>
      <c r="D16" s="11"/>
      <c r="E16" s="11"/>
      <c r="F16" s="11" t="s">
        <v>52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'SEPTEMBER 21'!E26</f>
        <v>1516080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'SEPTEMBER 21'!I26</f>
        <v>-353920.00000000006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1674180</v>
      </c>
      <c r="D26" s="14">
        <f>SUM(D22:D25)</f>
        <v>0</v>
      </c>
      <c r="E26" s="14">
        <f>C26-D26</f>
        <v>1674180</v>
      </c>
      <c r="F26" s="29" t="s">
        <v>7</v>
      </c>
      <c r="G26" s="14">
        <f>G16+G19-H21</f>
        <v>-365820.00000000006</v>
      </c>
      <c r="H26" s="14">
        <f>SUM(H22:H25)</f>
        <v>0</v>
      </c>
      <c r="I26" s="14">
        <f>G26-H26</f>
        <v>-365820.00000000006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21" sqref="H21"/>
    </sheetView>
  </sheetViews>
  <sheetFormatPr defaultRowHeight="15" x14ac:dyDescent="0.25"/>
  <cols>
    <col min="2" max="2" width="13.42578125" customWidth="1"/>
    <col min="6" max="6" width="14.28515625" customWidth="1"/>
  </cols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53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'OCTOBER 21'!H5:H10</f>
        <v>5056000</v>
      </c>
      <c r="E5" s="5">
        <v>170000</v>
      </c>
      <c r="F5" s="9">
        <f>C5+D5+E5</f>
        <v>5226000</v>
      </c>
      <c r="G5" s="10"/>
      <c r="H5" s="9">
        <f>F5-G5</f>
        <v>5226000</v>
      </c>
      <c r="I5" s="9"/>
    </row>
    <row r="6" spans="1:9" x14ac:dyDescent="0.25">
      <c r="A6" s="5"/>
      <c r="B6" s="11"/>
      <c r="C6" s="9"/>
      <c r="D6" s="9"/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/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/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/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SUM(D5:D9)</f>
        <v>5056000</v>
      </c>
      <c r="E10" s="7">
        <f t="shared" si="0"/>
        <v>170000</v>
      </c>
      <c r="F10" s="9">
        <f t="shared" si="0"/>
        <v>5226000</v>
      </c>
      <c r="G10" s="14">
        <f t="shared" si="0"/>
        <v>0</v>
      </c>
      <c r="H10" s="15">
        <f t="shared" si="0"/>
        <v>5226000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13</v>
      </c>
      <c r="C16" s="28">
        <f>E10</f>
        <v>170000</v>
      </c>
      <c r="D16" s="11"/>
      <c r="E16" s="11"/>
      <c r="F16" s="11" t="s">
        <v>13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'OCTOBER 21'!E26</f>
        <v>1674180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'OCTOBER 21'!I26</f>
        <v>-365820.00000000006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1832280</v>
      </c>
      <c r="D26" s="14">
        <f>SUM(D22:D25)</f>
        <v>0</v>
      </c>
      <c r="E26" s="14">
        <f>C26-D26</f>
        <v>1832280</v>
      </c>
      <c r="F26" s="29" t="s">
        <v>7</v>
      </c>
      <c r="G26" s="14">
        <f>G16+G19-H21</f>
        <v>-377720.00000000006</v>
      </c>
      <c r="H26" s="14">
        <f>SUM(H22:H25)</f>
        <v>0</v>
      </c>
      <c r="I26" s="14">
        <f>G26-H26</f>
        <v>-377720.00000000006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M31" sqref="M31"/>
    </sheetView>
  </sheetViews>
  <sheetFormatPr defaultRowHeight="15" x14ac:dyDescent="0.25"/>
  <cols>
    <col min="2" max="2" width="16.7109375" customWidth="1"/>
    <col min="6" max="6" width="14.42578125" customWidth="1"/>
  </cols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54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'NOVEMBER 21'!H5:H10</f>
        <v>5226000</v>
      </c>
      <c r="E5" s="5">
        <v>170000</v>
      </c>
      <c r="F5" s="9">
        <f>C5+D5+E5</f>
        <v>5396000</v>
      </c>
      <c r="G5" s="10"/>
      <c r="H5" s="9">
        <f>F5-G5</f>
        <v>5396000</v>
      </c>
      <c r="I5" s="9"/>
    </row>
    <row r="6" spans="1:9" x14ac:dyDescent="0.25">
      <c r="A6" s="5"/>
      <c r="B6" s="11"/>
      <c r="C6" s="9"/>
      <c r="D6" s="9">
        <f>'NOVEMBER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>
        <f>'NOVEMBER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>
        <f>'NOVEMBER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>
        <f>'NOVEMBER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SUM(D5:D9)</f>
        <v>5226000</v>
      </c>
      <c r="E10" s="7">
        <f t="shared" si="0"/>
        <v>170000</v>
      </c>
      <c r="F10" s="9">
        <f t="shared" si="0"/>
        <v>5396000</v>
      </c>
      <c r="G10" s="14">
        <f t="shared" si="0"/>
        <v>0</v>
      </c>
      <c r="H10" s="15">
        <f t="shared" si="0"/>
        <v>5396000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30</v>
      </c>
      <c r="C16" s="28">
        <f>E10</f>
        <v>170000</v>
      </c>
      <c r="D16" s="11"/>
      <c r="E16" s="11"/>
      <c r="F16" s="11" t="s">
        <v>30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'NOVEMBER 21'!E26</f>
        <v>1832280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'NOVEMBER 21'!I26</f>
        <v>-377720.00000000006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1990380</v>
      </c>
      <c r="D26" s="14">
        <f>SUM(D22:D25)</f>
        <v>0</v>
      </c>
      <c r="E26" s="14">
        <f>C26-D26</f>
        <v>1990380</v>
      </c>
      <c r="F26" s="29" t="s">
        <v>7</v>
      </c>
      <c r="G26" s="14">
        <f>G16+G19-H21</f>
        <v>-389620.00000000006</v>
      </c>
      <c r="H26" s="14">
        <f>SUM(H22:H25)</f>
        <v>0</v>
      </c>
      <c r="I26" s="14">
        <f>G26-H26</f>
        <v>-389620.00000000006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J32"/>
    </sheetView>
  </sheetViews>
  <sheetFormatPr defaultRowHeight="15" x14ac:dyDescent="0.25"/>
  <cols>
    <col min="2" max="2" width="15.42578125" customWidth="1"/>
    <col min="8" max="8" width="11" customWidth="1"/>
    <col min="9" max="9" width="10.85546875" customWidth="1"/>
  </cols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31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'NOVEMBER 20'!H5</f>
        <v>3356000</v>
      </c>
      <c r="E5" s="5">
        <v>170000</v>
      </c>
      <c r="F5" s="9">
        <f>C5+D5+E5</f>
        <v>3526000</v>
      </c>
      <c r="G5" s="10"/>
      <c r="H5" s="9">
        <f>F5-G5</f>
        <v>3526000</v>
      </c>
      <c r="I5" s="9"/>
    </row>
    <row r="6" spans="1:9" x14ac:dyDescent="0.25">
      <c r="A6" s="5"/>
      <c r="B6" s="11"/>
      <c r="C6" s="9"/>
      <c r="D6" s="9"/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/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/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/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SUM(D5:D9)</f>
        <v>3356000</v>
      </c>
      <c r="E10" s="7">
        <f t="shared" si="0"/>
        <v>170000</v>
      </c>
      <c r="F10" s="9">
        <f t="shared" si="0"/>
        <v>3526000</v>
      </c>
      <c r="G10" s="14">
        <f t="shared" si="0"/>
        <v>0</v>
      </c>
      <c r="H10" s="15">
        <f t="shared" si="0"/>
        <v>3526000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30</v>
      </c>
      <c r="C16" s="28">
        <f>E10</f>
        <v>170000</v>
      </c>
      <c r="D16" s="11"/>
      <c r="E16" s="11"/>
      <c r="F16" s="11" t="s">
        <v>30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'NOVEMBER 20'!E26</f>
        <v>-64920.000000000029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'NOVEMBER 20'!I26</f>
        <v>-234920.00000000003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93179.999999999971</v>
      </c>
      <c r="D26" s="14">
        <f>SUM(D22:D25)</f>
        <v>0</v>
      </c>
      <c r="E26" s="14">
        <f>C26-D26</f>
        <v>93179.999999999971</v>
      </c>
      <c r="F26" s="29" t="s">
        <v>7</v>
      </c>
      <c r="G26" s="14">
        <f>G16+G19-H21</f>
        <v>-246820.00000000003</v>
      </c>
      <c r="H26" s="14">
        <f>SUM(H22:H25)</f>
        <v>0</v>
      </c>
      <c r="I26" s="14">
        <f>G26-H26</f>
        <v>-246820.00000000003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7" sqref="G27"/>
    </sheetView>
  </sheetViews>
  <sheetFormatPr defaultRowHeight="15" x14ac:dyDescent="0.25"/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32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'NOVEMBER 20'!H5</f>
        <v>3356000</v>
      </c>
      <c r="E5" s="5">
        <v>170000</v>
      </c>
      <c r="F5" s="9">
        <f>C5+D5+E5</f>
        <v>3526000</v>
      </c>
      <c r="G5" s="10"/>
      <c r="H5" s="9">
        <f>F5-G5</f>
        <v>3526000</v>
      </c>
      <c r="I5" s="9"/>
    </row>
    <row r="6" spans="1:9" x14ac:dyDescent="0.25">
      <c r="A6" s="5"/>
      <c r="B6" s="11"/>
      <c r="C6" s="9"/>
      <c r="D6" s="9"/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/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/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/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SUM(D5:D9)</f>
        <v>3356000</v>
      </c>
      <c r="E10" s="7">
        <f t="shared" si="0"/>
        <v>170000</v>
      </c>
      <c r="F10" s="9">
        <f t="shared" si="0"/>
        <v>3526000</v>
      </c>
      <c r="G10" s="14">
        <f t="shared" si="0"/>
        <v>0</v>
      </c>
      <c r="H10" s="15">
        <f t="shared" si="0"/>
        <v>3526000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33</v>
      </c>
      <c r="C16" s="28">
        <f>E10</f>
        <v>170000</v>
      </c>
      <c r="D16" s="11"/>
      <c r="E16" s="11"/>
      <c r="F16" s="11" t="s">
        <v>33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'DECEMBER 20'!E26</f>
        <v>93179.999999999971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'DECEMBER 20'!I26</f>
        <v>-246820.00000000003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251280</v>
      </c>
      <c r="D26" s="14">
        <f>SUM(D22:D25)</f>
        <v>0</v>
      </c>
      <c r="E26" s="14">
        <f>C26-D26</f>
        <v>251280</v>
      </c>
      <c r="F26" s="29" t="s">
        <v>7</v>
      </c>
      <c r="G26" s="14">
        <f>G16+G19-H21</f>
        <v>-258720.00000000003</v>
      </c>
      <c r="H26" s="14">
        <f>SUM(H22:H25)</f>
        <v>0</v>
      </c>
      <c r="I26" s="14">
        <f>G26-H26</f>
        <v>-258720.00000000003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27" sqref="G27"/>
    </sheetView>
  </sheetViews>
  <sheetFormatPr defaultRowHeight="15" x14ac:dyDescent="0.25"/>
  <cols>
    <col min="2" max="2" width="18.140625" customWidth="1"/>
    <col min="6" max="6" width="13.42578125" customWidth="1"/>
  </cols>
  <sheetData>
    <row r="1" spans="1:15" x14ac:dyDescent="0.25">
      <c r="A1" s="1"/>
      <c r="D1" t="s">
        <v>26</v>
      </c>
      <c r="F1" s="2"/>
      <c r="G1" s="1"/>
    </row>
    <row r="2" spans="1:15" ht="15.75" x14ac:dyDescent="0.25">
      <c r="A2" s="1"/>
      <c r="B2" s="3"/>
      <c r="C2" s="3"/>
      <c r="D2" s="4" t="s">
        <v>0</v>
      </c>
      <c r="F2" s="4"/>
    </row>
    <row r="3" spans="1:15" ht="15.75" x14ac:dyDescent="0.25">
      <c r="A3" s="1"/>
      <c r="B3" s="3" t="s">
        <v>20</v>
      </c>
      <c r="C3" s="3"/>
      <c r="D3" s="4" t="s">
        <v>35</v>
      </c>
      <c r="E3" s="3"/>
      <c r="F3" s="2"/>
      <c r="G3" s="1"/>
    </row>
    <row r="4" spans="1:15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15" x14ac:dyDescent="0.25">
      <c r="A5" s="5"/>
      <c r="B5" s="5" t="s">
        <v>27</v>
      </c>
      <c r="C5" s="9"/>
      <c r="D5" s="9">
        <f>'JANUARY 21'!H5:H10</f>
        <v>3526000</v>
      </c>
      <c r="E5" s="5">
        <v>170000</v>
      </c>
      <c r="F5" s="9">
        <f>C5+D5+E5</f>
        <v>3696000</v>
      </c>
      <c r="G5" s="10"/>
      <c r="H5" s="9">
        <f>F5-G5</f>
        <v>3696000</v>
      </c>
      <c r="I5" s="9"/>
    </row>
    <row r="6" spans="1:15" x14ac:dyDescent="0.25">
      <c r="A6" s="5"/>
      <c r="B6" s="11"/>
      <c r="C6" s="9"/>
      <c r="D6" s="9">
        <f>'JANUARY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15" x14ac:dyDescent="0.25">
      <c r="A7" s="5"/>
      <c r="B7" s="5"/>
      <c r="C7" s="9"/>
      <c r="D7" s="9">
        <f>'JANUARY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15" x14ac:dyDescent="0.25">
      <c r="A8" s="5"/>
      <c r="B8" s="11"/>
      <c r="C8" s="9"/>
      <c r="D8" s="9">
        <f>'JANUARY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15" x14ac:dyDescent="0.25">
      <c r="A9" s="5"/>
      <c r="B9" s="12"/>
      <c r="C9" s="9"/>
      <c r="D9" s="9">
        <f>'JANUARY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15" x14ac:dyDescent="0.25">
      <c r="A10" s="5"/>
      <c r="B10" s="13" t="s">
        <v>7</v>
      </c>
      <c r="C10" s="9">
        <f t="shared" ref="C10:I10" si="0">SUM(C5:C9)</f>
        <v>0</v>
      </c>
      <c r="D10" s="9">
        <f>'JANUARY 21'!H10:H15</f>
        <v>3526000</v>
      </c>
      <c r="E10" s="7">
        <f t="shared" si="0"/>
        <v>170000</v>
      </c>
      <c r="F10" s="9">
        <f t="shared" si="0"/>
        <v>3696000</v>
      </c>
      <c r="G10" s="14">
        <f t="shared" si="0"/>
        <v>0</v>
      </c>
      <c r="H10" s="15">
        <f>SUM(H5:H9)</f>
        <v>3696000</v>
      </c>
      <c r="I10" s="9">
        <f t="shared" si="0"/>
        <v>0</v>
      </c>
      <c r="O10" t="s">
        <v>34</v>
      </c>
    </row>
    <row r="11" spans="1:15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15" x14ac:dyDescent="0.25">
      <c r="A12" s="19"/>
      <c r="B12" s="20"/>
      <c r="C12" s="20"/>
      <c r="D12" s="20"/>
      <c r="E12" s="19"/>
      <c r="F12" s="21"/>
      <c r="G12" s="22"/>
      <c r="H12" s="21"/>
    </row>
    <row r="13" spans="1:15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15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15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15" x14ac:dyDescent="0.25">
      <c r="B16" s="11" t="s">
        <v>36</v>
      </c>
      <c r="C16" s="28">
        <f>E10</f>
        <v>170000</v>
      </c>
      <c r="D16" s="11"/>
      <c r="E16" s="11"/>
      <c r="F16" s="11" t="s">
        <v>36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'JANUARY 21'!E26</f>
        <v>251280</v>
      </c>
      <c r="D17" s="11"/>
      <c r="E17" s="11"/>
      <c r="F17" s="11" t="s">
        <v>3</v>
      </c>
      <c r="G17" s="28">
        <f>'JANUARY 21'!I26</f>
        <v>-258720.00000000003</v>
      </c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/>
      <c r="G19" s="28"/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409380</v>
      </c>
      <c r="D26" s="14">
        <f>SUM(D22:D25)</f>
        <v>0</v>
      </c>
      <c r="E26" s="14">
        <f>C26-D26</f>
        <v>409380</v>
      </c>
      <c r="F26" s="29" t="s">
        <v>7</v>
      </c>
      <c r="G26" s="14">
        <f>G16+G17-H21</f>
        <v>-270620.00000000006</v>
      </c>
      <c r="H26" s="14">
        <f>SUM(H22:H25)</f>
        <v>0</v>
      </c>
      <c r="I26" s="14">
        <f>G26-H26</f>
        <v>-270620.00000000006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7" sqref="G27"/>
    </sheetView>
  </sheetViews>
  <sheetFormatPr defaultRowHeight="15" x14ac:dyDescent="0.25"/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38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'FEB 21'!H5:H10</f>
        <v>3696000</v>
      </c>
      <c r="E5" s="5">
        <v>170000</v>
      </c>
      <c r="F5" s="9">
        <f>C5+D5+E5</f>
        <v>3866000</v>
      </c>
      <c r="G5" s="10"/>
      <c r="H5" s="9">
        <f>F5-G5</f>
        <v>3866000</v>
      </c>
      <c r="I5" s="9"/>
    </row>
    <row r="6" spans="1:9" x14ac:dyDescent="0.25">
      <c r="A6" s="5"/>
      <c r="B6" s="11"/>
      <c r="C6" s="9"/>
      <c r="D6" s="9">
        <f>'FEB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>
        <f>'FEB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>
        <f>'FEB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>
        <f>'FEB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'FEB 21'!H10:H15</f>
        <v>3696000</v>
      </c>
      <c r="E10" s="7">
        <f t="shared" si="0"/>
        <v>170000</v>
      </c>
      <c r="F10" s="9">
        <f t="shared" si="0"/>
        <v>3866000</v>
      </c>
      <c r="G10" s="14">
        <f t="shared" si="0"/>
        <v>0</v>
      </c>
      <c r="H10" s="15">
        <f t="shared" si="0"/>
        <v>3866000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37</v>
      </c>
      <c r="C16" s="28">
        <f>E10</f>
        <v>170000</v>
      </c>
      <c r="D16" s="11"/>
      <c r="E16" s="11"/>
      <c r="F16" s="11" t="s">
        <v>37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'FEB 21'!E26</f>
        <v>409380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'FEB 21'!I26</f>
        <v>-270620.00000000006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567480</v>
      </c>
      <c r="D26" s="14">
        <f>SUM(D22:D25)</f>
        <v>0</v>
      </c>
      <c r="E26" s="14">
        <f>C26-D26</f>
        <v>567480</v>
      </c>
      <c r="F26" s="29" t="s">
        <v>7</v>
      </c>
      <c r="G26" s="14">
        <f>G16+G19-H21</f>
        <v>-282520.00000000006</v>
      </c>
      <c r="H26" s="14">
        <f>SUM(H22:H25)</f>
        <v>0</v>
      </c>
      <c r="I26" s="14">
        <f>G26-H26</f>
        <v>-282520.00000000006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7" sqref="G27"/>
    </sheetView>
  </sheetViews>
  <sheetFormatPr defaultRowHeight="15" x14ac:dyDescent="0.25"/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40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'MARCH 21'!H5:H10</f>
        <v>3866000</v>
      </c>
      <c r="E5" s="5">
        <v>170000</v>
      </c>
      <c r="F5" s="9">
        <f>C5+D5+E5</f>
        <v>4036000</v>
      </c>
      <c r="G5" s="10"/>
      <c r="H5" s="9">
        <f>F5-G5</f>
        <v>4036000</v>
      </c>
      <c r="I5" s="9"/>
    </row>
    <row r="6" spans="1:9" x14ac:dyDescent="0.25">
      <c r="A6" s="5"/>
      <c r="B6" s="11"/>
      <c r="C6" s="9"/>
      <c r="D6" s="9">
        <f>'MARCH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>
        <f>'MARCH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>
        <f>'MARCH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>
        <f>'MARCH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'MARCH 21'!H10:H15</f>
        <v>3866000</v>
      </c>
      <c r="E10" s="7">
        <f t="shared" si="0"/>
        <v>170000</v>
      </c>
      <c r="F10" s="9">
        <f t="shared" si="0"/>
        <v>4036000</v>
      </c>
      <c r="G10" s="14">
        <f t="shared" si="0"/>
        <v>0</v>
      </c>
      <c r="H10" s="15">
        <f t="shared" si="0"/>
        <v>4036000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39</v>
      </c>
      <c r="C16" s="28">
        <f>E10</f>
        <v>170000</v>
      </c>
      <c r="D16" s="11"/>
      <c r="E16" s="11"/>
      <c r="F16" s="11" t="s">
        <v>39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'MARCH 21'!E26</f>
        <v>567480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'MARCH 21'!I26</f>
        <v>-282520.00000000006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725580</v>
      </c>
      <c r="D26" s="14">
        <f>SUM(D22:D25)</f>
        <v>0</v>
      </c>
      <c r="E26" s="14">
        <f>C26-D26</f>
        <v>725580</v>
      </c>
      <c r="F26" s="29" t="s">
        <v>7</v>
      </c>
      <c r="G26" s="14">
        <f>G16+G19-H21</f>
        <v>-294420.00000000006</v>
      </c>
      <c r="H26" s="14">
        <f>SUM(H22:H25)</f>
        <v>0</v>
      </c>
      <c r="I26" s="14">
        <f>G26-H26</f>
        <v>-294420.00000000006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7" sqref="G27"/>
    </sheetView>
  </sheetViews>
  <sheetFormatPr defaultRowHeight="15" x14ac:dyDescent="0.25"/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41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'APRIL 21'!H5:H10</f>
        <v>4036000</v>
      </c>
      <c r="E5" s="5">
        <v>170000</v>
      </c>
      <c r="F5" s="9">
        <f>C5+D5+E5</f>
        <v>4206000</v>
      </c>
      <c r="G5" s="10"/>
      <c r="H5" s="9">
        <f>F5-G5</f>
        <v>4206000</v>
      </c>
      <c r="I5" s="9"/>
    </row>
    <row r="6" spans="1:9" x14ac:dyDescent="0.25">
      <c r="A6" s="5"/>
      <c r="B6" s="11"/>
      <c r="C6" s="9"/>
      <c r="D6" s="9">
        <f>'APRIL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>
        <f>'APRIL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>
        <f>'APRIL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>
        <f>'APRIL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'APRIL 21'!H10:H15</f>
        <v>4036000</v>
      </c>
      <c r="E10" s="7">
        <f t="shared" si="0"/>
        <v>170000</v>
      </c>
      <c r="F10" s="9">
        <f t="shared" si="0"/>
        <v>4206000</v>
      </c>
      <c r="G10" s="14">
        <f t="shared" si="0"/>
        <v>0</v>
      </c>
      <c r="H10" s="15">
        <f t="shared" si="0"/>
        <v>4206000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42</v>
      </c>
      <c r="C16" s="28">
        <f>E10</f>
        <v>170000</v>
      </c>
      <c r="D16" s="11"/>
      <c r="E16" s="11"/>
      <c r="F16" s="11" t="s">
        <v>42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'APRIL 21'!E26</f>
        <v>725580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'APRIL 21'!I26</f>
        <v>-294420.00000000006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883680</v>
      </c>
      <c r="D26" s="14">
        <f>SUM(D22:D25)</f>
        <v>0</v>
      </c>
      <c r="E26" s="14">
        <f>C26-D26</f>
        <v>883680</v>
      </c>
      <c r="F26" s="29" t="s">
        <v>7</v>
      </c>
      <c r="G26" s="14">
        <f>G16+G19-H21</f>
        <v>-306320.00000000006</v>
      </c>
      <c r="H26" s="14">
        <f>SUM(H22:H25)</f>
        <v>0</v>
      </c>
      <c r="I26" s="14">
        <f>G26-H26</f>
        <v>-306320.00000000006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28" sqref="H28"/>
    </sheetView>
  </sheetViews>
  <sheetFormatPr defaultRowHeight="15" x14ac:dyDescent="0.25"/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44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'MAY 21'!H5:H10</f>
        <v>4206000</v>
      </c>
      <c r="E5" s="5">
        <v>170000</v>
      </c>
      <c r="F5" s="9">
        <f>C5+D5+E5</f>
        <v>4376000</v>
      </c>
      <c r="G5" s="10"/>
      <c r="H5" s="9">
        <f>F5-G5</f>
        <v>4376000</v>
      </c>
      <c r="I5" s="9"/>
    </row>
    <row r="6" spans="1:9" x14ac:dyDescent="0.25">
      <c r="A6" s="5"/>
      <c r="B6" s="11"/>
      <c r="C6" s="9"/>
      <c r="D6" s="9">
        <f>'MAY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>
        <f>'MAY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>
        <f>'MAY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>
        <f>'MAY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'MAY 21'!H10:H15</f>
        <v>4206000</v>
      </c>
      <c r="E10" s="7">
        <f t="shared" si="0"/>
        <v>170000</v>
      </c>
      <c r="F10" s="9">
        <f t="shared" si="0"/>
        <v>4376000</v>
      </c>
      <c r="G10" s="14">
        <f t="shared" si="0"/>
        <v>0</v>
      </c>
      <c r="H10" s="15">
        <f t="shared" si="0"/>
        <v>4376000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43</v>
      </c>
      <c r="C16" s="28">
        <f>E10</f>
        <v>170000</v>
      </c>
      <c r="D16" s="11"/>
      <c r="E16" s="11"/>
      <c r="F16" s="11" t="s">
        <v>43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'MAY 21'!E26</f>
        <v>883680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'MAY 21'!I26</f>
        <v>-306320.00000000006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1041780</v>
      </c>
      <c r="D26" s="14">
        <f>SUM(D22:D25)</f>
        <v>0</v>
      </c>
      <c r="E26" s="14">
        <f>C26-D26</f>
        <v>1041780</v>
      </c>
      <c r="F26" s="29" t="s">
        <v>7</v>
      </c>
      <c r="G26" s="14">
        <f>G16+G19-H21</f>
        <v>-318220.00000000006</v>
      </c>
      <c r="H26" s="14">
        <f>SUM(H22:H25)</f>
        <v>0</v>
      </c>
      <c r="I26" s="14">
        <f>G26-H26</f>
        <v>-318220.00000000006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5" sqref="D5"/>
    </sheetView>
  </sheetViews>
  <sheetFormatPr defaultRowHeight="15" x14ac:dyDescent="0.25"/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45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'JUNE 21'!H5:H10</f>
        <v>4376000</v>
      </c>
      <c r="E5" s="5">
        <v>170000</v>
      </c>
      <c r="F5" s="9">
        <f>C5+D5+E5</f>
        <v>4546000</v>
      </c>
      <c r="G5" s="10"/>
      <c r="H5" s="9">
        <f>F5-G5</f>
        <v>4546000</v>
      </c>
      <c r="I5" s="9"/>
    </row>
    <row r="6" spans="1:9" x14ac:dyDescent="0.25">
      <c r="A6" s="5"/>
      <c r="B6" s="11"/>
      <c r="C6" s="9"/>
      <c r="D6" s="9">
        <f>'JUNE 21'!H6:H11</f>
        <v>0</v>
      </c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>
        <f>'JUNE 21'!H7:H12</f>
        <v>0</v>
      </c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>
        <f>'JUNE 21'!H8:H13</f>
        <v>0</v>
      </c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>
        <f>'JUNE 21'!H9:H14</f>
        <v>0</v>
      </c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'JUNE 21'!H10:H15</f>
        <v>4376000</v>
      </c>
      <c r="E10" s="7">
        <f t="shared" si="0"/>
        <v>170000</v>
      </c>
      <c r="F10" s="9">
        <f t="shared" si="0"/>
        <v>4546000</v>
      </c>
      <c r="G10" s="14">
        <f t="shared" si="0"/>
        <v>0</v>
      </c>
      <c r="H10" s="15">
        <f t="shared" si="0"/>
        <v>4546000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46</v>
      </c>
      <c r="C16" s="28">
        <f>E10</f>
        <v>170000</v>
      </c>
      <c r="D16" s="11"/>
      <c r="E16" s="11"/>
      <c r="F16" s="11" t="s">
        <v>46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'JUNE 21'!E26</f>
        <v>1041780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'JUNE 21'!I26</f>
        <v>-318220.00000000006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1199880</v>
      </c>
      <c r="D26" s="14">
        <f>SUM(D22:D25)</f>
        <v>0</v>
      </c>
      <c r="E26" s="14">
        <f>C26-D26</f>
        <v>1199880</v>
      </c>
      <c r="F26" s="29" t="s">
        <v>7</v>
      </c>
      <c r="G26" s="14">
        <f>G16+G19-H21</f>
        <v>-330120.00000000006</v>
      </c>
      <c r="H26" s="14">
        <f>SUM(H22:H25)</f>
        <v>0</v>
      </c>
      <c r="I26" s="14">
        <f>G26-H26</f>
        <v>-330120.00000000006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NOVEMBER 20</vt:lpstr>
      <vt:lpstr>DECEMBER 20</vt:lpstr>
      <vt:lpstr>JANUARY 21</vt:lpstr>
      <vt:lpstr>FEB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2020-11-20T13:34:13Z</dcterms:created>
  <dcterms:modified xsi:type="dcterms:W3CDTF">2021-12-16T15:12:45Z</dcterms:modified>
</cp:coreProperties>
</file>