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OVEMBER" sheetId="1" r:id="rId1"/>
    <sheet name="DECEMBER 21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8" i="2" l="1"/>
  <c r="C28" i="2"/>
  <c r="I12" i="2" l="1"/>
  <c r="B22" i="2"/>
  <c r="C14" i="2"/>
  <c r="D14" i="2"/>
  <c r="B23" i="2" s="1"/>
  <c r="H6" i="2"/>
  <c r="J6" i="2" s="1"/>
  <c r="H7" i="2"/>
  <c r="J7" i="2" s="1"/>
  <c r="H10" i="2"/>
  <c r="J10" i="2" s="1"/>
  <c r="H11" i="2"/>
  <c r="J11" i="2" s="1"/>
  <c r="H12" i="2"/>
  <c r="J12" i="2" s="1"/>
  <c r="H13" i="2"/>
  <c r="J13" i="2" s="1"/>
  <c r="I14" i="2"/>
  <c r="G11" i="1" l="1"/>
  <c r="F14" i="2" l="1"/>
  <c r="B24" i="2" s="1"/>
  <c r="G33" i="2" l="1"/>
  <c r="C33" i="2"/>
  <c r="G14" i="2"/>
  <c r="B20" i="2" s="1"/>
  <c r="F20" i="2"/>
  <c r="G25" i="2" l="1"/>
  <c r="C25" i="2"/>
  <c r="G13" i="1"/>
  <c r="G31" i="1" l="1"/>
  <c r="C31" i="1"/>
  <c r="B21" i="1"/>
  <c r="F19" i="1"/>
  <c r="E13" i="1"/>
  <c r="B19" i="1" s="1"/>
  <c r="G23" i="1" s="1"/>
  <c r="C13" i="1"/>
  <c r="B22" i="1" s="1"/>
  <c r="C23" i="1" l="1"/>
  <c r="F7" i="1" l="1"/>
  <c r="H7" i="1" s="1"/>
  <c r="F9" i="1"/>
  <c r="B31" i="1"/>
  <c r="D31" i="1" s="1"/>
  <c r="B21" i="2" s="1"/>
  <c r="F31" i="1"/>
  <c r="H31" i="1" s="1"/>
  <c r="F21" i="2" s="1"/>
  <c r="F33" i="2" s="1"/>
  <c r="H33" i="2" s="1"/>
  <c r="D13" i="1"/>
  <c r="F5" i="1"/>
  <c r="H5" i="1" s="1"/>
  <c r="F12" i="1"/>
  <c r="F8" i="1"/>
  <c r="H8" i="1" s="1"/>
  <c r="E8" i="2" s="1"/>
  <c r="H8" i="2" s="1"/>
  <c r="J8" i="2" s="1"/>
  <c r="F6" i="1"/>
  <c r="H6" i="1" s="1"/>
  <c r="F11" i="1"/>
  <c r="F10" i="1"/>
  <c r="B33" i="2" l="1"/>
  <c r="D33" i="2" s="1"/>
  <c r="H10" i="1"/>
  <c r="H12" i="1"/>
  <c r="H9" i="1"/>
  <c r="E9" i="2" s="1"/>
  <c r="H9" i="2" s="1"/>
  <c r="J9" i="2" s="1"/>
  <c r="H11" i="1"/>
  <c r="F13" i="1"/>
  <c r="E5" i="2"/>
  <c r="H13" i="1" l="1"/>
  <c r="E14" i="2"/>
  <c r="H5" i="2"/>
  <c r="H14" i="2" s="1"/>
  <c r="J5" i="2" l="1"/>
  <c r="J14" i="2" s="1"/>
</calcChain>
</file>

<file path=xl/sharedStrings.xml><?xml version="1.0" encoding="utf-8"?>
<sst xmlns="http://schemas.openxmlformats.org/spreadsheetml/2006/main" count="129" uniqueCount="56">
  <si>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</si>
  <si>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</si>
  <si>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</si>
  <si>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</si>
  <si>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</si>
  <si>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</si>
  <si>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</si>
  <si>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</si>
  <si>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</si>
  <si>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</si>
  <si>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</si>
  <si>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</si>
  <si>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</si>
  <si>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</si>
  <si>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</si>
  <si>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</si>
  <si>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NOVEMBER</t>
  </si>
  <si>
    <t>BF</t>
  </si>
  <si>
    <t>COMM</t>
  </si>
  <si>
    <t>PAYMENTS</t>
  </si>
  <si>
    <t xml:space="preserve"> </t>
  </si>
  <si>
    <t>PREPARED BY</t>
  </si>
  <si>
    <t>APPROVED BY</t>
  </si>
  <si>
    <t xml:space="preserve">RECEIVED  BY </t>
  </si>
  <si>
    <t>FLORENCE</t>
  </si>
  <si>
    <t>GRACE</t>
  </si>
  <si>
    <t>MASAN MANAGEMENT KITENGELA</t>
  </si>
  <si>
    <t>C2</t>
  </si>
  <si>
    <t>C5</t>
  </si>
  <si>
    <t>C9</t>
  </si>
  <si>
    <t>D1</t>
  </si>
  <si>
    <t>D2</t>
  </si>
  <si>
    <t>D5</t>
  </si>
  <si>
    <t>D9</t>
  </si>
  <si>
    <t>FAITH KARIMI</t>
  </si>
  <si>
    <t>CHRIS KATOMO</t>
  </si>
  <si>
    <t>PETER MUMELO</t>
  </si>
  <si>
    <t>HARRISON ONYANGO</t>
  </si>
  <si>
    <t>MARIA KATHENGE</t>
  </si>
  <si>
    <t>VACCANT</t>
  </si>
  <si>
    <t>FELISTER KIMANI</t>
  </si>
  <si>
    <t>D8</t>
  </si>
  <si>
    <t>WATER</t>
  </si>
  <si>
    <t>MACHARIA</t>
  </si>
  <si>
    <t>FOR THE MONTH OF DECEMBER 2021</t>
  </si>
  <si>
    <t>FOR THE MONTH OF N 2021</t>
  </si>
  <si>
    <t>paid on 17/11</t>
  </si>
  <si>
    <t>JAMES MAINA</t>
  </si>
  <si>
    <t>CAROLYNE AMALWA</t>
  </si>
  <si>
    <t>STEPHEN KINYUA</t>
  </si>
  <si>
    <t>D6</t>
  </si>
  <si>
    <t>WATER DEPOSIT</t>
  </si>
  <si>
    <t>WATER BILL</t>
  </si>
  <si>
    <t>CARETAKER PAID(OCT WATER BILL)</t>
  </si>
  <si>
    <t>DECEMBER</t>
  </si>
  <si>
    <t>PAID ON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</si>
</sst>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0" fontId="0" fillId="0" borderId="2" xfId="0" applyBorder="1"/>
    <xf numFmtId="0" fontId="7" fillId="0" borderId="2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2" xfId="0" applyFont="1" applyBorder="1"/>
    <xf numFmtId="164" fontId="11" fillId="0" borderId="3" xfId="0" applyNumberFormat="1" applyFont="1" applyBorder="1" applyAlignment="1">
      <alignment horizontal="right"/>
    </xf>
    <xf numFmtId="164" fontId="0" fillId="0" borderId="0" xfId="0" applyNumberFormat="1"/>
    <xf numFmtId="0" fontId="13" fillId="0" borderId="0" xfId="0" applyFont="1"/>
    <xf numFmtId="0" fontId="14" fillId="0" borderId="0" xfId="0" applyFont="1"/>
    <xf numFmtId="0" fontId="14" fillId="0" borderId="4" xfId="0" applyFont="1" applyBorder="1"/>
    <xf numFmtId="0" fontId="15" fillId="0" borderId="0" xfId="0" applyFont="1"/>
    <xf numFmtId="0" fontId="10" fillId="0" borderId="0" xfId="0" applyFont="1"/>
    <xf numFmtId="0" fontId="14" fillId="0" borderId="2" xfId="0" applyFont="1" applyBorder="1"/>
    <xf numFmtId="3" fontId="10" fillId="0" borderId="2" xfId="0" applyNumberFormat="1" applyFont="1" applyBorder="1"/>
    <xf numFmtId="9" fontId="10" fillId="0" borderId="2" xfId="0" applyNumberFormat="1" applyFont="1" applyBorder="1"/>
    <xf numFmtId="14" fontId="10" fillId="0" borderId="2" xfId="0" applyNumberFormat="1" applyFont="1" applyBorder="1"/>
    <xf numFmtId="16" fontId="10" fillId="0" borderId="2" xfId="0" applyNumberFormat="1" applyFont="1" applyBorder="1"/>
    <xf numFmtId="164" fontId="10" fillId="0" borderId="2" xfId="0" applyNumberFormat="1" applyFont="1" applyBorder="1"/>
    <xf numFmtId="3" fontId="14" fillId="0" borderId="2" xfId="0" applyNumberFormat="1" applyFont="1" applyBorder="1"/>
    <xf numFmtId="43" fontId="5" fillId="0" borderId="0" xfId="1" applyFont="1" applyFill="1" applyBorder="1"/>
    <xf numFmtId="0" fontId="5" fillId="0" borderId="0" xfId="0" applyFont="1" applyBorder="1"/>
    <xf numFmtId="164" fontId="5" fillId="0" borderId="0" xfId="0" applyNumberFormat="1" applyFont="1" applyBorder="1"/>
    <xf numFmtId="0" fontId="16" fillId="0" borderId="2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43" fontId="16" fillId="0" borderId="2" xfId="1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17" fillId="0" borderId="2" xfId="0" applyFont="1" applyBorder="1"/>
  </cellXfs>
  <cellStyles count="2">
    <cellStyle name="Comma" xfId="1" builtinId="3"/>
    <cellStyle name="Normal" xfId="0" builtinId="0"/>
  </cellStyles>
  <dxfs count="6">
    <dxf>
      <font>
        <b/>
        <i val="0"/>
        <color rgb="FF00B0F0"/>
      </font>
    </dxf>
    <dxf>
      <numFmt numFmtId="30" formatCode="@"/>
    </dxf>
    <dxf>
      <font>
        <b/>
        <i val="0"/>
        <color theme="1"/>
      </font>
    </dxf>
    <dxf>
      <font>
        <b/>
        <i val="0"/>
        <color rgb="FF00B0F0"/>
      </font>
    </dxf>
    <dxf>
      <numFmt numFmtId="30" formatCode="@"/>
    </dxf>
    <dxf>
      <font>
        <b/>
        <i val="0"/>
        <color theme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I24" sqref="I24"/>
    </sheetView>
  </sheetViews>
  <sheetFormatPr defaultRowHeight="15" x14ac:dyDescent="0.25"/>
  <cols>
    <col min="1" max="1" width="22.85546875" customWidth="1"/>
    <col min="2" max="2" width="20" customWidth="1"/>
    <col min="3" max="3" width="15.28515625" customWidth="1"/>
    <col min="4" max="4" width="15" customWidth="1"/>
    <col min="5" max="5" width="16" customWidth="1"/>
    <col min="6" max="6" width="14.140625" customWidth="1"/>
    <col min="7" max="7" width="13.28515625" customWidth="1"/>
    <col min="8" max="8" width="18.140625" customWidth="1"/>
  </cols>
  <sheetData>
    <row r="1" spans="1:8" ht="21" x14ac:dyDescent="0.35">
      <c r="A1" s="34" t="s">
        <v>26</v>
      </c>
      <c r="B1" s="34"/>
      <c r="C1" s="34"/>
      <c r="D1" s="34"/>
      <c r="E1" s="34"/>
      <c r="F1" s="34"/>
      <c r="G1" s="34"/>
      <c r="H1" s="34"/>
    </row>
    <row r="2" spans="1:8" ht="21" x14ac:dyDescent="0.35">
      <c r="A2" s="34" t="s">
        <v>0</v>
      </c>
      <c r="B2" s="34"/>
      <c r="C2" s="34"/>
      <c r="D2" s="34"/>
      <c r="E2" s="34"/>
      <c r="F2" s="34"/>
      <c r="G2" s="34"/>
      <c r="H2" s="34"/>
    </row>
    <row r="3" spans="1:8" ht="21" x14ac:dyDescent="0.35">
      <c r="A3" s="35" t="s">
        <v>45</v>
      </c>
      <c r="B3" s="35"/>
      <c r="C3" s="35"/>
      <c r="D3" s="35"/>
      <c r="E3" s="35"/>
      <c r="F3" s="35"/>
      <c r="G3" s="35"/>
      <c r="H3" s="35"/>
    </row>
    <row r="4" spans="1:8" x14ac:dyDescent="0.25">
      <c r="A4" s="1" t="s">
        <v>1</v>
      </c>
      <c r="B4" s="1" t="s">
        <v>2</v>
      </c>
      <c r="C4" s="1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4" t="s">
        <v>8</v>
      </c>
    </row>
    <row r="5" spans="1:8" x14ac:dyDescent="0.25">
      <c r="A5" s="22" t="s">
        <v>34</v>
      </c>
      <c r="B5" s="5" t="s">
        <v>27</v>
      </c>
      <c r="C5" s="6"/>
      <c r="D5" s="9"/>
      <c r="E5" s="10">
        <v>7000</v>
      </c>
      <c r="F5" s="8">
        <f t="shared" ref="F5:F12" si="0">C5+D5+E5</f>
        <v>7000</v>
      </c>
      <c r="G5" s="11">
        <v>7000</v>
      </c>
      <c r="H5" s="9">
        <f t="shared" ref="H5:H12" si="1">F5-G5</f>
        <v>0</v>
      </c>
    </row>
    <row r="6" spans="1:8" x14ac:dyDescent="0.25">
      <c r="A6" s="12" t="s">
        <v>35</v>
      </c>
      <c r="B6" s="5" t="s">
        <v>28</v>
      </c>
      <c r="C6" s="6"/>
      <c r="D6" s="9"/>
      <c r="E6" s="10"/>
      <c r="F6" s="8">
        <f>C6+D6+E6</f>
        <v>0</v>
      </c>
      <c r="G6" s="8"/>
      <c r="H6" s="9">
        <f t="shared" si="1"/>
        <v>0</v>
      </c>
    </row>
    <row r="7" spans="1:8" x14ac:dyDescent="0.25">
      <c r="A7" s="37" t="s">
        <v>39</v>
      </c>
      <c r="B7" s="5" t="s">
        <v>29</v>
      </c>
      <c r="C7" s="6"/>
      <c r="D7" s="9"/>
      <c r="E7" s="10"/>
      <c r="F7" s="8">
        <f t="shared" si="0"/>
        <v>0</v>
      </c>
      <c r="G7" s="8"/>
      <c r="H7" s="9">
        <f t="shared" si="1"/>
        <v>0</v>
      </c>
    </row>
    <row r="8" spans="1:8" x14ac:dyDescent="0.25">
      <c r="A8" s="12" t="s">
        <v>37</v>
      </c>
      <c r="B8" s="5" t="s">
        <v>30</v>
      </c>
      <c r="C8" s="6"/>
      <c r="D8" s="9"/>
      <c r="E8" s="10"/>
      <c r="F8" s="8">
        <f t="shared" si="0"/>
        <v>0</v>
      </c>
      <c r="G8" s="8"/>
      <c r="H8" s="9">
        <f t="shared" si="1"/>
        <v>0</v>
      </c>
    </row>
    <row r="9" spans="1:8" x14ac:dyDescent="0.25">
      <c r="A9" s="33" t="s">
        <v>39</v>
      </c>
      <c r="B9" s="5" t="s">
        <v>31</v>
      </c>
      <c r="C9" s="13"/>
      <c r="D9" s="9"/>
      <c r="E9" s="10"/>
      <c r="F9" s="8">
        <f t="shared" si="0"/>
        <v>0</v>
      </c>
      <c r="G9" s="8"/>
      <c r="H9" s="9">
        <f t="shared" si="1"/>
        <v>0</v>
      </c>
    </row>
    <row r="10" spans="1:8" x14ac:dyDescent="0.25">
      <c r="A10" s="12" t="s">
        <v>38</v>
      </c>
      <c r="B10" s="5" t="s">
        <v>32</v>
      </c>
      <c r="C10" s="6"/>
      <c r="D10" s="9"/>
      <c r="E10" s="10">
        <v>7000</v>
      </c>
      <c r="F10" s="8">
        <f t="shared" si="0"/>
        <v>7000</v>
      </c>
      <c r="G10" s="8">
        <v>7000</v>
      </c>
      <c r="H10" s="9">
        <f t="shared" si="1"/>
        <v>0</v>
      </c>
    </row>
    <row r="11" spans="1:8" x14ac:dyDescent="0.25">
      <c r="A11" s="12" t="s">
        <v>40</v>
      </c>
      <c r="B11" s="5" t="s">
        <v>41</v>
      </c>
      <c r="C11" s="6">
        <v>10500</v>
      </c>
      <c r="D11" s="9"/>
      <c r="E11" s="10">
        <v>8000</v>
      </c>
      <c r="F11" s="8">
        <f t="shared" si="0"/>
        <v>18500</v>
      </c>
      <c r="G11" s="8">
        <f>10500+5000</f>
        <v>15500</v>
      </c>
      <c r="H11" s="9">
        <f t="shared" si="1"/>
        <v>3000</v>
      </c>
    </row>
    <row r="12" spans="1:8" x14ac:dyDescent="0.25">
      <c r="A12" s="15" t="s">
        <v>36</v>
      </c>
      <c r="B12" s="5" t="s">
        <v>33</v>
      </c>
      <c r="C12" s="6"/>
      <c r="D12" s="9"/>
      <c r="E12" s="10">
        <v>10000</v>
      </c>
      <c r="F12" s="8">
        <f t="shared" si="0"/>
        <v>10000</v>
      </c>
      <c r="G12" s="8">
        <v>10000</v>
      </c>
      <c r="H12" s="9">
        <f t="shared" si="1"/>
        <v>0</v>
      </c>
    </row>
    <row r="13" spans="1:8" x14ac:dyDescent="0.25">
      <c r="A13" s="14" t="s">
        <v>9</v>
      </c>
      <c r="B13" s="15"/>
      <c r="C13" s="6">
        <f t="shared" ref="C13:H13" si="2">SUM(C5:C12)</f>
        <v>10500</v>
      </c>
      <c r="D13" s="9">
        <f>SUM(D5:D12)</f>
        <v>0</v>
      </c>
      <c r="E13" s="16">
        <f t="shared" si="2"/>
        <v>32000</v>
      </c>
      <c r="F13" s="8">
        <f t="shared" si="2"/>
        <v>42500</v>
      </c>
      <c r="G13" s="8">
        <f t="shared" si="2"/>
        <v>39500</v>
      </c>
      <c r="H13" s="9">
        <f t="shared" si="2"/>
        <v>3000</v>
      </c>
    </row>
    <row r="14" spans="1:8" x14ac:dyDescent="0.25">
      <c r="G14" s="8"/>
      <c r="H14" s="17"/>
    </row>
    <row r="15" spans="1:8" x14ac:dyDescent="0.25">
      <c r="G15" s="8"/>
    </row>
    <row r="16" spans="1:8" ht="18.75" x14ac:dyDescent="0.25">
      <c r="A16" s="36" t="s">
        <v>10</v>
      </c>
      <c r="B16" s="36"/>
      <c r="C16" s="36"/>
      <c r="D16" s="36"/>
      <c r="E16" s="36"/>
      <c r="F16" s="36"/>
      <c r="G16" s="36"/>
      <c r="H16" s="36"/>
    </row>
    <row r="17" spans="1:8" x14ac:dyDescent="0.25">
      <c r="A17" s="18" t="s">
        <v>11</v>
      </c>
      <c r="B17" s="19"/>
      <c r="C17" s="19"/>
      <c r="D17" s="20"/>
      <c r="E17" s="21" t="s">
        <v>7</v>
      </c>
      <c r="F17" s="22"/>
      <c r="G17" s="22"/>
      <c r="H17" s="22"/>
    </row>
    <row r="18" spans="1:8" x14ac:dyDescent="0.25">
      <c r="A18" s="23" t="s">
        <v>12</v>
      </c>
      <c r="B18" s="23" t="s">
        <v>13</v>
      </c>
      <c r="C18" s="23" t="s">
        <v>14</v>
      </c>
      <c r="D18" s="23" t="s">
        <v>15</v>
      </c>
      <c r="E18" s="23" t="s">
        <v>12</v>
      </c>
      <c r="F18" s="23" t="s">
        <v>13</v>
      </c>
      <c r="G18" s="23" t="s">
        <v>14</v>
      </c>
      <c r="H18" s="23" t="s">
        <v>15</v>
      </c>
    </row>
    <row r="19" spans="1:8" x14ac:dyDescent="0.25">
      <c r="A19" s="15" t="s">
        <v>16</v>
      </c>
      <c r="B19" s="24">
        <f>E13</f>
        <v>32000</v>
      </c>
      <c r="C19" s="15"/>
      <c r="D19" s="15"/>
      <c r="E19" s="15" t="s">
        <v>16</v>
      </c>
      <c r="F19" s="24">
        <f>G13</f>
        <v>39500</v>
      </c>
      <c r="G19" s="15"/>
      <c r="H19" s="15"/>
    </row>
    <row r="20" spans="1:8" x14ac:dyDescent="0.25">
      <c r="A20" s="15" t="s">
        <v>17</v>
      </c>
      <c r="B20" s="24"/>
      <c r="C20" s="15"/>
      <c r="D20" s="15"/>
      <c r="E20" s="15" t="s">
        <v>17</v>
      </c>
      <c r="F20" s="24"/>
      <c r="G20" s="15"/>
      <c r="H20" s="15"/>
    </row>
    <row r="21" spans="1:8" x14ac:dyDescent="0.25">
      <c r="A21" s="15" t="s">
        <v>42</v>
      </c>
      <c r="B21" s="24">
        <f>I13</f>
        <v>0</v>
      </c>
      <c r="C21" s="15"/>
      <c r="D21" s="15"/>
      <c r="E21" s="15"/>
      <c r="F21" s="24"/>
      <c r="G21" s="15"/>
      <c r="H21" s="15"/>
    </row>
    <row r="22" spans="1:8" x14ac:dyDescent="0.25">
      <c r="A22" s="15" t="s">
        <v>3</v>
      </c>
      <c r="B22" s="24">
        <f>C13</f>
        <v>10500</v>
      </c>
      <c r="C22" s="15"/>
      <c r="D22" s="15"/>
      <c r="E22" s="15"/>
      <c r="F22" s="24"/>
      <c r="G22" s="15"/>
      <c r="H22" s="15"/>
    </row>
    <row r="23" spans="1:8" x14ac:dyDescent="0.25">
      <c r="A23" s="15" t="s">
        <v>18</v>
      </c>
      <c r="B23" s="25">
        <v>0.1</v>
      </c>
      <c r="C23" s="24">
        <f>B23*B19</f>
        <v>3200</v>
      </c>
      <c r="D23" s="15"/>
      <c r="E23" s="15" t="s">
        <v>18</v>
      </c>
      <c r="F23" s="25">
        <v>0.1</v>
      </c>
      <c r="G23" s="24">
        <f>F23*B19</f>
        <v>3200</v>
      </c>
      <c r="H23" s="15"/>
    </row>
    <row r="24" spans="1:8" x14ac:dyDescent="0.25">
      <c r="A24" s="23" t="s">
        <v>19</v>
      </c>
      <c r="B24" s="15" t="s">
        <v>20</v>
      </c>
      <c r="C24" s="15"/>
      <c r="D24" s="15"/>
      <c r="E24" s="23" t="s">
        <v>19</v>
      </c>
      <c r="F24" s="26"/>
      <c r="G24" s="15"/>
      <c r="H24" s="15"/>
    </row>
    <row r="25" spans="1:8" x14ac:dyDescent="0.25">
      <c r="A25" s="27" t="s">
        <v>46</v>
      </c>
      <c r="B25" s="25"/>
      <c r="C25" s="28">
        <v>39300</v>
      </c>
      <c r="D25" s="15"/>
      <c r="E25" s="27" t="s">
        <v>46</v>
      </c>
      <c r="F25" s="25"/>
      <c r="G25" s="28">
        <v>39300</v>
      </c>
      <c r="H25" s="15"/>
    </row>
    <row r="26" spans="1:8" x14ac:dyDescent="0.25">
      <c r="A26" s="26" t="s">
        <v>55</v>
      </c>
      <c r="C26">
        <v>73710</v>
      </c>
      <c r="D26" s="28"/>
      <c r="E26" s="26" t="s">
        <v>55</v>
      </c>
      <c r="G26">
        <v>73710</v>
      </c>
      <c r="H26" s="15"/>
    </row>
    <row r="27" spans="1:8" x14ac:dyDescent="0.25">
      <c r="A27" s="26"/>
      <c r="B27" s="25"/>
      <c r="C27" s="15"/>
      <c r="D27" s="15"/>
      <c r="E27" s="26"/>
      <c r="F27" s="25"/>
      <c r="G27" s="15"/>
      <c r="H27" s="15"/>
    </row>
    <row r="28" spans="1:8" x14ac:dyDescent="0.25">
      <c r="A28" s="26"/>
      <c r="B28" s="25"/>
      <c r="C28" s="15"/>
      <c r="D28" s="15"/>
      <c r="E28" s="26"/>
      <c r="F28" s="25"/>
      <c r="G28" s="15"/>
      <c r="H28" s="15"/>
    </row>
    <row r="29" spans="1:8" x14ac:dyDescent="0.25">
      <c r="A29" s="26"/>
      <c r="B29" s="15"/>
      <c r="C29" s="28"/>
      <c r="D29" s="15"/>
      <c r="E29" s="26"/>
      <c r="F29" s="15"/>
      <c r="G29" s="28"/>
      <c r="H29" s="15"/>
    </row>
    <row r="30" spans="1:8" x14ac:dyDescent="0.25">
      <c r="A30" s="26"/>
      <c r="B30" s="15"/>
      <c r="C30" s="28"/>
      <c r="D30" s="15"/>
      <c r="E30" s="26"/>
      <c r="F30" s="15"/>
      <c r="G30" s="28"/>
      <c r="H30" s="15"/>
    </row>
    <row r="31" spans="1:8" x14ac:dyDescent="0.25">
      <c r="A31" s="23" t="s">
        <v>9</v>
      </c>
      <c r="B31" s="29">
        <f>B22+B19+B20+B21-C23</f>
        <v>39300</v>
      </c>
      <c r="C31" s="29">
        <f>SUM(C25:C30)</f>
        <v>113010</v>
      </c>
      <c r="D31" s="29">
        <f>B31-C31</f>
        <v>-73710</v>
      </c>
      <c r="E31" s="23" t="s">
        <v>9</v>
      </c>
      <c r="F31" s="29">
        <f>F19+F20+F22+F21-G23</f>
        <v>36300</v>
      </c>
      <c r="G31" s="29">
        <f>SUM(G25:G30)</f>
        <v>113010</v>
      </c>
      <c r="H31" s="29">
        <f>F31-G31</f>
        <v>-76710</v>
      </c>
    </row>
    <row r="32" spans="1:8" x14ac:dyDescent="0.25">
      <c r="A32" s="30" t="s">
        <v>21</v>
      </c>
      <c r="B32" s="31"/>
      <c r="C32" s="31" t="s">
        <v>22</v>
      </c>
      <c r="D32" s="32"/>
      <c r="E32" s="30"/>
      <c r="F32" s="30" t="s">
        <v>23</v>
      </c>
      <c r="G32" s="22"/>
      <c r="H32" s="22"/>
    </row>
    <row r="33" spans="1:8" x14ac:dyDescent="0.25">
      <c r="A33" s="30" t="s">
        <v>24</v>
      </c>
      <c r="B33" s="31"/>
      <c r="C33" s="31" t="s">
        <v>25</v>
      </c>
      <c r="D33" s="32"/>
      <c r="E33" s="30"/>
      <c r="F33" s="30" t="s">
        <v>43</v>
      </c>
      <c r="G33" s="22"/>
      <c r="H33" s="22"/>
    </row>
  </sheetData>
  <conditionalFormatting sqref="A5:A12">
    <cfRule type="notContainsBlanks" dxfId="5" priority="1">
      <formula>LEN(TRIM(A5))&gt;0</formula>
    </cfRule>
    <cfRule type="containsBlanks" dxfId="4" priority="2">
      <formula>LEN(TRIM(A5))=0</formula>
    </cfRule>
    <cfRule type="notContainsBlanks" dxfId="3" priority="3">
      <formula>LEN(TRIM(A5))&gt;0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J27" sqref="J27"/>
    </sheetView>
  </sheetViews>
  <sheetFormatPr defaultRowHeight="15" x14ac:dyDescent="0.25"/>
  <cols>
    <col min="1" max="1" width="20.140625" customWidth="1"/>
    <col min="4" max="4" width="13.85546875" customWidth="1"/>
  </cols>
  <sheetData>
    <row r="1" spans="1:10" ht="21" x14ac:dyDescent="0.35">
      <c r="C1" s="34" t="s">
        <v>26</v>
      </c>
      <c r="D1" s="34"/>
      <c r="E1" s="34"/>
      <c r="F1" s="34"/>
      <c r="G1" s="34"/>
      <c r="H1" s="34"/>
      <c r="I1" s="34"/>
      <c r="J1" s="34"/>
    </row>
    <row r="2" spans="1:10" ht="21" x14ac:dyDescent="0.35">
      <c r="C2" s="34" t="s">
        <v>0</v>
      </c>
      <c r="D2" s="34"/>
      <c r="E2" s="34"/>
      <c r="F2" s="34"/>
      <c r="G2" s="34"/>
      <c r="H2" s="34"/>
      <c r="I2" s="34"/>
      <c r="J2" s="34"/>
    </row>
    <row r="3" spans="1:10" ht="21" x14ac:dyDescent="0.35">
      <c r="C3" s="35" t="s">
        <v>44</v>
      </c>
      <c r="D3" s="35"/>
      <c r="E3" s="35"/>
      <c r="F3" s="35"/>
      <c r="G3" s="35"/>
      <c r="H3" s="35"/>
      <c r="I3" s="35"/>
      <c r="J3" s="35"/>
    </row>
    <row r="4" spans="1:10" x14ac:dyDescent="0.25">
      <c r="A4" s="1" t="s">
        <v>1</v>
      </c>
      <c r="B4" s="1" t="s">
        <v>2</v>
      </c>
      <c r="C4" s="1" t="s">
        <v>3</v>
      </c>
      <c r="D4" s="1" t="s">
        <v>51</v>
      </c>
      <c r="E4" s="2" t="s">
        <v>4</v>
      </c>
      <c r="F4" s="2" t="s">
        <v>42</v>
      </c>
      <c r="G4" s="3" t="s">
        <v>5</v>
      </c>
      <c r="H4" s="2" t="s">
        <v>6</v>
      </c>
      <c r="I4" s="3" t="s">
        <v>7</v>
      </c>
      <c r="J4" s="4" t="s">
        <v>8</v>
      </c>
    </row>
    <row r="5" spans="1:10" x14ac:dyDescent="0.25">
      <c r="A5" s="22" t="s">
        <v>34</v>
      </c>
      <c r="B5" s="5" t="s">
        <v>27</v>
      </c>
      <c r="C5" s="6"/>
      <c r="D5" s="6"/>
      <c r="E5" s="7">
        <f>NOVEMBER!H5:H12</f>
        <v>0</v>
      </c>
      <c r="F5" s="7">
        <v>400</v>
      </c>
      <c r="G5" s="10">
        <v>7000</v>
      </c>
      <c r="H5" s="8">
        <f>C5+E5+F5+G5+D5</f>
        <v>7400</v>
      </c>
      <c r="I5" s="11"/>
      <c r="J5" s="9">
        <f t="shared" ref="J5:J13" si="0">H5-I5</f>
        <v>7400</v>
      </c>
    </row>
    <row r="6" spans="1:10" x14ac:dyDescent="0.25">
      <c r="A6" s="39" t="s">
        <v>39</v>
      </c>
      <c r="B6" s="5" t="s">
        <v>28</v>
      </c>
      <c r="C6" s="6"/>
      <c r="D6" s="6"/>
      <c r="E6" s="7"/>
      <c r="F6" s="7"/>
      <c r="G6" s="10"/>
      <c r="H6" s="8">
        <f t="shared" ref="H6:H13" si="1">C6+E6+F6+G6+D6</f>
        <v>0</v>
      </c>
      <c r="I6" s="11"/>
      <c r="J6" s="9">
        <f t="shared" si="0"/>
        <v>0</v>
      </c>
    </row>
    <row r="7" spans="1:10" x14ac:dyDescent="0.25">
      <c r="A7" s="37" t="s">
        <v>48</v>
      </c>
      <c r="B7" s="5" t="s">
        <v>29</v>
      </c>
      <c r="C7" s="6">
        <v>8500</v>
      </c>
      <c r="D7" s="6">
        <v>1000</v>
      </c>
      <c r="E7" s="7"/>
      <c r="F7" s="7"/>
      <c r="G7" s="10">
        <v>8500</v>
      </c>
      <c r="H7" s="8">
        <f t="shared" si="1"/>
        <v>18000</v>
      </c>
      <c r="I7" s="8">
        <v>18000</v>
      </c>
      <c r="J7" s="9">
        <f t="shared" si="0"/>
        <v>0</v>
      </c>
    </row>
    <row r="8" spans="1:10" x14ac:dyDescent="0.25">
      <c r="A8" s="12" t="s">
        <v>37</v>
      </c>
      <c r="B8" s="5" t="s">
        <v>30</v>
      </c>
      <c r="C8" s="6"/>
      <c r="D8" s="6"/>
      <c r="E8" s="7">
        <f>NOVEMBER!H8:H15</f>
        <v>0</v>
      </c>
      <c r="F8" s="7"/>
      <c r="G8" s="10"/>
      <c r="H8" s="8">
        <f t="shared" si="1"/>
        <v>0</v>
      </c>
      <c r="I8" s="8"/>
      <c r="J8" s="9">
        <f t="shared" si="0"/>
        <v>0</v>
      </c>
    </row>
    <row r="9" spans="1:10" x14ac:dyDescent="0.25">
      <c r="A9" s="33" t="s">
        <v>49</v>
      </c>
      <c r="B9" s="5" t="s">
        <v>31</v>
      </c>
      <c r="C9" s="13">
        <v>7000</v>
      </c>
      <c r="D9" s="13">
        <v>1000</v>
      </c>
      <c r="E9" s="7">
        <f>NOVEMBER!H9:H16</f>
        <v>0</v>
      </c>
      <c r="F9" s="7"/>
      <c r="G9" s="10">
        <v>7000</v>
      </c>
      <c r="H9" s="8">
        <f t="shared" si="1"/>
        <v>15000</v>
      </c>
      <c r="I9" s="8">
        <v>15000</v>
      </c>
      <c r="J9" s="9">
        <f t="shared" si="0"/>
        <v>0</v>
      </c>
    </row>
    <row r="10" spans="1:10" x14ac:dyDescent="0.25">
      <c r="A10" s="33" t="s">
        <v>38</v>
      </c>
      <c r="B10" s="5" t="s">
        <v>32</v>
      </c>
      <c r="C10" s="13"/>
      <c r="D10" s="13"/>
      <c r="E10" s="7"/>
      <c r="F10" s="7">
        <v>400</v>
      </c>
      <c r="G10" s="10">
        <v>7000</v>
      </c>
      <c r="H10" s="8">
        <f t="shared" si="1"/>
        <v>7400</v>
      </c>
      <c r="I10" s="8">
        <v>7000</v>
      </c>
      <c r="J10" s="9">
        <f t="shared" si="0"/>
        <v>400</v>
      </c>
    </row>
    <row r="11" spans="1:10" x14ac:dyDescent="0.25">
      <c r="A11" s="12" t="s">
        <v>47</v>
      </c>
      <c r="B11" s="5" t="s">
        <v>50</v>
      </c>
      <c r="C11" s="6">
        <v>7000</v>
      </c>
      <c r="D11" s="6">
        <v>1000</v>
      </c>
      <c r="E11" s="7"/>
      <c r="F11" s="7"/>
      <c r="G11" s="10">
        <v>7000</v>
      </c>
      <c r="H11" s="8">
        <f t="shared" si="1"/>
        <v>15000</v>
      </c>
      <c r="I11" s="8">
        <v>15000</v>
      </c>
      <c r="J11" s="9">
        <f t="shared" si="0"/>
        <v>0</v>
      </c>
    </row>
    <row r="12" spans="1:10" x14ac:dyDescent="0.25">
      <c r="A12" s="12" t="s">
        <v>40</v>
      </c>
      <c r="B12" s="5" t="s">
        <v>41</v>
      </c>
      <c r="C12" s="6"/>
      <c r="D12" s="6"/>
      <c r="E12" s="7">
        <v>3000</v>
      </c>
      <c r="F12" s="7">
        <v>200</v>
      </c>
      <c r="G12" s="10">
        <v>8000</v>
      </c>
      <c r="H12" s="8">
        <f t="shared" si="1"/>
        <v>11200</v>
      </c>
      <c r="I12" s="8">
        <f>8000+3000</f>
        <v>11000</v>
      </c>
      <c r="J12" s="9">
        <f t="shared" si="0"/>
        <v>200</v>
      </c>
    </row>
    <row r="13" spans="1:10" x14ac:dyDescent="0.25">
      <c r="A13" s="15" t="s">
        <v>36</v>
      </c>
      <c r="B13" s="5" t="s">
        <v>33</v>
      </c>
      <c r="C13" s="6"/>
      <c r="D13" s="6"/>
      <c r="E13" s="7"/>
      <c r="F13" s="7">
        <v>1000</v>
      </c>
      <c r="G13" s="10">
        <v>10000</v>
      </c>
      <c r="H13" s="8">
        <f t="shared" si="1"/>
        <v>11000</v>
      </c>
      <c r="I13" s="8">
        <v>10000</v>
      </c>
      <c r="J13" s="9">
        <f t="shared" si="0"/>
        <v>1000</v>
      </c>
    </row>
    <row r="14" spans="1:10" x14ac:dyDescent="0.25">
      <c r="A14" s="14" t="s">
        <v>9</v>
      </c>
      <c r="B14" s="15"/>
      <c r="C14" s="6">
        <f>SUM(C5:C13)</f>
        <v>22500</v>
      </c>
      <c r="D14" s="6">
        <f>SUM(D5:D13)</f>
        <v>3000</v>
      </c>
      <c r="E14" s="7">
        <f>SUM(E5:E13)</f>
        <v>3000</v>
      </c>
      <c r="F14" s="38">
        <f>SUM(F5:F13)</f>
        <v>2000</v>
      </c>
      <c r="G14" s="16">
        <f t="shared" ref="G14" si="2">SUM(G5:G13)</f>
        <v>54500</v>
      </c>
      <c r="H14" s="8">
        <f>SUM(H5:H13)</f>
        <v>85000</v>
      </c>
      <c r="I14" s="8">
        <f>SUM(I5:I13)</f>
        <v>76000</v>
      </c>
      <c r="J14" s="9">
        <f>SUM(J5:J13)</f>
        <v>9000</v>
      </c>
    </row>
    <row r="15" spans="1:10" x14ac:dyDescent="0.25">
      <c r="I15" s="8"/>
      <c r="J15" s="17"/>
    </row>
    <row r="16" spans="1:10" x14ac:dyDescent="0.25">
      <c r="I16" s="8"/>
    </row>
    <row r="17" spans="1:11" ht="18.75" x14ac:dyDescent="0.25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</row>
    <row r="18" spans="1:11" x14ac:dyDescent="0.25">
      <c r="A18" s="18" t="s">
        <v>11</v>
      </c>
      <c r="B18" s="19"/>
      <c r="C18" s="19"/>
      <c r="D18" s="20"/>
      <c r="E18" s="21" t="s">
        <v>7</v>
      </c>
      <c r="F18" s="22"/>
      <c r="G18" s="22"/>
      <c r="H18" s="22"/>
    </row>
    <row r="19" spans="1:11" x14ac:dyDescent="0.25">
      <c r="A19" s="23" t="s">
        <v>12</v>
      </c>
      <c r="B19" s="23" t="s">
        <v>13</v>
      </c>
      <c r="C19" s="23" t="s">
        <v>14</v>
      </c>
      <c r="D19" s="23" t="s">
        <v>15</v>
      </c>
      <c r="E19" s="23" t="s">
        <v>12</v>
      </c>
      <c r="F19" s="23" t="s">
        <v>13</v>
      </c>
      <c r="G19" s="23" t="s">
        <v>14</v>
      </c>
      <c r="H19" s="23" t="s">
        <v>15</v>
      </c>
    </row>
    <row r="20" spans="1:11" x14ac:dyDescent="0.25">
      <c r="A20" s="15" t="s">
        <v>54</v>
      </c>
      <c r="B20" s="24">
        <f>G14</f>
        <v>54500</v>
      </c>
      <c r="C20" s="15"/>
      <c r="D20" s="15"/>
      <c r="E20" s="15" t="s">
        <v>54</v>
      </c>
      <c r="F20" s="24">
        <f>I14</f>
        <v>76000</v>
      </c>
      <c r="G20" s="15"/>
      <c r="H20" s="15"/>
    </row>
    <row r="21" spans="1:11" x14ac:dyDescent="0.25">
      <c r="A21" s="15" t="s">
        <v>17</v>
      </c>
      <c r="B21" s="24">
        <f>NOVEMBER!D31</f>
        <v>-73710</v>
      </c>
      <c r="C21" s="15"/>
      <c r="D21" s="15"/>
      <c r="E21" s="15" t="s">
        <v>17</v>
      </c>
      <c r="F21" s="24">
        <f>NOVEMBER!H31</f>
        <v>-76710</v>
      </c>
      <c r="G21" s="15"/>
      <c r="H21" s="15"/>
    </row>
    <row r="22" spans="1:11" x14ac:dyDescent="0.25">
      <c r="A22" s="15" t="s">
        <v>3</v>
      </c>
      <c r="B22" s="24">
        <f>C14</f>
        <v>22500</v>
      </c>
      <c r="C22" s="15"/>
      <c r="D22" s="15"/>
      <c r="E22" s="15"/>
      <c r="F22" s="24"/>
      <c r="G22" s="15"/>
      <c r="H22" s="15"/>
    </row>
    <row r="23" spans="1:11" x14ac:dyDescent="0.25">
      <c r="A23" s="15" t="s">
        <v>51</v>
      </c>
      <c r="B23" s="24">
        <f>D14</f>
        <v>3000</v>
      </c>
      <c r="C23" s="15"/>
      <c r="D23" s="15"/>
      <c r="E23" s="15"/>
      <c r="F23" s="24"/>
      <c r="G23" s="15"/>
      <c r="H23" s="15"/>
    </row>
    <row r="24" spans="1:11" x14ac:dyDescent="0.25">
      <c r="A24" s="15" t="s">
        <v>52</v>
      </c>
      <c r="B24" s="24">
        <f>F14</f>
        <v>2000</v>
      </c>
      <c r="C24" s="15"/>
      <c r="D24" s="15"/>
      <c r="E24" s="15"/>
      <c r="F24" s="24"/>
      <c r="G24" s="15"/>
      <c r="H24" s="15"/>
    </row>
    <row r="25" spans="1:11" x14ac:dyDescent="0.25">
      <c r="A25" s="15" t="s">
        <v>18</v>
      </c>
      <c r="B25" s="25">
        <v>0.1</v>
      </c>
      <c r="C25" s="24">
        <f>B25*B20</f>
        <v>5450</v>
      </c>
      <c r="D25" s="15"/>
      <c r="E25" s="15" t="s">
        <v>18</v>
      </c>
      <c r="F25" s="25">
        <v>0.1</v>
      </c>
      <c r="G25" s="24">
        <f>F25*B20</f>
        <v>5450</v>
      </c>
      <c r="H25" s="15"/>
    </row>
    <row r="26" spans="1:11" x14ac:dyDescent="0.25">
      <c r="A26" s="23" t="s">
        <v>19</v>
      </c>
      <c r="B26" s="15" t="s">
        <v>20</v>
      </c>
      <c r="C26" s="15"/>
      <c r="D26" s="15"/>
      <c r="E26" s="23" t="s">
        <v>19</v>
      </c>
      <c r="F26" s="26"/>
      <c r="G26" s="15"/>
      <c r="H26" s="15"/>
    </row>
    <row r="27" spans="1:11" x14ac:dyDescent="0.25">
      <c r="A27" s="27" t="s">
        <v>53</v>
      </c>
      <c r="B27" s="25"/>
      <c r="C27" s="28">
        <v>3000</v>
      </c>
      <c r="D27" s="15"/>
      <c r="E27" s="27" t="s">
        <v>53</v>
      </c>
      <c r="F27" s="25"/>
      <c r="G27" s="28">
        <v>3000</v>
      </c>
      <c r="H27" s="15"/>
      <c r="K27" s="17"/>
    </row>
    <row r="28" spans="1:11" x14ac:dyDescent="0.25">
      <c r="A28" s="26" t="s">
        <v>55</v>
      </c>
      <c r="C28">
        <f>73500+210</f>
        <v>73710</v>
      </c>
      <c r="D28" s="28"/>
      <c r="E28" s="26" t="s">
        <v>55</v>
      </c>
      <c r="G28">
        <f>73500+210</f>
        <v>73710</v>
      </c>
      <c r="H28" s="15"/>
    </row>
    <row r="29" spans="1:11" x14ac:dyDescent="0.25">
      <c r="A29" s="26"/>
      <c r="B29" s="25"/>
      <c r="C29" s="15"/>
      <c r="D29" s="15"/>
      <c r="E29" s="26"/>
      <c r="F29" s="25"/>
      <c r="G29" s="15"/>
      <c r="H29" s="15"/>
    </row>
    <row r="30" spans="1:11" x14ac:dyDescent="0.25">
      <c r="A30" s="26"/>
      <c r="B30" s="25"/>
      <c r="C30" s="15"/>
      <c r="D30" s="15"/>
      <c r="E30" s="26"/>
      <c r="F30" s="25"/>
      <c r="G30" s="15"/>
      <c r="H30" s="15"/>
    </row>
    <row r="31" spans="1:11" x14ac:dyDescent="0.25">
      <c r="A31" s="26"/>
      <c r="B31" s="15"/>
      <c r="C31" s="28"/>
      <c r="D31" s="15"/>
      <c r="E31" s="26"/>
      <c r="F31" s="15"/>
      <c r="G31" s="28"/>
      <c r="H31" s="15"/>
    </row>
    <row r="32" spans="1:11" x14ac:dyDescent="0.25">
      <c r="A32" s="26"/>
      <c r="B32" s="15"/>
      <c r="C32" s="28"/>
      <c r="D32" s="15"/>
      <c r="E32" s="26"/>
      <c r="F32" s="15"/>
      <c r="G32" s="28"/>
      <c r="H32" s="15"/>
    </row>
    <row r="33" spans="1:8" x14ac:dyDescent="0.25">
      <c r="A33" s="23" t="s">
        <v>9</v>
      </c>
      <c r="B33" s="29">
        <f>B24+B20+B21+B22+B23-C25</f>
        <v>2840</v>
      </c>
      <c r="C33" s="29">
        <f>SUM(C27:C32)</f>
        <v>76710</v>
      </c>
      <c r="D33" s="29">
        <f>B33-C33</f>
        <v>-73870</v>
      </c>
      <c r="E33" s="23" t="s">
        <v>9</v>
      </c>
      <c r="F33" s="29">
        <f>F20+F21+F24+F23-G25</f>
        <v>-6160</v>
      </c>
      <c r="G33" s="29">
        <f>SUM(G27:G32)</f>
        <v>76710</v>
      </c>
      <c r="H33" s="29">
        <f>F33-G33</f>
        <v>-82870</v>
      </c>
    </row>
    <row r="34" spans="1:8" x14ac:dyDescent="0.25">
      <c r="A34" s="30" t="s">
        <v>21</v>
      </c>
      <c r="B34" s="31"/>
      <c r="C34" s="31" t="s">
        <v>22</v>
      </c>
      <c r="D34" s="32"/>
      <c r="E34" s="30"/>
      <c r="F34" s="30" t="s">
        <v>23</v>
      </c>
      <c r="G34" s="22"/>
      <c r="H34" s="22"/>
    </row>
    <row r="35" spans="1:8" x14ac:dyDescent="0.25">
      <c r="A35" s="30" t="s">
        <v>24</v>
      </c>
      <c r="B35" s="31"/>
      <c r="C35" s="31" t="s">
        <v>25</v>
      </c>
      <c r="D35" s="32"/>
      <c r="E35" s="30"/>
      <c r="F35" s="30" t="s">
        <v>43</v>
      </c>
      <c r="G35" s="22"/>
      <c r="H35" s="22"/>
    </row>
  </sheetData>
  <conditionalFormatting sqref="A5:A13">
    <cfRule type="notContainsBlanks" dxfId="2" priority="1">
      <formula>LEN(TRIM(A5))&gt;0</formula>
    </cfRule>
    <cfRule type="containsBlanks" dxfId="1" priority="2">
      <formula>LEN(TRIM(A5))=0</formula>
    </cfRule>
    <cfRule type="notContainsBlanks" dxfId="0" priority="3">
      <formula>LEN(TRIM(A5))&gt;0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</vt:lpstr>
      <vt:lpstr>DECEMBER 21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2021-12-16T07:38:15Z</dcterms:modified>
</cp:coreProperties>
</file>